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65" windowWidth="19320" windowHeight="9915" activeTab="1"/>
  </bookViews>
  <sheets>
    <sheet name="Mail" sheetId="4" r:id="rId1"/>
    <sheet name="Avril" sheetId="1" r:id="rId2"/>
    <sheet name="Mai" sheetId="5" r:id="rId3"/>
    <sheet name="Juin" sheetId="7" r:id="rId4"/>
    <sheet name="Juillet" sheetId="9" r:id="rId5"/>
    <sheet name="Aout" sheetId="14" r:id="rId6"/>
    <sheet name="Septembre" sheetId="16" r:id="rId7"/>
    <sheet name="Octobre" sheetId="17" r:id="rId8"/>
    <sheet name="Novembre" sheetId="21" r:id="rId9"/>
    <sheet name="Décembre" sheetId="22" r:id="rId10"/>
  </sheets>
  <calcPr calcId="145621"/>
</workbook>
</file>

<file path=xl/calcChain.xml><?xml version="1.0" encoding="utf-8"?>
<calcChain xmlns="http://schemas.openxmlformats.org/spreadsheetml/2006/main">
  <c r="AZ82" i="1" l="1"/>
  <c r="AZ81" i="1"/>
  <c r="AZ56" i="1"/>
  <c r="AZ79" i="1"/>
  <c r="BA42" i="1"/>
  <c r="BA34" i="1"/>
  <c r="B3" i="4" l="1"/>
  <c r="AX44" i="1"/>
  <c r="AX82" i="1" l="1"/>
  <c r="AX81" i="1"/>
  <c r="AX79" i="1"/>
  <c r="AX68" i="1"/>
  <c r="AX67" i="1"/>
  <c r="AX42" i="1"/>
  <c r="AX47" i="1"/>
  <c r="AX50" i="1"/>
  <c r="AX57" i="1"/>
  <c r="BD70" i="22"/>
  <c r="BB70" i="22"/>
  <c r="AZ70" i="22"/>
  <c r="AV70" i="22"/>
  <c r="AT70" i="22"/>
  <c r="AR70" i="22"/>
  <c r="AP70" i="22"/>
  <c r="AN70" i="22"/>
  <c r="AJ70" i="22"/>
  <c r="AH70" i="22"/>
  <c r="AF70" i="22"/>
  <c r="AD70" i="22"/>
  <c r="AB70" i="22"/>
  <c r="X70" i="22"/>
  <c r="V70" i="22"/>
  <c r="T70" i="22"/>
  <c r="R70" i="22"/>
  <c r="P70" i="22"/>
  <c r="D70" i="22"/>
  <c r="F70" i="22"/>
  <c r="H70" i="22"/>
  <c r="J70" i="22"/>
  <c r="L70" i="22"/>
  <c r="AV79" i="1" l="1"/>
  <c r="AV57" i="1"/>
  <c r="BB83" i="1" l="1"/>
  <c r="BB86" i="1"/>
  <c r="BB87" i="1"/>
  <c r="E93" i="22" l="1"/>
  <c r="G93" i="22"/>
  <c r="I93" i="22"/>
  <c r="K93" i="22"/>
  <c r="O93" i="22"/>
  <c r="Q93" i="22"/>
  <c r="S93" i="22"/>
  <c r="U93" i="22"/>
  <c r="W93" i="22"/>
  <c r="AA93" i="22"/>
  <c r="AC93" i="22"/>
  <c r="AE93" i="22"/>
  <c r="AG93" i="22"/>
  <c r="AI93" i="22"/>
  <c r="AM93" i="22"/>
  <c r="AO93" i="22"/>
  <c r="AQ93" i="22"/>
  <c r="AS93" i="22"/>
  <c r="AU93" i="22"/>
  <c r="AY93" i="22"/>
  <c r="C93" i="22"/>
  <c r="E75" i="22"/>
  <c r="G75" i="22"/>
  <c r="I75" i="22"/>
  <c r="K75" i="22"/>
  <c r="O75" i="22"/>
  <c r="Q75" i="22"/>
  <c r="S75" i="22"/>
  <c r="U75" i="22"/>
  <c r="W75" i="22"/>
  <c r="AA75" i="22"/>
  <c r="AC75" i="22"/>
  <c r="AE75" i="22"/>
  <c r="AG75" i="22"/>
  <c r="AI75" i="22"/>
  <c r="AM75" i="22"/>
  <c r="AO75" i="22"/>
  <c r="AQ75" i="22"/>
  <c r="AS75" i="22"/>
  <c r="AU75" i="22"/>
  <c r="AY75" i="22"/>
  <c r="C75" i="22"/>
  <c r="E74" i="22"/>
  <c r="G74" i="22"/>
  <c r="I74" i="22"/>
  <c r="K74" i="22"/>
  <c r="O74" i="22"/>
  <c r="Q74" i="22"/>
  <c r="S74" i="22"/>
  <c r="U74" i="22"/>
  <c r="W74" i="22"/>
  <c r="AA74" i="22"/>
  <c r="AC74" i="22"/>
  <c r="AE74" i="22"/>
  <c r="AG74" i="22"/>
  <c r="AI74" i="22"/>
  <c r="AM74" i="22"/>
  <c r="AO74" i="22"/>
  <c r="AQ74" i="22"/>
  <c r="AS74" i="22"/>
  <c r="AU74" i="22"/>
  <c r="AY74" i="22"/>
  <c r="BA74" i="22"/>
  <c r="BA75" i="22" s="1"/>
  <c r="BC74" i="22"/>
  <c r="BC75" i="22" s="1"/>
  <c r="C74" i="22"/>
  <c r="E72" i="22"/>
  <c r="G72" i="22"/>
  <c r="I72" i="22"/>
  <c r="K72" i="22"/>
  <c r="O72" i="22"/>
  <c r="Q72" i="22"/>
  <c r="S72" i="22"/>
  <c r="U72" i="22"/>
  <c r="W72" i="22"/>
  <c r="AA72" i="22"/>
  <c r="AC72" i="22"/>
  <c r="AE72" i="22"/>
  <c r="AG72" i="22"/>
  <c r="AI72" i="22"/>
  <c r="AM72" i="22"/>
  <c r="AO72" i="22"/>
  <c r="AQ72" i="22"/>
  <c r="AS72" i="22"/>
  <c r="AU72" i="22"/>
  <c r="AY72" i="22"/>
  <c r="BC72" i="22"/>
  <c r="C72" i="22"/>
  <c r="E60" i="22"/>
  <c r="G60" i="22"/>
  <c r="I60" i="22"/>
  <c r="K60" i="22"/>
  <c r="O60" i="22"/>
  <c r="Q60" i="22"/>
  <c r="S60" i="22"/>
  <c r="U60" i="22"/>
  <c r="W60" i="22"/>
  <c r="AA60" i="22"/>
  <c r="AC60" i="22"/>
  <c r="AE60" i="22"/>
  <c r="AG60" i="22"/>
  <c r="AI60" i="22"/>
  <c r="AM60" i="22"/>
  <c r="AO60" i="22"/>
  <c r="AQ60" i="22"/>
  <c r="AS60" i="22"/>
  <c r="AU60" i="22"/>
  <c r="AY60" i="22"/>
  <c r="BA60" i="22"/>
  <c r="BC60" i="22"/>
  <c r="D59" i="22"/>
  <c r="E59" i="22"/>
  <c r="F59" i="22"/>
  <c r="G59" i="22"/>
  <c r="H59" i="22"/>
  <c r="I59" i="22"/>
  <c r="J59" i="22"/>
  <c r="K59" i="22"/>
  <c r="L59" i="22"/>
  <c r="O59" i="22"/>
  <c r="P59" i="22"/>
  <c r="Q59" i="22"/>
  <c r="R59" i="22"/>
  <c r="S59" i="22"/>
  <c r="T59" i="22"/>
  <c r="U59" i="22"/>
  <c r="V59" i="22"/>
  <c r="W59" i="22"/>
  <c r="X59" i="22"/>
  <c r="AA59" i="22"/>
  <c r="AB59" i="22"/>
  <c r="AC59" i="22"/>
  <c r="AD59" i="22"/>
  <c r="AE59" i="22"/>
  <c r="AF59" i="22"/>
  <c r="AG59" i="22"/>
  <c r="AH59" i="22"/>
  <c r="AI59" i="22"/>
  <c r="AJ59" i="22"/>
  <c r="AM59" i="22"/>
  <c r="AN59" i="22"/>
  <c r="AO59" i="22"/>
  <c r="AP59" i="22"/>
  <c r="AQ59" i="22"/>
  <c r="AR59" i="22"/>
  <c r="AS59" i="22"/>
  <c r="AT59" i="22"/>
  <c r="AU59" i="22"/>
  <c r="AV59" i="22"/>
  <c r="AY59" i="22"/>
  <c r="AZ59" i="22"/>
  <c r="BA59" i="22"/>
  <c r="BC59" i="22"/>
  <c r="C60" i="22"/>
  <c r="C59" i="22"/>
  <c r="D57" i="22"/>
  <c r="F57" i="22"/>
  <c r="H57" i="22"/>
  <c r="J57" i="22"/>
  <c r="L57" i="22"/>
  <c r="P57" i="22"/>
  <c r="R57" i="22"/>
  <c r="V57" i="22"/>
  <c r="X57" i="22"/>
  <c r="AB57" i="22"/>
  <c r="AD57" i="22"/>
  <c r="AF57" i="22"/>
  <c r="AH57" i="22"/>
  <c r="AJ57" i="22"/>
  <c r="AN57" i="22"/>
  <c r="AP57" i="22"/>
  <c r="AR57" i="22"/>
  <c r="AT57" i="22"/>
  <c r="AV57" i="22"/>
  <c r="AZ57" i="22"/>
  <c r="BB57" i="22"/>
  <c r="BD57" i="22"/>
  <c r="AT57" i="21"/>
  <c r="G93" i="21"/>
  <c r="I93" i="21"/>
  <c r="K93" i="21"/>
  <c r="M93" i="21"/>
  <c r="Q93" i="21"/>
  <c r="S93" i="21"/>
  <c r="U93" i="21"/>
  <c r="W93" i="21"/>
  <c r="Y93" i="21"/>
  <c r="AC93" i="21"/>
  <c r="AE93" i="21"/>
  <c r="AG93" i="21"/>
  <c r="AI93" i="21"/>
  <c r="AK93" i="21"/>
  <c r="AO93" i="21"/>
  <c r="E93" i="21"/>
  <c r="G75" i="21"/>
  <c r="I75" i="21"/>
  <c r="K75" i="21"/>
  <c r="M75" i="21"/>
  <c r="Q75" i="21"/>
  <c r="S75" i="21"/>
  <c r="U75" i="21"/>
  <c r="W75" i="21"/>
  <c r="Y75" i="21"/>
  <c r="AC75" i="21"/>
  <c r="AE75" i="21"/>
  <c r="AG75" i="21"/>
  <c r="AI75" i="21"/>
  <c r="AK75" i="21"/>
  <c r="AO75" i="21"/>
  <c r="E75" i="21"/>
  <c r="E74" i="21"/>
  <c r="G74" i="21"/>
  <c r="I74" i="21"/>
  <c r="K74" i="21"/>
  <c r="M74" i="21"/>
  <c r="Q74" i="21"/>
  <c r="S74" i="21"/>
  <c r="U74" i="21"/>
  <c r="W74" i="21"/>
  <c r="Y74" i="21"/>
  <c r="AC74" i="21"/>
  <c r="AE74" i="21"/>
  <c r="AG74" i="21"/>
  <c r="AI74" i="21"/>
  <c r="AK74" i="21"/>
  <c r="AO74" i="21"/>
  <c r="AQ74" i="21"/>
  <c r="AS74" i="21"/>
  <c r="AU74" i="21"/>
  <c r="AW74" i="21"/>
  <c r="G72" i="21"/>
  <c r="I72" i="21"/>
  <c r="K72" i="21"/>
  <c r="M72" i="21"/>
  <c r="Q72" i="21"/>
  <c r="S72" i="21"/>
  <c r="U72" i="21"/>
  <c r="W72" i="21"/>
  <c r="Y72" i="21"/>
  <c r="AC72" i="21"/>
  <c r="AE72" i="21"/>
  <c r="AG72" i="21"/>
  <c r="AI72" i="21"/>
  <c r="AK72" i="21"/>
  <c r="AO72" i="21"/>
  <c r="AQ72" i="21"/>
  <c r="AS72" i="21"/>
  <c r="AU72" i="21"/>
  <c r="AW72" i="21"/>
  <c r="AX70" i="21"/>
  <c r="AV70" i="21"/>
  <c r="AT70" i="21"/>
  <c r="AR70" i="21"/>
  <c r="AP70" i="21"/>
  <c r="AL70" i="21"/>
  <c r="AJ70" i="21"/>
  <c r="AH70" i="21"/>
  <c r="AF70" i="21"/>
  <c r="AD70" i="21"/>
  <c r="Z70" i="21"/>
  <c r="X70" i="21"/>
  <c r="V70" i="21"/>
  <c r="T70" i="21"/>
  <c r="R70" i="21"/>
  <c r="N70" i="21"/>
  <c r="L70" i="21"/>
  <c r="J70" i="21"/>
  <c r="H70" i="21"/>
  <c r="F70" i="21"/>
  <c r="E72" i="21" s="1"/>
  <c r="H57" i="21"/>
  <c r="J57" i="21"/>
  <c r="L57" i="21"/>
  <c r="N57" i="21"/>
  <c r="R57" i="21"/>
  <c r="T57" i="21"/>
  <c r="V57" i="21"/>
  <c r="X57" i="21"/>
  <c r="Z57" i="21"/>
  <c r="AD57" i="21"/>
  <c r="AF57" i="21"/>
  <c r="AH57" i="21"/>
  <c r="AJ57" i="21"/>
  <c r="AL57" i="21"/>
  <c r="AP57" i="21"/>
  <c r="AR57" i="21"/>
  <c r="AV57" i="21"/>
  <c r="AX57" i="21"/>
  <c r="F57" i="21"/>
  <c r="G60" i="21"/>
  <c r="I60" i="21"/>
  <c r="K60" i="21"/>
  <c r="M60" i="21"/>
  <c r="Q60" i="21"/>
  <c r="S60" i="21"/>
  <c r="U60" i="21"/>
  <c r="W60" i="21"/>
  <c r="Y60" i="21"/>
  <c r="AC60" i="21"/>
  <c r="AE60" i="21"/>
  <c r="AG60" i="21"/>
  <c r="AI60" i="21"/>
  <c r="AK60" i="21"/>
  <c r="AO60" i="21"/>
  <c r="G59" i="21"/>
  <c r="H59" i="21"/>
  <c r="I59" i="21"/>
  <c r="J59" i="21"/>
  <c r="K59" i="21"/>
  <c r="L59" i="21"/>
  <c r="M59" i="21"/>
  <c r="N59" i="21"/>
  <c r="Q59" i="21"/>
  <c r="R59" i="21"/>
  <c r="S59" i="21"/>
  <c r="T59" i="21"/>
  <c r="U59" i="21"/>
  <c r="V59" i="21"/>
  <c r="W59" i="21"/>
  <c r="X59" i="21"/>
  <c r="Y59" i="21"/>
  <c r="Z59" i="21"/>
  <c r="AC59" i="21"/>
  <c r="AD59" i="21"/>
  <c r="AE59" i="21"/>
  <c r="AF59" i="21"/>
  <c r="AG59" i="21"/>
  <c r="AH59" i="21"/>
  <c r="AI59" i="21"/>
  <c r="AJ59" i="21"/>
  <c r="AK59" i="21"/>
  <c r="AL59" i="21"/>
  <c r="AO59" i="21"/>
  <c r="AP59" i="21"/>
  <c r="AQ59" i="21"/>
  <c r="AS59" i="21"/>
  <c r="AU59" i="21"/>
  <c r="AU75" i="21" s="1"/>
  <c r="AW59" i="21"/>
  <c r="E60" i="21"/>
  <c r="E59" i="21"/>
  <c r="BD70" i="17"/>
  <c r="BB70" i="17"/>
  <c r="AZ70" i="17"/>
  <c r="AX70" i="17"/>
  <c r="AV70" i="17"/>
  <c r="AR70" i="17"/>
  <c r="AP70" i="17"/>
  <c r="AN70" i="17"/>
  <c r="AL70" i="17"/>
  <c r="AJ70" i="17"/>
  <c r="AF70" i="17"/>
  <c r="AD70" i="17"/>
  <c r="AB70" i="17"/>
  <c r="Z70" i="17"/>
  <c r="X70" i="17"/>
  <c r="T70" i="17"/>
  <c r="R70" i="17"/>
  <c r="P70" i="17"/>
  <c r="N70" i="17"/>
  <c r="L70" i="17"/>
  <c r="H70" i="17"/>
  <c r="F70" i="17"/>
  <c r="D70" i="17"/>
  <c r="G93" i="17"/>
  <c r="K93" i="17"/>
  <c r="M93" i="17"/>
  <c r="O93" i="17"/>
  <c r="Q93" i="17"/>
  <c r="S93" i="17"/>
  <c r="W93" i="17"/>
  <c r="Y93" i="17"/>
  <c r="AA93" i="17"/>
  <c r="AC93" i="17"/>
  <c r="AE93" i="17"/>
  <c r="AI93" i="17"/>
  <c r="AK93" i="17"/>
  <c r="AM93" i="17"/>
  <c r="AO93" i="17"/>
  <c r="AQ93" i="17"/>
  <c r="AU93" i="17"/>
  <c r="AW93" i="17"/>
  <c r="AY93" i="17"/>
  <c r="BA93" i="17"/>
  <c r="C93" i="17"/>
  <c r="G75" i="17"/>
  <c r="K75" i="17"/>
  <c r="M75" i="17"/>
  <c r="O75" i="17"/>
  <c r="Q75" i="17"/>
  <c r="S75" i="17"/>
  <c r="W75" i="17"/>
  <c r="AA75" i="17"/>
  <c r="AC75" i="17"/>
  <c r="AE75" i="17"/>
  <c r="AI75" i="17"/>
  <c r="AK75" i="17"/>
  <c r="AM75" i="17"/>
  <c r="AO75" i="17"/>
  <c r="AQ75" i="17"/>
  <c r="AU75" i="17"/>
  <c r="AW75" i="17"/>
  <c r="AY75" i="17"/>
  <c r="BA75" i="17"/>
  <c r="C75" i="17"/>
  <c r="E74" i="17"/>
  <c r="G74" i="17"/>
  <c r="K74" i="17"/>
  <c r="M74" i="17"/>
  <c r="O74" i="17"/>
  <c r="Q74" i="17"/>
  <c r="S74" i="17"/>
  <c r="W74" i="17"/>
  <c r="Y74" i="17"/>
  <c r="Y75" i="17" s="1"/>
  <c r="AA74" i="17"/>
  <c r="AC74" i="17"/>
  <c r="AE74" i="17"/>
  <c r="AI74" i="17"/>
  <c r="AK74" i="17"/>
  <c r="AM74" i="17"/>
  <c r="AO74" i="17"/>
  <c r="AQ74" i="17"/>
  <c r="AU74" i="17"/>
  <c r="AW74" i="17"/>
  <c r="AY74" i="17"/>
  <c r="BA74" i="17"/>
  <c r="BC74" i="17"/>
  <c r="C74" i="17"/>
  <c r="G72" i="17"/>
  <c r="K72" i="17"/>
  <c r="M72" i="17"/>
  <c r="O72" i="17"/>
  <c r="Q72" i="17"/>
  <c r="S72" i="17"/>
  <c r="W72" i="17"/>
  <c r="Y72" i="17"/>
  <c r="AA72" i="17"/>
  <c r="AC72" i="17"/>
  <c r="AE72" i="17"/>
  <c r="AI72" i="17"/>
  <c r="AK72" i="17"/>
  <c r="AM72" i="17"/>
  <c r="AO72" i="17"/>
  <c r="AQ72" i="17"/>
  <c r="AU72" i="17"/>
  <c r="AW72" i="17"/>
  <c r="AY72" i="17"/>
  <c r="BA72" i="17"/>
  <c r="C72" i="17"/>
  <c r="D57" i="17"/>
  <c r="F57" i="17"/>
  <c r="H57" i="17"/>
  <c r="L57" i="17"/>
  <c r="N57" i="17"/>
  <c r="P57" i="17"/>
  <c r="R57" i="17"/>
  <c r="T57" i="17"/>
  <c r="X57" i="17"/>
  <c r="Z57" i="17"/>
  <c r="AB57" i="17"/>
  <c r="AD57" i="17"/>
  <c r="AF57" i="17"/>
  <c r="AJ57" i="17"/>
  <c r="AL57" i="17"/>
  <c r="AN57" i="17"/>
  <c r="AP57" i="17"/>
  <c r="AR57" i="17"/>
  <c r="AV57" i="17"/>
  <c r="AX57" i="17"/>
  <c r="AZ57" i="17"/>
  <c r="BB57" i="17"/>
  <c r="BD57" i="17"/>
  <c r="G60" i="17"/>
  <c r="K60" i="17"/>
  <c r="M60" i="17"/>
  <c r="O60" i="17"/>
  <c r="Q60" i="17"/>
  <c r="S60" i="17"/>
  <c r="W60" i="17"/>
  <c r="Y60" i="17"/>
  <c r="AA60" i="17"/>
  <c r="AC60" i="17"/>
  <c r="AE60" i="17"/>
  <c r="AI60" i="17"/>
  <c r="AK60" i="17"/>
  <c r="AM60" i="17"/>
  <c r="AO60" i="17"/>
  <c r="AQ60" i="17"/>
  <c r="AU60" i="17"/>
  <c r="AW60" i="17"/>
  <c r="AY60" i="17"/>
  <c r="BA60" i="17"/>
  <c r="BC60" i="17"/>
  <c r="C60" i="17"/>
  <c r="D59" i="17"/>
  <c r="E59" i="17"/>
  <c r="G59" i="17"/>
  <c r="H59" i="17"/>
  <c r="K59" i="17"/>
  <c r="L59" i="17"/>
  <c r="M59" i="17"/>
  <c r="N59" i="17"/>
  <c r="O59" i="17"/>
  <c r="P59" i="17"/>
  <c r="Q59" i="17"/>
  <c r="R59" i="17"/>
  <c r="S59" i="17"/>
  <c r="T59" i="17"/>
  <c r="W59" i="17"/>
  <c r="X59" i="17"/>
  <c r="Y59" i="17"/>
  <c r="Z59" i="17"/>
  <c r="AA59" i="17"/>
  <c r="AB59" i="17"/>
  <c r="AC59" i="17"/>
  <c r="AD59" i="17"/>
  <c r="AE59" i="17"/>
  <c r="AF59" i="17"/>
  <c r="AI59" i="17"/>
  <c r="AJ59" i="17"/>
  <c r="AK59" i="17"/>
  <c r="AL59" i="17"/>
  <c r="AM59" i="17"/>
  <c r="AN59" i="17"/>
  <c r="AO59" i="17"/>
  <c r="AP59" i="17"/>
  <c r="AQ59" i="17"/>
  <c r="AR59" i="17"/>
  <c r="AU59" i="17"/>
  <c r="AV59" i="17"/>
  <c r="AW59" i="17"/>
  <c r="AX59" i="17"/>
  <c r="AY59" i="17"/>
  <c r="AZ59" i="17"/>
  <c r="BA59" i="17"/>
  <c r="BB59" i="17"/>
  <c r="BC59" i="17"/>
  <c r="C59" i="17"/>
  <c r="D93" i="14"/>
  <c r="G93" i="14"/>
  <c r="I93" i="14"/>
  <c r="K93" i="14"/>
  <c r="M93" i="14"/>
  <c r="O93" i="14"/>
  <c r="S93" i="14"/>
  <c r="U93" i="14"/>
  <c r="W93" i="14"/>
  <c r="Y93" i="14"/>
  <c r="AD93" i="14"/>
  <c r="AF93" i="14"/>
  <c r="AH93" i="14"/>
  <c r="AJ93" i="14"/>
  <c r="AL93" i="14"/>
  <c r="AP93" i="14"/>
  <c r="AR93" i="14"/>
  <c r="AT93" i="14"/>
  <c r="AV93" i="14"/>
  <c r="AX93" i="14"/>
  <c r="C93" i="14"/>
  <c r="AQ75" i="21" l="1"/>
  <c r="AS75" i="21"/>
  <c r="AW75" i="21"/>
  <c r="BC75" i="17"/>
  <c r="E75" i="17"/>
  <c r="E93" i="9"/>
  <c r="G93" i="9"/>
  <c r="I93" i="9"/>
  <c r="M93" i="9"/>
  <c r="O93" i="9"/>
  <c r="Q93" i="9"/>
  <c r="S93" i="9"/>
  <c r="U93" i="9"/>
  <c r="Z93" i="9"/>
  <c r="AB93" i="9"/>
  <c r="AD93" i="9"/>
  <c r="AF93" i="9"/>
  <c r="AJ93" i="9"/>
  <c r="AL93" i="9"/>
  <c r="AN93" i="9"/>
  <c r="AP93" i="9"/>
  <c r="AR93" i="9"/>
  <c r="AV93" i="9"/>
  <c r="AX93" i="9"/>
  <c r="AZ93" i="9"/>
  <c r="BB93" i="9"/>
  <c r="C93" i="9"/>
  <c r="F93" i="7"/>
  <c r="H93" i="7"/>
  <c r="J93" i="7"/>
  <c r="L93" i="7"/>
  <c r="P93" i="7"/>
  <c r="R93" i="7"/>
  <c r="T93" i="7"/>
  <c r="V93" i="7"/>
  <c r="X93" i="7"/>
  <c r="AB93" i="7"/>
  <c r="AD93" i="7"/>
  <c r="AF93" i="7"/>
  <c r="AH93" i="7"/>
  <c r="AJ93" i="7"/>
  <c r="AN93" i="7"/>
  <c r="AP93" i="7"/>
  <c r="AR93" i="7"/>
  <c r="AT93" i="7"/>
  <c r="AV93" i="7"/>
  <c r="AZ93" i="7"/>
  <c r="D93" i="7"/>
  <c r="H93" i="5"/>
  <c r="J93" i="5"/>
  <c r="L93" i="5"/>
  <c r="O93" i="5"/>
  <c r="S93" i="5"/>
  <c r="U93" i="5"/>
  <c r="W93" i="5"/>
  <c r="Y93" i="5"/>
  <c r="AA93" i="5"/>
  <c r="AE93" i="5"/>
  <c r="AG93" i="5"/>
  <c r="AI93" i="5"/>
  <c r="AK93" i="5"/>
  <c r="AM93" i="5"/>
  <c r="AQ93" i="5"/>
  <c r="AS93" i="5"/>
  <c r="AU93" i="5"/>
  <c r="AX93" i="5"/>
  <c r="D93" i="5"/>
  <c r="E93" i="16"/>
  <c r="G93" i="16"/>
  <c r="I93" i="16"/>
  <c r="K93" i="16"/>
  <c r="O93" i="16"/>
  <c r="Q93" i="16"/>
  <c r="S93" i="16"/>
  <c r="U93" i="16"/>
  <c r="W93" i="16"/>
  <c r="AA93" i="16"/>
  <c r="AC93" i="16"/>
  <c r="AE93" i="16"/>
  <c r="AG93" i="16"/>
  <c r="AI93" i="16"/>
  <c r="AM93" i="16"/>
  <c r="AO93" i="16"/>
  <c r="AQ93" i="16"/>
  <c r="AS93" i="16"/>
  <c r="AU93" i="16"/>
  <c r="AY93" i="16"/>
  <c r="BA93" i="16"/>
  <c r="C93" i="16"/>
  <c r="E75" i="16"/>
  <c r="G75" i="16"/>
  <c r="I75" i="16"/>
  <c r="K75" i="16"/>
  <c r="O75" i="16"/>
  <c r="Q75" i="16"/>
  <c r="S75" i="16"/>
  <c r="U75" i="16"/>
  <c r="W75" i="16"/>
  <c r="AA75" i="16"/>
  <c r="AC75" i="16"/>
  <c r="AE75" i="16"/>
  <c r="AG75" i="16"/>
  <c r="AI75" i="16"/>
  <c r="AM75" i="16"/>
  <c r="AO75" i="16"/>
  <c r="AQ75" i="16"/>
  <c r="AS75" i="16"/>
  <c r="AU75" i="16"/>
  <c r="AY75" i="16"/>
  <c r="C75" i="16"/>
  <c r="AC74" i="16"/>
  <c r="E74" i="16"/>
  <c r="G74" i="16"/>
  <c r="I74" i="16"/>
  <c r="K74" i="16"/>
  <c r="O74" i="16"/>
  <c r="Q74" i="16"/>
  <c r="S74" i="16"/>
  <c r="U74" i="16"/>
  <c r="W74" i="16"/>
  <c r="AA74" i="16"/>
  <c r="AE74" i="16"/>
  <c r="AG74" i="16"/>
  <c r="AI74" i="16"/>
  <c r="AM74" i="16"/>
  <c r="AO74" i="16"/>
  <c r="AQ74" i="16"/>
  <c r="AS74" i="16"/>
  <c r="AU74" i="16"/>
  <c r="AY74" i="16"/>
  <c r="BA74" i="16"/>
  <c r="BA75" i="16" s="1"/>
  <c r="C74" i="16"/>
  <c r="E72" i="16"/>
  <c r="G72" i="16"/>
  <c r="I72" i="16"/>
  <c r="K72" i="16"/>
  <c r="O72" i="16"/>
  <c r="Q72" i="16"/>
  <c r="S72" i="16"/>
  <c r="U72" i="16"/>
  <c r="W72" i="16"/>
  <c r="AA72" i="16"/>
  <c r="AC72" i="16"/>
  <c r="AE72" i="16"/>
  <c r="AG72" i="16"/>
  <c r="AI72" i="16"/>
  <c r="AM72" i="16"/>
  <c r="AO72" i="16"/>
  <c r="AQ72" i="16"/>
  <c r="AS72" i="16"/>
  <c r="AU72" i="16"/>
  <c r="AY72" i="16"/>
  <c r="C72" i="16"/>
  <c r="BB70" i="16"/>
  <c r="AZ70" i="16"/>
  <c r="AV70" i="16"/>
  <c r="AT70" i="16"/>
  <c r="AR70" i="16"/>
  <c r="AP70" i="16"/>
  <c r="AN70" i="16"/>
  <c r="AJ70" i="16"/>
  <c r="AH70" i="16"/>
  <c r="AF70" i="16"/>
  <c r="AD70" i="16"/>
  <c r="AB70" i="16"/>
  <c r="X70" i="16"/>
  <c r="V70" i="16"/>
  <c r="T70" i="16"/>
  <c r="R70" i="16"/>
  <c r="P70" i="16"/>
  <c r="L70" i="16"/>
  <c r="J70" i="16"/>
  <c r="H70" i="16"/>
  <c r="F70" i="16"/>
  <c r="D70" i="16"/>
  <c r="E60" i="16"/>
  <c r="G60" i="16"/>
  <c r="I60" i="16"/>
  <c r="K60" i="16"/>
  <c r="O60" i="16"/>
  <c r="Q60" i="16"/>
  <c r="S60" i="16"/>
  <c r="U60" i="16"/>
  <c r="W60" i="16"/>
  <c r="AA60" i="16"/>
  <c r="AC60" i="16"/>
  <c r="AE60" i="16"/>
  <c r="AG60" i="16"/>
  <c r="AI60" i="16"/>
  <c r="AM60" i="16"/>
  <c r="AO60" i="16"/>
  <c r="AQ60" i="16"/>
  <c r="AS60" i="16"/>
  <c r="AU60" i="16"/>
  <c r="AY60" i="16"/>
  <c r="D59" i="16"/>
  <c r="E59" i="16"/>
  <c r="F59" i="16"/>
  <c r="G59" i="16"/>
  <c r="H59" i="16"/>
  <c r="I59" i="16"/>
  <c r="J59" i="16"/>
  <c r="K59" i="16"/>
  <c r="L59" i="16"/>
  <c r="O59" i="16"/>
  <c r="P59" i="16"/>
  <c r="Q59" i="16"/>
  <c r="R59" i="16"/>
  <c r="S59" i="16"/>
  <c r="T59" i="16"/>
  <c r="U59" i="16"/>
  <c r="V59" i="16"/>
  <c r="W59" i="16"/>
  <c r="X59" i="16"/>
  <c r="AA59" i="16"/>
  <c r="AB59" i="16"/>
  <c r="AC59" i="16"/>
  <c r="AD59" i="16"/>
  <c r="AE59" i="16"/>
  <c r="AF59" i="16"/>
  <c r="AG59" i="16"/>
  <c r="AH59" i="16"/>
  <c r="AI59" i="16"/>
  <c r="AJ59" i="16"/>
  <c r="AM59" i="16"/>
  <c r="AN59" i="16"/>
  <c r="AO59" i="16"/>
  <c r="AP59" i="16"/>
  <c r="AQ59" i="16"/>
  <c r="AR59" i="16"/>
  <c r="AS59" i="16"/>
  <c r="AT59" i="16"/>
  <c r="AU59" i="16"/>
  <c r="AV59" i="16"/>
  <c r="AY59" i="16"/>
  <c r="AZ59" i="16"/>
  <c r="BA59" i="16"/>
  <c r="C60" i="16"/>
  <c r="C59" i="16"/>
  <c r="D57" i="16"/>
  <c r="F57" i="16"/>
  <c r="H57" i="16"/>
  <c r="J57" i="16"/>
  <c r="L57" i="16"/>
  <c r="P57" i="16"/>
  <c r="R57" i="16"/>
  <c r="V57" i="16"/>
  <c r="X57" i="16"/>
  <c r="AB57" i="16"/>
  <c r="AD57" i="16"/>
  <c r="AF57" i="16"/>
  <c r="AH57" i="16"/>
  <c r="AJ57" i="16"/>
  <c r="AN57" i="16"/>
  <c r="AP57" i="16"/>
  <c r="AR57" i="16"/>
  <c r="AT57" i="16"/>
  <c r="AV57" i="16"/>
  <c r="AZ57" i="16"/>
  <c r="BB57" i="16"/>
  <c r="G74" i="14"/>
  <c r="I74" i="14"/>
  <c r="K74" i="14"/>
  <c r="M74" i="14"/>
  <c r="O74" i="14"/>
  <c r="S74" i="14"/>
  <c r="U74" i="14"/>
  <c r="W74" i="14"/>
  <c r="Y74" i="14"/>
  <c r="AD74" i="14"/>
  <c r="AF74" i="14"/>
  <c r="AH74" i="14"/>
  <c r="AJ74" i="14"/>
  <c r="AL74" i="14"/>
  <c r="AP74" i="14"/>
  <c r="AR74" i="14"/>
  <c r="AT74" i="14"/>
  <c r="AV74" i="14"/>
  <c r="AX74" i="14"/>
  <c r="AY70" i="14"/>
  <c r="AW70" i="14"/>
  <c r="AU70" i="14"/>
  <c r="AS70" i="14"/>
  <c r="AQ70" i="14"/>
  <c r="AM70" i="14"/>
  <c r="AK70" i="14"/>
  <c r="AI70" i="14"/>
  <c r="AG70" i="14"/>
  <c r="AE70" i="14"/>
  <c r="Z70" i="14"/>
  <c r="X70" i="14"/>
  <c r="V70" i="14"/>
  <c r="T70" i="14"/>
  <c r="P70" i="14"/>
  <c r="N70" i="14"/>
  <c r="L70" i="14"/>
  <c r="J70" i="14"/>
  <c r="H70" i="14"/>
  <c r="D70" i="14"/>
  <c r="G60" i="14"/>
  <c r="K60" i="14"/>
  <c r="M60" i="14"/>
  <c r="O60" i="14"/>
  <c r="S60" i="14"/>
  <c r="U60" i="14"/>
  <c r="W60" i="14"/>
  <c r="Y60" i="14"/>
  <c r="AD60" i="14"/>
  <c r="AF60" i="14"/>
  <c r="AH60" i="14"/>
  <c r="AJ60" i="14"/>
  <c r="AL60" i="14"/>
  <c r="AP60" i="14"/>
  <c r="AR60" i="14"/>
  <c r="AT60" i="14"/>
  <c r="AV60" i="14"/>
  <c r="AX60" i="14"/>
  <c r="G59" i="14"/>
  <c r="I59" i="14"/>
  <c r="K59" i="14"/>
  <c r="M59" i="14"/>
  <c r="O59" i="14"/>
  <c r="S59" i="14"/>
  <c r="U59" i="14"/>
  <c r="W59" i="14"/>
  <c r="Y59" i="14"/>
  <c r="AD59" i="14"/>
  <c r="AF59" i="14"/>
  <c r="AH59" i="14"/>
  <c r="AJ59" i="14"/>
  <c r="AL59" i="14"/>
  <c r="AP59" i="14"/>
  <c r="AR59" i="14"/>
  <c r="AT59" i="14"/>
  <c r="AV59" i="14"/>
  <c r="AX59" i="14"/>
  <c r="C74" i="14"/>
  <c r="C75" i="14" s="1"/>
  <c r="C72" i="14"/>
  <c r="C59" i="14"/>
  <c r="C60" i="14"/>
  <c r="D57" i="14"/>
  <c r="H57" i="14"/>
  <c r="J57" i="14"/>
  <c r="L57" i="14"/>
  <c r="N57" i="14"/>
  <c r="P57" i="14"/>
  <c r="T57" i="14"/>
  <c r="V57" i="14"/>
  <c r="X57" i="14"/>
  <c r="Z57" i="14"/>
  <c r="AE57" i="14"/>
  <c r="AG57" i="14"/>
  <c r="AI57" i="14"/>
  <c r="AK57" i="14"/>
  <c r="AM57" i="14"/>
  <c r="AQ57" i="14"/>
  <c r="AS57" i="14"/>
  <c r="AU57" i="14"/>
  <c r="AW57" i="14"/>
  <c r="AY57" i="14"/>
  <c r="E75" i="9"/>
  <c r="G75" i="9"/>
  <c r="M75" i="9"/>
  <c r="O75" i="9"/>
  <c r="Q75" i="9"/>
  <c r="S75" i="9"/>
  <c r="U75" i="9"/>
  <c r="Z75" i="9"/>
  <c r="AB75" i="9"/>
  <c r="AD75" i="9"/>
  <c r="AF75" i="9"/>
  <c r="AJ75" i="9"/>
  <c r="AL75" i="9"/>
  <c r="AN75" i="9"/>
  <c r="AP75" i="9"/>
  <c r="AR75" i="9"/>
  <c r="AV75" i="9"/>
  <c r="AX75" i="9"/>
  <c r="AZ75" i="9"/>
  <c r="BB75" i="9"/>
  <c r="E74" i="9"/>
  <c r="G74" i="9"/>
  <c r="I74" i="9"/>
  <c r="M74" i="9"/>
  <c r="O74" i="9"/>
  <c r="Q74" i="9"/>
  <c r="S74" i="9"/>
  <c r="U74" i="9"/>
  <c r="Z74" i="9"/>
  <c r="AB74" i="9"/>
  <c r="AD74" i="9"/>
  <c r="AF74" i="9"/>
  <c r="AJ74" i="9"/>
  <c r="AL74" i="9"/>
  <c r="AN74" i="9"/>
  <c r="AP74" i="9"/>
  <c r="AR74" i="9"/>
  <c r="AV74" i="9"/>
  <c r="AX74" i="9"/>
  <c r="AZ74" i="9"/>
  <c r="BB74" i="9"/>
  <c r="E72" i="9"/>
  <c r="G72" i="9"/>
  <c r="M72" i="9"/>
  <c r="O72" i="9"/>
  <c r="Q72" i="9"/>
  <c r="S72" i="9"/>
  <c r="U72" i="9"/>
  <c r="Z72" i="9"/>
  <c r="AB72" i="9"/>
  <c r="AD72" i="9"/>
  <c r="AF72" i="9"/>
  <c r="AJ72" i="9"/>
  <c r="AL72" i="9"/>
  <c r="AN72" i="9"/>
  <c r="AP72" i="9"/>
  <c r="AR72" i="9"/>
  <c r="AV72" i="9"/>
  <c r="AX72" i="9"/>
  <c r="AZ72" i="9"/>
  <c r="BB72" i="9"/>
  <c r="C75" i="9"/>
  <c r="C74" i="9"/>
  <c r="C72" i="9"/>
  <c r="D57" i="9"/>
  <c r="F57" i="9"/>
  <c r="H57" i="9"/>
  <c r="J57" i="9"/>
  <c r="N57" i="9"/>
  <c r="P57" i="9"/>
  <c r="R57" i="9"/>
  <c r="T57" i="9"/>
  <c r="V57" i="9"/>
  <c r="AA57" i="9"/>
  <c r="AC57" i="9"/>
  <c r="AE57" i="9"/>
  <c r="AG57" i="9"/>
  <c r="AK57" i="9"/>
  <c r="AM57" i="9"/>
  <c r="AO57" i="9"/>
  <c r="AQ57" i="9"/>
  <c r="AS57" i="9"/>
  <c r="AW57" i="9"/>
  <c r="AY57" i="9"/>
  <c r="BA57" i="9"/>
  <c r="BC57" i="9"/>
  <c r="BC70" i="9"/>
  <c r="BA70" i="9"/>
  <c r="AY70" i="9"/>
  <c r="AW70" i="9"/>
  <c r="AO70" i="9"/>
  <c r="AM70" i="9"/>
  <c r="AK70" i="9"/>
  <c r="AG70" i="9"/>
  <c r="AE70" i="9"/>
  <c r="AC70" i="9"/>
  <c r="AA70" i="9"/>
  <c r="V70" i="9"/>
  <c r="T70" i="9"/>
  <c r="R70" i="9"/>
  <c r="P70" i="9"/>
  <c r="N70" i="9"/>
  <c r="J70" i="9"/>
  <c r="H70" i="9"/>
  <c r="F70" i="9"/>
  <c r="D70" i="9"/>
  <c r="E59" i="9"/>
  <c r="F59" i="9"/>
  <c r="G59" i="9"/>
  <c r="H59" i="9"/>
  <c r="I59" i="9"/>
  <c r="M59" i="9"/>
  <c r="N59" i="9"/>
  <c r="O59" i="9"/>
  <c r="P59" i="9"/>
  <c r="Q59" i="9"/>
  <c r="R59" i="9"/>
  <c r="S59" i="9"/>
  <c r="T59" i="9"/>
  <c r="U59" i="9"/>
  <c r="V59" i="9"/>
  <c r="Z59" i="9"/>
  <c r="AA59" i="9"/>
  <c r="AB59" i="9"/>
  <c r="AC59" i="9"/>
  <c r="AD59" i="9"/>
  <c r="AE59" i="9"/>
  <c r="AF59" i="9"/>
  <c r="AG59" i="9"/>
  <c r="AJ59" i="9"/>
  <c r="AK59" i="9"/>
  <c r="AL59" i="9"/>
  <c r="AM59" i="9"/>
  <c r="AN59" i="9"/>
  <c r="AO59" i="9"/>
  <c r="AP59" i="9"/>
  <c r="AQ59" i="9"/>
  <c r="AR59" i="9"/>
  <c r="AS59" i="9"/>
  <c r="AV59" i="9"/>
  <c r="AW59" i="9"/>
  <c r="AX59" i="9"/>
  <c r="AY59" i="9"/>
  <c r="AZ59" i="9"/>
  <c r="BA59" i="9"/>
  <c r="BB59" i="9"/>
  <c r="BC59" i="9"/>
  <c r="E60" i="9"/>
  <c r="G60" i="9"/>
  <c r="M60" i="9"/>
  <c r="O60" i="9"/>
  <c r="Q60" i="9"/>
  <c r="S60" i="9"/>
  <c r="U60" i="9"/>
  <c r="Z60" i="9"/>
  <c r="AB60" i="9"/>
  <c r="AD60" i="9"/>
  <c r="AF60" i="9"/>
  <c r="AJ60" i="9"/>
  <c r="AL60" i="9"/>
  <c r="AN60" i="9"/>
  <c r="AP60" i="9"/>
  <c r="AR60" i="9"/>
  <c r="AV60" i="9"/>
  <c r="AX60" i="9"/>
  <c r="AZ60" i="9"/>
  <c r="BB60" i="9"/>
  <c r="C59" i="9"/>
  <c r="BA70" i="7"/>
  <c r="AW70" i="7"/>
  <c r="AU70" i="7"/>
  <c r="AS70" i="7"/>
  <c r="AQ70" i="7"/>
  <c r="AO70" i="7"/>
  <c r="AK70" i="7"/>
  <c r="AI70" i="7"/>
  <c r="AG70" i="7"/>
  <c r="AE70" i="7"/>
  <c r="AC70" i="7"/>
  <c r="S70" i="7"/>
  <c r="Q70" i="7"/>
  <c r="M70" i="7"/>
  <c r="K70" i="7"/>
  <c r="I70" i="7"/>
  <c r="G70" i="7"/>
  <c r="E70" i="7"/>
  <c r="D74" i="7"/>
  <c r="F74" i="7"/>
  <c r="H74" i="7"/>
  <c r="J74" i="7"/>
  <c r="L74" i="7"/>
  <c r="P74" i="7"/>
  <c r="R74" i="7"/>
  <c r="T74" i="7"/>
  <c r="V74" i="7"/>
  <c r="X74" i="7"/>
  <c r="AB74" i="7"/>
  <c r="AD74" i="7"/>
  <c r="AF74" i="7"/>
  <c r="AH74" i="7"/>
  <c r="AJ74" i="7"/>
  <c r="AN74" i="7"/>
  <c r="AP74" i="7"/>
  <c r="AR74" i="7"/>
  <c r="AT74" i="7"/>
  <c r="AV74" i="7"/>
  <c r="AZ74" i="7"/>
  <c r="H60" i="7"/>
  <c r="J60" i="7"/>
  <c r="L60" i="7"/>
  <c r="P60" i="7"/>
  <c r="T60" i="7"/>
  <c r="V60" i="7"/>
  <c r="X60" i="7"/>
  <c r="AB60" i="7"/>
  <c r="AD60" i="7"/>
  <c r="AF60" i="7"/>
  <c r="AH60" i="7"/>
  <c r="AJ60" i="7"/>
  <c r="AN60" i="7"/>
  <c r="AP60" i="7"/>
  <c r="AR60" i="7"/>
  <c r="AT60" i="7"/>
  <c r="AV60" i="7"/>
  <c r="AY60" i="7"/>
  <c r="AZ60" i="7"/>
  <c r="E59" i="7"/>
  <c r="F59" i="7"/>
  <c r="H59" i="7"/>
  <c r="I59" i="7"/>
  <c r="J59" i="7"/>
  <c r="K59" i="7"/>
  <c r="L59" i="7"/>
  <c r="M59" i="7"/>
  <c r="P59" i="7"/>
  <c r="Q59" i="7"/>
  <c r="R59" i="7"/>
  <c r="R75" i="7" s="1"/>
  <c r="T59" i="7"/>
  <c r="U59" i="7"/>
  <c r="V59" i="7"/>
  <c r="W59" i="7"/>
  <c r="X59" i="7"/>
  <c r="Y59" i="7"/>
  <c r="AB59" i="7"/>
  <c r="AC59" i="7"/>
  <c r="AD59" i="7"/>
  <c r="AE59" i="7"/>
  <c r="AF59" i="7"/>
  <c r="AG59" i="7"/>
  <c r="AH59" i="7"/>
  <c r="AI59" i="7"/>
  <c r="AJ59" i="7"/>
  <c r="AK59" i="7"/>
  <c r="AN59" i="7"/>
  <c r="AO59" i="7"/>
  <c r="AP59" i="7"/>
  <c r="AQ59" i="7"/>
  <c r="AR59" i="7"/>
  <c r="AS59" i="7"/>
  <c r="AT59" i="7"/>
  <c r="AU59" i="7"/>
  <c r="AV59" i="7"/>
  <c r="AW59" i="7"/>
  <c r="AZ59" i="7"/>
  <c r="BA59" i="7"/>
  <c r="F75" i="7"/>
  <c r="H75" i="7"/>
  <c r="J75" i="7"/>
  <c r="L75" i="7"/>
  <c r="P75" i="7"/>
  <c r="T75" i="7"/>
  <c r="V75" i="7"/>
  <c r="X75" i="7"/>
  <c r="AB75" i="7"/>
  <c r="AD75" i="7"/>
  <c r="AF75" i="7"/>
  <c r="AH75" i="7"/>
  <c r="AJ75" i="7"/>
  <c r="AN75" i="7"/>
  <c r="AP75" i="7"/>
  <c r="AR75" i="7"/>
  <c r="AT75" i="7"/>
  <c r="AV75" i="7"/>
  <c r="AZ75" i="7"/>
  <c r="H72" i="7"/>
  <c r="J72" i="7"/>
  <c r="L72" i="7"/>
  <c r="P72" i="7"/>
  <c r="T72" i="7"/>
  <c r="V72" i="7"/>
  <c r="X72" i="7"/>
  <c r="AB72" i="7"/>
  <c r="AD72" i="7"/>
  <c r="AF72" i="7"/>
  <c r="AH72" i="7"/>
  <c r="AJ72" i="7"/>
  <c r="AN72" i="7"/>
  <c r="AP72" i="7"/>
  <c r="AR72" i="7"/>
  <c r="AT72" i="7"/>
  <c r="AV72" i="7"/>
  <c r="AZ72" i="7"/>
  <c r="D75" i="7"/>
  <c r="D72" i="7"/>
  <c r="D60" i="7"/>
  <c r="D59" i="7"/>
  <c r="E57" i="7"/>
  <c r="G57" i="7"/>
  <c r="I57" i="7"/>
  <c r="K57" i="7"/>
  <c r="M57" i="7"/>
  <c r="Q57" i="7"/>
  <c r="S57" i="7"/>
  <c r="U57" i="7"/>
  <c r="W57" i="7"/>
  <c r="Y57" i="7"/>
  <c r="AC57" i="7"/>
  <c r="AE57" i="7"/>
  <c r="AG57" i="7"/>
  <c r="AI57" i="7"/>
  <c r="AK57" i="7"/>
  <c r="AO57" i="7"/>
  <c r="AQ57" i="7"/>
  <c r="AS57" i="7"/>
  <c r="AU57" i="7"/>
  <c r="AW57" i="7"/>
  <c r="BA57" i="7"/>
  <c r="H75" i="5"/>
  <c r="J75" i="5"/>
  <c r="L75" i="5"/>
  <c r="O75" i="5"/>
  <c r="S75" i="5"/>
  <c r="U75" i="5"/>
  <c r="W75" i="5"/>
  <c r="Y75" i="5"/>
  <c r="AA75" i="5"/>
  <c r="AE75" i="5"/>
  <c r="AG75" i="5"/>
  <c r="AI75" i="5"/>
  <c r="AK75" i="5"/>
  <c r="AM75" i="5"/>
  <c r="AQ75" i="5"/>
  <c r="AS75" i="5"/>
  <c r="AU75" i="5"/>
  <c r="AX75" i="5"/>
  <c r="F72" i="5"/>
  <c r="H72" i="5"/>
  <c r="J72" i="5"/>
  <c r="L72" i="5"/>
  <c r="O72" i="5"/>
  <c r="S72" i="5"/>
  <c r="U72" i="5"/>
  <c r="W72" i="5"/>
  <c r="Y72" i="5"/>
  <c r="AA72" i="5"/>
  <c r="AE72" i="5"/>
  <c r="AG72" i="5"/>
  <c r="AI72" i="5"/>
  <c r="AK72" i="5"/>
  <c r="AM72" i="5"/>
  <c r="AQ72" i="5"/>
  <c r="AS72" i="5"/>
  <c r="AU72" i="5"/>
  <c r="AX72" i="5"/>
  <c r="H74" i="5"/>
  <c r="J74" i="5"/>
  <c r="L74" i="5"/>
  <c r="O74" i="5"/>
  <c r="S74" i="5"/>
  <c r="U74" i="5"/>
  <c r="W74" i="5"/>
  <c r="Y74" i="5"/>
  <c r="AA74" i="5"/>
  <c r="AE74" i="5"/>
  <c r="AG74" i="5"/>
  <c r="AI74" i="5"/>
  <c r="AK74" i="5"/>
  <c r="AM74" i="5"/>
  <c r="AQ74" i="5"/>
  <c r="AS74" i="5"/>
  <c r="AU74" i="5"/>
  <c r="AX74" i="5"/>
  <c r="D74" i="5"/>
  <c r="D75" i="5" s="1"/>
  <c r="AY70" i="5"/>
  <c r="AV70" i="5"/>
  <c r="AT70" i="5"/>
  <c r="AR70" i="5"/>
  <c r="AN70" i="5"/>
  <c r="AL70" i="5"/>
  <c r="AJ70" i="5"/>
  <c r="AH70" i="5"/>
  <c r="AF70" i="5"/>
  <c r="AB70" i="5"/>
  <c r="Z70" i="5"/>
  <c r="X70" i="5"/>
  <c r="V70" i="5"/>
  <c r="T70" i="5"/>
  <c r="P70" i="5"/>
  <c r="M70" i="5"/>
  <c r="K70" i="5"/>
  <c r="I70" i="5"/>
  <c r="E70" i="5"/>
  <c r="H60" i="5"/>
  <c r="J60" i="5"/>
  <c r="L60" i="5"/>
  <c r="O60" i="5"/>
  <c r="S60" i="5"/>
  <c r="U60" i="5"/>
  <c r="W60" i="5"/>
  <c r="Y60" i="5"/>
  <c r="AA60" i="5"/>
  <c r="AE60" i="5"/>
  <c r="AG60" i="5"/>
  <c r="AI60" i="5"/>
  <c r="AK60" i="5"/>
  <c r="AM60" i="5"/>
  <c r="AQ60" i="5"/>
  <c r="AS60" i="5"/>
  <c r="AU60" i="5"/>
  <c r="AX60" i="5"/>
  <c r="H59" i="5"/>
  <c r="J59" i="5"/>
  <c r="L59" i="5"/>
  <c r="M59" i="5"/>
  <c r="O59" i="5"/>
  <c r="P59" i="5"/>
  <c r="S59" i="5"/>
  <c r="U59" i="5"/>
  <c r="W59" i="5"/>
  <c r="X59" i="5"/>
  <c r="Y59" i="5"/>
  <c r="Z59" i="5"/>
  <c r="AA59" i="5"/>
  <c r="AB59" i="5"/>
  <c r="AE59" i="5"/>
  <c r="AF59" i="5"/>
  <c r="AG59" i="5"/>
  <c r="AH59" i="5"/>
  <c r="AI59" i="5"/>
  <c r="AJ59" i="5"/>
  <c r="AK59" i="5"/>
  <c r="AL59" i="5"/>
  <c r="AM59" i="5"/>
  <c r="AN59" i="5"/>
  <c r="AQ59" i="5"/>
  <c r="AS59" i="5"/>
  <c r="AU59" i="5"/>
  <c r="AV59" i="5"/>
  <c r="AX59" i="5"/>
  <c r="AY59" i="5"/>
  <c r="D60" i="5"/>
  <c r="D59" i="5"/>
  <c r="E57" i="5"/>
  <c r="I57" i="5"/>
  <c r="K57" i="5"/>
  <c r="M57" i="5"/>
  <c r="P57" i="5"/>
  <c r="T57" i="5"/>
  <c r="V57" i="5"/>
  <c r="X57" i="5"/>
  <c r="Z57" i="5"/>
  <c r="AB57" i="5"/>
  <c r="AF57" i="5"/>
  <c r="AH57" i="5"/>
  <c r="AJ57" i="5"/>
  <c r="AL57" i="5"/>
  <c r="AN57" i="5"/>
  <c r="AR57" i="5"/>
  <c r="AT57" i="5"/>
  <c r="AV57" i="5"/>
  <c r="AY57" i="5"/>
  <c r="I75" i="9" l="1"/>
  <c r="C62" i="1"/>
  <c r="AR57" i="1"/>
  <c r="AR44" i="1"/>
  <c r="AP44" i="1"/>
  <c r="AN57" i="1"/>
  <c r="AN44" i="1"/>
  <c r="AL44" i="1"/>
  <c r="AE57" i="1"/>
  <c r="AC57" i="1"/>
  <c r="AA57" i="1"/>
  <c r="Y57" i="1"/>
  <c r="Q57" i="1"/>
  <c r="Q44" i="1"/>
  <c r="O57" i="1"/>
  <c r="M57" i="1"/>
  <c r="G57" i="1"/>
  <c r="E44" i="1"/>
  <c r="E57" i="1"/>
  <c r="C57" i="1"/>
  <c r="C44" i="1"/>
  <c r="BA69" i="1"/>
  <c r="AY69" i="1"/>
  <c r="AW69" i="1"/>
  <c r="AS69" i="1"/>
  <c r="AQ69" i="1"/>
  <c r="AO69" i="1"/>
  <c r="AM69" i="1"/>
  <c r="AH69" i="1"/>
  <c r="AF69" i="1"/>
  <c r="AD69" i="1"/>
  <c r="AB69" i="1"/>
  <c r="Z69" i="1"/>
  <c r="V69" i="1"/>
  <c r="T69" i="1"/>
  <c r="R69" i="1"/>
  <c r="P69" i="1"/>
  <c r="N69" i="1"/>
  <c r="J69" i="1"/>
  <c r="H69" i="1"/>
  <c r="F69" i="1"/>
  <c r="D69" i="1"/>
  <c r="BA56" i="1"/>
  <c r="AY56" i="1"/>
  <c r="AW56" i="1"/>
  <c r="AR56" i="1"/>
  <c r="AS56" i="1" s="1"/>
  <c r="AQ56" i="1"/>
  <c r="AN56" i="1"/>
  <c r="AO56" i="1" s="1"/>
  <c r="AL56" i="1"/>
  <c r="AM56" i="1" s="1"/>
  <c r="AH56" i="1"/>
  <c r="AF56" i="1"/>
  <c r="AD56" i="1"/>
  <c r="AB56" i="1"/>
  <c r="Z56" i="1"/>
  <c r="V56" i="1"/>
  <c r="T56" i="1"/>
  <c r="R56" i="1"/>
  <c r="P56" i="1"/>
  <c r="N56" i="1"/>
  <c r="J56" i="1"/>
  <c r="H56" i="1"/>
  <c r="F56" i="1"/>
  <c r="D56" i="1"/>
  <c r="BA55" i="1"/>
  <c r="AY55" i="1"/>
  <c r="AW55" i="1"/>
  <c r="AS55" i="1"/>
  <c r="AQ55" i="1"/>
  <c r="AO55" i="1"/>
  <c r="AL55" i="1"/>
  <c r="AM55" i="1" s="1"/>
  <c r="AH55" i="1"/>
  <c r="AF55" i="1"/>
  <c r="AD55" i="1"/>
  <c r="AB55" i="1"/>
  <c r="Z55" i="1"/>
  <c r="V55" i="1"/>
  <c r="T55" i="1"/>
  <c r="R55" i="1"/>
  <c r="P55" i="1"/>
  <c r="N55" i="1"/>
  <c r="J55" i="1"/>
  <c r="H55" i="1"/>
  <c r="F55" i="1"/>
  <c r="D55" i="1"/>
  <c r="C59" i="1" l="1"/>
  <c r="AR84" i="1"/>
  <c r="BB84" i="1" s="1"/>
  <c r="AR81" i="1"/>
  <c r="AR82" i="1"/>
  <c r="AR67" i="1"/>
  <c r="AR48" i="1"/>
  <c r="AP79" i="1" l="1"/>
  <c r="AP81" i="1"/>
  <c r="AP47" i="1"/>
  <c r="BE59" i="9" l="1"/>
  <c r="BF59" i="22"/>
  <c r="BE59" i="22"/>
  <c r="BA62" i="22"/>
  <c r="BC62" i="22"/>
  <c r="E91" i="22"/>
  <c r="G91" i="22"/>
  <c r="I91" i="22"/>
  <c r="K91" i="22"/>
  <c r="O91" i="22"/>
  <c r="Q91" i="22"/>
  <c r="S91" i="22"/>
  <c r="U91" i="22"/>
  <c r="W91" i="22"/>
  <c r="AA91" i="22"/>
  <c r="AC91" i="22"/>
  <c r="AE91" i="22"/>
  <c r="AG91" i="22"/>
  <c r="AI91" i="22"/>
  <c r="AM91" i="22"/>
  <c r="AO91" i="22"/>
  <c r="AQ91" i="22"/>
  <c r="AS91" i="22"/>
  <c r="AU91" i="22"/>
  <c r="AY91" i="22"/>
  <c r="C91" i="22"/>
  <c r="E89" i="22"/>
  <c r="G89" i="22"/>
  <c r="I89" i="22"/>
  <c r="K89" i="22"/>
  <c r="O89" i="22"/>
  <c r="Q89" i="22"/>
  <c r="S89" i="22"/>
  <c r="U89" i="22"/>
  <c r="W89" i="22"/>
  <c r="AA89" i="22"/>
  <c r="AC89" i="22"/>
  <c r="AE89" i="22"/>
  <c r="AG89" i="22"/>
  <c r="AI89" i="22"/>
  <c r="AM89" i="22"/>
  <c r="AO89" i="22"/>
  <c r="AQ89" i="22"/>
  <c r="AS89" i="22"/>
  <c r="AU89" i="22"/>
  <c r="AY89" i="22"/>
  <c r="BA89" i="22"/>
  <c r="BA93" i="22" s="1"/>
  <c r="BC89" i="22"/>
  <c r="BC93" i="22" s="1"/>
  <c r="C89" i="22"/>
  <c r="BB59" i="21"/>
  <c r="G91" i="21"/>
  <c r="I91" i="21"/>
  <c r="K91" i="21"/>
  <c r="M91" i="21"/>
  <c r="Q91" i="21"/>
  <c r="S91" i="21"/>
  <c r="U91" i="21"/>
  <c r="W91" i="21"/>
  <c r="Y91" i="21"/>
  <c r="AC91" i="21"/>
  <c r="AE91" i="21"/>
  <c r="AG91" i="21"/>
  <c r="AI91" i="21"/>
  <c r="AK91" i="21"/>
  <c r="AO91" i="21"/>
  <c r="G89" i="21"/>
  <c r="I89" i="21"/>
  <c r="K89" i="21"/>
  <c r="M89" i="21"/>
  <c r="Q89" i="21"/>
  <c r="S89" i="21"/>
  <c r="U89" i="21"/>
  <c r="W89" i="21"/>
  <c r="Y89" i="21"/>
  <c r="AC89" i="21"/>
  <c r="AE89" i="21"/>
  <c r="AG89" i="21"/>
  <c r="AI89" i="21"/>
  <c r="AK89" i="21"/>
  <c r="AO89" i="21"/>
  <c r="AQ89" i="21"/>
  <c r="AQ93" i="21" s="1"/>
  <c r="AS89" i="21"/>
  <c r="AS93" i="21" s="1"/>
  <c r="AU89" i="21"/>
  <c r="AU93" i="21" s="1"/>
  <c r="AW89" i="21"/>
  <c r="AW93" i="21" s="1"/>
  <c r="E89" i="21"/>
  <c r="BF62" i="22" l="1"/>
  <c r="E91" i="21"/>
  <c r="BF89" i="22"/>
  <c r="BE89" i="22"/>
  <c r="BB89" i="21"/>
  <c r="BA89" i="21"/>
  <c r="G91" i="17"/>
  <c r="K91" i="17"/>
  <c r="M91" i="17"/>
  <c r="O91" i="17"/>
  <c r="Q91" i="17"/>
  <c r="S91" i="17"/>
  <c r="W91" i="17"/>
  <c r="Y91" i="17"/>
  <c r="AA91" i="17"/>
  <c r="AC91" i="17"/>
  <c r="AE91" i="17"/>
  <c r="AI91" i="17"/>
  <c r="AK91" i="17"/>
  <c r="AM91" i="17"/>
  <c r="AO91" i="17"/>
  <c r="AQ91" i="17"/>
  <c r="AU91" i="17"/>
  <c r="C91" i="17"/>
  <c r="E89" i="17"/>
  <c r="E93" i="17" s="1"/>
  <c r="G89" i="17"/>
  <c r="K89" i="17"/>
  <c r="M89" i="17"/>
  <c r="O89" i="17"/>
  <c r="Q89" i="17"/>
  <c r="S89" i="17"/>
  <c r="W89" i="17"/>
  <c r="Y89" i="17"/>
  <c r="AA89" i="17"/>
  <c r="AC89" i="17"/>
  <c r="AE89" i="17"/>
  <c r="AI89" i="17"/>
  <c r="AK89" i="17"/>
  <c r="AM89" i="17"/>
  <c r="AO89" i="17"/>
  <c r="AQ89" i="17"/>
  <c r="AU89" i="17"/>
  <c r="AW89" i="17"/>
  <c r="AY89" i="17"/>
  <c r="BA89" i="17"/>
  <c r="BC89" i="17"/>
  <c r="BC93" i="17" s="1"/>
  <c r="C89" i="17"/>
  <c r="BA62" i="16"/>
  <c r="E91" i="16"/>
  <c r="G91" i="16"/>
  <c r="I91" i="16"/>
  <c r="K91" i="16"/>
  <c r="O91" i="16"/>
  <c r="Q91" i="16"/>
  <c r="S91" i="16"/>
  <c r="U91" i="16"/>
  <c r="W91" i="16"/>
  <c r="AC91" i="16"/>
  <c r="AE91" i="16"/>
  <c r="AG91" i="16"/>
  <c r="AI91" i="16"/>
  <c r="AM91" i="16"/>
  <c r="AO91" i="16"/>
  <c r="AQ91" i="16"/>
  <c r="AS91" i="16"/>
  <c r="C91" i="16"/>
  <c r="E89" i="16"/>
  <c r="G89" i="16"/>
  <c r="I89" i="16"/>
  <c r="K89" i="16"/>
  <c r="O89" i="16"/>
  <c r="Q89" i="16"/>
  <c r="S89" i="16"/>
  <c r="U89" i="16"/>
  <c r="W89" i="16"/>
  <c r="AA89" i="16"/>
  <c r="AC89" i="16"/>
  <c r="AE89" i="16"/>
  <c r="AG89" i="16"/>
  <c r="AI89" i="16"/>
  <c r="AM89" i="16"/>
  <c r="AO89" i="16"/>
  <c r="AQ89" i="16"/>
  <c r="AS89" i="16"/>
  <c r="AU89" i="16"/>
  <c r="AY89" i="16"/>
  <c r="BA89" i="16"/>
  <c r="C89" i="16"/>
  <c r="E91" i="17" l="1"/>
  <c r="BF89" i="17"/>
  <c r="BE89" i="17"/>
  <c r="E91" i="14" l="1"/>
  <c r="G91" i="14"/>
  <c r="K91" i="14"/>
  <c r="M91" i="14"/>
  <c r="O91" i="14"/>
  <c r="S91" i="14"/>
  <c r="U91" i="14"/>
  <c r="W91" i="14"/>
  <c r="Y91" i="14"/>
  <c r="AD91" i="14"/>
  <c r="AF91" i="14"/>
  <c r="AH91" i="14"/>
  <c r="AJ91" i="14"/>
  <c r="AP91" i="14"/>
  <c r="AR91" i="14"/>
  <c r="G89" i="14"/>
  <c r="I89" i="14"/>
  <c r="K89" i="14"/>
  <c r="M89" i="14"/>
  <c r="O89" i="14"/>
  <c r="S89" i="14"/>
  <c r="U89" i="14"/>
  <c r="W89" i="14"/>
  <c r="Y89" i="14"/>
  <c r="AD89" i="14"/>
  <c r="AF89" i="14"/>
  <c r="AH89" i="14"/>
  <c r="AJ89" i="14"/>
  <c r="AL89" i="14"/>
  <c r="AP89" i="14"/>
  <c r="AR89" i="14"/>
  <c r="AT89" i="14"/>
  <c r="AV89" i="14"/>
  <c r="AX89" i="14"/>
  <c r="C91" i="14"/>
  <c r="C89" i="14"/>
  <c r="AS66" i="14"/>
  <c r="AS67" i="14"/>
  <c r="AS68" i="14"/>
  <c r="AS69" i="14"/>
  <c r="AQ66" i="14"/>
  <c r="AQ67" i="14"/>
  <c r="AQ68" i="14"/>
  <c r="AQ69" i="14"/>
  <c r="AI66" i="14"/>
  <c r="AI67" i="14"/>
  <c r="AI68" i="14"/>
  <c r="AI69" i="14"/>
  <c r="J66" i="14"/>
  <c r="J67" i="14"/>
  <c r="J68" i="14"/>
  <c r="J69" i="14"/>
  <c r="BC66" i="9"/>
  <c r="BC67" i="9"/>
  <c r="BC68" i="9"/>
  <c r="BC69" i="9"/>
  <c r="BC65" i="9"/>
  <c r="BC35" i="9"/>
  <c r="BC36" i="9"/>
  <c r="BC37" i="9"/>
  <c r="BC38" i="9"/>
  <c r="BC39" i="9"/>
  <c r="BC40" i="9"/>
  <c r="BC41" i="9"/>
  <c r="BC42" i="9"/>
  <c r="BC43" i="9"/>
  <c r="BC44" i="9"/>
  <c r="BC45" i="9"/>
  <c r="BC46" i="9"/>
  <c r="BC47" i="9"/>
  <c r="BC48" i="9"/>
  <c r="BC49" i="9"/>
  <c r="BC50" i="9"/>
  <c r="BC51" i="9"/>
  <c r="BC52" i="9"/>
  <c r="BC53" i="9"/>
  <c r="BC54" i="9"/>
  <c r="BC55" i="9"/>
  <c r="BC56" i="9"/>
  <c r="BC34" i="9"/>
  <c r="BA35" i="9"/>
  <c r="BA36" i="9"/>
  <c r="BA37" i="9"/>
  <c r="BA38" i="9"/>
  <c r="BA39" i="9"/>
  <c r="BA40" i="9"/>
  <c r="BA41" i="9"/>
  <c r="BA42" i="9"/>
  <c r="BA43" i="9"/>
  <c r="BA44" i="9"/>
  <c r="BA45" i="9"/>
  <c r="BA46" i="9"/>
  <c r="BA47" i="9"/>
  <c r="BA48" i="9"/>
  <c r="BA49" i="9"/>
  <c r="BA50" i="9"/>
  <c r="BA51" i="9"/>
  <c r="BA52" i="9"/>
  <c r="BA53" i="9"/>
  <c r="BA54" i="9"/>
  <c r="BA55" i="9"/>
  <c r="BA56" i="9"/>
  <c r="BA34" i="9"/>
  <c r="AY65" i="9"/>
  <c r="AY45" i="9"/>
  <c r="F62" i="7"/>
  <c r="H62" i="7"/>
  <c r="E91" i="9"/>
  <c r="G91" i="9"/>
  <c r="M91" i="9"/>
  <c r="O91" i="9"/>
  <c r="Q91" i="9"/>
  <c r="S91" i="9"/>
  <c r="U91" i="9"/>
  <c r="X91" i="9"/>
  <c r="Z91" i="9"/>
  <c r="AD91" i="9"/>
  <c r="AF91" i="9"/>
  <c r="AJ91" i="9"/>
  <c r="AL91" i="9"/>
  <c r="AN91" i="9"/>
  <c r="AP91" i="9"/>
  <c r="AR91" i="9"/>
  <c r="E89" i="9"/>
  <c r="G89" i="9"/>
  <c r="I89" i="9"/>
  <c r="M89" i="9"/>
  <c r="O89" i="9"/>
  <c r="Q89" i="9"/>
  <c r="S89" i="9"/>
  <c r="U89" i="9"/>
  <c r="Z89" i="9"/>
  <c r="AB89" i="9"/>
  <c r="AD89" i="9"/>
  <c r="AF89" i="9"/>
  <c r="AJ89" i="9"/>
  <c r="AL89" i="9"/>
  <c r="AN89" i="9"/>
  <c r="AP89" i="9"/>
  <c r="AR89" i="9"/>
  <c r="AV89" i="9"/>
  <c r="AX89" i="9"/>
  <c r="AZ89" i="9"/>
  <c r="BB89" i="9"/>
  <c r="C89" i="9"/>
  <c r="H91" i="7"/>
  <c r="J91" i="7"/>
  <c r="L91" i="7"/>
  <c r="P91" i="7"/>
  <c r="T91" i="7"/>
  <c r="V91" i="7"/>
  <c r="X91" i="7"/>
  <c r="AB91" i="7"/>
  <c r="AD91" i="7"/>
  <c r="AF91" i="7"/>
  <c r="AH91" i="7"/>
  <c r="AJ91" i="7"/>
  <c r="D91" i="7"/>
  <c r="F89" i="7"/>
  <c r="H89" i="7"/>
  <c r="J89" i="7"/>
  <c r="L89" i="7"/>
  <c r="P89" i="7"/>
  <c r="R89" i="7"/>
  <c r="T89" i="7"/>
  <c r="V89" i="7"/>
  <c r="X89" i="7"/>
  <c r="AB89" i="7"/>
  <c r="AD89" i="7"/>
  <c r="AF89" i="7"/>
  <c r="AH89" i="7"/>
  <c r="AJ89" i="7"/>
  <c r="AN89" i="7"/>
  <c r="AP89" i="7"/>
  <c r="AR89" i="7"/>
  <c r="AT89" i="7"/>
  <c r="AV89" i="7"/>
  <c r="D89" i="7"/>
  <c r="T66" i="5"/>
  <c r="T67" i="5"/>
  <c r="T68" i="5"/>
  <c r="T69" i="5"/>
  <c r="M66" i="5"/>
  <c r="M67" i="5"/>
  <c r="M68" i="5"/>
  <c r="M69" i="5"/>
  <c r="K66" i="5"/>
  <c r="K67" i="5"/>
  <c r="K68" i="5"/>
  <c r="K69" i="5"/>
  <c r="I66" i="5"/>
  <c r="I67" i="5"/>
  <c r="I68" i="5"/>
  <c r="I69" i="5"/>
  <c r="L91" i="5"/>
  <c r="O91" i="5"/>
  <c r="S91" i="5"/>
  <c r="U91" i="5"/>
  <c r="W91" i="5"/>
  <c r="Y91" i="5"/>
  <c r="AA91" i="5"/>
  <c r="AE91" i="5"/>
  <c r="AG91" i="5"/>
  <c r="AI91" i="5"/>
  <c r="AK91" i="5"/>
  <c r="AM91" i="5"/>
  <c r="AQ91" i="5"/>
  <c r="AS91" i="5"/>
  <c r="AX89" i="5"/>
  <c r="H89" i="5"/>
  <c r="J89" i="5"/>
  <c r="L89" i="5"/>
  <c r="O89" i="5"/>
  <c r="S89" i="5"/>
  <c r="U89" i="5"/>
  <c r="W89" i="5"/>
  <c r="Y89" i="5"/>
  <c r="AA89" i="5"/>
  <c r="AE89" i="5"/>
  <c r="AG89" i="5"/>
  <c r="AI89" i="5"/>
  <c r="AK89" i="5"/>
  <c r="AM89" i="5"/>
  <c r="AQ89" i="5"/>
  <c r="AS89" i="5"/>
  <c r="AU89" i="5"/>
  <c r="D89" i="5"/>
  <c r="AN37" i="1"/>
  <c r="AN65" i="1"/>
  <c r="AN82" i="1"/>
  <c r="AN79" i="1"/>
  <c r="I91" i="14" l="1"/>
  <c r="BE89" i="9"/>
  <c r="I91" i="9"/>
  <c r="C91" i="9"/>
  <c r="R91" i="7"/>
  <c r="F91" i="7"/>
  <c r="BC89" i="14"/>
  <c r="BB89" i="14"/>
  <c r="AZ89" i="7"/>
  <c r="BC89" i="7" s="1"/>
  <c r="BA65" i="7"/>
  <c r="BD89" i="9"/>
  <c r="BB89" i="5"/>
  <c r="BA89" i="5"/>
  <c r="AN89" i="1"/>
  <c r="AP89" i="1"/>
  <c r="AR89" i="1"/>
  <c r="AV89" i="1"/>
  <c r="AX89" i="1"/>
  <c r="AZ89" i="1"/>
  <c r="BB89" i="7" l="1"/>
  <c r="AT66" i="5"/>
  <c r="AT67" i="5"/>
  <c r="AT68" i="5"/>
  <c r="AT69" i="5"/>
  <c r="AR66" i="5"/>
  <c r="AR67" i="5"/>
  <c r="AR68" i="5"/>
  <c r="AR69" i="5"/>
  <c r="V66" i="5" l="1"/>
  <c r="V67" i="5"/>
  <c r="V68" i="5"/>
  <c r="V69" i="5"/>
  <c r="AX91" i="5" l="1"/>
  <c r="V67" i="21"/>
  <c r="AL82" i="1" l="1"/>
  <c r="AL81" i="1"/>
  <c r="AL80" i="1"/>
  <c r="AL79" i="1"/>
  <c r="AL89" i="1" s="1"/>
  <c r="AL66" i="1"/>
  <c r="AL67" i="1"/>
  <c r="AL43" i="1"/>
  <c r="AL46" i="1"/>
  <c r="AL47" i="1"/>
  <c r="BD66" i="22"/>
  <c r="BD67" i="22"/>
  <c r="BD68" i="22"/>
  <c r="BD69" i="22"/>
  <c r="BD65" i="22"/>
  <c r="BD59" i="22" s="1"/>
  <c r="BD35" i="22"/>
  <c r="BD36" i="22"/>
  <c r="BD37" i="22"/>
  <c r="BD38" i="22"/>
  <c r="BD39" i="22"/>
  <c r="BD40" i="22"/>
  <c r="BD41" i="22"/>
  <c r="BD42" i="22"/>
  <c r="BD43" i="22"/>
  <c r="BD44" i="22"/>
  <c r="BD45" i="22"/>
  <c r="BD46" i="22"/>
  <c r="BD47" i="22"/>
  <c r="BD48" i="22"/>
  <c r="BD49" i="22"/>
  <c r="BD50" i="22"/>
  <c r="BD51" i="22"/>
  <c r="BD52" i="22"/>
  <c r="BD53" i="22"/>
  <c r="BD54" i="22"/>
  <c r="BD55" i="22"/>
  <c r="BD56" i="22"/>
  <c r="BD34" i="22"/>
  <c r="AG59" i="1"/>
  <c r="AL74" i="1" l="1"/>
  <c r="BC91" i="22"/>
  <c r="E31" i="21"/>
  <c r="G31" i="21"/>
  <c r="I31" i="21"/>
  <c r="J31" i="21"/>
  <c r="K31" i="21"/>
  <c r="M31" i="21"/>
  <c r="Q31" i="21"/>
  <c r="S31" i="21"/>
  <c r="U31" i="21"/>
  <c r="W31" i="21"/>
  <c r="Y31" i="21"/>
  <c r="AC31" i="21"/>
  <c r="AE31" i="21"/>
  <c r="AG31" i="21"/>
  <c r="AH31" i="21"/>
  <c r="AI31" i="21"/>
  <c r="AK31" i="21"/>
  <c r="AO31" i="21"/>
  <c r="AQ31" i="21"/>
  <c r="AS31" i="21"/>
  <c r="AU31" i="21"/>
  <c r="AV31" i="21"/>
  <c r="E30" i="21"/>
  <c r="G30" i="21"/>
  <c r="I30" i="21"/>
  <c r="K30" i="21"/>
  <c r="M30" i="21"/>
  <c r="Q30" i="21"/>
  <c r="S30" i="21"/>
  <c r="U30" i="21"/>
  <c r="W30" i="21"/>
  <c r="Y30" i="21"/>
  <c r="AC30" i="21"/>
  <c r="AE30" i="21"/>
  <c r="AG30" i="21"/>
  <c r="AI30" i="21"/>
  <c r="AK30" i="21"/>
  <c r="AO30" i="21"/>
  <c r="AQ30" i="21"/>
  <c r="AS30" i="21"/>
  <c r="AU30" i="21"/>
  <c r="AW30" i="21"/>
  <c r="AW31" i="21" s="1"/>
  <c r="AI31" i="17"/>
  <c r="AK31" i="17"/>
  <c r="AM31" i="17"/>
  <c r="AO31" i="17"/>
  <c r="AQ31" i="17"/>
  <c r="AI30" i="17"/>
  <c r="AK30" i="17"/>
  <c r="AM30" i="17"/>
  <c r="AO30" i="17"/>
  <c r="AQ30" i="17"/>
  <c r="AU31" i="17"/>
  <c r="AW31" i="17"/>
  <c r="AY31" i="17"/>
  <c r="BA31" i="17"/>
  <c r="BC31" i="17"/>
  <c r="AU30" i="17"/>
  <c r="AW30" i="17"/>
  <c r="AY30" i="17"/>
  <c r="BA30" i="17"/>
  <c r="BC30" i="17"/>
  <c r="W31" i="17"/>
  <c r="Y31" i="17"/>
  <c r="W30" i="17"/>
  <c r="Y30" i="17"/>
  <c r="K31" i="17"/>
  <c r="K30" i="17"/>
  <c r="M30" i="17"/>
  <c r="AX66" i="21"/>
  <c r="AX67" i="21"/>
  <c r="AX68" i="21"/>
  <c r="AX69" i="21"/>
  <c r="AV66" i="21"/>
  <c r="AV67" i="21"/>
  <c r="AV68" i="21"/>
  <c r="AV69" i="21"/>
  <c r="AT66" i="21"/>
  <c r="AT67" i="21"/>
  <c r="AT68" i="21"/>
  <c r="AT69" i="21"/>
  <c r="AR66" i="21"/>
  <c r="AR67" i="21"/>
  <c r="AR68" i="21"/>
  <c r="AR69" i="21"/>
  <c r="AP66" i="21"/>
  <c r="AP67" i="21"/>
  <c r="AP68" i="21"/>
  <c r="AP69" i="21"/>
  <c r="AX35" i="21"/>
  <c r="AX36" i="21"/>
  <c r="AX37" i="21"/>
  <c r="AX38" i="21"/>
  <c r="AX39" i="21"/>
  <c r="AX40" i="21"/>
  <c r="AX41" i="21"/>
  <c r="AX42" i="21"/>
  <c r="AX43" i="21"/>
  <c r="AX44" i="21"/>
  <c r="AX45" i="21"/>
  <c r="AX46" i="21"/>
  <c r="AX47" i="21"/>
  <c r="AX48" i="21"/>
  <c r="AX49" i="21"/>
  <c r="AX50" i="21"/>
  <c r="AX51" i="21"/>
  <c r="AX52" i="21"/>
  <c r="AX53" i="21"/>
  <c r="AX54" i="21"/>
  <c r="AX55" i="21"/>
  <c r="AX56" i="21"/>
  <c r="AV35" i="21"/>
  <c r="AV36" i="21"/>
  <c r="AV37" i="21"/>
  <c r="AV38" i="21"/>
  <c r="AV39" i="21"/>
  <c r="AV40" i="21"/>
  <c r="AV41" i="21"/>
  <c r="AV42" i="21"/>
  <c r="AV43" i="21"/>
  <c r="AV44" i="21"/>
  <c r="AV45" i="21"/>
  <c r="AV46" i="21"/>
  <c r="AV47" i="21"/>
  <c r="AV48" i="21"/>
  <c r="AV49" i="21"/>
  <c r="AV50" i="21"/>
  <c r="AV51" i="21"/>
  <c r="AV52" i="21"/>
  <c r="AV53" i="21"/>
  <c r="AV54" i="21"/>
  <c r="AV55" i="21"/>
  <c r="AV56" i="21"/>
  <c r="AT35" i="21"/>
  <c r="AT36" i="21"/>
  <c r="AT37" i="21"/>
  <c r="AT38" i="21"/>
  <c r="AT39" i="21"/>
  <c r="AT40" i="21"/>
  <c r="AT41" i="21"/>
  <c r="AT42" i="21"/>
  <c r="AT43" i="21"/>
  <c r="AT44" i="21"/>
  <c r="AT45" i="21"/>
  <c r="AT46" i="21"/>
  <c r="AT47" i="21"/>
  <c r="AT48" i="21"/>
  <c r="AT49" i="21"/>
  <c r="AT50" i="21"/>
  <c r="AT51" i="21"/>
  <c r="AT52" i="21"/>
  <c r="AT53" i="21"/>
  <c r="AT54" i="21"/>
  <c r="AT55" i="21"/>
  <c r="AT56" i="21"/>
  <c r="AR35" i="21"/>
  <c r="AR36" i="21"/>
  <c r="AR37" i="21"/>
  <c r="AR38" i="21"/>
  <c r="AR39" i="21"/>
  <c r="AR40" i="21"/>
  <c r="AR41" i="21"/>
  <c r="AR42" i="21"/>
  <c r="AR43" i="21"/>
  <c r="AR44" i="21"/>
  <c r="AR45" i="21"/>
  <c r="AR46" i="21"/>
  <c r="AR47" i="21"/>
  <c r="AR48" i="21"/>
  <c r="AR49" i="21"/>
  <c r="AR50" i="21"/>
  <c r="AR51" i="21"/>
  <c r="AR52" i="21"/>
  <c r="AR53" i="21"/>
  <c r="AR54" i="21"/>
  <c r="AR55" i="21"/>
  <c r="AR56" i="21"/>
  <c r="AP35" i="21"/>
  <c r="AP36" i="21"/>
  <c r="AP37" i="21"/>
  <c r="AP38" i="21"/>
  <c r="AP39" i="21"/>
  <c r="AP40" i="21"/>
  <c r="AP41" i="21"/>
  <c r="AP42" i="21"/>
  <c r="AP43" i="21"/>
  <c r="AP44" i="21"/>
  <c r="AP45" i="21"/>
  <c r="AP46" i="21"/>
  <c r="AP47" i="21"/>
  <c r="AP48" i="21"/>
  <c r="AP49" i="21"/>
  <c r="AP50" i="21"/>
  <c r="AP51" i="21"/>
  <c r="AP52" i="21"/>
  <c r="AP53" i="21"/>
  <c r="AP54" i="21"/>
  <c r="AP55" i="21"/>
  <c r="AP56" i="21"/>
  <c r="AP34" i="21"/>
  <c r="AX34" i="21"/>
  <c r="AV34" i="21"/>
  <c r="AT34" i="21"/>
  <c r="AR34" i="21"/>
  <c r="AL66" i="21"/>
  <c r="AL67" i="21"/>
  <c r="AL68" i="21"/>
  <c r="AL69" i="21"/>
  <c r="AJ66" i="21"/>
  <c r="AJ67" i="21"/>
  <c r="AJ68" i="21"/>
  <c r="AJ69" i="21"/>
  <c r="AH66" i="21"/>
  <c r="AH67" i="21"/>
  <c r="AH68" i="21"/>
  <c r="AH69" i="21"/>
  <c r="AF66" i="21"/>
  <c r="AF67" i="21"/>
  <c r="AF68" i="21"/>
  <c r="AF69" i="21"/>
  <c r="AD66" i="21"/>
  <c r="AD67" i="21"/>
  <c r="AD68" i="21"/>
  <c r="AD69" i="21"/>
  <c r="AL35" i="21"/>
  <c r="AL36" i="21"/>
  <c r="AL37" i="21"/>
  <c r="AL38" i="21"/>
  <c r="AL39" i="21"/>
  <c r="AL40" i="21"/>
  <c r="AL41" i="21"/>
  <c r="AL42" i="21"/>
  <c r="AL43" i="21"/>
  <c r="AL44" i="21"/>
  <c r="AL45" i="21"/>
  <c r="AL46" i="21"/>
  <c r="AL47" i="21"/>
  <c r="AL48" i="21"/>
  <c r="AL49" i="21"/>
  <c r="AL50" i="21"/>
  <c r="AL51" i="21"/>
  <c r="AL52" i="21"/>
  <c r="AL53" i="21"/>
  <c r="AL54" i="21"/>
  <c r="AL55" i="21"/>
  <c r="AL56" i="21"/>
  <c r="AJ35" i="21"/>
  <c r="AJ36" i="21"/>
  <c r="AJ37" i="21"/>
  <c r="AJ38" i="21"/>
  <c r="AJ39" i="21"/>
  <c r="AJ40" i="21"/>
  <c r="AJ41" i="21"/>
  <c r="AJ42" i="21"/>
  <c r="AJ43" i="21"/>
  <c r="AJ44" i="21"/>
  <c r="AJ45" i="21"/>
  <c r="AJ46" i="21"/>
  <c r="AJ47" i="21"/>
  <c r="AJ48" i="21"/>
  <c r="AJ49" i="21"/>
  <c r="AJ50" i="21"/>
  <c r="AJ51" i="21"/>
  <c r="AJ52" i="21"/>
  <c r="AJ53" i="21"/>
  <c r="AJ54" i="21"/>
  <c r="AJ55" i="21"/>
  <c r="AJ56" i="21"/>
  <c r="AH35" i="21"/>
  <c r="AH36" i="21"/>
  <c r="AH37" i="21"/>
  <c r="AH38" i="21"/>
  <c r="AH39" i="21"/>
  <c r="AH40" i="21"/>
  <c r="AH41" i="21"/>
  <c r="AH42" i="21"/>
  <c r="AH43" i="21"/>
  <c r="AH44" i="21"/>
  <c r="AH45" i="21"/>
  <c r="AH46" i="21"/>
  <c r="AH47" i="21"/>
  <c r="AH48" i="21"/>
  <c r="AH49" i="21"/>
  <c r="AH50" i="21"/>
  <c r="AH51" i="21"/>
  <c r="AH52" i="21"/>
  <c r="AH53" i="21"/>
  <c r="AH54" i="21"/>
  <c r="AH55" i="21"/>
  <c r="AH56" i="21"/>
  <c r="AF35" i="21"/>
  <c r="AF36" i="21"/>
  <c r="AF37" i="21"/>
  <c r="AF38" i="21"/>
  <c r="AF39" i="21"/>
  <c r="AF40" i="21"/>
  <c r="AF41" i="21"/>
  <c r="AF42" i="21"/>
  <c r="AF43" i="21"/>
  <c r="AF44" i="21"/>
  <c r="AF45" i="21"/>
  <c r="AF46" i="21"/>
  <c r="AF47" i="21"/>
  <c r="AF48" i="21"/>
  <c r="AF49" i="21"/>
  <c r="AF50" i="21"/>
  <c r="AF51" i="21"/>
  <c r="AF52" i="21"/>
  <c r="AF53" i="21"/>
  <c r="AF54" i="21"/>
  <c r="AF55" i="21"/>
  <c r="AF56" i="21"/>
  <c r="AD35" i="21"/>
  <c r="AD36" i="21"/>
  <c r="AD37" i="21"/>
  <c r="AD38" i="21"/>
  <c r="AD39" i="21"/>
  <c r="AD40" i="21"/>
  <c r="AD41" i="21"/>
  <c r="AD42" i="21"/>
  <c r="AD43" i="21"/>
  <c r="AD44" i="21"/>
  <c r="AD45" i="21"/>
  <c r="AD46" i="21"/>
  <c r="AD47" i="21"/>
  <c r="AD48" i="21"/>
  <c r="AD49" i="21"/>
  <c r="AD50" i="21"/>
  <c r="AD51" i="21"/>
  <c r="AD52" i="21"/>
  <c r="AD53" i="21"/>
  <c r="AD54" i="21"/>
  <c r="AD55" i="21"/>
  <c r="AD56" i="21"/>
  <c r="AD34" i="21"/>
  <c r="T66" i="21"/>
  <c r="T67" i="21"/>
  <c r="T68" i="21"/>
  <c r="T69" i="21"/>
  <c r="R66" i="21"/>
  <c r="R67" i="21"/>
  <c r="R68" i="21"/>
  <c r="R69" i="21"/>
  <c r="Z66" i="21"/>
  <c r="Z67" i="21"/>
  <c r="Z68" i="21"/>
  <c r="Z69" i="21"/>
  <c r="X66" i="21"/>
  <c r="X67" i="21"/>
  <c r="X68" i="21"/>
  <c r="X69" i="21"/>
  <c r="V66" i="21"/>
  <c r="V68" i="21"/>
  <c r="V69" i="21"/>
  <c r="N66" i="21"/>
  <c r="N67" i="21"/>
  <c r="N68" i="21"/>
  <c r="N69" i="21"/>
  <c r="L66" i="21"/>
  <c r="L67" i="21"/>
  <c r="L68" i="21"/>
  <c r="L69" i="21"/>
  <c r="J66" i="21"/>
  <c r="J67" i="21"/>
  <c r="J68" i="21"/>
  <c r="J69" i="21"/>
  <c r="H66" i="21"/>
  <c r="H67" i="21"/>
  <c r="H68" i="21"/>
  <c r="H69" i="21"/>
  <c r="F66" i="21"/>
  <c r="F67" i="21"/>
  <c r="F68" i="21"/>
  <c r="F69" i="21"/>
  <c r="F65" i="21"/>
  <c r="Z35" i="21"/>
  <c r="Z36" i="21"/>
  <c r="Z37" i="21"/>
  <c r="Z38" i="21"/>
  <c r="Z39" i="21"/>
  <c r="Z40" i="21"/>
  <c r="Z41" i="21"/>
  <c r="Z42" i="21"/>
  <c r="Z43" i="21"/>
  <c r="Z44" i="21"/>
  <c r="Z45" i="21"/>
  <c r="Z46" i="21"/>
  <c r="Z47" i="21"/>
  <c r="Z48" i="21"/>
  <c r="Z49" i="21"/>
  <c r="Z50" i="21"/>
  <c r="Z51" i="21"/>
  <c r="Z52" i="21"/>
  <c r="Z53" i="21"/>
  <c r="Z54" i="21"/>
  <c r="Z55" i="21"/>
  <c r="Z56" i="21"/>
  <c r="X35" i="21"/>
  <c r="X36" i="21"/>
  <c r="X37" i="21"/>
  <c r="X38" i="21"/>
  <c r="X39" i="21"/>
  <c r="X40" i="21"/>
  <c r="X41" i="21"/>
  <c r="X42" i="21"/>
  <c r="X43" i="21"/>
  <c r="X44" i="21"/>
  <c r="X45" i="21"/>
  <c r="X46" i="21"/>
  <c r="X47" i="21"/>
  <c r="X48" i="21"/>
  <c r="X49" i="21"/>
  <c r="X50" i="21"/>
  <c r="X51" i="21"/>
  <c r="X52" i="21"/>
  <c r="X53" i="21"/>
  <c r="X54" i="21"/>
  <c r="X55" i="21"/>
  <c r="X56" i="21"/>
  <c r="V35" i="21"/>
  <c r="V36" i="21"/>
  <c r="V37" i="21"/>
  <c r="V38" i="21"/>
  <c r="V39" i="21"/>
  <c r="V40" i="21"/>
  <c r="V41" i="21"/>
  <c r="V42" i="21"/>
  <c r="V43" i="21"/>
  <c r="V44" i="21"/>
  <c r="V45" i="21"/>
  <c r="V46" i="21"/>
  <c r="V47" i="21"/>
  <c r="V48" i="21"/>
  <c r="V49" i="21"/>
  <c r="V50" i="21"/>
  <c r="V51" i="21"/>
  <c r="V52" i="21"/>
  <c r="V53" i="21"/>
  <c r="V54" i="21"/>
  <c r="V55" i="21"/>
  <c r="V56" i="21"/>
  <c r="T35" i="21"/>
  <c r="T36" i="21"/>
  <c r="T37" i="21"/>
  <c r="T38" i="21"/>
  <c r="T39" i="21"/>
  <c r="T40" i="21"/>
  <c r="T41" i="21"/>
  <c r="T42" i="21"/>
  <c r="T43" i="21"/>
  <c r="T44" i="21"/>
  <c r="T45" i="21"/>
  <c r="T46" i="21"/>
  <c r="T47" i="21"/>
  <c r="T48" i="21"/>
  <c r="T49" i="21"/>
  <c r="T50" i="21"/>
  <c r="T51" i="21"/>
  <c r="T52" i="21"/>
  <c r="T53" i="21"/>
  <c r="T54" i="21"/>
  <c r="T55" i="21"/>
  <c r="T56" i="21"/>
  <c r="R35" i="21"/>
  <c r="R36" i="21"/>
  <c r="R37" i="21"/>
  <c r="R38" i="21"/>
  <c r="R39" i="21"/>
  <c r="R40" i="21"/>
  <c r="R41" i="21"/>
  <c r="R42" i="21"/>
  <c r="R43" i="21"/>
  <c r="R44" i="21"/>
  <c r="R45" i="21"/>
  <c r="R46" i="21"/>
  <c r="R47" i="21"/>
  <c r="R48" i="21"/>
  <c r="R49" i="21"/>
  <c r="R50" i="21"/>
  <c r="R51" i="21"/>
  <c r="R52" i="21"/>
  <c r="R53" i="21"/>
  <c r="R54" i="21"/>
  <c r="R55" i="21"/>
  <c r="R56" i="21"/>
  <c r="T34" i="21"/>
  <c r="R34" i="21"/>
  <c r="N35" i="21"/>
  <c r="N36" i="21"/>
  <c r="N37" i="21"/>
  <c r="N38" i="21"/>
  <c r="N39" i="21"/>
  <c r="N40" i="21"/>
  <c r="N41" i="21"/>
  <c r="N42" i="21"/>
  <c r="N43" i="21"/>
  <c r="N44" i="21"/>
  <c r="N45" i="21"/>
  <c r="N46" i="21"/>
  <c r="N47" i="21"/>
  <c r="N48" i="21"/>
  <c r="N49" i="21"/>
  <c r="N50" i="21"/>
  <c r="N51" i="21"/>
  <c r="N52" i="21"/>
  <c r="N53" i="21"/>
  <c r="N54" i="21"/>
  <c r="N55" i="21"/>
  <c r="N56" i="21"/>
  <c r="L35" i="21"/>
  <c r="L36" i="21"/>
  <c r="L37" i="21"/>
  <c r="L38" i="21"/>
  <c r="L39" i="21"/>
  <c r="L40" i="21"/>
  <c r="L41" i="21"/>
  <c r="L42" i="21"/>
  <c r="L43" i="21"/>
  <c r="L44" i="21"/>
  <c r="L45" i="21"/>
  <c r="L46" i="21"/>
  <c r="L47" i="21"/>
  <c r="L48" i="21"/>
  <c r="L49" i="21"/>
  <c r="L50" i="21"/>
  <c r="L51" i="21"/>
  <c r="L52" i="21"/>
  <c r="L53" i="21"/>
  <c r="L54" i="21"/>
  <c r="L55" i="21"/>
  <c r="L56" i="21"/>
  <c r="J35" i="21"/>
  <c r="J36" i="21"/>
  <c r="J37" i="21"/>
  <c r="J38" i="21"/>
  <c r="J39" i="21"/>
  <c r="J40" i="21"/>
  <c r="J41" i="21"/>
  <c r="J42" i="21"/>
  <c r="J43" i="21"/>
  <c r="J44" i="21"/>
  <c r="J45" i="21"/>
  <c r="J46" i="21"/>
  <c r="J47" i="21"/>
  <c r="J48" i="21"/>
  <c r="J49" i="21"/>
  <c r="J50" i="21"/>
  <c r="J51" i="21"/>
  <c r="J52" i="21"/>
  <c r="J53" i="21"/>
  <c r="J54" i="21"/>
  <c r="J55" i="21"/>
  <c r="H35" i="21"/>
  <c r="H36" i="21"/>
  <c r="H37" i="21"/>
  <c r="H38" i="21"/>
  <c r="H39" i="21"/>
  <c r="H40" i="21"/>
  <c r="H41" i="21"/>
  <c r="H42" i="21"/>
  <c r="H43" i="21"/>
  <c r="H44" i="21"/>
  <c r="H45" i="21"/>
  <c r="H46" i="21"/>
  <c r="H47" i="21"/>
  <c r="H48" i="21"/>
  <c r="H49" i="21"/>
  <c r="H50" i="21"/>
  <c r="H51" i="21"/>
  <c r="H52" i="21"/>
  <c r="H53" i="21"/>
  <c r="H54" i="21"/>
  <c r="H55" i="21"/>
  <c r="H56" i="21"/>
  <c r="F35" i="21"/>
  <c r="F36" i="21"/>
  <c r="F37" i="21"/>
  <c r="F38" i="21"/>
  <c r="F39" i="21"/>
  <c r="F40" i="21"/>
  <c r="F41" i="21"/>
  <c r="F42" i="21"/>
  <c r="F43" i="21"/>
  <c r="F44" i="21"/>
  <c r="F45" i="21"/>
  <c r="F46" i="21"/>
  <c r="F47" i="21"/>
  <c r="F48" i="21"/>
  <c r="F49" i="21"/>
  <c r="F50" i="21"/>
  <c r="F51" i="21"/>
  <c r="F52" i="21"/>
  <c r="F53" i="21"/>
  <c r="F54" i="21"/>
  <c r="F55" i="21"/>
  <c r="F56" i="21"/>
  <c r="N34" i="21"/>
  <c r="L34" i="21"/>
  <c r="J34" i="21"/>
  <c r="H34" i="21"/>
  <c r="F34" i="21"/>
  <c r="BA62" i="17"/>
  <c r="BC62" i="17"/>
  <c r="BD66" i="17"/>
  <c r="BD67" i="17"/>
  <c r="BD68" i="17"/>
  <c r="BD69" i="17"/>
  <c r="BB66" i="17"/>
  <c r="BB67" i="17"/>
  <c r="BB68" i="17"/>
  <c r="BB69" i="17"/>
  <c r="AZ66" i="17"/>
  <c r="AZ67" i="17"/>
  <c r="AZ68" i="17"/>
  <c r="AZ69" i="17"/>
  <c r="AX66" i="17"/>
  <c r="AX67" i="17"/>
  <c r="AX68" i="17"/>
  <c r="AX69" i="17"/>
  <c r="AV66" i="17"/>
  <c r="AV67" i="17"/>
  <c r="AV68" i="17"/>
  <c r="AV69" i="17"/>
  <c r="BD35" i="17"/>
  <c r="BD36" i="17"/>
  <c r="BD37" i="17"/>
  <c r="BD38" i="17"/>
  <c r="BD39" i="17"/>
  <c r="BD40" i="17"/>
  <c r="BD41" i="17"/>
  <c r="BD42" i="17"/>
  <c r="BD43" i="17"/>
  <c r="BD44" i="17"/>
  <c r="BD45" i="17"/>
  <c r="BD46" i="17"/>
  <c r="BD47" i="17"/>
  <c r="BD48" i="17"/>
  <c r="BD49" i="17"/>
  <c r="BD50" i="17"/>
  <c r="BD51" i="17"/>
  <c r="BD52" i="17"/>
  <c r="BD53" i="17"/>
  <c r="BD54" i="17"/>
  <c r="BD55" i="17"/>
  <c r="BD56" i="17"/>
  <c r="BB35" i="17"/>
  <c r="BB36" i="17"/>
  <c r="BB37" i="17"/>
  <c r="BB38" i="17"/>
  <c r="BB39" i="17"/>
  <c r="BB40" i="17"/>
  <c r="BB41" i="17"/>
  <c r="BB42" i="17"/>
  <c r="BB43" i="17"/>
  <c r="BB44" i="17"/>
  <c r="BB45" i="17"/>
  <c r="BB46" i="17"/>
  <c r="BB47" i="17"/>
  <c r="BB48" i="17"/>
  <c r="BB49" i="17"/>
  <c r="BB50" i="17"/>
  <c r="BB51" i="17"/>
  <c r="BB52" i="17"/>
  <c r="BB53" i="17"/>
  <c r="BB54" i="17"/>
  <c r="BB55" i="17"/>
  <c r="BB56" i="17"/>
  <c r="AZ35" i="17"/>
  <c r="AZ36" i="17"/>
  <c r="AZ37" i="17"/>
  <c r="AZ38" i="17"/>
  <c r="AZ39" i="17"/>
  <c r="AZ40" i="17"/>
  <c r="AZ41" i="17"/>
  <c r="AZ42" i="17"/>
  <c r="AZ43" i="17"/>
  <c r="AZ44" i="17"/>
  <c r="AZ45" i="17"/>
  <c r="AZ46" i="17"/>
  <c r="AZ47" i="17"/>
  <c r="AZ48" i="17"/>
  <c r="AZ49" i="17"/>
  <c r="AZ50" i="17"/>
  <c r="AZ51" i="17"/>
  <c r="AZ52" i="17"/>
  <c r="AZ53" i="17"/>
  <c r="AZ54" i="17"/>
  <c r="AZ55" i="17"/>
  <c r="AZ56" i="17"/>
  <c r="AX35" i="17"/>
  <c r="AX36" i="17"/>
  <c r="AX37" i="17"/>
  <c r="AX38" i="17"/>
  <c r="AX39" i="17"/>
  <c r="AX40" i="17"/>
  <c r="AX41" i="17"/>
  <c r="AX42" i="17"/>
  <c r="AX43" i="17"/>
  <c r="AX44" i="17"/>
  <c r="AX45" i="17"/>
  <c r="AX46" i="17"/>
  <c r="AX47" i="17"/>
  <c r="AX48" i="17"/>
  <c r="AX49" i="17"/>
  <c r="AX50" i="17"/>
  <c r="AX51" i="17"/>
  <c r="AX52" i="17"/>
  <c r="AX53" i="17"/>
  <c r="AX54" i="17"/>
  <c r="AX55" i="17"/>
  <c r="AX56" i="17"/>
  <c r="AV35" i="17"/>
  <c r="AV36" i="17"/>
  <c r="AV37" i="17"/>
  <c r="AV38" i="17"/>
  <c r="AV39" i="17"/>
  <c r="AV40" i="17"/>
  <c r="AV41" i="17"/>
  <c r="AV42" i="17"/>
  <c r="AV43" i="17"/>
  <c r="AV44" i="17"/>
  <c r="AV45" i="17"/>
  <c r="AV46" i="17"/>
  <c r="AV47" i="17"/>
  <c r="AV48" i="17"/>
  <c r="AV49" i="17"/>
  <c r="AV50" i="17"/>
  <c r="AV51" i="17"/>
  <c r="AV52" i="17"/>
  <c r="AV53" i="17"/>
  <c r="AV54" i="17"/>
  <c r="AV55" i="17"/>
  <c r="AV56" i="17"/>
  <c r="BD34" i="17"/>
  <c r="AV34" i="17"/>
  <c r="AR66" i="17"/>
  <c r="AR67" i="17"/>
  <c r="AR68" i="17"/>
  <c r="AR69" i="17"/>
  <c r="AP66" i="17"/>
  <c r="AP67" i="17"/>
  <c r="AP68" i="17"/>
  <c r="AP69" i="17"/>
  <c r="AN66" i="17"/>
  <c r="AN67" i="17"/>
  <c r="AN68" i="17"/>
  <c r="AN69" i="17"/>
  <c r="AL66" i="17"/>
  <c r="AL67" i="17"/>
  <c r="AL68" i="17"/>
  <c r="AL69" i="17"/>
  <c r="AJ66" i="17"/>
  <c r="AJ67" i="17"/>
  <c r="AJ68" i="17"/>
  <c r="AJ69" i="17"/>
  <c r="AF66" i="17"/>
  <c r="AF67" i="17"/>
  <c r="AF68" i="17"/>
  <c r="AF69" i="17"/>
  <c r="AD66" i="17"/>
  <c r="AD67" i="17"/>
  <c r="AD68" i="17"/>
  <c r="AD69" i="17"/>
  <c r="AB66" i="17"/>
  <c r="AB67" i="17"/>
  <c r="AB68" i="17"/>
  <c r="AB69" i="17"/>
  <c r="Z66" i="17"/>
  <c r="Z67" i="17"/>
  <c r="Z68" i="17"/>
  <c r="Z69" i="17"/>
  <c r="X66" i="17"/>
  <c r="X67" i="17"/>
  <c r="X68" i="17"/>
  <c r="X69" i="17"/>
  <c r="Z65" i="17"/>
  <c r="T66" i="17"/>
  <c r="T67" i="17"/>
  <c r="T68" i="17"/>
  <c r="T69" i="17"/>
  <c r="R66" i="17"/>
  <c r="R67" i="17"/>
  <c r="R68" i="17"/>
  <c r="R69" i="17"/>
  <c r="P66" i="17"/>
  <c r="P67" i="17"/>
  <c r="P68" i="17"/>
  <c r="P69" i="17"/>
  <c r="N66" i="17"/>
  <c r="N67" i="17"/>
  <c r="N68" i="17"/>
  <c r="N69" i="17"/>
  <c r="N65" i="17"/>
  <c r="L66" i="17"/>
  <c r="L67" i="17"/>
  <c r="L68" i="17"/>
  <c r="L69" i="17"/>
  <c r="AR35" i="17"/>
  <c r="AR36" i="17"/>
  <c r="AR37" i="17"/>
  <c r="AR38" i="17"/>
  <c r="AR39" i="17"/>
  <c r="AR40" i="17"/>
  <c r="AR41" i="17"/>
  <c r="AR42" i="17"/>
  <c r="AR43" i="17"/>
  <c r="AR44" i="17"/>
  <c r="AR45" i="17"/>
  <c r="AR46" i="17"/>
  <c r="AR47" i="17"/>
  <c r="AR48" i="17"/>
  <c r="AR49" i="17"/>
  <c r="AR50" i="17"/>
  <c r="AR51" i="17"/>
  <c r="AR52" i="17"/>
  <c r="AR53" i="17"/>
  <c r="AR54" i="17"/>
  <c r="AR55" i="17"/>
  <c r="AR56" i="17"/>
  <c r="AP35" i="17"/>
  <c r="AP36" i="17"/>
  <c r="AP37" i="17"/>
  <c r="AP38" i="17"/>
  <c r="AP39" i="17"/>
  <c r="AP40" i="17"/>
  <c r="AP41" i="17"/>
  <c r="AP42" i="17"/>
  <c r="AP43" i="17"/>
  <c r="AP44" i="17"/>
  <c r="AP45" i="17"/>
  <c r="AP46" i="17"/>
  <c r="AP47" i="17"/>
  <c r="AP48" i="17"/>
  <c r="AP49" i="17"/>
  <c r="AP50" i="17"/>
  <c r="AP51" i="17"/>
  <c r="AP52" i="17"/>
  <c r="AP53" i="17"/>
  <c r="AP54" i="17"/>
  <c r="AP55" i="17"/>
  <c r="AP56" i="17"/>
  <c r="AN35" i="17"/>
  <c r="AN36" i="17"/>
  <c r="AN37" i="17"/>
  <c r="AN38" i="17"/>
  <c r="AN39" i="17"/>
  <c r="AN40" i="17"/>
  <c r="AN41" i="17"/>
  <c r="AN42" i="17"/>
  <c r="AN43" i="17"/>
  <c r="AN44" i="17"/>
  <c r="AN45" i="17"/>
  <c r="AN46" i="17"/>
  <c r="AN47" i="17"/>
  <c r="AN48" i="17"/>
  <c r="AN49" i="17"/>
  <c r="AN50" i="17"/>
  <c r="AN51" i="17"/>
  <c r="AN52" i="17"/>
  <c r="AN53" i="17"/>
  <c r="AN54" i="17"/>
  <c r="AN55" i="17"/>
  <c r="AN56" i="17"/>
  <c r="AL35" i="17"/>
  <c r="AL36" i="17"/>
  <c r="AL37" i="17"/>
  <c r="AL38" i="17"/>
  <c r="AL39" i="17"/>
  <c r="AL40" i="17"/>
  <c r="AL41" i="17"/>
  <c r="AL42" i="17"/>
  <c r="AL43" i="17"/>
  <c r="AL44" i="17"/>
  <c r="AL45" i="17"/>
  <c r="AL46" i="17"/>
  <c r="AL47" i="17"/>
  <c r="AL48" i="17"/>
  <c r="AL49" i="17"/>
  <c r="AL50" i="17"/>
  <c r="AL51" i="17"/>
  <c r="AL52" i="17"/>
  <c r="AL53" i="17"/>
  <c r="AL54" i="17"/>
  <c r="AL55" i="17"/>
  <c r="AL56" i="17"/>
  <c r="AJ35" i="17"/>
  <c r="AJ36" i="17"/>
  <c r="AJ37" i="17"/>
  <c r="AJ38" i="17"/>
  <c r="AJ39" i="17"/>
  <c r="AJ40" i="17"/>
  <c r="AJ41" i="17"/>
  <c r="AJ42" i="17"/>
  <c r="AJ43" i="17"/>
  <c r="AJ44" i="17"/>
  <c r="AJ45" i="17"/>
  <c r="AJ46" i="17"/>
  <c r="AJ47" i="17"/>
  <c r="AJ48" i="17"/>
  <c r="AJ49" i="17"/>
  <c r="AJ50" i="17"/>
  <c r="AJ51" i="17"/>
  <c r="AJ52" i="17"/>
  <c r="AJ53" i="17"/>
  <c r="AJ54" i="17"/>
  <c r="AJ55" i="17"/>
  <c r="AJ56" i="17"/>
  <c r="AJ34" i="17"/>
  <c r="AK34" i="17" s="1"/>
  <c r="AL34" i="17" s="1"/>
  <c r="AF35" i="17"/>
  <c r="AF36" i="17"/>
  <c r="AF37" i="17"/>
  <c r="AF38" i="17"/>
  <c r="AF39" i="17"/>
  <c r="AF40" i="17"/>
  <c r="AF41" i="17"/>
  <c r="AF42" i="17"/>
  <c r="AF43" i="17"/>
  <c r="AF44" i="17"/>
  <c r="AF45" i="17"/>
  <c r="AF46" i="17"/>
  <c r="AF47" i="17"/>
  <c r="AF48" i="17"/>
  <c r="AF49" i="17"/>
  <c r="AF50" i="17"/>
  <c r="AF51" i="17"/>
  <c r="AF52" i="17"/>
  <c r="AF53" i="17"/>
  <c r="AF54" i="17"/>
  <c r="AF55" i="17"/>
  <c r="AF56" i="17"/>
  <c r="AD35" i="17"/>
  <c r="AD36" i="17"/>
  <c r="AD37" i="17"/>
  <c r="AD38" i="17"/>
  <c r="AD39" i="17"/>
  <c r="AD40" i="17"/>
  <c r="AD41" i="17"/>
  <c r="AD42" i="17"/>
  <c r="AD43" i="17"/>
  <c r="AD44" i="17"/>
  <c r="AD45" i="17"/>
  <c r="AD46" i="17"/>
  <c r="AD47" i="17"/>
  <c r="AD48" i="17"/>
  <c r="AD49" i="17"/>
  <c r="AD50" i="17"/>
  <c r="AD51" i="17"/>
  <c r="AD52" i="17"/>
  <c r="AD53" i="17"/>
  <c r="AD54" i="17"/>
  <c r="AD55" i="17"/>
  <c r="AD56" i="17"/>
  <c r="AB35" i="17"/>
  <c r="AB36" i="17"/>
  <c r="AB37" i="17"/>
  <c r="AB38" i="17"/>
  <c r="AB39" i="17"/>
  <c r="AB40" i="17"/>
  <c r="AB41" i="17"/>
  <c r="AB42" i="17"/>
  <c r="AB43" i="17"/>
  <c r="AB44" i="17"/>
  <c r="AB45" i="17"/>
  <c r="AB46" i="17"/>
  <c r="AB47" i="17"/>
  <c r="AB48" i="17"/>
  <c r="AB49" i="17"/>
  <c r="AB50" i="17"/>
  <c r="AB51" i="17"/>
  <c r="AB52" i="17"/>
  <c r="AB53" i="17"/>
  <c r="AB54" i="17"/>
  <c r="AB55" i="17"/>
  <c r="AB56" i="17"/>
  <c r="Z35" i="17"/>
  <c r="Z36" i="17"/>
  <c r="Z37" i="17"/>
  <c r="Z38" i="17"/>
  <c r="Z39" i="17"/>
  <c r="Z40" i="17"/>
  <c r="Z41" i="17"/>
  <c r="Z42" i="17"/>
  <c r="Z43" i="17"/>
  <c r="Z44" i="17"/>
  <c r="Z45" i="17"/>
  <c r="Z46" i="17"/>
  <c r="Z47" i="17"/>
  <c r="Z48" i="17"/>
  <c r="Z49" i="17"/>
  <c r="Z50" i="17"/>
  <c r="Z51" i="17"/>
  <c r="Z52" i="17"/>
  <c r="Z53" i="17"/>
  <c r="Z54" i="17"/>
  <c r="Z55" i="17"/>
  <c r="Z56" i="17"/>
  <c r="X35" i="17"/>
  <c r="X36" i="17"/>
  <c r="X37" i="17"/>
  <c r="X38" i="17"/>
  <c r="X39" i="17"/>
  <c r="X40" i="17"/>
  <c r="X41" i="17"/>
  <c r="X42" i="17"/>
  <c r="X43" i="17"/>
  <c r="X44" i="17"/>
  <c r="X45" i="17"/>
  <c r="X46" i="17"/>
  <c r="X47" i="17"/>
  <c r="X48" i="17"/>
  <c r="X49" i="17"/>
  <c r="X50" i="17"/>
  <c r="X51" i="17"/>
  <c r="X52" i="17"/>
  <c r="X53" i="17"/>
  <c r="X54" i="17"/>
  <c r="X55" i="17"/>
  <c r="X56" i="17"/>
  <c r="T35" i="17"/>
  <c r="T36" i="17"/>
  <c r="T37" i="17"/>
  <c r="T38" i="17"/>
  <c r="T39" i="17"/>
  <c r="T40" i="17"/>
  <c r="T41" i="17"/>
  <c r="T42" i="17"/>
  <c r="T43" i="17"/>
  <c r="T44" i="17"/>
  <c r="T45" i="17"/>
  <c r="T46" i="17"/>
  <c r="T47" i="17"/>
  <c r="T48" i="17"/>
  <c r="T49" i="17"/>
  <c r="T50" i="17"/>
  <c r="T51" i="17"/>
  <c r="T52" i="17"/>
  <c r="T53" i="17"/>
  <c r="T54" i="17"/>
  <c r="T55" i="17"/>
  <c r="T56" i="17"/>
  <c r="R35" i="17"/>
  <c r="R36" i="17"/>
  <c r="R37" i="17"/>
  <c r="R38" i="17"/>
  <c r="R39" i="17"/>
  <c r="R40" i="17"/>
  <c r="R41" i="17"/>
  <c r="R42" i="17"/>
  <c r="R43" i="17"/>
  <c r="R44" i="17"/>
  <c r="R45" i="17"/>
  <c r="R46" i="17"/>
  <c r="R47" i="17"/>
  <c r="R48" i="17"/>
  <c r="R49" i="17"/>
  <c r="R50" i="17"/>
  <c r="R51" i="17"/>
  <c r="R52" i="17"/>
  <c r="R53" i="17"/>
  <c r="R54" i="17"/>
  <c r="R55" i="17"/>
  <c r="R56" i="17"/>
  <c r="P35" i="17"/>
  <c r="P36" i="17"/>
  <c r="P37" i="17"/>
  <c r="P38" i="17"/>
  <c r="P39" i="17"/>
  <c r="P40" i="17"/>
  <c r="P41" i="17"/>
  <c r="P42" i="17"/>
  <c r="P43" i="17"/>
  <c r="P44" i="17"/>
  <c r="P45" i="17"/>
  <c r="P46" i="17"/>
  <c r="P47" i="17"/>
  <c r="P48" i="17"/>
  <c r="P49" i="17"/>
  <c r="P50" i="17"/>
  <c r="P51" i="17"/>
  <c r="P52" i="17"/>
  <c r="P53" i="17"/>
  <c r="P54" i="17"/>
  <c r="P55" i="17"/>
  <c r="P56" i="17"/>
  <c r="N35" i="17"/>
  <c r="N36" i="17"/>
  <c r="N37" i="17"/>
  <c r="N38" i="17"/>
  <c r="N39" i="17"/>
  <c r="N40" i="17"/>
  <c r="N41" i="17"/>
  <c r="N42" i="17"/>
  <c r="N43" i="17"/>
  <c r="N44" i="17"/>
  <c r="N45" i="17"/>
  <c r="N46" i="17"/>
  <c r="N47" i="17"/>
  <c r="N48" i="17"/>
  <c r="N49" i="17"/>
  <c r="N50" i="17"/>
  <c r="N51" i="17"/>
  <c r="N52" i="17"/>
  <c r="N53" i="17"/>
  <c r="N54" i="17"/>
  <c r="N55" i="17"/>
  <c r="N56" i="17"/>
  <c r="L35" i="17"/>
  <c r="L36" i="17"/>
  <c r="L37" i="17"/>
  <c r="L38" i="17"/>
  <c r="L39" i="17"/>
  <c r="L40" i="17"/>
  <c r="L41" i="17"/>
  <c r="L42" i="17"/>
  <c r="L43" i="17"/>
  <c r="L44" i="17"/>
  <c r="L45" i="17"/>
  <c r="L46" i="17"/>
  <c r="L47" i="17"/>
  <c r="L48" i="17"/>
  <c r="L49" i="17"/>
  <c r="L50" i="17"/>
  <c r="L51" i="17"/>
  <c r="L52" i="17"/>
  <c r="L53" i="17"/>
  <c r="L54" i="17"/>
  <c r="L55" i="17"/>
  <c r="L56" i="17"/>
  <c r="L34" i="17"/>
  <c r="M34" i="17" s="1"/>
  <c r="N34" i="17" s="1"/>
  <c r="BB69" i="22"/>
  <c r="BA72" i="22" s="1"/>
  <c r="AZ69" i="22"/>
  <c r="AV69" i="22"/>
  <c r="AT69" i="22"/>
  <c r="AR69" i="22"/>
  <c r="AP69" i="22"/>
  <c r="AN69" i="22"/>
  <c r="AJ69" i="22"/>
  <c r="AH69" i="22"/>
  <c r="AF69" i="22"/>
  <c r="AD69" i="22"/>
  <c r="AB69" i="22"/>
  <c r="X69" i="22"/>
  <c r="V69" i="22"/>
  <c r="T69" i="22"/>
  <c r="R69" i="22"/>
  <c r="P69" i="22"/>
  <c r="L69" i="22"/>
  <c r="J69" i="22"/>
  <c r="H69" i="22"/>
  <c r="F69" i="22"/>
  <c r="D69" i="22"/>
  <c r="BB68" i="22"/>
  <c r="AZ68" i="22"/>
  <c r="AV68" i="22"/>
  <c r="AT68" i="22"/>
  <c r="AR68" i="22"/>
  <c r="AP68" i="22"/>
  <c r="AN68" i="22"/>
  <c r="AJ68" i="22"/>
  <c r="AH68" i="22"/>
  <c r="AF68" i="22"/>
  <c r="AD68" i="22"/>
  <c r="AB68" i="22"/>
  <c r="X68" i="22"/>
  <c r="V68" i="22"/>
  <c r="T68" i="22"/>
  <c r="R68" i="22"/>
  <c r="P68" i="22"/>
  <c r="L68" i="22"/>
  <c r="J68" i="22"/>
  <c r="H68" i="22"/>
  <c r="F68" i="22"/>
  <c r="D68" i="22"/>
  <c r="BB67" i="22"/>
  <c r="AZ67" i="22"/>
  <c r="AV67" i="22"/>
  <c r="AT67" i="22"/>
  <c r="AR67" i="22"/>
  <c r="AP67" i="22"/>
  <c r="AN67" i="22"/>
  <c r="AJ67" i="22"/>
  <c r="AH67" i="22"/>
  <c r="AF67" i="22"/>
  <c r="AD67" i="22"/>
  <c r="AB67" i="22"/>
  <c r="X67" i="22"/>
  <c r="V67" i="22"/>
  <c r="T67" i="22"/>
  <c r="R67" i="22"/>
  <c r="P67" i="22"/>
  <c r="L67" i="22"/>
  <c r="J67" i="22"/>
  <c r="H67" i="22"/>
  <c r="F67" i="22"/>
  <c r="D67" i="22"/>
  <c r="BB66" i="22"/>
  <c r="AZ66" i="22"/>
  <c r="AV66" i="22"/>
  <c r="AT66" i="22"/>
  <c r="AR66" i="22"/>
  <c r="AP66" i="22"/>
  <c r="AN66" i="22"/>
  <c r="AJ66" i="22"/>
  <c r="AH66" i="22"/>
  <c r="AF66" i="22"/>
  <c r="AD66" i="22"/>
  <c r="AB66" i="22"/>
  <c r="X66" i="22"/>
  <c r="V66" i="22"/>
  <c r="T66" i="22"/>
  <c r="R66" i="22"/>
  <c r="P66" i="22"/>
  <c r="L66" i="22"/>
  <c r="J66" i="22"/>
  <c r="H66" i="22"/>
  <c r="F66" i="22"/>
  <c r="D66" i="22"/>
  <c r="BB65" i="22"/>
  <c r="BB59" i="22" s="1"/>
  <c r="AZ65" i="22"/>
  <c r="AV65" i="22"/>
  <c r="AT65" i="22"/>
  <c r="AR65" i="22"/>
  <c r="AP65" i="22"/>
  <c r="AN65" i="22"/>
  <c r="AJ65" i="22"/>
  <c r="AH65" i="22"/>
  <c r="AF65" i="22"/>
  <c r="AD65" i="22"/>
  <c r="AB65" i="22"/>
  <c r="X65" i="22"/>
  <c r="V65" i="22"/>
  <c r="T65" i="22"/>
  <c r="R65" i="22"/>
  <c r="P65" i="22"/>
  <c r="L65" i="22"/>
  <c r="J65" i="22"/>
  <c r="H65" i="22"/>
  <c r="F65" i="22"/>
  <c r="D65" i="22"/>
  <c r="AY62" i="22"/>
  <c r="AU62" i="22"/>
  <c r="AS62" i="22"/>
  <c r="AQ62" i="22"/>
  <c r="AO62" i="22"/>
  <c r="AM62" i="22"/>
  <c r="AI62" i="22"/>
  <c r="AG62" i="22"/>
  <c r="AE62" i="22"/>
  <c r="AC62" i="22"/>
  <c r="AA62" i="22"/>
  <c r="W62" i="22"/>
  <c r="U62" i="22"/>
  <c r="S62" i="22"/>
  <c r="Q62" i="22"/>
  <c r="O62" i="22"/>
  <c r="K62" i="22"/>
  <c r="I62" i="22"/>
  <c r="G62" i="22"/>
  <c r="E62" i="22"/>
  <c r="C62" i="22"/>
  <c r="BB56" i="22"/>
  <c r="AZ56" i="22"/>
  <c r="AV56" i="22"/>
  <c r="AT56" i="22"/>
  <c r="AR56" i="22"/>
  <c r="AP56" i="22"/>
  <c r="AN56" i="22"/>
  <c r="AJ56" i="22"/>
  <c r="AH56" i="22"/>
  <c r="AF56" i="22"/>
  <c r="AD56" i="22"/>
  <c r="AB56" i="22"/>
  <c r="X56" i="22"/>
  <c r="V56" i="22"/>
  <c r="R56" i="22"/>
  <c r="P56" i="22"/>
  <c r="L56" i="22"/>
  <c r="J56" i="22"/>
  <c r="H56" i="22"/>
  <c r="F56" i="22"/>
  <c r="D56" i="22"/>
  <c r="BB55" i="22"/>
  <c r="AZ55" i="22"/>
  <c r="AV55" i="22"/>
  <c r="AT55" i="22"/>
  <c r="AR55" i="22"/>
  <c r="AP55" i="22"/>
  <c r="AN55" i="22"/>
  <c r="AJ55" i="22"/>
  <c r="AH55" i="22"/>
  <c r="AF55" i="22"/>
  <c r="AD55" i="22"/>
  <c r="AB55" i="22"/>
  <c r="X55" i="22"/>
  <c r="V55" i="22"/>
  <c r="T55" i="22"/>
  <c r="R55" i="22"/>
  <c r="P55" i="22"/>
  <c r="L55" i="22"/>
  <c r="J55" i="22"/>
  <c r="H55" i="22"/>
  <c r="F55" i="22"/>
  <c r="D55" i="22"/>
  <c r="BB54" i="22"/>
  <c r="AZ54" i="22"/>
  <c r="AV54" i="22"/>
  <c r="AT54" i="22"/>
  <c r="AR54" i="22"/>
  <c r="AP54" i="22"/>
  <c r="AN54" i="22"/>
  <c r="AJ54" i="22"/>
  <c r="AH54" i="22"/>
  <c r="AF54" i="22"/>
  <c r="AD54" i="22"/>
  <c r="AB54" i="22"/>
  <c r="X54" i="22"/>
  <c r="V54" i="22"/>
  <c r="T54" i="22"/>
  <c r="R54" i="22"/>
  <c r="P54" i="22"/>
  <c r="L54" i="22"/>
  <c r="J54" i="22"/>
  <c r="H54" i="22"/>
  <c r="F54" i="22"/>
  <c r="D54" i="22"/>
  <c r="BB53" i="22"/>
  <c r="AZ53" i="22"/>
  <c r="AV53" i="22"/>
  <c r="AT53" i="22"/>
  <c r="AR53" i="22"/>
  <c r="AP53" i="22"/>
  <c r="AN53" i="22"/>
  <c r="AJ53" i="22"/>
  <c r="AH53" i="22"/>
  <c r="AF53" i="22"/>
  <c r="AD53" i="22"/>
  <c r="AB53" i="22"/>
  <c r="X53" i="22"/>
  <c r="V53" i="22"/>
  <c r="T53" i="22"/>
  <c r="R53" i="22"/>
  <c r="P53" i="22"/>
  <c r="L53" i="22"/>
  <c r="J53" i="22"/>
  <c r="H53" i="22"/>
  <c r="F53" i="22"/>
  <c r="D53" i="22"/>
  <c r="BB52" i="22"/>
  <c r="AZ52" i="22"/>
  <c r="AV52" i="22"/>
  <c r="AT52" i="22"/>
  <c r="AR52" i="22"/>
  <c r="AP52" i="22"/>
  <c r="AN52" i="22"/>
  <c r="AJ52" i="22"/>
  <c r="AH52" i="22"/>
  <c r="AF52" i="22"/>
  <c r="AD52" i="22"/>
  <c r="AB52" i="22"/>
  <c r="X52" i="22"/>
  <c r="V52" i="22"/>
  <c r="T52" i="22"/>
  <c r="R52" i="22"/>
  <c r="P52" i="22"/>
  <c r="L52" i="22"/>
  <c r="J52" i="22"/>
  <c r="H52" i="22"/>
  <c r="F52" i="22"/>
  <c r="D52" i="22"/>
  <c r="BB51" i="22"/>
  <c r="AZ51" i="22"/>
  <c r="AV51" i="22"/>
  <c r="AT51" i="22"/>
  <c r="AR51" i="22"/>
  <c r="AP51" i="22"/>
  <c r="AN51" i="22"/>
  <c r="AJ51" i="22"/>
  <c r="AH51" i="22"/>
  <c r="AF51" i="22"/>
  <c r="AD51" i="22"/>
  <c r="AB51" i="22"/>
  <c r="X51" i="22"/>
  <c r="V51" i="22"/>
  <c r="T51" i="22"/>
  <c r="R51" i="22"/>
  <c r="P51" i="22"/>
  <c r="L51" i="22"/>
  <c r="J51" i="22"/>
  <c r="H51" i="22"/>
  <c r="F51" i="22"/>
  <c r="D51" i="22"/>
  <c r="BB50" i="22"/>
  <c r="AZ50" i="22"/>
  <c r="AV50" i="22"/>
  <c r="AT50" i="22"/>
  <c r="AR50" i="22"/>
  <c r="AP50" i="22"/>
  <c r="AN50" i="22"/>
  <c r="AJ50" i="22"/>
  <c r="AH50" i="22"/>
  <c r="AF50" i="22"/>
  <c r="AD50" i="22"/>
  <c r="AB50" i="22"/>
  <c r="X50" i="22"/>
  <c r="V50" i="22"/>
  <c r="T50" i="22"/>
  <c r="R50" i="22"/>
  <c r="P50" i="22"/>
  <c r="L50" i="22"/>
  <c r="J50" i="22"/>
  <c r="H50" i="22"/>
  <c r="F50" i="22"/>
  <c r="D50" i="22"/>
  <c r="BB49" i="22"/>
  <c r="AZ49" i="22"/>
  <c r="AV49" i="22"/>
  <c r="AT49" i="22"/>
  <c r="AR49" i="22"/>
  <c r="AP49" i="22"/>
  <c r="AN49" i="22"/>
  <c r="AJ49" i="22"/>
  <c r="AH49" i="22"/>
  <c r="AF49" i="22"/>
  <c r="AD49" i="22"/>
  <c r="AB49" i="22"/>
  <c r="X49" i="22"/>
  <c r="V49" i="22"/>
  <c r="T49" i="22"/>
  <c r="R49" i="22"/>
  <c r="P49" i="22"/>
  <c r="L49" i="22"/>
  <c r="J49" i="22"/>
  <c r="H49" i="22"/>
  <c r="F49" i="22"/>
  <c r="D49" i="22"/>
  <c r="BB48" i="22"/>
  <c r="AZ48" i="22"/>
  <c r="AV48" i="22"/>
  <c r="AT48" i="22"/>
  <c r="AR48" i="22"/>
  <c r="AP48" i="22"/>
  <c r="AN48" i="22"/>
  <c r="AJ48" i="22"/>
  <c r="AH48" i="22"/>
  <c r="AF48" i="22"/>
  <c r="AD48" i="22"/>
  <c r="AB48" i="22"/>
  <c r="X48" i="22"/>
  <c r="V48" i="22"/>
  <c r="T48" i="22"/>
  <c r="R48" i="22"/>
  <c r="P48" i="22"/>
  <c r="L48" i="22"/>
  <c r="J48" i="22"/>
  <c r="H48" i="22"/>
  <c r="F48" i="22"/>
  <c r="D48" i="22"/>
  <c r="BB47" i="22"/>
  <c r="AZ47" i="22"/>
  <c r="AV47" i="22"/>
  <c r="AT47" i="22"/>
  <c r="AR47" i="22"/>
  <c r="AP47" i="22"/>
  <c r="AN47" i="22"/>
  <c r="AJ47" i="22"/>
  <c r="AH47" i="22"/>
  <c r="AF47" i="22"/>
  <c r="AD47" i="22"/>
  <c r="AB47" i="22"/>
  <c r="X47" i="22"/>
  <c r="V47" i="22"/>
  <c r="T47" i="22"/>
  <c r="R47" i="22"/>
  <c r="P47" i="22"/>
  <c r="L47" i="22"/>
  <c r="J47" i="22"/>
  <c r="H47" i="22"/>
  <c r="F47" i="22"/>
  <c r="D47" i="22"/>
  <c r="BB46" i="22"/>
  <c r="AZ46" i="22"/>
  <c r="AV46" i="22"/>
  <c r="AT46" i="22"/>
  <c r="AR46" i="22"/>
  <c r="AP46" i="22"/>
  <c r="AN46" i="22"/>
  <c r="AJ46" i="22"/>
  <c r="AH46" i="22"/>
  <c r="AF46" i="22"/>
  <c r="AD46" i="22"/>
  <c r="AB46" i="22"/>
  <c r="X46" i="22"/>
  <c r="V46" i="22"/>
  <c r="T46" i="22"/>
  <c r="R46" i="22"/>
  <c r="P46" i="22"/>
  <c r="L46" i="22"/>
  <c r="J46" i="22"/>
  <c r="H46" i="22"/>
  <c r="F46" i="22"/>
  <c r="D46" i="22"/>
  <c r="BB45" i="22"/>
  <c r="AZ45" i="22"/>
  <c r="AV45" i="22"/>
  <c r="AT45" i="22"/>
  <c r="AR45" i="22"/>
  <c r="AP45" i="22"/>
  <c r="AN45" i="22"/>
  <c r="AJ45" i="22"/>
  <c r="AH45" i="22"/>
  <c r="AF45" i="22"/>
  <c r="AD45" i="22"/>
  <c r="AB45" i="22"/>
  <c r="X45" i="22"/>
  <c r="V45" i="22"/>
  <c r="T45" i="22"/>
  <c r="R45" i="22"/>
  <c r="P45" i="22"/>
  <c r="L45" i="22"/>
  <c r="J45" i="22"/>
  <c r="H45" i="22"/>
  <c r="F45" i="22"/>
  <c r="D45" i="22"/>
  <c r="BB44" i="22"/>
  <c r="AZ44" i="22"/>
  <c r="AV44" i="22"/>
  <c r="AT44" i="22"/>
  <c r="AR44" i="22"/>
  <c r="AP44" i="22"/>
  <c r="AN44" i="22"/>
  <c r="AJ44" i="22"/>
  <c r="AH44" i="22"/>
  <c r="AF44" i="22"/>
  <c r="AD44" i="22"/>
  <c r="AB44" i="22"/>
  <c r="X44" i="22"/>
  <c r="V44" i="22"/>
  <c r="T44" i="22"/>
  <c r="R44" i="22"/>
  <c r="P44" i="22"/>
  <c r="L44" i="22"/>
  <c r="J44" i="22"/>
  <c r="H44" i="22"/>
  <c r="F44" i="22"/>
  <c r="D44" i="22"/>
  <c r="BB43" i="22"/>
  <c r="AZ43" i="22"/>
  <c r="AV43" i="22"/>
  <c r="AT43" i="22"/>
  <c r="AR43" i="22"/>
  <c r="AP43" i="22"/>
  <c r="AN43" i="22"/>
  <c r="AJ43" i="22"/>
  <c r="AH43" i="22"/>
  <c r="AF43" i="22"/>
  <c r="AD43" i="22"/>
  <c r="AB43" i="22"/>
  <c r="X43" i="22"/>
  <c r="V43" i="22"/>
  <c r="T43" i="22"/>
  <c r="R43" i="22"/>
  <c r="P43" i="22"/>
  <c r="L43" i="22"/>
  <c r="J43" i="22"/>
  <c r="H43" i="22"/>
  <c r="F43" i="22"/>
  <c r="D43" i="22"/>
  <c r="BB42" i="22"/>
  <c r="AZ42" i="22"/>
  <c r="AV42" i="22"/>
  <c r="AT42" i="22"/>
  <c r="AR42" i="22"/>
  <c r="AP42" i="22"/>
  <c r="AN42" i="22"/>
  <c r="AJ42" i="22"/>
  <c r="AH42" i="22"/>
  <c r="AF42" i="22"/>
  <c r="AD42" i="22"/>
  <c r="AB42" i="22"/>
  <c r="X42" i="22"/>
  <c r="V42" i="22"/>
  <c r="T42" i="22"/>
  <c r="R42" i="22"/>
  <c r="P42" i="22"/>
  <c r="L42" i="22"/>
  <c r="J42" i="22"/>
  <c r="H42" i="22"/>
  <c r="F42" i="22"/>
  <c r="D42" i="22"/>
  <c r="BB41" i="22"/>
  <c r="AZ41" i="22"/>
  <c r="AV41" i="22"/>
  <c r="AT41" i="22"/>
  <c r="AR41" i="22"/>
  <c r="AP41" i="22"/>
  <c r="AN41" i="22"/>
  <c r="AJ41" i="22"/>
  <c r="AH41" i="22"/>
  <c r="AF41" i="22"/>
  <c r="AD41" i="22"/>
  <c r="AB41" i="22"/>
  <c r="X41" i="22"/>
  <c r="V41" i="22"/>
  <c r="T41" i="22"/>
  <c r="R41" i="22"/>
  <c r="P41" i="22"/>
  <c r="L41" i="22"/>
  <c r="J41" i="22"/>
  <c r="H41" i="22"/>
  <c r="F41" i="22"/>
  <c r="D41" i="22"/>
  <c r="BB40" i="22"/>
  <c r="AZ40" i="22"/>
  <c r="AV40" i="22"/>
  <c r="AT40" i="22"/>
  <c r="AR40" i="22"/>
  <c r="AP40" i="22"/>
  <c r="AN40" i="22"/>
  <c r="AJ40" i="22"/>
  <c r="AH40" i="22"/>
  <c r="AF40" i="22"/>
  <c r="AD40" i="22"/>
  <c r="AB40" i="22"/>
  <c r="X40" i="22"/>
  <c r="V40" i="22"/>
  <c r="T40" i="22"/>
  <c r="R40" i="22"/>
  <c r="P40" i="22"/>
  <c r="L40" i="22"/>
  <c r="J40" i="22"/>
  <c r="H40" i="22"/>
  <c r="F40" i="22"/>
  <c r="D40" i="22"/>
  <c r="BB39" i="22"/>
  <c r="AZ39" i="22"/>
  <c r="AV39" i="22"/>
  <c r="AT39" i="22"/>
  <c r="AR39" i="22"/>
  <c r="AP39" i="22"/>
  <c r="AN39" i="22"/>
  <c r="AJ39" i="22"/>
  <c r="AH39" i="22"/>
  <c r="AF39" i="22"/>
  <c r="AD39" i="22"/>
  <c r="AB39" i="22"/>
  <c r="X39" i="22"/>
  <c r="V39" i="22"/>
  <c r="T39" i="22"/>
  <c r="R39" i="22"/>
  <c r="P39" i="22"/>
  <c r="L39" i="22"/>
  <c r="J39" i="22"/>
  <c r="H39" i="22"/>
  <c r="F39" i="22"/>
  <c r="D39" i="22"/>
  <c r="BB38" i="22"/>
  <c r="AZ38" i="22"/>
  <c r="AV38" i="22"/>
  <c r="AT38" i="22"/>
  <c r="AR38" i="22"/>
  <c r="AP38" i="22"/>
  <c r="AN38" i="22"/>
  <c r="AJ38" i="22"/>
  <c r="AH38" i="22"/>
  <c r="AF38" i="22"/>
  <c r="AD38" i="22"/>
  <c r="AB38" i="22"/>
  <c r="X38" i="22"/>
  <c r="V38" i="22"/>
  <c r="T38" i="22"/>
  <c r="R38" i="22"/>
  <c r="P38" i="22"/>
  <c r="L38" i="22"/>
  <c r="J38" i="22"/>
  <c r="H38" i="22"/>
  <c r="F38" i="22"/>
  <c r="D38" i="22"/>
  <c r="BB37" i="22"/>
  <c r="AZ37" i="22"/>
  <c r="AV37" i="22"/>
  <c r="AT37" i="22"/>
  <c r="AR37" i="22"/>
  <c r="AP37" i="22"/>
  <c r="AN37" i="22"/>
  <c r="AJ37" i="22"/>
  <c r="AH37" i="22"/>
  <c r="AF37" i="22"/>
  <c r="AD37" i="22"/>
  <c r="AB37" i="22"/>
  <c r="X37" i="22"/>
  <c r="V37" i="22"/>
  <c r="T37" i="22"/>
  <c r="R37" i="22"/>
  <c r="P37" i="22"/>
  <c r="L37" i="22"/>
  <c r="J37" i="22"/>
  <c r="H37" i="22"/>
  <c r="F37" i="22"/>
  <c r="D37" i="22"/>
  <c r="BB36" i="22"/>
  <c r="AZ36" i="22"/>
  <c r="AV36" i="22"/>
  <c r="AT36" i="22"/>
  <c r="AR36" i="22"/>
  <c r="AP36" i="22"/>
  <c r="AN36" i="22"/>
  <c r="AJ36" i="22"/>
  <c r="AH36" i="22"/>
  <c r="AF36" i="22"/>
  <c r="AD36" i="22"/>
  <c r="AB36" i="22"/>
  <c r="X36" i="22"/>
  <c r="V36" i="22"/>
  <c r="T36" i="22"/>
  <c r="R36" i="22"/>
  <c r="P36" i="22"/>
  <c r="L36" i="22"/>
  <c r="J36" i="22"/>
  <c r="H36" i="22"/>
  <c r="F36" i="22"/>
  <c r="D36" i="22"/>
  <c r="BB35" i="22"/>
  <c r="AZ35" i="22"/>
  <c r="AV35" i="22"/>
  <c r="AT35" i="22"/>
  <c r="AR35" i="22"/>
  <c r="AP35" i="22"/>
  <c r="AN35" i="22"/>
  <c r="AJ35" i="22"/>
  <c r="AH35" i="22"/>
  <c r="AF35" i="22"/>
  <c r="AD35" i="22"/>
  <c r="AB35" i="22"/>
  <c r="X35" i="22"/>
  <c r="V35" i="22"/>
  <c r="T35" i="22"/>
  <c r="R35" i="22"/>
  <c r="P35" i="22"/>
  <c r="L35" i="22"/>
  <c r="J35" i="22"/>
  <c r="H35" i="22"/>
  <c r="F35" i="22"/>
  <c r="D35" i="22"/>
  <c r="BB34" i="22"/>
  <c r="AZ34" i="22"/>
  <c r="AV34" i="22"/>
  <c r="AT34" i="22"/>
  <c r="AR34" i="22"/>
  <c r="AP34" i="22"/>
  <c r="AN34" i="22"/>
  <c r="AJ34" i="22"/>
  <c r="AH34" i="22"/>
  <c r="AF34" i="22"/>
  <c r="AD34" i="22"/>
  <c r="AB34" i="22"/>
  <c r="X34" i="22"/>
  <c r="V34" i="22"/>
  <c r="T34" i="22"/>
  <c r="R34" i="22"/>
  <c r="P34" i="22"/>
  <c r="L34" i="22"/>
  <c r="J34" i="22"/>
  <c r="H34" i="22"/>
  <c r="F34" i="22"/>
  <c r="D34" i="22"/>
  <c r="AZ31" i="22"/>
  <c r="AF31" i="22"/>
  <c r="N31" i="22"/>
  <c r="BA30" i="22"/>
  <c r="BA31" i="22" s="1"/>
  <c r="AY30" i="22"/>
  <c r="AY31" i="22" s="1"/>
  <c r="AU30" i="22"/>
  <c r="AU31" i="22" s="1"/>
  <c r="AS30" i="22"/>
  <c r="AS31" i="22" s="1"/>
  <c r="AQ30" i="22"/>
  <c r="AQ31" i="22" s="1"/>
  <c r="AO30" i="22"/>
  <c r="AO31" i="22" s="1"/>
  <c r="AM30" i="22"/>
  <c r="AM31" i="22" s="1"/>
  <c r="AI30" i="22"/>
  <c r="AI31" i="22" s="1"/>
  <c r="AG30" i="22"/>
  <c r="AG31" i="22" s="1"/>
  <c r="AE30" i="22"/>
  <c r="AE31" i="22" s="1"/>
  <c r="AC30" i="22"/>
  <c r="AC31" i="22" s="1"/>
  <c r="AA30" i="22"/>
  <c r="AA31" i="22" s="1"/>
  <c r="W30" i="22"/>
  <c r="W31" i="22" s="1"/>
  <c r="U30" i="22"/>
  <c r="U31" i="22" s="1"/>
  <c r="S30" i="22"/>
  <c r="S31" i="22" s="1"/>
  <c r="Q30" i="22"/>
  <c r="Q31" i="22" s="1"/>
  <c r="O30" i="22"/>
  <c r="O31" i="22" s="1"/>
  <c r="K30" i="22"/>
  <c r="K31" i="22" s="1"/>
  <c r="I30" i="22"/>
  <c r="I31" i="22" s="1"/>
  <c r="G30" i="22"/>
  <c r="G31" i="22" s="1"/>
  <c r="E30" i="22"/>
  <c r="E31" i="22" s="1"/>
  <c r="C30" i="22"/>
  <c r="BF30" i="22" s="1"/>
  <c r="J56" i="21"/>
  <c r="AY35" i="21"/>
  <c r="AZ35" i="21" s="1"/>
  <c r="C30" i="21"/>
  <c r="BB30" i="21" s="1"/>
  <c r="H69" i="17"/>
  <c r="F69" i="17"/>
  <c r="D69" i="17"/>
  <c r="H68" i="17"/>
  <c r="F68" i="17"/>
  <c r="D68" i="17"/>
  <c r="H67" i="17"/>
  <c r="F67" i="17"/>
  <c r="D67" i="17"/>
  <c r="H66" i="17"/>
  <c r="F66" i="17"/>
  <c r="D66" i="17"/>
  <c r="H65" i="17"/>
  <c r="F65" i="17"/>
  <c r="D65" i="17"/>
  <c r="Y62" i="17"/>
  <c r="M62" i="17"/>
  <c r="G62" i="17"/>
  <c r="E62" i="17"/>
  <c r="C62" i="17"/>
  <c r="H56" i="17"/>
  <c r="F56" i="17"/>
  <c r="D56" i="17"/>
  <c r="H55" i="17"/>
  <c r="F55" i="17"/>
  <c r="D55" i="17"/>
  <c r="H54" i="17"/>
  <c r="F54" i="17"/>
  <c r="D54" i="17"/>
  <c r="H53" i="17"/>
  <c r="F53" i="17"/>
  <c r="D53" i="17"/>
  <c r="H52" i="17"/>
  <c r="F52" i="17"/>
  <c r="D52" i="17"/>
  <c r="H51" i="17"/>
  <c r="F51" i="17"/>
  <c r="D51" i="17"/>
  <c r="H50" i="17"/>
  <c r="F50" i="17"/>
  <c r="D50" i="17"/>
  <c r="H49" i="17"/>
  <c r="F49" i="17"/>
  <c r="D49" i="17"/>
  <c r="H48" i="17"/>
  <c r="F48" i="17"/>
  <c r="D48" i="17"/>
  <c r="H47" i="17"/>
  <c r="F47" i="17"/>
  <c r="E60" i="17" s="1"/>
  <c r="D47" i="17"/>
  <c r="H46" i="17"/>
  <c r="F46" i="17"/>
  <c r="D46" i="17"/>
  <c r="H45" i="17"/>
  <c r="F45" i="17"/>
  <c r="D45" i="17"/>
  <c r="H44" i="17"/>
  <c r="F44" i="17"/>
  <c r="D44" i="17"/>
  <c r="H43" i="17"/>
  <c r="F43" i="17"/>
  <c r="D43" i="17"/>
  <c r="H42" i="17"/>
  <c r="F42" i="17"/>
  <c r="D42" i="17"/>
  <c r="H41" i="17"/>
  <c r="F41" i="17"/>
  <c r="D41" i="17"/>
  <c r="H40" i="17"/>
  <c r="F40" i="17"/>
  <c r="D40" i="17"/>
  <c r="H39" i="17"/>
  <c r="F39" i="17"/>
  <c r="D39" i="17"/>
  <c r="H38" i="17"/>
  <c r="F38" i="17"/>
  <c r="D38" i="17"/>
  <c r="H37" i="17"/>
  <c r="F37" i="17"/>
  <c r="D37" i="17"/>
  <c r="H36" i="17"/>
  <c r="F36" i="17"/>
  <c r="D36" i="17"/>
  <c r="H35" i="17"/>
  <c r="F35" i="17"/>
  <c r="D35" i="17"/>
  <c r="H34" i="17"/>
  <c r="F34" i="17"/>
  <c r="D34" i="17"/>
  <c r="AF31" i="17"/>
  <c r="M31" i="17"/>
  <c r="AE30" i="17"/>
  <c r="AE31" i="17" s="1"/>
  <c r="AC30" i="17"/>
  <c r="AC31" i="17" s="1"/>
  <c r="AA30" i="17"/>
  <c r="AA31" i="17" s="1"/>
  <c r="V31" i="17"/>
  <c r="S30" i="17"/>
  <c r="S31" i="17" s="1"/>
  <c r="Q30" i="17"/>
  <c r="Q31" i="17" s="1"/>
  <c r="O30" i="17"/>
  <c r="O31" i="17" s="1"/>
  <c r="J31" i="17"/>
  <c r="G30" i="17"/>
  <c r="G31" i="17" s="1"/>
  <c r="E30" i="17"/>
  <c r="E31" i="17" s="1"/>
  <c r="C30" i="17"/>
  <c r="BF72" i="22" l="1"/>
  <c r="AU60" i="21"/>
  <c r="AQ60" i="21"/>
  <c r="AS60" i="21"/>
  <c r="AW60" i="21"/>
  <c r="F59" i="21"/>
  <c r="F59" i="17"/>
  <c r="E72" i="17"/>
  <c r="BA91" i="22"/>
  <c r="BF91" i="22" s="1"/>
  <c r="BF93" i="22"/>
  <c r="BE91" i="22"/>
  <c r="E62" i="21"/>
  <c r="G62" i="21"/>
  <c r="AW34" i="17"/>
  <c r="AB65" i="17"/>
  <c r="P65" i="17"/>
  <c r="AM34" i="17"/>
  <c r="O34" i="17"/>
  <c r="BF30" i="17"/>
  <c r="C31" i="22"/>
  <c r="BF31" i="22" s="1"/>
  <c r="C31" i="21"/>
  <c r="BB31" i="21" s="1"/>
  <c r="C31" i="17"/>
  <c r="BF31" i="17" s="1"/>
  <c r="BB66" i="16"/>
  <c r="BB67" i="16"/>
  <c r="BB68" i="16"/>
  <c r="BB69" i="16"/>
  <c r="BB65" i="16"/>
  <c r="AR65" i="16"/>
  <c r="AV66" i="16"/>
  <c r="AV67" i="16"/>
  <c r="AV68" i="16"/>
  <c r="AV69" i="16"/>
  <c r="AT66" i="16"/>
  <c r="AT67" i="16"/>
  <c r="AT68" i="16"/>
  <c r="AT69" i="16"/>
  <c r="AR66" i="16"/>
  <c r="AR67" i="16"/>
  <c r="AR68" i="16"/>
  <c r="AR69" i="16"/>
  <c r="AP66" i="16"/>
  <c r="AP67" i="16"/>
  <c r="AP68" i="16"/>
  <c r="AP69" i="16"/>
  <c r="AP65" i="16"/>
  <c r="BB35" i="16"/>
  <c r="BB36" i="16"/>
  <c r="BB37" i="16"/>
  <c r="BB38" i="16"/>
  <c r="BB39" i="16"/>
  <c r="BB40" i="16"/>
  <c r="BB41" i="16"/>
  <c r="BB42" i="16"/>
  <c r="BB43" i="16"/>
  <c r="BB44" i="16"/>
  <c r="BB45" i="16"/>
  <c r="BB46" i="16"/>
  <c r="BB47" i="16"/>
  <c r="BB48" i="16"/>
  <c r="BB49" i="16"/>
  <c r="BB50" i="16"/>
  <c r="BB51" i="16"/>
  <c r="BB52" i="16"/>
  <c r="BA60" i="16" s="1"/>
  <c r="BB53" i="16"/>
  <c r="BB54" i="16"/>
  <c r="BB55" i="16"/>
  <c r="BB56" i="16"/>
  <c r="BB34" i="16"/>
  <c r="AV35" i="16"/>
  <c r="AV36" i="16"/>
  <c r="AV37" i="16"/>
  <c r="AV38" i="16"/>
  <c r="AV39" i="16"/>
  <c r="AV40" i="16"/>
  <c r="AV41" i="16"/>
  <c r="AV42" i="16"/>
  <c r="AV43" i="16"/>
  <c r="AV44" i="16"/>
  <c r="AV45" i="16"/>
  <c r="AV46" i="16"/>
  <c r="AV47" i="16"/>
  <c r="AV48" i="16"/>
  <c r="AV49" i="16"/>
  <c r="AV50" i="16"/>
  <c r="AV51" i="16"/>
  <c r="AV52" i="16"/>
  <c r="AV53" i="16"/>
  <c r="AV54" i="16"/>
  <c r="AV55" i="16"/>
  <c r="AV56" i="16"/>
  <c r="AV34" i="16"/>
  <c r="AT35" i="16"/>
  <c r="AT36" i="16"/>
  <c r="AT37" i="16"/>
  <c r="AT38" i="16"/>
  <c r="AT39" i="16"/>
  <c r="AT40" i="16"/>
  <c r="AT41" i="16"/>
  <c r="AT42" i="16"/>
  <c r="AT43" i="16"/>
  <c r="AT44" i="16"/>
  <c r="AT45" i="16"/>
  <c r="AT46" i="16"/>
  <c r="AT47" i="16"/>
  <c r="AT48" i="16"/>
  <c r="AT49" i="16"/>
  <c r="AT50" i="16"/>
  <c r="AT51" i="16"/>
  <c r="AT52" i="16"/>
  <c r="AT53" i="16"/>
  <c r="AT54" i="16"/>
  <c r="AT55" i="16"/>
  <c r="AT56" i="16"/>
  <c r="AT34" i="16"/>
  <c r="AR35" i="16"/>
  <c r="AR36" i="16"/>
  <c r="AR37" i="16"/>
  <c r="AR38" i="16"/>
  <c r="AR39" i="16"/>
  <c r="AR40" i="16"/>
  <c r="AR41" i="16"/>
  <c r="AR42" i="16"/>
  <c r="AR43" i="16"/>
  <c r="AR44" i="16"/>
  <c r="AR45" i="16"/>
  <c r="AR46" i="16"/>
  <c r="AR47" i="16"/>
  <c r="AR48" i="16"/>
  <c r="AR49" i="16"/>
  <c r="AR50" i="16"/>
  <c r="AR51" i="16"/>
  <c r="AR52" i="16"/>
  <c r="AR53" i="16"/>
  <c r="AR54" i="16"/>
  <c r="AR55" i="16"/>
  <c r="AR56" i="16"/>
  <c r="AR34" i="16"/>
  <c r="AP35" i="16"/>
  <c r="AP36" i="16"/>
  <c r="AP37" i="16"/>
  <c r="AP38" i="16"/>
  <c r="AP39" i="16"/>
  <c r="AP40" i="16"/>
  <c r="AP41" i="16"/>
  <c r="AP42" i="16"/>
  <c r="AP43" i="16"/>
  <c r="AP44" i="16"/>
  <c r="AP45" i="16"/>
  <c r="AP46" i="16"/>
  <c r="AP47" i="16"/>
  <c r="AP48" i="16"/>
  <c r="AP49" i="16"/>
  <c r="AP50" i="16"/>
  <c r="AP51" i="16"/>
  <c r="AP52" i="16"/>
  <c r="AP53" i="16"/>
  <c r="AP54" i="16"/>
  <c r="AP55" i="16"/>
  <c r="AP56" i="16"/>
  <c r="AP34" i="16"/>
  <c r="AF35" i="16"/>
  <c r="AF36" i="16"/>
  <c r="AF37" i="16"/>
  <c r="AF38" i="16"/>
  <c r="AF39" i="16"/>
  <c r="AF40" i="16"/>
  <c r="AF41" i="16"/>
  <c r="AF42" i="16"/>
  <c r="AF43" i="16"/>
  <c r="AF44" i="16"/>
  <c r="AF45" i="16"/>
  <c r="AF46" i="16"/>
  <c r="AF47" i="16"/>
  <c r="AF48" i="16"/>
  <c r="AF49" i="16"/>
  <c r="AF50" i="16"/>
  <c r="AF51" i="16"/>
  <c r="AF52" i="16"/>
  <c r="AF53" i="16"/>
  <c r="AF54" i="16"/>
  <c r="AF55" i="16"/>
  <c r="AF56" i="16"/>
  <c r="AF34" i="16"/>
  <c r="AJ66" i="16"/>
  <c r="AJ67" i="16"/>
  <c r="AJ68" i="16"/>
  <c r="AJ69" i="16"/>
  <c r="AH66" i="16"/>
  <c r="AH67" i="16"/>
  <c r="AH68" i="16"/>
  <c r="AH69" i="16"/>
  <c r="AF66" i="16"/>
  <c r="AF67" i="16"/>
  <c r="AF68" i="16"/>
  <c r="AF69" i="16"/>
  <c r="AD66" i="16"/>
  <c r="AD67" i="16"/>
  <c r="AD68" i="16"/>
  <c r="AD69" i="16"/>
  <c r="AD65" i="16"/>
  <c r="AJ35" i="16"/>
  <c r="AJ36" i="16"/>
  <c r="AJ37" i="16"/>
  <c r="AJ38" i="16"/>
  <c r="AJ39" i="16"/>
  <c r="AJ40" i="16"/>
  <c r="AJ41" i="16"/>
  <c r="AJ42" i="16"/>
  <c r="AJ43" i="16"/>
  <c r="AJ44" i="16"/>
  <c r="AJ45" i="16"/>
  <c r="AJ46" i="16"/>
  <c r="AJ47" i="16"/>
  <c r="AJ48" i="16"/>
  <c r="AJ49" i="16"/>
  <c r="AJ50" i="16"/>
  <c r="AJ51" i="16"/>
  <c r="AJ52" i="16"/>
  <c r="AJ53" i="16"/>
  <c r="AJ54" i="16"/>
  <c r="AJ55" i="16"/>
  <c r="AJ56" i="16"/>
  <c r="AJ34" i="16"/>
  <c r="AH35" i="16"/>
  <c r="AH36" i="16"/>
  <c r="AH37" i="16"/>
  <c r="AH38" i="16"/>
  <c r="AH39" i="16"/>
  <c r="AH40" i="16"/>
  <c r="AH41" i="16"/>
  <c r="AH42" i="16"/>
  <c r="AH43" i="16"/>
  <c r="AH44" i="16"/>
  <c r="AH45" i="16"/>
  <c r="AH46" i="16"/>
  <c r="AH47" i="16"/>
  <c r="AH48" i="16"/>
  <c r="AH49" i="16"/>
  <c r="AH50" i="16"/>
  <c r="AH51" i="16"/>
  <c r="AH52" i="16"/>
  <c r="AH53" i="16"/>
  <c r="AH54" i="16"/>
  <c r="AH55" i="16"/>
  <c r="AH56" i="16"/>
  <c r="AH34" i="16"/>
  <c r="AD35" i="16"/>
  <c r="AD36" i="16"/>
  <c r="AD37" i="16"/>
  <c r="AD38" i="16"/>
  <c r="AD39" i="16"/>
  <c r="AD40" i="16"/>
  <c r="AD41" i="16"/>
  <c r="AD42" i="16"/>
  <c r="AD43" i="16"/>
  <c r="AD44" i="16"/>
  <c r="AD45" i="16"/>
  <c r="AD46" i="16"/>
  <c r="AD47" i="16"/>
  <c r="AD48" i="16"/>
  <c r="AD49" i="16"/>
  <c r="AD50" i="16"/>
  <c r="AD51" i="16"/>
  <c r="AD52" i="16"/>
  <c r="AD53" i="16"/>
  <c r="AD54" i="16"/>
  <c r="AD55" i="16"/>
  <c r="AD56" i="16"/>
  <c r="AD34" i="16"/>
  <c r="X66" i="16"/>
  <c r="X67" i="16"/>
  <c r="X68" i="16"/>
  <c r="X69" i="16"/>
  <c r="V66" i="16"/>
  <c r="V67" i="16"/>
  <c r="V68" i="16"/>
  <c r="V69" i="16"/>
  <c r="T66" i="16"/>
  <c r="T67" i="16"/>
  <c r="T68" i="16"/>
  <c r="T69" i="16"/>
  <c r="R66" i="16"/>
  <c r="R67" i="16"/>
  <c r="R68" i="16"/>
  <c r="R69" i="16"/>
  <c r="R65" i="16"/>
  <c r="X35" i="16"/>
  <c r="X36" i="16"/>
  <c r="X37" i="16"/>
  <c r="X38" i="16"/>
  <c r="X39" i="16"/>
  <c r="X40" i="16"/>
  <c r="X41" i="16"/>
  <c r="X42" i="16"/>
  <c r="X43" i="16"/>
  <c r="X44" i="16"/>
  <c r="X45" i="16"/>
  <c r="X46" i="16"/>
  <c r="X47" i="16"/>
  <c r="X48" i="16"/>
  <c r="X49" i="16"/>
  <c r="X50" i="16"/>
  <c r="X51" i="16"/>
  <c r="X52" i="16"/>
  <c r="X53" i="16"/>
  <c r="X54" i="16"/>
  <c r="X55" i="16"/>
  <c r="X56" i="16"/>
  <c r="V35" i="16"/>
  <c r="V36" i="16"/>
  <c r="V37" i="16"/>
  <c r="V38" i="16"/>
  <c r="V39" i="16"/>
  <c r="V40" i="16"/>
  <c r="V41" i="16"/>
  <c r="V42" i="16"/>
  <c r="V43" i="16"/>
  <c r="V44" i="16"/>
  <c r="V45" i="16"/>
  <c r="V46" i="16"/>
  <c r="V47" i="16"/>
  <c r="V48" i="16"/>
  <c r="V49" i="16"/>
  <c r="V50" i="16"/>
  <c r="V51" i="16"/>
  <c r="V52" i="16"/>
  <c r="V53" i="16"/>
  <c r="V54" i="16"/>
  <c r="V55" i="16"/>
  <c r="V56" i="16"/>
  <c r="T35" i="16"/>
  <c r="T36" i="16"/>
  <c r="T37" i="16"/>
  <c r="T38" i="16"/>
  <c r="T39" i="16"/>
  <c r="T40" i="16"/>
  <c r="T41" i="16"/>
  <c r="T42" i="16"/>
  <c r="T43" i="16"/>
  <c r="T44" i="16"/>
  <c r="T45" i="16"/>
  <c r="T46" i="16"/>
  <c r="T47" i="16"/>
  <c r="T48" i="16"/>
  <c r="T49" i="16"/>
  <c r="T50" i="16"/>
  <c r="T51" i="16"/>
  <c r="T52" i="16"/>
  <c r="T53" i="16"/>
  <c r="T54" i="16"/>
  <c r="T55" i="16"/>
  <c r="R35" i="16"/>
  <c r="R36" i="16"/>
  <c r="R37" i="16"/>
  <c r="R38" i="16"/>
  <c r="R39" i="16"/>
  <c r="R40" i="16"/>
  <c r="R41" i="16"/>
  <c r="R42" i="16"/>
  <c r="R43" i="16"/>
  <c r="R44" i="16"/>
  <c r="R45" i="16"/>
  <c r="R46" i="16"/>
  <c r="R47" i="16"/>
  <c r="R48" i="16"/>
  <c r="R49" i="16"/>
  <c r="R50" i="16"/>
  <c r="R51" i="16"/>
  <c r="R52" i="16"/>
  <c r="R53" i="16"/>
  <c r="R54" i="16"/>
  <c r="R55" i="16"/>
  <c r="R56" i="16"/>
  <c r="X34" i="16"/>
  <c r="V34" i="16"/>
  <c r="T34" i="16"/>
  <c r="R34" i="16"/>
  <c r="L66" i="16"/>
  <c r="L67" i="16"/>
  <c r="L68" i="16"/>
  <c r="L69" i="16"/>
  <c r="J66" i="16"/>
  <c r="J67" i="16"/>
  <c r="J68" i="16"/>
  <c r="J69" i="16"/>
  <c r="H66" i="16"/>
  <c r="H67" i="16"/>
  <c r="H68" i="16"/>
  <c r="H69" i="16"/>
  <c r="F66" i="16"/>
  <c r="F67" i="16"/>
  <c r="F68" i="16"/>
  <c r="F69" i="16"/>
  <c r="F65" i="16"/>
  <c r="H35" i="16"/>
  <c r="H36" i="16"/>
  <c r="H37" i="16"/>
  <c r="H38" i="16"/>
  <c r="H39" i="16"/>
  <c r="H40" i="16"/>
  <c r="H41" i="16"/>
  <c r="H42" i="16"/>
  <c r="H43" i="16"/>
  <c r="H44" i="16"/>
  <c r="H45" i="16"/>
  <c r="H46" i="16"/>
  <c r="H47" i="16"/>
  <c r="H48" i="16"/>
  <c r="H49" i="16"/>
  <c r="H50" i="16"/>
  <c r="H51" i="16"/>
  <c r="H52" i="16"/>
  <c r="H53" i="16"/>
  <c r="H54" i="16"/>
  <c r="H55" i="16"/>
  <c r="H56" i="16"/>
  <c r="H34" i="16"/>
  <c r="F35" i="16"/>
  <c r="F36" i="16"/>
  <c r="F37" i="16"/>
  <c r="F38" i="16"/>
  <c r="F39" i="16"/>
  <c r="F40" i="16"/>
  <c r="F41" i="16"/>
  <c r="F42" i="16"/>
  <c r="F43" i="16"/>
  <c r="F44" i="16"/>
  <c r="F45" i="16"/>
  <c r="F46" i="16"/>
  <c r="F47" i="16"/>
  <c r="F48" i="16"/>
  <c r="F49" i="16"/>
  <c r="F50" i="16"/>
  <c r="F51" i="16"/>
  <c r="F52" i="16"/>
  <c r="F53" i="16"/>
  <c r="F54" i="16"/>
  <c r="F55" i="16"/>
  <c r="F56" i="16"/>
  <c r="F34" i="16"/>
  <c r="Q31" i="16"/>
  <c r="S31" i="16"/>
  <c r="Q30" i="16"/>
  <c r="S30" i="16"/>
  <c r="E30" i="16"/>
  <c r="E31" i="16" s="1"/>
  <c r="G30" i="16"/>
  <c r="G31" i="16" s="1"/>
  <c r="AO30" i="16"/>
  <c r="AO31" i="16" s="1"/>
  <c r="AQ30" i="16"/>
  <c r="AF31" i="16"/>
  <c r="AC30" i="16"/>
  <c r="AC31" i="16" s="1"/>
  <c r="AE30" i="16"/>
  <c r="AE31" i="16" s="1"/>
  <c r="AZ69" i="16"/>
  <c r="AN69" i="16"/>
  <c r="AB69" i="16"/>
  <c r="P69" i="16"/>
  <c r="D69" i="16"/>
  <c r="AZ68" i="16"/>
  <c r="AN68" i="16"/>
  <c r="AB68" i="16"/>
  <c r="P68" i="16"/>
  <c r="D68" i="16"/>
  <c r="AZ67" i="16"/>
  <c r="AN67" i="16"/>
  <c r="AB67" i="16"/>
  <c r="P67" i="16"/>
  <c r="D67" i="16"/>
  <c r="AZ66" i="16"/>
  <c r="AN66" i="16"/>
  <c r="AB66" i="16"/>
  <c r="P66" i="16"/>
  <c r="D66" i="16"/>
  <c r="AZ65" i="16"/>
  <c r="AN65" i="16"/>
  <c r="AB65" i="16"/>
  <c r="P65" i="16"/>
  <c r="D65" i="16"/>
  <c r="AY62" i="16"/>
  <c r="AO62" i="16"/>
  <c r="AM62" i="16"/>
  <c r="AC62" i="16"/>
  <c r="AA62" i="16"/>
  <c r="Q62" i="16"/>
  <c r="O62" i="16"/>
  <c r="E62" i="16"/>
  <c r="C62" i="16"/>
  <c r="AZ56" i="16"/>
  <c r="AN56" i="16"/>
  <c r="AB56" i="16"/>
  <c r="P56" i="16"/>
  <c r="L56" i="16"/>
  <c r="J56" i="16"/>
  <c r="D56" i="16"/>
  <c r="AZ55" i="16"/>
  <c r="AN55" i="16"/>
  <c r="AB55" i="16"/>
  <c r="P55" i="16"/>
  <c r="L55" i="16"/>
  <c r="J55" i="16"/>
  <c r="D55" i="16"/>
  <c r="AZ54" i="16"/>
  <c r="AN54" i="16"/>
  <c r="AB54" i="16"/>
  <c r="P54" i="16"/>
  <c r="L54" i="16"/>
  <c r="J54" i="16"/>
  <c r="D54" i="16"/>
  <c r="AZ53" i="16"/>
  <c r="AN53" i="16"/>
  <c r="AB53" i="16"/>
  <c r="P53" i="16"/>
  <c r="L53" i="16"/>
  <c r="J53" i="16"/>
  <c r="D53" i="16"/>
  <c r="AZ52" i="16"/>
  <c r="AN52" i="16"/>
  <c r="AB52" i="16"/>
  <c r="P52" i="16"/>
  <c r="L52" i="16"/>
  <c r="J52" i="16"/>
  <c r="D52" i="16"/>
  <c r="AZ51" i="16"/>
  <c r="AN51" i="16"/>
  <c r="AB51" i="16"/>
  <c r="P51" i="16"/>
  <c r="L51" i="16"/>
  <c r="J51" i="16"/>
  <c r="D51" i="16"/>
  <c r="AZ50" i="16"/>
  <c r="AN50" i="16"/>
  <c r="AB50" i="16"/>
  <c r="P50" i="16"/>
  <c r="L50" i="16"/>
  <c r="J50" i="16"/>
  <c r="D50" i="16"/>
  <c r="AZ49" i="16"/>
  <c r="AN49" i="16"/>
  <c r="AB49" i="16"/>
  <c r="P49" i="16"/>
  <c r="L49" i="16"/>
  <c r="J49" i="16"/>
  <c r="D49" i="16"/>
  <c r="AZ48" i="16"/>
  <c r="AN48" i="16"/>
  <c r="AB48" i="16"/>
  <c r="P48" i="16"/>
  <c r="L48" i="16"/>
  <c r="J48" i="16"/>
  <c r="D48" i="16"/>
  <c r="AZ47" i="16"/>
  <c r="AN47" i="16"/>
  <c r="AB47" i="16"/>
  <c r="P47" i="16"/>
  <c r="L47" i="16"/>
  <c r="J47" i="16"/>
  <c r="D47" i="16"/>
  <c r="AZ46" i="16"/>
  <c r="AN46" i="16"/>
  <c r="AB46" i="16"/>
  <c r="P46" i="16"/>
  <c r="L46" i="16"/>
  <c r="J46" i="16"/>
  <c r="D46" i="16"/>
  <c r="AZ45" i="16"/>
  <c r="AN45" i="16"/>
  <c r="AB45" i="16"/>
  <c r="P45" i="16"/>
  <c r="L45" i="16"/>
  <c r="J45" i="16"/>
  <c r="D45" i="16"/>
  <c r="AZ44" i="16"/>
  <c r="AN44" i="16"/>
  <c r="AB44" i="16"/>
  <c r="P44" i="16"/>
  <c r="L44" i="16"/>
  <c r="J44" i="16"/>
  <c r="D44" i="16"/>
  <c r="AZ43" i="16"/>
  <c r="AN43" i="16"/>
  <c r="AB43" i="16"/>
  <c r="P43" i="16"/>
  <c r="L43" i="16"/>
  <c r="J43" i="16"/>
  <c r="D43" i="16"/>
  <c r="AZ42" i="16"/>
  <c r="AN42" i="16"/>
  <c r="AB42" i="16"/>
  <c r="P42" i="16"/>
  <c r="L42" i="16"/>
  <c r="J42" i="16"/>
  <c r="D42" i="16"/>
  <c r="AZ41" i="16"/>
  <c r="AN41" i="16"/>
  <c r="AB41" i="16"/>
  <c r="P41" i="16"/>
  <c r="L41" i="16"/>
  <c r="J41" i="16"/>
  <c r="D41" i="16"/>
  <c r="AZ40" i="16"/>
  <c r="AN40" i="16"/>
  <c r="AB40" i="16"/>
  <c r="P40" i="16"/>
  <c r="L40" i="16"/>
  <c r="J40" i="16"/>
  <c r="D40" i="16"/>
  <c r="AZ39" i="16"/>
  <c r="AN39" i="16"/>
  <c r="AB39" i="16"/>
  <c r="P39" i="16"/>
  <c r="L39" i="16"/>
  <c r="J39" i="16"/>
  <c r="D39" i="16"/>
  <c r="AZ38" i="16"/>
  <c r="AN38" i="16"/>
  <c r="AB38" i="16"/>
  <c r="P38" i="16"/>
  <c r="L38" i="16"/>
  <c r="J38" i="16"/>
  <c r="D38" i="16"/>
  <c r="AZ37" i="16"/>
  <c r="AN37" i="16"/>
  <c r="AB37" i="16"/>
  <c r="P37" i="16"/>
  <c r="L37" i="16"/>
  <c r="J37" i="16"/>
  <c r="D37" i="16"/>
  <c r="AZ36" i="16"/>
  <c r="AN36" i="16"/>
  <c r="AB36" i="16"/>
  <c r="P36" i="16"/>
  <c r="L36" i="16"/>
  <c r="J36" i="16"/>
  <c r="D36" i="16"/>
  <c r="AZ35" i="16"/>
  <c r="AN35" i="16"/>
  <c r="AB35" i="16"/>
  <c r="P35" i="16"/>
  <c r="L35" i="16"/>
  <c r="J35" i="16"/>
  <c r="D35" i="16"/>
  <c r="AZ34" i="16"/>
  <c r="AN34" i="16"/>
  <c r="AB34" i="16"/>
  <c r="P34" i="16"/>
  <c r="L34" i="16"/>
  <c r="J34" i="16"/>
  <c r="D34" i="16"/>
  <c r="AZ31" i="16"/>
  <c r="AQ31" i="16"/>
  <c r="BA30" i="16"/>
  <c r="BA31" i="16" s="1"/>
  <c r="AY30" i="16"/>
  <c r="AY31" i="16" s="1"/>
  <c r="AU30" i="16"/>
  <c r="AU31" i="16" s="1"/>
  <c r="AS30" i="16"/>
  <c r="AS31" i="16" s="1"/>
  <c r="AM30" i="16"/>
  <c r="AM31" i="16" s="1"/>
  <c r="AI30" i="16"/>
  <c r="AI31" i="16" s="1"/>
  <c r="AG30" i="16"/>
  <c r="AG31" i="16" s="1"/>
  <c r="AA30" i="16"/>
  <c r="AA31" i="16" s="1"/>
  <c r="W30" i="16"/>
  <c r="W31" i="16" s="1"/>
  <c r="U30" i="16"/>
  <c r="U31" i="16" s="1"/>
  <c r="O30" i="16"/>
  <c r="O31" i="16" s="1"/>
  <c r="N31" i="16"/>
  <c r="K30" i="16"/>
  <c r="K31" i="16" s="1"/>
  <c r="I30" i="16"/>
  <c r="I31" i="16" s="1"/>
  <c r="C30" i="16"/>
  <c r="AU66" i="14"/>
  <c r="AU67" i="14"/>
  <c r="AU68" i="14"/>
  <c r="AU69" i="14"/>
  <c r="AT72" i="14" s="1"/>
  <c r="AU65" i="14"/>
  <c r="AU59" i="14" s="1"/>
  <c r="AS65" i="14"/>
  <c r="AI65" i="14"/>
  <c r="AI59" i="14" s="1"/>
  <c r="AF72" i="14"/>
  <c r="AG66" i="14"/>
  <c r="AG67" i="14"/>
  <c r="AG68" i="14"/>
  <c r="AG69" i="14"/>
  <c r="AG65" i="14"/>
  <c r="AG59" i="14" s="1"/>
  <c r="Y72" i="14"/>
  <c r="Z66" i="14"/>
  <c r="Z67" i="14"/>
  <c r="Z68" i="14"/>
  <c r="Z69" i="14"/>
  <c r="Z65" i="14"/>
  <c r="Z59" i="14" s="1"/>
  <c r="X66" i="14"/>
  <c r="X67" i="14"/>
  <c r="X68" i="14"/>
  <c r="X69" i="14"/>
  <c r="X65" i="14"/>
  <c r="V66" i="14"/>
  <c r="V67" i="14"/>
  <c r="V68" i="14"/>
  <c r="V69" i="14"/>
  <c r="V65" i="14"/>
  <c r="L66" i="14"/>
  <c r="L67" i="14"/>
  <c r="L68" i="14"/>
  <c r="L69" i="14"/>
  <c r="L65" i="14"/>
  <c r="L59" i="14" s="1"/>
  <c r="AG79" i="1"/>
  <c r="AG89" i="1" s="1"/>
  <c r="AG62" i="1"/>
  <c r="J65" i="14"/>
  <c r="AU35" i="14"/>
  <c r="AU36" i="14"/>
  <c r="AU37" i="14"/>
  <c r="AU38" i="14"/>
  <c r="AU39" i="14"/>
  <c r="AU40" i="14"/>
  <c r="AU41" i="14"/>
  <c r="AU42" i="14"/>
  <c r="AU43" i="14"/>
  <c r="AU44" i="14"/>
  <c r="AU45" i="14"/>
  <c r="AU46" i="14"/>
  <c r="AU47" i="14"/>
  <c r="AU48" i="14"/>
  <c r="AU49" i="14"/>
  <c r="AU50" i="14"/>
  <c r="AU51" i="14"/>
  <c r="AU52" i="14"/>
  <c r="AU53" i="14"/>
  <c r="AU54" i="14"/>
  <c r="AU55" i="14"/>
  <c r="AU56" i="14"/>
  <c r="AU34" i="14"/>
  <c r="AS35" i="14"/>
  <c r="AS36" i="14"/>
  <c r="AS37" i="14"/>
  <c r="AS38" i="14"/>
  <c r="AS39" i="14"/>
  <c r="AS40" i="14"/>
  <c r="AS41" i="14"/>
  <c r="AS42" i="14"/>
  <c r="AS43" i="14"/>
  <c r="AS44" i="14"/>
  <c r="AS45" i="14"/>
  <c r="AS46" i="14"/>
  <c r="AS47" i="14"/>
  <c r="AS48" i="14"/>
  <c r="AS49" i="14"/>
  <c r="AS50" i="14"/>
  <c r="AS51" i="14"/>
  <c r="AS52" i="14"/>
  <c r="AS53" i="14"/>
  <c r="AS54" i="14"/>
  <c r="AS55" i="14"/>
  <c r="AS56" i="14"/>
  <c r="AS34" i="14"/>
  <c r="AI35" i="14"/>
  <c r="AI36" i="14"/>
  <c r="AI37" i="14"/>
  <c r="AI38" i="14"/>
  <c r="AI39" i="14"/>
  <c r="AI40" i="14"/>
  <c r="AI41" i="14"/>
  <c r="AI42" i="14"/>
  <c r="AI43" i="14"/>
  <c r="AI44" i="14"/>
  <c r="AI45" i="14"/>
  <c r="AI46" i="14"/>
  <c r="AI47" i="14"/>
  <c r="AI48" i="14"/>
  <c r="AI49" i="14"/>
  <c r="AI50" i="14"/>
  <c r="AI51" i="14"/>
  <c r="AI52" i="14"/>
  <c r="AI53" i="14"/>
  <c r="AI54" i="14"/>
  <c r="AI55" i="14"/>
  <c r="AI56" i="14"/>
  <c r="AI34" i="14"/>
  <c r="AG35" i="14"/>
  <c r="AG36" i="14"/>
  <c r="AG37" i="14"/>
  <c r="AG38" i="14"/>
  <c r="AG39" i="14"/>
  <c r="AG40" i="14"/>
  <c r="AG41" i="14"/>
  <c r="AG42" i="14"/>
  <c r="AG43" i="14"/>
  <c r="AG44" i="14"/>
  <c r="AG45" i="14"/>
  <c r="AG46" i="14"/>
  <c r="AG47" i="14"/>
  <c r="AG48" i="14"/>
  <c r="AG49" i="14"/>
  <c r="AG50" i="14"/>
  <c r="AG51" i="14"/>
  <c r="AG52" i="14"/>
  <c r="AG53" i="14"/>
  <c r="AG54" i="14"/>
  <c r="AG55" i="14"/>
  <c r="AG56" i="14"/>
  <c r="AG34" i="14"/>
  <c r="Z35" i="14"/>
  <c r="Z36" i="14"/>
  <c r="Z37" i="14"/>
  <c r="Z38" i="14"/>
  <c r="Z39" i="14"/>
  <c r="Z40" i="14"/>
  <c r="Z41" i="14"/>
  <c r="Z42" i="14"/>
  <c r="Z43" i="14"/>
  <c r="Z44" i="14"/>
  <c r="Z45" i="14"/>
  <c r="Z46" i="14"/>
  <c r="Z47" i="14"/>
  <c r="Z48" i="14"/>
  <c r="Z49" i="14"/>
  <c r="Z50" i="14"/>
  <c r="Z51" i="14"/>
  <c r="Z52" i="14"/>
  <c r="Z53" i="14"/>
  <c r="Z54" i="14"/>
  <c r="Z55" i="14"/>
  <c r="Z56" i="14"/>
  <c r="Z34" i="14"/>
  <c r="X35" i="14"/>
  <c r="X36" i="14"/>
  <c r="X37" i="14"/>
  <c r="X38" i="14"/>
  <c r="X39" i="14"/>
  <c r="X40" i="14"/>
  <c r="X41" i="14"/>
  <c r="X42" i="14"/>
  <c r="X43" i="14"/>
  <c r="X44" i="14"/>
  <c r="X45" i="14"/>
  <c r="X46" i="14"/>
  <c r="X47" i="14"/>
  <c r="X48" i="14"/>
  <c r="X49" i="14"/>
  <c r="X50" i="14"/>
  <c r="X51" i="14"/>
  <c r="X52" i="14"/>
  <c r="X53" i="14"/>
  <c r="X54" i="14"/>
  <c r="X55" i="14"/>
  <c r="X56" i="14"/>
  <c r="X34" i="14"/>
  <c r="V35" i="14"/>
  <c r="V36" i="14"/>
  <c r="V37" i="14"/>
  <c r="V38" i="14"/>
  <c r="V39" i="14"/>
  <c r="V40" i="14"/>
  <c r="V41" i="14"/>
  <c r="V42" i="14"/>
  <c r="V43" i="14"/>
  <c r="V44" i="14"/>
  <c r="V45" i="14"/>
  <c r="V46" i="14"/>
  <c r="V47" i="14"/>
  <c r="V48" i="14"/>
  <c r="V49" i="14"/>
  <c r="V50" i="14"/>
  <c r="V51" i="14"/>
  <c r="V52" i="14"/>
  <c r="V53" i="14"/>
  <c r="V54" i="14"/>
  <c r="V55" i="14"/>
  <c r="V56" i="14"/>
  <c r="V34" i="14"/>
  <c r="L35" i="14"/>
  <c r="L36" i="14"/>
  <c r="L37" i="14"/>
  <c r="L38" i="14"/>
  <c r="L39" i="14"/>
  <c r="L40" i="14"/>
  <c r="L41" i="14"/>
  <c r="L42" i="14"/>
  <c r="L43" i="14"/>
  <c r="L44" i="14"/>
  <c r="L45" i="14"/>
  <c r="L46" i="14"/>
  <c r="L47" i="14"/>
  <c r="L48" i="14"/>
  <c r="L49" i="14"/>
  <c r="L50" i="14"/>
  <c r="L51" i="14"/>
  <c r="L52" i="14"/>
  <c r="L53" i="14"/>
  <c r="L54" i="14"/>
  <c r="L55" i="14"/>
  <c r="L56" i="14"/>
  <c r="L34" i="14"/>
  <c r="J35" i="14"/>
  <c r="J36" i="14"/>
  <c r="J37" i="14"/>
  <c r="J38" i="14"/>
  <c r="J39" i="14"/>
  <c r="J40" i="14"/>
  <c r="J41" i="14"/>
  <c r="J42" i="14"/>
  <c r="J43" i="14"/>
  <c r="J44" i="14"/>
  <c r="J45" i="14"/>
  <c r="J46" i="14"/>
  <c r="I60" i="14" s="1"/>
  <c r="J47" i="14"/>
  <c r="J48" i="14"/>
  <c r="J49" i="14"/>
  <c r="J50" i="14"/>
  <c r="J51" i="14"/>
  <c r="J52" i="14"/>
  <c r="J53" i="14"/>
  <c r="J54" i="14"/>
  <c r="J55" i="14"/>
  <c r="J56" i="14"/>
  <c r="J34" i="14"/>
  <c r="AG93" i="1" l="1"/>
  <c r="AG91" i="1"/>
  <c r="BF75" i="22"/>
  <c r="BF60" i="22"/>
  <c r="BA72" i="16"/>
  <c r="BB59" i="16"/>
  <c r="J59" i="14"/>
  <c r="I72" i="14"/>
  <c r="W72" i="14"/>
  <c r="X59" i="14"/>
  <c r="U72" i="14"/>
  <c r="V59" i="14"/>
  <c r="AR72" i="14"/>
  <c r="AS59" i="14"/>
  <c r="AA91" i="16"/>
  <c r="AY91" i="16"/>
  <c r="AP65" i="21"/>
  <c r="AO62" i="21"/>
  <c r="AC62" i="21"/>
  <c r="AD65" i="21"/>
  <c r="V34" i="21"/>
  <c r="R65" i="21"/>
  <c r="Q62" i="21"/>
  <c r="H65" i="21"/>
  <c r="AU62" i="17"/>
  <c r="AV65" i="17"/>
  <c r="AX34" i="17"/>
  <c r="AY34" i="17" s="1"/>
  <c r="AI62" i="17"/>
  <c r="AJ65" i="17"/>
  <c r="AD65" i="17"/>
  <c r="X65" i="17"/>
  <c r="W62" i="17"/>
  <c r="O62" i="17"/>
  <c r="R65" i="17"/>
  <c r="K62" i="17"/>
  <c r="L65" i="17"/>
  <c r="AN34" i="17"/>
  <c r="P34" i="17"/>
  <c r="AQ62" i="16"/>
  <c r="AE62" i="16"/>
  <c r="AF65" i="16"/>
  <c r="S62" i="16"/>
  <c r="T65" i="16"/>
  <c r="G62" i="16"/>
  <c r="H65" i="16"/>
  <c r="BD30" i="16"/>
  <c r="C31" i="16"/>
  <c r="BD31" i="16" s="1"/>
  <c r="K72" i="14"/>
  <c r="U30" i="14"/>
  <c r="W30" i="14"/>
  <c r="Y30" i="14"/>
  <c r="AH30" i="14"/>
  <c r="AF30" i="14"/>
  <c r="AR30" i="14"/>
  <c r="AT30" i="14"/>
  <c r="I30" i="14"/>
  <c r="K30" i="14"/>
  <c r="R75" i="14"/>
  <c r="Q75" i="14"/>
  <c r="F75" i="14"/>
  <c r="E75" i="14"/>
  <c r="AH72" i="14"/>
  <c r="S72" i="14"/>
  <c r="R72" i="14"/>
  <c r="Q72" i="14"/>
  <c r="O72" i="14"/>
  <c r="M72" i="14"/>
  <c r="F72" i="14"/>
  <c r="E72" i="14"/>
  <c r="AY69" i="14"/>
  <c r="AW69" i="14"/>
  <c r="AM69" i="14"/>
  <c r="AK69" i="14"/>
  <c r="AE69" i="14"/>
  <c r="T69" i="14"/>
  <c r="P69" i="14"/>
  <c r="N69" i="14"/>
  <c r="H69" i="14"/>
  <c r="D69" i="14"/>
  <c r="AY68" i="14"/>
  <c r="AW68" i="14"/>
  <c r="AM68" i="14"/>
  <c r="AK68" i="14"/>
  <c r="AE68" i="14"/>
  <c r="T68" i="14"/>
  <c r="P68" i="14"/>
  <c r="N68" i="14"/>
  <c r="H68" i="14"/>
  <c r="D68" i="14"/>
  <c r="AY67" i="14"/>
  <c r="AW67" i="14"/>
  <c r="AM67" i="14"/>
  <c r="AK67" i="14"/>
  <c r="AE67" i="14"/>
  <c r="T67" i="14"/>
  <c r="P67" i="14"/>
  <c r="N67" i="14"/>
  <c r="H67" i="14"/>
  <c r="D67" i="14"/>
  <c r="AY66" i="14"/>
  <c r="AW66" i="14"/>
  <c r="AM66" i="14"/>
  <c r="AK66" i="14"/>
  <c r="AE66" i="14"/>
  <c r="T66" i="14"/>
  <c r="P66" i="14"/>
  <c r="N66" i="14"/>
  <c r="H66" i="14"/>
  <c r="D66" i="14"/>
  <c r="AY65" i="14"/>
  <c r="AW65" i="14"/>
  <c r="AQ65" i="14"/>
  <c r="AO72" i="14"/>
  <c r="AN72" i="14"/>
  <c r="AM65" i="14"/>
  <c r="AK65" i="14"/>
  <c r="AE65" i="14"/>
  <c r="T65" i="14"/>
  <c r="T59" i="14" s="1"/>
  <c r="P65" i="14"/>
  <c r="P59" i="14" s="1"/>
  <c r="N65" i="14"/>
  <c r="N59" i="14" s="1"/>
  <c r="H65" i="14"/>
  <c r="D65" i="14"/>
  <c r="D59" i="14" s="1"/>
  <c r="AX62" i="14"/>
  <c r="AV62" i="14"/>
  <c r="AT62" i="14"/>
  <c r="AR62" i="14"/>
  <c r="AP62" i="14"/>
  <c r="AL62" i="14"/>
  <c r="AJ62" i="14"/>
  <c r="AH62" i="14"/>
  <c r="AF62" i="14"/>
  <c r="AD62" i="14"/>
  <c r="AA62" i="14"/>
  <c r="Y62" i="14"/>
  <c r="W62" i="14"/>
  <c r="U62" i="14"/>
  <c r="S62" i="14"/>
  <c r="O62" i="14"/>
  <c r="M62" i="14"/>
  <c r="K62" i="14"/>
  <c r="I62" i="14"/>
  <c r="G62" i="14"/>
  <c r="C62" i="14"/>
  <c r="AY56" i="14"/>
  <c r="AW56" i="14"/>
  <c r="AQ56" i="14"/>
  <c r="AM56" i="14"/>
  <c r="AK56" i="14"/>
  <c r="AE56" i="14"/>
  <c r="T56" i="14"/>
  <c r="P56" i="14"/>
  <c r="N56" i="14"/>
  <c r="H56" i="14"/>
  <c r="D56" i="14"/>
  <c r="AY55" i="14"/>
  <c r="AW55" i="14"/>
  <c r="AQ55" i="14"/>
  <c r="AM55" i="14"/>
  <c r="AK55" i="14"/>
  <c r="AE55" i="14"/>
  <c r="T55" i="14"/>
  <c r="P55" i="14"/>
  <c r="N55" i="14"/>
  <c r="H55" i="14"/>
  <c r="D55" i="14"/>
  <c r="AY54" i="14"/>
  <c r="AW54" i="14"/>
  <c r="AQ54" i="14"/>
  <c r="AM54" i="14"/>
  <c r="AK54" i="14"/>
  <c r="AE54" i="14"/>
  <c r="T54" i="14"/>
  <c r="P54" i="14"/>
  <c r="N54" i="14"/>
  <c r="H54" i="14"/>
  <c r="D54" i="14"/>
  <c r="AY53" i="14"/>
  <c r="AW53" i="14"/>
  <c r="AQ53" i="14"/>
  <c r="AM53" i="14"/>
  <c r="AK53" i="14"/>
  <c r="AE53" i="14"/>
  <c r="T53" i="14"/>
  <c r="P53" i="14"/>
  <c r="N53" i="14"/>
  <c r="H53" i="14"/>
  <c r="D53" i="14"/>
  <c r="AY52" i="14"/>
  <c r="AW52" i="14"/>
  <c r="AQ52" i="14"/>
  <c r="AM52" i="14"/>
  <c r="AK52" i="14"/>
  <c r="AE52" i="14"/>
  <c r="T52" i="14"/>
  <c r="P52" i="14"/>
  <c r="N52" i="14"/>
  <c r="H52" i="14"/>
  <c r="D52" i="14"/>
  <c r="AY51" i="14"/>
  <c r="AW51" i="14"/>
  <c r="AQ51" i="14"/>
  <c r="AM51" i="14"/>
  <c r="AK51" i="14"/>
  <c r="AE51" i="14"/>
  <c r="T51" i="14"/>
  <c r="P51" i="14"/>
  <c r="N51" i="14"/>
  <c r="H51" i="14"/>
  <c r="D51" i="14"/>
  <c r="AY50" i="14"/>
  <c r="AW50" i="14"/>
  <c r="AQ50" i="14"/>
  <c r="AM50" i="14"/>
  <c r="AK50" i="14"/>
  <c r="AE50" i="14"/>
  <c r="T50" i="14"/>
  <c r="P50" i="14"/>
  <c r="N50" i="14"/>
  <c r="H50" i="14"/>
  <c r="D50" i="14"/>
  <c r="AY49" i="14"/>
  <c r="AW49" i="14"/>
  <c r="AQ49" i="14"/>
  <c r="AM49" i="14"/>
  <c r="AK49" i="14"/>
  <c r="AE49" i="14"/>
  <c r="T49" i="14"/>
  <c r="P49" i="14"/>
  <c r="N49" i="14"/>
  <c r="H49" i="14"/>
  <c r="D49" i="14"/>
  <c r="AY48" i="14"/>
  <c r="AW48" i="14"/>
  <c r="AQ48" i="14"/>
  <c r="AM48" i="14"/>
  <c r="AK48" i="14"/>
  <c r="AE48" i="14"/>
  <c r="T48" i="14"/>
  <c r="P48" i="14"/>
  <c r="N48" i="14"/>
  <c r="H48" i="14"/>
  <c r="D48" i="14"/>
  <c r="AY47" i="14"/>
  <c r="AW47" i="14"/>
  <c r="AQ47" i="14"/>
  <c r="AM47" i="14"/>
  <c r="AK47" i="14"/>
  <c r="AE47" i="14"/>
  <c r="T47" i="14"/>
  <c r="P47" i="14"/>
  <c r="N47" i="14"/>
  <c r="H47" i="14"/>
  <c r="D47" i="14"/>
  <c r="AY46" i="14"/>
  <c r="AW46" i="14"/>
  <c r="AQ46" i="14"/>
  <c r="AM46" i="14"/>
  <c r="AK46" i="14"/>
  <c r="AE46" i="14"/>
  <c r="T46" i="14"/>
  <c r="P46" i="14"/>
  <c r="N46" i="14"/>
  <c r="H46" i="14"/>
  <c r="D46" i="14"/>
  <c r="AY45" i="14"/>
  <c r="AW45" i="14"/>
  <c r="AQ45" i="14"/>
  <c r="AM45" i="14"/>
  <c r="AK45" i="14"/>
  <c r="AE45" i="14"/>
  <c r="T45" i="14"/>
  <c r="P45" i="14"/>
  <c r="N45" i="14"/>
  <c r="H45" i="14"/>
  <c r="D45" i="14"/>
  <c r="AY44" i="14"/>
  <c r="AW44" i="14"/>
  <c r="AQ44" i="14"/>
  <c r="AM44" i="14"/>
  <c r="AK44" i="14"/>
  <c r="AE44" i="14"/>
  <c r="T44" i="14"/>
  <c r="P44" i="14"/>
  <c r="N44" i="14"/>
  <c r="H44" i="14"/>
  <c r="D44" i="14"/>
  <c r="AY43" i="14"/>
  <c r="AW43" i="14"/>
  <c r="AQ43" i="14"/>
  <c r="AM43" i="14"/>
  <c r="AK43" i="14"/>
  <c r="AE43" i="14"/>
  <c r="T43" i="14"/>
  <c r="P43" i="14"/>
  <c r="N43" i="14"/>
  <c r="H43" i="14"/>
  <c r="D43" i="14"/>
  <c r="AY42" i="14"/>
  <c r="AW42" i="14"/>
  <c r="AQ42" i="14"/>
  <c r="AM42" i="14"/>
  <c r="AK42" i="14"/>
  <c r="AE42" i="14"/>
  <c r="T42" i="14"/>
  <c r="P42" i="14"/>
  <c r="N42" i="14"/>
  <c r="H42" i="14"/>
  <c r="D42" i="14"/>
  <c r="AY41" i="14"/>
  <c r="AW41" i="14"/>
  <c r="AQ41" i="14"/>
  <c r="AM41" i="14"/>
  <c r="AK41" i="14"/>
  <c r="AE41" i="14"/>
  <c r="T41" i="14"/>
  <c r="P41" i="14"/>
  <c r="N41" i="14"/>
  <c r="H41" i="14"/>
  <c r="D41" i="14"/>
  <c r="AY40" i="14"/>
  <c r="AW40" i="14"/>
  <c r="AQ40" i="14"/>
  <c r="AM40" i="14"/>
  <c r="AK40" i="14"/>
  <c r="AE40" i="14"/>
  <c r="T40" i="14"/>
  <c r="P40" i="14"/>
  <c r="N40" i="14"/>
  <c r="H40" i="14"/>
  <c r="D40" i="14"/>
  <c r="AY39" i="14"/>
  <c r="AW39" i="14"/>
  <c r="AQ39" i="14"/>
  <c r="AM39" i="14"/>
  <c r="AK39" i="14"/>
  <c r="AE39" i="14"/>
  <c r="T39" i="14"/>
  <c r="P39" i="14"/>
  <c r="N39" i="14"/>
  <c r="H39" i="14"/>
  <c r="D39" i="14"/>
  <c r="AY38" i="14"/>
  <c r="AW38" i="14"/>
  <c r="AQ38" i="14"/>
  <c r="AM38" i="14"/>
  <c r="AK38" i="14"/>
  <c r="AE38" i="14"/>
  <c r="T38" i="14"/>
  <c r="P38" i="14"/>
  <c r="N38" i="14"/>
  <c r="H38" i="14"/>
  <c r="D38" i="14"/>
  <c r="AY37" i="14"/>
  <c r="AW37" i="14"/>
  <c r="AQ37" i="14"/>
  <c r="AM37" i="14"/>
  <c r="AK37" i="14"/>
  <c r="AE37" i="14"/>
  <c r="T37" i="14"/>
  <c r="P37" i="14"/>
  <c r="N37" i="14"/>
  <c r="H37" i="14"/>
  <c r="D37" i="14"/>
  <c r="AY36" i="14"/>
  <c r="AW36" i="14"/>
  <c r="AQ36" i="14"/>
  <c r="AM36" i="14"/>
  <c r="AK36" i="14"/>
  <c r="AE36" i="14"/>
  <c r="T36" i="14"/>
  <c r="P36" i="14"/>
  <c r="N36" i="14"/>
  <c r="H36" i="14"/>
  <c r="D36" i="14"/>
  <c r="AY35" i="14"/>
  <c r="AW35" i="14"/>
  <c r="AQ35" i="14"/>
  <c r="AM35" i="14"/>
  <c r="AK35" i="14"/>
  <c r="AE35" i="14"/>
  <c r="T35" i="14"/>
  <c r="P35" i="14"/>
  <c r="N35" i="14"/>
  <c r="H35" i="14"/>
  <c r="D35" i="14"/>
  <c r="AY34" i="14"/>
  <c r="AW34" i="14"/>
  <c r="AQ34" i="14"/>
  <c r="AM34" i="14"/>
  <c r="AK34" i="14"/>
  <c r="AE34" i="14"/>
  <c r="T34" i="14"/>
  <c r="P34" i="14"/>
  <c r="N34" i="14"/>
  <c r="H34" i="14"/>
  <c r="D34" i="14"/>
  <c r="AY31" i="14"/>
  <c r="AW31" i="14"/>
  <c r="AT31" i="14"/>
  <c r="AR31" i="14"/>
  <c r="AM31" i="14"/>
  <c r="AK31" i="14"/>
  <c r="AH31" i="14"/>
  <c r="AF31" i="14"/>
  <c r="Y31" i="14"/>
  <c r="W31" i="14"/>
  <c r="U31" i="14"/>
  <c r="P31" i="14"/>
  <c r="N31" i="14"/>
  <c r="K31" i="14"/>
  <c r="I31" i="14"/>
  <c r="D31" i="14"/>
  <c r="BA30" i="14"/>
  <c r="BA31" i="14" s="1"/>
  <c r="AZ30" i="14"/>
  <c r="AZ31" i="14" s="1"/>
  <c r="AX30" i="14"/>
  <c r="AX31" i="14" s="1"/>
  <c r="AV30" i="14"/>
  <c r="AV31" i="14" s="1"/>
  <c r="AP30" i="14"/>
  <c r="AP31" i="14" s="1"/>
  <c r="AO31" i="14"/>
  <c r="AL30" i="14"/>
  <c r="AL31" i="14" s="1"/>
  <c r="AJ30" i="14"/>
  <c r="AJ31" i="14" s="1"/>
  <c r="AD30" i="14"/>
  <c r="AD31" i="14" s="1"/>
  <c r="S30" i="14"/>
  <c r="S31" i="14" s="1"/>
  <c r="O30" i="14"/>
  <c r="O31" i="14" s="1"/>
  <c r="M30" i="14"/>
  <c r="M31" i="14" s="1"/>
  <c r="G30" i="14"/>
  <c r="G31" i="14" s="1"/>
  <c r="C30" i="14"/>
  <c r="AJ72" i="14" l="1"/>
  <c r="AK59" i="14"/>
  <c r="AX72" i="14"/>
  <c r="AY59" i="14"/>
  <c r="G72" i="14"/>
  <c r="H59" i="14"/>
  <c r="AD72" i="14"/>
  <c r="AE59" i="14"/>
  <c r="AL72" i="14"/>
  <c r="AM59" i="14"/>
  <c r="AV72" i="14"/>
  <c r="AW59" i="14"/>
  <c r="AP72" i="14"/>
  <c r="AQ59" i="14"/>
  <c r="AV91" i="14"/>
  <c r="AT91" i="14"/>
  <c r="AX91" i="14"/>
  <c r="BA91" i="16"/>
  <c r="AL91" i="14"/>
  <c r="BC59" i="14"/>
  <c r="BB59" i="14"/>
  <c r="X34" i="21"/>
  <c r="Z34" i="21" s="1"/>
  <c r="AZ34" i="17"/>
  <c r="BA34" i="17" s="1"/>
  <c r="AL65" i="17"/>
  <c r="AK62" i="17"/>
  <c r="Q34" i="17"/>
  <c r="AP34" i="17"/>
  <c r="R34" i="17"/>
  <c r="AS62" i="16"/>
  <c r="AT65" i="16"/>
  <c r="AH65" i="16"/>
  <c r="AG62" i="16"/>
  <c r="V65" i="16"/>
  <c r="U62" i="16"/>
  <c r="J65" i="16"/>
  <c r="I62" i="16"/>
  <c r="AT75" i="14"/>
  <c r="AR75" i="14"/>
  <c r="AH75" i="14"/>
  <c r="AF75" i="14"/>
  <c r="AD75" i="14"/>
  <c r="Y75" i="14"/>
  <c r="W75" i="14"/>
  <c r="U75" i="14"/>
  <c r="S75" i="14"/>
  <c r="O75" i="14"/>
  <c r="M75" i="14"/>
  <c r="K75" i="14"/>
  <c r="I75" i="14"/>
  <c r="G75" i="14"/>
  <c r="BC30" i="14"/>
  <c r="AL75" i="14"/>
  <c r="AO75" i="14"/>
  <c r="AV75" i="14"/>
  <c r="AJ75" i="14"/>
  <c r="AN75" i="14"/>
  <c r="AP75" i="14"/>
  <c r="AX75" i="14"/>
  <c r="BC72" i="14"/>
  <c r="C31" i="14"/>
  <c r="BC31" i="14" s="1"/>
  <c r="BC62" i="14"/>
  <c r="BC93" i="14" l="1"/>
  <c r="BC91" i="14"/>
  <c r="BB91" i="14"/>
  <c r="AR65" i="21"/>
  <c r="AR59" i="21" s="1"/>
  <c r="AQ62" i="21"/>
  <c r="AE62" i="21"/>
  <c r="AF65" i="21"/>
  <c r="AF34" i="21"/>
  <c r="T65" i="21"/>
  <c r="S62" i="21"/>
  <c r="I62" i="21"/>
  <c r="J65" i="21"/>
  <c r="AX65" i="17"/>
  <c r="AW62" i="17"/>
  <c r="BB34" i="17"/>
  <c r="AM62" i="17"/>
  <c r="AN65" i="17"/>
  <c r="AF65" i="17"/>
  <c r="S34" i="17"/>
  <c r="T34" i="17" s="1"/>
  <c r="U34" i="17" s="1"/>
  <c r="V34" i="17" s="1"/>
  <c r="X34" i="17" s="1"/>
  <c r="Q62" i="17"/>
  <c r="S62" i="17"/>
  <c r="T65" i="17"/>
  <c r="BC75" i="14"/>
  <c r="BC60" i="14"/>
  <c r="AE81" i="1"/>
  <c r="AE89" i="1" s="1"/>
  <c r="AQ91" i="21" l="1"/>
  <c r="AW91" i="17"/>
  <c r="AH34" i="21"/>
  <c r="Z34" i="17"/>
  <c r="AR34" i="17"/>
  <c r="AV65" i="16"/>
  <c r="AU62" i="16"/>
  <c r="AI62" i="16"/>
  <c r="AJ65" i="16"/>
  <c r="W62" i="16"/>
  <c r="X65" i="16"/>
  <c r="K62" i="16"/>
  <c r="L65" i="16"/>
  <c r="AA54" i="9"/>
  <c r="AA56" i="9"/>
  <c r="BB62" i="9"/>
  <c r="AS65" i="9"/>
  <c r="AQ65" i="9"/>
  <c r="AS35" i="9"/>
  <c r="AS36" i="9"/>
  <c r="AS37" i="9"/>
  <c r="AS38" i="9"/>
  <c r="AS39" i="9"/>
  <c r="AS40" i="9"/>
  <c r="AS41" i="9"/>
  <c r="AS42" i="9"/>
  <c r="AS43" i="9"/>
  <c r="AS44" i="9"/>
  <c r="AS45" i="9"/>
  <c r="AS46" i="9"/>
  <c r="AS47" i="9"/>
  <c r="AS48" i="9"/>
  <c r="AS49" i="9"/>
  <c r="AS50" i="9"/>
  <c r="AS51" i="9"/>
  <c r="AS52" i="9"/>
  <c r="AS53" i="9"/>
  <c r="AS54" i="9"/>
  <c r="AS55" i="9"/>
  <c r="AS56" i="9"/>
  <c r="AS34" i="9"/>
  <c r="AQ35" i="9"/>
  <c r="AQ36" i="9"/>
  <c r="AQ37" i="9"/>
  <c r="AQ38" i="9"/>
  <c r="AQ39" i="9"/>
  <c r="AQ40" i="9"/>
  <c r="AQ41" i="9"/>
  <c r="AQ42" i="9"/>
  <c r="AQ43" i="9"/>
  <c r="AQ44" i="9"/>
  <c r="AQ45" i="9"/>
  <c r="AQ46" i="9"/>
  <c r="AQ47" i="9"/>
  <c r="AQ48" i="9"/>
  <c r="AQ49" i="9"/>
  <c r="AQ50" i="9"/>
  <c r="AQ51" i="9"/>
  <c r="AQ52" i="9"/>
  <c r="AQ53" i="9"/>
  <c r="AQ54" i="9"/>
  <c r="AQ55" i="9"/>
  <c r="AQ56" i="9"/>
  <c r="AQ34" i="9"/>
  <c r="AK35" i="9"/>
  <c r="AK36" i="9"/>
  <c r="AK37" i="9"/>
  <c r="AK38" i="9"/>
  <c r="AK39" i="9"/>
  <c r="AK40" i="9"/>
  <c r="AK41" i="9"/>
  <c r="AK42" i="9"/>
  <c r="AK43" i="9"/>
  <c r="AK44" i="9"/>
  <c r="AK45" i="9"/>
  <c r="AK46" i="9"/>
  <c r="AK47" i="9"/>
  <c r="AK48" i="9"/>
  <c r="AK49" i="9"/>
  <c r="AK50" i="9"/>
  <c r="AK51" i="9"/>
  <c r="AK52" i="9"/>
  <c r="AK53" i="9"/>
  <c r="AK54" i="9"/>
  <c r="AK55" i="9"/>
  <c r="AK56" i="9"/>
  <c r="AK34" i="9"/>
  <c r="BB30" i="9"/>
  <c r="BB31" i="9" s="1"/>
  <c r="M85" i="1"/>
  <c r="BB85" i="1" s="1"/>
  <c r="AA82" i="1"/>
  <c r="Y82" i="1"/>
  <c r="U82" i="1"/>
  <c r="Q82" i="1"/>
  <c r="M82" i="1"/>
  <c r="G82" i="1"/>
  <c r="C82" i="1"/>
  <c r="AA81" i="1"/>
  <c r="Y81" i="1"/>
  <c r="S81" i="1"/>
  <c r="Q81" i="1"/>
  <c r="M81" i="1"/>
  <c r="I81" i="1"/>
  <c r="G81" i="1"/>
  <c r="E81" i="1"/>
  <c r="BB81" i="1" s="1"/>
  <c r="AA80" i="1"/>
  <c r="Y80" i="1"/>
  <c r="S80" i="1"/>
  <c r="Q80" i="1"/>
  <c r="O80" i="1"/>
  <c r="M80" i="1"/>
  <c r="G80" i="1"/>
  <c r="E80" i="1"/>
  <c r="C80" i="1"/>
  <c r="AC79" i="1"/>
  <c r="AC89" i="1" s="1"/>
  <c r="AA79" i="1"/>
  <c r="AA89" i="1" s="1"/>
  <c r="Y79" i="1"/>
  <c r="Y89" i="1" s="1"/>
  <c r="U79" i="1"/>
  <c r="U89" i="1" s="1"/>
  <c r="S79" i="1"/>
  <c r="S89" i="1" s="1"/>
  <c r="Q79" i="1"/>
  <c r="Q89" i="1" s="1"/>
  <c r="O79" i="1"/>
  <c r="O89" i="1" s="1"/>
  <c r="M79" i="1"/>
  <c r="M89" i="1" s="1"/>
  <c r="I79" i="1"/>
  <c r="I89" i="1" s="1"/>
  <c r="G79" i="1"/>
  <c r="G89" i="1" s="1"/>
  <c r="E79" i="1"/>
  <c r="E89" i="1" s="1"/>
  <c r="C79" i="1"/>
  <c r="BB82" i="1" l="1"/>
  <c r="BB79" i="1"/>
  <c r="C89" i="1"/>
  <c r="BB80" i="1"/>
  <c r="BC59" i="16"/>
  <c r="BD59" i="16"/>
  <c r="AV89" i="16"/>
  <c r="BD93" i="16"/>
  <c r="AU91" i="16"/>
  <c r="AT65" i="21"/>
  <c r="AT59" i="21" s="1"/>
  <c r="AS62" i="21"/>
  <c r="AG62" i="21"/>
  <c r="AH65" i="21"/>
  <c r="AJ34" i="21"/>
  <c r="V65" i="21"/>
  <c r="U62" i="21"/>
  <c r="K62" i="21"/>
  <c r="L65" i="21"/>
  <c r="AY62" i="17"/>
  <c r="AZ65" i="17"/>
  <c r="AA34" i="17"/>
  <c r="AP65" i="17"/>
  <c r="AO62" i="17"/>
  <c r="BD60" i="16"/>
  <c r="BD62" i="16"/>
  <c r="BD72" i="16"/>
  <c r="BC89" i="1"/>
  <c r="BB89" i="1"/>
  <c r="AS91" i="21" l="1"/>
  <c r="AY91" i="17"/>
  <c r="BD91" i="16"/>
  <c r="BC91" i="16"/>
  <c r="BD89" i="16"/>
  <c r="BC89" i="16"/>
  <c r="BB91" i="9"/>
  <c r="AL34" i="21"/>
  <c r="AB34" i="17"/>
  <c r="AA62" i="17"/>
  <c r="BD75" i="16"/>
  <c r="AU62" i="21" l="1"/>
  <c r="AV65" i="21"/>
  <c r="AV59" i="21" s="1"/>
  <c r="AI62" i="21"/>
  <c r="AJ65" i="21"/>
  <c r="X65" i="21"/>
  <c r="W62" i="21"/>
  <c r="M62" i="21"/>
  <c r="N65" i="21"/>
  <c r="BB65" i="17"/>
  <c r="AC34" i="17"/>
  <c r="AQ62" i="17"/>
  <c r="AR65" i="17"/>
  <c r="BA35" i="1"/>
  <c r="BA36" i="1"/>
  <c r="BA37" i="1"/>
  <c r="BA38" i="1"/>
  <c r="BA39" i="1"/>
  <c r="BA40" i="1"/>
  <c r="BA41" i="1"/>
  <c r="BA43" i="1"/>
  <c r="BA45" i="1"/>
  <c r="BA46" i="1"/>
  <c r="BA47" i="1"/>
  <c r="BA48" i="1"/>
  <c r="BA49" i="1"/>
  <c r="BA50" i="1"/>
  <c r="BA51" i="1"/>
  <c r="BA52" i="1"/>
  <c r="BA53" i="1"/>
  <c r="BA54" i="1"/>
  <c r="BA57" i="1"/>
  <c r="BA65" i="1"/>
  <c r="E30" i="9"/>
  <c r="G30" i="9"/>
  <c r="I30" i="9"/>
  <c r="M30" i="9"/>
  <c r="O30" i="9"/>
  <c r="Q30" i="9"/>
  <c r="S30" i="9"/>
  <c r="U30" i="9"/>
  <c r="Z30" i="9"/>
  <c r="AB30" i="9"/>
  <c r="AD30" i="9"/>
  <c r="AF30" i="9"/>
  <c r="AJ30" i="9"/>
  <c r="AL30" i="9"/>
  <c r="AN30" i="9"/>
  <c r="AP30" i="9"/>
  <c r="AR30" i="9"/>
  <c r="AV30" i="9"/>
  <c r="AX30" i="9"/>
  <c r="AZ30" i="9"/>
  <c r="C30" i="9"/>
  <c r="BA69" i="9"/>
  <c r="AY69" i="9"/>
  <c r="AW69" i="9"/>
  <c r="AO69" i="9"/>
  <c r="AM69" i="9"/>
  <c r="AK69" i="9"/>
  <c r="AG69" i="9"/>
  <c r="AE69" i="9"/>
  <c r="AC69" i="9"/>
  <c r="AA69" i="9"/>
  <c r="V69" i="9"/>
  <c r="T69" i="9"/>
  <c r="R69" i="9"/>
  <c r="P69" i="9"/>
  <c r="N69" i="9"/>
  <c r="J69" i="9"/>
  <c r="H69" i="9"/>
  <c r="F69" i="9"/>
  <c r="D69" i="9"/>
  <c r="BA68" i="9"/>
  <c r="AY68" i="9"/>
  <c r="AW68" i="9"/>
  <c r="AO68" i="9"/>
  <c r="AM68" i="9"/>
  <c r="AK68" i="9"/>
  <c r="AG68" i="9"/>
  <c r="AE68" i="9"/>
  <c r="AC68" i="9"/>
  <c r="AA68" i="9"/>
  <c r="V68" i="9"/>
  <c r="T68" i="9"/>
  <c r="R68" i="9"/>
  <c r="P68" i="9"/>
  <c r="N68" i="9"/>
  <c r="J68" i="9"/>
  <c r="H68" i="9"/>
  <c r="F68" i="9"/>
  <c r="D68" i="9"/>
  <c r="BA67" i="9"/>
  <c r="AY67" i="9"/>
  <c r="AW67" i="9"/>
  <c r="AO67" i="9"/>
  <c r="AM67" i="9"/>
  <c r="AK67" i="9"/>
  <c r="AG67" i="9"/>
  <c r="AE67" i="9"/>
  <c r="AC67" i="9"/>
  <c r="AA67" i="9"/>
  <c r="V67" i="9"/>
  <c r="T67" i="9"/>
  <c r="R67" i="9"/>
  <c r="P67" i="9"/>
  <c r="N67" i="9"/>
  <c r="J67" i="9"/>
  <c r="H67" i="9"/>
  <c r="F67" i="9"/>
  <c r="D67" i="9"/>
  <c r="BA66" i="9"/>
  <c r="AY66" i="9"/>
  <c r="AW66" i="9"/>
  <c r="AO66" i="9"/>
  <c r="AM66" i="9"/>
  <c r="AK66" i="9"/>
  <c r="AG66" i="9"/>
  <c r="AE66" i="9"/>
  <c r="AC66" i="9"/>
  <c r="AA66" i="9"/>
  <c r="V66" i="9"/>
  <c r="T66" i="9"/>
  <c r="R66" i="9"/>
  <c r="P66" i="9"/>
  <c r="N66" i="9"/>
  <c r="J66" i="9"/>
  <c r="H66" i="9"/>
  <c r="F66" i="9"/>
  <c r="D66" i="9"/>
  <c r="BA65" i="9"/>
  <c r="AW65" i="9"/>
  <c r="AO65" i="9"/>
  <c r="AM65" i="9"/>
  <c r="AK65" i="9"/>
  <c r="AG65" i="9"/>
  <c r="AE65" i="9"/>
  <c r="AC65" i="9"/>
  <c r="AA65" i="9"/>
  <c r="V65" i="9"/>
  <c r="T65" i="9"/>
  <c r="R65" i="9"/>
  <c r="P65" i="9"/>
  <c r="N65" i="9"/>
  <c r="J65" i="9"/>
  <c r="H65" i="9"/>
  <c r="F65" i="9"/>
  <c r="D65" i="9"/>
  <c r="AZ62" i="9"/>
  <c r="AX62" i="9"/>
  <c r="AV62" i="9"/>
  <c r="AR62" i="9"/>
  <c r="AP62" i="9"/>
  <c r="AN62" i="9"/>
  <c r="AL62" i="9"/>
  <c r="AJ62" i="9"/>
  <c r="AF62" i="9"/>
  <c r="AD62" i="9"/>
  <c r="AB62" i="9"/>
  <c r="Z62" i="9"/>
  <c r="U62" i="9"/>
  <c r="S62" i="9"/>
  <c r="Q62" i="9"/>
  <c r="O62" i="9"/>
  <c r="C62" i="9"/>
  <c r="AY56" i="9"/>
  <c r="AW56" i="9"/>
  <c r="AO56" i="9"/>
  <c r="AM56" i="9"/>
  <c r="AG56" i="9"/>
  <c r="AE56" i="9"/>
  <c r="AC56" i="9"/>
  <c r="V56" i="9"/>
  <c r="T56" i="9"/>
  <c r="R56" i="9"/>
  <c r="P56" i="9"/>
  <c r="N56" i="9"/>
  <c r="J56" i="9"/>
  <c r="H56" i="9"/>
  <c r="F56" i="9"/>
  <c r="D56" i="9"/>
  <c r="AY55" i="9"/>
  <c r="AW55" i="9"/>
  <c r="AO55" i="9"/>
  <c r="AM55" i="9"/>
  <c r="AG55" i="9"/>
  <c r="AE55" i="9"/>
  <c r="AC55" i="9"/>
  <c r="AA55" i="9"/>
  <c r="V55" i="9"/>
  <c r="T55" i="9"/>
  <c r="R55" i="9"/>
  <c r="P55" i="9"/>
  <c r="N55" i="9"/>
  <c r="J55" i="9"/>
  <c r="H55" i="9"/>
  <c r="F55" i="9"/>
  <c r="D55" i="9"/>
  <c r="AY54" i="9"/>
  <c r="AW54" i="9"/>
  <c r="AO54" i="9"/>
  <c r="AM54" i="9"/>
  <c r="AG54" i="9"/>
  <c r="AE54" i="9"/>
  <c r="AC54" i="9"/>
  <c r="V54" i="9"/>
  <c r="T54" i="9"/>
  <c r="R54" i="9"/>
  <c r="P54" i="9"/>
  <c r="N54" i="9"/>
  <c r="J54" i="9"/>
  <c r="H54" i="9"/>
  <c r="F54" i="9"/>
  <c r="D54" i="9"/>
  <c r="AY53" i="9"/>
  <c r="AW53" i="9"/>
  <c r="AO53" i="9"/>
  <c r="AM53" i="9"/>
  <c r="AG53" i="9"/>
  <c r="AE53" i="9"/>
  <c r="AC53" i="9"/>
  <c r="AA53" i="9"/>
  <c r="V53" i="9"/>
  <c r="T53" i="9"/>
  <c r="R53" i="9"/>
  <c r="P53" i="9"/>
  <c r="N53" i="9"/>
  <c r="J53" i="9"/>
  <c r="H53" i="9"/>
  <c r="F53" i="9"/>
  <c r="D53" i="9"/>
  <c r="AY52" i="9"/>
  <c r="AW52" i="9"/>
  <c r="AO52" i="9"/>
  <c r="AM52" i="9"/>
  <c r="AG52" i="9"/>
  <c r="AE52" i="9"/>
  <c r="AC52" i="9"/>
  <c r="AA52" i="9"/>
  <c r="V52" i="9"/>
  <c r="T52" i="9"/>
  <c r="R52" i="9"/>
  <c r="P52" i="9"/>
  <c r="N52" i="9"/>
  <c r="J52" i="9"/>
  <c r="H52" i="9"/>
  <c r="F52" i="9"/>
  <c r="D52" i="9"/>
  <c r="AY51" i="9"/>
  <c r="AW51" i="9"/>
  <c r="AO51" i="9"/>
  <c r="AM51" i="9"/>
  <c r="AG51" i="9"/>
  <c r="AE51" i="9"/>
  <c r="AC51" i="9"/>
  <c r="AA51" i="9"/>
  <c r="V51" i="9"/>
  <c r="T51" i="9"/>
  <c r="R51" i="9"/>
  <c r="P51" i="9"/>
  <c r="N51" i="9"/>
  <c r="J51" i="9"/>
  <c r="I60" i="9" s="1"/>
  <c r="H51" i="9"/>
  <c r="F51" i="9"/>
  <c r="D51" i="9"/>
  <c r="AY50" i="9"/>
  <c r="AW50" i="9"/>
  <c r="AO50" i="9"/>
  <c r="AM50" i="9"/>
  <c r="AG50" i="9"/>
  <c r="AE50" i="9"/>
  <c r="AC50" i="9"/>
  <c r="AA50" i="9"/>
  <c r="V50" i="9"/>
  <c r="T50" i="9"/>
  <c r="R50" i="9"/>
  <c r="P50" i="9"/>
  <c r="N50" i="9"/>
  <c r="J50" i="9"/>
  <c r="H50" i="9"/>
  <c r="F50" i="9"/>
  <c r="D50" i="9"/>
  <c r="AY49" i="9"/>
  <c r="AW49" i="9"/>
  <c r="AO49" i="9"/>
  <c r="AM49" i="9"/>
  <c r="AG49" i="9"/>
  <c r="AE49" i="9"/>
  <c r="AC49" i="9"/>
  <c r="AA49" i="9"/>
  <c r="V49" i="9"/>
  <c r="T49" i="9"/>
  <c r="R49" i="9"/>
  <c r="P49" i="9"/>
  <c r="N49" i="9"/>
  <c r="J49" i="9"/>
  <c r="H49" i="9"/>
  <c r="D49" i="9"/>
  <c r="AY48" i="9"/>
  <c r="AW48" i="9"/>
  <c r="AO48" i="9"/>
  <c r="AM48" i="9"/>
  <c r="AG48" i="9"/>
  <c r="AE48" i="9"/>
  <c r="AC48" i="9"/>
  <c r="AA48" i="9"/>
  <c r="V48" i="9"/>
  <c r="T48" i="9"/>
  <c r="R48" i="9"/>
  <c r="P48" i="9"/>
  <c r="N48" i="9"/>
  <c r="H48" i="9"/>
  <c r="F48" i="9"/>
  <c r="D48" i="9"/>
  <c r="AY47" i="9"/>
  <c r="AW47" i="9"/>
  <c r="AO47" i="9"/>
  <c r="AM47" i="9"/>
  <c r="AG47" i="9"/>
  <c r="AE47" i="9"/>
  <c r="AC47" i="9"/>
  <c r="AA47" i="9"/>
  <c r="V47" i="9"/>
  <c r="T47" i="9"/>
  <c r="R47" i="9"/>
  <c r="P47" i="9"/>
  <c r="N47" i="9"/>
  <c r="J47" i="9"/>
  <c r="H47" i="9"/>
  <c r="F47" i="9"/>
  <c r="D47" i="9"/>
  <c r="AY46" i="9"/>
  <c r="AW46" i="9"/>
  <c r="AO46" i="9"/>
  <c r="AM46" i="9"/>
  <c r="AG46" i="9"/>
  <c r="AE46" i="9"/>
  <c r="AC46" i="9"/>
  <c r="AA46" i="9"/>
  <c r="V46" i="9"/>
  <c r="T46" i="9"/>
  <c r="R46" i="9"/>
  <c r="P46" i="9"/>
  <c r="N46" i="9"/>
  <c r="J46" i="9"/>
  <c r="F46" i="9"/>
  <c r="D46" i="9"/>
  <c r="AW45" i="9"/>
  <c r="AO45" i="9"/>
  <c r="AM45" i="9"/>
  <c r="AG45" i="9"/>
  <c r="AE45" i="9"/>
  <c r="AC45" i="9"/>
  <c r="AA45" i="9"/>
  <c r="V45" i="9"/>
  <c r="T45" i="9"/>
  <c r="R45" i="9"/>
  <c r="P45" i="9"/>
  <c r="N45" i="9"/>
  <c r="J45" i="9"/>
  <c r="H45" i="9"/>
  <c r="F45" i="9"/>
  <c r="D45" i="9"/>
  <c r="AY44" i="9"/>
  <c r="AW44" i="9"/>
  <c r="AO44" i="9"/>
  <c r="AM44" i="9"/>
  <c r="AG44" i="9"/>
  <c r="AE44" i="9"/>
  <c r="AC44" i="9"/>
  <c r="AA44" i="9"/>
  <c r="V44" i="9"/>
  <c r="T44" i="9"/>
  <c r="R44" i="9"/>
  <c r="P44" i="9"/>
  <c r="N44" i="9"/>
  <c r="J44" i="9"/>
  <c r="H44" i="9"/>
  <c r="F44" i="9"/>
  <c r="D44" i="9"/>
  <c r="AY43" i="9"/>
  <c r="AW43" i="9"/>
  <c r="AO43" i="9"/>
  <c r="AM43" i="9"/>
  <c r="AG43" i="9"/>
  <c r="AE43" i="9"/>
  <c r="AC43" i="9"/>
  <c r="AA43" i="9"/>
  <c r="V43" i="9"/>
  <c r="T43" i="9"/>
  <c r="R43" i="9"/>
  <c r="P43" i="9"/>
  <c r="N43" i="9"/>
  <c r="J43" i="9"/>
  <c r="H43" i="9"/>
  <c r="F43" i="9"/>
  <c r="D43" i="9"/>
  <c r="AY42" i="9"/>
  <c r="AW42" i="9"/>
  <c r="AO42" i="9"/>
  <c r="AM42" i="9"/>
  <c r="AG42" i="9"/>
  <c r="AE42" i="9"/>
  <c r="AC42" i="9"/>
  <c r="AA42" i="9"/>
  <c r="V42" i="9"/>
  <c r="T42" i="9"/>
  <c r="R42" i="9"/>
  <c r="P42" i="9"/>
  <c r="N42" i="9"/>
  <c r="J42" i="9"/>
  <c r="H42" i="9"/>
  <c r="F42" i="9"/>
  <c r="D42" i="9"/>
  <c r="AY41" i="9"/>
  <c r="AW41" i="9"/>
  <c r="AO41" i="9"/>
  <c r="AM41" i="9"/>
  <c r="AG41" i="9"/>
  <c r="AE41" i="9"/>
  <c r="AC41" i="9"/>
  <c r="AA41" i="9"/>
  <c r="V41" i="9"/>
  <c r="T41" i="9"/>
  <c r="R41" i="9"/>
  <c r="P41" i="9"/>
  <c r="N41" i="9"/>
  <c r="J41" i="9"/>
  <c r="H41" i="9"/>
  <c r="F41" i="9"/>
  <c r="D41" i="9"/>
  <c r="AY40" i="9"/>
  <c r="AW40" i="9"/>
  <c r="AO40" i="9"/>
  <c r="AM40" i="9"/>
  <c r="AG40" i="9"/>
  <c r="AE40" i="9"/>
  <c r="AC40" i="9"/>
  <c r="AA40" i="9"/>
  <c r="V40" i="9"/>
  <c r="T40" i="9"/>
  <c r="R40" i="9"/>
  <c r="P40" i="9"/>
  <c r="N40" i="9"/>
  <c r="J40" i="9"/>
  <c r="H40" i="9"/>
  <c r="F40" i="9"/>
  <c r="D40" i="9"/>
  <c r="AY39" i="9"/>
  <c r="AW39" i="9"/>
  <c r="AO39" i="9"/>
  <c r="AM39" i="9"/>
  <c r="AG39" i="9"/>
  <c r="AE39" i="9"/>
  <c r="AC39" i="9"/>
  <c r="AA39" i="9"/>
  <c r="V39" i="9"/>
  <c r="T39" i="9"/>
  <c r="R39" i="9"/>
  <c r="P39" i="9"/>
  <c r="N39" i="9"/>
  <c r="J39" i="9"/>
  <c r="H39" i="9"/>
  <c r="F39" i="9"/>
  <c r="D39" i="9"/>
  <c r="AY38" i="9"/>
  <c r="AW38" i="9"/>
  <c r="AO38" i="9"/>
  <c r="AM38" i="9"/>
  <c r="AG38" i="9"/>
  <c r="AE38" i="9"/>
  <c r="AC38" i="9"/>
  <c r="AA38" i="9"/>
  <c r="V38" i="9"/>
  <c r="T38" i="9"/>
  <c r="R38" i="9"/>
  <c r="P38" i="9"/>
  <c r="J38" i="9"/>
  <c r="H38" i="9"/>
  <c r="F38" i="9"/>
  <c r="D38" i="9"/>
  <c r="AY37" i="9"/>
  <c r="AW37" i="9"/>
  <c r="AO37" i="9"/>
  <c r="AM37" i="9"/>
  <c r="AG37" i="9"/>
  <c r="AE37" i="9"/>
  <c r="AC37" i="9"/>
  <c r="AA37" i="9"/>
  <c r="V37" i="9"/>
  <c r="T37" i="9"/>
  <c r="R37" i="9"/>
  <c r="P37" i="9"/>
  <c r="N37" i="9"/>
  <c r="J37" i="9"/>
  <c r="H37" i="9"/>
  <c r="F37" i="9"/>
  <c r="D37" i="9"/>
  <c r="AY36" i="9"/>
  <c r="AW36" i="9"/>
  <c r="AO36" i="9"/>
  <c r="AM36" i="9"/>
  <c r="AG36" i="9"/>
  <c r="AE36" i="9"/>
  <c r="AC36" i="9"/>
  <c r="AA36" i="9"/>
  <c r="V36" i="9"/>
  <c r="T36" i="9"/>
  <c r="R36" i="9"/>
  <c r="P36" i="9"/>
  <c r="N36" i="9"/>
  <c r="J36" i="9"/>
  <c r="H36" i="9"/>
  <c r="F36" i="9"/>
  <c r="D36" i="9"/>
  <c r="AY35" i="9"/>
  <c r="AW35" i="9"/>
  <c r="AO35" i="9"/>
  <c r="AM35" i="9"/>
  <c r="AG35" i="9"/>
  <c r="AE35" i="9"/>
  <c r="AC35" i="9"/>
  <c r="AA35" i="9"/>
  <c r="V35" i="9"/>
  <c r="T35" i="9"/>
  <c r="R35" i="9"/>
  <c r="P35" i="9"/>
  <c r="N35" i="9"/>
  <c r="J35" i="9"/>
  <c r="H35" i="9"/>
  <c r="F35" i="9"/>
  <c r="D35" i="9"/>
  <c r="AY34" i="9"/>
  <c r="AW34" i="9"/>
  <c r="AO34" i="9"/>
  <c r="AM34" i="9"/>
  <c r="AG34" i="9"/>
  <c r="AE34" i="9"/>
  <c r="AC34" i="9"/>
  <c r="AA34" i="9"/>
  <c r="V34" i="9"/>
  <c r="T34" i="9"/>
  <c r="R34" i="9"/>
  <c r="P34" i="9"/>
  <c r="N34" i="9"/>
  <c r="J34" i="9"/>
  <c r="H34" i="9"/>
  <c r="F34" i="9"/>
  <c r="D34" i="9"/>
  <c r="AZ31" i="9"/>
  <c r="AY31" i="9"/>
  <c r="AX31" i="9"/>
  <c r="AW31" i="9"/>
  <c r="AV31" i="9"/>
  <c r="AU31" i="9"/>
  <c r="AT31" i="9"/>
  <c r="AR31" i="9"/>
  <c r="AP31" i="9"/>
  <c r="AO31" i="9"/>
  <c r="AN31" i="9"/>
  <c r="AM31" i="9"/>
  <c r="AL31" i="9"/>
  <c r="AK31" i="9"/>
  <c r="AJ31" i="9"/>
  <c r="AI31" i="9"/>
  <c r="AH31" i="9"/>
  <c r="AG31" i="9"/>
  <c r="AF31" i="9"/>
  <c r="AE31" i="9"/>
  <c r="AD31" i="9"/>
  <c r="AC31" i="9"/>
  <c r="AB31" i="9"/>
  <c r="AA31" i="9"/>
  <c r="Z31" i="9"/>
  <c r="Y31" i="9"/>
  <c r="X31" i="9"/>
  <c r="W31" i="9"/>
  <c r="V31" i="9"/>
  <c r="U31" i="9"/>
  <c r="T31" i="9"/>
  <c r="S31" i="9"/>
  <c r="R31" i="9"/>
  <c r="Q31" i="9"/>
  <c r="P31" i="9"/>
  <c r="O31" i="9"/>
  <c r="N31" i="9"/>
  <c r="M31" i="9"/>
  <c r="L31" i="9"/>
  <c r="K31" i="9"/>
  <c r="J31" i="9"/>
  <c r="I31" i="9"/>
  <c r="H31" i="9"/>
  <c r="G31" i="9"/>
  <c r="F31" i="9"/>
  <c r="E31" i="9"/>
  <c r="D31" i="9"/>
  <c r="C31" i="9"/>
  <c r="AS66" i="7"/>
  <c r="AS67" i="7"/>
  <c r="AS68" i="7"/>
  <c r="AS69" i="7"/>
  <c r="F30" i="7"/>
  <c r="H30" i="7"/>
  <c r="J30" i="7"/>
  <c r="L30" i="7"/>
  <c r="P30" i="7"/>
  <c r="R30" i="7"/>
  <c r="T30" i="7"/>
  <c r="V30" i="7"/>
  <c r="X30" i="7"/>
  <c r="AB30" i="7"/>
  <c r="AD30" i="7"/>
  <c r="AF30" i="7"/>
  <c r="AH30" i="7"/>
  <c r="AJ30" i="7"/>
  <c r="AN30" i="7"/>
  <c r="AP30" i="7"/>
  <c r="AR30" i="7"/>
  <c r="AT30" i="7"/>
  <c r="AV30" i="7"/>
  <c r="AZ30" i="7"/>
  <c r="D30" i="7"/>
  <c r="E43" i="5"/>
  <c r="H30" i="5"/>
  <c r="J30" i="5"/>
  <c r="L30" i="5"/>
  <c r="O30" i="5"/>
  <c r="S30" i="5"/>
  <c r="U30" i="5"/>
  <c r="W30" i="5"/>
  <c r="Y30" i="5"/>
  <c r="AA30" i="5"/>
  <c r="AE30" i="5"/>
  <c r="AG30" i="5"/>
  <c r="AI30" i="5"/>
  <c r="AK30" i="5"/>
  <c r="AM30" i="5"/>
  <c r="AQ30" i="5"/>
  <c r="AS30" i="5"/>
  <c r="AU30" i="5"/>
  <c r="AX30" i="5"/>
  <c r="D30" i="5"/>
  <c r="AU66" i="7"/>
  <c r="AU67" i="7"/>
  <c r="AU68" i="7"/>
  <c r="AU69" i="7"/>
  <c r="AW66" i="7"/>
  <c r="AW67" i="7"/>
  <c r="AW68" i="7"/>
  <c r="AW69" i="7"/>
  <c r="AG66" i="7"/>
  <c r="AG67" i="7"/>
  <c r="AG68" i="7"/>
  <c r="AG69" i="7"/>
  <c r="AE66" i="7"/>
  <c r="AE67" i="7"/>
  <c r="AE68" i="7"/>
  <c r="AE69" i="7"/>
  <c r="AG65" i="7"/>
  <c r="AQ66" i="7"/>
  <c r="AQ67" i="7"/>
  <c r="AQ68" i="7"/>
  <c r="AQ69" i="7"/>
  <c r="AS65" i="7"/>
  <c r="AQ65" i="7"/>
  <c r="AE65" i="7"/>
  <c r="AD62" i="7"/>
  <c r="S66" i="7"/>
  <c r="S67" i="7"/>
  <c r="S68" i="7"/>
  <c r="S69" i="7"/>
  <c r="S65" i="7"/>
  <c r="K66" i="7"/>
  <c r="K67" i="7"/>
  <c r="K68" i="7"/>
  <c r="K69" i="7"/>
  <c r="M66" i="7"/>
  <c r="M67" i="7"/>
  <c r="M68" i="7"/>
  <c r="M69" i="7"/>
  <c r="I66" i="7"/>
  <c r="I67" i="7"/>
  <c r="I68" i="7"/>
  <c r="I69" i="7"/>
  <c r="I65" i="7"/>
  <c r="G66" i="7"/>
  <c r="G67" i="7"/>
  <c r="G68" i="7"/>
  <c r="G69" i="7"/>
  <c r="G65" i="7"/>
  <c r="AS35" i="7"/>
  <c r="AS36" i="7"/>
  <c r="AS37" i="7"/>
  <c r="AS38" i="7"/>
  <c r="AS39" i="7"/>
  <c r="AS40" i="7"/>
  <c r="AS41" i="7"/>
  <c r="AS42" i="7"/>
  <c r="AS43" i="7"/>
  <c r="AS44" i="7"/>
  <c r="AS45" i="7"/>
  <c r="AS46" i="7"/>
  <c r="AS47" i="7"/>
  <c r="AS48" i="7"/>
  <c r="AS49" i="7"/>
  <c r="AS50" i="7"/>
  <c r="AS51" i="7"/>
  <c r="AS52" i="7"/>
  <c r="AS53" i="7"/>
  <c r="AS54" i="7"/>
  <c r="AS55" i="7"/>
  <c r="AS56" i="7"/>
  <c r="AS34" i="7"/>
  <c r="AQ35" i="7"/>
  <c r="AQ36" i="7"/>
  <c r="AQ37" i="7"/>
  <c r="AQ38" i="7"/>
  <c r="AQ39" i="7"/>
  <c r="AQ40" i="7"/>
  <c r="AQ41" i="7"/>
  <c r="AQ42" i="7"/>
  <c r="AQ43" i="7"/>
  <c r="AQ44" i="7"/>
  <c r="AQ45" i="7"/>
  <c r="AQ46" i="7"/>
  <c r="AQ47" i="7"/>
  <c r="AQ48" i="7"/>
  <c r="AQ49" i="7"/>
  <c r="AQ50" i="7"/>
  <c r="AQ51" i="7"/>
  <c r="AQ52" i="7"/>
  <c r="AQ53" i="7"/>
  <c r="AQ54" i="7"/>
  <c r="AQ55" i="7"/>
  <c r="AQ56" i="7"/>
  <c r="AQ34" i="7"/>
  <c r="AG35" i="7"/>
  <c r="AG36" i="7"/>
  <c r="AG37" i="7"/>
  <c r="AG38" i="7"/>
  <c r="AG39" i="7"/>
  <c r="AG40" i="7"/>
  <c r="AG41" i="7"/>
  <c r="AG42" i="7"/>
  <c r="AG43" i="7"/>
  <c r="AG44" i="7"/>
  <c r="AG45" i="7"/>
  <c r="AG46" i="7"/>
  <c r="AG47" i="7"/>
  <c r="AG48" i="7"/>
  <c r="AG49" i="7"/>
  <c r="AG50" i="7"/>
  <c r="AG51" i="7"/>
  <c r="AG52" i="7"/>
  <c r="AG53" i="7"/>
  <c r="AG54" i="7"/>
  <c r="AG55" i="7"/>
  <c r="AG56" i="7"/>
  <c r="AE35" i="7"/>
  <c r="AE36" i="7"/>
  <c r="AE37" i="7"/>
  <c r="AE38" i="7"/>
  <c r="AE39" i="7"/>
  <c r="AE40" i="7"/>
  <c r="AE41" i="7"/>
  <c r="AE42" i="7"/>
  <c r="AE43" i="7"/>
  <c r="AE44" i="7"/>
  <c r="AE45" i="7"/>
  <c r="AE46" i="7"/>
  <c r="AE47" i="7"/>
  <c r="AE48" i="7"/>
  <c r="AE49" i="7"/>
  <c r="AE50" i="7"/>
  <c r="AE51" i="7"/>
  <c r="AE52" i="7"/>
  <c r="AE53" i="7"/>
  <c r="AE54" i="7"/>
  <c r="AE55" i="7"/>
  <c r="AE56" i="7"/>
  <c r="AE34" i="7"/>
  <c r="AF34" i="7" s="1"/>
  <c r="AG34" i="7" s="1"/>
  <c r="U35" i="7"/>
  <c r="U36" i="7"/>
  <c r="U37" i="7"/>
  <c r="U38" i="7"/>
  <c r="U39" i="7"/>
  <c r="U40" i="7"/>
  <c r="U41" i="7"/>
  <c r="U42" i="7"/>
  <c r="U43" i="7"/>
  <c r="U44" i="7"/>
  <c r="U45" i="7"/>
  <c r="U46" i="7"/>
  <c r="U47" i="7"/>
  <c r="U48" i="7"/>
  <c r="U49" i="7"/>
  <c r="U50" i="7"/>
  <c r="U51" i="7"/>
  <c r="U52" i="7"/>
  <c r="U53" i="7"/>
  <c r="U54" i="7"/>
  <c r="U55" i="7"/>
  <c r="U56" i="7"/>
  <c r="U34" i="7"/>
  <c r="S35" i="7"/>
  <c r="S36" i="7"/>
  <c r="S37" i="7"/>
  <c r="S38" i="7"/>
  <c r="S39" i="7"/>
  <c r="S40" i="7"/>
  <c r="S41" i="7"/>
  <c r="S42" i="7"/>
  <c r="S43" i="7"/>
  <c r="S44" i="7"/>
  <c r="S45" i="7"/>
  <c r="S46" i="7"/>
  <c r="S47" i="7"/>
  <c r="S48" i="7"/>
  <c r="S49" i="7"/>
  <c r="S50" i="7"/>
  <c r="S51" i="7"/>
  <c r="S52" i="7"/>
  <c r="S53" i="7"/>
  <c r="S54" i="7"/>
  <c r="S55" i="7"/>
  <c r="S56" i="7"/>
  <c r="S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34" i="7"/>
  <c r="BA59" i="1" l="1"/>
  <c r="J59" i="9"/>
  <c r="I72" i="9"/>
  <c r="C60" i="9"/>
  <c r="D59" i="9"/>
  <c r="F60" i="7"/>
  <c r="R60" i="7"/>
  <c r="R72" i="7"/>
  <c r="S59" i="7"/>
  <c r="G59" i="7"/>
  <c r="F72" i="7"/>
  <c r="AU91" i="21"/>
  <c r="BA91" i="17"/>
  <c r="AB91" i="9"/>
  <c r="BD59" i="9"/>
  <c r="AV91" i="9"/>
  <c r="AZ91" i="9"/>
  <c r="AX91" i="9"/>
  <c r="AR91" i="7"/>
  <c r="AD34" i="17"/>
  <c r="AC62" i="17"/>
  <c r="BE31" i="9"/>
  <c r="H46" i="9"/>
  <c r="J48" i="9"/>
  <c r="BE30" i="9"/>
  <c r="E62" i="9"/>
  <c r="G62" i="9"/>
  <c r="I62" i="9"/>
  <c r="BE62" i="9" s="1"/>
  <c r="M62" i="9"/>
  <c r="N38" i="9"/>
  <c r="F49" i="9"/>
  <c r="BA69" i="7"/>
  <c r="AO69" i="7"/>
  <c r="AK69" i="7"/>
  <c r="AI69" i="7"/>
  <c r="AC69" i="7"/>
  <c r="Q69" i="7"/>
  <c r="E69" i="7"/>
  <c r="BA68" i="7"/>
  <c r="AO68" i="7"/>
  <c r="AK68" i="7"/>
  <c r="AI68" i="7"/>
  <c r="AC68" i="7"/>
  <c r="Q68" i="7"/>
  <c r="E68" i="7"/>
  <c r="BA67" i="7"/>
  <c r="AO67" i="7"/>
  <c r="AK67" i="7"/>
  <c r="AI67" i="7"/>
  <c r="AC67" i="7"/>
  <c r="Q67" i="7"/>
  <c r="E67" i="7"/>
  <c r="BA66" i="7"/>
  <c r="AO66" i="7"/>
  <c r="AK66" i="7"/>
  <c r="AI66" i="7"/>
  <c r="AC66" i="7"/>
  <c r="Q66" i="7"/>
  <c r="E66" i="7"/>
  <c r="AW65" i="7"/>
  <c r="AU65" i="7"/>
  <c r="AO65" i="7"/>
  <c r="AK65" i="7"/>
  <c r="AI65" i="7"/>
  <c r="AC65" i="7"/>
  <c r="Y65" i="7"/>
  <c r="W65" i="7"/>
  <c r="Q65" i="7"/>
  <c r="M65" i="7"/>
  <c r="K65" i="7"/>
  <c r="E65" i="7"/>
  <c r="AV62" i="7"/>
  <c r="AT62" i="7"/>
  <c r="AR62" i="7"/>
  <c r="AP62" i="7"/>
  <c r="AN62" i="7"/>
  <c r="AJ62" i="7"/>
  <c r="AH62" i="7"/>
  <c r="AF62" i="7"/>
  <c r="AB62" i="7"/>
  <c r="X62" i="7"/>
  <c r="V62" i="7"/>
  <c r="T62" i="7"/>
  <c r="R62" i="7"/>
  <c r="P62" i="7"/>
  <c r="L62" i="7"/>
  <c r="J62" i="7"/>
  <c r="D62" i="7"/>
  <c r="BA56" i="7"/>
  <c r="AW56" i="7"/>
  <c r="AU56" i="7"/>
  <c r="AO56" i="7"/>
  <c r="AK56" i="7"/>
  <c r="AI56" i="7"/>
  <c r="AC56" i="7"/>
  <c r="Y56" i="7"/>
  <c r="W56" i="7"/>
  <c r="Q56" i="7"/>
  <c r="M56" i="7"/>
  <c r="K56" i="7"/>
  <c r="E56" i="7"/>
  <c r="BA55" i="7"/>
  <c r="AW55" i="7"/>
  <c r="AU55" i="7"/>
  <c r="AO55" i="7"/>
  <c r="AK55" i="7"/>
  <c r="AI55" i="7"/>
  <c r="AC55" i="7"/>
  <c r="Y55" i="7"/>
  <c r="W55" i="7"/>
  <c r="Q55" i="7"/>
  <c r="M55" i="7"/>
  <c r="K55" i="7"/>
  <c r="E55" i="7"/>
  <c r="BA54" i="7"/>
  <c r="AW54" i="7"/>
  <c r="AU54" i="7"/>
  <c r="AO54" i="7"/>
  <c r="AK54" i="7"/>
  <c r="AI54" i="7"/>
  <c r="AC54" i="7"/>
  <c r="Y54" i="7"/>
  <c r="W54" i="7"/>
  <c r="Q54" i="7"/>
  <c r="M54" i="7"/>
  <c r="K54" i="7"/>
  <c r="E54" i="7"/>
  <c r="BA53" i="7"/>
  <c r="AW53" i="7"/>
  <c r="AU53" i="7"/>
  <c r="AO53" i="7"/>
  <c r="AK53" i="7"/>
  <c r="AI53" i="7"/>
  <c r="AC53" i="7"/>
  <c r="Y53" i="7"/>
  <c r="W53" i="7"/>
  <c r="Q53" i="7"/>
  <c r="M53" i="7"/>
  <c r="K53" i="7"/>
  <c r="E53" i="7"/>
  <c r="BA52" i="7"/>
  <c r="AW52" i="7"/>
  <c r="AU52" i="7"/>
  <c r="AO52" i="7"/>
  <c r="AK52" i="7"/>
  <c r="AI52" i="7"/>
  <c r="AC52" i="7"/>
  <c r="Y52" i="7"/>
  <c r="W52" i="7"/>
  <c r="Q52" i="7"/>
  <c r="M52" i="7"/>
  <c r="K52" i="7"/>
  <c r="E52" i="7"/>
  <c r="BA51" i="7"/>
  <c r="AW51" i="7"/>
  <c r="AU51" i="7"/>
  <c r="AO51" i="7"/>
  <c r="AK51" i="7"/>
  <c r="AI51" i="7"/>
  <c r="AC51" i="7"/>
  <c r="Y51" i="7"/>
  <c r="W51" i="7"/>
  <c r="Q51" i="7"/>
  <c r="M51" i="7"/>
  <c r="K51" i="7"/>
  <c r="E51" i="7"/>
  <c r="BA50" i="7"/>
  <c r="AW50" i="7"/>
  <c r="AU50" i="7"/>
  <c r="AO50" i="7"/>
  <c r="AK50" i="7"/>
  <c r="AI50" i="7"/>
  <c r="AC50" i="7"/>
  <c r="Y50" i="7"/>
  <c r="W50" i="7"/>
  <c r="Q50" i="7"/>
  <c r="M50" i="7"/>
  <c r="K50" i="7"/>
  <c r="E50" i="7"/>
  <c r="BA49" i="7"/>
  <c r="AW49" i="7"/>
  <c r="AU49" i="7"/>
  <c r="AO49" i="7"/>
  <c r="AK49" i="7"/>
  <c r="AI49" i="7"/>
  <c r="AC49" i="7"/>
  <c r="Y49" i="7"/>
  <c r="W49" i="7"/>
  <c r="Q49" i="7"/>
  <c r="M49" i="7"/>
  <c r="K49" i="7"/>
  <c r="E49" i="7"/>
  <c r="BA48" i="7"/>
  <c r="AW48" i="7"/>
  <c r="AU48" i="7"/>
  <c r="AO48" i="7"/>
  <c r="AK48" i="7"/>
  <c r="AI48" i="7"/>
  <c r="AC48" i="7"/>
  <c r="Y48" i="7"/>
  <c r="W48" i="7"/>
  <c r="Q48" i="7"/>
  <c r="M48" i="7"/>
  <c r="K48" i="7"/>
  <c r="E48" i="7"/>
  <c r="BA47" i="7"/>
  <c r="AW47" i="7"/>
  <c r="AU47" i="7"/>
  <c r="AO47" i="7"/>
  <c r="AK47" i="7"/>
  <c r="AI47" i="7"/>
  <c r="AC47" i="7"/>
  <c r="Y47" i="7"/>
  <c r="W47" i="7"/>
  <c r="Q47" i="7"/>
  <c r="M47" i="7"/>
  <c r="K47" i="7"/>
  <c r="E47" i="7"/>
  <c r="BA46" i="7"/>
  <c r="AW46" i="7"/>
  <c r="AU46" i="7"/>
  <c r="AO46" i="7"/>
  <c r="AK46" i="7"/>
  <c r="AI46" i="7"/>
  <c r="AC46" i="7"/>
  <c r="Y46" i="7"/>
  <c r="W46" i="7"/>
  <c r="Q46" i="7"/>
  <c r="M46" i="7"/>
  <c r="K46" i="7"/>
  <c r="E46" i="7"/>
  <c r="BA45" i="7"/>
  <c r="AW45" i="7"/>
  <c r="AU45" i="7"/>
  <c r="AO45" i="7"/>
  <c r="AK45" i="7"/>
  <c r="AI45" i="7"/>
  <c r="AC45" i="7"/>
  <c r="Y45" i="7"/>
  <c r="W45" i="7"/>
  <c r="Q45" i="7"/>
  <c r="M45" i="7"/>
  <c r="K45" i="7"/>
  <c r="E45" i="7"/>
  <c r="BA44" i="7"/>
  <c r="AW44" i="7"/>
  <c r="AU44" i="7"/>
  <c r="AO44" i="7"/>
  <c r="AK44" i="7"/>
  <c r="AI44" i="7"/>
  <c r="AC44" i="7"/>
  <c r="Y44" i="7"/>
  <c r="W44" i="7"/>
  <c r="Q44" i="7"/>
  <c r="M44" i="7"/>
  <c r="K44" i="7"/>
  <c r="E44" i="7"/>
  <c r="BA43" i="7"/>
  <c r="AW43" i="7"/>
  <c r="AU43" i="7"/>
  <c r="AO43" i="7"/>
  <c r="AK43" i="7"/>
  <c r="AI43" i="7"/>
  <c r="AC43" i="7"/>
  <c r="Y43" i="7"/>
  <c r="W43" i="7"/>
  <c r="Q43" i="7"/>
  <c r="M43" i="7"/>
  <c r="K43" i="7"/>
  <c r="E43" i="7"/>
  <c r="BA42" i="7"/>
  <c r="AW42" i="7"/>
  <c r="AU42" i="7"/>
  <c r="AO42" i="7"/>
  <c r="AK42" i="7"/>
  <c r="AI42" i="7"/>
  <c r="AC42" i="7"/>
  <c r="Y42" i="7"/>
  <c r="W42" i="7"/>
  <c r="Q42" i="7"/>
  <c r="M42" i="7"/>
  <c r="K42" i="7"/>
  <c r="E42" i="7"/>
  <c r="BA41" i="7"/>
  <c r="AW41" i="7"/>
  <c r="AU41" i="7"/>
  <c r="AO41" i="7"/>
  <c r="AK41" i="7"/>
  <c r="AI41" i="7"/>
  <c r="AC41" i="7"/>
  <c r="Y41" i="7"/>
  <c r="W41" i="7"/>
  <c r="Q41" i="7"/>
  <c r="M41" i="7"/>
  <c r="K41" i="7"/>
  <c r="E41" i="7"/>
  <c r="BA40" i="7"/>
  <c r="AW40" i="7"/>
  <c r="AU40" i="7"/>
  <c r="AO40" i="7"/>
  <c r="AK40" i="7"/>
  <c r="AI40" i="7"/>
  <c r="AC40" i="7"/>
  <c r="Y40" i="7"/>
  <c r="W40" i="7"/>
  <c r="Q40" i="7"/>
  <c r="M40" i="7"/>
  <c r="K40" i="7"/>
  <c r="E40" i="7"/>
  <c r="BA39" i="7"/>
  <c r="AW39" i="7"/>
  <c r="AU39" i="7"/>
  <c r="AO39" i="7"/>
  <c r="AK39" i="7"/>
  <c r="AI39" i="7"/>
  <c r="AC39" i="7"/>
  <c r="Y39" i="7"/>
  <c r="W39" i="7"/>
  <c r="Q39" i="7"/>
  <c r="M39" i="7"/>
  <c r="K39" i="7"/>
  <c r="E39" i="7"/>
  <c r="BA38" i="7"/>
  <c r="AW38" i="7"/>
  <c r="AU38" i="7"/>
  <c r="AO38" i="7"/>
  <c r="AK38" i="7"/>
  <c r="AI38" i="7"/>
  <c r="AC38" i="7"/>
  <c r="Y38" i="7"/>
  <c r="W38" i="7"/>
  <c r="Q38" i="7"/>
  <c r="M38" i="7"/>
  <c r="K38" i="7"/>
  <c r="E38" i="7"/>
  <c r="BA37" i="7"/>
  <c r="AW37" i="7"/>
  <c r="AU37" i="7"/>
  <c r="AO37" i="7"/>
  <c r="AK37" i="7"/>
  <c r="AI37" i="7"/>
  <c r="AC37" i="7"/>
  <c r="Y37" i="7"/>
  <c r="W37" i="7"/>
  <c r="Q37" i="7"/>
  <c r="M37" i="7"/>
  <c r="K37" i="7"/>
  <c r="E37" i="7"/>
  <c r="BA36" i="7"/>
  <c r="AW36" i="7"/>
  <c r="AU36" i="7"/>
  <c r="AO36" i="7"/>
  <c r="AK36" i="7"/>
  <c r="AI36" i="7"/>
  <c r="AC36" i="7"/>
  <c r="Y36" i="7"/>
  <c r="W36" i="7"/>
  <c r="Q36" i="7"/>
  <c r="M36" i="7"/>
  <c r="K36" i="7"/>
  <c r="E36" i="7"/>
  <c r="AZ35" i="7"/>
  <c r="AW35" i="7"/>
  <c r="AU35" i="7"/>
  <c r="AO35" i="7"/>
  <c r="AK35" i="7"/>
  <c r="AI35" i="7"/>
  <c r="AC35" i="7"/>
  <c r="Y35" i="7"/>
  <c r="W35" i="7"/>
  <c r="Q35" i="7"/>
  <c r="M35" i="7"/>
  <c r="K35" i="7"/>
  <c r="E35" i="7"/>
  <c r="BA34" i="7"/>
  <c r="AW34" i="7"/>
  <c r="AU34" i="7"/>
  <c r="AO34" i="7"/>
  <c r="AK34" i="7"/>
  <c r="AI34" i="7"/>
  <c r="AC34" i="7"/>
  <c r="Y34" i="7"/>
  <c r="W34" i="7"/>
  <c r="Q34" i="7"/>
  <c r="M34" i="7"/>
  <c r="K34" i="7"/>
  <c r="E34" i="7"/>
  <c r="BA31" i="7"/>
  <c r="AZ31" i="7"/>
  <c r="AY31" i="7"/>
  <c r="AV31" i="7"/>
  <c r="AT31" i="7"/>
  <c r="AR31" i="7"/>
  <c r="AP31" i="7"/>
  <c r="AO31" i="7"/>
  <c r="AN31" i="7"/>
  <c r="AM31" i="7"/>
  <c r="AL31" i="7"/>
  <c r="AJ31" i="7"/>
  <c r="AH31" i="7"/>
  <c r="AF31" i="7"/>
  <c r="AD31" i="7"/>
  <c r="AC31" i="7"/>
  <c r="AB31" i="7"/>
  <c r="AA31" i="7"/>
  <c r="Z31" i="7"/>
  <c r="X31" i="7"/>
  <c r="V31" i="7"/>
  <c r="T31" i="7"/>
  <c r="R31" i="7"/>
  <c r="Q31" i="7"/>
  <c r="P31" i="7"/>
  <c r="O31" i="7"/>
  <c r="N31" i="7"/>
  <c r="L31" i="7"/>
  <c r="J31" i="7"/>
  <c r="H31" i="7"/>
  <c r="F31" i="7"/>
  <c r="E31" i="7"/>
  <c r="D31" i="7"/>
  <c r="C30" i="7"/>
  <c r="AT65" i="5"/>
  <c r="AT59" i="5" s="1"/>
  <c r="AQ62" i="5"/>
  <c r="AZ91" i="7" l="1"/>
  <c r="BE72" i="9"/>
  <c r="BE75" i="9"/>
  <c r="BE93" i="9"/>
  <c r="BE91" i="9"/>
  <c r="BD91" i="9"/>
  <c r="AV91" i="7"/>
  <c r="AT91" i="7"/>
  <c r="AN91" i="7"/>
  <c r="AP91" i="7"/>
  <c r="BB59" i="7"/>
  <c r="BC59" i="7"/>
  <c r="AX65" i="21"/>
  <c r="AX59" i="21" s="1"/>
  <c r="AW62" i="21"/>
  <c r="AK62" i="21"/>
  <c r="AL65" i="21"/>
  <c r="BB60" i="21"/>
  <c r="Z65" i="21"/>
  <c r="Y62" i="21"/>
  <c r="BD65" i="17"/>
  <c r="BF59" i="17"/>
  <c r="AE34" i="17"/>
  <c r="BE60" i="9"/>
  <c r="BC30" i="7"/>
  <c r="AZ62" i="7"/>
  <c r="BC62" i="7" s="1"/>
  <c r="BA35" i="7"/>
  <c r="C31" i="7"/>
  <c r="BC31" i="7" s="1"/>
  <c r="BC72" i="7"/>
  <c r="AR65" i="5"/>
  <c r="AL65" i="5"/>
  <c r="AH66" i="5"/>
  <c r="AH67" i="5"/>
  <c r="AH68" i="5"/>
  <c r="AH69" i="5"/>
  <c r="AJ66" i="5"/>
  <c r="AJ67" i="5"/>
  <c r="AJ68" i="5"/>
  <c r="AJ69" i="5"/>
  <c r="AJ65" i="5"/>
  <c r="AF66" i="5"/>
  <c r="AF67" i="5"/>
  <c r="AF68" i="5"/>
  <c r="AF69" i="5"/>
  <c r="AH65" i="5"/>
  <c r="V65" i="5"/>
  <c r="V59" i="5" s="1"/>
  <c r="K65" i="5"/>
  <c r="G65" i="5"/>
  <c r="AY36" i="5"/>
  <c r="AY37" i="5"/>
  <c r="AY38" i="5"/>
  <c r="AY39" i="5"/>
  <c r="AY40" i="5"/>
  <c r="AY41" i="5"/>
  <c r="AY42" i="5"/>
  <c r="AY43" i="5"/>
  <c r="AY44" i="5"/>
  <c r="AY45" i="5"/>
  <c r="AY46" i="5"/>
  <c r="AY47" i="5"/>
  <c r="AY48" i="5"/>
  <c r="AY49" i="5"/>
  <c r="AY50" i="5"/>
  <c r="AY51" i="5"/>
  <c r="AY52" i="5"/>
  <c r="AY53" i="5"/>
  <c r="AY54" i="5"/>
  <c r="AY55" i="5"/>
  <c r="AY56" i="5"/>
  <c r="AY34" i="5"/>
  <c r="AW34" i="5"/>
  <c r="AV35" i="5"/>
  <c r="AW35" i="5" s="1"/>
  <c r="AX35" i="5" s="1"/>
  <c r="AY35" i="5" s="1"/>
  <c r="AV36" i="5"/>
  <c r="AV37" i="5"/>
  <c r="AV38" i="5"/>
  <c r="AV39" i="5"/>
  <c r="AV40" i="5"/>
  <c r="AV41" i="5"/>
  <c r="AV42" i="5"/>
  <c r="AV43" i="5"/>
  <c r="AV44" i="5"/>
  <c r="AV45" i="5"/>
  <c r="AV46" i="5"/>
  <c r="AV47" i="5"/>
  <c r="AV48" i="5"/>
  <c r="AV49" i="5"/>
  <c r="AV50" i="5"/>
  <c r="AV51" i="5"/>
  <c r="AV52" i="5"/>
  <c r="AV53" i="5"/>
  <c r="AV54" i="5"/>
  <c r="AV55" i="5"/>
  <c r="AV56" i="5"/>
  <c r="AT35" i="5"/>
  <c r="AT36" i="5"/>
  <c r="AT37" i="5"/>
  <c r="AT38" i="5"/>
  <c r="AT39" i="5"/>
  <c r="AT40" i="5"/>
  <c r="AT41" i="5"/>
  <c r="AT42" i="5"/>
  <c r="AT43" i="5"/>
  <c r="AT44" i="5"/>
  <c r="AT45" i="5"/>
  <c r="AT46" i="5"/>
  <c r="AT47" i="5"/>
  <c r="AT48" i="5"/>
  <c r="AT49" i="5"/>
  <c r="AT50" i="5"/>
  <c r="AT51" i="5"/>
  <c r="AT52" i="5"/>
  <c r="AT53" i="5"/>
  <c r="AT54" i="5"/>
  <c r="AT55" i="5"/>
  <c r="AT56" i="5"/>
  <c r="AR35" i="5"/>
  <c r="AR36" i="5"/>
  <c r="AR37" i="5"/>
  <c r="AR38" i="5"/>
  <c r="AR39" i="5"/>
  <c r="AR40" i="5"/>
  <c r="AR41" i="5"/>
  <c r="AR42" i="5"/>
  <c r="AR43" i="5"/>
  <c r="AR44" i="5"/>
  <c r="AR45" i="5"/>
  <c r="AR46" i="5"/>
  <c r="AR47" i="5"/>
  <c r="AR48" i="5"/>
  <c r="AR49" i="5"/>
  <c r="AR50" i="5"/>
  <c r="AR51" i="5"/>
  <c r="AR52" i="5"/>
  <c r="AR53" i="5"/>
  <c r="AR54" i="5"/>
  <c r="AR55" i="5"/>
  <c r="AR56" i="5"/>
  <c r="AT34" i="5"/>
  <c r="AR34" i="5"/>
  <c r="AV34" i="5"/>
  <c r="AN35" i="5"/>
  <c r="AN36" i="5"/>
  <c r="AN37" i="5"/>
  <c r="AN38" i="5"/>
  <c r="AN39" i="5"/>
  <c r="AN40" i="5"/>
  <c r="AN41" i="5"/>
  <c r="AN42" i="5"/>
  <c r="AN43" i="5"/>
  <c r="AN44" i="5"/>
  <c r="AN45" i="5"/>
  <c r="AN46" i="5"/>
  <c r="AN47" i="5"/>
  <c r="AN48" i="5"/>
  <c r="AN49" i="5"/>
  <c r="AN50" i="5"/>
  <c r="AN51" i="5"/>
  <c r="AN52" i="5"/>
  <c r="AN53" i="5"/>
  <c r="AN54" i="5"/>
  <c r="AN55" i="5"/>
  <c r="AN56" i="5"/>
  <c r="AL35" i="5"/>
  <c r="AL36" i="5"/>
  <c r="AL37" i="5"/>
  <c r="AL38" i="5"/>
  <c r="AL39" i="5"/>
  <c r="AL40" i="5"/>
  <c r="AL41" i="5"/>
  <c r="AL42" i="5"/>
  <c r="AL43" i="5"/>
  <c r="AL44" i="5"/>
  <c r="AL45" i="5"/>
  <c r="AL46" i="5"/>
  <c r="AL47" i="5"/>
  <c r="AL48" i="5"/>
  <c r="AL49" i="5"/>
  <c r="AL50" i="5"/>
  <c r="AL51" i="5"/>
  <c r="AL52" i="5"/>
  <c r="AL53" i="5"/>
  <c r="AL54" i="5"/>
  <c r="AL55" i="5"/>
  <c r="AL56" i="5"/>
  <c r="AL34" i="5"/>
  <c r="AG62" i="5"/>
  <c r="AH35" i="5"/>
  <c r="AH36" i="5"/>
  <c r="AH37" i="5"/>
  <c r="AH38" i="5"/>
  <c r="AH39" i="5"/>
  <c r="AH40" i="5"/>
  <c r="AH41" i="5"/>
  <c r="AH42" i="5"/>
  <c r="AH43" i="5"/>
  <c r="AH44" i="5"/>
  <c r="AH45" i="5"/>
  <c r="AH46" i="5"/>
  <c r="AH47" i="5"/>
  <c r="AH48" i="5"/>
  <c r="AH49" i="5"/>
  <c r="AH50" i="5"/>
  <c r="AH51" i="5"/>
  <c r="AH52" i="5"/>
  <c r="AH53" i="5"/>
  <c r="AH54" i="5"/>
  <c r="AH55" i="5"/>
  <c r="AH56" i="5"/>
  <c r="AH34" i="5"/>
  <c r="AF35" i="5"/>
  <c r="AF36" i="5"/>
  <c r="AF37" i="5"/>
  <c r="AF38" i="5"/>
  <c r="AF39" i="5"/>
  <c r="AF40" i="5"/>
  <c r="AF41" i="5"/>
  <c r="AF42" i="5"/>
  <c r="AF43" i="5"/>
  <c r="AF44" i="5"/>
  <c r="AF45" i="5"/>
  <c r="AF46" i="5"/>
  <c r="AF47" i="5"/>
  <c r="AF48" i="5"/>
  <c r="AF49" i="5"/>
  <c r="AF50" i="5"/>
  <c r="AF51" i="5"/>
  <c r="AF52" i="5"/>
  <c r="AF53" i="5"/>
  <c r="AF54" i="5"/>
  <c r="AF55" i="5"/>
  <c r="AF56" i="5"/>
  <c r="AF34" i="5"/>
  <c r="AJ35" i="5"/>
  <c r="AJ36" i="5"/>
  <c r="AJ37" i="5"/>
  <c r="AJ38" i="5"/>
  <c r="AJ39" i="5"/>
  <c r="AJ40" i="5"/>
  <c r="AJ41" i="5"/>
  <c r="AJ42" i="5"/>
  <c r="AJ43" i="5"/>
  <c r="AJ44" i="5"/>
  <c r="AJ45" i="5"/>
  <c r="AJ46" i="5"/>
  <c r="AJ47" i="5"/>
  <c r="AJ48" i="5"/>
  <c r="AJ49" i="5"/>
  <c r="AJ50" i="5"/>
  <c r="AJ51" i="5"/>
  <c r="AJ52" i="5"/>
  <c r="AJ53" i="5"/>
  <c r="AJ54" i="5"/>
  <c r="AJ55" i="5"/>
  <c r="AJ56" i="5"/>
  <c r="AJ34" i="5"/>
  <c r="V35" i="5"/>
  <c r="V36" i="5"/>
  <c r="V37" i="5"/>
  <c r="V38" i="5"/>
  <c r="V39" i="5"/>
  <c r="V40" i="5"/>
  <c r="V41" i="5"/>
  <c r="V42" i="5"/>
  <c r="V43" i="5"/>
  <c r="V44" i="5"/>
  <c r="V45" i="5"/>
  <c r="V46" i="5"/>
  <c r="V47" i="5"/>
  <c r="V48" i="5"/>
  <c r="V49" i="5"/>
  <c r="V50" i="5"/>
  <c r="V51" i="5"/>
  <c r="V52" i="5"/>
  <c r="V53" i="5"/>
  <c r="V54" i="5"/>
  <c r="V55" i="5"/>
  <c r="V56" i="5"/>
  <c r="V34" i="5"/>
  <c r="T47" i="5"/>
  <c r="T48" i="5"/>
  <c r="T49" i="5"/>
  <c r="T50" i="5"/>
  <c r="T51" i="5"/>
  <c r="T52" i="5"/>
  <c r="T53" i="5"/>
  <c r="T54" i="5"/>
  <c r="T55" i="5"/>
  <c r="T56" i="5"/>
  <c r="T35" i="5"/>
  <c r="T36" i="5"/>
  <c r="T37" i="5"/>
  <c r="T38" i="5"/>
  <c r="T39" i="5"/>
  <c r="T40" i="5"/>
  <c r="T41" i="5"/>
  <c r="T42" i="5"/>
  <c r="T43" i="5"/>
  <c r="T44" i="5"/>
  <c r="T45" i="5"/>
  <c r="T46" i="5"/>
  <c r="T34" i="5"/>
  <c r="X41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34" i="5"/>
  <c r="M34" i="5"/>
  <c r="P34" i="5"/>
  <c r="X34" i="5"/>
  <c r="Z34" i="5"/>
  <c r="AB34" i="5"/>
  <c r="AN34" i="5"/>
  <c r="E35" i="5"/>
  <c r="E36" i="5"/>
  <c r="E37" i="5"/>
  <c r="E38" i="5"/>
  <c r="E39" i="5"/>
  <c r="E40" i="5"/>
  <c r="E41" i="5"/>
  <c r="E42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C74" i="5"/>
  <c r="AY69" i="5"/>
  <c r="AV69" i="5"/>
  <c r="AN69" i="5"/>
  <c r="AL69" i="5"/>
  <c r="AB69" i="5"/>
  <c r="Z69" i="5"/>
  <c r="X69" i="5"/>
  <c r="P69" i="5"/>
  <c r="E69" i="5"/>
  <c r="AY68" i="5"/>
  <c r="AV68" i="5"/>
  <c r="AN68" i="5"/>
  <c r="AL68" i="5"/>
  <c r="AB68" i="5"/>
  <c r="Z68" i="5"/>
  <c r="X68" i="5"/>
  <c r="P68" i="5"/>
  <c r="E68" i="5"/>
  <c r="D72" i="5" s="1"/>
  <c r="AY67" i="5"/>
  <c r="AV67" i="5"/>
  <c r="AN67" i="5"/>
  <c r="AL67" i="5"/>
  <c r="AB67" i="5"/>
  <c r="Z67" i="5"/>
  <c r="X67" i="5"/>
  <c r="P67" i="5"/>
  <c r="E67" i="5"/>
  <c r="AY66" i="5"/>
  <c r="AV66" i="5"/>
  <c r="AN66" i="5"/>
  <c r="AL66" i="5"/>
  <c r="AB66" i="5"/>
  <c r="Z66" i="5"/>
  <c r="X66" i="5"/>
  <c r="P66" i="5"/>
  <c r="E66" i="5"/>
  <c r="AY65" i="5"/>
  <c r="AV65" i="5"/>
  <c r="AN65" i="5"/>
  <c r="AB65" i="5"/>
  <c r="Z65" i="5"/>
  <c r="X65" i="5"/>
  <c r="P65" i="5"/>
  <c r="M65" i="5"/>
  <c r="E65" i="5"/>
  <c r="E59" i="5" s="1"/>
  <c r="C72" i="5"/>
  <c r="AX62" i="5"/>
  <c r="AW62" i="5"/>
  <c r="AU62" i="5"/>
  <c r="AS62" i="5"/>
  <c r="AM62" i="5"/>
  <c r="AK62" i="5"/>
  <c r="AI62" i="5"/>
  <c r="U62" i="5"/>
  <c r="J62" i="5"/>
  <c r="AB56" i="5"/>
  <c r="Z56" i="5"/>
  <c r="X56" i="5"/>
  <c r="P56" i="5"/>
  <c r="AB55" i="5"/>
  <c r="Z55" i="5"/>
  <c r="X55" i="5"/>
  <c r="P55" i="5"/>
  <c r="AB54" i="5"/>
  <c r="Z54" i="5"/>
  <c r="X54" i="5"/>
  <c r="P54" i="5"/>
  <c r="AB53" i="5"/>
  <c r="Z53" i="5"/>
  <c r="X53" i="5"/>
  <c r="P53" i="5"/>
  <c r="AB52" i="5"/>
  <c r="Z52" i="5"/>
  <c r="X52" i="5"/>
  <c r="P52" i="5"/>
  <c r="AB51" i="5"/>
  <c r="Z51" i="5"/>
  <c r="X51" i="5"/>
  <c r="P51" i="5"/>
  <c r="AB50" i="5"/>
  <c r="Z50" i="5"/>
  <c r="X50" i="5"/>
  <c r="P50" i="5"/>
  <c r="AB49" i="5"/>
  <c r="Z49" i="5"/>
  <c r="X49" i="5"/>
  <c r="P49" i="5"/>
  <c r="AB48" i="5"/>
  <c r="Z48" i="5"/>
  <c r="X48" i="5"/>
  <c r="P48" i="5"/>
  <c r="AB47" i="5"/>
  <c r="Z47" i="5"/>
  <c r="X47" i="5"/>
  <c r="P47" i="5"/>
  <c r="AB46" i="5"/>
  <c r="Z46" i="5"/>
  <c r="X46" i="5"/>
  <c r="P46" i="5"/>
  <c r="AB45" i="5"/>
  <c r="Z45" i="5"/>
  <c r="X45" i="5"/>
  <c r="P45" i="5"/>
  <c r="AB44" i="5"/>
  <c r="Z44" i="5"/>
  <c r="X44" i="5"/>
  <c r="P44" i="5"/>
  <c r="AB43" i="5"/>
  <c r="Z43" i="5"/>
  <c r="X43" i="5"/>
  <c r="P43" i="5"/>
  <c r="AB42" i="5"/>
  <c r="Z42" i="5"/>
  <c r="X42" i="5"/>
  <c r="P42" i="5"/>
  <c r="AB41" i="5"/>
  <c r="Z41" i="5"/>
  <c r="P41" i="5"/>
  <c r="AB40" i="5"/>
  <c r="Z40" i="5"/>
  <c r="X40" i="5"/>
  <c r="P40" i="5"/>
  <c r="AB39" i="5"/>
  <c r="Z39" i="5"/>
  <c r="X39" i="5"/>
  <c r="P39" i="5"/>
  <c r="AB38" i="5"/>
  <c r="Z38" i="5"/>
  <c r="X38" i="5"/>
  <c r="P38" i="5"/>
  <c r="AB37" i="5"/>
  <c r="Z37" i="5"/>
  <c r="X37" i="5"/>
  <c r="P37" i="5"/>
  <c r="AB36" i="5"/>
  <c r="Z36" i="5"/>
  <c r="X36" i="5"/>
  <c r="P36" i="5"/>
  <c r="AB35" i="5"/>
  <c r="Z35" i="5"/>
  <c r="X35" i="5"/>
  <c r="P35" i="5"/>
  <c r="E34" i="5"/>
  <c r="AX31" i="5"/>
  <c r="AU31" i="5"/>
  <c r="AS31" i="5"/>
  <c r="AQ31" i="5"/>
  <c r="AM31" i="5"/>
  <c r="AK31" i="5"/>
  <c r="AI31" i="5"/>
  <c r="AG31" i="5"/>
  <c r="AE31" i="5"/>
  <c r="AA31" i="5"/>
  <c r="Y31" i="5"/>
  <c r="W31" i="5"/>
  <c r="U31" i="5"/>
  <c r="S31" i="5"/>
  <c r="O31" i="5"/>
  <c r="L31" i="5"/>
  <c r="J31" i="5"/>
  <c r="H31" i="5"/>
  <c r="D31" i="5"/>
  <c r="C30" i="5"/>
  <c r="C31" i="5" s="1"/>
  <c r="BC72" i="17" l="1"/>
  <c r="BD59" i="17"/>
  <c r="K59" i="5"/>
  <c r="AR59" i="5"/>
  <c r="BB59" i="5"/>
  <c r="BA59" i="5"/>
  <c r="AW91" i="21"/>
  <c r="BB93" i="21"/>
  <c r="BA59" i="21"/>
  <c r="BF93" i="17"/>
  <c r="BC91" i="17"/>
  <c r="BE59" i="17"/>
  <c r="BC93" i="7"/>
  <c r="BC91" i="7"/>
  <c r="BB91" i="7"/>
  <c r="AU91" i="5"/>
  <c r="J91" i="5"/>
  <c r="D91" i="5"/>
  <c r="BB72" i="21"/>
  <c r="BB62" i="21"/>
  <c r="BB75" i="21"/>
  <c r="BF72" i="17"/>
  <c r="AF34" i="17"/>
  <c r="AE62" i="17"/>
  <c r="BF62" i="17" s="1"/>
  <c r="BC60" i="7"/>
  <c r="BC75" i="7"/>
  <c r="AV62" i="5"/>
  <c r="C75" i="5"/>
  <c r="BB31" i="5"/>
  <c r="BB30" i="5"/>
  <c r="D62" i="5"/>
  <c r="L62" i="5"/>
  <c r="AY35" i="1"/>
  <c r="AY36" i="1"/>
  <c r="AY37" i="1"/>
  <c r="AY38" i="1"/>
  <c r="AY39" i="1"/>
  <c r="AY40" i="1"/>
  <c r="AY41" i="1"/>
  <c r="AY42" i="1"/>
  <c r="AY43" i="1"/>
  <c r="AY44" i="1"/>
  <c r="AY45" i="1"/>
  <c r="AY46" i="1"/>
  <c r="AY47" i="1"/>
  <c r="AY48" i="1"/>
  <c r="AY49" i="1"/>
  <c r="AY50" i="1"/>
  <c r="AY51" i="1"/>
  <c r="AY52" i="1"/>
  <c r="AY53" i="1"/>
  <c r="AY54" i="1"/>
  <c r="AY57" i="1"/>
  <c r="AY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7" i="1"/>
  <c r="AW34" i="1"/>
  <c r="AS35" i="1"/>
  <c r="AS36" i="1"/>
  <c r="AS37" i="1"/>
  <c r="AS38" i="1"/>
  <c r="AS39" i="1"/>
  <c r="AS40" i="1"/>
  <c r="AS41" i="1"/>
  <c r="AS42" i="1"/>
  <c r="AS43" i="1"/>
  <c r="AS44" i="1"/>
  <c r="AS45" i="1"/>
  <c r="AS46" i="1"/>
  <c r="AS47" i="1"/>
  <c r="AS48" i="1"/>
  <c r="AS49" i="1"/>
  <c r="AS50" i="1"/>
  <c r="AS51" i="1"/>
  <c r="AS52" i="1"/>
  <c r="AS53" i="1"/>
  <c r="AS54" i="1"/>
  <c r="AS57" i="1"/>
  <c r="AS34" i="1"/>
  <c r="AQ35" i="1"/>
  <c r="AQ36" i="1"/>
  <c r="AQ37" i="1"/>
  <c r="AQ38" i="1"/>
  <c r="AQ39" i="1"/>
  <c r="AQ40" i="1"/>
  <c r="AQ41" i="1"/>
  <c r="AQ42" i="1"/>
  <c r="AQ43" i="1"/>
  <c r="AQ44" i="1"/>
  <c r="AQ45" i="1"/>
  <c r="AQ46" i="1"/>
  <c r="AQ47" i="1"/>
  <c r="AQ48" i="1"/>
  <c r="AQ49" i="1"/>
  <c r="AQ50" i="1"/>
  <c r="AQ51" i="1"/>
  <c r="AQ52" i="1"/>
  <c r="AQ53" i="1"/>
  <c r="AQ54" i="1"/>
  <c r="AQ57" i="1"/>
  <c r="AQ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7" i="1"/>
  <c r="AO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7" i="1"/>
  <c r="AM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7" i="1"/>
  <c r="AH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7" i="1"/>
  <c r="AF34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7" i="1"/>
  <c r="AD35" i="1"/>
  <c r="AD36" i="1"/>
  <c r="AD37" i="1"/>
  <c r="AD38" i="1"/>
  <c r="AD39" i="1"/>
  <c r="AD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7" i="1"/>
  <c r="AB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7" i="1"/>
  <c r="Z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7" i="1"/>
  <c r="V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7" i="1"/>
  <c r="T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7" i="1"/>
  <c r="R34" i="1"/>
  <c r="P43" i="1"/>
  <c r="P44" i="1"/>
  <c r="P45" i="1"/>
  <c r="P46" i="1"/>
  <c r="P47" i="1"/>
  <c r="P48" i="1"/>
  <c r="P49" i="1"/>
  <c r="P50" i="1"/>
  <c r="P51" i="1"/>
  <c r="P52" i="1"/>
  <c r="P53" i="1"/>
  <c r="P54" i="1"/>
  <c r="P57" i="1"/>
  <c r="P35" i="1"/>
  <c r="P36" i="1"/>
  <c r="P37" i="1"/>
  <c r="P38" i="1"/>
  <c r="P39" i="1"/>
  <c r="P40" i="1"/>
  <c r="P41" i="1"/>
  <c r="P42" i="1"/>
  <c r="P34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7" i="1"/>
  <c r="N35" i="1"/>
  <c r="N36" i="1"/>
  <c r="N37" i="1"/>
  <c r="N39" i="1"/>
  <c r="N40" i="1"/>
  <c r="N34" i="1"/>
  <c r="J41" i="1"/>
  <c r="J42" i="1"/>
  <c r="J43" i="1"/>
  <c r="J44" i="1"/>
  <c r="J45" i="1"/>
  <c r="J46" i="1"/>
  <c r="J47" i="1"/>
  <c r="J49" i="1"/>
  <c r="J50" i="1"/>
  <c r="J51" i="1"/>
  <c r="J52" i="1"/>
  <c r="J53" i="1"/>
  <c r="J54" i="1"/>
  <c r="J57" i="1"/>
  <c r="J35" i="1"/>
  <c r="J36" i="1"/>
  <c r="J37" i="1"/>
  <c r="J38" i="1"/>
  <c r="J39" i="1"/>
  <c r="J40" i="1"/>
  <c r="J34" i="1"/>
  <c r="H35" i="1"/>
  <c r="H36" i="1"/>
  <c r="H37" i="1"/>
  <c r="H38" i="1"/>
  <c r="H39" i="1"/>
  <c r="H40" i="1"/>
  <c r="H41" i="1"/>
  <c r="H42" i="1"/>
  <c r="H43" i="1"/>
  <c r="H44" i="1"/>
  <c r="H45" i="1"/>
  <c r="H47" i="1"/>
  <c r="H48" i="1"/>
  <c r="H50" i="1"/>
  <c r="H51" i="1"/>
  <c r="H52" i="1"/>
  <c r="H53" i="1"/>
  <c r="H54" i="1"/>
  <c r="H57" i="1"/>
  <c r="H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50" i="1"/>
  <c r="F51" i="1"/>
  <c r="F52" i="1"/>
  <c r="F53" i="1"/>
  <c r="F54" i="1"/>
  <c r="F57" i="1"/>
  <c r="F34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7" i="1"/>
  <c r="D35" i="1"/>
  <c r="D34" i="1"/>
  <c r="BB62" i="5" l="1"/>
  <c r="BA91" i="21"/>
  <c r="BB91" i="21"/>
  <c r="BF91" i="17"/>
  <c r="BE91" i="17"/>
  <c r="AH59" i="1"/>
  <c r="AG60" i="1"/>
  <c r="BF75" i="17"/>
  <c r="BF60" i="17"/>
  <c r="AF65" i="5"/>
  <c r="AE62" i="5"/>
  <c r="S62" i="5"/>
  <c r="T65" i="5"/>
  <c r="T59" i="5" s="1"/>
  <c r="I65" i="5"/>
  <c r="I59" i="5" s="1"/>
  <c r="H62" i="5"/>
  <c r="O62" i="5"/>
  <c r="AA60" i="1"/>
  <c r="BB72" i="5" l="1"/>
  <c r="BB93" i="5"/>
  <c r="H91" i="5"/>
  <c r="AC59" i="1"/>
  <c r="AC30" i="1"/>
  <c r="AC91" i="1" l="1"/>
  <c r="AC93" i="1"/>
  <c r="BB91" i="5"/>
  <c r="BA91" i="5"/>
  <c r="Y59" i="1"/>
  <c r="Y91" i="1" l="1"/>
  <c r="Y93" i="1"/>
  <c r="N30" i="1"/>
  <c r="N31" i="1" s="1"/>
  <c r="O30" i="1"/>
  <c r="O31" i="1" s="1"/>
  <c r="P30" i="1"/>
  <c r="P31" i="1" s="1"/>
  <c r="Q30" i="1"/>
  <c r="Q31" i="1" s="1"/>
  <c r="R30" i="1"/>
  <c r="R31" i="1" s="1"/>
  <c r="S30" i="1"/>
  <c r="S31" i="1" s="1"/>
  <c r="T30" i="1"/>
  <c r="T31" i="1" s="1"/>
  <c r="U30" i="1"/>
  <c r="U31" i="1" s="1"/>
  <c r="V30" i="1"/>
  <c r="V31" i="1" s="1"/>
  <c r="W30" i="1"/>
  <c r="W31" i="1" s="1"/>
  <c r="X30" i="1"/>
  <c r="X31" i="1" s="1"/>
  <c r="Y30" i="1"/>
  <c r="Y31" i="1" s="1"/>
  <c r="Z30" i="1"/>
  <c r="Z31" i="1" s="1"/>
  <c r="AA30" i="1"/>
  <c r="AA31" i="1" s="1"/>
  <c r="AB30" i="1"/>
  <c r="AB31" i="1" s="1"/>
  <c r="AC31" i="1"/>
  <c r="AD30" i="1"/>
  <c r="AD31" i="1" s="1"/>
  <c r="AE30" i="1"/>
  <c r="AE31" i="1" s="1"/>
  <c r="AF30" i="1"/>
  <c r="AF31" i="1" s="1"/>
  <c r="AG30" i="1"/>
  <c r="AG31" i="1" s="1"/>
  <c r="AH30" i="1"/>
  <c r="AH31" i="1" s="1"/>
  <c r="AI30" i="1"/>
  <c r="AI31" i="1" s="1"/>
  <c r="AJ30" i="1"/>
  <c r="AJ31" i="1" s="1"/>
  <c r="AK30" i="1"/>
  <c r="AK31" i="1" s="1"/>
  <c r="AL30" i="1"/>
  <c r="AL31" i="1" s="1"/>
  <c r="AM30" i="1"/>
  <c r="AM31" i="1" s="1"/>
  <c r="AN30" i="1"/>
  <c r="AN31" i="1" s="1"/>
  <c r="AO30" i="1"/>
  <c r="AO31" i="1" s="1"/>
  <c r="AP30" i="1"/>
  <c r="AP31" i="1" s="1"/>
  <c r="AQ30" i="1"/>
  <c r="AQ31" i="1" s="1"/>
  <c r="AR30" i="1"/>
  <c r="AR31" i="1" s="1"/>
  <c r="AS30" i="1"/>
  <c r="AS31" i="1" s="1"/>
  <c r="AT30" i="1"/>
  <c r="AT31" i="1" s="1"/>
  <c r="AU30" i="1"/>
  <c r="AU31" i="1" s="1"/>
  <c r="AV30" i="1"/>
  <c r="AV31" i="1" s="1"/>
  <c r="AW30" i="1"/>
  <c r="AW31" i="1" s="1"/>
  <c r="AX30" i="1"/>
  <c r="AX31" i="1" s="1"/>
  <c r="AY30" i="1"/>
  <c r="AY31" i="1" s="1"/>
  <c r="AZ30" i="1"/>
  <c r="AZ31" i="1" s="1"/>
  <c r="BA30" i="1"/>
  <c r="BA31" i="1" s="1"/>
  <c r="D30" i="1"/>
  <c r="D31" i="1" s="1"/>
  <c r="E30" i="1"/>
  <c r="E31" i="1" s="1"/>
  <c r="F30" i="1"/>
  <c r="F31" i="1" s="1"/>
  <c r="G30" i="1"/>
  <c r="G31" i="1" s="1"/>
  <c r="H30" i="1"/>
  <c r="H31" i="1" s="1"/>
  <c r="I30" i="1"/>
  <c r="I31" i="1" s="1"/>
  <c r="J30" i="1"/>
  <c r="J31" i="1" s="1"/>
  <c r="K30" i="1"/>
  <c r="K31" i="1" s="1"/>
  <c r="L30" i="1"/>
  <c r="L31" i="1" s="1"/>
  <c r="M30" i="1"/>
  <c r="M31" i="1" s="1"/>
  <c r="C30" i="1"/>
  <c r="K62" i="1"/>
  <c r="L62" i="1"/>
  <c r="O62" i="1"/>
  <c r="Q62" i="1"/>
  <c r="S62" i="1"/>
  <c r="U62" i="1"/>
  <c r="W62" i="1"/>
  <c r="X62" i="1"/>
  <c r="Y62" i="1"/>
  <c r="AA62" i="1"/>
  <c r="AC62" i="1"/>
  <c r="AE62" i="1"/>
  <c r="AI62" i="1"/>
  <c r="AJ62" i="1"/>
  <c r="AK62" i="1"/>
  <c r="AL62" i="1"/>
  <c r="AN62" i="1"/>
  <c r="AP62" i="1"/>
  <c r="AR62" i="1"/>
  <c r="AT62" i="1"/>
  <c r="AU62" i="1"/>
  <c r="AV62" i="1"/>
  <c r="AX62" i="1"/>
  <c r="AZ62" i="1"/>
  <c r="K59" i="1"/>
  <c r="L59" i="1"/>
  <c r="O59" i="1"/>
  <c r="Q59" i="1"/>
  <c r="S59" i="1"/>
  <c r="U59" i="1"/>
  <c r="W59" i="1"/>
  <c r="X59" i="1"/>
  <c r="AA59" i="1"/>
  <c r="AE59" i="1"/>
  <c r="AI59" i="1"/>
  <c r="AJ59" i="1"/>
  <c r="AK59" i="1"/>
  <c r="AL59" i="1"/>
  <c r="AN59" i="1"/>
  <c r="AP59" i="1"/>
  <c r="AR59" i="1"/>
  <c r="AT59" i="1"/>
  <c r="AU59" i="1"/>
  <c r="AV59" i="1"/>
  <c r="AX59" i="1"/>
  <c r="AZ59" i="1"/>
  <c r="AZ91" i="1" l="1"/>
  <c r="AZ93" i="1"/>
  <c r="AX91" i="1"/>
  <c r="AX93" i="1"/>
  <c r="AV91" i="1"/>
  <c r="AV93" i="1"/>
  <c r="O91" i="1"/>
  <c r="O93" i="1"/>
  <c r="AE93" i="1"/>
  <c r="AE91" i="1"/>
  <c r="U91" i="1"/>
  <c r="U93" i="1"/>
  <c r="Q91" i="1"/>
  <c r="Q93" i="1"/>
  <c r="AL91" i="1"/>
  <c r="AL93" i="1"/>
  <c r="AA91" i="1"/>
  <c r="AA93" i="1"/>
  <c r="S93" i="1"/>
  <c r="S91" i="1"/>
  <c r="C93" i="1"/>
  <c r="C91" i="1"/>
  <c r="AR91" i="1"/>
  <c r="AR93" i="1"/>
  <c r="AP91" i="1"/>
  <c r="AP93" i="1"/>
  <c r="AN91" i="1"/>
  <c r="AN93" i="1"/>
  <c r="W62" i="5"/>
  <c r="BC30" i="1"/>
  <c r="C31" i="1"/>
  <c r="BC31" i="1" s="1"/>
  <c r="I48" i="1"/>
  <c r="G49" i="1"/>
  <c r="H49" i="1" s="1"/>
  <c r="G46" i="1"/>
  <c r="E49" i="1"/>
  <c r="F49" i="1" l="1"/>
  <c r="E62" i="1"/>
  <c r="E59" i="1"/>
  <c r="H46" i="1"/>
  <c r="G62" i="1"/>
  <c r="G59" i="1"/>
  <c r="J48" i="1"/>
  <c r="I62" i="1"/>
  <c r="I59" i="1"/>
  <c r="M38" i="1"/>
  <c r="AZ60" i="1"/>
  <c r="AX60" i="1"/>
  <c r="AV60" i="1"/>
  <c r="AU60" i="1"/>
  <c r="AT60" i="1"/>
  <c r="AR60" i="1"/>
  <c r="AP60" i="1"/>
  <c r="AN60" i="1"/>
  <c r="AL60" i="1"/>
  <c r="AK60" i="1"/>
  <c r="AJ60" i="1"/>
  <c r="AI60" i="1"/>
  <c r="AC60" i="1"/>
  <c r="X60" i="1"/>
  <c r="W60" i="1"/>
  <c r="L60" i="1"/>
  <c r="K60" i="1"/>
  <c r="E93" i="1" l="1"/>
  <c r="E91" i="1"/>
  <c r="G91" i="1"/>
  <c r="G93" i="1"/>
  <c r="I91" i="1"/>
  <c r="I93" i="1"/>
  <c r="Y62" i="5"/>
  <c r="N38" i="1"/>
  <c r="M62" i="1"/>
  <c r="BC62" i="1" s="1"/>
  <c r="M59" i="1"/>
  <c r="BC59" i="1" s="1"/>
  <c r="BA70" i="1"/>
  <c r="BA68" i="1"/>
  <c r="BA67" i="1"/>
  <c r="BA66" i="1"/>
  <c r="AY70" i="1"/>
  <c r="AY68" i="1"/>
  <c r="AY67" i="1"/>
  <c r="AY66" i="1"/>
  <c r="AY65" i="1"/>
  <c r="AW70" i="1"/>
  <c r="AW68" i="1"/>
  <c r="AW67" i="1"/>
  <c r="AW66" i="1"/>
  <c r="AW65" i="1"/>
  <c r="AV72" i="1" s="1"/>
  <c r="AS70" i="1"/>
  <c r="AS68" i="1"/>
  <c r="AS67" i="1"/>
  <c r="AS66" i="1"/>
  <c r="AS65" i="1"/>
  <c r="AR72" i="1" s="1"/>
  <c r="AQ70" i="1"/>
  <c r="AQ68" i="1"/>
  <c r="AQ67" i="1"/>
  <c r="AQ66" i="1"/>
  <c r="AQ65" i="1"/>
  <c r="AP72" i="1" s="1"/>
  <c r="AO70" i="1"/>
  <c r="AO68" i="1"/>
  <c r="AO67" i="1"/>
  <c r="AO66" i="1"/>
  <c r="AO65" i="1"/>
  <c r="AM70" i="1"/>
  <c r="AM68" i="1"/>
  <c r="AM67" i="1"/>
  <c r="AM66" i="1"/>
  <c r="AM65" i="1"/>
  <c r="AL72" i="1" s="1"/>
  <c r="AH70" i="1"/>
  <c r="AH68" i="1"/>
  <c r="AH67" i="1"/>
  <c r="AH66" i="1"/>
  <c r="AH65" i="1"/>
  <c r="AF70" i="1"/>
  <c r="AF68" i="1"/>
  <c r="AF67" i="1"/>
  <c r="AF66" i="1"/>
  <c r="AF65" i="1"/>
  <c r="AF59" i="1" s="1"/>
  <c r="AE60" i="1"/>
  <c r="AD70" i="1"/>
  <c r="AD68" i="1"/>
  <c r="AD67" i="1"/>
  <c r="AD66" i="1"/>
  <c r="AD65" i="1"/>
  <c r="AB70" i="1"/>
  <c r="AB68" i="1"/>
  <c r="AB67" i="1"/>
  <c r="AB66" i="1"/>
  <c r="AB65" i="1"/>
  <c r="Z70" i="1"/>
  <c r="Z68" i="1"/>
  <c r="Z67" i="1"/>
  <c r="Z66" i="1"/>
  <c r="Z65" i="1"/>
  <c r="Y60" i="1"/>
  <c r="V70" i="1"/>
  <c r="V68" i="1"/>
  <c r="V67" i="1"/>
  <c r="V66" i="1"/>
  <c r="V65" i="1"/>
  <c r="T70" i="1"/>
  <c r="T68" i="1"/>
  <c r="T67" i="1"/>
  <c r="T66" i="1"/>
  <c r="T65" i="1"/>
  <c r="R70" i="1"/>
  <c r="R68" i="1"/>
  <c r="R67" i="1"/>
  <c r="R66" i="1"/>
  <c r="R65" i="1"/>
  <c r="P70" i="1"/>
  <c r="P68" i="1"/>
  <c r="P67" i="1"/>
  <c r="P66" i="1"/>
  <c r="P65" i="1"/>
  <c r="N70" i="1"/>
  <c r="N68" i="1"/>
  <c r="N67" i="1"/>
  <c r="N66" i="1"/>
  <c r="N65" i="1"/>
  <c r="J70" i="1"/>
  <c r="J68" i="1"/>
  <c r="J67" i="1"/>
  <c r="J66" i="1"/>
  <c r="J65" i="1"/>
  <c r="H70" i="1"/>
  <c r="H68" i="1"/>
  <c r="H67" i="1"/>
  <c r="H66" i="1"/>
  <c r="H65" i="1"/>
  <c r="I74" i="1"/>
  <c r="F70" i="1"/>
  <c r="F68" i="1"/>
  <c r="F67" i="1"/>
  <c r="F66" i="1"/>
  <c r="F65" i="1"/>
  <c r="AZ72" i="1" l="1"/>
  <c r="AG72" i="1"/>
  <c r="AX72" i="1"/>
  <c r="BB59" i="1"/>
  <c r="M91" i="1"/>
  <c r="BC91" i="1" s="1"/>
  <c r="B23" i="4" s="1"/>
  <c r="M93" i="1"/>
  <c r="AN72" i="1"/>
  <c r="J59" i="1"/>
  <c r="P59" i="1"/>
  <c r="AO59" i="1"/>
  <c r="AS59" i="1"/>
  <c r="AY59" i="1"/>
  <c r="BC93" i="1" s="1"/>
  <c r="F59" i="1"/>
  <c r="H59" i="1"/>
  <c r="N59" i="1"/>
  <c r="AM59" i="1"/>
  <c r="AQ59" i="1"/>
  <c r="AW59" i="1"/>
  <c r="AE72" i="1"/>
  <c r="AD59" i="1"/>
  <c r="AC72" i="1"/>
  <c r="AB59" i="1"/>
  <c r="AA72" i="1"/>
  <c r="Z59" i="1"/>
  <c r="Y72" i="1"/>
  <c r="U60" i="1"/>
  <c r="V59" i="1"/>
  <c r="U72" i="1"/>
  <c r="S60" i="1"/>
  <c r="T59" i="1"/>
  <c r="S72" i="1"/>
  <c r="Q60" i="1"/>
  <c r="R59" i="1"/>
  <c r="Q72" i="1"/>
  <c r="O72" i="1"/>
  <c r="O60" i="1"/>
  <c r="I75" i="1"/>
  <c r="I72" i="1"/>
  <c r="I60" i="1"/>
  <c r="G72" i="1"/>
  <c r="M72" i="1"/>
  <c r="M60" i="1"/>
  <c r="E72" i="1"/>
  <c r="E60" i="1"/>
  <c r="G60" i="1"/>
  <c r="D70" i="1"/>
  <c r="D68" i="1"/>
  <c r="D67" i="1"/>
  <c r="D66" i="1"/>
  <c r="D65" i="1"/>
  <c r="E74" i="1"/>
  <c r="G74" i="1"/>
  <c r="M74" i="1"/>
  <c r="O74" i="1"/>
  <c r="Q74" i="1"/>
  <c r="Q75" i="1" s="1"/>
  <c r="S74" i="1"/>
  <c r="S75" i="1" s="1"/>
  <c r="U74" i="1"/>
  <c r="U75" i="1" s="1"/>
  <c r="Y74" i="1"/>
  <c r="Y75" i="1" s="1"/>
  <c r="AA74" i="1"/>
  <c r="AA75" i="1" s="1"/>
  <c r="AC74" i="1"/>
  <c r="AC75" i="1" s="1"/>
  <c r="AE74" i="1"/>
  <c r="AE75" i="1" s="1"/>
  <c r="AG74" i="1"/>
  <c r="AG75" i="1" s="1"/>
  <c r="AL75" i="1"/>
  <c r="AN74" i="1"/>
  <c r="AN75" i="1" s="1"/>
  <c r="AP74" i="1"/>
  <c r="AP75" i="1" s="1"/>
  <c r="AR74" i="1"/>
  <c r="AR75" i="1" s="1"/>
  <c r="AV74" i="1"/>
  <c r="AX74" i="1"/>
  <c r="AX75" i="1" s="1"/>
  <c r="AZ74" i="1"/>
  <c r="AZ75" i="1" s="1"/>
  <c r="C74" i="1"/>
  <c r="AV75" i="1" l="1"/>
  <c r="BB74" i="1"/>
  <c r="BB91" i="1"/>
  <c r="AA62" i="5"/>
  <c r="D59" i="1"/>
  <c r="O75" i="1"/>
  <c r="M75" i="1"/>
  <c r="E75" i="1"/>
  <c r="C60" i="1"/>
  <c r="BC60" i="1" s="1"/>
  <c r="G75" i="1"/>
  <c r="C72" i="1"/>
  <c r="BC72" i="1" s="1"/>
  <c r="C75" i="1"/>
  <c r="BB60" i="5" l="1"/>
  <c r="BC75" i="1"/>
  <c r="BB75" i="5" l="1"/>
</calcChain>
</file>

<file path=xl/sharedStrings.xml><?xml version="1.0" encoding="utf-8"?>
<sst xmlns="http://schemas.openxmlformats.org/spreadsheetml/2006/main" count="1111" uniqueCount="102">
  <si>
    <t>Maladie</t>
  </si>
  <si>
    <t>CP</t>
  </si>
  <si>
    <t>RTT</t>
  </si>
  <si>
    <t>BOISARD Frédéric</t>
  </si>
  <si>
    <t>BOUNABI AMMAR</t>
  </si>
  <si>
    <t>CORDIER Denis</t>
  </si>
  <si>
    <t>DI REZZE Yves</t>
  </si>
  <si>
    <t>KELOUMGIAN Serge</t>
  </si>
  <si>
    <t>MARIE Michel</t>
  </si>
  <si>
    <t>MELLARD Francois</t>
  </si>
  <si>
    <t>MARIN Gilbert</t>
  </si>
  <si>
    <t>CARROT Georges</t>
  </si>
  <si>
    <t>DUCLAUX Stephane</t>
  </si>
  <si>
    <t>LACHAUD Christian</t>
  </si>
  <si>
    <t>Minodier Gregory</t>
  </si>
  <si>
    <t>Congé payé</t>
  </si>
  <si>
    <t>RTT / Récup</t>
  </si>
  <si>
    <t>Formation</t>
  </si>
  <si>
    <t>Congé exceptionnel</t>
  </si>
  <si>
    <t>CET</t>
  </si>
  <si>
    <t>FI (Formation interne)</t>
  </si>
  <si>
    <t>BROCHOT Patrick/M4</t>
  </si>
  <si>
    <t>CAMPANO Serge/M3</t>
  </si>
  <si>
    <t>CHERAFT Foudil/M2</t>
  </si>
  <si>
    <t>LAROCHE Laurent/M1</t>
  </si>
  <si>
    <t>LETANG Eric/M5</t>
  </si>
  <si>
    <t>SANSEVERINO Silvio/M6</t>
  </si>
  <si>
    <t>Nb Titulaire présent</t>
  </si>
  <si>
    <t>Nb Titulaire absent</t>
  </si>
  <si>
    <t>4052 YR 69</t>
  </si>
  <si>
    <t>AA 145 QR</t>
  </si>
  <si>
    <t>Mauffrey</t>
  </si>
  <si>
    <t>70 BKM 69</t>
  </si>
  <si>
    <t>PTC</t>
  </si>
  <si>
    <t>TON chargé</t>
  </si>
  <si>
    <t>NAVETTE</t>
  </si>
  <si>
    <t>BOU-CHAS</t>
  </si>
  <si>
    <t>CHAS-BOU</t>
  </si>
  <si>
    <t>CHAS-AND</t>
  </si>
  <si>
    <t>CHAS-ECHIROLLES</t>
  </si>
  <si>
    <t>AND-CHAS</t>
  </si>
  <si>
    <t>Part TON NAV / TON TE02</t>
  </si>
  <si>
    <t>6268 ZC 01 (Mellard)</t>
  </si>
  <si>
    <t>895 BJJ 69 (Marin)</t>
  </si>
  <si>
    <t>449 BBK 69 (Cordier)</t>
  </si>
  <si>
    <t>673 BKD 69 (Boisard)</t>
  </si>
  <si>
    <t>6273 ZC 01 (Campano)</t>
  </si>
  <si>
    <t>BF 633 EN (Cheraft)</t>
  </si>
  <si>
    <t>2431 ZD 01 (Brochot)</t>
  </si>
  <si>
    <t>2421 ZD 01 (Sanseverino)</t>
  </si>
  <si>
    <t>AC 978 VG (Letang)</t>
  </si>
  <si>
    <t>DA 798 RP (Duclaux)</t>
  </si>
  <si>
    <t>8256 YA 26 (Carrot)</t>
  </si>
  <si>
    <t>533 BLD 69 (Minodier)</t>
  </si>
  <si>
    <t>8545 ZH 69 (Di-Rezze)</t>
  </si>
  <si>
    <t>320 BJP 38 (Marie)</t>
  </si>
  <si>
    <t>271 ASD 69 (Keloumgian)</t>
  </si>
  <si>
    <t>TOTAL</t>
  </si>
  <si>
    <t>MOYENNE</t>
  </si>
  <si>
    <t>MAL</t>
  </si>
  <si>
    <t>CA</t>
  </si>
  <si>
    <t>FO</t>
  </si>
  <si>
    <t>Taux remplissage NAV en TON</t>
  </si>
  <si>
    <t>Taux remplissage PARC en TON</t>
  </si>
  <si>
    <t>Taux Utilisation du Parc Propre</t>
  </si>
  <si>
    <t>Tolassy, Grégory ; Mikacic, Fabienne ;Morisot, Clement</t>
  </si>
  <si>
    <t>Date</t>
  </si>
  <si>
    <t>BZ 215 ZD (Laroche)</t>
  </si>
  <si>
    <t>ND 1 (Cyril)</t>
  </si>
  <si>
    <t>ND 2 (Mohamed)</t>
  </si>
  <si>
    <t>Diversey</t>
  </si>
  <si>
    <t>Reseau</t>
  </si>
  <si>
    <t>Messagerie FR17+FR11</t>
  </si>
  <si>
    <t>Specialité</t>
  </si>
  <si>
    <t>Affretement</t>
  </si>
  <si>
    <t>Port Avancé</t>
  </si>
  <si>
    <t>Messagerie FR04</t>
  </si>
  <si>
    <t>Premium</t>
  </si>
  <si>
    <t>Express</t>
  </si>
  <si>
    <t>TON Chargé SsT</t>
  </si>
  <si>
    <t>TON Distribué TE02</t>
  </si>
  <si>
    <t>Part TON SsT / TON TE02</t>
  </si>
  <si>
    <t>MA</t>
  </si>
  <si>
    <t>KPI Transport Avril 2014 - TEO2</t>
  </si>
  <si>
    <t>KPI Transport Mai 2014 - TE02</t>
  </si>
  <si>
    <t>KPI Transport Juin 2014 - TE02</t>
  </si>
  <si>
    <t>KPI Transport Juillet 2014 - TE02</t>
  </si>
  <si>
    <t>KPI Transport Aout 2014 - TE02</t>
  </si>
  <si>
    <t>KPI Transport Septembre 2014 - TE02</t>
  </si>
  <si>
    <t>KPI Transport Octobre 2014 - TE02</t>
  </si>
  <si>
    <t>KPI Transport Novembre 2014 - TE02</t>
  </si>
  <si>
    <t>KPI Transport Décembre 2014 - TE02</t>
  </si>
  <si>
    <t>Sous-Traitance</t>
  </si>
  <si>
    <t>TON Sous-Traité</t>
  </si>
  <si>
    <t>Part TON Sous Traité / TON TE02</t>
  </si>
  <si>
    <t>AD 371 WH (Palomba)</t>
  </si>
  <si>
    <t>Moyenne Mois TON Distribué TE02</t>
  </si>
  <si>
    <t>ND 3 (Thierry)</t>
  </si>
  <si>
    <t>ECHIROLLES-CHASSIEU</t>
  </si>
  <si>
    <t>ECHIROLLES-CHAS</t>
  </si>
  <si>
    <t>TON chargé NAV</t>
  </si>
  <si>
    <t>ND 3 (Mohamed)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</si>
</sst>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color rgb="FFFA7D00"/>
      <name val="Calibri"/>
      <family val="2"/>
      <scheme val="minor"/>
    </font>
    <font>
      <sz val="14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rgb="FFFF8001"/>
      </bottom>
      <diagonal/>
    </border>
  </borders>
  <cellStyleXfs count="3">
    <xf numFmtId="0" fontId="0" fillId="0" borderId="0"/>
    <xf numFmtId="0" fontId="1" fillId="0" borderId="0"/>
    <xf numFmtId="0" fontId="5" fillId="0" borderId="6" applyNumberFormat="0" applyFill="0" applyAlignment="0" applyProtection="0"/>
  </cellStyleXfs>
  <cellXfs count="110">
    <xf numFmtId="0" fontId="0" fillId="0" borderId="0" xfId="0"/>
    <xf numFmtId="0" fontId="2" fillId="0" borderId="0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3" borderId="1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2" fillId="4" borderId="1" xfId="1" applyFont="1" applyFill="1" applyBorder="1" applyAlignment="1">
      <alignment horizontal="center"/>
    </xf>
    <xf numFmtId="0" fontId="2" fillId="6" borderId="1" xfId="1" applyFont="1" applyFill="1" applyBorder="1" applyAlignment="1">
      <alignment horizontal="center"/>
    </xf>
    <xf numFmtId="0" fontId="2" fillId="5" borderId="1" xfId="1" applyFont="1" applyFill="1" applyBorder="1" applyAlignment="1">
      <alignment horizontal="center"/>
    </xf>
    <xf numFmtId="0" fontId="2" fillId="7" borderId="1" xfId="1" applyFont="1" applyFill="1" applyBorder="1" applyAlignment="1">
      <alignment horizontal="center"/>
    </xf>
    <xf numFmtId="0" fontId="2" fillId="0" borderId="0" xfId="1" applyFont="1" applyBorder="1" applyAlignment="1">
      <alignment horizontal="left"/>
    </xf>
    <xf numFmtId="0" fontId="2" fillId="3" borderId="0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center"/>
    </xf>
    <xf numFmtId="0" fontId="2" fillId="4" borderId="0" xfId="1" applyFont="1" applyFill="1" applyBorder="1" applyAlignment="1">
      <alignment horizontal="center"/>
    </xf>
    <xf numFmtId="0" fontId="2" fillId="5" borderId="0" xfId="1" applyFont="1" applyFill="1" applyBorder="1" applyAlignment="1">
      <alignment horizontal="center"/>
    </xf>
    <xf numFmtId="0" fontId="2" fillId="10" borderId="1" xfId="1" applyFont="1" applyFill="1" applyBorder="1" applyAlignment="1">
      <alignment horizontal="center"/>
    </xf>
    <xf numFmtId="0" fontId="2" fillId="0" borderId="2" xfId="1" applyFont="1" applyBorder="1" applyAlignment="1"/>
    <xf numFmtId="16" fontId="0" fillId="0" borderId="1" xfId="0" applyNumberFormat="1" applyBorder="1"/>
    <xf numFmtId="0" fontId="2" fillId="13" borderId="2" xfId="1" applyFont="1" applyFill="1" applyBorder="1" applyAlignment="1"/>
    <xf numFmtId="16" fontId="0" fillId="9" borderId="1" xfId="0" applyNumberFormat="1" applyFill="1" applyBorder="1"/>
    <xf numFmtId="0" fontId="2" fillId="12" borderId="0" xfId="1" applyFont="1" applyFill="1" applyBorder="1" applyAlignment="1"/>
    <xf numFmtId="0" fontId="0" fillId="0" borderId="0" xfId="0"/>
    <xf numFmtId="0" fontId="3" fillId="8" borderId="1" xfId="0" applyFont="1" applyFill="1" applyBorder="1"/>
    <xf numFmtId="0" fontId="3" fillId="13" borderId="1" xfId="0" applyFont="1" applyFill="1" applyBorder="1"/>
    <xf numFmtId="0" fontId="4" fillId="13" borderId="1" xfId="0" applyFont="1" applyFill="1" applyBorder="1"/>
    <xf numFmtId="0" fontId="2" fillId="6" borderId="0" xfId="1" applyFont="1" applyFill="1" applyBorder="1" applyAlignment="1">
      <alignment horizontal="center"/>
    </xf>
    <xf numFmtId="0" fontId="2" fillId="7" borderId="0" xfId="1" applyFont="1" applyFill="1" applyBorder="1" applyAlignment="1">
      <alignment horizontal="center"/>
    </xf>
    <xf numFmtId="0" fontId="0" fillId="0" borderId="0" xfId="0"/>
    <xf numFmtId="0" fontId="0" fillId="0" borderId="1" xfId="0" applyBorder="1"/>
    <xf numFmtId="0" fontId="0" fillId="13" borderId="1" xfId="0" applyFill="1" applyBorder="1"/>
    <xf numFmtId="0" fontId="0" fillId="10" borderId="1" xfId="0" applyFill="1" applyBorder="1"/>
    <xf numFmtId="0" fontId="3" fillId="10" borderId="1" xfId="0" applyFont="1" applyFill="1" applyBorder="1"/>
    <xf numFmtId="164" fontId="0" fillId="0" borderId="1" xfId="0" applyNumberFormat="1" applyBorder="1"/>
    <xf numFmtId="164" fontId="0" fillId="0" borderId="0" xfId="0" applyNumberFormat="1"/>
    <xf numFmtId="16" fontId="0" fillId="0" borderId="3" xfId="0" applyNumberFormat="1" applyBorder="1"/>
    <xf numFmtId="16" fontId="0" fillId="9" borderId="3" xfId="0" applyNumberFormat="1" applyFill="1" applyBorder="1"/>
    <xf numFmtId="0" fontId="2" fillId="10" borderId="0" xfId="1" applyFont="1" applyFill="1" applyBorder="1" applyAlignment="1"/>
    <xf numFmtId="0" fontId="0" fillId="13" borderId="1" xfId="0" applyFill="1" applyBorder="1" applyAlignment="1">
      <alignment horizontal="right"/>
    </xf>
    <xf numFmtId="0" fontId="0" fillId="9" borderId="1" xfId="0" applyFill="1" applyBorder="1" applyAlignment="1">
      <alignment horizontal="right"/>
    </xf>
    <xf numFmtId="0" fontId="0" fillId="0" borderId="1" xfId="0" applyBorder="1" applyAlignment="1">
      <alignment horizontal="right"/>
    </xf>
    <xf numFmtId="164" fontId="0" fillId="13" borderId="1" xfId="0" applyNumberFormat="1" applyFill="1" applyBorder="1" applyAlignment="1">
      <alignment horizontal="right"/>
    </xf>
    <xf numFmtId="164" fontId="0" fillId="9" borderId="1" xfId="0" applyNumberFormat="1" applyFill="1" applyBorder="1" applyAlignment="1">
      <alignment horizontal="right"/>
    </xf>
    <xf numFmtId="0" fontId="0" fillId="10" borderId="1" xfId="0" applyFill="1" applyBorder="1" applyAlignment="1">
      <alignment horizontal="right"/>
    </xf>
    <xf numFmtId="0" fontId="2" fillId="10" borderId="0" xfId="1" applyFont="1" applyFill="1" applyBorder="1" applyAlignment="1">
      <alignment horizontal="center"/>
    </xf>
    <xf numFmtId="0" fontId="0" fillId="11" borderId="1" xfId="0" applyFill="1" applyBorder="1" applyAlignment="1">
      <alignment horizontal="right"/>
    </xf>
    <xf numFmtId="164" fontId="0" fillId="8" borderId="1" xfId="0" applyNumberFormat="1" applyFill="1" applyBorder="1" applyAlignment="1">
      <alignment horizontal="right"/>
    </xf>
    <xf numFmtId="164" fontId="0" fillId="10" borderId="1" xfId="0" applyNumberFormat="1" applyFill="1" applyBorder="1"/>
    <xf numFmtId="2" fontId="0" fillId="10" borderId="1" xfId="0" applyNumberFormat="1" applyFill="1" applyBorder="1"/>
    <xf numFmtId="2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14" borderId="1" xfId="0" applyFill="1" applyBorder="1" applyAlignment="1">
      <alignment horizontal="right"/>
    </xf>
    <xf numFmtId="0" fontId="0" fillId="15" borderId="1" xfId="0" applyFill="1" applyBorder="1" applyAlignment="1">
      <alignment horizontal="right"/>
    </xf>
    <xf numFmtId="14" fontId="0" fillId="0" borderId="0" xfId="0" applyNumberFormat="1"/>
    <xf numFmtId="0" fontId="2" fillId="10" borderId="1" xfId="1" applyFont="1" applyFill="1" applyBorder="1" applyAlignment="1"/>
    <xf numFmtId="164" fontId="0" fillId="0" borderId="1" xfId="0" applyNumberFormat="1" applyFill="1" applyBorder="1" applyAlignment="1">
      <alignment horizontal="right"/>
    </xf>
    <xf numFmtId="0" fontId="0" fillId="0" borderId="1" xfId="0" applyFill="1" applyBorder="1" applyAlignment="1">
      <alignment horizontal="right"/>
    </xf>
    <xf numFmtId="16" fontId="0" fillId="0" borderId="1" xfId="0" applyNumberFormat="1" applyFill="1" applyBorder="1"/>
    <xf numFmtId="2" fontId="0" fillId="0" borderId="1" xfId="0" applyNumberFormat="1" applyFill="1" applyBorder="1" applyAlignment="1">
      <alignment horizontal="right"/>
    </xf>
    <xf numFmtId="16" fontId="0" fillId="0" borderId="3" xfId="0" applyNumberFormat="1" applyFill="1" applyBorder="1"/>
    <xf numFmtId="0" fontId="0" fillId="8" borderId="1" xfId="0" applyFill="1" applyBorder="1" applyAlignment="1">
      <alignment horizontal="right"/>
    </xf>
    <xf numFmtId="0" fontId="0" fillId="9" borderId="1" xfId="0" applyFill="1" applyBorder="1"/>
    <xf numFmtId="16" fontId="0" fillId="0" borderId="0" xfId="0" applyNumberFormat="1" applyBorder="1"/>
    <xf numFmtId="0" fontId="0" fillId="0" borderId="0" xfId="0" applyBorder="1"/>
    <xf numFmtId="2" fontId="0" fillId="0" borderId="1" xfId="0" applyNumberFormat="1" applyBorder="1"/>
    <xf numFmtId="0" fontId="0" fillId="10" borderId="0" xfId="0" applyFill="1"/>
    <xf numFmtId="0" fontId="0" fillId="0" borderId="5" xfId="0" applyFill="1" applyBorder="1"/>
    <xf numFmtId="2" fontId="0" fillId="9" borderId="1" xfId="0" applyNumberFormat="1" applyFill="1" applyBorder="1"/>
    <xf numFmtId="164" fontId="0" fillId="9" borderId="1" xfId="0" applyNumberFormat="1" applyFill="1" applyBorder="1"/>
    <xf numFmtId="0" fontId="0" fillId="0" borderId="1" xfId="0" applyFill="1" applyBorder="1"/>
    <xf numFmtId="16" fontId="0" fillId="0" borderId="2" xfId="0" applyNumberFormat="1" applyBorder="1"/>
    <xf numFmtId="164" fontId="0" fillId="13" borderId="2" xfId="0" applyNumberFormat="1" applyFill="1" applyBorder="1" applyAlignment="1">
      <alignment horizontal="right"/>
    </xf>
    <xf numFmtId="164" fontId="0" fillId="8" borderId="2" xfId="0" applyNumberFormat="1" applyFill="1" applyBorder="1" applyAlignment="1">
      <alignment horizontal="right"/>
    </xf>
    <xf numFmtId="0" fontId="0" fillId="0" borderId="2" xfId="0" applyBorder="1"/>
    <xf numFmtId="2" fontId="0" fillId="0" borderId="1" xfId="0" applyNumberFormat="1" applyFill="1" applyBorder="1"/>
    <xf numFmtId="164" fontId="0" fillId="0" borderId="1" xfId="0" applyNumberFormat="1" applyFill="1" applyBorder="1"/>
    <xf numFmtId="16" fontId="0" fillId="9" borderId="2" xfId="0" applyNumberFormat="1" applyFill="1" applyBorder="1"/>
    <xf numFmtId="0" fontId="0" fillId="9" borderId="2" xfId="0" applyFill="1" applyBorder="1"/>
    <xf numFmtId="164" fontId="0" fillId="9" borderId="2" xfId="0" applyNumberFormat="1" applyFill="1" applyBorder="1" applyAlignment="1">
      <alignment horizontal="right"/>
    </xf>
    <xf numFmtId="0" fontId="0" fillId="16" borderId="1" xfId="0" applyFill="1" applyBorder="1" applyAlignment="1">
      <alignment horizontal="right"/>
    </xf>
    <xf numFmtId="0" fontId="3" fillId="11" borderId="1" xfId="0" applyFont="1" applyFill="1" applyBorder="1" applyAlignment="1">
      <alignment horizontal="right"/>
    </xf>
    <xf numFmtId="0" fontId="0" fillId="0" borderId="0" xfId="0" applyFill="1"/>
    <xf numFmtId="164" fontId="3" fillId="0" borderId="1" xfId="0" applyNumberFormat="1" applyFont="1" applyFill="1" applyBorder="1" applyAlignment="1">
      <alignment horizontal="right"/>
    </xf>
    <xf numFmtId="0" fontId="3" fillId="13" borderId="1" xfId="0" applyFont="1" applyFill="1" applyBorder="1" applyAlignment="1">
      <alignment horizontal="right"/>
    </xf>
    <xf numFmtId="164" fontId="3" fillId="13" borderId="1" xfId="0" applyNumberFormat="1" applyFont="1" applyFill="1" applyBorder="1" applyAlignment="1">
      <alignment horizontal="right"/>
    </xf>
    <xf numFmtId="2" fontId="0" fillId="0" borderId="0" xfId="0" applyNumberFormat="1" applyFill="1"/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164" fontId="0" fillId="0" borderId="0" xfId="0" applyNumberFormat="1" applyFill="1"/>
    <xf numFmtId="16" fontId="0" fillId="0" borderId="0" xfId="0" applyNumberFormat="1" applyFill="1" applyBorder="1"/>
    <xf numFmtId="0" fontId="0" fillId="0" borderId="0" xfId="0" applyFill="1" applyBorder="1"/>
    <xf numFmtId="0" fontId="0" fillId="9" borderId="0" xfId="0" applyFill="1"/>
    <xf numFmtId="164" fontId="0" fillId="0" borderId="0" xfId="0" applyNumberFormat="1" applyFill="1" applyBorder="1"/>
    <xf numFmtId="2" fontId="0" fillId="0" borderId="0" xfId="0" applyNumberFormat="1" applyFill="1" applyBorder="1"/>
    <xf numFmtId="16" fontId="0" fillId="0" borderId="2" xfId="0" applyNumberFormat="1" applyFill="1" applyBorder="1"/>
    <xf numFmtId="2" fontId="5" fillId="0" borderId="6" xfId="2" applyNumberFormat="1"/>
    <xf numFmtId="2" fontId="0" fillId="13" borderId="1" xfId="0" applyNumberFormat="1" applyFill="1" applyBorder="1" applyAlignment="1">
      <alignment horizontal="right"/>
    </xf>
    <xf numFmtId="2" fontId="0" fillId="0" borderId="1" xfId="0" applyNumberFormat="1" applyBorder="1" applyAlignment="1">
      <alignment horizontal="right"/>
    </xf>
    <xf numFmtId="2" fontId="0" fillId="8" borderId="1" xfId="0" applyNumberFormat="1" applyFill="1" applyBorder="1" applyAlignment="1">
      <alignment horizontal="right"/>
    </xf>
    <xf numFmtId="0" fontId="6" fillId="0" borderId="0" xfId="0" applyFont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165" fontId="0" fillId="0" borderId="0" xfId="0" applyNumberFormat="1" applyFill="1" applyBorder="1"/>
    <xf numFmtId="164" fontId="0" fillId="17" borderId="0" xfId="0" applyNumberFormat="1" applyFill="1" applyAlignment="1">
      <alignment horizontal="center"/>
    </xf>
    <xf numFmtId="0" fontId="0" fillId="17" borderId="0" xfId="0" applyFill="1" applyBorder="1"/>
    <xf numFmtId="164" fontId="0" fillId="10" borderId="1" xfId="0" applyNumberFormat="1" applyFill="1" applyBorder="1" applyAlignment="1">
      <alignment horizontal="center"/>
    </xf>
    <xf numFmtId="2" fontId="0" fillId="10" borderId="1" xfId="0" applyNumberFormat="1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22" fontId="0" fillId="0" borderId="0" xfId="0" applyNumberFormat="1"/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Cellule liée" xfId="2" builtinId="24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99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Répartition Sous-Traitance - Avril 2014</a:t>
            </a:r>
          </a:p>
        </c:rich>
      </c:tx>
      <c:layout/>
      <c:overlay val="1"/>
    </c:title>
    <c:autoTitleDeleted val="0"/>
    <c:plotArea>
      <c:layout>
        <c:manualLayout>
          <c:layoutTarget val="inner"/>
          <c:xMode val="edge"/>
          <c:yMode val="edge"/>
          <c:x val="7.149053303831783E-2"/>
          <c:y val="0.17511368114162215"/>
          <c:w val="0.57573617441903191"/>
          <c:h val="0.72345687369003786"/>
        </c:manualLayout>
      </c:layout>
      <c:pieChart>
        <c:varyColors val="1"/>
        <c:ser>
          <c:idx val="0"/>
          <c:order val="0"/>
          <c:dPt>
            <c:idx val="0"/>
            <c:bubble3D val="0"/>
            <c:explosion val="3"/>
          </c:dPt>
          <c:dLbls>
            <c:numFmt formatCode="0,00%" sourceLinked="0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Avril!$A$79:$A$87</c:f>
              <c:strCache>
                <c:ptCount val="9"/>
                <c:pt idx="0">
                  <c:v>Diversey</c:v>
                </c:pt>
                <c:pt idx="1">
                  <c:v>Reseau</c:v>
                </c:pt>
                <c:pt idx="2">
                  <c:v>Messagerie FR17+FR11</c:v>
                </c:pt>
                <c:pt idx="3">
                  <c:v>Specialité</c:v>
                </c:pt>
                <c:pt idx="4">
                  <c:v>Affretement</c:v>
                </c:pt>
                <c:pt idx="5">
                  <c:v>Port Avancé</c:v>
                </c:pt>
                <c:pt idx="6">
                  <c:v>Messagerie FR04</c:v>
                </c:pt>
                <c:pt idx="7">
                  <c:v>Premium</c:v>
                </c:pt>
                <c:pt idx="8">
                  <c:v>Express</c:v>
                </c:pt>
              </c:strCache>
            </c:strRef>
          </c:cat>
          <c:val>
            <c:numRef>
              <c:f>Avril!$BB$79:$BB$87</c:f>
              <c:numCache>
                <c:formatCode>0,00</c:formatCode>
                <c:ptCount val="9"/>
                <c:pt idx="0">
                  <c:v>292.03100000000001</c:v>
                </c:pt>
                <c:pt idx="1">
                  <c:v>43.533999999999999</c:v>
                </c:pt>
                <c:pt idx="2">
                  <c:v>38.997</c:v>
                </c:pt>
                <c:pt idx="3">
                  <c:v>51.354999999999997</c:v>
                </c:pt>
                <c:pt idx="4">
                  <c:v>2.0249999999999999</c:v>
                </c:pt>
                <c:pt idx="5">
                  <c:v>4.1210000000000004</c:v>
                </c:pt>
                <c:pt idx="6">
                  <c:v>21.602</c:v>
                </c:pt>
                <c:pt idx="7">
                  <c:v>1.02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7743110236220472"/>
          <c:y val="0.12327245552639253"/>
          <c:w val="0.30868000874890639"/>
          <c:h val="0.79829979910892357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276225</xdr:colOff>
      <xdr:row>6</xdr:row>
      <xdr:rowOff>19050</xdr:rowOff>
    </xdr:from>
    <xdr:to>
      <xdr:col>4</xdr:col>
      <xdr:colOff>123825</xdr:colOff>
      <xdr:row>9</xdr:row>
      <xdr:rowOff>133350</xdr:rowOff>
    </xdr:to>
    <xdr:pic macro="[0]!Macro2">
      <xdr:nvPicPr>
        <xdr:cNvPr id="4" name="Picture 6" descr="http://t2.gstatic.com/images?q=tbn:OMk-uwbFsvOzRM:http://s3.amazonaws.com/pixmac-preview/an-illustration-of-an-envelope-open-with-an-emerging-symbol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4275" y="1162050"/>
          <a:ext cx="8953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56</xdr:col>
      <xdr:colOff>9</xdr:colOff>
      <xdr:row>75</xdr:row>
      <xdr:rowOff>108858</xdr:rowOff>
    </xdr:from>
    <xdr:to>
      <xdr:col>63</xdr:col>
      <xdr:colOff>394607</xdr:colOff>
      <xdr:row>97</xdr:row>
      <xdr:rowOff>54428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F23"/>
  <sheetViews>
    <sheetView workbookViewId="0">
      <selection activeCell="E4" sqref="E4"/>
    </sheetView>
  </sheetViews>
  <sheetFormatPr baseColWidth="10" defaultRowHeight="15" x14ac:dyDescent="0.25"/>
  <cols>
    <col min="1" max="1" width="35" customWidth="1"/>
    <col min="2" max="2" width="13" customWidth="1"/>
    <col min="4" max="4" width="15.7109375" bestFit="1" customWidth="1"/>
    <col min="5" max="5" width="19.7109375" customWidth="1"/>
    <col min="6" max="6" width="18.7109375" customWidth="1"/>
  </cols>
  <sheetData>
    <row r="2" spans="1:6" x14ac:dyDescent="0.25">
      <c r="A2" t="s">
        <v>65</v>
      </c>
    </row>
    <row r="3" spans="1:6" x14ac:dyDescent="0.25">
      <c r="A3" t="s">
        <v>66</v>
      </c>
      <c r="B3" s="53">
        <f ca="1">TODAY()</f>
        <v>41759</v>
      </c>
      <c r="D3" s="107"/>
      <c r="E3" s="107"/>
      <c r="F3" s="107"/>
    </row>
    <row r="5" spans="1:6" x14ac:dyDescent="0.25">
      <c r="A5" s="54" t="s">
        <v>27</v>
      </c>
      <c r="B5">
        <v>14</v>
      </c>
    </row>
    <row r="6" spans="1:6" x14ac:dyDescent="0.25">
      <c r="A6" s="54" t="s">
        <v>28</v>
      </c>
      <c r="B6">
        <v>4</v>
      </c>
    </row>
    <row r="8" spans="1:6" x14ac:dyDescent="0.25">
      <c r="A8" s="30" t="s">
        <v>34</v>
      </c>
      <c r="B8">
        <v>243.1</v>
      </c>
    </row>
    <row r="9" spans="1:6" x14ac:dyDescent="0.25">
      <c r="A9" s="30" t="s">
        <v>63</v>
      </c>
      <c r="B9" s="47">
        <v>0.74</v>
      </c>
    </row>
    <row r="10" spans="1:6" x14ac:dyDescent="0.25">
      <c r="A10" s="26"/>
    </row>
    <row r="11" spans="1:6" x14ac:dyDescent="0.25">
      <c r="A11" s="30" t="s">
        <v>64</v>
      </c>
      <c r="B11" s="47">
        <v>0.7</v>
      </c>
    </row>
    <row r="13" spans="1:6" x14ac:dyDescent="0.25">
      <c r="A13" s="30" t="s">
        <v>62</v>
      </c>
      <c r="B13" s="47">
        <v>0.72</v>
      </c>
    </row>
    <row r="14" spans="1:6" x14ac:dyDescent="0.25">
      <c r="A14" s="26"/>
    </row>
    <row r="15" spans="1:6" x14ac:dyDescent="0.25">
      <c r="A15" s="29" t="s">
        <v>41</v>
      </c>
      <c r="B15" s="47">
        <v>0.22</v>
      </c>
    </row>
    <row r="17" spans="1:4" x14ac:dyDescent="0.25">
      <c r="A17" s="29" t="s">
        <v>93</v>
      </c>
      <c r="B17">
        <v>13.49</v>
      </c>
    </row>
    <row r="18" spans="1:4" x14ac:dyDescent="0.25">
      <c r="A18" s="26"/>
    </row>
    <row r="19" spans="1:4" x14ac:dyDescent="0.25">
      <c r="A19" s="29" t="s">
        <v>94</v>
      </c>
      <c r="B19">
        <v>0.04</v>
      </c>
    </row>
    <row r="20" spans="1:4" x14ac:dyDescent="0.25">
      <c r="A20" s="26"/>
    </row>
    <row r="21" spans="1:4" x14ac:dyDescent="0.25">
      <c r="A21" s="29" t="s">
        <v>80</v>
      </c>
      <c r="B21">
        <v>256.60000000000002</v>
      </c>
    </row>
    <row r="23" spans="1:4" x14ac:dyDescent="0.25">
      <c r="A23" s="29" t="s">
        <v>96</v>
      </c>
      <c r="B23" s="47">
        <f>Avril!BC91</f>
        <v>240.4802619047619</v>
      </c>
      <c r="D23" s="4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C93"/>
  <sheetViews>
    <sheetView tabSelected="1" zoomScale="70" zoomScaleNormal="70" workbookViewId="0">
      <pane xSplit="1" ySplit="10" topLeftCell="W11" activePane="bottomRight" state="frozen"/>
      <selection pane="topRight" activeCell="B1" sqref="B1"/>
      <selection pane="bottomLeft" activeCell="A11" sqref="A11"/>
      <selection pane="bottomRight" activeCell="BG22" sqref="BG22"/>
    </sheetView>
  </sheetViews>
  <sheetFormatPr baseColWidth="10" defaultRowHeight="15" x14ac:dyDescent="0.25"/>
  <cols>
    <col min="1" max="1" width="28.85546875" bestFit="1" customWidth="1"/>
    <col min="2" max="2" width="4.28515625" style="20" bestFit="1" customWidth="1"/>
    <col min="3" max="3" width="7" customWidth="1"/>
    <col min="4" max="4" width="7" style="26" hidden="1" customWidth="1"/>
    <col min="5" max="5" width="11" customWidth="1"/>
    <col min="6" max="6" width="6.28515625" style="26" hidden="1" customWidth="1"/>
    <col min="7" max="7" width="8.85546875" customWidth="1"/>
    <col min="8" max="8" width="6.42578125" style="26" hidden="1" customWidth="1"/>
    <col min="9" max="9" width="8.7109375" bestFit="1" customWidth="1"/>
    <col min="10" max="10" width="6.42578125" style="26" hidden="1" customWidth="1"/>
    <col min="11" max="13" width="7.28515625" customWidth="1"/>
    <col min="14" max="14" width="6.42578125" style="26" hidden="1" customWidth="1"/>
    <col min="15" max="15" width="7.28515625" customWidth="1"/>
    <col min="16" max="16" width="6.42578125" style="26" hidden="1" customWidth="1"/>
    <col min="17" max="17" width="7.5703125" customWidth="1"/>
    <col min="18" max="18" width="6.42578125" style="26" hidden="1" customWidth="1"/>
    <col min="19" max="19" width="7.140625" customWidth="1"/>
    <col min="20" max="20" width="6.42578125" style="26" hidden="1" customWidth="1"/>
    <col min="21" max="21" width="7.28515625" customWidth="1"/>
    <col min="22" max="22" width="6.42578125" style="26" hidden="1" customWidth="1"/>
    <col min="23" max="23" width="7.5703125" customWidth="1"/>
    <col min="24" max="24" width="8" customWidth="1"/>
    <col min="25" max="25" width="7.7109375" customWidth="1"/>
    <col min="26" max="26" width="6.42578125" style="26" hidden="1" customWidth="1"/>
    <col min="27" max="27" width="8" customWidth="1"/>
    <col min="28" max="28" width="6.42578125" style="26" hidden="1" customWidth="1"/>
    <col min="29" max="29" width="7.5703125" customWidth="1"/>
    <col min="30" max="30" width="6.42578125" style="26" hidden="1" customWidth="1"/>
    <col min="31" max="31" width="7" customWidth="1"/>
    <col min="32" max="32" width="6.42578125" style="26" hidden="1" customWidth="1"/>
    <col min="33" max="33" width="9.42578125" customWidth="1"/>
    <col min="34" max="34" width="6.42578125" style="26" hidden="1" customWidth="1"/>
    <col min="35" max="35" width="7.28515625" customWidth="1"/>
    <col min="36" max="36" width="8.28515625" customWidth="1"/>
    <col min="37" max="38" width="7.28515625" customWidth="1"/>
    <col min="39" max="39" width="6.42578125" style="26" hidden="1" customWidth="1"/>
    <col min="40" max="40" width="7.7109375" customWidth="1"/>
    <col min="41" max="41" width="7.140625" style="26" hidden="1" customWidth="1"/>
    <col min="42" max="42" width="7.5703125" customWidth="1"/>
    <col min="43" max="43" width="6.42578125" style="26" hidden="1" customWidth="1"/>
    <col min="44" max="44" width="7.7109375" customWidth="1"/>
    <col min="45" max="45" width="6.42578125" style="26" hidden="1" customWidth="1"/>
    <col min="46" max="46" width="7.28515625" customWidth="1"/>
    <col min="47" max="48" width="7.7109375" bestFit="1" customWidth="1"/>
    <col min="49" max="49" width="6.42578125" style="26" hidden="1" customWidth="1"/>
    <col min="50" max="50" width="8.28515625" customWidth="1"/>
    <col min="51" max="51" width="6.42578125" style="26" hidden="1" customWidth="1"/>
    <col min="52" max="52" width="7.85546875" customWidth="1"/>
    <col min="53" max="53" width="8.140625" customWidth="1"/>
    <col min="54" max="54" width="7.85546875" customWidth="1"/>
    <col min="55" max="55" width="11.42578125" customWidth="1"/>
  </cols>
  <sheetData>
    <row r="1" spans="1:55" ht="12" customHeight="1" x14ac:dyDescent="0.25">
      <c r="A1" s="14"/>
      <c r="B1" s="42"/>
      <c r="C1" s="1" t="s">
        <v>15</v>
      </c>
      <c r="D1" s="9"/>
      <c r="L1" s="1"/>
      <c r="M1" s="1"/>
      <c r="N1" s="9"/>
      <c r="O1" s="1"/>
      <c r="P1" s="9"/>
      <c r="Q1" s="1"/>
      <c r="R1" s="9"/>
      <c r="S1" s="2"/>
      <c r="T1" s="9"/>
    </row>
    <row r="2" spans="1:55" ht="11.25" customHeight="1" x14ac:dyDescent="0.25">
      <c r="A2" s="3"/>
      <c r="B2" s="10"/>
      <c r="C2" s="1" t="s">
        <v>16</v>
      </c>
      <c r="D2" s="9"/>
      <c r="K2" s="63"/>
      <c r="L2" s="9"/>
      <c r="M2" s="9"/>
      <c r="N2" s="9"/>
      <c r="O2" s="9"/>
      <c r="P2" s="9"/>
      <c r="Q2" s="1"/>
      <c r="R2" s="9"/>
      <c r="S2" s="2"/>
      <c r="T2" s="9"/>
    </row>
    <row r="3" spans="1:55" ht="12" customHeight="1" x14ac:dyDescent="0.25">
      <c r="A3" s="4"/>
      <c r="B3" s="11"/>
      <c r="C3" s="1" t="s">
        <v>0</v>
      </c>
      <c r="D3" s="9"/>
      <c r="G3" s="108" t="s">
        <v>83</v>
      </c>
      <c r="H3" s="108"/>
      <c r="I3" s="108"/>
      <c r="J3" s="108"/>
      <c r="K3" s="108"/>
      <c r="L3" s="108"/>
      <c r="M3" s="108"/>
      <c r="N3" s="99"/>
      <c r="O3" s="99"/>
      <c r="P3" s="99"/>
      <c r="Q3" s="99"/>
      <c r="R3" s="9"/>
      <c r="S3" s="2"/>
      <c r="T3" s="9"/>
    </row>
    <row r="4" spans="1:55" ht="12" customHeight="1" x14ac:dyDescent="0.25">
      <c r="A4" s="5"/>
      <c r="B4" s="12"/>
      <c r="C4" s="1" t="s">
        <v>17</v>
      </c>
      <c r="D4" s="9"/>
      <c r="G4" s="108"/>
      <c r="H4" s="108"/>
      <c r="I4" s="108"/>
      <c r="J4" s="108"/>
      <c r="K4" s="108"/>
      <c r="L4" s="108"/>
      <c r="M4" s="108"/>
      <c r="N4" s="99"/>
      <c r="O4" s="99"/>
      <c r="P4" s="99"/>
      <c r="Q4" s="99"/>
      <c r="R4" s="9"/>
      <c r="S4" s="2"/>
      <c r="T4" s="9"/>
    </row>
    <row r="5" spans="1:55" ht="11.25" customHeight="1" x14ac:dyDescent="0.25">
      <c r="A5" s="6"/>
      <c r="B5" s="24"/>
      <c r="C5" s="1" t="s">
        <v>18</v>
      </c>
      <c r="D5" s="9"/>
      <c r="G5" s="108"/>
      <c r="H5" s="108"/>
      <c r="I5" s="108"/>
      <c r="J5" s="108"/>
      <c r="K5" s="108"/>
      <c r="L5" s="108"/>
      <c r="M5" s="108"/>
      <c r="N5" s="99"/>
      <c r="O5" s="99"/>
      <c r="P5" s="99"/>
      <c r="Q5" s="99"/>
      <c r="R5" s="9"/>
      <c r="S5" s="1"/>
      <c r="T5" s="9"/>
    </row>
    <row r="6" spans="1:55" ht="13.5" customHeight="1" x14ac:dyDescent="0.25">
      <c r="A6" s="7"/>
      <c r="B6" s="13"/>
      <c r="C6" s="1" t="s">
        <v>19</v>
      </c>
      <c r="D6" s="9"/>
      <c r="K6" s="99"/>
      <c r="L6" s="99"/>
      <c r="M6" s="99"/>
      <c r="N6" s="99"/>
      <c r="O6" s="99"/>
      <c r="P6" s="99"/>
      <c r="Q6" s="99"/>
      <c r="R6" s="9"/>
      <c r="S6" s="1"/>
      <c r="T6" s="9"/>
    </row>
    <row r="7" spans="1:55" ht="18.75" x14ac:dyDescent="0.25">
      <c r="A7" s="8"/>
      <c r="B7" s="25"/>
      <c r="C7" s="1" t="s">
        <v>20</v>
      </c>
      <c r="D7" s="9"/>
      <c r="K7" s="99"/>
      <c r="L7" s="99"/>
      <c r="M7" s="99"/>
      <c r="N7" s="99"/>
      <c r="O7" s="99"/>
      <c r="P7" s="99"/>
      <c r="Q7" s="99"/>
      <c r="R7" s="9"/>
      <c r="S7" s="2"/>
      <c r="T7" s="9"/>
    </row>
    <row r="8" spans="1:55" x14ac:dyDescent="0.25">
      <c r="A8" s="53"/>
    </row>
    <row r="10" spans="1:55" x14ac:dyDescent="0.25">
      <c r="C10" s="16">
        <v>41730</v>
      </c>
      <c r="D10" s="16"/>
      <c r="E10" s="16">
        <v>41731</v>
      </c>
      <c r="F10" s="16"/>
      <c r="G10" s="16">
        <v>41732</v>
      </c>
      <c r="H10" s="16"/>
      <c r="I10" s="16">
        <v>41733</v>
      </c>
      <c r="J10" s="16"/>
      <c r="K10" s="18">
        <v>41734</v>
      </c>
      <c r="L10" s="18">
        <v>41735</v>
      </c>
      <c r="M10" s="16">
        <v>41736</v>
      </c>
      <c r="N10" s="16"/>
      <c r="O10" s="16">
        <v>41737</v>
      </c>
      <c r="P10" s="16"/>
      <c r="Q10" s="16">
        <v>41738</v>
      </c>
      <c r="R10" s="16"/>
      <c r="S10" s="16">
        <v>41739</v>
      </c>
      <c r="T10" s="16"/>
      <c r="U10" s="16">
        <v>41740</v>
      </c>
      <c r="V10" s="16"/>
      <c r="W10" s="18">
        <v>41741</v>
      </c>
      <c r="X10" s="18">
        <v>41742</v>
      </c>
      <c r="Y10" s="16">
        <v>41743</v>
      </c>
      <c r="Z10" s="16"/>
      <c r="AA10" s="16">
        <v>41744</v>
      </c>
      <c r="AB10" s="16"/>
      <c r="AC10" s="16">
        <v>41745</v>
      </c>
      <c r="AD10" s="16"/>
      <c r="AE10" s="16">
        <v>41746</v>
      </c>
      <c r="AF10" s="16"/>
      <c r="AG10" s="16">
        <v>41747</v>
      </c>
      <c r="AH10" s="16"/>
      <c r="AI10" s="18">
        <v>41748</v>
      </c>
      <c r="AJ10" s="18">
        <v>41749</v>
      </c>
      <c r="AK10" s="18">
        <v>41750</v>
      </c>
      <c r="AL10" s="16">
        <v>41751</v>
      </c>
      <c r="AM10" s="16"/>
      <c r="AN10" s="16">
        <v>41752</v>
      </c>
      <c r="AO10" s="16"/>
      <c r="AP10" s="16">
        <v>41753</v>
      </c>
      <c r="AQ10" s="16"/>
      <c r="AR10" s="16">
        <v>41754</v>
      </c>
      <c r="AS10" s="16"/>
      <c r="AT10" s="18">
        <v>41755</v>
      </c>
      <c r="AU10" s="18">
        <v>41756</v>
      </c>
      <c r="AV10" s="16">
        <v>41757</v>
      </c>
      <c r="AW10" s="16"/>
      <c r="AX10" s="16">
        <v>41758</v>
      </c>
      <c r="AY10" s="16"/>
      <c r="AZ10" s="16">
        <v>41759</v>
      </c>
      <c r="BA10" s="16"/>
      <c r="BB10" s="106" t="s">
        <v>57</v>
      </c>
      <c r="BC10" s="29" t="s">
        <v>58</v>
      </c>
    </row>
    <row r="11" spans="1:55" x14ac:dyDescent="0.25">
      <c r="A11" s="17" t="s">
        <v>3</v>
      </c>
      <c r="B11" s="17"/>
      <c r="C11" s="36">
        <v>1</v>
      </c>
      <c r="D11" s="36"/>
      <c r="E11" s="36">
        <v>1</v>
      </c>
      <c r="F11" s="36"/>
      <c r="G11" s="36">
        <v>1</v>
      </c>
      <c r="H11" s="36"/>
      <c r="I11" s="43" t="s">
        <v>2</v>
      </c>
      <c r="J11" s="36"/>
      <c r="K11" s="37"/>
      <c r="L11" s="37"/>
      <c r="M11" s="36">
        <v>1</v>
      </c>
      <c r="N11" s="36"/>
      <c r="O11" s="36">
        <v>1</v>
      </c>
      <c r="P11" s="36"/>
      <c r="Q11" s="36">
        <v>1</v>
      </c>
      <c r="R11" s="36"/>
      <c r="S11" s="36">
        <v>1</v>
      </c>
      <c r="T11" s="36"/>
      <c r="U11" s="36">
        <v>1</v>
      </c>
      <c r="V11" s="36"/>
      <c r="W11" s="37"/>
      <c r="X11" s="37"/>
      <c r="Y11" s="36">
        <v>1</v>
      </c>
      <c r="Z11" s="36"/>
      <c r="AA11" s="36">
        <v>1</v>
      </c>
      <c r="AB11" s="36"/>
      <c r="AC11" s="36">
        <v>1</v>
      </c>
      <c r="AD11" s="36"/>
      <c r="AE11" s="36">
        <v>1</v>
      </c>
      <c r="AF11" s="36"/>
      <c r="AG11" s="36">
        <v>1</v>
      </c>
      <c r="AH11" s="36"/>
      <c r="AI11" s="37"/>
      <c r="AJ11" s="37"/>
      <c r="AK11" s="37"/>
      <c r="AL11" s="36">
        <v>1</v>
      </c>
      <c r="AM11" s="36"/>
      <c r="AN11" s="36">
        <v>1</v>
      </c>
      <c r="AO11" s="36"/>
      <c r="AP11" s="36">
        <v>1</v>
      </c>
      <c r="AQ11" s="36"/>
      <c r="AR11" s="36">
        <v>1</v>
      </c>
      <c r="AS11" s="36"/>
      <c r="AT11" s="37"/>
      <c r="AU11" s="37"/>
      <c r="AV11" s="36">
        <v>1</v>
      </c>
      <c r="AW11" s="36"/>
      <c r="AX11" s="36">
        <v>1</v>
      </c>
      <c r="AY11" s="36"/>
      <c r="AZ11" s="36">
        <v>1</v>
      </c>
      <c r="BA11" s="36"/>
    </row>
    <row r="12" spans="1:55" x14ac:dyDescent="0.25">
      <c r="A12" s="17" t="s">
        <v>4</v>
      </c>
      <c r="B12" s="17"/>
      <c r="C12" s="51" t="s">
        <v>59</v>
      </c>
      <c r="D12" s="51"/>
      <c r="E12" s="51" t="s">
        <v>59</v>
      </c>
      <c r="F12" s="51"/>
      <c r="G12" s="51" t="s">
        <v>59</v>
      </c>
      <c r="H12" s="51"/>
      <c r="I12" s="51" t="s">
        <v>59</v>
      </c>
      <c r="J12" s="36"/>
      <c r="K12" s="37"/>
      <c r="L12" s="37"/>
      <c r="M12" s="51" t="s">
        <v>59</v>
      </c>
      <c r="N12" s="51"/>
      <c r="O12" s="51" t="s">
        <v>59</v>
      </c>
      <c r="P12" s="51"/>
      <c r="Q12" s="51" t="s">
        <v>59</v>
      </c>
      <c r="R12" s="51"/>
      <c r="S12" s="51" t="s">
        <v>59</v>
      </c>
      <c r="T12" s="51"/>
      <c r="U12" s="51" t="s">
        <v>59</v>
      </c>
      <c r="V12" s="36"/>
      <c r="W12" s="37"/>
      <c r="X12" s="37"/>
      <c r="Y12" s="51" t="s">
        <v>59</v>
      </c>
      <c r="Z12" s="51"/>
      <c r="AA12" s="51" t="s">
        <v>59</v>
      </c>
      <c r="AB12" s="51"/>
      <c r="AC12" s="51" t="s">
        <v>59</v>
      </c>
      <c r="AD12" s="51"/>
      <c r="AE12" s="51" t="s">
        <v>59</v>
      </c>
      <c r="AF12" s="51"/>
      <c r="AG12" s="51" t="s">
        <v>59</v>
      </c>
      <c r="AH12" s="36"/>
      <c r="AI12" s="37"/>
      <c r="AJ12" s="37"/>
      <c r="AK12" s="37"/>
      <c r="AL12" s="51" t="s">
        <v>59</v>
      </c>
      <c r="AM12" s="51"/>
      <c r="AN12" s="51" t="s">
        <v>59</v>
      </c>
      <c r="AO12" s="51"/>
      <c r="AP12" s="51" t="s">
        <v>59</v>
      </c>
      <c r="AQ12" s="51"/>
      <c r="AR12" s="51" t="s">
        <v>59</v>
      </c>
      <c r="AS12" s="36"/>
      <c r="AT12" s="37"/>
      <c r="AU12" s="37"/>
      <c r="AV12" s="51" t="s">
        <v>59</v>
      </c>
      <c r="AW12" s="51"/>
      <c r="AX12" s="51" t="s">
        <v>59</v>
      </c>
      <c r="AY12" s="51"/>
      <c r="AZ12" s="51" t="s">
        <v>59</v>
      </c>
      <c r="BA12" s="36"/>
    </row>
    <row r="13" spans="1:55" x14ac:dyDescent="0.25">
      <c r="A13" s="17" t="s">
        <v>5</v>
      </c>
      <c r="B13" s="17"/>
      <c r="C13" s="36">
        <v>1</v>
      </c>
      <c r="D13" s="36"/>
      <c r="E13" s="36">
        <v>1</v>
      </c>
      <c r="F13" s="36"/>
      <c r="G13" s="36">
        <v>1</v>
      </c>
      <c r="H13" s="36"/>
      <c r="I13" s="36">
        <v>1</v>
      </c>
      <c r="J13" s="36"/>
      <c r="K13" s="37"/>
      <c r="L13" s="37"/>
      <c r="M13" s="36">
        <v>1</v>
      </c>
      <c r="N13" s="36"/>
      <c r="O13" s="36">
        <v>1</v>
      </c>
      <c r="P13" s="36"/>
      <c r="Q13" s="36">
        <v>1</v>
      </c>
      <c r="R13" s="36"/>
      <c r="S13" s="36">
        <v>1</v>
      </c>
      <c r="T13" s="36"/>
      <c r="U13" s="41" t="s">
        <v>60</v>
      </c>
      <c r="V13" s="36"/>
      <c r="W13" s="37"/>
      <c r="X13" s="37"/>
      <c r="Y13" s="41" t="s">
        <v>60</v>
      </c>
      <c r="Z13" s="36"/>
      <c r="AA13" s="36">
        <v>1</v>
      </c>
      <c r="AB13" s="36"/>
      <c r="AC13" s="36">
        <v>1</v>
      </c>
      <c r="AD13" s="36"/>
      <c r="AE13" s="36">
        <v>1</v>
      </c>
      <c r="AF13" s="36"/>
      <c r="AG13" s="36">
        <v>1</v>
      </c>
      <c r="AH13" s="36"/>
      <c r="AI13" s="37"/>
      <c r="AJ13" s="37"/>
      <c r="AK13" s="37"/>
      <c r="AL13" s="36">
        <v>1</v>
      </c>
      <c r="AM13" s="36"/>
      <c r="AN13" s="36">
        <v>1</v>
      </c>
      <c r="AO13" s="36"/>
      <c r="AP13" s="36">
        <v>1</v>
      </c>
      <c r="AQ13" s="36"/>
      <c r="AR13" s="36">
        <v>1</v>
      </c>
      <c r="AS13" s="36"/>
      <c r="AT13" s="37"/>
      <c r="AU13" s="37"/>
      <c r="AV13" s="41" t="s">
        <v>1</v>
      </c>
      <c r="AW13" s="36"/>
      <c r="AX13" s="41" t="s">
        <v>1</v>
      </c>
      <c r="AY13" s="36"/>
      <c r="AZ13" s="41" t="s">
        <v>1</v>
      </c>
      <c r="BA13" s="36"/>
    </row>
    <row r="14" spans="1:55" x14ac:dyDescent="0.25">
      <c r="A14" s="17" t="s">
        <v>6</v>
      </c>
      <c r="B14" s="17"/>
      <c r="C14" s="36">
        <v>1</v>
      </c>
      <c r="D14" s="36"/>
      <c r="E14" s="36">
        <v>1</v>
      </c>
      <c r="F14" s="36"/>
      <c r="G14" s="36">
        <v>1</v>
      </c>
      <c r="H14" s="36"/>
      <c r="I14" s="36">
        <v>1</v>
      </c>
      <c r="J14" s="36"/>
      <c r="K14" s="37"/>
      <c r="L14" s="37"/>
      <c r="M14" s="41" t="s">
        <v>1</v>
      </c>
      <c r="N14" s="36"/>
      <c r="O14" s="41" t="s">
        <v>1</v>
      </c>
      <c r="P14" s="36"/>
      <c r="Q14" s="41" t="s">
        <v>1</v>
      </c>
      <c r="R14" s="36"/>
      <c r="S14" s="41" t="s">
        <v>1</v>
      </c>
      <c r="T14" s="36"/>
      <c r="U14" s="41" t="s">
        <v>1</v>
      </c>
      <c r="V14" s="36"/>
      <c r="W14" s="37"/>
      <c r="X14" s="37"/>
      <c r="Y14" s="43" t="s">
        <v>2</v>
      </c>
      <c r="Z14" s="36"/>
      <c r="AA14" s="43" t="s">
        <v>2</v>
      </c>
      <c r="AB14" s="36"/>
      <c r="AC14" s="36">
        <v>1</v>
      </c>
      <c r="AD14" s="36"/>
      <c r="AE14" s="36">
        <v>1</v>
      </c>
      <c r="AF14" s="36"/>
      <c r="AG14" s="43" t="s">
        <v>2</v>
      </c>
      <c r="AH14" s="43" t="s">
        <v>2</v>
      </c>
      <c r="AI14" s="37"/>
      <c r="AJ14" s="37"/>
      <c r="AK14" s="37"/>
      <c r="AL14" s="36">
        <v>1</v>
      </c>
      <c r="AM14" s="36"/>
      <c r="AN14" s="36">
        <v>1</v>
      </c>
      <c r="AO14" s="36"/>
      <c r="AP14" s="36">
        <v>1</v>
      </c>
      <c r="AQ14" s="36"/>
      <c r="AR14" s="36">
        <v>1</v>
      </c>
      <c r="AS14" s="36"/>
      <c r="AT14" s="37"/>
      <c r="AU14" s="37"/>
      <c r="AV14" s="36">
        <v>1</v>
      </c>
      <c r="AW14" s="36"/>
      <c r="AX14" s="36">
        <v>1</v>
      </c>
      <c r="AY14" s="36"/>
      <c r="AZ14" s="36">
        <v>1</v>
      </c>
      <c r="BA14" s="36"/>
    </row>
    <row r="15" spans="1:55" x14ac:dyDescent="0.25">
      <c r="A15" s="17" t="s">
        <v>7</v>
      </c>
      <c r="B15" s="17"/>
      <c r="C15" s="36">
        <v>1</v>
      </c>
      <c r="D15" s="36"/>
      <c r="E15" s="36">
        <v>1</v>
      </c>
      <c r="F15" s="36"/>
      <c r="G15" s="36">
        <v>1</v>
      </c>
      <c r="H15" s="36"/>
      <c r="I15" s="36">
        <v>1</v>
      </c>
      <c r="J15" s="36"/>
      <c r="K15" s="37"/>
      <c r="L15" s="37"/>
      <c r="M15" s="36">
        <v>1</v>
      </c>
      <c r="N15" s="36"/>
      <c r="O15" s="36">
        <v>1</v>
      </c>
      <c r="P15" s="36"/>
      <c r="Q15" s="36">
        <v>1</v>
      </c>
      <c r="R15" s="36"/>
      <c r="S15" s="36">
        <v>1</v>
      </c>
      <c r="T15" s="36"/>
      <c r="U15" s="36">
        <v>1</v>
      </c>
      <c r="V15" s="36"/>
      <c r="W15" s="37"/>
      <c r="X15" s="37"/>
      <c r="Y15" s="43" t="s">
        <v>2</v>
      </c>
      <c r="Z15" s="36"/>
      <c r="AA15" s="43" t="s">
        <v>2</v>
      </c>
      <c r="AB15" s="36"/>
      <c r="AC15" s="43" t="s">
        <v>2</v>
      </c>
      <c r="AD15" s="43" t="s">
        <v>2</v>
      </c>
      <c r="AE15" s="43" t="s">
        <v>2</v>
      </c>
      <c r="AF15" s="43" t="s">
        <v>2</v>
      </c>
      <c r="AG15" s="43" t="s">
        <v>2</v>
      </c>
      <c r="AH15" s="43" t="s">
        <v>2</v>
      </c>
      <c r="AI15" s="37"/>
      <c r="AJ15" s="37"/>
      <c r="AK15" s="37"/>
      <c r="AL15" s="36">
        <v>1</v>
      </c>
      <c r="AM15" s="36"/>
      <c r="AN15" s="43" t="s">
        <v>2</v>
      </c>
      <c r="AO15" s="43" t="s">
        <v>2</v>
      </c>
      <c r="AP15" s="43" t="s">
        <v>2</v>
      </c>
      <c r="AQ15" s="43" t="s">
        <v>2</v>
      </c>
      <c r="AR15" s="43" t="s">
        <v>2</v>
      </c>
      <c r="AS15" s="36"/>
      <c r="AT15" s="37"/>
      <c r="AU15" s="37"/>
      <c r="AV15" s="41" t="s">
        <v>1</v>
      </c>
      <c r="AW15" s="36"/>
      <c r="AX15" s="41" t="s">
        <v>1</v>
      </c>
      <c r="AY15" s="36"/>
      <c r="AZ15" s="41" t="s">
        <v>1</v>
      </c>
      <c r="BA15" s="36"/>
    </row>
    <row r="16" spans="1:55" x14ac:dyDescent="0.25">
      <c r="A16" s="17" t="s">
        <v>8</v>
      </c>
      <c r="B16" s="17"/>
      <c r="C16" s="36">
        <v>1</v>
      </c>
      <c r="D16" s="36"/>
      <c r="E16" s="36">
        <v>1</v>
      </c>
      <c r="F16" s="36"/>
      <c r="G16" s="36">
        <v>1</v>
      </c>
      <c r="H16" s="36"/>
      <c r="I16" s="36">
        <v>1</v>
      </c>
      <c r="J16" s="36"/>
      <c r="K16" s="37"/>
      <c r="L16" s="37"/>
      <c r="M16" s="36">
        <v>1</v>
      </c>
      <c r="N16" s="36"/>
      <c r="O16" s="36">
        <v>1</v>
      </c>
      <c r="P16" s="36"/>
      <c r="Q16" s="36">
        <v>1</v>
      </c>
      <c r="R16" s="36"/>
      <c r="S16" s="36">
        <v>1</v>
      </c>
      <c r="T16" s="36"/>
      <c r="U16" s="36">
        <v>1</v>
      </c>
      <c r="V16" s="36"/>
      <c r="W16" s="37"/>
      <c r="X16" s="37"/>
      <c r="Y16" s="36">
        <v>1</v>
      </c>
      <c r="Z16" s="36"/>
      <c r="AA16" s="36">
        <v>1</v>
      </c>
      <c r="AB16" s="36"/>
      <c r="AC16" s="36">
        <v>1</v>
      </c>
      <c r="AD16" s="36"/>
      <c r="AE16" s="36">
        <v>1</v>
      </c>
      <c r="AF16" s="36"/>
      <c r="AG16" s="36">
        <v>1</v>
      </c>
      <c r="AH16" s="36"/>
      <c r="AI16" s="37"/>
      <c r="AJ16" s="37"/>
      <c r="AK16" s="37"/>
      <c r="AL16" s="36">
        <v>1</v>
      </c>
      <c r="AM16" s="36"/>
      <c r="AN16" s="36">
        <v>1</v>
      </c>
      <c r="AO16" s="36"/>
      <c r="AP16" s="36">
        <v>1</v>
      </c>
      <c r="AQ16" s="36"/>
      <c r="AR16" s="36">
        <v>1</v>
      </c>
      <c r="AS16" s="36"/>
      <c r="AT16" s="37"/>
      <c r="AU16" s="37"/>
      <c r="AV16" s="36">
        <v>1</v>
      </c>
      <c r="AW16" s="36"/>
      <c r="AX16" s="36">
        <v>1</v>
      </c>
      <c r="AY16" s="36"/>
      <c r="AZ16" s="36">
        <v>1</v>
      </c>
      <c r="BA16" s="36"/>
    </row>
    <row r="17" spans="1:55" x14ac:dyDescent="0.25">
      <c r="A17" s="17" t="s">
        <v>9</v>
      </c>
      <c r="B17" s="17"/>
      <c r="C17" s="36">
        <v>1</v>
      </c>
      <c r="D17" s="36"/>
      <c r="E17" s="36">
        <v>1</v>
      </c>
      <c r="F17" s="36"/>
      <c r="G17" s="36">
        <v>1</v>
      </c>
      <c r="H17" s="36"/>
      <c r="I17" s="36">
        <v>1</v>
      </c>
      <c r="J17" s="36"/>
      <c r="K17" s="37"/>
      <c r="L17" s="37"/>
      <c r="M17" s="36">
        <v>1</v>
      </c>
      <c r="N17" s="36"/>
      <c r="O17" s="36">
        <v>1</v>
      </c>
      <c r="P17" s="36"/>
      <c r="Q17" s="36">
        <v>1</v>
      </c>
      <c r="R17" s="36"/>
      <c r="S17" s="36">
        <v>1</v>
      </c>
      <c r="T17" s="36"/>
      <c r="U17" s="36">
        <v>1</v>
      </c>
      <c r="V17" s="36"/>
      <c r="W17" s="37"/>
      <c r="X17" s="37"/>
      <c r="Y17" s="36">
        <v>1</v>
      </c>
      <c r="Z17" s="36"/>
      <c r="AA17" s="36">
        <v>1</v>
      </c>
      <c r="AB17" s="36"/>
      <c r="AC17" s="36">
        <v>1</v>
      </c>
      <c r="AD17" s="36"/>
      <c r="AE17" s="36">
        <v>1</v>
      </c>
      <c r="AF17" s="36"/>
      <c r="AG17" s="36">
        <v>1</v>
      </c>
      <c r="AH17" s="36"/>
      <c r="AI17" s="37"/>
      <c r="AJ17" s="37"/>
      <c r="AK17" s="37"/>
      <c r="AL17" s="36">
        <v>1</v>
      </c>
      <c r="AM17" s="36"/>
      <c r="AN17" s="36">
        <v>1</v>
      </c>
      <c r="AO17" s="36"/>
      <c r="AP17" s="36">
        <v>1</v>
      </c>
      <c r="AQ17" s="36"/>
      <c r="AR17" s="36">
        <v>1</v>
      </c>
      <c r="AS17" s="36"/>
      <c r="AT17" s="37"/>
      <c r="AU17" s="37"/>
      <c r="AV17" s="36">
        <v>1</v>
      </c>
      <c r="AW17" s="36"/>
      <c r="AX17" s="36">
        <v>1</v>
      </c>
      <c r="AY17" s="36"/>
      <c r="AZ17" s="36">
        <v>1</v>
      </c>
      <c r="BA17" s="36"/>
    </row>
    <row r="18" spans="1:55" x14ac:dyDescent="0.25">
      <c r="A18" s="17" t="s">
        <v>10</v>
      </c>
      <c r="B18" s="17"/>
      <c r="C18" s="36">
        <v>1</v>
      </c>
      <c r="D18" s="36"/>
      <c r="E18" s="36">
        <v>1</v>
      </c>
      <c r="F18" s="36"/>
      <c r="G18" s="36">
        <v>1</v>
      </c>
      <c r="H18" s="36"/>
      <c r="I18" s="36">
        <v>1</v>
      </c>
      <c r="J18" s="36"/>
      <c r="K18" s="37"/>
      <c r="L18" s="37"/>
      <c r="M18" s="36">
        <v>1</v>
      </c>
      <c r="N18" s="36"/>
      <c r="O18" s="36">
        <v>1</v>
      </c>
      <c r="P18" s="36"/>
      <c r="Q18" s="36">
        <v>1</v>
      </c>
      <c r="R18" s="36"/>
      <c r="S18" s="36">
        <v>1</v>
      </c>
      <c r="T18" s="36"/>
      <c r="U18" s="36">
        <v>1</v>
      </c>
      <c r="V18" s="36"/>
      <c r="W18" s="37"/>
      <c r="X18" s="37"/>
      <c r="Y18" s="52" t="s">
        <v>61</v>
      </c>
      <c r="Z18" s="36"/>
      <c r="AA18" s="52" t="s">
        <v>61</v>
      </c>
      <c r="AB18" s="36"/>
      <c r="AC18" s="52" t="s">
        <v>61</v>
      </c>
      <c r="AD18" s="36"/>
      <c r="AE18" s="52" t="s">
        <v>61</v>
      </c>
      <c r="AF18" s="36"/>
      <c r="AG18" s="52" t="s">
        <v>61</v>
      </c>
      <c r="AH18" s="36"/>
      <c r="AI18" s="37"/>
      <c r="AJ18" s="37"/>
      <c r="AK18" s="37"/>
      <c r="AL18" s="36">
        <v>1</v>
      </c>
      <c r="AM18" s="36"/>
      <c r="AN18" s="36">
        <v>1</v>
      </c>
      <c r="AO18" s="36"/>
      <c r="AP18" s="36">
        <v>1</v>
      </c>
      <c r="AQ18" s="36"/>
      <c r="AR18" s="36">
        <v>1</v>
      </c>
      <c r="AS18" s="36"/>
      <c r="AT18" s="37"/>
      <c r="AU18" s="37"/>
      <c r="AV18" s="36">
        <v>1</v>
      </c>
      <c r="AW18" s="36"/>
      <c r="AX18" s="36">
        <v>1</v>
      </c>
      <c r="AY18" s="36"/>
      <c r="AZ18" s="36">
        <v>1</v>
      </c>
      <c r="BA18" s="36"/>
    </row>
    <row r="19" spans="1:55" x14ac:dyDescent="0.25">
      <c r="A19" s="15" t="s">
        <v>11</v>
      </c>
      <c r="B19" s="15"/>
      <c r="C19" s="38">
        <v>1</v>
      </c>
      <c r="D19" s="38"/>
      <c r="E19" s="38">
        <v>1</v>
      </c>
      <c r="F19" s="38"/>
      <c r="G19" s="38">
        <v>1</v>
      </c>
      <c r="H19" s="38"/>
      <c r="I19" s="38">
        <v>1</v>
      </c>
      <c r="J19" s="38"/>
      <c r="K19" s="37"/>
      <c r="L19" s="37"/>
      <c r="M19" s="38">
        <v>1</v>
      </c>
      <c r="N19" s="38"/>
      <c r="O19" s="38">
        <v>1</v>
      </c>
      <c r="P19" s="38"/>
      <c r="Q19" s="38">
        <v>1</v>
      </c>
      <c r="R19" s="38"/>
      <c r="S19" s="38">
        <v>1</v>
      </c>
      <c r="T19" s="38"/>
      <c r="U19" s="38">
        <v>1</v>
      </c>
      <c r="V19" s="38"/>
      <c r="W19" s="37"/>
      <c r="X19" s="37"/>
      <c r="Y19" s="38">
        <v>1</v>
      </c>
      <c r="Z19" s="38"/>
      <c r="AA19" s="38">
        <v>1</v>
      </c>
      <c r="AB19" s="38"/>
      <c r="AC19" s="38">
        <v>1</v>
      </c>
      <c r="AD19" s="38"/>
      <c r="AE19" s="38">
        <v>1</v>
      </c>
      <c r="AF19" s="38"/>
      <c r="AG19" s="38">
        <v>1</v>
      </c>
      <c r="AH19" s="38"/>
      <c r="AI19" s="37"/>
      <c r="AJ19" s="37"/>
      <c r="AK19" s="37"/>
      <c r="AL19" s="38">
        <v>1</v>
      </c>
      <c r="AM19" s="38"/>
      <c r="AN19" s="38">
        <v>1</v>
      </c>
      <c r="AO19" s="38"/>
      <c r="AP19" s="38">
        <v>1</v>
      </c>
      <c r="AQ19" s="38"/>
      <c r="AR19" s="38">
        <v>1</v>
      </c>
      <c r="AS19" s="38"/>
      <c r="AT19" s="37"/>
      <c r="AU19" s="37"/>
      <c r="AV19" s="38">
        <v>1</v>
      </c>
      <c r="AW19" s="38"/>
      <c r="AX19" s="38">
        <v>1</v>
      </c>
      <c r="AY19" s="38"/>
      <c r="AZ19" s="38">
        <v>1</v>
      </c>
      <c r="BA19" s="38"/>
    </row>
    <row r="20" spans="1:55" x14ac:dyDescent="0.25">
      <c r="A20" s="15" t="s">
        <v>12</v>
      </c>
      <c r="B20" s="15"/>
      <c r="C20" s="43" t="s">
        <v>2</v>
      </c>
      <c r="D20" s="38"/>
      <c r="E20" s="38">
        <v>1</v>
      </c>
      <c r="F20" s="38"/>
      <c r="G20" s="38">
        <v>1</v>
      </c>
      <c r="H20" s="38"/>
      <c r="I20" s="38">
        <v>1</v>
      </c>
      <c r="J20" s="38"/>
      <c r="K20" s="37"/>
      <c r="L20" s="37"/>
      <c r="M20" s="38">
        <v>1</v>
      </c>
      <c r="N20" s="38"/>
      <c r="O20" s="38">
        <v>1</v>
      </c>
      <c r="P20" s="38"/>
      <c r="Q20" s="38">
        <v>1</v>
      </c>
      <c r="R20" s="38"/>
      <c r="S20" s="38">
        <v>1</v>
      </c>
      <c r="T20" s="38"/>
      <c r="U20" s="38">
        <v>1</v>
      </c>
      <c r="V20" s="38"/>
      <c r="W20" s="37"/>
      <c r="X20" s="37"/>
      <c r="Y20" s="38">
        <v>1</v>
      </c>
      <c r="Z20" s="38"/>
      <c r="AA20" s="38">
        <v>1</v>
      </c>
      <c r="AB20" s="38"/>
      <c r="AC20" s="38">
        <v>1</v>
      </c>
      <c r="AD20" s="38"/>
      <c r="AE20" s="38">
        <v>1</v>
      </c>
      <c r="AF20" s="38"/>
      <c r="AG20" s="38">
        <v>1</v>
      </c>
      <c r="AH20" s="38"/>
      <c r="AI20" s="37"/>
      <c r="AJ20" s="37"/>
      <c r="AK20" s="37"/>
      <c r="AL20" s="38">
        <v>1</v>
      </c>
      <c r="AM20" s="38"/>
      <c r="AN20" s="38">
        <v>1</v>
      </c>
      <c r="AO20" s="38"/>
      <c r="AP20" s="38">
        <v>1</v>
      </c>
      <c r="AQ20" s="38"/>
      <c r="AR20" s="38">
        <v>1</v>
      </c>
      <c r="AS20" s="38"/>
      <c r="AT20" s="37"/>
      <c r="AU20" s="37"/>
      <c r="AV20" s="38">
        <v>1</v>
      </c>
      <c r="AW20" s="38"/>
      <c r="AX20" s="38">
        <v>1</v>
      </c>
      <c r="AY20" s="38"/>
      <c r="AZ20" s="38">
        <v>1</v>
      </c>
      <c r="BA20" s="38"/>
    </row>
    <row r="21" spans="1:55" x14ac:dyDescent="0.25">
      <c r="A21" s="15" t="s">
        <v>13</v>
      </c>
      <c r="B21" s="15"/>
      <c r="C21" s="38">
        <v>1</v>
      </c>
      <c r="D21" s="38"/>
      <c r="E21" s="38">
        <v>1</v>
      </c>
      <c r="F21" s="38"/>
      <c r="G21" s="38">
        <v>1</v>
      </c>
      <c r="H21" s="38"/>
      <c r="I21" s="38">
        <v>1</v>
      </c>
      <c r="J21" s="38"/>
      <c r="K21" s="37"/>
      <c r="L21" s="37"/>
      <c r="M21" s="38">
        <v>1</v>
      </c>
      <c r="N21" s="38"/>
      <c r="O21" s="38">
        <v>1</v>
      </c>
      <c r="P21" s="38"/>
      <c r="Q21" s="38">
        <v>1</v>
      </c>
      <c r="R21" s="38"/>
      <c r="S21" s="38">
        <v>1</v>
      </c>
      <c r="T21" s="38"/>
      <c r="U21" s="38">
        <v>1</v>
      </c>
      <c r="V21" s="38"/>
      <c r="W21" s="37"/>
      <c r="X21" s="37"/>
      <c r="Y21" s="38">
        <v>1</v>
      </c>
      <c r="Z21" s="38"/>
      <c r="AA21" s="43" t="s">
        <v>2</v>
      </c>
      <c r="AB21" s="38"/>
      <c r="AC21" s="38">
        <v>1</v>
      </c>
      <c r="AD21" s="38"/>
      <c r="AE21" s="38">
        <v>1</v>
      </c>
      <c r="AF21" s="38"/>
      <c r="AG21" s="38">
        <v>1</v>
      </c>
      <c r="AH21" s="38"/>
      <c r="AI21" s="37"/>
      <c r="AJ21" s="37"/>
      <c r="AK21" s="37"/>
      <c r="AL21" s="38">
        <v>1</v>
      </c>
      <c r="AM21" s="38"/>
      <c r="AN21" s="38">
        <v>1</v>
      </c>
      <c r="AO21" s="38"/>
      <c r="AP21" s="38">
        <v>1</v>
      </c>
      <c r="AQ21" s="38"/>
      <c r="AR21" s="38">
        <v>1</v>
      </c>
      <c r="AS21" s="38"/>
      <c r="AT21" s="37"/>
      <c r="AU21" s="37"/>
      <c r="AV21" s="38">
        <v>1</v>
      </c>
      <c r="AW21" s="38"/>
      <c r="AX21" s="38">
        <v>1</v>
      </c>
      <c r="AY21" s="38"/>
      <c r="AZ21" s="38">
        <v>1</v>
      </c>
      <c r="BA21" s="38"/>
    </row>
    <row r="22" spans="1:55" x14ac:dyDescent="0.25">
      <c r="A22" s="15" t="s">
        <v>14</v>
      </c>
      <c r="B22" s="15"/>
      <c r="C22" s="38">
        <v>1</v>
      </c>
      <c r="D22" s="38"/>
      <c r="E22" s="38">
        <v>1</v>
      </c>
      <c r="F22" s="38"/>
      <c r="G22" s="38">
        <v>1</v>
      </c>
      <c r="H22" s="38"/>
      <c r="I22" s="38">
        <v>1</v>
      </c>
      <c r="J22" s="38"/>
      <c r="K22" s="37"/>
      <c r="L22" s="37"/>
      <c r="M22" s="38">
        <v>1</v>
      </c>
      <c r="N22" s="38"/>
      <c r="O22" s="38">
        <v>1</v>
      </c>
      <c r="P22" s="38"/>
      <c r="Q22" s="38">
        <v>1</v>
      </c>
      <c r="R22" s="38"/>
      <c r="S22" s="38">
        <v>1</v>
      </c>
      <c r="T22" s="38"/>
      <c r="U22" s="43" t="s">
        <v>2</v>
      </c>
      <c r="V22" s="38"/>
      <c r="W22" s="37"/>
      <c r="X22" s="37"/>
      <c r="Y22" s="38">
        <v>1</v>
      </c>
      <c r="Z22" s="38"/>
      <c r="AA22" s="38">
        <v>1</v>
      </c>
      <c r="AB22" s="38"/>
      <c r="AC22" s="38">
        <v>1</v>
      </c>
      <c r="AD22" s="38"/>
      <c r="AE22" s="38">
        <v>1</v>
      </c>
      <c r="AF22" s="38"/>
      <c r="AG22" s="38">
        <v>1</v>
      </c>
      <c r="AH22" s="38"/>
      <c r="AI22" s="37"/>
      <c r="AJ22" s="37"/>
      <c r="AK22" s="37"/>
      <c r="AL22" s="38">
        <v>1</v>
      </c>
      <c r="AM22" s="38"/>
      <c r="AN22" s="43" t="s">
        <v>2</v>
      </c>
      <c r="AO22" s="38"/>
      <c r="AP22" s="38">
        <v>1</v>
      </c>
      <c r="AQ22" s="38"/>
      <c r="AR22" s="38">
        <v>1</v>
      </c>
      <c r="AS22" s="38"/>
      <c r="AT22" s="37"/>
      <c r="AU22" s="37"/>
      <c r="AV22" s="38">
        <v>1</v>
      </c>
      <c r="AW22" s="38"/>
      <c r="AX22" s="38">
        <v>1</v>
      </c>
      <c r="AY22" s="38"/>
      <c r="AZ22" s="38">
        <v>1</v>
      </c>
      <c r="BA22" s="38"/>
    </row>
    <row r="23" spans="1:55" x14ac:dyDescent="0.25">
      <c r="A23" s="17" t="s">
        <v>21</v>
      </c>
      <c r="B23" s="17"/>
      <c r="C23" s="36">
        <v>1</v>
      </c>
      <c r="D23" s="36"/>
      <c r="E23" s="36">
        <v>1</v>
      </c>
      <c r="F23" s="36"/>
      <c r="G23" s="36">
        <v>1</v>
      </c>
      <c r="H23" s="36"/>
      <c r="I23" s="36">
        <v>1</v>
      </c>
      <c r="J23" s="36"/>
      <c r="K23" s="37"/>
      <c r="L23" s="37"/>
      <c r="M23" s="36">
        <v>1</v>
      </c>
      <c r="N23" s="36"/>
      <c r="O23" s="36">
        <v>1</v>
      </c>
      <c r="P23" s="36"/>
      <c r="Q23" s="36">
        <v>1</v>
      </c>
      <c r="R23" s="36"/>
      <c r="S23" s="36">
        <v>1</v>
      </c>
      <c r="T23" s="36"/>
      <c r="U23" s="36">
        <v>1</v>
      </c>
      <c r="V23" s="36"/>
      <c r="W23" s="37"/>
      <c r="X23" s="37"/>
      <c r="Y23" s="36">
        <v>1</v>
      </c>
      <c r="Z23" s="36"/>
      <c r="AA23" s="36">
        <v>1</v>
      </c>
      <c r="AB23" s="36"/>
      <c r="AC23" s="36">
        <v>1</v>
      </c>
      <c r="AD23" s="36"/>
      <c r="AE23" s="36">
        <v>1</v>
      </c>
      <c r="AF23" s="36"/>
      <c r="AG23" s="36">
        <v>1</v>
      </c>
      <c r="AH23" s="36"/>
      <c r="AI23" s="37"/>
      <c r="AJ23" s="37"/>
      <c r="AK23" s="37"/>
      <c r="AL23" s="36">
        <v>1</v>
      </c>
      <c r="AM23" s="36"/>
      <c r="AN23" s="36">
        <v>1</v>
      </c>
      <c r="AO23" s="36"/>
      <c r="AP23" s="36">
        <v>1</v>
      </c>
      <c r="AQ23" s="36"/>
      <c r="AR23" s="36">
        <v>1</v>
      </c>
      <c r="AS23" s="36"/>
      <c r="AT23" s="37"/>
      <c r="AU23" s="37"/>
      <c r="AV23" s="36">
        <v>1</v>
      </c>
      <c r="AW23" s="36"/>
      <c r="AX23" s="36">
        <v>1</v>
      </c>
      <c r="AY23" s="36"/>
      <c r="AZ23" s="36">
        <v>1</v>
      </c>
      <c r="BA23" s="36"/>
    </row>
    <row r="24" spans="1:55" x14ac:dyDescent="0.25">
      <c r="A24" s="17" t="s">
        <v>22</v>
      </c>
      <c r="B24" s="17"/>
      <c r="C24" s="43" t="s">
        <v>2</v>
      </c>
      <c r="D24" s="36"/>
      <c r="E24" s="36">
        <v>1</v>
      </c>
      <c r="F24" s="36"/>
      <c r="G24" s="36">
        <v>1</v>
      </c>
      <c r="H24" s="36"/>
      <c r="I24" s="36">
        <v>1</v>
      </c>
      <c r="J24" s="36"/>
      <c r="K24" s="37"/>
      <c r="L24" s="37"/>
      <c r="M24" s="36">
        <v>1</v>
      </c>
      <c r="N24" s="36"/>
      <c r="O24" s="36">
        <v>1</v>
      </c>
      <c r="P24" s="36"/>
      <c r="Q24" s="36">
        <v>1</v>
      </c>
      <c r="R24" s="36"/>
      <c r="S24" s="36">
        <v>1</v>
      </c>
      <c r="T24" s="36"/>
      <c r="U24" s="36">
        <v>1</v>
      </c>
      <c r="V24" s="36"/>
      <c r="W24" s="37"/>
      <c r="X24" s="37"/>
      <c r="Y24" s="36">
        <v>1</v>
      </c>
      <c r="Z24" s="36"/>
      <c r="AA24" s="36">
        <v>1</v>
      </c>
      <c r="AB24" s="36"/>
      <c r="AC24" s="36">
        <v>1</v>
      </c>
      <c r="AD24" s="36"/>
      <c r="AE24" s="36">
        <v>1</v>
      </c>
      <c r="AF24" s="36"/>
      <c r="AG24" s="36">
        <v>1</v>
      </c>
      <c r="AH24" s="36"/>
      <c r="AI24" s="37"/>
      <c r="AJ24" s="37"/>
      <c r="AK24" s="37"/>
      <c r="AL24" s="36">
        <v>1</v>
      </c>
      <c r="AM24" s="36"/>
      <c r="AN24" s="36">
        <v>1</v>
      </c>
      <c r="AO24" s="36"/>
      <c r="AP24" s="36">
        <v>1</v>
      </c>
      <c r="AQ24" s="36"/>
      <c r="AR24" s="36">
        <v>1</v>
      </c>
      <c r="AS24" s="36"/>
      <c r="AT24" s="37"/>
      <c r="AU24" s="37"/>
      <c r="AV24" s="36">
        <v>1</v>
      </c>
      <c r="AW24" s="36"/>
      <c r="AX24" s="36">
        <v>1</v>
      </c>
      <c r="AY24" s="36"/>
      <c r="AZ24" s="36">
        <v>1</v>
      </c>
      <c r="BA24" s="36"/>
    </row>
    <row r="25" spans="1:55" x14ac:dyDescent="0.25">
      <c r="A25" s="17" t="s">
        <v>23</v>
      </c>
      <c r="B25" s="17"/>
      <c r="C25" s="43" t="s">
        <v>2</v>
      </c>
      <c r="D25" s="36"/>
      <c r="E25" s="43" t="s">
        <v>2</v>
      </c>
      <c r="F25" s="36"/>
      <c r="G25" s="36">
        <v>1</v>
      </c>
      <c r="H25" s="36"/>
      <c r="I25" s="36">
        <v>1</v>
      </c>
      <c r="J25" s="36"/>
      <c r="K25" s="37"/>
      <c r="L25" s="37"/>
      <c r="M25" s="36">
        <v>1</v>
      </c>
      <c r="N25" s="36"/>
      <c r="O25" s="36">
        <v>1</v>
      </c>
      <c r="P25" s="36"/>
      <c r="Q25" s="36">
        <v>1</v>
      </c>
      <c r="R25" s="36"/>
      <c r="S25" s="36">
        <v>1</v>
      </c>
      <c r="T25" s="36"/>
      <c r="U25" s="36">
        <v>1</v>
      </c>
      <c r="V25" s="36"/>
      <c r="W25" s="37"/>
      <c r="X25" s="37"/>
      <c r="Y25" s="36">
        <v>1</v>
      </c>
      <c r="Z25" s="36"/>
      <c r="AA25" s="36">
        <v>1</v>
      </c>
      <c r="AB25" s="36"/>
      <c r="AC25" s="36">
        <v>1</v>
      </c>
      <c r="AD25" s="36"/>
      <c r="AE25" s="36">
        <v>1</v>
      </c>
      <c r="AF25" s="36"/>
      <c r="AG25" s="36">
        <v>1</v>
      </c>
      <c r="AH25" s="36"/>
      <c r="AI25" s="37"/>
      <c r="AJ25" s="37"/>
      <c r="AK25" s="37"/>
      <c r="AL25" s="36">
        <v>1</v>
      </c>
      <c r="AM25" s="36"/>
      <c r="AN25" s="36">
        <v>1</v>
      </c>
      <c r="AO25" s="36"/>
      <c r="AP25" s="36">
        <v>1</v>
      </c>
      <c r="AQ25" s="36"/>
      <c r="AR25" s="36">
        <v>1</v>
      </c>
      <c r="AS25" s="36"/>
      <c r="AT25" s="37"/>
      <c r="AU25" s="37"/>
      <c r="AV25" s="36">
        <v>1</v>
      </c>
      <c r="AW25" s="36"/>
      <c r="AX25" s="36">
        <v>1</v>
      </c>
      <c r="AY25" s="36"/>
      <c r="AZ25" s="36">
        <v>1</v>
      </c>
      <c r="BA25" s="36"/>
    </row>
    <row r="26" spans="1:55" x14ac:dyDescent="0.25">
      <c r="A26" s="17" t="s">
        <v>24</v>
      </c>
      <c r="B26" s="17"/>
      <c r="C26" s="36">
        <v>1</v>
      </c>
      <c r="D26" s="36"/>
      <c r="E26" s="36">
        <v>1</v>
      </c>
      <c r="F26" s="36"/>
      <c r="G26" s="36">
        <v>1</v>
      </c>
      <c r="H26" s="36"/>
      <c r="I26" s="36">
        <v>1</v>
      </c>
      <c r="J26" s="36"/>
      <c r="K26" s="37"/>
      <c r="L26" s="37"/>
      <c r="M26" s="36">
        <v>1</v>
      </c>
      <c r="N26" s="36"/>
      <c r="O26" s="36">
        <v>1</v>
      </c>
      <c r="P26" s="36"/>
      <c r="Q26" s="36">
        <v>1</v>
      </c>
      <c r="R26" s="36"/>
      <c r="S26" s="36">
        <v>1</v>
      </c>
      <c r="T26" s="36"/>
      <c r="U26" s="36">
        <v>1</v>
      </c>
      <c r="V26" s="36"/>
      <c r="W26" s="37"/>
      <c r="X26" s="37"/>
      <c r="Y26" s="36">
        <v>1</v>
      </c>
      <c r="Z26" s="36"/>
      <c r="AA26" s="36">
        <v>1</v>
      </c>
      <c r="AB26" s="36"/>
      <c r="AC26" s="36">
        <v>1</v>
      </c>
      <c r="AD26" s="36"/>
      <c r="AE26" s="36">
        <v>1</v>
      </c>
      <c r="AF26" s="36"/>
      <c r="AG26" s="36">
        <v>1</v>
      </c>
      <c r="AH26" s="36"/>
      <c r="AI26" s="37"/>
      <c r="AJ26" s="37"/>
      <c r="AK26" s="37"/>
      <c r="AL26" s="36">
        <v>1</v>
      </c>
      <c r="AM26" s="36"/>
      <c r="AN26" s="36">
        <v>1</v>
      </c>
      <c r="AO26" s="36"/>
      <c r="AP26" s="36">
        <v>1</v>
      </c>
      <c r="AQ26" s="36"/>
      <c r="AR26" s="36">
        <v>1</v>
      </c>
      <c r="AS26" s="36"/>
      <c r="AT26" s="37"/>
      <c r="AU26" s="37"/>
      <c r="AV26" s="36">
        <v>1</v>
      </c>
      <c r="AW26" s="36"/>
      <c r="AX26" s="36">
        <v>1</v>
      </c>
      <c r="AY26" s="36"/>
      <c r="AZ26" s="36">
        <v>1</v>
      </c>
      <c r="BA26" s="36"/>
    </row>
    <row r="27" spans="1:55" x14ac:dyDescent="0.25">
      <c r="A27" s="17" t="s">
        <v>25</v>
      </c>
      <c r="B27" s="17"/>
      <c r="C27" s="36">
        <v>1</v>
      </c>
      <c r="D27" s="36"/>
      <c r="E27" s="36">
        <v>1</v>
      </c>
      <c r="F27" s="36"/>
      <c r="G27" s="36">
        <v>1</v>
      </c>
      <c r="H27" s="36"/>
      <c r="I27" s="36">
        <v>1</v>
      </c>
      <c r="J27" s="36"/>
      <c r="K27" s="37"/>
      <c r="L27" s="37"/>
      <c r="M27" s="36">
        <v>1</v>
      </c>
      <c r="N27" s="36"/>
      <c r="O27" s="36">
        <v>1</v>
      </c>
      <c r="P27" s="36"/>
      <c r="Q27" s="36">
        <v>1</v>
      </c>
      <c r="R27" s="36"/>
      <c r="S27" s="36">
        <v>1</v>
      </c>
      <c r="T27" s="36"/>
      <c r="U27" s="36">
        <v>1</v>
      </c>
      <c r="V27" s="36"/>
      <c r="W27" s="37"/>
      <c r="X27" s="37"/>
      <c r="Y27" s="36">
        <v>1</v>
      </c>
      <c r="Z27" s="36"/>
      <c r="AA27" s="36">
        <v>1</v>
      </c>
      <c r="AB27" s="36"/>
      <c r="AC27" s="36">
        <v>1</v>
      </c>
      <c r="AD27" s="36"/>
      <c r="AE27" s="36">
        <v>1</v>
      </c>
      <c r="AF27" s="36"/>
      <c r="AG27" s="36">
        <v>1</v>
      </c>
      <c r="AH27" s="36"/>
      <c r="AI27" s="37"/>
      <c r="AJ27" s="37"/>
      <c r="AK27" s="37"/>
      <c r="AL27" s="36">
        <v>1</v>
      </c>
      <c r="AM27" s="36"/>
      <c r="AN27" s="36">
        <v>1</v>
      </c>
      <c r="AO27" s="36"/>
      <c r="AP27" s="36">
        <v>1</v>
      </c>
      <c r="AQ27" s="36"/>
      <c r="AR27" s="36">
        <v>1</v>
      </c>
      <c r="AS27" s="36"/>
      <c r="AT27" s="37"/>
      <c r="AU27" s="37"/>
      <c r="AV27" s="43" t="s">
        <v>2</v>
      </c>
      <c r="AW27" s="43"/>
      <c r="AX27" s="43" t="s">
        <v>2</v>
      </c>
      <c r="AY27" s="43"/>
      <c r="AZ27" s="43" t="s">
        <v>2</v>
      </c>
      <c r="BA27" s="43"/>
    </row>
    <row r="28" spans="1:55" x14ac:dyDescent="0.25">
      <c r="A28" s="17" t="s">
        <v>26</v>
      </c>
      <c r="B28" s="17"/>
      <c r="C28" s="43" t="s">
        <v>2</v>
      </c>
      <c r="D28" s="36"/>
      <c r="E28" s="36">
        <v>1</v>
      </c>
      <c r="F28" s="36"/>
      <c r="G28" s="36">
        <v>1</v>
      </c>
      <c r="H28" s="36"/>
      <c r="I28" s="36">
        <v>1</v>
      </c>
      <c r="J28" s="36"/>
      <c r="K28" s="37"/>
      <c r="L28" s="37"/>
      <c r="M28" s="36">
        <v>1</v>
      </c>
      <c r="N28" s="36"/>
      <c r="O28" s="36">
        <v>1</v>
      </c>
      <c r="P28" s="36"/>
      <c r="Q28" s="36">
        <v>1</v>
      </c>
      <c r="R28" s="36"/>
      <c r="S28" s="36">
        <v>1</v>
      </c>
      <c r="T28" s="36"/>
      <c r="U28" s="36">
        <v>1</v>
      </c>
      <c r="V28" s="36"/>
      <c r="W28" s="37"/>
      <c r="X28" s="37"/>
      <c r="Y28" s="36">
        <v>1</v>
      </c>
      <c r="Z28" s="36"/>
      <c r="AA28" s="43" t="s">
        <v>2</v>
      </c>
      <c r="AB28" s="36"/>
      <c r="AC28" s="36">
        <v>1</v>
      </c>
      <c r="AD28" s="36"/>
      <c r="AE28" s="36">
        <v>1</v>
      </c>
      <c r="AF28" s="36"/>
      <c r="AG28" s="36">
        <v>1</v>
      </c>
      <c r="AH28" s="36"/>
      <c r="AI28" s="37"/>
      <c r="AJ28" s="37"/>
      <c r="AK28" s="37"/>
      <c r="AL28" s="36">
        <v>1</v>
      </c>
      <c r="AM28" s="36"/>
      <c r="AN28" s="36">
        <v>1</v>
      </c>
      <c r="AO28" s="36"/>
      <c r="AP28" s="36">
        <v>1</v>
      </c>
      <c r="AQ28" s="36"/>
      <c r="AR28" s="36">
        <v>1</v>
      </c>
      <c r="AS28" s="36"/>
      <c r="AT28" s="37"/>
      <c r="AU28" s="37"/>
      <c r="AV28" s="36">
        <v>1</v>
      </c>
      <c r="AW28" s="36"/>
      <c r="AX28" s="36">
        <v>1</v>
      </c>
      <c r="AY28" s="36"/>
      <c r="AZ28" s="43" t="s">
        <v>2</v>
      </c>
      <c r="BA28" s="36"/>
    </row>
    <row r="29" spans="1:55" x14ac:dyDescent="0.25">
      <c r="BA29" s="26"/>
    </row>
    <row r="30" spans="1:55" x14ac:dyDescent="0.25">
      <c r="A30" s="35" t="s">
        <v>27</v>
      </c>
      <c r="B30" s="19"/>
      <c r="C30" s="27">
        <f>IF(C11="","",SUM(C11:C28))</f>
        <v>13</v>
      </c>
      <c r="D30" s="27" t="str">
        <f t="shared" ref="D30:BA30" si="0">IF(D11="","",SUM(D11:D28))</f>
        <v/>
      </c>
      <c r="E30" s="27">
        <f t="shared" si="0"/>
        <v>16</v>
      </c>
      <c r="F30" s="27" t="str">
        <f t="shared" si="0"/>
        <v/>
      </c>
      <c r="G30" s="27">
        <f t="shared" si="0"/>
        <v>17</v>
      </c>
      <c r="H30" s="27" t="str">
        <f t="shared" si="0"/>
        <v/>
      </c>
      <c r="I30" s="27">
        <f t="shared" si="0"/>
        <v>16</v>
      </c>
      <c r="J30" s="27" t="str">
        <f t="shared" si="0"/>
        <v/>
      </c>
      <c r="K30" s="27" t="str">
        <f t="shared" si="0"/>
        <v/>
      </c>
      <c r="L30" s="27" t="str">
        <f t="shared" si="0"/>
        <v/>
      </c>
      <c r="M30" s="27">
        <f t="shared" si="0"/>
        <v>16</v>
      </c>
      <c r="N30" s="27" t="str">
        <f t="shared" si="0"/>
        <v/>
      </c>
      <c r="O30" s="27">
        <f t="shared" si="0"/>
        <v>16</v>
      </c>
      <c r="P30" s="27" t="str">
        <f t="shared" si="0"/>
        <v/>
      </c>
      <c r="Q30" s="27">
        <f t="shared" si="0"/>
        <v>16</v>
      </c>
      <c r="R30" s="27" t="str">
        <f t="shared" si="0"/>
        <v/>
      </c>
      <c r="S30" s="27">
        <f t="shared" si="0"/>
        <v>16</v>
      </c>
      <c r="T30" s="27" t="str">
        <f t="shared" si="0"/>
        <v/>
      </c>
      <c r="U30" s="27">
        <f t="shared" si="0"/>
        <v>14</v>
      </c>
      <c r="V30" s="27" t="str">
        <f t="shared" si="0"/>
        <v/>
      </c>
      <c r="W30" s="27" t="str">
        <f t="shared" si="0"/>
        <v/>
      </c>
      <c r="X30" s="27" t="str">
        <f t="shared" si="0"/>
        <v/>
      </c>
      <c r="Y30" s="27">
        <f t="shared" si="0"/>
        <v>13</v>
      </c>
      <c r="Z30" s="27" t="str">
        <f t="shared" si="0"/>
        <v/>
      </c>
      <c r="AA30" s="27">
        <f t="shared" si="0"/>
        <v>12</v>
      </c>
      <c r="AB30" s="27" t="str">
        <f t="shared" si="0"/>
        <v/>
      </c>
      <c r="AC30" s="27">
        <f>IF(AC11="","",SUM(AC11:AC28))</f>
        <v>15</v>
      </c>
      <c r="AD30" s="27" t="str">
        <f t="shared" si="0"/>
        <v/>
      </c>
      <c r="AE30" s="27">
        <f t="shared" si="0"/>
        <v>15</v>
      </c>
      <c r="AF30" s="27" t="str">
        <f t="shared" si="0"/>
        <v/>
      </c>
      <c r="AG30" s="27">
        <f t="shared" si="0"/>
        <v>14</v>
      </c>
      <c r="AH30" s="27" t="str">
        <f t="shared" si="0"/>
        <v/>
      </c>
      <c r="AI30" s="27" t="str">
        <f t="shared" si="0"/>
        <v/>
      </c>
      <c r="AJ30" s="27" t="str">
        <f t="shared" si="0"/>
        <v/>
      </c>
      <c r="AK30" s="27" t="str">
        <f t="shared" si="0"/>
        <v/>
      </c>
      <c r="AL30" s="27">
        <f t="shared" si="0"/>
        <v>17</v>
      </c>
      <c r="AM30" s="27" t="str">
        <f t="shared" si="0"/>
        <v/>
      </c>
      <c r="AN30" s="27">
        <f t="shared" si="0"/>
        <v>15</v>
      </c>
      <c r="AO30" s="27" t="str">
        <f t="shared" si="0"/>
        <v/>
      </c>
      <c r="AP30" s="27">
        <f t="shared" si="0"/>
        <v>16</v>
      </c>
      <c r="AQ30" s="27" t="str">
        <f t="shared" si="0"/>
        <v/>
      </c>
      <c r="AR30" s="27">
        <f t="shared" si="0"/>
        <v>16</v>
      </c>
      <c r="AS30" s="27" t="str">
        <f t="shared" si="0"/>
        <v/>
      </c>
      <c r="AT30" s="27" t="str">
        <f t="shared" si="0"/>
        <v/>
      </c>
      <c r="AU30" s="27" t="str">
        <f t="shared" si="0"/>
        <v/>
      </c>
      <c r="AV30" s="27">
        <f t="shared" si="0"/>
        <v>14</v>
      </c>
      <c r="AW30" s="27" t="str">
        <f t="shared" si="0"/>
        <v/>
      </c>
      <c r="AX30" s="27">
        <f t="shared" si="0"/>
        <v>14</v>
      </c>
      <c r="AY30" s="27" t="str">
        <f t="shared" si="0"/>
        <v/>
      </c>
      <c r="AZ30" s="27">
        <f t="shared" si="0"/>
        <v>13</v>
      </c>
      <c r="BA30" s="27" t="str">
        <f t="shared" si="0"/>
        <v/>
      </c>
      <c r="BC30" s="50">
        <f>AVERAGE(C30:AZ30)</f>
        <v>14.952380952380953</v>
      </c>
    </row>
    <row r="31" spans="1:55" x14ac:dyDescent="0.25">
      <c r="A31" s="35" t="s">
        <v>28</v>
      </c>
      <c r="B31" s="19"/>
      <c r="C31" s="27">
        <f>IF(C30="","",(18-C30))</f>
        <v>5</v>
      </c>
      <c r="D31" s="27" t="str">
        <f t="shared" ref="D31:BA31" si="1">IF(D30="","",(18-D30))</f>
        <v/>
      </c>
      <c r="E31" s="27">
        <f t="shared" si="1"/>
        <v>2</v>
      </c>
      <c r="F31" s="27" t="str">
        <f t="shared" si="1"/>
        <v/>
      </c>
      <c r="G31" s="27">
        <f t="shared" si="1"/>
        <v>1</v>
      </c>
      <c r="H31" s="27" t="str">
        <f t="shared" si="1"/>
        <v/>
      </c>
      <c r="I31" s="27">
        <f t="shared" si="1"/>
        <v>2</v>
      </c>
      <c r="J31" s="27" t="str">
        <f t="shared" si="1"/>
        <v/>
      </c>
      <c r="K31" s="27" t="str">
        <f t="shared" si="1"/>
        <v/>
      </c>
      <c r="L31" s="27" t="str">
        <f t="shared" si="1"/>
        <v/>
      </c>
      <c r="M31" s="27">
        <f t="shared" si="1"/>
        <v>2</v>
      </c>
      <c r="N31" s="27" t="str">
        <f t="shared" si="1"/>
        <v/>
      </c>
      <c r="O31" s="27">
        <f t="shared" si="1"/>
        <v>2</v>
      </c>
      <c r="P31" s="27" t="str">
        <f t="shared" si="1"/>
        <v/>
      </c>
      <c r="Q31" s="27">
        <f t="shared" si="1"/>
        <v>2</v>
      </c>
      <c r="R31" s="27" t="str">
        <f t="shared" si="1"/>
        <v/>
      </c>
      <c r="S31" s="27">
        <f t="shared" si="1"/>
        <v>2</v>
      </c>
      <c r="T31" s="27" t="str">
        <f t="shared" si="1"/>
        <v/>
      </c>
      <c r="U31" s="27">
        <f t="shared" si="1"/>
        <v>4</v>
      </c>
      <c r="V31" s="27" t="str">
        <f t="shared" si="1"/>
        <v/>
      </c>
      <c r="W31" s="27" t="str">
        <f t="shared" si="1"/>
        <v/>
      </c>
      <c r="X31" s="27" t="str">
        <f t="shared" si="1"/>
        <v/>
      </c>
      <c r="Y31" s="27">
        <f t="shared" si="1"/>
        <v>5</v>
      </c>
      <c r="Z31" s="27" t="str">
        <f t="shared" si="1"/>
        <v/>
      </c>
      <c r="AA31" s="27">
        <f t="shared" si="1"/>
        <v>6</v>
      </c>
      <c r="AB31" s="27" t="str">
        <f t="shared" si="1"/>
        <v/>
      </c>
      <c r="AC31" s="27">
        <f t="shared" si="1"/>
        <v>3</v>
      </c>
      <c r="AD31" s="27" t="str">
        <f t="shared" si="1"/>
        <v/>
      </c>
      <c r="AE31" s="27">
        <f t="shared" si="1"/>
        <v>3</v>
      </c>
      <c r="AF31" s="27" t="str">
        <f t="shared" si="1"/>
        <v/>
      </c>
      <c r="AG31" s="27">
        <f t="shared" si="1"/>
        <v>4</v>
      </c>
      <c r="AH31" s="27" t="str">
        <f t="shared" si="1"/>
        <v/>
      </c>
      <c r="AI31" s="27" t="str">
        <f t="shared" si="1"/>
        <v/>
      </c>
      <c r="AJ31" s="27" t="str">
        <f t="shared" si="1"/>
        <v/>
      </c>
      <c r="AK31" s="27" t="str">
        <f t="shared" si="1"/>
        <v/>
      </c>
      <c r="AL31" s="27">
        <f t="shared" si="1"/>
        <v>1</v>
      </c>
      <c r="AM31" s="27" t="str">
        <f t="shared" si="1"/>
        <v/>
      </c>
      <c r="AN31" s="27">
        <f t="shared" si="1"/>
        <v>3</v>
      </c>
      <c r="AO31" s="27" t="str">
        <f t="shared" si="1"/>
        <v/>
      </c>
      <c r="AP31" s="27">
        <f t="shared" si="1"/>
        <v>2</v>
      </c>
      <c r="AQ31" s="27" t="str">
        <f t="shared" si="1"/>
        <v/>
      </c>
      <c r="AR31" s="27">
        <f t="shared" si="1"/>
        <v>2</v>
      </c>
      <c r="AS31" s="27" t="str">
        <f t="shared" si="1"/>
        <v/>
      </c>
      <c r="AT31" s="27" t="str">
        <f t="shared" si="1"/>
        <v/>
      </c>
      <c r="AU31" s="27" t="str">
        <f t="shared" si="1"/>
        <v/>
      </c>
      <c r="AV31" s="27">
        <f t="shared" si="1"/>
        <v>4</v>
      </c>
      <c r="AW31" s="27" t="str">
        <f t="shared" si="1"/>
        <v/>
      </c>
      <c r="AX31" s="27">
        <f t="shared" si="1"/>
        <v>4</v>
      </c>
      <c r="AY31" s="27" t="str">
        <f t="shared" si="1"/>
        <v/>
      </c>
      <c r="AZ31" s="27">
        <f t="shared" si="1"/>
        <v>5</v>
      </c>
      <c r="BA31" s="27" t="str">
        <f t="shared" si="1"/>
        <v/>
      </c>
      <c r="BC31" s="50">
        <f>AVERAGE(C31:AZ31)</f>
        <v>3.0476190476190474</v>
      </c>
    </row>
    <row r="32" spans="1:55" s="20" customFormat="1" x14ac:dyDescent="0.25">
      <c r="D32" s="26"/>
      <c r="F32" s="26"/>
      <c r="H32" s="26"/>
      <c r="J32" s="26"/>
      <c r="N32" s="26"/>
      <c r="P32" s="26"/>
      <c r="R32" s="26"/>
      <c r="T32" s="26"/>
      <c r="V32" s="26"/>
      <c r="Z32" s="26"/>
      <c r="AB32" s="26"/>
      <c r="AD32" s="26"/>
      <c r="AF32" s="26"/>
      <c r="AH32" s="26"/>
      <c r="AM32" s="26"/>
      <c r="AO32" s="26"/>
      <c r="AQ32" s="26"/>
      <c r="AS32" s="26"/>
      <c r="AW32" s="26"/>
      <c r="AY32" s="26"/>
      <c r="BA32" s="26"/>
    </row>
    <row r="33" spans="1:53" x14ac:dyDescent="0.25">
      <c r="B33" s="20" t="s">
        <v>33</v>
      </c>
      <c r="C33" s="16">
        <v>41730</v>
      </c>
      <c r="D33" s="16"/>
      <c r="E33" s="16">
        <v>41731</v>
      </c>
      <c r="F33" s="16"/>
      <c r="G33" s="16">
        <v>41732</v>
      </c>
      <c r="H33" s="16"/>
      <c r="I33" s="16">
        <v>41733</v>
      </c>
      <c r="J33" s="16"/>
      <c r="K33" s="18">
        <v>41734</v>
      </c>
      <c r="L33" s="18">
        <v>41735</v>
      </c>
      <c r="M33" s="16">
        <v>41736</v>
      </c>
      <c r="N33" s="16"/>
      <c r="O33" s="16">
        <v>41737</v>
      </c>
      <c r="P33" s="16"/>
      <c r="Q33" s="16">
        <v>41738</v>
      </c>
      <c r="R33" s="16"/>
      <c r="S33" s="16">
        <v>41739</v>
      </c>
      <c r="T33" s="16"/>
      <c r="U33" s="16">
        <v>41740</v>
      </c>
      <c r="V33" s="16"/>
      <c r="W33" s="18">
        <v>41741</v>
      </c>
      <c r="X33" s="18">
        <v>41742</v>
      </c>
      <c r="Y33" s="16">
        <v>41743</v>
      </c>
      <c r="Z33" s="16"/>
      <c r="AA33" s="16">
        <v>41744</v>
      </c>
      <c r="AB33" s="16"/>
      <c r="AC33" s="16">
        <v>41745</v>
      </c>
      <c r="AD33" s="16"/>
      <c r="AE33" s="16">
        <v>41746</v>
      </c>
      <c r="AF33" s="16"/>
      <c r="AG33" s="16">
        <v>41747</v>
      </c>
      <c r="AH33" s="16"/>
      <c r="AI33" s="18">
        <v>41748</v>
      </c>
      <c r="AJ33" s="18">
        <v>41749</v>
      </c>
      <c r="AK33" s="18">
        <v>41750</v>
      </c>
      <c r="AL33" s="16">
        <v>41751</v>
      </c>
      <c r="AM33" s="16"/>
      <c r="AN33" s="16">
        <v>41752</v>
      </c>
      <c r="AO33" s="16"/>
      <c r="AP33" s="16">
        <v>41753</v>
      </c>
      <c r="AQ33" s="16"/>
      <c r="AR33" s="16">
        <v>41754</v>
      </c>
      <c r="AS33" s="16"/>
      <c r="AT33" s="18">
        <v>41755</v>
      </c>
      <c r="AU33" s="18">
        <v>41756</v>
      </c>
      <c r="AV33" s="16">
        <v>41757</v>
      </c>
      <c r="AW33" s="16"/>
      <c r="AX33" s="16">
        <v>41758</v>
      </c>
      <c r="AY33" s="16"/>
      <c r="AZ33" s="16">
        <v>41759</v>
      </c>
      <c r="BA33" s="16"/>
    </row>
    <row r="34" spans="1:53" x14ac:dyDescent="0.25">
      <c r="A34" s="22" t="s">
        <v>46</v>
      </c>
      <c r="B34" s="22">
        <v>24</v>
      </c>
      <c r="C34" s="39"/>
      <c r="D34" s="39" t="str">
        <f>IF(C34="","",C34/B34)</f>
        <v/>
      </c>
      <c r="E34" s="39">
        <v>7.8230000000000004</v>
      </c>
      <c r="F34" s="39">
        <f>IF(E34="","",E34/B34)</f>
        <v>0.32595833333333335</v>
      </c>
      <c r="G34" s="39">
        <v>23.803000000000001</v>
      </c>
      <c r="H34" s="39">
        <f>IF(G34="","",G34/B34)</f>
        <v>0.99179166666666674</v>
      </c>
      <c r="I34" s="39">
        <v>8.4960000000000004</v>
      </c>
      <c r="J34" s="39">
        <f>IF(I34="","",I34/B34)</f>
        <v>0.35400000000000004</v>
      </c>
      <c r="K34" s="40"/>
      <c r="L34" s="40"/>
      <c r="M34" s="39">
        <v>5.7889999999999997</v>
      </c>
      <c r="N34" s="39">
        <f>IF(M34="","",M34/B34)</f>
        <v>0.24120833333333333</v>
      </c>
      <c r="O34" s="39">
        <v>21.231999999999999</v>
      </c>
      <c r="P34" s="39">
        <f>IF(O34="","",O34/B34)</f>
        <v>0.8846666666666666</v>
      </c>
      <c r="Q34" s="39">
        <v>13.17</v>
      </c>
      <c r="R34" s="39">
        <f>IF(Q34="","",Q34/B34)</f>
        <v>0.54874999999999996</v>
      </c>
      <c r="S34" s="39">
        <v>15.417</v>
      </c>
      <c r="T34" s="39">
        <f>IF(S34="","",S34/B34)</f>
        <v>0.64237500000000003</v>
      </c>
      <c r="U34" s="39">
        <v>0.72</v>
      </c>
      <c r="V34" s="39">
        <f>IF(U34="","",U34/B34)</f>
        <v>0.03</v>
      </c>
      <c r="W34" s="40"/>
      <c r="X34" s="40"/>
      <c r="Y34" s="39">
        <v>9.8450000000000006</v>
      </c>
      <c r="Z34" s="39">
        <f>IF(Y34="","",Y34/B34)</f>
        <v>0.41020833333333334</v>
      </c>
      <c r="AA34" s="39">
        <v>22.756</v>
      </c>
      <c r="AB34" s="39">
        <f>IF(AA34="","",AA34/B34)</f>
        <v>0.94816666666666671</v>
      </c>
      <c r="AC34" s="39">
        <v>6.5229999999999997</v>
      </c>
      <c r="AD34" s="39">
        <f>IF(AC34="","",AC34/B34)</f>
        <v>0.27179166666666665</v>
      </c>
      <c r="AE34" s="39">
        <v>20.826000000000001</v>
      </c>
      <c r="AF34" s="39">
        <f>IF(AE34="","",AE34/B34)</f>
        <v>0.86775000000000002</v>
      </c>
      <c r="AG34" s="39">
        <v>6.0750000000000002</v>
      </c>
      <c r="AH34" s="39">
        <f>IF(AG34="","",AG34/B34)</f>
        <v>0.25312499999999999</v>
      </c>
      <c r="AI34" s="40"/>
      <c r="AJ34" s="40"/>
      <c r="AK34" s="40"/>
      <c r="AL34" s="39">
        <v>4.3109999999999999</v>
      </c>
      <c r="AM34" s="39">
        <f t="shared" ref="AM34:AM57" si="2">IF(AL34="","",AL34/B34)</f>
        <v>0.17962500000000001</v>
      </c>
      <c r="AN34" s="39">
        <v>5.3120000000000003</v>
      </c>
      <c r="AO34" s="39">
        <f t="shared" ref="AO34:AO57" si="3">IF(AN34="","",AN34/B34)</f>
        <v>0.22133333333333335</v>
      </c>
      <c r="AP34" s="39">
        <v>24.332000000000001</v>
      </c>
      <c r="AQ34" s="39">
        <f t="shared" ref="AQ34:AQ57" si="4">IF(AP34="","",AP34/B34)</f>
        <v>1.0138333333333334</v>
      </c>
      <c r="AR34" s="39">
        <v>11.435</v>
      </c>
      <c r="AS34" s="39">
        <f t="shared" ref="AS34:AS57" si="5">IF(AR34="","",AR34/B34)</f>
        <v>0.47645833333333337</v>
      </c>
      <c r="AT34" s="40"/>
      <c r="AU34" s="40"/>
      <c r="AV34" s="39">
        <v>16.661999999999999</v>
      </c>
      <c r="AW34" s="39">
        <f t="shared" ref="AW34:AW57" si="6">IF(AV34="","",AV34/B34)</f>
        <v>0.69424999999999992</v>
      </c>
      <c r="AX34" s="39">
        <v>20.931999999999999</v>
      </c>
      <c r="AY34" s="39">
        <f t="shared" ref="AY34:AY57" si="7">IF(AX34="","",AX34/B34)</f>
        <v>0.87216666666666665</v>
      </c>
      <c r="AZ34" s="39">
        <v>5.3579999999999997</v>
      </c>
      <c r="BA34" s="39">
        <f>IF(AZ34="","",AZ34/B34)</f>
        <v>0.22324999999999998</v>
      </c>
    </row>
    <row r="35" spans="1:53" x14ac:dyDescent="0.25">
      <c r="A35" s="22" t="s">
        <v>67</v>
      </c>
      <c r="B35" s="22">
        <v>15</v>
      </c>
      <c r="C35" s="39">
        <v>4.7</v>
      </c>
      <c r="D35" s="39">
        <f>IF(C35="","",C35/B35)</f>
        <v>0.31333333333333335</v>
      </c>
      <c r="E35" s="39">
        <v>6.9269999999999996</v>
      </c>
      <c r="F35" s="39">
        <f t="shared" ref="F35:F57" si="8">IF(E35="","",E35/B35)</f>
        <v>0.46179999999999999</v>
      </c>
      <c r="G35" s="39">
        <v>6.2729999999999997</v>
      </c>
      <c r="H35" s="39">
        <f t="shared" ref="H35:H57" si="9">IF(G35="","",G35/B35)</f>
        <v>0.41819999999999996</v>
      </c>
      <c r="I35" s="39">
        <v>15.362</v>
      </c>
      <c r="J35" s="39">
        <f t="shared" ref="J35:J57" si="10">IF(I35="","",I35/B35)</f>
        <v>1.0241333333333333</v>
      </c>
      <c r="K35" s="40"/>
      <c r="L35" s="40"/>
      <c r="M35" s="39">
        <v>14.743</v>
      </c>
      <c r="N35" s="39">
        <f t="shared" ref="N35:N57" si="11">IF(M35="","",M35/B35)</f>
        <v>0.98286666666666667</v>
      </c>
      <c r="O35" s="39">
        <v>8.42</v>
      </c>
      <c r="P35" s="39">
        <f t="shared" ref="P35:P57" si="12">IF(O35="","",O35/B35)</f>
        <v>0.56133333333333335</v>
      </c>
      <c r="Q35" s="39">
        <v>12.05</v>
      </c>
      <c r="R35" s="39">
        <f t="shared" ref="R35:R57" si="13">IF(Q35="","",Q35/B35)</f>
        <v>0.80333333333333334</v>
      </c>
      <c r="S35" s="39">
        <v>7.06</v>
      </c>
      <c r="T35" s="39">
        <f t="shared" ref="T35:T57" si="14">IF(S35="","",S35/B35)</f>
        <v>0.47066666666666662</v>
      </c>
      <c r="U35" s="39">
        <v>3.59</v>
      </c>
      <c r="V35" s="39">
        <f t="shared" ref="V35:V57" si="15">IF(U35="","",U35/B35)</f>
        <v>0.23933333333333331</v>
      </c>
      <c r="W35" s="40"/>
      <c r="X35" s="40"/>
      <c r="Y35" s="39">
        <v>1.2889999999999999</v>
      </c>
      <c r="Z35" s="39">
        <f t="shared" ref="Z35:Z57" si="16">IF(Y35="","",Y35/B35)</f>
        <v>8.5933333333333334E-2</v>
      </c>
      <c r="AA35" s="39">
        <v>8.2970000000000006</v>
      </c>
      <c r="AB35" s="39">
        <f t="shared" ref="AB35:AB57" si="17">IF(AA35="","",AA35/B35)</f>
        <v>0.55313333333333337</v>
      </c>
      <c r="AC35" s="39">
        <v>5.5810000000000004</v>
      </c>
      <c r="AD35" s="39">
        <f t="shared" ref="AD35:AD57" si="18">IF(AC35="","",AC35/B35)</f>
        <v>0.37206666666666671</v>
      </c>
      <c r="AE35" s="39">
        <v>9.1620000000000008</v>
      </c>
      <c r="AF35" s="39">
        <f t="shared" ref="AF35:AF57" si="19">IF(AE35="","",AE35/B35)</f>
        <v>0.61080000000000001</v>
      </c>
      <c r="AG35" s="39">
        <v>3.867</v>
      </c>
      <c r="AH35" s="39">
        <f t="shared" ref="AH35:AH57" si="20">IF(AG35="","",AG35/B35)</f>
        <v>0.25779999999999997</v>
      </c>
      <c r="AI35" s="40"/>
      <c r="AJ35" s="40"/>
      <c r="AK35" s="40"/>
      <c r="AL35" s="39">
        <v>12.638</v>
      </c>
      <c r="AM35" s="39">
        <f t="shared" si="2"/>
        <v>0.84253333333333336</v>
      </c>
      <c r="AN35" s="39">
        <v>12.115</v>
      </c>
      <c r="AO35" s="39">
        <f t="shared" si="3"/>
        <v>0.80766666666666664</v>
      </c>
      <c r="AP35" s="39">
        <v>2.9660000000000002</v>
      </c>
      <c r="AQ35" s="39">
        <f t="shared" si="4"/>
        <v>0.19773333333333334</v>
      </c>
      <c r="AR35" s="39">
        <v>11.802</v>
      </c>
      <c r="AS35" s="39">
        <f t="shared" si="5"/>
        <v>0.78679999999999994</v>
      </c>
      <c r="AT35" s="40"/>
      <c r="AU35" s="40"/>
      <c r="AV35" s="39">
        <v>4.2089999999999996</v>
      </c>
      <c r="AW35" s="39">
        <f t="shared" si="6"/>
        <v>0.28059999999999996</v>
      </c>
      <c r="AX35" s="39">
        <v>4.048</v>
      </c>
      <c r="AY35" s="39">
        <f t="shared" si="7"/>
        <v>0.26986666666666664</v>
      </c>
      <c r="AZ35" s="39">
        <v>10.366</v>
      </c>
      <c r="BA35" s="39">
        <f t="shared" ref="BA35:BA42" si="21">IF(AZ35="","",AZ35/B35)</f>
        <v>0.69106666666666661</v>
      </c>
    </row>
    <row r="36" spans="1:53" x14ac:dyDescent="0.25">
      <c r="A36" s="22" t="s">
        <v>47</v>
      </c>
      <c r="B36" s="22">
        <v>15</v>
      </c>
      <c r="C36" s="39"/>
      <c r="D36" s="39" t="str">
        <f t="shared" ref="D36:D57" si="22">IF(C36="","",C36/B36)</f>
        <v/>
      </c>
      <c r="E36" s="39"/>
      <c r="F36" s="39" t="str">
        <f t="shared" si="8"/>
        <v/>
      </c>
      <c r="G36" s="39">
        <v>8.94</v>
      </c>
      <c r="H36" s="39">
        <f t="shared" si="9"/>
        <v>0.59599999999999997</v>
      </c>
      <c r="I36" s="39">
        <v>5.91</v>
      </c>
      <c r="J36" s="39">
        <f t="shared" si="10"/>
        <v>0.39400000000000002</v>
      </c>
      <c r="K36" s="40"/>
      <c r="L36" s="40"/>
      <c r="M36" s="39">
        <v>11.11</v>
      </c>
      <c r="N36" s="39">
        <f t="shared" si="11"/>
        <v>0.74066666666666658</v>
      </c>
      <c r="O36" s="39">
        <v>13.56</v>
      </c>
      <c r="P36" s="39">
        <f t="shared" si="12"/>
        <v>0.90400000000000003</v>
      </c>
      <c r="Q36" s="39">
        <v>14.3</v>
      </c>
      <c r="R36" s="39">
        <f t="shared" si="13"/>
        <v>0.95333333333333337</v>
      </c>
      <c r="S36" s="39">
        <v>9.74</v>
      </c>
      <c r="T36" s="39">
        <f t="shared" si="14"/>
        <v>0.64933333333333332</v>
      </c>
      <c r="U36" s="39">
        <v>13.7</v>
      </c>
      <c r="V36" s="39">
        <f t="shared" si="15"/>
        <v>0.91333333333333333</v>
      </c>
      <c r="W36" s="40"/>
      <c r="X36" s="40"/>
      <c r="Y36" s="39">
        <v>13.098000000000001</v>
      </c>
      <c r="Z36" s="39">
        <f t="shared" si="16"/>
        <v>0.87320000000000009</v>
      </c>
      <c r="AA36" s="39">
        <v>5.5010000000000003</v>
      </c>
      <c r="AB36" s="39">
        <f t="shared" si="17"/>
        <v>0.36673333333333336</v>
      </c>
      <c r="AC36" s="39">
        <v>16.388000000000002</v>
      </c>
      <c r="AD36" s="39">
        <f t="shared" si="18"/>
        <v>1.0925333333333334</v>
      </c>
      <c r="AE36" s="39">
        <v>11.17</v>
      </c>
      <c r="AF36" s="39">
        <f t="shared" si="19"/>
        <v>0.7446666666666667</v>
      </c>
      <c r="AG36" s="39">
        <v>13.670999999999999</v>
      </c>
      <c r="AH36" s="39">
        <f t="shared" si="20"/>
        <v>0.91139999999999999</v>
      </c>
      <c r="AI36" s="40"/>
      <c r="AJ36" s="40"/>
      <c r="AK36" s="40"/>
      <c r="AL36" s="39">
        <v>9.1690000000000005</v>
      </c>
      <c r="AM36" s="39">
        <f t="shared" si="2"/>
        <v>0.61126666666666674</v>
      </c>
      <c r="AN36" s="39">
        <v>7.8209999999999997</v>
      </c>
      <c r="AO36" s="39">
        <f t="shared" si="3"/>
        <v>0.52139999999999997</v>
      </c>
      <c r="AP36" s="39">
        <v>9.19</v>
      </c>
      <c r="AQ36" s="39">
        <f t="shared" si="4"/>
        <v>0.61266666666666658</v>
      </c>
      <c r="AR36" s="39">
        <v>6.8310000000000004</v>
      </c>
      <c r="AS36" s="39">
        <f t="shared" si="5"/>
        <v>0.45540000000000003</v>
      </c>
      <c r="AT36" s="40"/>
      <c r="AU36" s="40"/>
      <c r="AV36" s="39">
        <v>11.180999999999999</v>
      </c>
      <c r="AW36" s="39">
        <f t="shared" si="6"/>
        <v>0.74539999999999995</v>
      </c>
      <c r="AX36" s="39">
        <v>16.081</v>
      </c>
      <c r="AY36" s="39">
        <f t="shared" si="7"/>
        <v>1.0720666666666667</v>
      </c>
      <c r="AZ36" s="39">
        <v>9.125</v>
      </c>
      <c r="BA36" s="39">
        <f t="shared" si="21"/>
        <v>0.60833333333333328</v>
      </c>
    </row>
    <row r="37" spans="1:53" x14ac:dyDescent="0.25">
      <c r="A37" s="22" t="s">
        <v>48</v>
      </c>
      <c r="B37" s="22">
        <v>15</v>
      </c>
      <c r="C37" s="39">
        <v>14.308999999999999</v>
      </c>
      <c r="D37" s="39">
        <f t="shared" si="22"/>
        <v>0.9539333333333333</v>
      </c>
      <c r="E37" s="39">
        <v>4.18</v>
      </c>
      <c r="F37" s="39">
        <f t="shared" si="8"/>
        <v>0.27866666666666667</v>
      </c>
      <c r="G37" s="39">
        <v>4.7880000000000003</v>
      </c>
      <c r="H37" s="39">
        <f t="shared" si="9"/>
        <v>0.31920000000000004</v>
      </c>
      <c r="I37" s="39">
        <v>9.8870000000000005</v>
      </c>
      <c r="J37" s="39">
        <f t="shared" si="10"/>
        <v>0.65913333333333335</v>
      </c>
      <c r="K37" s="40"/>
      <c r="L37" s="40"/>
      <c r="M37" s="39">
        <v>14.75</v>
      </c>
      <c r="N37" s="39">
        <f t="shared" si="11"/>
        <v>0.98333333333333328</v>
      </c>
      <c r="O37" s="39">
        <v>13.56</v>
      </c>
      <c r="P37" s="39">
        <f t="shared" si="12"/>
        <v>0.90400000000000003</v>
      </c>
      <c r="Q37" s="39">
        <v>5.15</v>
      </c>
      <c r="R37" s="39">
        <f t="shared" si="13"/>
        <v>0.34333333333333338</v>
      </c>
      <c r="S37" s="39">
        <v>5.44</v>
      </c>
      <c r="T37" s="39">
        <f t="shared" si="14"/>
        <v>0.36266666666666669</v>
      </c>
      <c r="U37" s="39">
        <v>12.885</v>
      </c>
      <c r="V37" s="39">
        <f t="shared" si="15"/>
        <v>0.85899999999999999</v>
      </c>
      <c r="W37" s="40"/>
      <c r="X37" s="40"/>
      <c r="Y37" s="39">
        <v>3.3519999999999999</v>
      </c>
      <c r="Z37" s="39">
        <f t="shared" si="16"/>
        <v>0.22346666666666665</v>
      </c>
      <c r="AA37" s="39">
        <v>3.6</v>
      </c>
      <c r="AB37" s="39">
        <f t="shared" si="17"/>
        <v>0.24000000000000002</v>
      </c>
      <c r="AC37" s="39">
        <v>11.138999999999999</v>
      </c>
      <c r="AD37" s="39">
        <f t="shared" si="18"/>
        <v>0.74259999999999993</v>
      </c>
      <c r="AE37" s="39">
        <v>8.7959999999999994</v>
      </c>
      <c r="AF37" s="39">
        <f t="shared" si="19"/>
        <v>0.58639999999999992</v>
      </c>
      <c r="AG37" s="39">
        <v>9.7469999999999999</v>
      </c>
      <c r="AH37" s="39">
        <f t="shared" si="20"/>
        <v>0.64980000000000004</v>
      </c>
      <c r="AI37" s="40"/>
      <c r="AJ37" s="40"/>
      <c r="AK37" s="40"/>
      <c r="AL37" s="39">
        <v>2.641</v>
      </c>
      <c r="AM37" s="39">
        <f t="shared" si="2"/>
        <v>0.17606666666666668</v>
      </c>
      <c r="AN37" s="39">
        <f>3.38+11.769</f>
        <v>15.149000000000001</v>
      </c>
      <c r="AO37" s="39">
        <f t="shared" si="3"/>
        <v>1.0099333333333333</v>
      </c>
      <c r="AP37" s="39">
        <v>4.91</v>
      </c>
      <c r="AQ37" s="39">
        <f t="shared" si="4"/>
        <v>0.32733333333333337</v>
      </c>
      <c r="AR37" s="39">
        <v>8.0779999999999994</v>
      </c>
      <c r="AS37" s="39">
        <f t="shared" si="5"/>
        <v>0.53853333333333331</v>
      </c>
      <c r="AT37" s="40"/>
      <c r="AU37" s="40"/>
      <c r="AV37" s="39">
        <v>13.670999999999999</v>
      </c>
      <c r="AW37" s="39">
        <f t="shared" si="6"/>
        <v>0.91139999999999999</v>
      </c>
      <c r="AX37" s="39">
        <v>10.295999999999999</v>
      </c>
      <c r="AY37" s="39">
        <f t="shared" si="7"/>
        <v>0.68640000000000001</v>
      </c>
      <c r="AZ37" s="39">
        <v>4.6260000000000003</v>
      </c>
      <c r="BA37" s="39">
        <f t="shared" si="21"/>
        <v>0.30840000000000001</v>
      </c>
    </row>
    <row r="38" spans="1:53" x14ac:dyDescent="0.25">
      <c r="A38" s="22" t="s">
        <v>49</v>
      </c>
      <c r="B38" s="22">
        <v>15</v>
      </c>
      <c r="C38" s="39"/>
      <c r="D38" s="39" t="str">
        <f t="shared" si="22"/>
        <v/>
      </c>
      <c r="E38" s="39">
        <v>3.194</v>
      </c>
      <c r="F38" s="39">
        <f t="shared" si="8"/>
        <v>0.21293333333333334</v>
      </c>
      <c r="G38" s="39">
        <v>12.151999999999999</v>
      </c>
      <c r="H38" s="39">
        <f t="shared" si="9"/>
        <v>0.81013333333333326</v>
      </c>
      <c r="I38" s="39">
        <v>6.4429999999999996</v>
      </c>
      <c r="J38" s="39">
        <f t="shared" si="10"/>
        <v>0.42953333333333332</v>
      </c>
      <c r="K38" s="40"/>
      <c r="L38" s="40"/>
      <c r="M38" s="39">
        <f>10.633+12.47</f>
        <v>23.103000000000002</v>
      </c>
      <c r="N38" s="39">
        <f t="shared" si="11"/>
        <v>1.5402</v>
      </c>
      <c r="O38" s="39">
        <v>11.11</v>
      </c>
      <c r="P38" s="39">
        <f t="shared" si="12"/>
        <v>0.74066666666666658</v>
      </c>
      <c r="Q38" s="39">
        <v>1.87</v>
      </c>
      <c r="R38" s="39">
        <f t="shared" si="13"/>
        <v>0.12466666666666668</v>
      </c>
      <c r="S38" s="39">
        <v>10.378</v>
      </c>
      <c r="T38" s="39">
        <f t="shared" si="14"/>
        <v>0.69186666666666663</v>
      </c>
      <c r="U38" s="39">
        <v>4.37</v>
      </c>
      <c r="V38" s="39">
        <f t="shared" si="15"/>
        <v>0.29133333333333333</v>
      </c>
      <c r="W38" s="40"/>
      <c r="X38" s="40"/>
      <c r="Y38" s="39">
        <v>9.9695</v>
      </c>
      <c r="Z38" s="39">
        <f t="shared" si="16"/>
        <v>0.6646333333333333</v>
      </c>
      <c r="AA38" s="39"/>
      <c r="AB38" s="39" t="str">
        <f t="shared" si="17"/>
        <v/>
      </c>
      <c r="AC38" s="39">
        <v>10.657</v>
      </c>
      <c r="AD38" s="39">
        <f t="shared" si="18"/>
        <v>0.71046666666666669</v>
      </c>
      <c r="AE38" s="39">
        <v>13.162000000000001</v>
      </c>
      <c r="AF38" s="39">
        <f t="shared" si="19"/>
        <v>0.87746666666666673</v>
      </c>
      <c r="AG38" s="39">
        <v>10.157999999999999</v>
      </c>
      <c r="AH38" s="39">
        <f t="shared" si="20"/>
        <v>0.67719999999999991</v>
      </c>
      <c r="AI38" s="40"/>
      <c r="AJ38" s="40"/>
      <c r="AK38" s="40"/>
      <c r="AL38" s="39">
        <v>11.082000000000001</v>
      </c>
      <c r="AM38" s="39">
        <f t="shared" si="2"/>
        <v>0.73880000000000001</v>
      </c>
      <c r="AN38" s="39"/>
      <c r="AO38" s="39" t="str">
        <f t="shared" si="3"/>
        <v/>
      </c>
      <c r="AP38" s="39">
        <v>10.997</v>
      </c>
      <c r="AQ38" s="39">
        <f t="shared" si="4"/>
        <v>0.7331333333333333</v>
      </c>
      <c r="AR38" s="39">
        <v>6.7619999999999996</v>
      </c>
      <c r="AS38" s="39">
        <f t="shared" si="5"/>
        <v>0.45079999999999998</v>
      </c>
      <c r="AT38" s="40"/>
      <c r="AU38" s="40"/>
      <c r="AV38" s="39">
        <v>6.8319999999999999</v>
      </c>
      <c r="AW38" s="39">
        <f t="shared" si="6"/>
        <v>0.45546666666666663</v>
      </c>
      <c r="AX38" s="39">
        <v>13.721</v>
      </c>
      <c r="AY38" s="39">
        <f t="shared" si="7"/>
        <v>0.91473333333333329</v>
      </c>
      <c r="AZ38" s="39"/>
      <c r="BA38" s="39" t="str">
        <f t="shared" si="21"/>
        <v/>
      </c>
    </row>
    <row r="39" spans="1:53" x14ac:dyDescent="0.25">
      <c r="A39" s="22" t="s">
        <v>50</v>
      </c>
      <c r="B39" s="22">
        <v>15</v>
      </c>
      <c r="C39" s="39">
        <v>5.1920000000000002</v>
      </c>
      <c r="D39" s="39">
        <f t="shared" si="22"/>
        <v>0.34613333333333335</v>
      </c>
      <c r="E39" s="39">
        <v>4.6180000000000003</v>
      </c>
      <c r="F39" s="39">
        <f t="shared" si="8"/>
        <v>0.30786666666666668</v>
      </c>
      <c r="G39" s="39">
        <v>10.69</v>
      </c>
      <c r="H39" s="39">
        <f t="shared" si="9"/>
        <v>0.71266666666666667</v>
      </c>
      <c r="I39" s="39">
        <v>10.542999999999999</v>
      </c>
      <c r="J39" s="39">
        <f t="shared" si="10"/>
        <v>0.70286666666666664</v>
      </c>
      <c r="K39" s="40"/>
      <c r="L39" s="40"/>
      <c r="M39" s="39">
        <v>3.2</v>
      </c>
      <c r="N39" s="39">
        <f t="shared" si="11"/>
        <v>0.21333333333333335</v>
      </c>
      <c r="O39" s="39">
        <v>8.8800000000000008</v>
      </c>
      <c r="P39" s="39">
        <f t="shared" si="12"/>
        <v>0.59200000000000008</v>
      </c>
      <c r="Q39" s="39">
        <v>9.93</v>
      </c>
      <c r="R39" s="39">
        <f t="shared" si="13"/>
        <v>0.66200000000000003</v>
      </c>
      <c r="S39" s="39">
        <v>3.88</v>
      </c>
      <c r="T39" s="39">
        <f t="shared" si="14"/>
        <v>0.25866666666666666</v>
      </c>
      <c r="U39" s="39">
        <v>7.14</v>
      </c>
      <c r="V39" s="39">
        <f t="shared" si="15"/>
        <v>0.47599999999999998</v>
      </c>
      <c r="W39" s="40"/>
      <c r="X39" s="40"/>
      <c r="Y39" s="39">
        <v>8.01</v>
      </c>
      <c r="Z39" s="39">
        <f t="shared" si="16"/>
        <v>0.53400000000000003</v>
      </c>
      <c r="AA39" s="39">
        <v>4.0289999999999999</v>
      </c>
      <c r="AB39" s="39">
        <f t="shared" si="17"/>
        <v>0.26860000000000001</v>
      </c>
      <c r="AC39" s="39">
        <v>4.7839999999999998</v>
      </c>
      <c r="AD39" s="39">
        <f t="shared" si="18"/>
        <v>0.31893333333333335</v>
      </c>
      <c r="AE39" s="39">
        <v>10.49</v>
      </c>
      <c r="AF39" s="39">
        <f t="shared" si="19"/>
        <v>0.69933333333333336</v>
      </c>
      <c r="AG39" s="39">
        <v>3.0219999999999998</v>
      </c>
      <c r="AH39" s="39">
        <f t="shared" si="20"/>
        <v>0.20146666666666666</v>
      </c>
      <c r="AI39" s="40"/>
      <c r="AJ39" s="40"/>
      <c r="AK39" s="40"/>
      <c r="AL39" s="39">
        <v>8.2590000000000003</v>
      </c>
      <c r="AM39" s="39">
        <f t="shared" si="2"/>
        <v>0.55059999999999998</v>
      </c>
      <c r="AN39" s="39">
        <v>5.8150000000000004</v>
      </c>
      <c r="AO39" s="39">
        <f t="shared" si="3"/>
        <v>0.38766666666666671</v>
      </c>
      <c r="AP39" s="39"/>
      <c r="AQ39" s="39" t="str">
        <f t="shared" si="4"/>
        <v/>
      </c>
      <c r="AR39" s="39">
        <v>3.4820000000000002</v>
      </c>
      <c r="AS39" s="39">
        <f t="shared" si="5"/>
        <v>0.23213333333333336</v>
      </c>
      <c r="AT39" s="40"/>
      <c r="AU39" s="40"/>
      <c r="AV39" s="39"/>
      <c r="AW39" s="39" t="str">
        <f t="shared" si="6"/>
        <v/>
      </c>
      <c r="AX39" s="39"/>
      <c r="AY39" s="39" t="str">
        <f t="shared" si="7"/>
        <v/>
      </c>
      <c r="AZ39" s="39"/>
      <c r="BA39" s="39" t="str">
        <f t="shared" si="21"/>
        <v/>
      </c>
    </row>
    <row r="40" spans="1:53" x14ac:dyDescent="0.25">
      <c r="A40" s="21" t="s">
        <v>51</v>
      </c>
      <c r="B40" s="21">
        <v>24</v>
      </c>
      <c r="C40" s="55">
        <v>7.95</v>
      </c>
      <c r="D40" s="55">
        <f t="shared" si="22"/>
        <v>0.33124999999999999</v>
      </c>
      <c r="E40" s="55">
        <v>23.131</v>
      </c>
      <c r="F40" s="55">
        <f t="shared" si="8"/>
        <v>0.96379166666666671</v>
      </c>
      <c r="G40" s="55">
        <v>13.54</v>
      </c>
      <c r="H40" s="55">
        <f t="shared" si="9"/>
        <v>0.56416666666666659</v>
      </c>
      <c r="I40" s="55">
        <v>17.760000000000002</v>
      </c>
      <c r="J40" s="55">
        <f t="shared" si="10"/>
        <v>0.7400000000000001</v>
      </c>
      <c r="K40" s="40"/>
      <c r="L40" s="40"/>
      <c r="M40" s="55">
        <v>4.92</v>
      </c>
      <c r="N40" s="55">
        <f t="shared" si="11"/>
        <v>0.20499999999999999</v>
      </c>
      <c r="O40" s="55">
        <v>8.33</v>
      </c>
      <c r="P40" s="55">
        <f t="shared" si="12"/>
        <v>0.34708333333333335</v>
      </c>
      <c r="Q40" s="55">
        <v>14.15</v>
      </c>
      <c r="R40" s="55">
        <f t="shared" si="13"/>
        <v>0.58958333333333335</v>
      </c>
      <c r="S40" s="55">
        <v>15.12</v>
      </c>
      <c r="T40" s="55">
        <f t="shared" si="14"/>
        <v>0.63</v>
      </c>
      <c r="U40" s="55">
        <v>11.96</v>
      </c>
      <c r="V40" s="55">
        <f t="shared" si="15"/>
        <v>0.49833333333333335</v>
      </c>
      <c r="W40" s="40"/>
      <c r="X40" s="40"/>
      <c r="Y40" s="55">
        <v>5.6</v>
      </c>
      <c r="Z40" s="55">
        <f t="shared" si="16"/>
        <v>0.23333333333333331</v>
      </c>
      <c r="AA40" s="55">
        <v>19.074000000000002</v>
      </c>
      <c r="AB40" s="55">
        <f t="shared" si="17"/>
        <v>0.79475000000000007</v>
      </c>
      <c r="AC40" s="55">
        <v>23.965</v>
      </c>
      <c r="AD40" s="55">
        <f t="shared" si="18"/>
        <v>0.99854166666666666</v>
      </c>
      <c r="AE40" s="55">
        <v>15.106999999999999</v>
      </c>
      <c r="AF40" s="55">
        <f t="shared" si="19"/>
        <v>0.62945833333333334</v>
      </c>
      <c r="AG40" s="55">
        <v>20.553999999999998</v>
      </c>
      <c r="AH40" s="55">
        <f t="shared" si="20"/>
        <v>0.8564166666666666</v>
      </c>
      <c r="AI40" s="40"/>
      <c r="AJ40" s="40"/>
      <c r="AK40" s="40"/>
      <c r="AL40" s="55">
        <v>12.039</v>
      </c>
      <c r="AM40" s="55">
        <f t="shared" si="2"/>
        <v>0.50162499999999999</v>
      </c>
      <c r="AN40" s="55">
        <v>7.84</v>
      </c>
      <c r="AO40" s="55">
        <f t="shared" si="3"/>
        <v>0.32666666666666666</v>
      </c>
      <c r="AP40" s="55">
        <v>13.57</v>
      </c>
      <c r="AQ40" s="55">
        <f t="shared" si="4"/>
        <v>0.56541666666666668</v>
      </c>
      <c r="AR40" s="55">
        <v>12.843999999999999</v>
      </c>
      <c r="AS40" s="55">
        <f t="shared" si="5"/>
        <v>0.53516666666666668</v>
      </c>
      <c r="AT40" s="40"/>
      <c r="AU40" s="40"/>
      <c r="AV40" s="55">
        <v>10.082000000000001</v>
      </c>
      <c r="AW40" s="55">
        <f t="shared" si="6"/>
        <v>0.42008333333333336</v>
      </c>
      <c r="AX40" s="55">
        <v>14.826000000000001</v>
      </c>
      <c r="AY40" s="55">
        <f t="shared" si="7"/>
        <v>0.61775000000000002</v>
      </c>
      <c r="AZ40" s="55">
        <v>21.15</v>
      </c>
      <c r="BA40" s="55">
        <f t="shared" si="21"/>
        <v>0.88124999999999998</v>
      </c>
    </row>
    <row r="41" spans="1:53" x14ac:dyDescent="0.25">
      <c r="A41" s="21" t="s">
        <v>29</v>
      </c>
      <c r="B41" s="21">
        <v>13</v>
      </c>
      <c r="C41" s="55"/>
      <c r="D41" s="55" t="str">
        <f t="shared" si="22"/>
        <v/>
      </c>
      <c r="E41" s="55">
        <v>7.78</v>
      </c>
      <c r="F41" s="55">
        <f t="shared" si="8"/>
        <v>0.59846153846153849</v>
      </c>
      <c r="G41" s="55">
        <v>7.74</v>
      </c>
      <c r="H41" s="55">
        <f t="shared" si="9"/>
        <v>0.5953846153846154</v>
      </c>
      <c r="I41" s="55">
        <v>4.8099999999999996</v>
      </c>
      <c r="J41" s="55">
        <f t="shared" si="10"/>
        <v>0.37</v>
      </c>
      <c r="K41" s="40"/>
      <c r="L41" s="40"/>
      <c r="M41" s="55"/>
      <c r="N41" s="55" t="str">
        <f t="shared" si="11"/>
        <v/>
      </c>
      <c r="O41" s="55">
        <v>9.39</v>
      </c>
      <c r="P41" s="55">
        <f t="shared" si="12"/>
        <v>0.72230769230769232</v>
      </c>
      <c r="Q41" s="55">
        <v>8.7899999999999991</v>
      </c>
      <c r="R41" s="55">
        <f t="shared" si="13"/>
        <v>0.67615384615384611</v>
      </c>
      <c r="S41" s="55">
        <v>2.5299999999999998</v>
      </c>
      <c r="T41" s="55">
        <f t="shared" si="14"/>
        <v>0.19461538461538461</v>
      </c>
      <c r="U41" s="55">
        <v>8.65</v>
      </c>
      <c r="V41" s="55">
        <f t="shared" si="15"/>
        <v>0.66538461538461546</v>
      </c>
      <c r="W41" s="40"/>
      <c r="X41" s="40"/>
      <c r="Y41" s="55">
        <v>9.4</v>
      </c>
      <c r="Z41" s="55">
        <f t="shared" si="16"/>
        <v>0.72307692307692306</v>
      </c>
      <c r="AA41" s="55"/>
      <c r="AB41" s="55" t="str">
        <f t="shared" si="17"/>
        <v/>
      </c>
      <c r="AC41" s="55">
        <v>8.74</v>
      </c>
      <c r="AD41" s="55">
        <f t="shared" si="18"/>
        <v>0.67230769230769227</v>
      </c>
      <c r="AE41" s="55">
        <v>11.981999999999999</v>
      </c>
      <c r="AF41" s="55">
        <f t="shared" si="19"/>
        <v>0.92169230769230759</v>
      </c>
      <c r="AG41" s="55">
        <v>4.6849999999999996</v>
      </c>
      <c r="AH41" s="55">
        <f t="shared" si="20"/>
        <v>0.36038461538461536</v>
      </c>
      <c r="AI41" s="40"/>
      <c r="AJ41" s="40"/>
      <c r="AK41" s="40"/>
      <c r="AL41" s="55">
        <v>6.08</v>
      </c>
      <c r="AM41" s="55">
        <f t="shared" si="2"/>
        <v>0.46769230769230768</v>
      </c>
      <c r="AN41" s="55">
        <v>3.95</v>
      </c>
      <c r="AO41" s="55">
        <f t="shared" si="3"/>
        <v>0.30384615384615388</v>
      </c>
      <c r="AP41" s="55">
        <v>10.01</v>
      </c>
      <c r="AQ41" s="55">
        <f t="shared" si="4"/>
        <v>0.77</v>
      </c>
      <c r="AR41" s="55">
        <v>12.544</v>
      </c>
      <c r="AS41" s="55">
        <f t="shared" si="5"/>
        <v>0.96492307692307699</v>
      </c>
      <c r="AT41" s="40"/>
      <c r="AU41" s="40"/>
      <c r="AV41" s="55">
        <v>9.51</v>
      </c>
      <c r="AW41" s="55">
        <f t="shared" si="6"/>
        <v>0.73153846153846147</v>
      </c>
      <c r="AX41" s="55">
        <v>9.4580000000000002</v>
      </c>
      <c r="AY41" s="55">
        <f t="shared" si="7"/>
        <v>0.72753846153846158</v>
      </c>
      <c r="AZ41" s="55">
        <v>3.16</v>
      </c>
      <c r="BA41" s="55">
        <f t="shared" si="21"/>
        <v>0.24307692307692308</v>
      </c>
    </row>
    <row r="42" spans="1:53" x14ac:dyDescent="0.25">
      <c r="A42" s="21" t="s">
        <v>52</v>
      </c>
      <c r="B42" s="21">
        <v>15</v>
      </c>
      <c r="C42" s="55">
        <v>10.528</v>
      </c>
      <c r="D42" s="55">
        <f t="shared" si="22"/>
        <v>0.70186666666666675</v>
      </c>
      <c r="E42" s="55">
        <v>6.8780000000000001</v>
      </c>
      <c r="F42" s="55">
        <f t="shared" si="8"/>
        <v>0.45853333333333335</v>
      </c>
      <c r="G42" s="55">
        <v>7.4089999999999998</v>
      </c>
      <c r="H42" s="55">
        <f t="shared" si="9"/>
        <v>0.49393333333333334</v>
      </c>
      <c r="I42" s="55">
        <v>14.311</v>
      </c>
      <c r="J42" s="55">
        <f t="shared" si="10"/>
        <v>0.95406666666666662</v>
      </c>
      <c r="K42" s="40"/>
      <c r="L42" s="40"/>
      <c r="M42" s="55">
        <v>5.3360000000000003</v>
      </c>
      <c r="N42" s="55">
        <f t="shared" si="11"/>
        <v>0.35573333333333335</v>
      </c>
      <c r="O42" s="55">
        <v>6.19</v>
      </c>
      <c r="P42" s="55">
        <f t="shared" si="12"/>
        <v>0.41266666666666668</v>
      </c>
      <c r="Q42" s="55">
        <v>4.62</v>
      </c>
      <c r="R42" s="55">
        <f t="shared" si="13"/>
        <v>0.308</v>
      </c>
      <c r="S42" s="55">
        <v>10.51</v>
      </c>
      <c r="T42" s="55">
        <f t="shared" si="14"/>
        <v>0.70066666666666666</v>
      </c>
      <c r="U42" s="55">
        <v>3.63</v>
      </c>
      <c r="V42" s="55">
        <f t="shared" si="15"/>
        <v>0.24199999999999999</v>
      </c>
      <c r="W42" s="40"/>
      <c r="X42" s="40"/>
      <c r="Y42" s="55">
        <v>13.917999999999999</v>
      </c>
      <c r="Z42" s="55">
        <f t="shared" si="16"/>
        <v>0.92786666666666662</v>
      </c>
      <c r="AA42" s="55">
        <v>14.862</v>
      </c>
      <c r="AB42" s="55">
        <f t="shared" si="17"/>
        <v>0.99080000000000001</v>
      </c>
      <c r="AC42" s="55">
        <v>5.17</v>
      </c>
      <c r="AD42" s="55">
        <f t="shared" si="18"/>
        <v>0.34466666666666668</v>
      </c>
      <c r="AE42" s="55">
        <v>7.6929999999999996</v>
      </c>
      <c r="AF42" s="55">
        <f t="shared" si="19"/>
        <v>0.51286666666666669</v>
      </c>
      <c r="AG42" s="55">
        <v>10.936</v>
      </c>
      <c r="AH42" s="55">
        <f t="shared" si="20"/>
        <v>0.72906666666666664</v>
      </c>
      <c r="AI42" s="40"/>
      <c r="AJ42" s="40"/>
      <c r="AK42" s="40"/>
      <c r="AL42" s="55">
        <v>8.4339999999999993</v>
      </c>
      <c r="AM42" s="55">
        <f t="shared" si="2"/>
        <v>0.56226666666666658</v>
      </c>
      <c r="AN42" s="55">
        <v>11.151</v>
      </c>
      <c r="AO42" s="55">
        <f t="shared" si="3"/>
        <v>0.74339999999999995</v>
      </c>
      <c r="AP42" s="55">
        <v>8.4499999999999993</v>
      </c>
      <c r="AQ42" s="55">
        <f t="shared" si="4"/>
        <v>0.56333333333333324</v>
      </c>
      <c r="AR42" s="55">
        <v>9.3650000000000002</v>
      </c>
      <c r="AS42" s="55">
        <f t="shared" si="5"/>
        <v>0.6243333333333333</v>
      </c>
      <c r="AT42" s="40"/>
      <c r="AU42" s="40"/>
      <c r="AV42" s="55">
        <v>5.9489999999999998</v>
      </c>
      <c r="AW42" s="55">
        <f t="shared" si="6"/>
        <v>0.39660000000000001</v>
      </c>
      <c r="AX42" s="55">
        <f>12.696</f>
        <v>12.696</v>
      </c>
      <c r="AY42" s="55">
        <f t="shared" si="7"/>
        <v>0.84639999999999993</v>
      </c>
      <c r="AZ42" s="55">
        <v>5.343</v>
      </c>
      <c r="BA42" s="55">
        <f t="shared" si="21"/>
        <v>0.35620000000000002</v>
      </c>
    </row>
    <row r="43" spans="1:53" x14ac:dyDescent="0.25">
      <c r="A43" s="21" t="s">
        <v>53</v>
      </c>
      <c r="B43" s="21">
        <v>24</v>
      </c>
      <c r="C43" s="55">
        <v>12.87</v>
      </c>
      <c r="D43" s="55">
        <f t="shared" si="22"/>
        <v>0.53625</v>
      </c>
      <c r="E43" s="55"/>
      <c r="F43" s="55" t="str">
        <f t="shared" si="8"/>
        <v/>
      </c>
      <c r="G43" s="55">
        <v>11.439</v>
      </c>
      <c r="H43" s="55">
        <f t="shared" si="9"/>
        <v>0.47662500000000002</v>
      </c>
      <c r="I43" s="55">
        <v>12.87</v>
      </c>
      <c r="J43" s="55">
        <f t="shared" si="10"/>
        <v>0.53625</v>
      </c>
      <c r="K43" s="40"/>
      <c r="L43" s="40"/>
      <c r="M43" s="55">
        <v>10.1</v>
      </c>
      <c r="N43" s="55">
        <f t="shared" si="11"/>
        <v>0.42083333333333334</v>
      </c>
      <c r="O43" s="55">
        <v>10.89</v>
      </c>
      <c r="P43" s="55">
        <f t="shared" si="12"/>
        <v>0.45375000000000004</v>
      </c>
      <c r="Q43" s="55">
        <v>8.58</v>
      </c>
      <c r="R43" s="55">
        <f t="shared" si="13"/>
        <v>0.35749999999999998</v>
      </c>
      <c r="S43" s="55">
        <v>10.01</v>
      </c>
      <c r="T43" s="55">
        <f t="shared" si="14"/>
        <v>0.41708333333333331</v>
      </c>
      <c r="U43" s="55"/>
      <c r="V43" s="55" t="str">
        <f t="shared" si="15"/>
        <v/>
      </c>
      <c r="W43" s="40"/>
      <c r="X43" s="40"/>
      <c r="Y43" s="55">
        <v>4.9260000000000002</v>
      </c>
      <c r="Z43" s="55">
        <f t="shared" si="16"/>
        <v>0.20525000000000002</v>
      </c>
      <c r="AA43" s="55">
        <v>10.01</v>
      </c>
      <c r="AB43" s="55">
        <f t="shared" si="17"/>
        <v>0.41708333333333331</v>
      </c>
      <c r="AC43" s="55">
        <v>3.51</v>
      </c>
      <c r="AD43" s="55">
        <f t="shared" si="18"/>
        <v>0.14624999999999999</v>
      </c>
      <c r="AE43" s="55"/>
      <c r="AF43" s="55" t="str">
        <f t="shared" si="19"/>
        <v/>
      </c>
      <c r="AG43" s="55">
        <v>11.981999999999999</v>
      </c>
      <c r="AH43" s="55">
        <f t="shared" si="20"/>
        <v>0.49924999999999997</v>
      </c>
      <c r="AI43" s="40"/>
      <c r="AJ43" s="40"/>
      <c r="AK43" s="40"/>
      <c r="AL43" s="55">
        <f>6</f>
        <v>6</v>
      </c>
      <c r="AM43" s="55">
        <f t="shared" si="2"/>
        <v>0.25</v>
      </c>
      <c r="AN43" s="55"/>
      <c r="AO43" s="55" t="str">
        <f t="shared" si="3"/>
        <v/>
      </c>
      <c r="AP43" s="55">
        <v>6.95</v>
      </c>
      <c r="AQ43" s="55">
        <f t="shared" si="4"/>
        <v>0.28958333333333336</v>
      </c>
      <c r="AR43" s="55">
        <v>12</v>
      </c>
      <c r="AS43" s="55">
        <f t="shared" si="5"/>
        <v>0.5</v>
      </c>
      <c r="AT43" s="40"/>
      <c r="AU43" s="40"/>
      <c r="AV43" s="55">
        <v>10.01</v>
      </c>
      <c r="AW43" s="55">
        <f t="shared" si="6"/>
        <v>0.41708333333333331</v>
      </c>
      <c r="AX43" s="55">
        <v>20.056000000000001</v>
      </c>
      <c r="AY43" s="55">
        <f t="shared" si="7"/>
        <v>0.83566666666666667</v>
      </c>
      <c r="AZ43" s="55"/>
      <c r="BA43" s="55" t="str">
        <f>IF(AZ43="","",AZ43/B43)</f>
        <v/>
      </c>
    </row>
    <row r="44" spans="1:53" x14ac:dyDescent="0.25">
      <c r="A44" s="21" t="s">
        <v>95</v>
      </c>
      <c r="B44" s="21">
        <v>15</v>
      </c>
      <c r="C44" s="55">
        <f>11.079+2.19</f>
        <v>13.269</v>
      </c>
      <c r="D44" s="55">
        <f t="shared" si="22"/>
        <v>0.88460000000000005</v>
      </c>
      <c r="E44" s="55">
        <f>7.78+6.22</f>
        <v>14</v>
      </c>
      <c r="F44" s="55">
        <f t="shared" si="8"/>
        <v>0.93333333333333335</v>
      </c>
      <c r="G44" s="55">
        <v>4.88</v>
      </c>
      <c r="H44" s="55">
        <f t="shared" si="9"/>
        <v>0.32533333333333331</v>
      </c>
      <c r="I44" s="55">
        <v>15.41</v>
      </c>
      <c r="J44" s="55">
        <f t="shared" si="10"/>
        <v>1.0273333333333334</v>
      </c>
      <c r="K44" s="40"/>
      <c r="L44" s="40"/>
      <c r="M44" s="55">
        <v>4.2789999999999999</v>
      </c>
      <c r="N44" s="55">
        <f t="shared" si="11"/>
        <v>0.28526666666666667</v>
      </c>
      <c r="O44" s="55">
        <v>3.41</v>
      </c>
      <c r="P44" s="55">
        <f t="shared" si="12"/>
        <v>0.22733333333333333</v>
      </c>
      <c r="Q44" s="55">
        <f>2.44</f>
        <v>2.44</v>
      </c>
      <c r="R44" s="55">
        <f t="shared" si="13"/>
        <v>0.16266666666666665</v>
      </c>
      <c r="S44" s="55">
        <v>14.686</v>
      </c>
      <c r="T44" s="55">
        <f t="shared" si="14"/>
        <v>0.97906666666666664</v>
      </c>
      <c r="U44" s="55">
        <v>4.79</v>
      </c>
      <c r="V44" s="55">
        <f t="shared" si="15"/>
        <v>0.31933333333333336</v>
      </c>
      <c r="W44" s="40"/>
      <c r="X44" s="40"/>
      <c r="Y44" s="55">
        <v>3.66</v>
      </c>
      <c r="Z44" s="55">
        <f t="shared" si="16"/>
        <v>0.24400000000000002</v>
      </c>
      <c r="AA44" s="55">
        <v>7.51</v>
      </c>
      <c r="AB44" s="55">
        <f t="shared" si="17"/>
        <v>0.5006666666666667</v>
      </c>
      <c r="AC44" s="55"/>
      <c r="AD44" s="55" t="str">
        <f t="shared" si="18"/>
        <v/>
      </c>
      <c r="AE44" s="55">
        <v>4.63</v>
      </c>
      <c r="AF44" s="55">
        <f t="shared" si="19"/>
        <v>0.30866666666666664</v>
      </c>
      <c r="AG44" s="55">
        <v>4.71</v>
      </c>
      <c r="AH44" s="55">
        <f t="shared" si="20"/>
        <v>0.314</v>
      </c>
      <c r="AI44" s="40"/>
      <c r="AJ44" s="40"/>
      <c r="AK44" s="40"/>
      <c r="AL44" s="55">
        <f>2.19+2.44</f>
        <v>4.63</v>
      </c>
      <c r="AM44" s="55">
        <f t="shared" si="2"/>
        <v>0.30866666666666664</v>
      </c>
      <c r="AN44" s="55">
        <f>2.44+4.219</f>
        <v>6.6590000000000007</v>
      </c>
      <c r="AO44" s="55">
        <f t="shared" si="3"/>
        <v>0.4439333333333334</v>
      </c>
      <c r="AP44" s="55">
        <f>4.63+16</f>
        <v>20.63</v>
      </c>
      <c r="AQ44" s="55">
        <f t="shared" si="4"/>
        <v>1.3753333333333333</v>
      </c>
      <c r="AR44" s="55">
        <f>4.44</f>
        <v>4.4400000000000004</v>
      </c>
      <c r="AS44" s="55">
        <f t="shared" si="5"/>
        <v>0.29600000000000004</v>
      </c>
      <c r="AT44" s="40"/>
      <c r="AU44" s="40"/>
      <c r="AV44" s="55"/>
      <c r="AW44" s="55" t="str">
        <f t="shared" si="6"/>
        <v/>
      </c>
      <c r="AX44" s="55">
        <f>8.366</f>
        <v>8.3659999999999997</v>
      </c>
      <c r="AY44" s="55">
        <f t="shared" si="7"/>
        <v>0.5577333333333333</v>
      </c>
      <c r="AZ44" s="55"/>
      <c r="BA44" s="55"/>
    </row>
    <row r="45" spans="1:53" x14ac:dyDescent="0.25">
      <c r="A45" s="22" t="s">
        <v>42</v>
      </c>
      <c r="B45" s="22">
        <v>24</v>
      </c>
      <c r="C45" s="39"/>
      <c r="D45" s="39" t="str">
        <f t="shared" si="22"/>
        <v/>
      </c>
      <c r="E45" s="39">
        <v>19.059999999999999</v>
      </c>
      <c r="F45" s="39">
        <f t="shared" si="8"/>
        <v>0.79416666666666658</v>
      </c>
      <c r="G45" s="39"/>
      <c r="H45" s="39" t="str">
        <f t="shared" si="9"/>
        <v/>
      </c>
      <c r="I45" s="39">
        <v>13.08</v>
      </c>
      <c r="J45" s="39">
        <f t="shared" si="10"/>
        <v>0.54500000000000004</v>
      </c>
      <c r="K45" s="40"/>
      <c r="L45" s="40"/>
      <c r="M45" s="39">
        <v>23</v>
      </c>
      <c r="N45" s="39">
        <f t="shared" si="11"/>
        <v>0.95833333333333337</v>
      </c>
      <c r="O45" s="39"/>
      <c r="P45" s="39" t="str">
        <f t="shared" si="12"/>
        <v/>
      </c>
      <c r="Q45" s="39">
        <v>20.88</v>
      </c>
      <c r="R45" s="39">
        <f t="shared" si="13"/>
        <v>0.87</v>
      </c>
      <c r="S45" s="39"/>
      <c r="T45" s="39" t="str">
        <f t="shared" si="14"/>
        <v/>
      </c>
      <c r="U45" s="39">
        <v>17.03</v>
      </c>
      <c r="V45" s="39">
        <f t="shared" si="15"/>
        <v>0.70958333333333334</v>
      </c>
      <c r="W45" s="40"/>
      <c r="X45" s="40"/>
      <c r="Y45" s="39">
        <v>23.827000000000002</v>
      </c>
      <c r="Z45" s="39">
        <f t="shared" si="16"/>
        <v>0.99279166666666674</v>
      </c>
      <c r="AA45" s="39"/>
      <c r="AB45" s="39" t="str">
        <f t="shared" si="17"/>
        <v/>
      </c>
      <c r="AC45" s="39">
        <v>17.829999999999998</v>
      </c>
      <c r="AD45" s="39">
        <f t="shared" si="18"/>
        <v>0.74291666666666656</v>
      </c>
      <c r="AE45" s="39"/>
      <c r="AF45" s="39" t="str">
        <f t="shared" si="19"/>
        <v/>
      </c>
      <c r="AG45" s="39">
        <v>24.47</v>
      </c>
      <c r="AH45" s="39">
        <f t="shared" si="20"/>
        <v>1.0195833333333333</v>
      </c>
      <c r="AI45" s="40"/>
      <c r="AJ45" s="40"/>
      <c r="AK45" s="40"/>
      <c r="AL45" s="39">
        <v>24.920999999999999</v>
      </c>
      <c r="AM45" s="39">
        <f t="shared" si="2"/>
        <v>1.038375</v>
      </c>
      <c r="AN45" s="39"/>
      <c r="AO45" s="39" t="str">
        <f t="shared" si="3"/>
        <v/>
      </c>
      <c r="AP45" s="39">
        <v>23.024999999999999</v>
      </c>
      <c r="AQ45" s="39">
        <f t="shared" si="4"/>
        <v>0.95937499999999998</v>
      </c>
      <c r="AR45" s="39"/>
      <c r="AS45" s="39" t="str">
        <f t="shared" si="5"/>
        <v/>
      </c>
      <c r="AT45" s="40"/>
      <c r="AU45" s="40"/>
      <c r="AV45" s="39">
        <v>20.524000000000001</v>
      </c>
      <c r="AW45" s="39">
        <f t="shared" si="6"/>
        <v>0.85516666666666674</v>
      </c>
      <c r="AX45" s="39"/>
      <c r="AY45" s="39" t="str">
        <f t="shared" si="7"/>
        <v/>
      </c>
      <c r="AZ45" s="39">
        <v>11.548</v>
      </c>
      <c r="BA45" s="39">
        <f t="shared" ref="BA45:BA57" si="23">IF(AZ45="","",AZ45/B45)</f>
        <v>0.48116666666666669</v>
      </c>
    </row>
    <row r="46" spans="1:53" x14ac:dyDescent="0.25">
      <c r="A46" s="22" t="s">
        <v>43</v>
      </c>
      <c r="B46" s="22">
        <v>24</v>
      </c>
      <c r="C46" s="39">
        <v>22.1</v>
      </c>
      <c r="D46" s="39">
        <f t="shared" si="22"/>
        <v>0.92083333333333339</v>
      </c>
      <c r="E46" s="39"/>
      <c r="F46" s="39" t="str">
        <f t="shared" si="8"/>
        <v/>
      </c>
      <c r="G46" s="39">
        <f>12.88+20.36</f>
        <v>33.24</v>
      </c>
      <c r="H46" s="39">
        <f t="shared" si="9"/>
        <v>1.385</v>
      </c>
      <c r="I46" s="39">
        <v>15.19</v>
      </c>
      <c r="J46" s="39">
        <f t="shared" si="10"/>
        <v>0.63291666666666668</v>
      </c>
      <c r="K46" s="40"/>
      <c r="L46" s="40"/>
      <c r="M46" s="39">
        <v>24.5</v>
      </c>
      <c r="N46" s="39">
        <f t="shared" si="11"/>
        <v>1.0208333333333333</v>
      </c>
      <c r="O46" s="39"/>
      <c r="P46" s="39" t="str">
        <f t="shared" si="12"/>
        <v/>
      </c>
      <c r="Q46" s="39">
        <v>3.52</v>
      </c>
      <c r="R46" s="39">
        <f t="shared" si="13"/>
        <v>0.14666666666666667</v>
      </c>
      <c r="S46" s="39">
        <v>18.309999999999999</v>
      </c>
      <c r="T46" s="39">
        <f t="shared" si="14"/>
        <v>0.76291666666666658</v>
      </c>
      <c r="U46" s="39"/>
      <c r="V46" s="39" t="str">
        <f t="shared" si="15"/>
        <v/>
      </c>
      <c r="W46" s="40"/>
      <c r="X46" s="40"/>
      <c r="Y46" s="39">
        <v>11.691000000000001</v>
      </c>
      <c r="Z46" s="39">
        <f t="shared" si="16"/>
        <v>0.48712500000000003</v>
      </c>
      <c r="AA46" s="39"/>
      <c r="AB46" s="39" t="str">
        <f t="shared" si="17"/>
        <v/>
      </c>
      <c r="AC46" s="39"/>
      <c r="AD46" s="39" t="str">
        <f t="shared" si="18"/>
        <v/>
      </c>
      <c r="AE46" s="39"/>
      <c r="AF46" s="39" t="str">
        <f t="shared" si="19"/>
        <v/>
      </c>
      <c r="AG46" s="39"/>
      <c r="AH46" s="39" t="str">
        <f t="shared" si="20"/>
        <v/>
      </c>
      <c r="AI46" s="40"/>
      <c r="AJ46" s="40"/>
      <c r="AK46" s="40"/>
      <c r="AL46" s="39">
        <f>22.375+10.809</f>
        <v>33.183999999999997</v>
      </c>
      <c r="AM46" s="39">
        <f t="shared" si="2"/>
        <v>1.3826666666666665</v>
      </c>
      <c r="AN46" s="39"/>
      <c r="AO46" s="39" t="str">
        <f t="shared" si="3"/>
        <v/>
      </c>
      <c r="AP46" s="39"/>
      <c r="AQ46" s="39" t="str">
        <f t="shared" si="4"/>
        <v/>
      </c>
      <c r="AR46" s="39"/>
      <c r="AS46" s="39" t="str">
        <f t="shared" si="5"/>
        <v/>
      </c>
      <c r="AT46" s="40"/>
      <c r="AU46" s="40"/>
      <c r="AV46" s="39"/>
      <c r="AW46" s="39" t="str">
        <f t="shared" si="6"/>
        <v/>
      </c>
      <c r="AX46" s="39"/>
      <c r="AY46" s="39" t="str">
        <f t="shared" si="7"/>
        <v/>
      </c>
      <c r="AZ46" s="39"/>
      <c r="BA46" s="39" t="str">
        <f t="shared" si="23"/>
        <v/>
      </c>
    </row>
    <row r="47" spans="1:53" x14ac:dyDescent="0.25">
      <c r="A47" s="22" t="s">
        <v>54</v>
      </c>
      <c r="B47" s="22">
        <v>15</v>
      </c>
      <c r="C47" s="39">
        <v>2.93</v>
      </c>
      <c r="D47" s="39">
        <f t="shared" si="22"/>
        <v>0.19533333333333333</v>
      </c>
      <c r="E47" s="39">
        <v>3.9780000000000002</v>
      </c>
      <c r="F47" s="39">
        <f t="shared" si="8"/>
        <v>0.26519999999999999</v>
      </c>
      <c r="G47" s="39">
        <v>7.87</v>
      </c>
      <c r="H47" s="39">
        <f t="shared" si="9"/>
        <v>0.52466666666666673</v>
      </c>
      <c r="I47" s="39">
        <v>7.14</v>
      </c>
      <c r="J47" s="39">
        <f t="shared" si="10"/>
        <v>0.47599999999999998</v>
      </c>
      <c r="K47" s="40"/>
      <c r="L47" s="40"/>
      <c r="M47" s="39"/>
      <c r="N47" s="39" t="str">
        <f t="shared" si="11"/>
        <v/>
      </c>
      <c r="O47" s="39"/>
      <c r="P47" s="39" t="str">
        <f t="shared" si="12"/>
        <v/>
      </c>
      <c r="Q47" s="39"/>
      <c r="R47" s="39" t="str">
        <f t="shared" si="13"/>
        <v/>
      </c>
      <c r="S47" s="39"/>
      <c r="T47" s="39" t="str">
        <f t="shared" si="14"/>
        <v/>
      </c>
      <c r="U47" s="39"/>
      <c r="V47" s="39" t="str">
        <f t="shared" si="15"/>
        <v/>
      </c>
      <c r="W47" s="40"/>
      <c r="X47" s="40"/>
      <c r="Y47" s="39"/>
      <c r="Z47" s="39" t="str">
        <f t="shared" si="16"/>
        <v/>
      </c>
      <c r="AA47" s="39"/>
      <c r="AB47" s="39" t="str">
        <f t="shared" si="17"/>
        <v/>
      </c>
      <c r="AC47" s="39">
        <v>10.866</v>
      </c>
      <c r="AD47" s="39">
        <f t="shared" si="18"/>
        <v>0.72439999999999993</v>
      </c>
      <c r="AE47" s="39">
        <v>7.1909999999999998</v>
      </c>
      <c r="AF47" s="39">
        <f t="shared" si="19"/>
        <v>0.47939999999999999</v>
      </c>
      <c r="AG47" s="39"/>
      <c r="AH47" s="39" t="str">
        <f t="shared" si="20"/>
        <v/>
      </c>
      <c r="AI47" s="40"/>
      <c r="AJ47" s="40"/>
      <c r="AK47" s="40"/>
      <c r="AL47" s="39">
        <f>9.7</f>
        <v>9.6999999999999993</v>
      </c>
      <c r="AM47" s="39">
        <f t="shared" si="2"/>
        <v>0.64666666666666661</v>
      </c>
      <c r="AN47" s="39">
        <v>8.5050000000000008</v>
      </c>
      <c r="AO47" s="39">
        <f t="shared" si="3"/>
        <v>0.56700000000000006</v>
      </c>
      <c r="AP47" s="39">
        <f>10.2+4.52</f>
        <v>14.719999999999999</v>
      </c>
      <c r="AQ47" s="39">
        <f t="shared" si="4"/>
        <v>0.98133333333333328</v>
      </c>
      <c r="AR47" s="39">
        <v>6.907</v>
      </c>
      <c r="AS47" s="39">
        <f t="shared" si="5"/>
        <v>0.46046666666666669</v>
      </c>
      <c r="AT47" s="40"/>
      <c r="AU47" s="40"/>
      <c r="AV47" s="39">
        <v>4.1379999999999999</v>
      </c>
      <c r="AW47" s="39">
        <f t="shared" si="6"/>
        <v>0.27586666666666665</v>
      </c>
      <c r="AX47" s="39">
        <f>9.306</f>
        <v>9.3059999999999992</v>
      </c>
      <c r="AY47" s="39">
        <f t="shared" si="7"/>
        <v>0.62039999999999995</v>
      </c>
      <c r="AZ47" s="39">
        <v>9.1950000000000003</v>
      </c>
      <c r="BA47" s="39">
        <f t="shared" si="23"/>
        <v>0.61299999999999999</v>
      </c>
    </row>
    <row r="48" spans="1:53" x14ac:dyDescent="0.25">
      <c r="A48" s="22" t="s">
        <v>44</v>
      </c>
      <c r="B48" s="22">
        <v>24</v>
      </c>
      <c r="C48" s="39">
        <v>13.5</v>
      </c>
      <c r="D48" s="39">
        <f t="shared" si="22"/>
        <v>0.5625</v>
      </c>
      <c r="E48" s="39">
        <v>15.4</v>
      </c>
      <c r="F48" s="39">
        <f t="shared" si="8"/>
        <v>0.64166666666666672</v>
      </c>
      <c r="G48" s="39">
        <v>16.420000000000002</v>
      </c>
      <c r="H48" s="39">
        <f t="shared" si="9"/>
        <v>0.6841666666666667</v>
      </c>
      <c r="I48" s="39">
        <f>15.96+17.86</f>
        <v>33.82</v>
      </c>
      <c r="J48" s="39">
        <f t="shared" si="10"/>
        <v>1.4091666666666667</v>
      </c>
      <c r="K48" s="40"/>
      <c r="L48" s="40"/>
      <c r="M48" s="39">
        <v>13.63</v>
      </c>
      <c r="N48" s="39">
        <f t="shared" si="11"/>
        <v>0.56791666666666674</v>
      </c>
      <c r="O48" s="39">
        <v>7.32</v>
      </c>
      <c r="P48" s="39">
        <f t="shared" si="12"/>
        <v>0.30499999999999999</v>
      </c>
      <c r="Q48" s="39">
        <v>5.85</v>
      </c>
      <c r="R48" s="39">
        <f t="shared" si="13"/>
        <v>0.24374999999999999</v>
      </c>
      <c r="S48" s="39">
        <v>11</v>
      </c>
      <c r="T48" s="39">
        <f t="shared" si="14"/>
        <v>0.45833333333333331</v>
      </c>
      <c r="U48" s="39"/>
      <c r="V48" s="39" t="str">
        <f t="shared" si="15"/>
        <v/>
      </c>
      <c r="W48" s="40"/>
      <c r="X48" s="40"/>
      <c r="Y48" s="39"/>
      <c r="Z48" s="39" t="str">
        <f t="shared" si="16"/>
        <v/>
      </c>
      <c r="AA48" s="39">
        <v>3.7330000000000001</v>
      </c>
      <c r="AB48" s="39">
        <f t="shared" si="17"/>
        <v>0.15554166666666666</v>
      </c>
      <c r="AC48" s="39">
        <v>23.9</v>
      </c>
      <c r="AD48" s="39">
        <f t="shared" si="18"/>
        <v>0.99583333333333324</v>
      </c>
      <c r="AE48" s="39">
        <v>11.532</v>
      </c>
      <c r="AF48" s="39">
        <f t="shared" si="19"/>
        <v>0.48049999999999998</v>
      </c>
      <c r="AG48" s="39">
        <v>9.15</v>
      </c>
      <c r="AH48" s="39">
        <f t="shared" si="20"/>
        <v>0.38125000000000003</v>
      </c>
      <c r="AI48" s="40"/>
      <c r="AJ48" s="40"/>
      <c r="AK48" s="40"/>
      <c r="AL48" s="39">
        <v>9.68</v>
      </c>
      <c r="AM48" s="39">
        <f t="shared" si="2"/>
        <v>0.40333333333333332</v>
      </c>
      <c r="AN48" s="39">
        <v>15.94</v>
      </c>
      <c r="AO48" s="39">
        <f t="shared" si="3"/>
        <v>0.66416666666666668</v>
      </c>
      <c r="AP48" s="39">
        <v>17.18</v>
      </c>
      <c r="AQ48" s="39">
        <f t="shared" si="4"/>
        <v>0.71583333333333332</v>
      </c>
      <c r="AR48" s="39">
        <f>5.85+11.7</f>
        <v>17.549999999999997</v>
      </c>
      <c r="AS48" s="39">
        <f t="shared" si="5"/>
        <v>0.73124999999999984</v>
      </c>
      <c r="AT48" s="40"/>
      <c r="AU48" s="40"/>
      <c r="AV48" s="39"/>
      <c r="AW48" s="39" t="str">
        <f t="shared" si="6"/>
        <v/>
      </c>
      <c r="AX48" s="39"/>
      <c r="AY48" s="39" t="str">
        <f t="shared" si="7"/>
        <v/>
      </c>
      <c r="AZ48" s="39"/>
      <c r="BA48" s="39" t="str">
        <f t="shared" si="23"/>
        <v/>
      </c>
    </row>
    <row r="49" spans="1:55" x14ac:dyDescent="0.25">
      <c r="A49" s="22" t="s">
        <v>45</v>
      </c>
      <c r="B49" s="22">
        <v>24</v>
      </c>
      <c r="C49" s="39">
        <v>18.7</v>
      </c>
      <c r="D49" s="39">
        <f t="shared" si="22"/>
        <v>0.77916666666666667</v>
      </c>
      <c r="E49" s="39">
        <f>7.95+1.2</f>
        <v>9.15</v>
      </c>
      <c r="F49" s="39">
        <f t="shared" si="8"/>
        <v>0.38125000000000003</v>
      </c>
      <c r="G49" s="39">
        <f>14.22</f>
        <v>14.22</v>
      </c>
      <c r="H49" s="39">
        <f t="shared" si="9"/>
        <v>0.59250000000000003</v>
      </c>
      <c r="I49" s="39"/>
      <c r="J49" s="39" t="str">
        <f t="shared" si="10"/>
        <v/>
      </c>
      <c r="K49" s="40"/>
      <c r="L49" s="40"/>
      <c r="M49" s="39">
        <v>16.62</v>
      </c>
      <c r="N49" s="39">
        <f t="shared" si="11"/>
        <v>0.6925</v>
      </c>
      <c r="O49" s="39">
        <v>15.11</v>
      </c>
      <c r="P49" s="39">
        <f t="shared" si="12"/>
        <v>0.62958333333333327</v>
      </c>
      <c r="Q49" s="39"/>
      <c r="R49" s="39" t="str">
        <f t="shared" si="13"/>
        <v/>
      </c>
      <c r="S49" s="39">
        <v>20.6</v>
      </c>
      <c r="T49" s="39">
        <f t="shared" si="14"/>
        <v>0.85833333333333339</v>
      </c>
      <c r="U49" s="39">
        <v>9.76</v>
      </c>
      <c r="V49" s="39">
        <f t="shared" si="15"/>
        <v>0.40666666666666668</v>
      </c>
      <c r="W49" s="40"/>
      <c r="X49" s="40"/>
      <c r="Y49" s="39"/>
      <c r="Z49" s="39" t="str">
        <f t="shared" si="16"/>
        <v/>
      </c>
      <c r="AA49" s="39">
        <v>10.928000000000001</v>
      </c>
      <c r="AB49" s="39">
        <f t="shared" si="17"/>
        <v>0.45533333333333337</v>
      </c>
      <c r="AC49" s="39">
        <v>19.21</v>
      </c>
      <c r="AD49" s="39">
        <f t="shared" si="18"/>
        <v>0.80041666666666667</v>
      </c>
      <c r="AE49" s="39">
        <v>18.835000000000001</v>
      </c>
      <c r="AF49" s="39">
        <f t="shared" si="19"/>
        <v>0.78479166666666667</v>
      </c>
      <c r="AG49" s="39">
        <v>4.1029999999999998</v>
      </c>
      <c r="AH49" s="39">
        <f t="shared" si="20"/>
        <v>0.17095833333333332</v>
      </c>
      <c r="AI49" s="40"/>
      <c r="AJ49" s="40"/>
      <c r="AK49" s="40"/>
      <c r="AL49" s="39">
        <v>20.71</v>
      </c>
      <c r="AM49" s="39">
        <f t="shared" si="2"/>
        <v>0.86291666666666667</v>
      </c>
      <c r="AN49" s="39">
        <v>8.11</v>
      </c>
      <c r="AO49" s="39">
        <f t="shared" si="3"/>
        <v>0.33791666666666664</v>
      </c>
      <c r="AP49" s="39">
        <v>1.58</v>
      </c>
      <c r="AQ49" s="39">
        <f t="shared" si="4"/>
        <v>6.5833333333333341E-2</v>
      </c>
      <c r="AR49" s="39">
        <v>20.239999999999998</v>
      </c>
      <c r="AS49" s="39">
        <f t="shared" si="5"/>
        <v>0.84333333333333327</v>
      </c>
      <c r="AT49" s="40"/>
      <c r="AU49" s="40"/>
      <c r="AV49" s="39">
        <v>16.079999999999998</v>
      </c>
      <c r="AW49" s="39">
        <f t="shared" si="6"/>
        <v>0.66999999999999993</v>
      </c>
      <c r="AX49" s="39">
        <v>10.127000000000001</v>
      </c>
      <c r="AY49" s="39">
        <f t="shared" si="7"/>
        <v>0.42195833333333338</v>
      </c>
      <c r="AZ49" s="39">
        <v>9.59</v>
      </c>
      <c r="BA49" s="39">
        <f t="shared" si="23"/>
        <v>0.39958333333333335</v>
      </c>
    </row>
    <row r="50" spans="1:55" x14ac:dyDescent="0.25">
      <c r="A50" s="22" t="s">
        <v>55</v>
      </c>
      <c r="B50" s="22">
        <v>15</v>
      </c>
      <c r="C50" s="39">
        <v>7.3</v>
      </c>
      <c r="D50" s="39">
        <f t="shared" si="22"/>
        <v>0.48666666666666664</v>
      </c>
      <c r="E50" s="39">
        <v>6.56</v>
      </c>
      <c r="F50" s="39">
        <f t="shared" si="8"/>
        <v>0.4373333333333333</v>
      </c>
      <c r="G50" s="39">
        <v>18.399999999999999</v>
      </c>
      <c r="H50" s="39">
        <f t="shared" si="9"/>
        <v>1.2266666666666666</v>
      </c>
      <c r="I50" s="39">
        <v>11.8</v>
      </c>
      <c r="J50" s="39">
        <f t="shared" si="10"/>
        <v>0.78666666666666674</v>
      </c>
      <c r="K50" s="40"/>
      <c r="L50" s="40"/>
      <c r="M50" s="39">
        <v>7.79</v>
      </c>
      <c r="N50" s="39">
        <f t="shared" si="11"/>
        <v>0.51933333333333331</v>
      </c>
      <c r="O50" s="39">
        <v>5.22</v>
      </c>
      <c r="P50" s="39">
        <f t="shared" si="12"/>
        <v>0.34799999999999998</v>
      </c>
      <c r="Q50" s="39">
        <v>14.44</v>
      </c>
      <c r="R50" s="39">
        <f t="shared" si="13"/>
        <v>0.96266666666666667</v>
      </c>
      <c r="S50" s="39">
        <v>15.4</v>
      </c>
      <c r="T50" s="39">
        <f t="shared" si="14"/>
        <v>1.0266666666666666</v>
      </c>
      <c r="U50" s="39">
        <v>4.29</v>
      </c>
      <c r="V50" s="39">
        <f t="shared" si="15"/>
        <v>0.28599999999999998</v>
      </c>
      <c r="W50" s="40"/>
      <c r="X50" s="40"/>
      <c r="Y50" s="39">
        <v>11.35</v>
      </c>
      <c r="Z50" s="39">
        <f t="shared" si="16"/>
        <v>0.7566666666666666</v>
      </c>
      <c r="AA50" s="39">
        <v>10.130000000000001</v>
      </c>
      <c r="AB50" s="39">
        <f t="shared" si="17"/>
        <v>0.67533333333333334</v>
      </c>
      <c r="AC50" s="39">
        <v>16.079999999999998</v>
      </c>
      <c r="AD50" s="39">
        <f t="shared" si="18"/>
        <v>1.0719999999999998</v>
      </c>
      <c r="AE50" s="39">
        <v>3.99</v>
      </c>
      <c r="AF50" s="39">
        <f t="shared" si="19"/>
        <v>0.26600000000000001</v>
      </c>
      <c r="AG50" s="39">
        <v>6.49</v>
      </c>
      <c r="AH50" s="39">
        <f t="shared" si="20"/>
        <v>0.4326666666666667</v>
      </c>
      <c r="AI50" s="40"/>
      <c r="AJ50" s="40"/>
      <c r="AK50" s="40"/>
      <c r="AL50" s="39">
        <v>9.7899999999999991</v>
      </c>
      <c r="AM50" s="39">
        <f t="shared" si="2"/>
        <v>0.65266666666666662</v>
      </c>
      <c r="AN50" s="39">
        <v>14.03</v>
      </c>
      <c r="AO50" s="39">
        <f t="shared" si="3"/>
        <v>0.93533333333333324</v>
      </c>
      <c r="AP50" s="39">
        <v>7.59</v>
      </c>
      <c r="AQ50" s="39">
        <f t="shared" si="4"/>
        <v>0.50600000000000001</v>
      </c>
      <c r="AR50" s="39">
        <v>5.18</v>
      </c>
      <c r="AS50" s="39">
        <f t="shared" si="5"/>
        <v>0.34533333333333333</v>
      </c>
      <c r="AT50" s="40"/>
      <c r="AU50" s="40"/>
      <c r="AV50" s="39">
        <v>11.005000000000001</v>
      </c>
      <c r="AW50" s="39">
        <f t="shared" si="6"/>
        <v>0.73366666666666669</v>
      </c>
      <c r="AX50" s="39">
        <f>13.3</f>
        <v>13.3</v>
      </c>
      <c r="AY50" s="39">
        <f t="shared" si="7"/>
        <v>0.88666666666666671</v>
      </c>
      <c r="AZ50" s="39">
        <v>9.52</v>
      </c>
      <c r="BA50" s="39">
        <f t="shared" si="23"/>
        <v>0.6346666666666666</v>
      </c>
    </row>
    <row r="51" spans="1:55" x14ac:dyDescent="0.25">
      <c r="A51" s="22" t="s">
        <v>56</v>
      </c>
      <c r="B51" s="22">
        <v>15</v>
      </c>
      <c r="C51" s="39">
        <v>12.5</v>
      </c>
      <c r="D51" s="39">
        <f t="shared" si="22"/>
        <v>0.83333333333333337</v>
      </c>
      <c r="E51" s="39"/>
      <c r="F51" s="39" t="str">
        <f t="shared" si="8"/>
        <v/>
      </c>
      <c r="G51" s="39">
        <v>5.64</v>
      </c>
      <c r="H51" s="39">
        <f t="shared" si="9"/>
        <v>0.376</v>
      </c>
      <c r="I51" s="39">
        <v>11.17</v>
      </c>
      <c r="J51" s="39">
        <f t="shared" si="10"/>
        <v>0.7446666666666667</v>
      </c>
      <c r="K51" s="40"/>
      <c r="L51" s="40"/>
      <c r="M51" s="39">
        <v>5.1100000000000003</v>
      </c>
      <c r="N51" s="39">
        <f t="shared" si="11"/>
        <v>0.34066666666666667</v>
      </c>
      <c r="O51" s="39">
        <v>9.4499999999999993</v>
      </c>
      <c r="P51" s="39">
        <f t="shared" si="12"/>
        <v>0.63</v>
      </c>
      <c r="Q51" s="39">
        <v>4.9800000000000004</v>
      </c>
      <c r="R51" s="39">
        <f t="shared" si="13"/>
        <v>0.33200000000000002</v>
      </c>
      <c r="S51" s="39"/>
      <c r="T51" s="39" t="str">
        <f t="shared" si="14"/>
        <v/>
      </c>
      <c r="U51" s="39">
        <v>11.98</v>
      </c>
      <c r="V51" s="39">
        <f t="shared" si="15"/>
        <v>0.79866666666666675</v>
      </c>
      <c r="W51" s="40"/>
      <c r="X51" s="40"/>
      <c r="Y51" s="39"/>
      <c r="Z51" s="39" t="str">
        <f t="shared" si="16"/>
        <v/>
      </c>
      <c r="AA51" s="39"/>
      <c r="AB51" s="39" t="str">
        <f t="shared" si="17"/>
        <v/>
      </c>
      <c r="AC51" s="39"/>
      <c r="AD51" s="39" t="str">
        <f t="shared" si="18"/>
        <v/>
      </c>
      <c r="AE51" s="39"/>
      <c r="AF51" s="39" t="str">
        <f t="shared" si="19"/>
        <v/>
      </c>
      <c r="AG51" s="39"/>
      <c r="AH51" s="39" t="str">
        <f t="shared" si="20"/>
        <v/>
      </c>
      <c r="AI51" s="40"/>
      <c r="AJ51" s="40"/>
      <c r="AK51" s="40"/>
      <c r="AL51" s="39"/>
      <c r="AM51" s="39" t="str">
        <f t="shared" si="2"/>
        <v/>
      </c>
      <c r="AN51" s="39"/>
      <c r="AO51" s="39" t="str">
        <f t="shared" si="3"/>
        <v/>
      </c>
      <c r="AP51" s="39"/>
      <c r="AQ51" s="39" t="str">
        <f t="shared" si="4"/>
        <v/>
      </c>
      <c r="AR51" s="39"/>
      <c r="AS51" s="39" t="str">
        <f t="shared" si="5"/>
        <v/>
      </c>
      <c r="AT51" s="40"/>
      <c r="AU51" s="40"/>
      <c r="AV51" s="39"/>
      <c r="AW51" s="39" t="str">
        <f t="shared" si="6"/>
        <v/>
      </c>
      <c r="AX51" s="39"/>
      <c r="AY51" s="39" t="str">
        <f t="shared" si="7"/>
        <v/>
      </c>
      <c r="AZ51" s="39">
        <v>7.73</v>
      </c>
      <c r="BA51" s="39">
        <f t="shared" si="23"/>
        <v>0.51533333333333331</v>
      </c>
    </row>
    <row r="52" spans="1:55" x14ac:dyDescent="0.25">
      <c r="A52" s="22" t="s">
        <v>30</v>
      </c>
      <c r="B52" s="22">
        <v>15</v>
      </c>
      <c r="C52" s="39"/>
      <c r="D52" s="39" t="str">
        <f t="shared" si="22"/>
        <v/>
      </c>
      <c r="E52" s="39">
        <v>7.4450000000000003</v>
      </c>
      <c r="F52" s="39">
        <f t="shared" si="8"/>
        <v>0.49633333333333335</v>
      </c>
      <c r="G52" s="39"/>
      <c r="H52" s="39" t="str">
        <f t="shared" si="9"/>
        <v/>
      </c>
      <c r="I52" s="39"/>
      <c r="J52" s="39" t="str">
        <f t="shared" si="10"/>
        <v/>
      </c>
      <c r="K52" s="40"/>
      <c r="L52" s="40"/>
      <c r="M52" s="39">
        <v>6.03</v>
      </c>
      <c r="N52" s="39">
        <f t="shared" si="11"/>
        <v>0.40200000000000002</v>
      </c>
      <c r="O52" s="39">
        <v>8.32</v>
      </c>
      <c r="P52" s="39">
        <f t="shared" si="12"/>
        <v>0.55466666666666664</v>
      </c>
      <c r="Q52" s="39">
        <v>13.4</v>
      </c>
      <c r="R52" s="39">
        <f t="shared" si="13"/>
        <v>0.89333333333333331</v>
      </c>
      <c r="S52" s="39">
        <v>11.15</v>
      </c>
      <c r="T52" s="39">
        <f t="shared" si="14"/>
        <v>0.7433333333333334</v>
      </c>
      <c r="U52" s="39">
        <v>14.29</v>
      </c>
      <c r="V52" s="39">
        <f t="shared" si="15"/>
        <v>0.95266666666666666</v>
      </c>
      <c r="W52" s="40"/>
      <c r="X52" s="40"/>
      <c r="Y52" s="39"/>
      <c r="Z52" s="39" t="str">
        <f t="shared" si="16"/>
        <v/>
      </c>
      <c r="AA52" s="39"/>
      <c r="AB52" s="39" t="str">
        <f t="shared" si="17"/>
        <v/>
      </c>
      <c r="AC52" s="39"/>
      <c r="AD52" s="39" t="str">
        <f t="shared" si="18"/>
        <v/>
      </c>
      <c r="AE52" s="39"/>
      <c r="AF52" s="39" t="str">
        <f t="shared" si="19"/>
        <v/>
      </c>
      <c r="AG52" s="39"/>
      <c r="AH52" s="39" t="str">
        <f t="shared" si="20"/>
        <v/>
      </c>
      <c r="AI52" s="40"/>
      <c r="AJ52" s="40"/>
      <c r="AK52" s="40"/>
      <c r="AL52" s="39"/>
      <c r="AM52" s="39" t="str">
        <f t="shared" si="2"/>
        <v/>
      </c>
      <c r="AN52" s="39"/>
      <c r="AO52" s="39" t="str">
        <f t="shared" si="3"/>
        <v/>
      </c>
      <c r="AP52" s="39">
        <v>2.81</v>
      </c>
      <c r="AQ52" s="39">
        <f t="shared" si="4"/>
        <v>0.18733333333333332</v>
      </c>
      <c r="AR52" s="39">
        <v>9.7780000000000005</v>
      </c>
      <c r="AS52" s="39">
        <f t="shared" si="5"/>
        <v>0.65186666666666671</v>
      </c>
      <c r="AT52" s="40"/>
      <c r="AU52" s="40"/>
      <c r="AV52" s="39"/>
      <c r="AW52" s="39" t="str">
        <f t="shared" si="6"/>
        <v/>
      </c>
      <c r="AX52" s="39">
        <v>9.8460000000000001</v>
      </c>
      <c r="AY52" s="39">
        <f t="shared" si="7"/>
        <v>0.65639999999999998</v>
      </c>
      <c r="AZ52" s="39">
        <v>9.8979999999999997</v>
      </c>
      <c r="BA52" s="39">
        <f t="shared" si="23"/>
        <v>0.6598666666666666</v>
      </c>
    </row>
    <row r="53" spans="1:55" x14ac:dyDescent="0.25">
      <c r="A53" s="23" t="s">
        <v>32</v>
      </c>
      <c r="B53" s="23">
        <v>15</v>
      </c>
      <c r="C53" s="39"/>
      <c r="D53" s="39" t="str">
        <f t="shared" si="22"/>
        <v/>
      </c>
      <c r="E53" s="39"/>
      <c r="F53" s="39" t="str">
        <f t="shared" si="8"/>
        <v/>
      </c>
      <c r="G53" s="39"/>
      <c r="H53" s="39" t="str">
        <f t="shared" si="9"/>
        <v/>
      </c>
      <c r="I53" s="39"/>
      <c r="J53" s="39" t="str">
        <f t="shared" si="10"/>
        <v/>
      </c>
      <c r="K53" s="40"/>
      <c r="L53" s="40"/>
      <c r="M53" s="39"/>
      <c r="N53" s="39" t="str">
        <f t="shared" si="11"/>
        <v/>
      </c>
      <c r="O53" s="39"/>
      <c r="P53" s="39" t="str">
        <f t="shared" si="12"/>
        <v/>
      </c>
      <c r="Q53" s="39"/>
      <c r="R53" s="39" t="str">
        <f t="shared" si="13"/>
        <v/>
      </c>
      <c r="S53" s="39"/>
      <c r="T53" s="39" t="str">
        <f t="shared" si="14"/>
        <v/>
      </c>
      <c r="U53" s="39"/>
      <c r="V53" s="39" t="str">
        <f t="shared" si="15"/>
        <v/>
      </c>
      <c r="W53" s="40"/>
      <c r="X53" s="40"/>
      <c r="Y53" s="39"/>
      <c r="Z53" s="39" t="str">
        <f t="shared" si="16"/>
        <v/>
      </c>
      <c r="AA53" s="39"/>
      <c r="AB53" s="39" t="str">
        <f t="shared" si="17"/>
        <v/>
      </c>
      <c r="AC53" s="39"/>
      <c r="AD53" s="39" t="str">
        <f t="shared" si="18"/>
        <v/>
      </c>
      <c r="AE53" s="39"/>
      <c r="AF53" s="39" t="str">
        <f t="shared" si="19"/>
        <v/>
      </c>
      <c r="AG53" s="39"/>
      <c r="AH53" s="39" t="str">
        <f t="shared" si="20"/>
        <v/>
      </c>
      <c r="AI53" s="40"/>
      <c r="AJ53" s="40"/>
      <c r="AK53" s="40"/>
      <c r="AL53" s="39"/>
      <c r="AM53" s="39" t="str">
        <f t="shared" si="2"/>
        <v/>
      </c>
      <c r="AN53" s="39"/>
      <c r="AO53" s="39" t="str">
        <f t="shared" si="3"/>
        <v/>
      </c>
      <c r="AP53" s="39"/>
      <c r="AQ53" s="39" t="str">
        <f t="shared" si="4"/>
        <v/>
      </c>
      <c r="AR53" s="39"/>
      <c r="AS53" s="39" t="str">
        <f t="shared" si="5"/>
        <v/>
      </c>
      <c r="AT53" s="40"/>
      <c r="AU53" s="40"/>
      <c r="AV53" s="39"/>
      <c r="AW53" s="39" t="str">
        <f t="shared" si="6"/>
        <v/>
      </c>
      <c r="AX53" s="39"/>
      <c r="AY53" s="39" t="str">
        <f t="shared" si="7"/>
        <v/>
      </c>
      <c r="AZ53" s="39"/>
      <c r="BA53" s="39" t="str">
        <f t="shared" si="23"/>
        <v/>
      </c>
    </row>
    <row r="54" spans="1:55" x14ac:dyDescent="0.25">
      <c r="A54" s="22" t="s">
        <v>31</v>
      </c>
      <c r="B54" s="22">
        <v>24</v>
      </c>
      <c r="C54" s="39">
        <v>24.132999999999999</v>
      </c>
      <c r="D54" s="39">
        <f t="shared" si="22"/>
        <v>1.0055416666666666</v>
      </c>
      <c r="E54" s="39">
        <v>17.64</v>
      </c>
      <c r="F54" s="39">
        <f t="shared" si="8"/>
        <v>0.73499999999999999</v>
      </c>
      <c r="G54" s="39">
        <v>18.899999999999999</v>
      </c>
      <c r="H54" s="39">
        <f t="shared" si="9"/>
        <v>0.78749999999999998</v>
      </c>
      <c r="I54" s="39">
        <v>18.149999999999999</v>
      </c>
      <c r="J54" s="39">
        <f t="shared" si="10"/>
        <v>0.75624999999999998</v>
      </c>
      <c r="K54" s="40"/>
      <c r="L54" s="40"/>
      <c r="M54" s="39">
        <v>17.91</v>
      </c>
      <c r="N54" s="39">
        <f t="shared" si="11"/>
        <v>0.74624999999999997</v>
      </c>
      <c r="O54" s="39">
        <v>10.119999999999999</v>
      </c>
      <c r="P54" s="39">
        <f t="shared" si="12"/>
        <v>0.42166666666666663</v>
      </c>
      <c r="Q54" s="39">
        <v>13.72</v>
      </c>
      <c r="R54" s="39">
        <f t="shared" si="13"/>
        <v>0.57166666666666666</v>
      </c>
      <c r="S54" s="39">
        <v>20.37</v>
      </c>
      <c r="T54" s="39">
        <f t="shared" si="14"/>
        <v>0.84875</v>
      </c>
      <c r="U54" s="39">
        <v>17.04</v>
      </c>
      <c r="V54" s="39">
        <f t="shared" si="15"/>
        <v>0.71</v>
      </c>
      <c r="W54" s="40"/>
      <c r="X54" s="40"/>
      <c r="Y54" s="39">
        <v>16.57</v>
      </c>
      <c r="Z54" s="39">
        <f t="shared" si="16"/>
        <v>0.69041666666666668</v>
      </c>
      <c r="AA54" s="39">
        <v>9.4</v>
      </c>
      <c r="AB54" s="39">
        <f t="shared" si="17"/>
        <v>0.39166666666666666</v>
      </c>
      <c r="AC54" s="39">
        <v>21.018999999999998</v>
      </c>
      <c r="AD54" s="39">
        <f t="shared" si="18"/>
        <v>0.87579166666666663</v>
      </c>
      <c r="AE54" s="39"/>
      <c r="AF54" s="39" t="str">
        <f t="shared" si="19"/>
        <v/>
      </c>
      <c r="AG54" s="39">
        <v>16.835999999999999</v>
      </c>
      <c r="AH54" s="39">
        <f t="shared" si="20"/>
        <v>0.7014999999999999</v>
      </c>
      <c r="AI54" s="40"/>
      <c r="AJ54" s="40"/>
      <c r="AK54" s="40"/>
      <c r="AL54" s="39">
        <v>23.19</v>
      </c>
      <c r="AM54" s="39">
        <f t="shared" si="2"/>
        <v>0.96625000000000005</v>
      </c>
      <c r="AN54" s="39">
        <v>11.567</v>
      </c>
      <c r="AO54" s="39">
        <f t="shared" si="3"/>
        <v>0.48195833333333332</v>
      </c>
      <c r="AP54" s="39">
        <v>8.8800000000000008</v>
      </c>
      <c r="AQ54" s="39">
        <f t="shared" si="4"/>
        <v>0.37000000000000005</v>
      </c>
      <c r="AR54" s="39">
        <v>20.295000000000002</v>
      </c>
      <c r="AS54" s="39">
        <f t="shared" si="5"/>
        <v>0.84562500000000007</v>
      </c>
      <c r="AT54" s="40"/>
      <c r="AU54" s="40"/>
      <c r="AV54" s="39">
        <v>8.8230000000000004</v>
      </c>
      <c r="AW54" s="39">
        <f t="shared" si="6"/>
        <v>0.36762500000000004</v>
      </c>
      <c r="AX54" s="39">
        <v>21.81</v>
      </c>
      <c r="AY54" s="39">
        <f t="shared" si="7"/>
        <v>0.90874999999999995</v>
      </c>
      <c r="AZ54" s="39">
        <v>5.6440000000000001</v>
      </c>
      <c r="BA54" s="39">
        <f t="shared" si="23"/>
        <v>0.23516666666666666</v>
      </c>
    </row>
    <row r="55" spans="1:55" s="26" customFormat="1" x14ac:dyDescent="0.25">
      <c r="A55" s="22" t="s">
        <v>68</v>
      </c>
      <c r="B55" s="22">
        <v>24</v>
      </c>
      <c r="C55" s="39">
        <v>15.907999999999999</v>
      </c>
      <c r="D55" s="39">
        <f t="shared" ref="D55:D56" si="24">IF(C55="","",C55/B55)</f>
        <v>0.66283333333333327</v>
      </c>
      <c r="E55" s="39">
        <v>12.595000000000001</v>
      </c>
      <c r="F55" s="39">
        <f t="shared" ref="F55:F56" si="25">IF(E55="","",E55/B55)</f>
        <v>0.52479166666666666</v>
      </c>
      <c r="G55" s="39">
        <v>18.350000000000001</v>
      </c>
      <c r="H55" s="39">
        <f t="shared" ref="H55:H56" si="26">IF(G55="","",G55/B55)</f>
        <v>0.76458333333333339</v>
      </c>
      <c r="I55" s="39">
        <v>12.82</v>
      </c>
      <c r="J55" s="39">
        <f t="shared" ref="J55:J56" si="27">IF(I55="","",I55/B55)</f>
        <v>0.53416666666666668</v>
      </c>
      <c r="K55" s="40"/>
      <c r="L55" s="40"/>
      <c r="M55" s="39">
        <v>18.388000000000002</v>
      </c>
      <c r="N55" s="39">
        <f t="shared" ref="N55:N56" si="28">IF(M55="","",M55/B55)</f>
        <v>0.76616666666666677</v>
      </c>
      <c r="O55" s="39">
        <v>14.24</v>
      </c>
      <c r="P55" s="39">
        <f t="shared" ref="P55:P56" si="29">IF(O55="","",O55/B55)</f>
        <v>0.59333333333333338</v>
      </c>
      <c r="Q55" s="39">
        <v>9.51</v>
      </c>
      <c r="R55" s="39">
        <f t="shared" ref="R55:R56" si="30">IF(Q55="","",Q55/B55)</f>
        <v>0.39624999999999999</v>
      </c>
      <c r="S55" s="39">
        <v>5.32</v>
      </c>
      <c r="T55" s="39">
        <f t="shared" ref="T55:T56" si="31">IF(S55="","",S55/B55)</f>
        <v>0.22166666666666668</v>
      </c>
      <c r="U55" s="39">
        <v>12.7</v>
      </c>
      <c r="V55" s="39">
        <f t="shared" ref="V55:V56" si="32">IF(U55="","",U55/B55)</f>
        <v>0.52916666666666667</v>
      </c>
      <c r="W55" s="40"/>
      <c r="X55" s="40"/>
      <c r="Y55" s="39">
        <v>20.811</v>
      </c>
      <c r="Z55" s="39">
        <f t="shared" ref="Z55:Z56" si="33">IF(Y55="","",Y55/B55)</f>
        <v>0.86712500000000003</v>
      </c>
      <c r="AA55" s="39">
        <v>5.1669999999999998</v>
      </c>
      <c r="AB55" s="39">
        <f t="shared" ref="AB55:AB56" si="34">IF(AA55="","",AA55/B55)</f>
        <v>0.21529166666666666</v>
      </c>
      <c r="AC55" s="39">
        <v>21.968</v>
      </c>
      <c r="AD55" s="39">
        <f t="shared" ref="AD55:AD56" si="35">IF(AC55="","",AC55/B55)</f>
        <v>0.91533333333333333</v>
      </c>
      <c r="AE55" s="39">
        <v>16.591999999999999</v>
      </c>
      <c r="AF55" s="39">
        <f t="shared" ref="AF55:AF56" si="36">IF(AE55="","",AE55/B55)</f>
        <v>0.69133333333333324</v>
      </c>
      <c r="AG55" s="39">
        <v>19.934999999999999</v>
      </c>
      <c r="AH55" s="39">
        <f t="shared" ref="AH55:AH56" si="37">IF(AG55="","",AG55/B55)</f>
        <v>0.83062499999999995</v>
      </c>
      <c r="AI55" s="40"/>
      <c r="AJ55" s="40"/>
      <c r="AK55" s="40"/>
      <c r="AL55" s="39">
        <f>12.344</f>
        <v>12.343999999999999</v>
      </c>
      <c r="AM55" s="39">
        <f t="shared" ref="AM55:AM56" si="38">IF(AL55="","",AL55/B55)</f>
        <v>0.51433333333333331</v>
      </c>
      <c r="AN55" s="39">
        <v>21.875</v>
      </c>
      <c r="AO55" s="39">
        <f t="shared" ref="AO55:AO56" si="39">IF(AN55="","",AN55/B55)</f>
        <v>0.91145833333333337</v>
      </c>
      <c r="AP55" s="39">
        <v>6.3</v>
      </c>
      <c r="AQ55" s="39">
        <f t="shared" ref="AQ55:AQ56" si="40">IF(AP55="","",AP55/B55)</f>
        <v>0.26250000000000001</v>
      </c>
      <c r="AR55" s="39">
        <v>8.93</v>
      </c>
      <c r="AS55" s="39">
        <f t="shared" ref="AS55:AS56" si="41">IF(AR55="","",AR55/B55)</f>
        <v>0.37208333333333332</v>
      </c>
      <c r="AT55" s="40"/>
      <c r="AU55" s="40"/>
      <c r="AV55" s="39">
        <v>16.548999999999999</v>
      </c>
      <c r="AW55" s="39">
        <f t="shared" ref="AW55:AW56" si="42">IF(AV55="","",AV55/B55)</f>
        <v>0.68954166666666661</v>
      </c>
      <c r="AX55" s="39">
        <v>15.081</v>
      </c>
      <c r="AY55" s="39">
        <f t="shared" ref="AY55:AY56" si="43">IF(AX55="","",AX55/B55)</f>
        <v>0.62837500000000002</v>
      </c>
      <c r="AZ55" s="39">
        <v>22.257999999999999</v>
      </c>
      <c r="BA55" s="39">
        <f t="shared" ref="BA55:BA56" si="44">IF(AZ55="","",AZ55/B55)</f>
        <v>0.92741666666666667</v>
      </c>
    </row>
    <row r="56" spans="1:55" s="26" customFormat="1" x14ac:dyDescent="0.25">
      <c r="A56" s="22" t="s">
        <v>69</v>
      </c>
      <c r="B56" s="22">
        <v>24</v>
      </c>
      <c r="C56" s="39">
        <v>23.25</v>
      </c>
      <c r="D56" s="39">
        <f t="shared" si="24"/>
        <v>0.96875</v>
      </c>
      <c r="E56" s="39">
        <v>23.34</v>
      </c>
      <c r="F56" s="39">
        <f t="shared" si="25"/>
        <v>0.97250000000000003</v>
      </c>
      <c r="G56" s="39">
        <v>11.417999999999999</v>
      </c>
      <c r="H56" s="39">
        <f t="shared" si="26"/>
        <v>0.47574999999999995</v>
      </c>
      <c r="I56" s="39">
        <v>18.829999999999998</v>
      </c>
      <c r="J56" s="39">
        <f t="shared" si="27"/>
        <v>0.7845833333333333</v>
      </c>
      <c r="K56" s="40"/>
      <c r="L56" s="40"/>
      <c r="M56" s="39">
        <v>7.62</v>
      </c>
      <c r="N56" s="39">
        <f t="shared" si="28"/>
        <v>0.3175</v>
      </c>
      <c r="O56" s="39">
        <v>12</v>
      </c>
      <c r="P56" s="39">
        <f t="shared" si="29"/>
        <v>0.5</v>
      </c>
      <c r="Q56" s="39">
        <v>10.72</v>
      </c>
      <c r="R56" s="39">
        <f t="shared" si="30"/>
        <v>0.44666666666666671</v>
      </c>
      <c r="S56" s="39">
        <v>19.07</v>
      </c>
      <c r="T56" s="39">
        <f t="shared" si="31"/>
        <v>0.79458333333333331</v>
      </c>
      <c r="U56" s="39">
        <v>13.57</v>
      </c>
      <c r="V56" s="39">
        <f t="shared" si="32"/>
        <v>0.56541666666666668</v>
      </c>
      <c r="W56" s="40"/>
      <c r="X56" s="40"/>
      <c r="Y56" s="39">
        <v>15.775</v>
      </c>
      <c r="Z56" s="39">
        <f t="shared" si="33"/>
        <v>0.65729166666666672</v>
      </c>
      <c r="AA56" s="39">
        <v>15.932</v>
      </c>
      <c r="AB56" s="39">
        <f t="shared" si="34"/>
        <v>0.66383333333333339</v>
      </c>
      <c r="AC56" s="39">
        <v>16.907</v>
      </c>
      <c r="AD56" s="39">
        <f t="shared" si="35"/>
        <v>0.7044583333333333</v>
      </c>
      <c r="AE56" s="39">
        <v>18.102</v>
      </c>
      <c r="AF56" s="39">
        <f t="shared" si="36"/>
        <v>0.75424999999999998</v>
      </c>
      <c r="AG56" s="39">
        <v>23.687000000000001</v>
      </c>
      <c r="AH56" s="39">
        <f t="shared" si="37"/>
        <v>0.98695833333333338</v>
      </c>
      <c r="AI56" s="40"/>
      <c r="AJ56" s="40"/>
      <c r="AK56" s="40"/>
      <c r="AL56" s="39">
        <f>22.368</f>
        <v>22.367999999999999</v>
      </c>
      <c r="AM56" s="39">
        <f t="shared" si="38"/>
        <v>0.93199999999999994</v>
      </c>
      <c r="AN56" s="39">
        <f>21.802+8.963</f>
        <v>30.765000000000001</v>
      </c>
      <c r="AO56" s="39">
        <f t="shared" si="39"/>
        <v>1.2818750000000001</v>
      </c>
      <c r="AP56" s="39">
        <v>10.3</v>
      </c>
      <c r="AQ56" s="39">
        <f t="shared" si="40"/>
        <v>0.4291666666666667</v>
      </c>
      <c r="AR56" s="39">
        <f>21.802+5.228</f>
        <v>27.03</v>
      </c>
      <c r="AS56" s="39">
        <f t="shared" si="41"/>
        <v>1.12625</v>
      </c>
      <c r="AT56" s="40"/>
      <c r="AU56" s="40"/>
      <c r="AV56" s="39">
        <v>4.74</v>
      </c>
      <c r="AW56" s="39">
        <f t="shared" si="42"/>
        <v>0.19750000000000001</v>
      </c>
      <c r="AX56" s="39">
        <v>17.95</v>
      </c>
      <c r="AY56" s="39">
        <f t="shared" si="43"/>
        <v>0.74791666666666667</v>
      </c>
      <c r="AZ56" s="39">
        <f>20.24+1.982</f>
        <v>22.221999999999998</v>
      </c>
      <c r="BA56" s="39">
        <f t="shared" si="44"/>
        <v>0.92591666666666661</v>
      </c>
    </row>
    <row r="57" spans="1:55" x14ac:dyDescent="0.25">
      <c r="A57" s="22" t="s">
        <v>97</v>
      </c>
      <c r="B57" s="22">
        <v>15</v>
      </c>
      <c r="C57" s="39">
        <f>2.97+7.08</f>
        <v>10.050000000000001</v>
      </c>
      <c r="D57" s="39">
        <f t="shared" si="22"/>
        <v>0.67</v>
      </c>
      <c r="E57" s="39">
        <f>2.55+6.22</f>
        <v>8.77</v>
      </c>
      <c r="F57" s="39">
        <f t="shared" si="8"/>
        <v>0.58466666666666667</v>
      </c>
      <c r="G57" s="39">
        <f>9.66</f>
        <v>9.66</v>
      </c>
      <c r="H57" s="39">
        <f t="shared" si="9"/>
        <v>0.64400000000000002</v>
      </c>
      <c r="I57" s="39">
        <v>10.6</v>
      </c>
      <c r="J57" s="39">
        <f t="shared" si="10"/>
        <v>0.70666666666666667</v>
      </c>
      <c r="K57" s="40"/>
      <c r="L57" s="40"/>
      <c r="M57" s="39">
        <f>10.7+3.17</f>
        <v>13.87</v>
      </c>
      <c r="N57" s="39">
        <f t="shared" si="11"/>
        <v>0.92466666666666664</v>
      </c>
      <c r="O57" s="39">
        <f>4.46+3.85</f>
        <v>8.31</v>
      </c>
      <c r="P57" s="39">
        <f t="shared" si="12"/>
        <v>0.55400000000000005</v>
      </c>
      <c r="Q57" s="39">
        <f>4.73+16.33</f>
        <v>21.06</v>
      </c>
      <c r="R57" s="39">
        <f t="shared" si="13"/>
        <v>1.4039999999999999</v>
      </c>
      <c r="S57" s="39">
        <v>9.44</v>
      </c>
      <c r="T57" s="39">
        <f t="shared" si="14"/>
        <v>0.6293333333333333</v>
      </c>
      <c r="U57" s="39">
        <v>12.83</v>
      </c>
      <c r="V57" s="39">
        <f t="shared" si="15"/>
        <v>0.85533333333333339</v>
      </c>
      <c r="W57" s="40"/>
      <c r="X57" s="40"/>
      <c r="Y57" s="39">
        <f>7.11+9</f>
        <v>16.11</v>
      </c>
      <c r="Z57" s="39">
        <f t="shared" si="16"/>
        <v>1.0740000000000001</v>
      </c>
      <c r="AA57" s="39">
        <f>11.37</f>
        <v>11.37</v>
      </c>
      <c r="AB57" s="39">
        <f t="shared" si="17"/>
        <v>0.7579999999999999</v>
      </c>
      <c r="AC57" s="39">
        <f>5.16+5.35</f>
        <v>10.51</v>
      </c>
      <c r="AD57" s="39">
        <f t="shared" si="18"/>
        <v>0.70066666666666666</v>
      </c>
      <c r="AE57" s="39">
        <f>14.91</f>
        <v>14.91</v>
      </c>
      <c r="AF57" s="39">
        <f t="shared" si="19"/>
        <v>0.99399999999999999</v>
      </c>
      <c r="AG57" s="39">
        <v>8.43</v>
      </c>
      <c r="AH57" s="39">
        <f t="shared" si="20"/>
        <v>0.56199999999999994</v>
      </c>
      <c r="AI57" s="40"/>
      <c r="AJ57" s="40"/>
      <c r="AK57" s="40"/>
      <c r="AL57" s="39">
        <v>8.31</v>
      </c>
      <c r="AM57" s="39">
        <f t="shared" si="2"/>
        <v>0.55400000000000005</v>
      </c>
      <c r="AN57" s="39">
        <f>5.85+6.12</f>
        <v>11.969999999999999</v>
      </c>
      <c r="AO57" s="39">
        <f t="shared" si="3"/>
        <v>0.79799999999999993</v>
      </c>
      <c r="AP57" s="39">
        <v>10.27</v>
      </c>
      <c r="AQ57" s="39">
        <f t="shared" si="4"/>
        <v>0.68466666666666665</v>
      </c>
      <c r="AR57" s="39">
        <f>10.81</f>
        <v>10.81</v>
      </c>
      <c r="AS57" s="39">
        <f t="shared" si="5"/>
        <v>0.72066666666666668</v>
      </c>
      <c r="AT57" s="40"/>
      <c r="AU57" s="40"/>
      <c r="AV57" s="39">
        <f>9.477+13.307</f>
        <v>22.783999999999999</v>
      </c>
      <c r="AW57" s="39">
        <f t="shared" si="6"/>
        <v>1.5189333333333332</v>
      </c>
      <c r="AX57" s="39">
        <f>7.084+8.16</f>
        <v>15.244</v>
      </c>
      <c r="AY57" s="39">
        <f t="shared" si="7"/>
        <v>1.0162666666666667</v>
      </c>
      <c r="AZ57" s="39">
        <v>8.6539999999999999</v>
      </c>
      <c r="BA57" s="39">
        <f t="shared" si="23"/>
        <v>0.5769333333333333</v>
      </c>
    </row>
    <row r="58" spans="1:55" x14ac:dyDescent="0.25">
      <c r="BA58" s="26"/>
    </row>
    <row r="59" spans="1:55" x14ac:dyDescent="0.25">
      <c r="A59" s="30" t="s">
        <v>34</v>
      </c>
      <c r="C59" s="45">
        <f>IF(C65="","",SUM(C34:C57))</f>
        <v>219.18900000000002</v>
      </c>
      <c r="D59" s="45">
        <f t="shared" ref="D59:BA59" si="45">IF(D65="","",SUM(D34:D57))</f>
        <v>11.152324999999999</v>
      </c>
      <c r="E59" s="45">
        <f t="shared" si="45"/>
        <v>202.46900000000002</v>
      </c>
      <c r="F59" s="45">
        <f t="shared" si="45"/>
        <v>10.374253205128205</v>
      </c>
      <c r="G59" s="45">
        <f t="shared" si="45"/>
        <v>265.77200000000005</v>
      </c>
      <c r="H59" s="45">
        <f t="shared" si="45"/>
        <v>13.764267948717947</v>
      </c>
      <c r="I59" s="45">
        <f t="shared" si="45"/>
        <v>274.40199999999999</v>
      </c>
      <c r="J59" s="45">
        <f t="shared" si="45"/>
        <v>14.567400000000003</v>
      </c>
      <c r="K59" s="45" t="str">
        <f t="shared" si="45"/>
        <v/>
      </c>
      <c r="L59" s="45" t="str">
        <f t="shared" si="45"/>
        <v/>
      </c>
      <c r="M59" s="45">
        <f t="shared" si="45"/>
        <v>251.798</v>
      </c>
      <c r="N59" s="45">
        <f t="shared" si="45"/>
        <v>13.224608333333334</v>
      </c>
      <c r="O59" s="45">
        <f t="shared" si="45"/>
        <v>205.06199999999998</v>
      </c>
      <c r="P59" s="45">
        <f t="shared" si="45"/>
        <v>11.286057692307692</v>
      </c>
      <c r="Q59" s="45">
        <f t="shared" si="45"/>
        <v>213.12999999999997</v>
      </c>
      <c r="R59" s="45">
        <f t="shared" si="45"/>
        <v>11.796320512820513</v>
      </c>
      <c r="S59" s="45">
        <f t="shared" si="45"/>
        <v>235.43100000000001</v>
      </c>
      <c r="T59" s="45">
        <f t="shared" si="45"/>
        <v>12.340923717948719</v>
      </c>
      <c r="U59" s="45">
        <f t="shared" si="45"/>
        <v>184.92500000000001</v>
      </c>
      <c r="V59" s="45">
        <f t="shared" si="45"/>
        <v>10.347551282051281</v>
      </c>
      <c r="W59" s="45" t="str">
        <f t="shared" si="45"/>
        <v/>
      </c>
      <c r="X59" s="45" t="str">
        <f t="shared" si="45"/>
        <v/>
      </c>
      <c r="Y59" s="45">
        <f>IF(Y65="","",SUM(Y34:Y57))</f>
        <v>199.20150000000001</v>
      </c>
      <c r="Z59" s="45">
        <f t="shared" si="45"/>
        <v>10.650385256410258</v>
      </c>
      <c r="AA59" s="45">
        <f t="shared" si="45"/>
        <v>162.29900000000001</v>
      </c>
      <c r="AB59" s="45">
        <f t="shared" si="45"/>
        <v>8.3949333333333325</v>
      </c>
      <c r="AC59" s="45">
        <f t="shared" si="45"/>
        <v>254.74700000000001</v>
      </c>
      <c r="AD59" s="45">
        <f t="shared" si="45"/>
        <v>13.201974358974358</v>
      </c>
      <c r="AE59" s="45">
        <f t="shared" si="45"/>
        <v>204.17000000000002</v>
      </c>
      <c r="AF59" s="45">
        <f t="shared" si="45"/>
        <v>11.209375641025639</v>
      </c>
      <c r="AG59" s="45">
        <f t="shared" si="45"/>
        <v>212.50800000000004</v>
      </c>
      <c r="AH59" s="45">
        <f>SUM(AH34:AH57)</f>
        <v>10.79545128205128</v>
      </c>
      <c r="AI59" s="45" t="str">
        <f t="shared" si="45"/>
        <v/>
      </c>
      <c r="AJ59" s="45" t="str">
        <f t="shared" si="45"/>
        <v/>
      </c>
      <c r="AK59" s="45" t="str">
        <f t="shared" si="45"/>
        <v/>
      </c>
      <c r="AL59" s="45">
        <f t="shared" si="45"/>
        <v>259.47999999999996</v>
      </c>
      <c r="AM59" s="45">
        <f t="shared" si="45"/>
        <v>13.142350641025644</v>
      </c>
      <c r="AN59" s="45">
        <f t="shared" si="45"/>
        <v>198.57399999999998</v>
      </c>
      <c r="AO59" s="45">
        <f t="shared" si="45"/>
        <v>10.743554487179487</v>
      </c>
      <c r="AP59" s="45">
        <f t="shared" si="45"/>
        <v>214.66000000000005</v>
      </c>
      <c r="AQ59" s="45">
        <f t="shared" si="45"/>
        <v>11.610408333333334</v>
      </c>
      <c r="AR59" s="45">
        <f t="shared" si="45"/>
        <v>226.30300000000003</v>
      </c>
      <c r="AS59" s="45">
        <f t="shared" si="45"/>
        <v>11.957423076923076</v>
      </c>
      <c r="AT59" s="45" t="str">
        <f t="shared" si="45"/>
        <v/>
      </c>
      <c r="AU59" s="45" t="str">
        <f t="shared" si="45"/>
        <v/>
      </c>
      <c r="AV59" s="45">
        <f t="shared" si="45"/>
        <v>192.74900000000002</v>
      </c>
      <c r="AW59" s="45">
        <f t="shared" si="45"/>
        <v>10.360721794871795</v>
      </c>
      <c r="AX59" s="45">
        <f t="shared" si="45"/>
        <v>243.14400000000001</v>
      </c>
      <c r="AY59" s="45">
        <f t="shared" si="45"/>
        <v>13.287055128205127</v>
      </c>
      <c r="AZ59" s="45">
        <f t="shared" si="45"/>
        <v>175.38700000000003</v>
      </c>
      <c r="BA59" s="45">
        <f t="shared" si="45"/>
        <v>9.2806269230769232</v>
      </c>
      <c r="BB59" s="102">
        <f>SUM(C59,E59,G59,I59,M59,O59,Q59,S59,U59,Y59,AA59,AC59,AE59,AG59,AL59,AN59,AP59,AR59,AV59,AX59,AZ59)</f>
        <v>4595.4004999999997</v>
      </c>
      <c r="BC59" s="104">
        <f>AVERAGE(C59,E59,G59,I59,M59,O59,Q59,S59,U59,Y59,AA59,AC59,AE59,AG59,AL59,AN59,AP59,AR59,AV59,AX59,AZ59)</f>
        <v>218.82859523809523</v>
      </c>
    </row>
    <row r="60" spans="1:55" x14ac:dyDescent="0.25">
      <c r="A60" s="30" t="s">
        <v>63</v>
      </c>
      <c r="C60" s="46">
        <f>IF(C65="","",AVERAGE(D34:D57))</f>
        <v>0.65601911764705878</v>
      </c>
      <c r="D60" s="46"/>
      <c r="E60" s="46">
        <f>IF(E65="","",AVERAGE(F34:F57))</f>
        <v>0.54601332658569501</v>
      </c>
      <c r="F60" s="46"/>
      <c r="G60" s="46">
        <f>IF(G65="","",AVERAGE(H34:H57))</f>
        <v>0.65544133089133083</v>
      </c>
      <c r="H60" s="46"/>
      <c r="I60" s="46">
        <f>IF(I65="","",AVERAGE(J34:J57))</f>
        <v>0.69368571428571446</v>
      </c>
      <c r="J60" s="46"/>
      <c r="K60" s="46" t="str">
        <f>IF(K65="","",AVERAGE(L34:L57))</f>
        <v/>
      </c>
      <c r="L60" s="46" t="str">
        <f>IF(L65="","",AVERAGE(M34:M57))</f>
        <v/>
      </c>
      <c r="M60" s="46">
        <f>IF(M65="","",AVERAGE(N34:N57))</f>
        <v>0.62974325396825404</v>
      </c>
      <c r="N60" s="46"/>
      <c r="O60" s="46">
        <f>IF(O65="","",AVERAGE(P34:P57))</f>
        <v>0.56430288461538458</v>
      </c>
      <c r="P60" s="46"/>
      <c r="Q60" s="46">
        <f>IF(Q65="","",AVERAGE(R34:R57))</f>
        <v>0.56172954822954824</v>
      </c>
      <c r="R60" s="46"/>
      <c r="S60" s="46">
        <f>IF(S65="","",AVERAGE(T34:T57))</f>
        <v>0.61704618589743598</v>
      </c>
      <c r="T60" s="46"/>
      <c r="U60" s="46">
        <f>IF(U65="","",AVERAGE(V34:V57))</f>
        <v>0.54460796221322527</v>
      </c>
      <c r="V60" s="46"/>
      <c r="W60" s="46" t="str">
        <f>IF(W65="","",AVERAGE(X34:X57))</f>
        <v/>
      </c>
      <c r="X60" s="46" t="str">
        <f>IF(X65="","",AVERAGE(Y34:Y57))</f>
        <v/>
      </c>
      <c r="Y60" s="45">
        <f>IF(Y65="","",AVERAGE(Z34:Z57))</f>
        <v>0.59168806980056987</v>
      </c>
      <c r="Z60" s="46"/>
      <c r="AA60" s="46">
        <f>IF(AA65="","",AVERAGE(AB34:AB57))</f>
        <v>0.52468333333333328</v>
      </c>
      <c r="AB60" s="46"/>
      <c r="AC60" s="46">
        <f>IF(AC65="","",AVERAGE(AD34:AD57))</f>
        <v>0.69484075573549253</v>
      </c>
      <c r="AD60" s="46"/>
      <c r="AE60" s="46">
        <f>IF(AE65="","",AVERAGE(AF34:AF57))</f>
        <v>0.65937503770739059</v>
      </c>
      <c r="AF60" s="46"/>
      <c r="AG60" s="46">
        <f>AVERAGE(AH34:AH57)</f>
        <v>0.56818164642375157</v>
      </c>
      <c r="AH60" s="46"/>
      <c r="AI60" s="46" t="str">
        <f>IF(AI65="","",AVERAGE(AJ34:AJ57))</f>
        <v/>
      </c>
      <c r="AJ60" s="46" t="str">
        <f>IF(AJ65="","",AVERAGE(AK34:AK57))</f>
        <v/>
      </c>
      <c r="AK60" s="46" t="str">
        <f>IF(AK65="","",AVERAGE(#REF!))</f>
        <v/>
      </c>
      <c r="AL60" s="46">
        <f>IF(AL65="","",AVERAGE(AM34:AM57))</f>
        <v>0.62582622100122109</v>
      </c>
      <c r="AM60" s="46"/>
      <c r="AN60" s="46">
        <f>IF(AN65="","",AVERAGE(AO34:AO57))</f>
        <v>0.63197379336349924</v>
      </c>
      <c r="AO60" s="46"/>
      <c r="AP60" s="46">
        <f>IF(AP65="","",AVERAGE(AQ34:AQ57))</f>
        <v>0.58052041666666665</v>
      </c>
      <c r="AQ60" s="46"/>
      <c r="AR60" s="46">
        <f>IF(AR65="","",AVERAGE(AS34:AS57))</f>
        <v>0.59787115384615386</v>
      </c>
      <c r="AS60" s="46"/>
      <c r="AT60" s="46" t="str">
        <f>IF(AT65="","",AVERAGE(AU34:AU57))</f>
        <v/>
      </c>
      <c r="AU60" s="46" t="str">
        <f>IF(AU65="","",AVERAGE(AV34:AV57))</f>
        <v/>
      </c>
      <c r="AV60" s="46">
        <f>IF(AV65="","",AVERAGE(AW34:AW57))</f>
        <v>0.60945422322775267</v>
      </c>
      <c r="AW60" s="46"/>
      <c r="AX60" s="46">
        <f>IF(AX65="","",AVERAGE(AY34:AY57))</f>
        <v>0.73816972934472924</v>
      </c>
      <c r="AY60" s="46"/>
      <c r="AZ60" s="46">
        <f>IF(AZ65="","",AVERAGE(BA34:BA57))</f>
        <v>0.54591923076923077</v>
      </c>
      <c r="BA60" s="45"/>
      <c r="BB60" s="87"/>
      <c r="BC60" s="105">
        <f>AVERAGE(C60:AZ60)</f>
        <v>0.61129013978825897</v>
      </c>
    </row>
    <row r="61" spans="1:55" x14ac:dyDescent="0.25"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32"/>
      <c r="BB61" s="87"/>
      <c r="BC61" s="50"/>
    </row>
    <row r="62" spans="1:55" x14ac:dyDescent="0.25">
      <c r="A62" s="30" t="s">
        <v>64</v>
      </c>
      <c r="C62" s="46">
        <f>IF(C65="","",(20-COUNTBLANK(C34:C53))/20)</f>
        <v>0.65</v>
      </c>
      <c r="D62" s="46"/>
      <c r="E62" s="46">
        <f t="shared" ref="E62:AZ62" si="46">IF(E65="","",(20-COUNTBLANK(E34:E53))/20)</f>
        <v>0.75</v>
      </c>
      <c r="F62" s="46"/>
      <c r="G62" s="46">
        <f t="shared" si="46"/>
        <v>0.85</v>
      </c>
      <c r="H62" s="46"/>
      <c r="I62" s="46">
        <f t="shared" si="46"/>
        <v>0.85</v>
      </c>
      <c r="J62" s="46"/>
      <c r="K62" s="46" t="str">
        <f t="shared" si="46"/>
        <v/>
      </c>
      <c r="L62" s="46" t="str">
        <f t="shared" si="46"/>
        <v/>
      </c>
      <c r="M62" s="46">
        <f t="shared" si="46"/>
        <v>0.85</v>
      </c>
      <c r="N62" s="46"/>
      <c r="O62" s="46">
        <f t="shared" si="46"/>
        <v>0.8</v>
      </c>
      <c r="P62" s="46"/>
      <c r="Q62" s="46">
        <f t="shared" si="46"/>
        <v>0.85</v>
      </c>
      <c r="R62" s="46"/>
      <c r="S62" s="46">
        <f t="shared" si="46"/>
        <v>0.8</v>
      </c>
      <c r="T62" s="46"/>
      <c r="U62" s="46">
        <f t="shared" si="46"/>
        <v>0.75</v>
      </c>
      <c r="V62" s="46"/>
      <c r="W62" s="46" t="str">
        <f t="shared" si="46"/>
        <v/>
      </c>
      <c r="X62" s="46" t="str">
        <f t="shared" si="46"/>
        <v/>
      </c>
      <c r="Y62" s="46">
        <f t="shared" si="46"/>
        <v>0.7</v>
      </c>
      <c r="Z62" s="46"/>
      <c r="AA62" s="46">
        <f t="shared" si="46"/>
        <v>0.6</v>
      </c>
      <c r="AB62" s="46"/>
      <c r="AC62" s="46">
        <f t="shared" si="46"/>
        <v>0.75</v>
      </c>
      <c r="AD62" s="46"/>
      <c r="AE62" s="46">
        <f t="shared" si="46"/>
        <v>0.7</v>
      </c>
      <c r="AF62" s="46"/>
      <c r="AG62" s="46">
        <f>(20-COUNTBLANK(AG34:AG53))/20</f>
        <v>0.75</v>
      </c>
      <c r="AH62" s="46"/>
      <c r="AI62" s="46" t="str">
        <f t="shared" si="46"/>
        <v/>
      </c>
      <c r="AJ62" s="46" t="str">
        <f t="shared" si="46"/>
        <v/>
      </c>
      <c r="AK62" s="46" t="str">
        <f t="shared" si="46"/>
        <v/>
      </c>
      <c r="AL62" s="46">
        <f t="shared" si="46"/>
        <v>0.85</v>
      </c>
      <c r="AM62" s="46"/>
      <c r="AN62" s="46">
        <f t="shared" si="46"/>
        <v>0.65</v>
      </c>
      <c r="AO62" s="46"/>
      <c r="AP62" s="46">
        <f t="shared" si="46"/>
        <v>0.8</v>
      </c>
      <c r="AQ62" s="46"/>
      <c r="AR62" s="46">
        <f t="shared" si="46"/>
        <v>0.8</v>
      </c>
      <c r="AS62" s="46"/>
      <c r="AT62" s="46" t="str">
        <f t="shared" si="46"/>
        <v/>
      </c>
      <c r="AU62" s="46" t="str">
        <f t="shared" si="46"/>
        <v/>
      </c>
      <c r="AV62" s="46">
        <f t="shared" si="46"/>
        <v>0.65</v>
      </c>
      <c r="AW62" s="46"/>
      <c r="AX62" s="46">
        <f t="shared" si="46"/>
        <v>0.7</v>
      </c>
      <c r="AY62" s="46"/>
      <c r="AZ62" s="46">
        <f t="shared" si="46"/>
        <v>0.65</v>
      </c>
      <c r="BA62" s="45"/>
      <c r="BB62" s="87"/>
      <c r="BC62" s="105">
        <f>AVERAGE(C62:AZ62)</f>
        <v>0.75</v>
      </c>
    </row>
    <row r="63" spans="1:55" x14ac:dyDescent="0.25">
      <c r="BA63" s="26"/>
      <c r="BB63" s="87"/>
      <c r="BC63" s="48"/>
    </row>
    <row r="64" spans="1:55" x14ac:dyDescent="0.25">
      <c r="A64" s="27" t="s">
        <v>35</v>
      </c>
      <c r="C64" s="33">
        <v>41730</v>
      </c>
      <c r="D64" s="33"/>
      <c r="E64" s="33">
        <v>41731</v>
      </c>
      <c r="F64" s="33"/>
      <c r="G64" s="33">
        <v>41732</v>
      </c>
      <c r="H64" s="33"/>
      <c r="I64" s="33">
        <v>41733</v>
      </c>
      <c r="J64" s="33"/>
      <c r="K64" s="34">
        <v>41734</v>
      </c>
      <c r="L64" s="34">
        <v>41735</v>
      </c>
      <c r="M64" s="33">
        <v>41736</v>
      </c>
      <c r="N64" s="33"/>
      <c r="O64" s="33">
        <v>41737</v>
      </c>
      <c r="P64" s="33"/>
      <c r="Q64" s="33">
        <v>41738</v>
      </c>
      <c r="R64" s="33"/>
      <c r="S64" s="33">
        <v>41739</v>
      </c>
      <c r="T64" s="33"/>
      <c r="U64" s="33">
        <v>41740</v>
      </c>
      <c r="V64" s="33"/>
      <c r="W64" s="34">
        <v>41741</v>
      </c>
      <c r="X64" s="34">
        <v>41742</v>
      </c>
      <c r="Y64" s="33">
        <v>41743</v>
      </c>
      <c r="Z64" s="33"/>
      <c r="AA64" s="33">
        <v>41744</v>
      </c>
      <c r="AB64" s="33"/>
      <c r="AC64" s="33">
        <v>41745</v>
      </c>
      <c r="AD64" s="33"/>
      <c r="AE64" s="33">
        <v>41746</v>
      </c>
      <c r="AF64" s="33"/>
      <c r="AG64" s="33">
        <v>41747</v>
      </c>
      <c r="AH64" s="33"/>
      <c r="AI64" s="34">
        <v>41748</v>
      </c>
      <c r="AJ64" s="34">
        <v>41749</v>
      </c>
      <c r="AK64" s="34">
        <v>41750</v>
      </c>
      <c r="AL64" s="33">
        <v>41751</v>
      </c>
      <c r="AM64" s="33"/>
      <c r="AN64" s="33">
        <v>41752</v>
      </c>
      <c r="AO64" s="33"/>
      <c r="AP64" s="33">
        <v>41753</v>
      </c>
      <c r="AQ64" s="33"/>
      <c r="AR64" s="33">
        <v>41754</v>
      </c>
      <c r="AS64" s="33"/>
      <c r="AT64" s="34">
        <v>41755</v>
      </c>
      <c r="AU64" s="34">
        <v>41756</v>
      </c>
      <c r="AV64" s="33">
        <v>41757</v>
      </c>
      <c r="AW64" s="33"/>
      <c r="AX64" s="33">
        <v>41758</v>
      </c>
      <c r="AY64" s="33"/>
      <c r="AZ64" s="33">
        <v>41759</v>
      </c>
      <c r="BA64" s="33"/>
      <c r="BB64" s="87"/>
      <c r="BC64" s="48"/>
    </row>
    <row r="65" spans="1:55" x14ac:dyDescent="0.25">
      <c r="A65" s="28" t="s">
        <v>36</v>
      </c>
      <c r="B65" s="28">
        <v>24</v>
      </c>
      <c r="C65" s="36">
        <v>11.997999999999999</v>
      </c>
      <c r="D65" s="39">
        <f t="shared" ref="D65:D70" si="47">IF(C65="","",C65/$B$34)</f>
        <v>0.49991666666666662</v>
      </c>
      <c r="E65" s="96">
        <v>14.539</v>
      </c>
      <c r="F65" s="39">
        <f t="shared" ref="F65:F70" si="48">IF(E65="","",E65/$B$34)</f>
        <v>0.60579166666666662</v>
      </c>
      <c r="G65" s="96">
        <v>16.247</v>
      </c>
      <c r="H65" s="39">
        <f t="shared" ref="H65:H70" si="49">IF(G65="","",G65/$B$34)</f>
        <v>0.67695833333333333</v>
      </c>
      <c r="I65" s="96">
        <v>19.219000000000001</v>
      </c>
      <c r="J65" s="39">
        <f t="shared" ref="J65:J70" si="50">IF(I65="","",I65/$B$34)</f>
        <v>0.80079166666666668</v>
      </c>
      <c r="K65" s="37"/>
      <c r="L65" s="37"/>
      <c r="M65" s="96">
        <v>22.542999999999999</v>
      </c>
      <c r="N65" s="39">
        <f t="shared" ref="N65:N70" si="51">IF(M65="","",M65/$B$34)</f>
        <v>0.93929166666666664</v>
      </c>
      <c r="O65" s="36">
        <v>6.4180000000000001</v>
      </c>
      <c r="P65" s="39">
        <f t="shared" ref="P65:P70" si="52">IF(O65="","",O65/$B$34)</f>
        <v>0.26741666666666669</v>
      </c>
      <c r="Q65" s="96">
        <v>21.167000000000002</v>
      </c>
      <c r="R65" s="39">
        <f t="shared" ref="R65:R70" si="53">IF(Q65="","",Q65/$B$34)</f>
        <v>0.8819583333333334</v>
      </c>
      <c r="S65" s="96">
        <v>23.274000000000001</v>
      </c>
      <c r="T65" s="39">
        <f t="shared" ref="T65:T70" si="54">IF(S65="","",S65/$B$34)</f>
        <v>0.96975</v>
      </c>
      <c r="U65" s="36">
        <v>10.5</v>
      </c>
      <c r="V65" s="39">
        <f t="shared" ref="V65:V70" si="55">IF(U65="","",U65/$B$34)</f>
        <v>0.4375</v>
      </c>
      <c r="W65" s="37"/>
      <c r="X65" s="37"/>
      <c r="Y65" s="96">
        <v>16.861999999999998</v>
      </c>
      <c r="Z65" s="96">
        <f t="shared" ref="Z65:Z70" si="56">IF(Y65="","",Y65/$B$34)</f>
        <v>0.70258333333333323</v>
      </c>
      <c r="AA65" s="96">
        <v>20.997</v>
      </c>
      <c r="AB65" s="96">
        <f t="shared" ref="AB65:AB70" si="57">IF(AA65="","",AA65/$B$34)</f>
        <v>0.87487499999999996</v>
      </c>
      <c r="AC65" s="96">
        <v>16.91</v>
      </c>
      <c r="AD65" s="96">
        <f t="shared" ref="AD65:AD70" si="58">IF(AC65="","",AC65/$B$34)</f>
        <v>0.70458333333333334</v>
      </c>
      <c r="AE65" s="96">
        <v>21.361999999999998</v>
      </c>
      <c r="AF65" s="96">
        <f t="shared" ref="AF65:AF70" si="59">IF(AE65="","",AE65/$B$34)</f>
        <v>0.89008333333333323</v>
      </c>
      <c r="AG65" s="96">
        <v>17.163</v>
      </c>
      <c r="AH65" s="39">
        <f t="shared" ref="AH65:AH70" si="60">IF(AG65="","",AG65/$B$34)</f>
        <v>0.71512500000000001</v>
      </c>
      <c r="AI65" s="37"/>
      <c r="AJ65" s="37"/>
      <c r="AK65" s="37"/>
      <c r="AL65" s="96">
        <v>25.481999999999999</v>
      </c>
      <c r="AM65" s="96">
        <f t="shared" ref="AM65:AM70" si="61">IF(AL65="","",AL65/$B$34)</f>
        <v>1.06175</v>
      </c>
      <c r="AN65" s="96">
        <f>9.792</f>
        <v>9.7919999999999998</v>
      </c>
      <c r="AO65" s="96">
        <f t="shared" ref="AO65:AO70" si="62">IF(AN65="","",AN65/$B$34)</f>
        <v>0.40799999999999997</v>
      </c>
      <c r="AP65" s="96">
        <v>20.43</v>
      </c>
      <c r="AQ65" s="96">
        <f t="shared" ref="AQ65:AQ70" si="63">IF(AP65="","",AP65/$B$34)</f>
        <v>0.85124999999999995</v>
      </c>
      <c r="AR65" s="96">
        <v>24.492999999999999</v>
      </c>
      <c r="AS65" s="39">
        <f t="shared" ref="AS65:AS70" si="64">IF(AR65="","",AR65/$B$34)</f>
        <v>1.0205416666666667</v>
      </c>
      <c r="AT65" s="37"/>
      <c r="AU65" s="37"/>
      <c r="AV65" s="36">
        <v>24.72</v>
      </c>
      <c r="AW65" s="39">
        <f t="shared" ref="AW65:AW70" si="65">IF(AV65="","",AV65/$B$34)</f>
        <v>1.03</v>
      </c>
      <c r="AX65" s="96">
        <v>21.635000000000002</v>
      </c>
      <c r="AY65" s="39">
        <f t="shared" ref="AY65:AY70" si="66">IF(AX65="","",AX65/$B$34)</f>
        <v>0.90145833333333336</v>
      </c>
      <c r="AZ65" s="39">
        <v>19.98</v>
      </c>
      <c r="BA65" s="39">
        <f t="shared" ref="BA65" si="67">IF(AZ65="","",AZ65/$B$34)</f>
        <v>0.83250000000000002</v>
      </c>
      <c r="BB65" s="87"/>
      <c r="BC65" s="48"/>
    </row>
    <row r="66" spans="1:55" x14ac:dyDescent="0.25">
      <c r="A66" s="27" t="s">
        <v>37</v>
      </c>
      <c r="B66" s="27">
        <v>24</v>
      </c>
      <c r="C66" s="38">
        <v>17.86</v>
      </c>
      <c r="D66" s="44">
        <f t="shared" si="47"/>
        <v>0.74416666666666664</v>
      </c>
      <c r="E66" s="97">
        <v>5.7930000000000001</v>
      </c>
      <c r="F66" s="44">
        <f t="shared" si="48"/>
        <v>0.24137500000000001</v>
      </c>
      <c r="G66" s="38">
        <v>14.8</v>
      </c>
      <c r="H66" s="44">
        <f t="shared" si="49"/>
        <v>0.6166666666666667</v>
      </c>
      <c r="I66" s="38">
        <v>20.34</v>
      </c>
      <c r="J66" s="44">
        <f t="shared" si="50"/>
        <v>0.84750000000000003</v>
      </c>
      <c r="K66" s="37"/>
      <c r="L66" s="37"/>
      <c r="M66" s="38">
        <v>20.13</v>
      </c>
      <c r="N66" s="44">
        <f t="shared" si="51"/>
        <v>0.83875</v>
      </c>
      <c r="O66" s="38">
        <v>11.11</v>
      </c>
      <c r="P66" s="44">
        <f t="shared" si="52"/>
        <v>0.46291666666666664</v>
      </c>
      <c r="Q66" s="38">
        <v>7.38</v>
      </c>
      <c r="R66" s="44">
        <f t="shared" si="53"/>
        <v>0.3075</v>
      </c>
      <c r="S66" s="38">
        <v>12.57</v>
      </c>
      <c r="T66" s="44">
        <f t="shared" si="54"/>
        <v>0.52375000000000005</v>
      </c>
      <c r="U66" s="38">
        <v>18.16</v>
      </c>
      <c r="V66" s="44">
        <f t="shared" si="55"/>
        <v>0.75666666666666671</v>
      </c>
      <c r="W66" s="37"/>
      <c r="X66" s="37"/>
      <c r="Y66" s="38">
        <v>16.731000000000002</v>
      </c>
      <c r="Z66" s="44">
        <f t="shared" si="56"/>
        <v>0.69712500000000011</v>
      </c>
      <c r="AA66" s="38">
        <v>7.66</v>
      </c>
      <c r="AB66" s="44">
        <f t="shared" si="57"/>
        <v>0.31916666666666665</v>
      </c>
      <c r="AC66" s="97">
        <v>6.7889999999999997</v>
      </c>
      <c r="AD66" s="98">
        <f t="shared" si="58"/>
        <v>0.28287499999999999</v>
      </c>
      <c r="AE66" s="97">
        <v>8.0220000000000002</v>
      </c>
      <c r="AF66" s="98">
        <f t="shared" si="59"/>
        <v>0.33424999999999999</v>
      </c>
      <c r="AG66" s="97">
        <v>3.3719999999999999</v>
      </c>
      <c r="AH66" s="44">
        <f t="shared" si="60"/>
        <v>0.14049999999999999</v>
      </c>
      <c r="AI66" s="37"/>
      <c r="AJ66" s="37"/>
      <c r="AK66" s="37"/>
      <c r="AL66" s="97">
        <f>13.56</f>
        <v>13.56</v>
      </c>
      <c r="AM66" s="98">
        <f t="shared" si="61"/>
        <v>0.56500000000000006</v>
      </c>
      <c r="AN66" s="97">
        <v>10.601000000000001</v>
      </c>
      <c r="AO66" s="98">
        <f t="shared" si="62"/>
        <v>0.44170833333333337</v>
      </c>
      <c r="AP66" s="97">
        <v>20.32</v>
      </c>
      <c r="AQ66" s="98">
        <f t="shared" si="63"/>
        <v>0.84666666666666668</v>
      </c>
      <c r="AR66" s="97">
        <v>19.414000000000001</v>
      </c>
      <c r="AS66" s="44">
        <f t="shared" si="64"/>
        <v>0.80891666666666673</v>
      </c>
      <c r="AT66" s="37"/>
      <c r="AU66" s="37"/>
      <c r="AV66" s="97">
        <v>20.071000000000002</v>
      </c>
      <c r="AW66" s="44">
        <f t="shared" si="65"/>
        <v>0.83629166666666677</v>
      </c>
      <c r="AX66" s="97">
        <v>18.984000000000002</v>
      </c>
      <c r="AY66" s="44">
        <f t="shared" si="66"/>
        <v>0.79100000000000004</v>
      </c>
      <c r="AZ66" s="97">
        <v>21.213999999999999</v>
      </c>
      <c r="BA66" s="44">
        <f>IF(AZ66="","",AZ66/$B$34)</f>
        <v>0.88391666666666657</v>
      </c>
      <c r="BB66" s="87"/>
      <c r="BC66" s="48"/>
    </row>
    <row r="67" spans="1:55" x14ac:dyDescent="0.25">
      <c r="A67" s="27" t="s">
        <v>38</v>
      </c>
      <c r="B67" s="27">
        <v>24</v>
      </c>
      <c r="C67" s="38">
        <v>7.5</v>
      </c>
      <c r="D67" s="44">
        <f t="shared" si="47"/>
        <v>0.3125</v>
      </c>
      <c r="E67" s="97">
        <v>25.792999999999999</v>
      </c>
      <c r="F67" s="44">
        <f t="shared" si="48"/>
        <v>1.0747083333333334</v>
      </c>
      <c r="G67" s="38">
        <v>12.6</v>
      </c>
      <c r="H67" s="44">
        <f t="shared" si="49"/>
        <v>0.52500000000000002</v>
      </c>
      <c r="I67" s="38">
        <v>5.6</v>
      </c>
      <c r="J67" s="44">
        <f t="shared" si="50"/>
        <v>0.23333333333333331</v>
      </c>
      <c r="K67" s="37"/>
      <c r="L67" s="37"/>
      <c r="M67" s="38">
        <v>21.47</v>
      </c>
      <c r="N67" s="44">
        <f t="shared" si="51"/>
        <v>0.89458333333333329</v>
      </c>
      <c r="O67" s="38">
        <v>1.48</v>
      </c>
      <c r="P67" s="44">
        <f t="shared" si="52"/>
        <v>6.1666666666666668E-2</v>
      </c>
      <c r="Q67" s="38">
        <v>14.18</v>
      </c>
      <c r="R67" s="44">
        <f t="shared" si="53"/>
        <v>0.59083333333333332</v>
      </c>
      <c r="S67" s="38">
        <v>16.440000000000001</v>
      </c>
      <c r="T67" s="44">
        <f t="shared" si="54"/>
        <v>0.68500000000000005</v>
      </c>
      <c r="U67" s="38">
        <v>8.07</v>
      </c>
      <c r="V67" s="44">
        <f t="shared" si="55"/>
        <v>0.33624999999999999</v>
      </c>
      <c r="W67" s="37"/>
      <c r="X67" s="37"/>
      <c r="Y67" s="97">
        <v>10.505000000000001</v>
      </c>
      <c r="Z67" s="98">
        <f t="shared" si="56"/>
        <v>0.43770833333333337</v>
      </c>
      <c r="AA67" s="97">
        <v>21.617999999999999</v>
      </c>
      <c r="AB67" s="98">
        <f t="shared" si="57"/>
        <v>0.90074999999999994</v>
      </c>
      <c r="AC67" s="97">
        <v>22.204999999999998</v>
      </c>
      <c r="AD67" s="98">
        <f t="shared" si="58"/>
        <v>0.9252083333333333</v>
      </c>
      <c r="AE67" s="97">
        <v>13.576000000000001</v>
      </c>
      <c r="AF67" s="98">
        <f t="shared" si="59"/>
        <v>0.56566666666666665</v>
      </c>
      <c r="AG67" s="97">
        <v>11.632</v>
      </c>
      <c r="AH67" s="44">
        <f t="shared" si="60"/>
        <v>0.48466666666666663</v>
      </c>
      <c r="AI67" s="37"/>
      <c r="AJ67" s="37"/>
      <c r="AK67" s="37"/>
      <c r="AL67" s="97">
        <f>3.832</f>
        <v>3.8319999999999999</v>
      </c>
      <c r="AM67" s="98">
        <f t="shared" si="61"/>
        <v>0.15966666666666665</v>
      </c>
      <c r="AN67" s="97">
        <v>17.166</v>
      </c>
      <c r="AO67" s="98">
        <f t="shared" si="62"/>
        <v>0.71525000000000005</v>
      </c>
      <c r="AP67" s="97">
        <v>8.17</v>
      </c>
      <c r="AQ67" s="98">
        <f t="shared" si="63"/>
        <v>0.34041666666666665</v>
      </c>
      <c r="AR67" s="97">
        <f>19.195</f>
        <v>19.195</v>
      </c>
      <c r="AS67" s="44">
        <f t="shared" si="64"/>
        <v>0.79979166666666668</v>
      </c>
      <c r="AT67" s="37"/>
      <c r="AU67" s="37"/>
      <c r="AV67" s="97">
        <v>11.031000000000001</v>
      </c>
      <c r="AW67" s="44">
        <f t="shared" si="65"/>
        <v>0.45962500000000001</v>
      </c>
      <c r="AX67" s="97">
        <f>15.44</f>
        <v>15.44</v>
      </c>
      <c r="AY67" s="44">
        <f t="shared" si="66"/>
        <v>0.64333333333333331</v>
      </c>
      <c r="AZ67" s="38">
        <v>16.07</v>
      </c>
      <c r="BA67" s="44">
        <f>IF(AZ67="","",AZ67/$B$34)</f>
        <v>0.66958333333333331</v>
      </c>
      <c r="BB67" s="87"/>
      <c r="BC67" s="48"/>
    </row>
    <row r="68" spans="1:55" x14ac:dyDescent="0.25">
      <c r="A68" s="28" t="s">
        <v>40</v>
      </c>
      <c r="B68" s="28">
        <v>24</v>
      </c>
      <c r="C68" s="36">
        <v>4.07</v>
      </c>
      <c r="D68" s="39">
        <f t="shared" si="47"/>
        <v>0.16958333333333334</v>
      </c>
      <c r="E68" s="96">
        <v>15.891</v>
      </c>
      <c r="F68" s="39">
        <f t="shared" si="48"/>
        <v>0.66212499999999996</v>
      </c>
      <c r="G68" s="36">
        <v>14.65</v>
      </c>
      <c r="H68" s="39">
        <f t="shared" si="49"/>
        <v>0.61041666666666672</v>
      </c>
      <c r="I68" s="36">
        <v>7.77</v>
      </c>
      <c r="J68" s="39">
        <f t="shared" si="50"/>
        <v>0.32374999999999998</v>
      </c>
      <c r="K68" s="37"/>
      <c r="L68" s="37"/>
      <c r="M68" s="96">
        <v>15.443</v>
      </c>
      <c r="N68" s="39">
        <f t="shared" si="51"/>
        <v>0.64345833333333335</v>
      </c>
      <c r="O68" s="36">
        <v>0.83</v>
      </c>
      <c r="P68" s="39">
        <f t="shared" si="52"/>
        <v>3.4583333333333334E-2</v>
      </c>
      <c r="Q68" s="36">
        <v>20.21</v>
      </c>
      <c r="R68" s="39">
        <f t="shared" si="53"/>
        <v>0.84208333333333341</v>
      </c>
      <c r="S68" s="36">
        <v>0.13</v>
      </c>
      <c r="T68" s="39">
        <f t="shared" si="54"/>
        <v>5.4166666666666669E-3</v>
      </c>
      <c r="U68" s="36">
        <v>25.62</v>
      </c>
      <c r="V68" s="39">
        <f t="shared" si="55"/>
        <v>1.0675000000000001</v>
      </c>
      <c r="W68" s="37"/>
      <c r="X68" s="37"/>
      <c r="Y68" s="96">
        <v>0.63400000000000001</v>
      </c>
      <c r="Z68" s="96">
        <f t="shared" si="56"/>
        <v>2.6416666666666668E-2</v>
      </c>
      <c r="AA68" s="96">
        <v>14.193</v>
      </c>
      <c r="AB68" s="96">
        <f t="shared" si="57"/>
        <v>0.59137499999999998</v>
      </c>
      <c r="AC68" s="96">
        <v>10.446999999999999</v>
      </c>
      <c r="AD68" s="39">
        <f t="shared" si="58"/>
        <v>0.43529166666666663</v>
      </c>
      <c r="AE68" s="36">
        <v>19.975000000000001</v>
      </c>
      <c r="AF68" s="39">
        <f t="shared" si="59"/>
        <v>0.83229166666666676</v>
      </c>
      <c r="AG68" s="36">
        <v>4.343</v>
      </c>
      <c r="AH68" s="39">
        <f t="shared" si="60"/>
        <v>0.18095833333333333</v>
      </c>
      <c r="AI68" s="37"/>
      <c r="AJ68" s="37"/>
      <c r="AK68" s="37"/>
      <c r="AL68" s="96">
        <v>14.166</v>
      </c>
      <c r="AM68" s="96">
        <f t="shared" si="61"/>
        <v>0.59025000000000005</v>
      </c>
      <c r="AN68" s="96"/>
      <c r="AO68" s="96" t="str">
        <f t="shared" si="62"/>
        <v/>
      </c>
      <c r="AP68" s="96">
        <v>24.62</v>
      </c>
      <c r="AQ68" s="96">
        <f t="shared" si="63"/>
        <v>1.0258333333333334</v>
      </c>
      <c r="AR68" s="96">
        <v>7.5650000000000004</v>
      </c>
      <c r="AS68" s="39">
        <f t="shared" si="64"/>
        <v>0.31520833333333337</v>
      </c>
      <c r="AT68" s="37"/>
      <c r="AU68" s="37"/>
      <c r="AV68" s="96">
        <v>19.806000000000001</v>
      </c>
      <c r="AW68" s="39">
        <f t="shared" si="65"/>
        <v>0.82525000000000004</v>
      </c>
      <c r="AX68" s="96">
        <f>12.936</f>
        <v>12.936</v>
      </c>
      <c r="AY68" s="39">
        <f t="shared" si="66"/>
        <v>0.53900000000000003</v>
      </c>
      <c r="AZ68" s="96">
        <v>14.817</v>
      </c>
      <c r="BA68" s="39">
        <f>IF(AZ68="","",AZ68/$B$34)</f>
        <v>0.61737500000000001</v>
      </c>
      <c r="BB68" s="87"/>
      <c r="BC68" s="48"/>
    </row>
    <row r="69" spans="1:55" s="26" customFormat="1" x14ac:dyDescent="0.25">
      <c r="A69" s="27" t="s">
        <v>39</v>
      </c>
      <c r="B69" s="27">
        <v>24</v>
      </c>
      <c r="C69" s="38">
        <v>24.5</v>
      </c>
      <c r="D69" s="44">
        <f t="shared" si="47"/>
        <v>1.0208333333333333</v>
      </c>
      <c r="E69" s="38"/>
      <c r="F69" s="44" t="str">
        <f t="shared" si="48"/>
        <v/>
      </c>
      <c r="G69" s="38"/>
      <c r="H69" s="44" t="str">
        <f t="shared" si="49"/>
        <v/>
      </c>
      <c r="I69" s="38"/>
      <c r="J69" s="44" t="str">
        <f t="shared" si="50"/>
        <v/>
      </c>
      <c r="K69" s="37"/>
      <c r="L69" s="37"/>
      <c r="M69" s="38"/>
      <c r="N69" s="44" t="str">
        <f t="shared" si="51"/>
        <v/>
      </c>
      <c r="O69" s="38">
        <v>2.86</v>
      </c>
      <c r="P69" s="44">
        <f t="shared" si="52"/>
        <v>0.11916666666666666</v>
      </c>
      <c r="Q69" s="38"/>
      <c r="R69" s="44" t="str">
        <f t="shared" si="53"/>
        <v/>
      </c>
      <c r="S69" s="38">
        <v>19.07</v>
      </c>
      <c r="T69" s="44">
        <f t="shared" si="54"/>
        <v>0.79458333333333331</v>
      </c>
      <c r="U69" s="38"/>
      <c r="V69" s="44" t="str">
        <f t="shared" si="55"/>
        <v/>
      </c>
      <c r="W69" s="37"/>
      <c r="X69" s="37"/>
      <c r="Y69" s="38">
        <v>11.691000000000001</v>
      </c>
      <c r="Z69" s="44">
        <f t="shared" si="56"/>
        <v>0.48712500000000003</v>
      </c>
      <c r="AA69" s="38"/>
      <c r="AB69" s="44" t="str">
        <f t="shared" si="57"/>
        <v/>
      </c>
      <c r="AC69" s="38"/>
      <c r="AD69" s="44" t="str">
        <f t="shared" si="58"/>
        <v/>
      </c>
      <c r="AE69" s="38">
        <v>17.972000000000001</v>
      </c>
      <c r="AF69" s="44">
        <f t="shared" si="59"/>
        <v>0.74883333333333335</v>
      </c>
      <c r="AG69" s="38"/>
      <c r="AH69" s="44" t="str">
        <f t="shared" si="60"/>
        <v/>
      </c>
      <c r="AI69" s="37"/>
      <c r="AJ69" s="37"/>
      <c r="AK69" s="37"/>
      <c r="AL69" s="97"/>
      <c r="AM69" s="98" t="str">
        <f t="shared" si="61"/>
        <v/>
      </c>
      <c r="AN69" s="97">
        <v>8.3170000000000002</v>
      </c>
      <c r="AO69" s="98">
        <f t="shared" si="62"/>
        <v>0.34654166666666669</v>
      </c>
      <c r="AP69" s="97"/>
      <c r="AQ69" s="98" t="str">
        <f t="shared" si="63"/>
        <v/>
      </c>
      <c r="AR69" s="97"/>
      <c r="AS69" s="44" t="str">
        <f t="shared" si="64"/>
        <v/>
      </c>
      <c r="AT69" s="37"/>
      <c r="AU69" s="37"/>
      <c r="AV69" s="97">
        <v>19.068000000000001</v>
      </c>
      <c r="AW69" s="44">
        <f t="shared" si="65"/>
        <v>0.7945000000000001</v>
      </c>
      <c r="AX69" s="38"/>
      <c r="AY69" s="44" t="str">
        <f t="shared" si="66"/>
        <v/>
      </c>
      <c r="AZ69" s="38"/>
      <c r="BA69" s="44" t="str">
        <f>IF(AZ69="","",AZ69/$B$34)</f>
        <v/>
      </c>
      <c r="BB69" s="87"/>
      <c r="BC69" s="48"/>
    </row>
    <row r="70" spans="1:55" x14ac:dyDescent="0.25">
      <c r="A70" s="27" t="s">
        <v>98</v>
      </c>
      <c r="B70" s="27">
        <v>24</v>
      </c>
      <c r="C70" s="38">
        <v>10.14</v>
      </c>
      <c r="D70" s="44">
        <f t="shared" si="47"/>
        <v>0.42250000000000004</v>
      </c>
      <c r="E70" s="38"/>
      <c r="F70" s="44" t="str">
        <f t="shared" si="48"/>
        <v/>
      </c>
      <c r="G70" s="38"/>
      <c r="H70" s="44" t="str">
        <f t="shared" si="49"/>
        <v/>
      </c>
      <c r="I70" s="38">
        <v>6.75</v>
      </c>
      <c r="J70" s="44">
        <f t="shared" si="50"/>
        <v>0.28125</v>
      </c>
      <c r="K70" s="37"/>
      <c r="L70" s="37"/>
      <c r="M70" s="38"/>
      <c r="N70" s="44" t="str">
        <f t="shared" si="51"/>
        <v/>
      </c>
      <c r="O70" s="38">
        <v>11.24</v>
      </c>
      <c r="P70" s="44">
        <f t="shared" si="52"/>
        <v>0.46833333333333332</v>
      </c>
      <c r="Q70" s="38"/>
      <c r="R70" s="44" t="str">
        <f t="shared" si="53"/>
        <v/>
      </c>
      <c r="S70" s="38">
        <v>19.75</v>
      </c>
      <c r="T70" s="44">
        <f t="shared" si="54"/>
        <v>0.82291666666666663</v>
      </c>
      <c r="U70" s="38"/>
      <c r="V70" s="44" t="str">
        <f t="shared" si="55"/>
        <v/>
      </c>
      <c r="W70" s="37"/>
      <c r="X70" s="37"/>
      <c r="Y70" s="38">
        <v>11.13</v>
      </c>
      <c r="Z70" s="44">
        <f t="shared" si="56"/>
        <v>0.46375000000000005</v>
      </c>
      <c r="AA70" s="38"/>
      <c r="AB70" s="44" t="str">
        <f t="shared" si="57"/>
        <v/>
      </c>
      <c r="AC70" s="38"/>
      <c r="AD70" s="44" t="str">
        <f t="shared" si="58"/>
        <v/>
      </c>
      <c r="AE70" s="38">
        <v>13.22</v>
      </c>
      <c r="AF70" s="44">
        <f t="shared" si="59"/>
        <v>0.5508333333333334</v>
      </c>
      <c r="AG70" s="38"/>
      <c r="AH70" s="44" t="str">
        <f t="shared" si="60"/>
        <v/>
      </c>
      <c r="AI70" s="37"/>
      <c r="AJ70" s="37"/>
      <c r="AK70" s="37"/>
      <c r="AL70" s="97"/>
      <c r="AM70" s="98" t="str">
        <f t="shared" si="61"/>
        <v/>
      </c>
      <c r="AN70" s="97">
        <v>17.329999999999998</v>
      </c>
      <c r="AO70" s="98">
        <f t="shared" si="62"/>
        <v>0.7220833333333333</v>
      </c>
      <c r="AP70" s="97"/>
      <c r="AQ70" s="98" t="str">
        <f t="shared" si="63"/>
        <v/>
      </c>
      <c r="AR70" s="97"/>
      <c r="AS70" s="44" t="str">
        <f t="shared" si="64"/>
        <v/>
      </c>
      <c r="AT70" s="37"/>
      <c r="AU70" s="37"/>
      <c r="AV70" s="97">
        <v>19.375</v>
      </c>
      <c r="AW70" s="44">
        <f t="shared" si="65"/>
        <v>0.80729166666666663</v>
      </c>
      <c r="AX70" s="38"/>
      <c r="AY70" s="44" t="str">
        <f t="shared" si="66"/>
        <v/>
      </c>
      <c r="AZ70" s="38"/>
      <c r="BA70" s="44" t="str">
        <f>IF(AZ70="","",AZ70/$B$34)</f>
        <v/>
      </c>
      <c r="BB70" s="87"/>
      <c r="BC70" s="48"/>
    </row>
    <row r="71" spans="1:55" x14ac:dyDescent="0.25">
      <c r="BA71" s="26"/>
      <c r="BB71" s="87"/>
      <c r="BC71" s="48"/>
    </row>
    <row r="72" spans="1:55" x14ac:dyDescent="0.25">
      <c r="A72" s="30" t="s">
        <v>62</v>
      </c>
      <c r="C72" s="46">
        <f>IF(C65="","",AVERAGE(D65:D70))</f>
        <v>0.52825</v>
      </c>
      <c r="D72" s="46"/>
      <c r="E72" s="46">
        <f>IF(E65="","",AVERAGE(F65:F70))</f>
        <v>0.64600000000000002</v>
      </c>
      <c r="F72" s="46"/>
      <c r="G72" s="46">
        <f>IF(G65="","",AVERAGE(H65:H70))</f>
        <v>0.60726041666666664</v>
      </c>
      <c r="H72" s="46"/>
      <c r="I72" s="46">
        <f>IF(I65="","",AVERAGE(J65:J70))</f>
        <v>0.49732500000000002</v>
      </c>
      <c r="J72" s="46"/>
      <c r="K72" s="46"/>
      <c r="L72" s="46"/>
      <c r="M72" s="46">
        <f>IF(M65="","",AVERAGE(N65:N70))</f>
        <v>0.82902083333333332</v>
      </c>
      <c r="N72" s="46"/>
      <c r="O72" s="46">
        <f>IF(O65="","",AVERAGE(P65:P70))</f>
        <v>0.23568055555555553</v>
      </c>
      <c r="P72" s="46"/>
      <c r="Q72" s="46">
        <f>IF(Q65="","",AVERAGE(R65:R70))</f>
        <v>0.65559375000000009</v>
      </c>
      <c r="R72" s="46"/>
      <c r="S72" s="46">
        <f>IF(S65="","",AVERAGE(T65:T70))</f>
        <v>0.63356944444444441</v>
      </c>
      <c r="T72" s="46"/>
      <c r="U72" s="46">
        <f>IF(U65="","",AVERAGE(V65:V70))</f>
        <v>0.64947916666666672</v>
      </c>
      <c r="V72" s="46"/>
      <c r="W72" s="46"/>
      <c r="X72" s="46"/>
      <c r="Y72" s="46">
        <f>IF(Y65="","",AVERAGE(Z65:Z70))</f>
        <v>0.46911805555555564</v>
      </c>
      <c r="Z72" s="46"/>
      <c r="AA72" s="46">
        <f>IF(AA65="","",AVERAGE(AB65:AB70))</f>
        <v>0.6715416666666667</v>
      </c>
      <c r="AB72" s="46"/>
      <c r="AC72" s="46">
        <f>IF(AC65="","",AVERAGE(AD65:AD70))</f>
        <v>0.58698958333333329</v>
      </c>
      <c r="AD72" s="46"/>
      <c r="AE72" s="46">
        <f>IF(AE65="","",AVERAGE(AF65:AF70))</f>
        <v>0.65365972222222224</v>
      </c>
      <c r="AF72" s="46"/>
      <c r="AG72" s="46">
        <f>AVERAGE(AH65:AH70)</f>
        <v>0.3803125</v>
      </c>
      <c r="AH72" s="46"/>
      <c r="AI72" s="46"/>
      <c r="AJ72" s="46"/>
      <c r="AK72" s="46"/>
      <c r="AL72" s="46">
        <f>IF(AL65="","",AVERAGE(AM65:AM70))</f>
        <v>0.59416666666666662</v>
      </c>
      <c r="AM72" s="46"/>
      <c r="AN72" s="46">
        <f>IF(AN65="","",AVERAGE(AO65:AO70))</f>
        <v>0.52671666666666661</v>
      </c>
      <c r="AO72" s="46"/>
      <c r="AP72" s="46">
        <f>IF(AP65="","",AVERAGE(AQ65:AQ70))</f>
        <v>0.76604166666666662</v>
      </c>
      <c r="AQ72" s="46"/>
      <c r="AR72" s="46">
        <f>IF(AR65="","",AVERAGE(AS65:AS70))</f>
        <v>0.73611458333333335</v>
      </c>
      <c r="AS72" s="46"/>
      <c r="AT72" s="46"/>
      <c r="AU72" s="46"/>
      <c r="AV72" s="46">
        <f>IF(AV65="","",AVERAGE(AW65:AW70))</f>
        <v>0.79215972222222231</v>
      </c>
      <c r="AW72" s="46"/>
      <c r="AX72" s="46">
        <f>IF(AX65="","",AVERAGE(AY65:AY70))</f>
        <v>0.71869791666666671</v>
      </c>
      <c r="AY72" s="46"/>
      <c r="AZ72" s="46">
        <f>IF(AZ65="","",AVERAGE(BA65:BA70))</f>
        <v>0.75084374999999992</v>
      </c>
      <c r="BA72" s="29"/>
      <c r="BB72" s="87"/>
      <c r="BC72" s="50">
        <f>AVERAGE(C72:AZ72)</f>
        <v>0.6156448412698412</v>
      </c>
    </row>
    <row r="73" spans="1:55" ht="15.75" thickBot="1" x14ac:dyDescent="0.3"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95"/>
      <c r="AX73" s="47"/>
      <c r="AY73" s="47"/>
      <c r="AZ73" s="47"/>
      <c r="BA73" s="26"/>
      <c r="BB73" s="87"/>
      <c r="BC73" s="48"/>
    </row>
    <row r="74" spans="1:55" s="26" customFormat="1" ht="15.75" thickTop="1" x14ac:dyDescent="0.25">
      <c r="A74" s="30" t="s">
        <v>100</v>
      </c>
      <c r="C74" s="47">
        <f>SUM(C65:C70)</f>
        <v>76.067999999999998</v>
      </c>
      <c r="D74" s="47"/>
      <c r="E74" s="47">
        <f t="shared" ref="E74:AZ74" si="68">SUM(E65:E70)</f>
        <v>62.015999999999998</v>
      </c>
      <c r="F74" s="47"/>
      <c r="G74" s="47">
        <f t="shared" si="68"/>
        <v>58.296999999999997</v>
      </c>
      <c r="H74" s="47"/>
      <c r="I74" s="47">
        <f t="shared" si="68"/>
        <v>59.679000000000002</v>
      </c>
      <c r="J74" s="47"/>
      <c r="K74" s="47"/>
      <c r="L74" s="47"/>
      <c r="M74" s="47">
        <f t="shared" si="68"/>
        <v>79.585999999999999</v>
      </c>
      <c r="N74" s="47"/>
      <c r="O74" s="47">
        <f t="shared" si="68"/>
        <v>33.937999999999995</v>
      </c>
      <c r="P74" s="47"/>
      <c r="Q74" s="47">
        <f t="shared" si="68"/>
        <v>62.937000000000005</v>
      </c>
      <c r="R74" s="47"/>
      <c r="S74" s="47">
        <f t="shared" si="68"/>
        <v>91.234000000000009</v>
      </c>
      <c r="T74" s="47"/>
      <c r="U74" s="47">
        <f t="shared" si="68"/>
        <v>62.350000000000009</v>
      </c>
      <c r="V74" s="47"/>
      <c r="W74" s="47"/>
      <c r="X74" s="47"/>
      <c r="Y74" s="47">
        <f t="shared" si="68"/>
        <v>67.553000000000011</v>
      </c>
      <c r="Z74" s="47"/>
      <c r="AA74" s="47">
        <f t="shared" si="68"/>
        <v>64.468000000000004</v>
      </c>
      <c r="AB74" s="47"/>
      <c r="AC74" s="47">
        <f t="shared" si="68"/>
        <v>56.350999999999999</v>
      </c>
      <c r="AD74" s="47"/>
      <c r="AE74" s="47">
        <f t="shared" si="68"/>
        <v>94.12700000000001</v>
      </c>
      <c r="AF74" s="47"/>
      <c r="AG74" s="47">
        <f t="shared" si="68"/>
        <v>36.510000000000005</v>
      </c>
      <c r="AH74" s="47"/>
      <c r="AI74" s="47"/>
      <c r="AJ74" s="47"/>
      <c r="AK74" s="47"/>
      <c r="AL74" s="47">
        <f t="shared" si="68"/>
        <v>57.040000000000006</v>
      </c>
      <c r="AM74" s="47"/>
      <c r="AN74" s="47">
        <f t="shared" si="68"/>
        <v>63.205999999999996</v>
      </c>
      <c r="AO74" s="47"/>
      <c r="AP74" s="47">
        <f t="shared" si="68"/>
        <v>73.540000000000006</v>
      </c>
      <c r="AQ74" s="47"/>
      <c r="AR74" s="47">
        <f t="shared" si="68"/>
        <v>70.667000000000002</v>
      </c>
      <c r="AS74" s="47"/>
      <c r="AT74" s="47"/>
      <c r="AU74" s="47"/>
      <c r="AV74" s="47">
        <f t="shared" si="68"/>
        <v>114.071</v>
      </c>
      <c r="AW74" s="47"/>
      <c r="AX74" s="47">
        <f t="shared" si="68"/>
        <v>68.995000000000005</v>
      </c>
      <c r="AY74" s="47"/>
      <c r="AZ74" s="47">
        <f t="shared" si="68"/>
        <v>72.081000000000003</v>
      </c>
      <c r="BB74" s="102">
        <f>SUM(C74,E74,G74,I74,M74,O74,Q74,S74,U74,Y74,AA74,AC74,AE74,AG74,AL74,AN74,AP74,AR74,AV74,AX74,AZ74)</f>
        <v>1424.7139999999997</v>
      </c>
      <c r="BC74" s="48"/>
    </row>
    <row r="75" spans="1:55" x14ac:dyDescent="0.25">
      <c r="A75" s="29" t="s">
        <v>41</v>
      </c>
      <c r="C75" s="46">
        <f>IF(C74=0,"",(SUM(C65:C70)/(C59+C74)))</f>
        <v>0.25763318058504964</v>
      </c>
      <c r="D75" s="46"/>
      <c r="E75" s="46">
        <f t="shared" ref="E75:G75" si="69">IF(E74=0,"",(SUM(E65:E70)/(E59+E74)))</f>
        <v>0.23447832580297556</v>
      </c>
      <c r="F75" s="46"/>
      <c r="G75" s="46">
        <f t="shared" si="69"/>
        <v>0.17989070228871007</v>
      </c>
      <c r="H75" s="46"/>
      <c r="I75" s="46">
        <f>IF(I74=0,"",(SUM(I65:I70)/(I59+I74)))</f>
        <v>0.17863631873707275</v>
      </c>
      <c r="J75" s="46"/>
      <c r="K75" s="46"/>
      <c r="L75" s="46"/>
      <c r="M75" s="46">
        <f>IF(M74=0,"",(SUM(M65:M70)/(M59+M74)))</f>
        <v>0.24016247012529271</v>
      </c>
      <c r="N75" s="46"/>
      <c r="O75" s="46">
        <f>IF(O74=0,"",(SUM(O65:O70)/(O59+O74)))</f>
        <v>0.14199999999999999</v>
      </c>
      <c r="P75" s="46"/>
      <c r="Q75" s="46">
        <f>IF(Q74=0,"",(SUM(Q65:Q70)/(Q59+Q74)))</f>
        <v>0.2279772663882319</v>
      </c>
      <c r="R75" s="46"/>
      <c r="S75" s="46">
        <f>IF(S74=0,"",(SUM(S65:S70)/(S59+S74)))</f>
        <v>0.279289180046837</v>
      </c>
      <c r="T75" s="46"/>
      <c r="U75" s="46">
        <f>IF(U74=0,"",(SUM(U65:U70)/(U59+U74)))</f>
        <v>0.25214841775351332</v>
      </c>
      <c r="V75" s="46"/>
      <c r="W75" s="46"/>
      <c r="X75" s="46"/>
      <c r="Y75" s="46">
        <f>IF(Y74=0,"",(SUM(Y65:Y70)/(Y59+Y74)))</f>
        <v>0.25324033896335396</v>
      </c>
      <c r="Z75" s="46"/>
      <c r="AA75" s="46">
        <f>IF(AA74=0,"",(SUM(AA65:AA70)/(AA59+AA74)))</f>
        <v>0.28429180612699378</v>
      </c>
      <c r="AB75" s="46"/>
      <c r="AC75" s="46">
        <f>IF(AC74=0,"",(SUM(AC65:AC70)/(AC59+AC74)))</f>
        <v>0.18113584786787443</v>
      </c>
      <c r="AD75" s="46"/>
      <c r="AE75" s="46">
        <f>IF(AE74=0,"",(SUM(AE65:AE70)/(AE59+AE74)))</f>
        <v>0.3155479270659779</v>
      </c>
      <c r="AF75" s="46"/>
      <c r="AG75" s="46">
        <f>IF(AG74=0,"",(SUM(AG65:AG70)/(AG59+AG74)))</f>
        <v>0.14661590728381083</v>
      </c>
      <c r="AH75" s="46"/>
      <c r="AI75" s="46"/>
      <c r="AJ75" s="46"/>
      <c r="AK75" s="46"/>
      <c r="AL75" s="46">
        <f>IF(AL74=0,"",(SUM(AL65:AL70)/(AL59+AL74)))</f>
        <v>0.18020978137242516</v>
      </c>
      <c r="AM75" s="46"/>
      <c r="AN75" s="46">
        <f>IF(AN74=0,"",(SUM(AN65:AN70)/(AN59+AN74)))</f>
        <v>0.24144701657880663</v>
      </c>
      <c r="AO75" s="46"/>
      <c r="AP75" s="46">
        <f>IF(AP74=0,"",(SUM(AP65:AP70)/(AP59+AP74)))</f>
        <v>0.25517002081887574</v>
      </c>
      <c r="AQ75" s="46"/>
      <c r="AR75" s="46">
        <f>IF(AR74=0,"",(SUM(AR65:AR70)/(AR59+AR74)))</f>
        <v>0.23796006330605785</v>
      </c>
      <c r="AS75" s="46"/>
      <c r="AT75" s="46"/>
      <c r="AU75" s="46"/>
      <c r="AV75" s="46">
        <f>IF(AV74=0,"",(SUM(AV65:AV70)/(AV59+AV74)))</f>
        <v>0.37178475979401598</v>
      </c>
      <c r="AW75" s="46"/>
      <c r="AX75" s="46">
        <f>IF(AX74=0,"",(SUM(AX65:AX70)/(AX59+AX74)))</f>
        <v>0.22103934465094077</v>
      </c>
      <c r="AY75" s="46"/>
      <c r="AZ75" s="46">
        <f>IF(AZ74=0,"",(SUM(AZ65:AZ70)/(AZ59+AZ74)))</f>
        <v>0.29127402330806407</v>
      </c>
      <c r="BA75" s="29"/>
      <c r="BB75" s="48"/>
      <c r="BC75" s="50">
        <f>AVERAGE(C75:AZ75)</f>
        <v>0.23675869994594664</v>
      </c>
    </row>
    <row r="78" spans="1:55" x14ac:dyDescent="0.25">
      <c r="A78" s="27" t="s">
        <v>92</v>
      </c>
      <c r="B78" s="26"/>
      <c r="C78" s="16">
        <v>41730</v>
      </c>
      <c r="D78" s="16"/>
      <c r="E78" s="16">
        <v>41731</v>
      </c>
      <c r="F78" s="16"/>
      <c r="G78" s="16">
        <v>41732</v>
      </c>
      <c r="H78" s="16"/>
      <c r="I78" s="16">
        <v>41733</v>
      </c>
      <c r="J78" s="16"/>
      <c r="K78" s="18">
        <v>41734</v>
      </c>
      <c r="L78" s="18">
        <v>41735</v>
      </c>
      <c r="M78" s="16">
        <v>41736</v>
      </c>
      <c r="N78" s="16"/>
      <c r="O78" s="16">
        <v>41737</v>
      </c>
      <c r="P78" s="16"/>
      <c r="Q78" s="16">
        <v>41738</v>
      </c>
      <c r="R78" s="16"/>
      <c r="S78" s="16">
        <v>41739</v>
      </c>
      <c r="T78" s="16"/>
      <c r="U78" s="16">
        <v>41740</v>
      </c>
      <c r="V78" s="16"/>
      <c r="W78" s="18">
        <v>41741</v>
      </c>
      <c r="X78" s="18">
        <v>41742</v>
      </c>
      <c r="Y78" s="16">
        <v>41743</v>
      </c>
      <c r="Z78" s="16"/>
      <c r="AA78" s="16">
        <v>41744</v>
      </c>
      <c r="AB78" s="16"/>
      <c r="AC78" s="16">
        <v>41745</v>
      </c>
      <c r="AD78" s="16"/>
      <c r="AE78" s="16">
        <v>41746</v>
      </c>
      <c r="AF78" s="16"/>
      <c r="AG78" s="16">
        <v>41747</v>
      </c>
      <c r="AH78" s="16"/>
      <c r="AI78" s="18">
        <v>41748</v>
      </c>
      <c r="AJ78" s="18">
        <v>41749</v>
      </c>
      <c r="AK78" s="18">
        <v>41750</v>
      </c>
      <c r="AL78" s="16">
        <v>41751</v>
      </c>
      <c r="AM78" s="16"/>
      <c r="AN78" s="16">
        <v>41752</v>
      </c>
      <c r="AO78" s="16"/>
      <c r="AP78" s="16">
        <v>41753</v>
      </c>
      <c r="AQ78" s="16"/>
      <c r="AR78" s="16">
        <v>41754</v>
      </c>
      <c r="AS78" s="16"/>
      <c r="AT78" s="18">
        <v>41755</v>
      </c>
      <c r="AU78" s="18">
        <v>41756</v>
      </c>
      <c r="AV78" s="16">
        <v>41757</v>
      </c>
      <c r="AW78" s="16"/>
      <c r="AX78" s="16">
        <v>41758</v>
      </c>
      <c r="AY78" s="16"/>
      <c r="AZ78" s="16">
        <v>41759</v>
      </c>
      <c r="BA78" s="27"/>
      <c r="BB78" s="26"/>
      <c r="BC78" s="26"/>
    </row>
    <row r="79" spans="1:55" x14ac:dyDescent="0.25">
      <c r="A79" s="26" t="s">
        <v>70</v>
      </c>
      <c r="B79" s="26"/>
      <c r="C79" s="64">
        <f>1.4+3.481+1.283+2.8+1.586+0.229</f>
        <v>10.778999999999998</v>
      </c>
      <c r="D79" s="27"/>
      <c r="E79" s="27">
        <f>0.518+7.09+1.238+5.078</f>
        <v>13.923999999999999</v>
      </c>
      <c r="F79" s="27"/>
      <c r="G79" s="27">
        <f>5.348+3.849+1.458+5+0.249</f>
        <v>15.904</v>
      </c>
      <c r="H79" s="27"/>
      <c r="I79" s="64">
        <f>14.247+2.434+12+3.651</f>
        <v>32.332000000000001</v>
      </c>
      <c r="J79" s="27"/>
      <c r="K79" s="61"/>
      <c r="L79" s="61"/>
      <c r="M79" s="64">
        <f>2.885+4.566+0.418+0.514+1.4</f>
        <v>9.7829999999999995</v>
      </c>
      <c r="N79" s="64"/>
      <c r="O79" s="64">
        <f>0.502+0.502+0.249+3.849</f>
        <v>5.1020000000000003</v>
      </c>
      <c r="P79" s="27"/>
      <c r="Q79" s="31">
        <f>22.737+0.418+4.227+1.4</f>
        <v>28.781999999999996</v>
      </c>
      <c r="R79" s="31"/>
      <c r="S79" s="31">
        <f>2.836+1.229+1.54+1.484+1.4+6.085</f>
        <v>14.573999999999998</v>
      </c>
      <c r="T79" s="31"/>
      <c r="U79" s="31">
        <f>17.616+1.177+1.283+0.251</f>
        <v>20.327000000000002</v>
      </c>
      <c r="V79" s="27"/>
      <c r="W79" s="61"/>
      <c r="X79" s="61"/>
      <c r="Y79" s="64">
        <f>1.189</f>
        <v>1.1890000000000001</v>
      </c>
      <c r="Z79" s="27"/>
      <c r="AA79" s="64">
        <f>15+1.229+1.4+1.255+3.085</f>
        <v>21.968999999999998</v>
      </c>
      <c r="AB79" s="27"/>
      <c r="AC79" s="64">
        <f>4.254+2.902+1.229+1.217+2.282</f>
        <v>11.884</v>
      </c>
      <c r="AD79" s="27"/>
      <c r="AE79" s="64">
        <v>1.256</v>
      </c>
      <c r="AF79" s="27"/>
      <c r="AG79" s="64">
        <f>2.589+3.741+1.217</f>
        <v>7.5470000000000006</v>
      </c>
      <c r="AH79" s="27"/>
      <c r="AI79" s="61"/>
      <c r="AJ79" s="61"/>
      <c r="AK79" s="61"/>
      <c r="AL79" s="64">
        <f>2.378+1.189+0.614+1.4</f>
        <v>5.5809999999999995</v>
      </c>
      <c r="AM79" s="27"/>
      <c r="AN79" s="27">
        <f>0.458+1.4+2.566+0.614+1.232</f>
        <v>6.27</v>
      </c>
      <c r="AO79" s="27"/>
      <c r="AP79" s="27">
        <f>19.87+2.66</f>
        <v>22.53</v>
      </c>
      <c r="AQ79" s="27"/>
      <c r="AR79" s="27">
        <v>1.58</v>
      </c>
      <c r="AS79" s="27"/>
      <c r="AT79" s="61"/>
      <c r="AU79" s="61"/>
      <c r="AV79" s="27">
        <f>7.257+1.036+2.818</f>
        <v>11.110999999999999</v>
      </c>
      <c r="AW79" s="27"/>
      <c r="AX79" s="27">
        <f>1.217+1.229+0.514</f>
        <v>2.96</v>
      </c>
      <c r="AY79" s="27"/>
      <c r="AZ79" s="27">
        <f>0.996+18+3.651+24</f>
        <v>46.646999999999998</v>
      </c>
      <c r="BA79" s="27"/>
      <c r="BB79" s="47">
        <f t="shared" ref="BB79:BB87" si="70">SUM(C79:BA79)</f>
        <v>292.03100000000001</v>
      </c>
      <c r="BC79" s="26"/>
    </row>
    <row r="80" spans="1:55" x14ac:dyDescent="0.25">
      <c r="A80" s="26" t="s">
        <v>71</v>
      </c>
      <c r="B80" s="26"/>
      <c r="C80" s="27">
        <f>1.12</f>
        <v>1.1200000000000001</v>
      </c>
      <c r="D80" s="27"/>
      <c r="E80" s="64">
        <f>0.242</f>
        <v>0.24199999999999999</v>
      </c>
      <c r="F80" s="64"/>
      <c r="G80" s="64">
        <f>0.469</f>
        <v>0.46899999999999997</v>
      </c>
      <c r="H80" s="27"/>
      <c r="I80" s="27"/>
      <c r="J80" s="27"/>
      <c r="K80" s="61"/>
      <c r="L80" s="61"/>
      <c r="M80" s="27">
        <f>10.635</f>
        <v>10.635</v>
      </c>
      <c r="N80" s="27"/>
      <c r="O80" s="64">
        <f>2.066</f>
        <v>2.0659999999999998</v>
      </c>
      <c r="P80" s="27"/>
      <c r="Q80" s="64">
        <f>0.215</f>
        <v>0.215</v>
      </c>
      <c r="R80" s="64"/>
      <c r="S80" s="64">
        <f>1.748+1.705</f>
        <v>3.4530000000000003</v>
      </c>
      <c r="T80" s="27"/>
      <c r="U80" s="27"/>
      <c r="V80" s="27"/>
      <c r="W80" s="61"/>
      <c r="X80" s="61"/>
      <c r="Y80" s="64">
        <f>3.376+3.321</f>
        <v>6.6970000000000001</v>
      </c>
      <c r="Z80" s="27"/>
      <c r="AA80" s="64">
        <f>3.735</f>
        <v>3.7349999999999999</v>
      </c>
      <c r="AB80" s="27"/>
      <c r="AC80" s="64"/>
      <c r="AD80" s="27"/>
      <c r="AE80" s="64">
        <v>7.92</v>
      </c>
      <c r="AF80" s="27"/>
      <c r="AG80" s="64">
        <v>4.53</v>
      </c>
      <c r="AH80" s="27"/>
      <c r="AI80" s="61"/>
      <c r="AJ80" s="61"/>
      <c r="AK80" s="61"/>
      <c r="AL80" s="64">
        <f>1.242</f>
        <v>1.242</v>
      </c>
      <c r="AM80" s="27"/>
      <c r="AN80" s="27">
        <v>0.435</v>
      </c>
      <c r="AO80" s="27"/>
      <c r="AP80" s="27"/>
      <c r="AQ80" s="27"/>
      <c r="AR80" s="27">
        <v>0.1</v>
      </c>
      <c r="AS80" s="27"/>
      <c r="AT80" s="61"/>
      <c r="AU80" s="61"/>
      <c r="AV80" s="27">
        <v>0.67500000000000004</v>
      </c>
      <c r="AW80" s="27"/>
      <c r="AX80" s="27"/>
      <c r="AY80" s="27"/>
      <c r="AZ80" s="27"/>
      <c r="BA80" s="27"/>
      <c r="BB80" s="47">
        <f t="shared" si="70"/>
        <v>43.533999999999999</v>
      </c>
      <c r="BC80" s="26"/>
    </row>
    <row r="81" spans="1:55" x14ac:dyDescent="0.25">
      <c r="A81" s="26" t="s">
        <v>72</v>
      </c>
      <c r="B81" s="26"/>
      <c r="C81" s="27"/>
      <c r="D81" s="27"/>
      <c r="E81" s="64">
        <f>2.174+1.359</f>
        <v>3.5329999999999999</v>
      </c>
      <c r="F81" s="27"/>
      <c r="G81" s="27">
        <f>1.03</f>
        <v>1.03</v>
      </c>
      <c r="H81" s="27"/>
      <c r="I81" s="64">
        <f>0.308</f>
        <v>0.308</v>
      </c>
      <c r="J81" s="27"/>
      <c r="K81" s="61"/>
      <c r="L81" s="61"/>
      <c r="M81" s="64">
        <f>5.321</f>
        <v>5.3209999999999997</v>
      </c>
      <c r="N81" s="27"/>
      <c r="O81" s="27"/>
      <c r="P81" s="27"/>
      <c r="Q81" s="64">
        <f>1.368+4.483+1.191</f>
        <v>7.0419999999999998</v>
      </c>
      <c r="R81" s="64"/>
      <c r="S81" s="64">
        <f>2.499</f>
        <v>2.4990000000000001</v>
      </c>
      <c r="T81" s="27"/>
      <c r="U81" s="27"/>
      <c r="V81" s="27"/>
      <c r="W81" s="61"/>
      <c r="X81" s="61"/>
      <c r="Y81" s="27">
        <f>0.879+0.14+0.431</f>
        <v>1.4500000000000002</v>
      </c>
      <c r="Z81" s="27"/>
      <c r="AA81" s="64">
        <f>0.072+0.421</f>
        <v>0.49299999999999999</v>
      </c>
      <c r="AB81" s="27"/>
      <c r="AC81" s="64">
        <v>2.1749999999999998</v>
      </c>
      <c r="AD81" s="27"/>
      <c r="AE81" s="64">
        <f>2.832+1.045</f>
        <v>3.8769999999999998</v>
      </c>
      <c r="AF81" s="27"/>
      <c r="AG81" s="64"/>
      <c r="AH81" s="27"/>
      <c r="AI81" s="61"/>
      <c r="AJ81" s="61"/>
      <c r="AK81" s="61"/>
      <c r="AL81" s="64">
        <f>0.373</f>
        <v>0.373</v>
      </c>
      <c r="AM81" s="27"/>
      <c r="AN81" s="27"/>
      <c r="AO81" s="27"/>
      <c r="AP81" s="27">
        <f>1.61</f>
        <v>1.61</v>
      </c>
      <c r="AQ81" s="27"/>
      <c r="AR81" s="27">
        <f>0.85+0.747</f>
        <v>1.597</v>
      </c>
      <c r="AS81" s="27"/>
      <c r="AT81" s="61"/>
      <c r="AU81" s="61"/>
      <c r="AV81" s="27">
        <v>0.372</v>
      </c>
      <c r="AW81" s="27"/>
      <c r="AX81" s="27">
        <f>3.305+0.854+0.609</f>
        <v>4.7679999999999998</v>
      </c>
      <c r="AY81" s="27"/>
      <c r="AZ81" s="27">
        <f>1.495+1.054</f>
        <v>2.5490000000000004</v>
      </c>
      <c r="BA81" s="27"/>
      <c r="BB81" s="47">
        <f t="shared" si="70"/>
        <v>38.997</v>
      </c>
      <c r="BC81" s="26"/>
    </row>
    <row r="82" spans="1:55" x14ac:dyDescent="0.25">
      <c r="A82" s="26" t="s">
        <v>73</v>
      </c>
      <c r="B82" s="26"/>
      <c r="C82" s="27">
        <f>0.86</f>
        <v>0.86</v>
      </c>
      <c r="D82" s="27"/>
      <c r="E82" s="27">
        <v>0.06</v>
      </c>
      <c r="F82" s="27"/>
      <c r="G82" s="64">
        <f>2.524</f>
        <v>2.524</v>
      </c>
      <c r="H82" s="27"/>
      <c r="I82" s="27"/>
      <c r="J82" s="27"/>
      <c r="K82" s="61"/>
      <c r="L82" s="61"/>
      <c r="M82" s="27">
        <f>0.32</f>
        <v>0.32</v>
      </c>
      <c r="N82" s="27"/>
      <c r="O82" s="27"/>
      <c r="P82" s="27"/>
      <c r="Q82" s="64">
        <f>0.645</f>
        <v>0.64500000000000002</v>
      </c>
      <c r="R82" s="64"/>
      <c r="S82" s="64">
        <v>3.3279999999999998</v>
      </c>
      <c r="T82" s="64"/>
      <c r="U82" s="64">
        <f>1.514</f>
        <v>1.514</v>
      </c>
      <c r="V82" s="27"/>
      <c r="W82" s="61"/>
      <c r="X82" s="61"/>
      <c r="Y82" s="27">
        <f>1.56</f>
        <v>1.56</v>
      </c>
      <c r="Z82" s="27"/>
      <c r="AA82" s="64">
        <f>3.028</f>
        <v>3.028</v>
      </c>
      <c r="AB82" s="27"/>
      <c r="AC82" s="64"/>
      <c r="AD82" s="27"/>
      <c r="AE82" s="64">
        <v>0.96</v>
      </c>
      <c r="AF82" s="27"/>
      <c r="AG82" s="64">
        <v>2.2109999999999999</v>
      </c>
      <c r="AH82" s="27"/>
      <c r="AI82" s="61"/>
      <c r="AJ82" s="61"/>
      <c r="AK82" s="61"/>
      <c r="AL82" s="64">
        <f>0.222</f>
        <v>0.222</v>
      </c>
      <c r="AM82" s="27"/>
      <c r="AN82" s="27">
        <f>5.287</f>
        <v>5.2869999999999999</v>
      </c>
      <c r="AO82" s="27"/>
      <c r="AP82" s="27"/>
      <c r="AQ82" s="27"/>
      <c r="AR82" s="27">
        <f>1.514</f>
        <v>1.514</v>
      </c>
      <c r="AS82" s="27"/>
      <c r="AT82" s="61"/>
      <c r="AU82" s="61"/>
      <c r="AV82" s="27">
        <v>22.128</v>
      </c>
      <c r="AW82" s="27"/>
      <c r="AX82" s="27">
        <f>3.623</f>
        <v>3.6230000000000002</v>
      </c>
      <c r="AY82" s="27"/>
      <c r="AZ82" s="27">
        <f>1.571</f>
        <v>1.571</v>
      </c>
      <c r="BA82" s="27"/>
      <c r="BB82" s="47">
        <f t="shared" si="70"/>
        <v>51.354999999999997</v>
      </c>
      <c r="BC82" s="26"/>
    </row>
    <row r="83" spans="1:55" x14ac:dyDescent="0.25">
      <c r="A83" s="26" t="s">
        <v>74</v>
      </c>
      <c r="B83" s="26"/>
      <c r="C83" s="27"/>
      <c r="D83" s="27"/>
      <c r="E83" s="27"/>
      <c r="F83" s="27"/>
      <c r="G83" s="27"/>
      <c r="H83" s="27"/>
      <c r="I83" s="27"/>
      <c r="J83" s="27"/>
      <c r="K83" s="61"/>
      <c r="L83" s="61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61"/>
      <c r="X83" s="61"/>
      <c r="Y83" s="27"/>
      <c r="Z83" s="27"/>
      <c r="AA83" s="27"/>
      <c r="AB83" s="27"/>
      <c r="AC83" s="64"/>
      <c r="AD83" s="27"/>
      <c r="AE83" s="64">
        <v>2.0249999999999999</v>
      </c>
      <c r="AF83" s="27"/>
      <c r="AG83" s="64"/>
      <c r="AH83" s="27"/>
      <c r="AI83" s="61"/>
      <c r="AJ83" s="61"/>
      <c r="AK83" s="61"/>
      <c r="AL83" s="64"/>
      <c r="AM83" s="27"/>
      <c r="AN83" s="27"/>
      <c r="AO83" s="27"/>
      <c r="AP83" s="27"/>
      <c r="AQ83" s="27"/>
      <c r="AR83" s="27"/>
      <c r="AS83" s="27"/>
      <c r="AT83" s="61"/>
      <c r="AU83" s="61"/>
      <c r="AV83" s="27"/>
      <c r="AW83" s="27"/>
      <c r="AX83" s="27"/>
      <c r="AY83" s="27"/>
      <c r="AZ83" s="27"/>
      <c r="BA83" s="27"/>
      <c r="BB83" s="47">
        <f t="shared" si="70"/>
        <v>2.0249999999999999</v>
      </c>
      <c r="BC83" s="26"/>
    </row>
    <row r="84" spans="1:55" x14ac:dyDescent="0.25">
      <c r="A84" s="26" t="s">
        <v>75</v>
      </c>
      <c r="B84" s="26"/>
      <c r="C84" s="27"/>
      <c r="D84" s="27"/>
      <c r="E84" s="27"/>
      <c r="F84" s="27"/>
      <c r="G84" s="27"/>
      <c r="H84" s="27"/>
      <c r="I84" s="27"/>
      <c r="J84" s="27"/>
      <c r="K84" s="61"/>
      <c r="L84" s="61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61"/>
      <c r="X84" s="61"/>
      <c r="Y84" s="27"/>
      <c r="Z84" s="27"/>
      <c r="AA84" s="27"/>
      <c r="AB84" s="27"/>
      <c r="AC84" s="64"/>
      <c r="AD84" s="27"/>
      <c r="AE84" s="27"/>
      <c r="AF84" s="27"/>
      <c r="AG84" s="64"/>
      <c r="AH84" s="27"/>
      <c r="AI84" s="61"/>
      <c r="AJ84" s="61"/>
      <c r="AK84" s="61"/>
      <c r="AL84" s="64"/>
      <c r="AM84" s="27"/>
      <c r="AN84" s="27"/>
      <c r="AO84" s="27"/>
      <c r="AP84" s="27">
        <v>1.0900000000000001</v>
      </c>
      <c r="AQ84" s="27"/>
      <c r="AR84" s="27">
        <f>1.486</f>
        <v>1.486</v>
      </c>
      <c r="AS84" s="27"/>
      <c r="AT84" s="61"/>
      <c r="AU84" s="61"/>
      <c r="AV84" s="27">
        <v>1.5449999999999999</v>
      </c>
      <c r="AW84" s="27"/>
      <c r="AX84" s="27"/>
      <c r="AY84" s="27"/>
      <c r="AZ84" s="27"/>
      <c r="BA84" s="27"/>
      <c r="BB84" s="47">
        <f t="shared" si="70"/>
        <v>4.1210000000000004</v>
      </c>
      <c r="BC84" s="26"/>
    </row>
    <row r="85" spans="1:55" x14ac:dyDescent="0.25">
      <c r="A85" s="26" t="s">
        <v>76</v>
      </c>
      <c r="B85" s="26"/>
      <c r="C85" s="27">
        <v>1.5</v>
      </c>
      <c r="D85" s="27"/>
      <c r="E85" s="64">
        <v>0.19400000000000001</v>
      </c>
      <c r="F85" s="27"/>
      <c r="G85" s="27">
        <v>2.1360000000000001</v>
      </c>
      <c r="H85" s="27"/>
      <c r="I85" s="64"/>
      <c r="J85" s="27"/>
      <c r="K85" s="61"/>
      <c r="L85" s="61"/>
      <c r="M85" s="64">
        <f>1.315</f>
        <v>1.3149999999999999</v>
      </c>
      <c r="N85" s="27"/>
      <c r="O85" s="27"/>
      <c r="P85" s="27"/>
      <c r="Q85" s="27"/>
      <c r="R85" s="27"/>
      <c r="S85" s="27"/>
      <c r="T85" s="27"/>
      <c r="U85" s="27"/>
      <c r="V85" s="27"/>
      <c r="W85" s="61"/>
      <c r="X85" s="61"/>
      <c r="Y85" s="64">
        <v>0.14499999999999999</v>
      </c>
      <c r="Z85" s="27"/>
      <c r="AA85" s="27"/>
      <c r="AB85" s="27"/>
      <c r="AC85" s="64">
        <v>0.83599999999999997</v>
      </c>
      <c r="AD85" s="27"/>
      <c r="AE85" s="64">
        <v>4.8339999999999996</v>
      </c>
      <c r="AF85" s="27"/>
      <c r="AG85" s="64">
        <v>1.002</v>
      </c>
      <c r="AH85" s="27"/>
      <c r="AI85" s="61"/>
      <c r="AJ85" s="61"/>
      <c r="AK85" s="61"/>
      <c r="AL85" s="64">
        <v>2.5</v>
      </c>
      <c r="AM85" s="27"/>
      <c r="AN85" s="27">
        <v>2.8690000000000002</v>
      </c>
      <c r="AO85" s="27"/>
      <c r="AP85" s="27"/>
      <c r="AQ85" s="27"/>
      <c r="AR85" s="27"/>
      <c r="AS85" s="27"/>
      <c r="AT85" s="61"/>
      <c r="AU85" s="61"/>
      <c r="AV85" s="27"/>
      <c r="AW85" s="27"/>
      <c r="AX85" s="27">
        <v>2.14</v>
      </c>
      <c r="AY85" s="27"/>
      <c r="AZ85" s="64">
        <v>2.1309999999999998</v>
      </c>
      <c r="BA85" s="27"/>
      <c r="BB85" s="47">
        <f t="shared" si="70"/>
        <v>21.602</v>
      </c>
      <c r="BC85" s="26"/>
    </row>
    <row r="86" spans="1:55" x14ac:dyDescent="0.25">
      <c r="A86" s="26" t="s">
        <v>77</v>
      </c>
      <c r="B86" s="26"/>
      <c r="C86" s="27"/>
      <c r="D86" s="27"/>
      <c r="E86" s="27"/>
      <c r="F86" s="27"/>
      <c r="G86" s="27"/>
      <c r="H86" s="27"/>
      <c r="I86" s="27">
        <v>1.02</v>
      </c>
      <c r="J86" s="27"/>
      <c r="K86" s="61"/>
      <c r="L86" s="61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61"/>
      <c r="X86" s="61"/>
      <c r="Y86" s="27"/>
      <c r="Z86" s="27"/>
      <c r="AA86" s="27"/>
      <c r="AB86" s="27"/>
      <c r="AC86" s="64"/>
      <c r="AD86" s="27"/>
      <c r="AE86" s="27"/>
      <c r="AF86" s="27"/>
      <c r="AG86" s="27"/>
      <c r="AH86" s="27"/>
      <c r="AI86" s="61"/>
      <c r="AJ86" s="61"/>
      <c r="AK86" s="61"/>
      <c r="AL86" s="27"/>
      <c r="AM86" s="27"/>
      <c r="AN86" s="27"/>
      <c r="AO86" s="27"/>
      <c r="AP86" s="27"/>
      <c r="AQ86" s="27"/>
      <c r="AR86" s="27"/>
      <c r="AS86" s="27"/>
      <c r="AT86" s="61"/>
      <c r="AU86" s="61"/>
      <c r="AV86" s="27"/>
      <c r="AW86" s="27"/>
      <c r="AX86" s="27"/>
      <c r="AY86" s="27"/>
      <c r="AZ86" s="27"/>
      <c r="BA86" s="27"/>
      <c r="BB86" s="47">
        <f t="shared" si="70"/>
        <v>1.02</v>
      </c>
      <c r="BC86" s="26"/>
    </row>
    <row r="87" spans="1:55" x14ac:dyDescent="0.25">
      <c r="A87" s="26" t="s">
        <v>78</v>
      </c>
      <c r="B87" s="26"/>
      <c r="C87" s="27"/>
      <c r="D87" s="27"/>
      <c r="E87" s="27"/>
      <c r="F87" s="27"/>
      <c r="G87" s="27"/>
      <c r="H87" s="27"/>
      <c r="I87" s="27"/>
      <c r="J87" s="27"/>
      <c r="K87" s="61"/>
      <c r="L87" s="61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61"/>
      <c r="X87" s="61"/>
      <c r="Y87" s="27"/>
      <c r="Z87" s="27"/>
      <c r="AA87" s="27"/>
      <c r="AB87" s="27"/>
      <c r="AC87" s="64"/>
      <c r="AD87" s="27"/>
      <c r="AE87" s="27"/>
      <c r="AF87" s="27"/>
      <c r="AG87" s="27"/>
      <c r="AH87" s="27"/>
      <c r="AI87" s="61"/>
      <c r="AJ87" s="61"/>
      <c r="AK87" s="61"/>
      <c r="AL87" s="27"/>
      <c r="AM87" s="27"/>
      <c r="AN87" s="27"/>
      <c r="AO87" s="27"/>
      <c r="AP87" s="27"/>
      <c r="AQ87" s="27"/>
      <c r="AR87" s="27"/>
      <c r="AS87" s="27"/>
      <c r="AT87" s="61"/>
      <c r="AU87" s="61"/>
      <c r="AV87" s="27"/>
      <c r="AW87" s="27"/>
      <c r="AX87" s="27"/>
      <c r="AY87" s="27"/>
      <c r="AZ87" s="27"/>
      <c r="BA87" s="27"/>
      <c r="BB87" s="47">
        <f t="shared" si="70"/>
        <v>0</v>
      </c>
      <c r="BC87" s="26"/>
    </row>
    <row r="88" spans="1:55" x14ac:dyDescent="0.25">
      <c r="A88" s="26"/>
      <c r="B88" s="26"/>
      <c r="C88" s="26"/>
      <c r="E88" s="26"/>
      <c r="G88" s="26"/>
      <c r="I88" s="26"/>
      <c r="K88" s="26"/>
      <c r="L88" s="26"/>
      <c r="M88" s="26"/>
      <c r="O88" s="26"/>
      <c r="Q88" s="26"/>
      <c r="S88" s="26"/>
      <c r="U88" s="26"/>
      <c r="W88" s="26"/>
      <c r="X88" s="26"/>
      <c r="Y88" s="26"/>
      <c r="AA88" s="26"/>
      <c r="AC88" s="26"/>
      <c r="AE88" s="26"/>
      <c r="AG88" s="26"/>
      <c r="AI88" s="26"/>
      <c r="AJ88" s="26"/>
      <c r="AK88" s="26"/>
      <c r="AL88" s="26"/>
      <c r="AN88" s="26"/>
      <c r="AP88" s="26"/>
      <c r="AR88" s="26"/>
      <c r="AT88" s="26"/>
      <c r="AU88" s="26"/>
      <c r="AV88" s="26"/>
      <c r="AX88" s="26"/>
      <c r="AZ88" s="26"/>
      <c r="BA88" s="26"/>
      <c r="BB88" s="26"/>
      <c r="BC88" s="26"/>
    </row>
    <row r="89" spans="1:55" x14ac:dyDescent="0.25">
      <c r="A89" s="65" t="s">
        <v>79</v>
      </c>
      <c r="B89" s="65"/>
      <c r="C89" s="29">
        <f>IF(C65="","",SUM(C79:C87))</f>
        <v>14.258999999999997</v>
      </c>
      <c r="D89" s="29"/>
      <c r="E89" s="29">
        <f t="shared" ref="E89:AZ89" si="71">IF(E65="","",SUM(E79:E87))</f>
        <v>17.952999999999999</v>
      </c>
      <c r="F89" s="29"/>
      <c r="G89" s="29">
        <f t="shared" si="71"/>
        <v>22.063000000000002</v>
      </c>
      <c r="H89" s="29"/>
      <c r="I89" s="29">
        <f t="shared" si="71"/>
        <v>33.660000000000004</v>
      </c>
      <c r="J89" s="29"/>
      <c r="K89" s="29"/>
      <c r="L89" s="29"/>
      <c r="M89" s="29">
        <f t="shared" si="71"/>
        <v>27.373999999999999</v>
      </c>
      <c r="N89" s="29"/>
      <c r="O89" s="29">
        <f t="shared" si="71"/>
        <v>7.1680000000000001</v>
      </c>
      <c r="P89" s="29"/>
      <c r="Q89" s="29">
        <f t="shared" si="71"/>
        <v>36.683999999999997</v>
      </c>
      <c r="R89" s="29"/>
      <c r="S89" s="29">
        <f t="shared" si="71"/>
        <v>23.853999999999996</v>
      </c>
      <c r="T89" s="29"/>
      <c r="U89" s="29">
        <f t="shared" si="71"/>
        <v>21.841000000000001</v>
      </c>
      <c r="V89" s="29"/>
      <c r="W89" s="29"/>
      <c r="X89" s="29"/>
      <c r="Y89" s="29">
        <f t="shared" si="71"/>
        <v>11.041</v>
      </c>
      <c r="Z89" s="29"/>
      <c r="AA89" s="29">
        <f t="shared" si="71"/>
        <v>29.224999999999994</v>
      </c>
      <c r="AB89" s="29"/>
      <c r="AC89" s="29">
        <f t="shared" si="71"/>
        <v>14.895000000000001</v>
      </c>
      <c r="AD89" s="29"/>
      <c r="AE89" s="29">
        <f t="shared" si="71"/>
        <v>20.872</v>
      </c>
      <c r="AF89" s="29"/>
      <c r="AG89" s="29">
        <f t="shared" si="71"/>
        <v>15.290000000000003</v>
      </c>
      <c r="AH89" s="29"/>
      <c r="AI89" s="29"/>
      <c r="AJ89" s="29"/>
      <c r="AK89" s="29"/>
      <c r="AL89" s="46">
        <f t="shared" si="71"/>
        <v>9.9179999999999993</v>
      </c>
      <c r="AM89" s="46"/>
      <c r="AN89" s="46">
        <f t="shared" si="71"/>
        <v>14.860999999999999</v>
      </c>
      <c r="AO89" s="46"/>
      <c r="AP89" s="46">
        <f t="shared" si="71"/>
        <v>25.23</v>
      </c>
      <c r="AQ89" s="46"/>
      <c r="AR89" s="46">
        <f t="shared" si="71"/>
        <v>6.2770000000000001</v>
      </c>
      <c r="AS89" s="46"/>
      <c r="AT89" s="46"/>
      <c r="AU89" s="46"/>
      <c r="AV89" s="46">
        <f t="shared" si="71"/>
        <v>35.831000000000003</v>
      </c>
      <c r="AW89" s="46"/>
      <c r="AX89" s="46">
        <f t="shared" si="71"/>
        <v>13.491</v>
      </c>
      <c r="AY89" s="29"/>
      <c r="AZ89" s="46">
        <f t="shared" si="71"/>
        <v>52.897999999999996</v>
      </c>
      <c r="BA89" s="29"/>
      <c r="BB89" s="103">
        <f>SUM(C89:AZ89)</f>
        <v>454.68500000000006</v>
      </c>
      <c r="BC89" s="46">
        <f>AVERAGE(C89:AZ89)</f>
        <v>21.651666666666671</v>
      </c>
    </row>
    <row r="90" spans="1:55" x14ac:dyDescent="0.25">
      <c r="A90" s="26"/>
      <c r="B90" s="26"/>
      <c r="C90" s="26"/>
      <c r="E90" s="26"/>
      <c r="G90" s="26"/>
      <c r="I90" s="26"/>
      <c r="K90" s="26"/>
      <c r="L90" s="26"/>
      <c r="M90" s="26"/>
      <c r="O90" s="26"/>
      <c r="Q90" s="26"/>
      <c r="S90" s="26"/>
      <c r="U90" s="26"/>
      <c r="W90" s="26"/>
      <c r="X90" s="26"/>
      <c r="Y90" s="26"/>
      <c r="AA90" s="26"/>
      <c r="AC90" s="26"/>
      <c r="AE90" s="26"/>
      <c r="AG90" s="26"/>
      <c r="AI90" s="26"/>
      <c r="AJ90" s="26"/>
      <c r="AK90" s="26"/>
      <c r="AL90" s="26"/>
      <c r="AN90" s="26"/>
      <c r="AP90" s="26"/>
      <c r="AR90" s="26"/>
      <c r="AT90" s="26"/>
      <c r="AU90" s="26"/>
      <c r="AV90" s="26"/>
      <c r="AX90" s="26"/>
      <c r="AZ90" s="26"/>
      <c r="BA90" s="26"/>
      <c r="BB90" s="66"/>
      <c r="BC90" s="47"/>
    </row>
    <row r="91" spans="1:55" x14ac:dyDescent="0.25">
      <c r="A91" s="65" t="s">
        <v>80</v>
      </c>
      <c r="B91" s="26"/>
      <c r="C91" s="45">
        <f>IF(C65="","",C59+C89)</f>
        <v>233.44800000000001</v>
      </c>
      <c r="D91" s="45"/>
      <c r="E91" s="45">
        <f t="shared" ref="E91:AZ91" si="72">IF(E65="","",E59+E89)</f>
        <v>220.42200000000003</v>
      </c>
      <c r="F91" s="45"/>
      <c r="G91" s="45">
        <f t="shared" si="72"/>
        <v>287.83500000000004</v>
      </c>
      <c r="H91" s="45"/>
      <c r="I91" s="45">
        <f t="shared" si="72"/>
        <v>308.06200000000001</v>
      </c>
      <c r="J91" s="45"/>
      <c r="K91" s="45"/>
      <c r="L91" s="45"/>
      <c r="M91" s="45">
        <f t="shared" si="72"/>
        <v>279.17200000000003</v>
      </c>
      <c r="N91" s="45"/>
      <c r="O91" s="45">
        <f t="shared" si="72"/>
        <v>212.23</v>
      </c>
      <c r="P91" s="45"/>
      <c r="Q91" s="45">
        <f t="shared" si="72"/>
        <v>249.81399999999996</v>
      </c>
      <c r="R91" s="45"/>
      <c r="S91" s="45">
        <f t="shared" si="72"/>
        <v>259.28500000000003</v>
      </c>
      <c r="T91" s="45"/>
      <c r="U91" s="45">
        <f t="shared" si="72"/>
        <v>206.76600000000002</v>
      </c>
      <c r="V91" s="45"/>
      <c r="W91" s="45"/>
      <c r="X91" s="45"/>
      <c r="Y91" s="45">
        <f t="shared" si="72"/>
        <v>210.24250000000001</v>
      </c>
      <c r="Z91" s="45"/>
      <c r="AA91" s="45">
        <f t="shared" si="72"/>
        <v>191.524</v>
      </c>
      <c r="AB91" s="45"/>
      <c r="AC91" s="45">
        <f t="shared" si="72"/>
        <v>269.642</v>
      </c>
      <c r="AD91" s="45"/>
      <c r="AE91" s="45">
        <f t="shared" si="72"/>
        <v>225.04200000000003</v>
      </c>
      <c r="AF91" s="45"/>
      <c r="AG91" s="45">
        <f t="shared" si="72"/>
        <v>227.79800000000003</v>
      </c>
      <c r="AH91" s="45"/>
      <c r="AI91" s="45"/>
      <c r="AJ91" s="45"/>
      <c r="AK91" s="45"/>
      <c r="AL91" s="45">
        <f t="shared" si="72"/>
        <v>269.39799999999997</v>
      </c>
      <c r="AM91" s="45"/>
      <c r="AN91" s="45">
        <f t="shared" si="72"/>
        <v>213.43499999999997</v>
      </c>
      <c r="AO91" s="45"/>
      <c r="AP91" s="45">
        <f t="shared" si="72"/>
        <v>239.89000000000004</v>
      </c>
      <c r="AQ91" s="45"/>
      <c r="AR91" s="45">
        <f t="shared" si="72"/>
        <v>232.58</v>
      </c>
      <c r="AS91" s="45"/>
      <c r="AT91" s="45"/>
      <c r="AU91" s="45"/>
      <c r="AV91" s="45">
        <f t="shared" si="72"/>
        <v>228.58000000000004</v>
      </c>
      <c r="AW91" s="45"/>
      <c r="AX91" s="45">
        <f t="shared" si="72"/>
        <v>256.63499999999999</v>
      </c>
      <c r="AY91" s="45"/>
      <c r="AZ91" s="45">
        <f t="shared" si="72"/>
        <v>228.28500000000003</v>
      </c>
      <c r="BA91" s="29"/>
      <c r="BB91" s="103">
        <f t="shared" ref="BB91" si="73">SUM(C91:AZ91)</f>
        <v>5050.0855000000001</v>
      </c>
      <c r="BC91" s="46">
        <f t="shared" ref="BC91" si="74">AVERAGE(C91:AZ91)</f>
        <v>240.4802619047619</v>
      </c>
    </row>
    <row r="92" spans="1:55" x14ac:dyDescent="0.25">
      <c r="A92" s="26"/>
      <c r="B92" s="26"/>
      <c r="C92" s="26"/>
      <c r="E92" s="26"/>
      <c r="G92" s="26"/>
      <c r="I92" s="26"/>
      <c r="K92" s="26"/>
      <c r="L92" s="26"/>
      <c r="M92" s="26"/>
      <c r="O92" s="26"/>
      <c r="Q92" s="26"/>
      <c r="S92" s="26"/>
      <c r="U92" s="26"/>
      <c r="W92" s="26"/>
      <c r="X92" s="26"/>
      <c r="Y92" s="26"/>
      <c r="AA92" s="26"/>
      <c r="AC92" s="26"/>
      <c r="AE92" s="26"/>
      <c r="AG92" s="26"/>
      <c r="AI92" s="26"/>
      <c r="AJ92" s="26"/>
      <c r="AK92" s="26"/>
      <c r="AL92" s="26"/>
      <c r="AN92" s="26"/>
      <c r="AP92" s="26"/>
      <c r="AR92" s="26"/>
      <c r="AT92" s="26"/>
      <c r="AU92" s="26"/>
      <c r="AV92" s="26"/>
      <c r="AX92" s="26"/>
      <c r="AZ92" s="26"/>
      <c r="BA92" s="26"/>
      <c r="BB92" s="26"/>
      <c r="BC92" s="26"/>
    </row>
    <row r="93" spans="1:55" x14ac:dyDescent="0.25">
      <c r="A93" s="65" t="s">
        <v>81</v>
      </c>
      <c r="B93" s="65"/>
      <c r="C93" s="46">
        <f>IF(C65="","",C89/((C89+C59)+SUM(C65:C70)))</f>
        <v>4.6068700810297354E-2</v>
      </c>
      <c r="D93" s="46"/>
      <c r="E93" s="46">
        <f t="shared" ref="E93:AZ93" si="75">IF(E65="","",E89/((E89+E59)+SUM(E65:E70)))</f>
        <v>6.356439289330755E-2</v>
      </c>
      <c r="F93" s="46"/>
      <c r="G93" s="46">
        <f t="shared" si="75"/>
        <v>6.3741578357389667E-2</v>
      </c>
      <c r="H93" s="46"/>
      <c r="I93" s="46">
        <f t="shared" si="75"/>
        <v>9.1531811791451062E-2</v>
      </c>
      <c r="J93" s="46"/>
      <c r="K93" s="46"/>
      <c r="L93" s="46"/>
      <c r="M93" s="46">
        <f t="shared" si="75"/>
        <v>7.6302131241672649E-2</v>
      </c>
      <c r="N93" s="46"/>
      <c r="O93" s="46">
        <f t="shared" si="75"/>
        <v>2.9118325696272467E-2</v>
      </c>
      <c r="P93" s="46"/>
      <c r="Q93" s="46">
        <f t="shared" si="75"/>
        <v>0.11729458898612634</v>
      </c>
      <c r="R93" s="46"/>
      <c r="S93" s="46">
        <f t="shared" si="75"/>
        <v>6.8053372285097224E-2</v>
      </c>
      <c r="T93" s="46"/>
      <c r="U93" s="46">
        <f t="shared" si="75"/>
        <v>8.1158310914252588E-2</v>
      </c>
      <c r="V93" s="46"/>
      <c r="W93" s="46"/>
      <c r="X93" s="46"/>
      <c r="Y93" s="46">
        <f t="shared" si="75"/>
        <v>3.9745064264899897E-2</v>
      </c>
      <c r="Z93" s="46"/>
      <c r="AA93" s="46">
        <f t="shared" si="75"/>
        <v>0.11416372386637079</v>
      </c>
      <c r="AB93" s="46"/>
      <c r="AC93" s="46">
        <f t="shared" si="75"/>
        <v>4.5691165147717899E-2</v>
      </c>
      <c r="AD93" s="46"/>
      <c r="AE93" s="46">
        <f t="shared" si="75"/>
        <v>6.539482217884568E-2</v>
      </c>
      <c r="AF93" s="46"/>
      <c r="AG93" s="46">
        <f t="shared" si="75"/>
        <v>5.7849175961378389E-2</v>
      </c>
      <c r="AH93" s="46"/>
      <c r="AI93" s="46"/>
      <c r="AJ93" s="46"/>
      <c r="AK93" s="46"/>
      <c r="AL93" s="46">
        <f t="shared" si="75"/>
        <v>3.0382492234359969E-2</v>
      </c>
      <c r="AM93" s="46"/>
      <c r="AN93" s="46">
        <f t="shared" si="75"/>
        <v>5.3719441442157893E-2</v>
      </c>
      <c r="AO93" s="46"/>
      <c r="AP93" s="46">
        <f t="shared" si="75"/>
        <v>8.0496442586861491E-2</v>
      </c>
      <c r="AQ93" s="46"/>
      <c r="AR93" s="46">
        <f t="shared" si="75"/>
        <v>2.0699297932048791E-2</v>
      </c>
      <c r="AS93" s="46"/>
      <c r="AT93" s="46"/>
      <c r="AU93" s="46"/>
      <c r="AV93" s="46">
        <f t="shared" si="75"/>
        <v>0.10456995601938998</v>
      </c>
      <c r="AW93" s="46"/>
      <c r="AX93" s="46">
        <f t="shared" si="75"/>
        <v>4.143045788164481E-2</v>
      </c>
      <c r="AY93" s="46"/>
      <c r="AZ93" s="46">
        <f t="shared" si="75"/>
        <v>0.17611181025815167</v>
      </c>
      <c r="BA93" s="29"/>
      <c r="BB93" s="26"/>
      <c r="BC93" s="47">
        <f>AVERAGE(C93:AZ93)</f>
        <v>6.9861288702366381E-2</v>
      </c>
    </row>
  </sheetData>
  <mergeCells count="1">
    <mergeCell ref="G3:M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D94"/>
  <sheetViews>
    <sheetView zoomScale="60" zoomScaleNormal="60" workbookViewId="0">
      <pane xSplit="1" ySplit="10" topLeftCell="C56" activePane="bottomRight" state="frozen"/>
      <selection pane="topRight" activeCell="B1" sqref="B1"/>
      <selection pane="bottomLeft" activeCell="A11" sqref="A11"/>
      <selection pane="bottomRight" activeCell="AA96" sqref="AA96"/>
    </sheetView>
  </sheetViews>
  <sheetFormatPr baseColWidth="10" defaultRowHeight="15" x14ac:dyDescent="0.25"/>
  <cols>
    <col min="1" max="1" width="28.85546875" style="26" bestFit="1" customWidth="1"/>
    <col min="2" max="2" width="4.28515625" style="26" bestFit="1" customWidth="1"/>
    <col min="3" max="3" width="8.42578125" style="26" customWidth="1"/>
    <col min="4" max="4" width="8.28515625" style="26" customWidth="1"/>
    <col min="5" max="5" width="6.85546875" style="26" customWidth="1"/>
    <col min="6" max="8" width="8.28515625" style="26" customWidth="1"/>
    <col min="9" max="9" width="6.42578125" style="26" customWidth="1"/>
    <col min="10" max="10" width="8.42578125" style="26" customWidth="1"/>
    <col min="11" max="11" width="6.42578125" style="26" customWidth="1"/>
    <col min="12" max="12" width="8" style="26" bestFit="1" customWidth="1"/>
    <col min="13" max="13" width="6.42578125" style="26" customWidth="1"/>
    <col min="14" max="14" width="8.5703125" style="26" customWidth="1"/>
    <col min="15" max="15" width="8.7109375" style="26" customWidth="1"/>
    <col min="16" max="16" width="6.42578125" style="26" customWidth="1"/>
    <col min="17" max="17" width="8.28515625" style="26" customWidth="1"/>
    <col min="18" max="18" width="8.140625" style="26" customWidth="1"/>
    <col min="19" max="19" width="7.5703125" style="26" customWidth="1"/>
    <col min="20" max="20" width="6.42578125" style="26" customWidth="1"/>
    <col min="21" max="21" width="8.28515625" style="26" customWidth="1"/>
    <col min="22" max="22" width="6.42578125" style="26" customWidth="1"/>
    <col min="23" max="23" width="7.7109375" style="26" customWidth="1"/>
    <col min="24" max="24" width="6.42578125" style="26" customWidth="1"/>
    <col min="25" max="25" width="7.7109375" style="26" customWidth="1"/>
    <col min="26" max="26" width="6.42578125" style="26" customWidth="1"/>
    <col min="27" max="27" width="7.5703125" style="26" customWidth="1"/>
    <col min="28" max="28" width="6.42578125" style="26" customWidth="1"/>
    <col min="29" max="30" width="8.42578125" style="26" customWidth="1"/>
    <col min="31" max="31" width="8.28515625" style="26" customWidth="1"/>
    <col min="32" max="32" width="6.42578125" style="26" customWidth="1"/>
    <col min="33" max="33" width="9" style="26" customWidth="1"/>
    <col min="34" max="34" width="6.42578125" style="26" customWidth="1"/>
    <col min="35" max="35" width="9" style="26" customWidth="1"/>
    <col min="36" max="36" width="6.42578125" style="26" customWidth="1"/>
    <col min="37" max="37" width="9.5703125" style="26" customWidth="1"/>
    <col min="38" max="38" width="7.28515625" style="26" customWidth="1"/>
    <col min="39" max="39" width="8.5703125" style="26" customWidth="1"/>
    <col min="40" max="40" width="6.42578125" style="26" customWidth="1"/>
    <col min="41" max="41" width="8" style="26" bestFit="1" customWidth="1"/>
    <col min="42" max="42" width="8.85546875" style="26" customWidth="1"/>
    <col min="43" max="43" width="8.140625" style="26" customWidth="1"/>
    <col min="44" max="44" width="6.42578125" style="26" customWidth="1"/>
    <col min="45" max="45" width="8" style="26" customWidth="1"/>
    <col min="46" max="46" width="6.42578125" style="26" customWidth="1"/>
    <col min="47" max="47" width="8.140625" style="26" customWidth="1"/>
    <col min="48" max="48" width="6.42578125" style="26" customWidth="1"/>
    <col min="49" max="51" width="8.28515625" style="26" customWidth="1"/>
    <col min="52" max="52" width="8.85546875" style="26" customWidth="1"/>
    <col min="53" max="53" width="6.5703125" style="26" bestFit="1" customWidth="1"/>
    <col min="54" max="54" width="10" style="26" bestFit="1" customWidth="1"/>
    <col min="55" max="16384" width="11.42578125" style="26"/>
  </cols>
  <sheetData>
    <row r="1" spans="1:54" ht="12" customHeight="1" x14ac:dyDescent="0.25">
      <c r="A1" s="14"/>
      <c r="B1" s="42"/>
      <c r="C1" s="9" t="s">
        <v>15</v>
      </c>
      <c r="J1" s="9"/>
      <c r="K1" s="9"/>
      <c r="L1" s="9"/>
      <c r="M1" s="9"/>
      <c r="N1" s="9"/>
      <c r="O1" s="9"/>
      <c r="P1" s="9"/>
      <c r="Q1" s="2"/>
    </row>
    <row r="2" spans="1:54" ht="11.25" customHeight="1" x14ac:dyDescent="0.25">
      <c r="A2" s="3"/>
      <c r="B2" s="10"/>
      <c r="C2" s="9" t="s">
        <v>16</v>
      </c>
      <c r="J2" s="9"/>
      <c r="K2" s="9"/>
      <c r="L2" s="9"/>
      <c r="M2" s="9"/>
      <c r="N2" s="9"/>
      <c r="O2" s="9"/>
      <c r="P2" s="9"/>
      <c r="Q2" s="2"/>
    </row>
    <row r="3" spans="1:54" ht="12" customHeight="1" x14ac:dyDescent="0.25">
      <c r="A3" s="4"/>
      <c r="B3" s="11"/>
      <c r="C3" s="9" t="s">
        <v>0</v>
      </c>
      <c r="G3" s="109" t="s">
        <v>84</v>
      </c>
      <c r="H3" s="109"/>
      <c r="I3" s="109"/>
      <c r="J3" s="109"/>
      <c r="K3" s="109"/>
      <c r="L3" s="109"/>
      <c r="M3" s="109"/>
      <c r="N3" s="109"/>
      <c r="O3" s="9"/>
      <c r="P3" s="9"/>
      <c r="Q3" s="2"/>
    </row>
    <row r="4" spans="1:54" ht="12" customHeight="1" x14ac:dyDescent="0.25">
      <c r="A4" s="5"/>
      <c r="B4" s="12"/>
      <c r="C4" s="9" t="s">
        <v>17</v>
      </c>
      <c r="G4" s="109"/>
      <c r="H4" s="109"/>
      <c r="I4" s="109"/>
      <c r="J4" s="109"/>
      <c r="K4" s="109"/>
      <c r="L4" s="109"/>
      <c r="M4" s="109"/>
      <c r="N4" s="109"/>
      <c r="O4" s="9"/>
      <c r="P4" s="9"/>
      <c r="Q4" s="2"/>
    </row>
    <row r="5" spans="1:54" ht="11.25" customHeight="1" x14ac:dyDescent="0.25">
      <c r="A5" s="6"/>
      <c r="B5" s="24"/>
      <c r="C5" s="9" t="s">
        <v>18</v>
      </c>
      <c r="G5" s="109"/>
      <c r="H5" s="109"/>
      <c r="I5" s="109"/>
      <c r="J5" s="109"/>
      <c r="K5" s="109"/>
      <c r="L5" s="109"/>
      <c r="M5" s="109"/>
      <c r="N5" s="109"/>
      <c r="O5" s="9"/>
      <c r="P5" s="9"/>
      <c r="Q5" s="9"/>
    </row>
    <row r="6" spans="1:54" ht="13.5" customHeight="1" x14ac:dyDescent="0.25">
      <c r="A6" s="7"/>
      <c r="B6" s="13"/>
      <c r="C6" s="9" t="s">
        <v>19</v>
      </c>
      <c r="G6" s="109"/>
      <c r="H6" s="109"/>
      <c r="I6" s="109"/>
      <c r="J6" s="109"/>
      <c r="K6" s="109"/>
      <c r="L6" s="109"/>
      <c r="M6" s="109"/>
      <c r="N6" s="109"/>
      <c r="O6" s="9"/>
      <c r="P6" s="9"/>
      <c r="Q6" s="9"/>
    </row>
    <row r="7" spans="1:54" x14ac:dyDescent="0.25">
      <c r="A7" s="8"/>
      <c r="B7" s="25"/>
      <c r="C7" s="9" t="s">
        <v>20</v>
      </c>
      <c r="G7" s="109"/>
      <c r="H7" s="109"/>
      <c r="I7" s="109"/>
      <c r="J7" s="109"/>
      <c r="K7" s="109"/>
      <c r="L7" s="109"/>
      <c r="M7" s="109"/>
      <c r="N7" s="109"/>
      <c r="O7" s="9"/>
      <c r="P7" s="9"/>
      <c r="Q7" s="2"/>
    </row>
    <row r="8" spans="1:54" x14ac:dyDescent="0.25">
      <c r="A8" s="53"/>
    </row>
    <row r="10" spans="1:54" x14ac:dyDescent="0.25">
      <c r="C10" s="18">
        <v>41760</v>
      </c>
      <c r="D10" s="16">
        <v>41761</v>
      </c>
      <c r="E10" s="16"/>
      <c r="F10" s="18">
        <v>41762</v>
      </c>
      <c r="G10" s="18">
        <v>41763</v>
      </c>
      <c r="H10" s="57">
        <v>41764</v>
      </c>
      <c r="I10" s="57"/>
      <c r="J10" s="57">
        <v>41765</v>
      </c>
      <c r="K10" s="57"/>
      <c r="L10" s="57">
        <v>41766</v>
      </c>
      <c r="M10" s="16"/>
      <c r="N10" s="18">
        <v>41767</v>
      </c>
      <c r="O10" s="16">
        <v>41768</v>
      </c>
      <c r="P10" s="16"/>
      <c r="Q10" s="18">
        <v>41769</v>
      </c>
      <c r="R10" s="18">
        <v>41770</v>
      </c>
      <c r="S10" s="57">
        <v>41771</v>
      </c>
      <c r="T10" s="57"/>
      <c r="U10" s="57">
        <v>41772</v>
      </c>
      <c r="V10" s="57"/>
      <c r="W10" s="57">
        <v>41773</v>
      </c>
      <c r="X10" s="57"/>
      <c r="Y10" s="16">
        <v>41774</v>
      </c>
      <c r="Z10" s="16"/>
      <c r="AA10" s="16">
        <v>41775</v>
      </c>
      <c r="AB10" s="16"/>
      <c r="AC10" s="18">
        <v>41776</v>
      </c>
      <c r="AD10" s="18">
        <v>41777</v>
      </c>
      <c r="AE10" s="57">
        <v>41778</v>
      </c>
      <c r="AF10" s="57"/>
      <c r="AG10" s="57">
        <v>41779</v>
      </c>
      <c r="AH10" s="57"/>
      <c r="AI10" s="57">
        <v>41780</v>
      </c>
      <c r="AJ10" s="57"/>
      <c r="AK10" s="16">
        <v>41781</v>
      </c>
      <c r="AL10" s="16"/>
      <c r="AM10" s="16">
        <v>41782</v>
      </c>
      <c r="AN10" s="57"/>
      <c r="AO10" s="18">
        <v>41783</v>
      </c>
      <c r="AP10" s="18">
        <v>41784</v>
      </c>
      <c r="AQ10" s="57">
        <v>41785</v>
      </c>
      <c r="AR10" s="57"/>
      <c r="AS10" s="57">
        <v>41786</v>
      </c>
      <c r="AT10" s="57"/>
      <c r="AU10" s="57">
        <v>41787</v>
      </c>
      <c r="AV10" s="16"/>
      <c r="AW10" s="18">
        <v>41788</v>
      </c>
      <c r="AX10" s="16">
        <v>41789</v>
      </c>
      <c r="AY10" s="16"/>
      <c r="AZ10" s="18">
        <v>41790</v>
      </c>
      <c r="BA10" s="48" t="s">
        <v>57</v>
      </c>
      <c r="BB10" s="26" t="s">
        <v>58</v>
      </c>
    </row>
    <row r="11" spans="1:54" x14ac:dyDescent="0.25">
      <c r="A11" s="17" t="s">
        <v>3</v>
      </c>
      <c r="B11" s="17"/>
      <c r="C11" s="37"/>
      <c r="D11" s="41" t="s">
        <v>1</v>
      </c>
      <c r="E11" s="36"/>
      <c r="F11" s="37"/>
      <c r="G11" s="37"/>
      <c r="H11" s="36"/>
      <c r="I11" s="36"/>
      <c r="J11" s="36"/>
      <c r="K11" s="36"/>
      <c r="L11" s="36"/>
      <c r="M11" s="36"/>
      <c r="N11" s="37"/>
      <c r="O11" s="36"/>
      <c r="P11" s="36"/>
      <c r="Q11" s="37"/>
      <c r="R11" s="37"/>
      <c r="S11" s="52" t="s">
        <v>61</v>
      </c>
      <c r="T11" s="52"/>
      <c r="U11" s="52" t="s">
        <v>61</v>
      </c>
      <c r="V11" s="52"/>
      <c r="W11" s="52" t="s">
        <v>61</v>
      </c>
      <c r="X11" s="52"/>
      <c r="Y11" s="52" t="s">
        <v>61</v>
      </c>
      <c r="Z11" s="52"/>
      <c r="AA11" s="52" t="s">
        <v>61</v>
      </c>
      <c r="AB11" s="52"/>
      <c r="AC11" s="37"/>
      <c r="AD11" s="37"/>
      <c r="AE11" s="41" t="s">
        <v>1</v>
      </c>
      <c r="AF11" s="41"/>
      <c r="AG11" s="41" t="s">
        <v>1</v>
      </c>
      <c r="AH11" s="41"/>
      <c r="AI11" s="41" t="s">
        <v>1</v>
      </c>
      <c r="AJ11" s="41"/>
      <c r="AK11" s="41" t="s">
        <v>1</v>
      </c>
      <c r="AL11" s="41"/>
      <c r="AM11" s="41" t="s">
        <v>1</v>
      </c>
      <c r="AN11" s="41"/>
      <c r="AO11" s="37"/>
      <c r="AP11" s="37"/>
      <c r="AQ11" s="36"/>
      <c r="AR11" s="36"/>
      <c r="AS11" s="36"/>
      <c r="AT11" s="36"/>
      <c r="AU11" s="36"/>
      <c r="AV11" s="36"/>
      <c r="AW11" s="37"/>
      <c r="AX11" s="36"/>
      <c r="AY11" s="36"/>
      <c r="AZ11" s="37"/>
    </row>
    <row r="12" spans="1:54" x14ac:dyDescent="0.25">
      <c r="A12" s="17" t="s">
        <v>4</v>
      </c>
      <c r="B12" s="17"/>
      <c r="C12" s="37"/>
      <c r="D12" s="51" t="s">
        <v>82</v>
      </c>
      <c r="E12" s="51"/>
      <c r="F12" s="37"/>
      <c r="G12" s="37"/>
      <c r="H12" s="51" t="s">
        <v>82</v>
      </c>
      <c r="I12" s="51"/>
      <c r="J12" s="51" t="s">
        <v>82</v>
      </c>
      <c r="K12" s="51"/>
      <c r="L12" s="51" t="s">
        <v>82</v>
      </c>
      <c r="M12" s="51"/>
      <c r="N12" s="37"/>
      <c r="O12" s="51" t="s">
        <v>82</v>
      </c>
      <c r="P12" s="51"/>
      <c r="Q12" s="37"/>
      <c r="R12" s="37"/>
      <c r="S12" s="51" t="s">
        <v>82</v>
      </c>
      <c r="T12" s="51"/>
      <c r="U12" s="51" t="s">
        <v>82</v>
      </c>
      <c r="V12" s="51"/>
      <c r="W12" s="51" t="s">
        <v>82</v>
      </c>
      <c r="X12" s="51"/>
      <c r="Y12" s="51" t="s">
        <v>82</v>
      </c>
      <c r="Z12" s="51"/>
      <c r="AA12" s="51" t="s">
        <v>82</v>
      </c>
      <c r="AB12" s="51"/>
      <c r="AC12" s="37"/>
      <c r="AD12" s="37"/>
      <c r="AE12" s="51" t="s">
        <v>82</v>
      </c>
      <c r="AF12" s="51"/>
      <c r="AG12" s="51" t="s">
        <v>82</v>
      </c>
      <c r="AH12" s="51"/>
      <c r="AI12" s="51" t="s">
        <v>82</v>
      </c>
      <c r="AJ12" s="51"/>
      <c r="AK12" s="51" t="s">
        <v>82</v>
      </c>
      <c r="AL12" s="51"/>
      <c r="AM12" s="51" t="s">
        <v>82</v>
      </c>
      <c r="AN12" s="51"/>
      <c r="AO12" s="37"/>
      <c r="AP12" s="37"/>
      <c r="AQ12" s="51" t="s">
        <v>82</v>
      </c>
      <c r="AR12" s="51"/>
      <c r="AS12" s="51" t="s">
        <v>82</v>
      </c>
      <c r="AT12" s="51"/>
      <c r="AU12" s="51" t="s">
        <v>82</v>
      </c>
      <c r="AV12" s="51"/>
      <c r="AW12" s="37"/>
      <c r="AX12" s="51" t="s">
        <v>82</v>
      </c>
      <c r="AY12" s="51"/>
      <c r="AZ12" s="37"/>
    </row>
    <row r="13" spans="1:54" x14ac:dyDescent="0.25">
      <c r="A13" s="17" t="s">
        <v>5</v>
      </c>
      <c r="B13" s="17"/>
      <c r="C13" s="37"/>
      <c r="D13" s="41" t="s">
        <v>1</v>
      </c>
      <c r="E13" s="36"/>
      <c r="F13" s="37"/>
      <c r="G13" s="37"/>
      <c r="H13" s="36"/>
      <c r="I13" s="36"/>
      <c r="J13" s="36"/>
      <c r="K13" s="36"/>
      <c r="L13" s="36"/>
      <c r="M13" s="36"/>
      <c r="N13" s="37"/>
      <c r="O13" s="36"/>
      <c r="P13" s="36"/>
      <c r="Q13" s="37"/>
      <c r="R13" s="37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7"/>
      <c r="AD13" s="37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7"/>
      <c r="AP13" s="37"/>
      <c r="AQ13" s="36"/>
      <c r="AR13" s="36"/>
      <c r="AS13" s="36"/>
      <c r="AT13" s="36"/>
      <c r="AU13" s="36"/>
      <c r="AV13" s="36"/>
      <c r="AW13" s="37"/>
      <c r="AX13" s="36"/>
      <c r="AY13" s="36"/>
      <c r="AZ13" s="37"/>
    </row>
    <row r="14" spans="1:54" x14ac:dyDescent="0.25">
      <c r="A14" s="17" t="s">
        <v>6</v>
      </c>
      <c r="B14" s="17"/>
      <c r="C14" s="37"/>
      <c r="D14" s="36"/>
      <c r="E14" s="36"/>
      <c r="F14" s="37"/>
      <c r="G14" s="37"/>
      <c r="H14" s="36"/>
      <c r="I14" s="36"/>
      <c r="J14" s="36"/>
      <c r="K14" s="36"/>
      <c r="L14" s="36"/>
      <c r="M14" s="36"/>
      <c r="N14" s="37"/>
      <c r="O14" s="36"/>
      <c r="P14" s="36"/>
      <c r="Q14" s="37"/>
      <c r="R14" s="37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7"/>
      <c r="AD14" s="37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7"/>
      <c r="AP14" s="37"/>
      <c r="AQ14" s="36"/>
      <c r="AR14" s="36"/>
      <c r="AS14" s="36"/>
      <c r="AT14" s="36"/>
      <c r="AU14" s="36"/>
      <c r="AV14" s="36"/>
      <c r="AW14" s="37"/>
      <c r="AX14" s="36"/>
      <c r="AY14" s="36"/>
      <c r="AZ14" s="37"/>
    </row>
    <row r="15" spans="1:54" x14ac:dyDescent="0.25">
      <c r="A15" s="17" t="s">
        <v>7</v>
      </c>
      <c r="B15" s="17"/>
      <c r="C15" s="37"/>
      <c r="D15" s="41" t="s">
        <v>1</v>
      </c>
      <c r="E15" s="36"/>
      <c r="F15" s="37"/>
      <c r="G15" s="37"/>
      <c r="H15" s="36"/>
      <c r="I15" s="36"/>
      <c r="J15" s="36"/>
      <c r="K15" s="36"/>
      <c r="L15" s="36"/>
      <c r="M15" s="36"/>
      <c r="N15" s="37"/>
      <c r="O15" s="36"/>
      <c r="P15" s="36"/>
      <c r="Q15" s="37"/>
      <c r="R15" s="37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7"/>
      <c r="AD15" s="37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7"/>
      <c r="AP15" s="37"/>
      <c r="AQ15" s="36"/>
      <c r="AR15" s="36"/>
      <c r="AS15" s="36"/>
      <c r="AT15" s="36"/>
      <c r="AU15" s="36"/>
      <c r="AV15" s="36"/>
      <c r="AW15" s="37"/>
      <c r="AX15" s="36"/>
      <c r="AY15" s="36"/>
      <c r="AZ15" s="37"/>
    </row>
    <row r="16" spans="1:54" x14ac:dyDescent="0.25">
      <c r="A16" s="17" t="s">
        <v>8</v>
      </c>
      <c r="B16" s="17"/>
      <c r="C16" s="37"/>
      <c r="D16" s="36"/>
      <c r="E16" s="36"/>
      <c r="F16" s="37"/>
      <c r="G16" s="37"/>
      <c r="H16" s="36"/>
      <c r="I16" s="36"/>
      <c r="J16" s="36"/>
      <c r="K16" s="36"/>
      <c r="L16" s="36"/>
      <c r="M16" s="36"/>
      <c r="N16" s="37"/>
      <c r="O16" s="36"/>
      <c r="P16" s="36"/>
      <c r="Q16" s="37"/>
      <c r="R16" s="37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7"/>
      <c r="AD16" s="37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7"/>
      <c r="AP16" s="37"/>
      <c r="AQ16" s="36"/>
      <c r="AR16" s="36"/>
      <c r="AS16" s="36"/>
      <c r="AT16" s="36"/>
      <c r="AU16" s="36"/>
      <c r="AV16" s="36"/>
      <c r="AW16" s="37"/>
      <c r="AX16" s="36"/>
      <c r="AY16" s="36"/>
      <c r="AZ16" s="37"/>
    </row>
    <row r="17" spans="1:54" x14ac:dyDescent="0.25">
      <c r="A17" s="17" t="s">
        <v>9</v>
      </c>
      <c r="B17" s="17"/>
      <c r="C17" s="37"/>
      <c r="D17" s="36"/>
      <c r="E17" s="36"/>
      <c r="F17" s="37"/>
      <c r="G17" s="37"/>
      <c r="H17" s="36"/>
      <c r="I17" s="36"/>
      <c r="J17" s="36"/>
      <c r="K17" s="36"/>
      <c r="L17" s="36"/>
      <c r="M17" s="36"/>
      <c r="N17" s="37"/>
      <c r="O17" s="36"/>
      <c r="P17" s="36"/>
      <c r="Q17" s="37"/>
      <c r="R17" s="37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7"/>
      <c r="AD17" s="37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7"/>
      <c r="AP17" s="37"/>
      <c r="AQ17" s="36"/>
      <c r="AR17" s="36"/>
      <c r="AS17" s="36"/>
      <c r="AT17" s="36"/>
      <c r="AU17" s="36"/>
      <c r="AV17" s="36"/>
      <c r="AW17" s="37"/>
      <c r="AX17" s="36"/>
      <c r="AY17" s="36"/>
      <c r="AZ17" s="37"/>
    </row>
    <row r="18" spans="1:54" x14ac:dyDescent="0.25">
      <c r="A18" s="17" t="s">
        <v>10</v>
      </c>
      <c r="B18" s="17"/>
      <c r="C18" s="37"/>
      <c r="D18" s="36"/>
      <c r="E18" s="36"/>
      <c r="F18" s="37"/>
      <c r="G18" s="37"/>
      <c r="H18" s="36"/>
      <c r="I18" s="36"/>
      <c r="J18" s="36"/>
      <c r="K18" s="36"/>
      <c r="L18" s="36"/>
      <c r="M18" s="36"/>
      <c r="N18" s="37"/>
      <c r="O18" s="36"/>
      <c r="P18" s="36"/>
      <c r="Q18" s="37"/>
      <c r="R18" s="37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7"/>
      <c r="AD18" s="37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7"/>
      <c r="AP18" s="37"/>
      <c r="AQ18" s="36"/>
      <c r="AR18" s="36"/>
      <c r="AS18" s="36"/>
      <c r="AT18" s="36"/>
      <c r="AU18" s="36"/>
      <c r="AV18" s="36"/>
      <c r="AW18" s="37"/>
      <c r="AX18" s="36"/>
      <c r="AY18" s="36"/>
      <c r="AZ18" s="37"/>
    </row>
    <row r="19" spans="1:54" x14ac:dyDescent="0.25">
      <c r="A19" s="15" t="s">
        <v>11</v>
      </c>
      <c r="B19" s="15"/>
      <c r="C19" s="37"/>
      <c r="D19" s="38"/>
      <c r="E19" s="38"/>
      <c r="F19" s="37"/>
      <c r="G19" s="37"/>
      <c r="H19" s="56"/>
      <c r="I19" s="56"/>
      <c r="J19" s="56"/>
      <c r="K19" s="56"/>
      <c r="L19" s="56"/>
      <c r="M19" s="38"/>
      <c r="N19" s="37"/>
      <c r="O19" s="38"/>
      <c r="P19" s="38"/>
      <c r="Q19" s="37"/>
      <c r="R19" s="37"/>
      <c r="S19" s="56"/>
      <c r="T19" s="56"/>
      <c r="U19" s="56"/>
      <c r="V19" s="56"/>
      <c r="W19" s="56"/>
      <c r="X19" s="56"/>
      <c r="Y19" s="56"/>
      <c r="Z19" s="56"/>
      <c r="AA19" s="38"/>
      <c r="AB19" s="38"/>
      <c r="AC19" s="37"/>
      <c r="AD19" s="37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37"/>
      <c r="AP19" s="37"/>
      <c r="AQ19" s="56"/>
      <c r="AR19" s="56"/>
      <c r="AS19" s="56"/>
      <c r="AT19" s="56"/>
      <c r="AU19" s="38"/>
      <c r="AV19" s="38"/>
      <c r="AW19" s="37"/>
      <c r="AX19" s="38"/>
      <c r="AY19" s="38"/>
      <c r="AZ19" s="37"/>
    </row>
    <row r="20" spans="1:54" x14ac:dyDescent="0.25">
      <c r="A20" s="15" t="s">
        <v>12</v>
      </c>
      <c r="B20" s="15"/>
      <c r="C20" s="37"/>
      <c r="D20" s="41" t="s">
        <v>1</v>
      </c>
      <c r="E20" s="38"/>
      <c r="F20" s="37"/>
      <c r="G20" s="37"/>
      <c r="H20" s="56"/>
      <c r="I20" s="56"/>
      <c r="J20" s="56"/>
      <c r="K20" s="56"/>
      <c r="L20" s="56"/>
      <c r="M20" s="38"/>
      <c r="N20" s="37"/>
      <c r="O20" s="41" t="s">
        <v>1</v>
      </c>
      <c r="P20" s="41"/>
      <c r="Q20" s="37"/>
      <c r="R20" s="37"/>
      <c r="S20" s="56"/>
      <c r="T20" s="56"/>
      <c r="U20" s="56"/>
      <c r="V20" s="56"/>
      <c r="W20" s="56"/>
      <c r="X20" s="56"/>
      <c r="Y20" s="56"/>
      <c r="Z20" s="56"/>
      <c r="AA20" s="38"/>
      <c r="AB20" s="38"/>
      <c r="AC20" s="37"/>
      <c r="AD20" s="37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37"/>
      <c r="AP20" s="37"/>
      <c r="AQ20" s="56"/>
      <c r="AR20" s="56"/>
      <c r="AS20" s="56"/>
      <c r="AT20" s="56"/>
      <c r="AU20" s="38"/>
      <c r="AV20" s="38"/>
      <c r="AW20" s="37"/>
      <c r="AX20" s="41" t="s">
        <v>1</v>
      </c>
      <c r="AY20" s="38"/>
      <c r="AZ20" s="37"/>
    </row>
    <row r="21" spans="1:54" x14ac:dyDescent="0.25">
      <c r="A21" s="15" t="s">
        <v>13</v>
      </c>
      <c r="B21" s="15"/>
      <c r="C21" s="37"/>
      <c r="E21" s="41"/>
      <c r="F21" s="37"/>
      <c r="G21" s="37"/>
      <c r="H21" s="41" t="s">
        <v>1</v>
      </c>
      <c r="I21" s="41"/>
      <c r="J21" s="41" t="s">
        <v>1</v>
      </c>
      <c r="K21" s="41"/>
      <c r="L21" s="41" t="s">
        <v>1</v>
      </c>
      <c r="M21" s="41"/>
      <c r="N21" s="37"/>
      <c r="O21" s="41" t="s">
        <v>1</v>
      </c>
      <c r="P21" s="41"/>
      <c r="Q21" s="37"/>
      <c r="R21" s="37"/>
      <c r="S21" s="56"/>
      <c r="T21" s="56"/>
      <c r="U21" s="56"/>
      <c r="V21" s="56"/>
      <c r="W21" s="56"/>
      <c r="X21" s="56"/>
      <c r="Y21" s="56"/>
      <c r="Z21" s="56"/>
      <c r="AA21" s="38"/>
      <c r="AB21" s="38"/>
      <c r="AC21" s="37"/>
      <c r="AD21" s="37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37"/>
      <c r="AP21" s="37"/>
      <c r="AQ21" s="56"/>
      <c r="AR21" s="56"/>
      <c r="AS21" s="56"/>
      <c r="AT21" s="56"/>
      <c r="AU21" s="38"/>
      <c r="AV21" s="38"/>
      <c r="AW21" s="37"/>
      <c r="AX21" s="38"/>
      <c r="AY21" s="38"/>
      <c r="AZ21" s="37"/>
    </row>
    <row r="22" spans="1:54" x14ac:dyDescent="0.25">
      <c r="A22" s="15" t="s">
        <v>14</v>
      </c>
      <c r="B22" s="15"/>
      <c r="C22" s="37"/>
      <c r="D22" s="38"/>
      <c r="E22" s="38"/>
      <c r="F22" s="37"/>
      <c r="G22" s="37"/>
      <c r="H22" s="56"/>
      <c r="I22" s="56"/>
      <c r="J22" s="56"/>
      <c r="K22" s="56"/>
      <c r="L22" s="56"/>
      <c r="M22" s="38"/>
      <c r="N22" s="37"/>
      <c r="O22" s="38"/>
      <c r="P22" s="38"/>
      <c r="Q22" s="37"/>
      <c r="R22" s="37"/>
      <c r="S22" s="56"/>
      <c r="T22" s="56"/>
      <c r="U22" s="56"/>
      <c r="V22" s="56"/>
      <c r="W22" s="56"/>
      <c r="X22" s="38"/>
      <c r="Y22" s="38"/>
      <c r="Z22" s="38"/>
      <c r="AA22" s="38"/>
      <c r="AB22" s="38"/>
      <c r="AC22" s="37"/>
      <c r="AD22" s="37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37"/>
      <c r="AP22" s="37"/>
      <c r="AQ22" s="56"/>
      <c r="AR22" s="56"/>
      <c r="AS22" s="56"/>
      <c r="AT22" s="56"/>
      <c r="AU22" s="38"/>
      <c r="AV22" s="38"/>
      <c r="AW22" s="37"/>
      <c r="AX22" s="38"/>
      <c r="AY22" s="38"/>
      <c r="AZ22" s="37"/>
    </row>
    <row r="23" spans="1:54" x14ac:dyDescent="0.25">
      <c r="A23" s="17" t="s">
        <v>21</v>
      </c>
      <c r="B23" s="17"/>
      <c r="C23" s="37"/>
      <c r="D23" s="36"/>
      <c r="E23" s="36"/>
      <c r="F23" s="37"/>
      <c r="G23" s="37"/>
      <c r="H23" s="36"/>
      <c r="I23" s="36"/>
      <c r="J23" s="36"/>
      <c r="K23" s="36"/>
      <c r="L23" s="36"/>
      <c r="M23" s="36"/>
      <c r="N23" s="37"/>
      <c r="O23" s="36"/>
      <c r="P23" s="36"/>
      <c r="Q23" s="37"/>
      <c r="R23" s="37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7"/>
      <c r="AD23" s="37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7"/>
      <c r="AP23" s="37"/>
      <c r="AQ23" s="36"/>
      <c r="AR23" s="36"/>
      <c r="AS23" s="36"/>
      <c r="AT23" s="36"/>
      <c r="AU23" s="36"/>
      <c r="AV23" s="36"/>
      <c r="AW23" s="37"/>
      <c r="AX23" s="36"/>
      <c r="AY23" s="36"/>
      <c r="AZ23" s="37"/>
    </row>
    <row r="24" spans="1:54" x14ac:dyDescent="0.25">
      <c r="A24" s="17" t="s">
        <v>22</v>
      </c>
      <c r="B24" s="17"/>
      <c r="C24" s="37"/>
      <c r="D24" s="41" t="s">
        <v>1</v>
      </c>
      <c r="E24" s="36"/>
      <c r="F24" s="37"/>
      <c r="G24" s="37"/>
      <c r="H24" s="41" t="s">
        <v>1</v>
      </c>
      <c r="I24" s="41"/>
      <c r="J24" s="41" t="s">
        <v>1</v>
      </c>
      <c r="K24" s="41"/>
      <c r="L24" s="41" t="s">
        <v>1</v>
      </c>
      <c r="M24" s="41"/>
      <c r="N24" s="37"/>
      <c r="O24" s="41" t="s">
        <v>1</v>
      </c>
      <c r="P24" s="41"/>
      <c r="Q24" s="37"/>
      <c r="R24" s="37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7"/>
      <c r="AD24" s="37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7"/>
      <c r="AP24" s="37"/>
      <c r="AQ24" s="41" t="s">
        <v>1</v>
      </c>
      <c r="AR24" s="41"/>
      <c r="AS24" s="36"/>
      <c r="AT24" s="36"/>
      <c r="AU24" s="36"/>
      <c r="AV24" s="36"/>
      <c r="AW24" s="37"/>
      <c r="AX24" s="36"/>
      <c r="AY24" s="36"/>
      <c r="AZ24" s="37"/>
    </row>
    <row r="25" spans="1:54" x14ac:dyDescent="0.25">
      <c r="A25" s="17" t="s">
        <v>23</v>
      </c>
      <c r="B25" s="17"/>
      <c r="C25" s="37"/>
      <c r="D25" s="36"/>
      <c r="E25" s="36"/>
      <c r="F25" s="37"/>
      <c r="G25" s="37"/>
      <c r="H25" s="36"/>
      <c r="I25" s="36"/>
      <c r="J25" s="36"/>
      <c r="K25" s="36"/>
      <c r="L25" s="36"/>
      <c r="M25" s="36"/>
      <c r="N25" s="37"/>
      <c r="O25" s="36"/>
      <c r="P25" s="36"/>
      <c r="Q25" s="37"/>
      <c r="R25" s="37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7"/>
      <c r="AD25" s="37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  <c r="AP25" s="37"/>
      <c r="AQ25" s="36"/>
      <c r="AR25" s="36"/>
      <c r="AS25" s="36"/>
      <c r="AT25" s="36"/>
      <c r="AU25" s="36"/>
      <c r="AV25" s="36"/>
      <c r="AW25" s="37"/>
      <c r="AX25" s="36"/>
      <c r="AY25" s="36"/>
      <c r="AZ25" s="37"/>
    </row>
    <row r="26" spans="1:54" x14ac:dyDescent="0.25">
      <c r="A26" s="17" t="s">
        <v>24</v>
      </c>
      <c r="B26" s="17"/>
      <c r="C26" s="37"/>
      <c r="D26" s="36"/>
      <c r="E26" s="36"/>
      <c r="F26" s="37"/>
      <c r="G26" s="37"/>
      <c r="H26" s="36"/>
      <c r="I26" s="36"/>
      <c r="J26" s="36"/>
      <c r="K26" s="36"/>
      <c r="L26" s="36"/>
      <c r="M26" s="36"/>
      <c r="N26" s="37"/>
      <c r="O26" s="36"/>
      <c r="P26" s="36"/>
      <c r="Q26" s="37"/>
      <c r="R26" s="37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7"/>
      <c r="AD26" s="37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7"/>
      <c r="AP26" s="37"/>
      <c r="AQ26" s="36"/>
      <c r="AR26" s="36"/>
      <c r="AS26" s="36"/>
      <c r="AT26" s="36"/>
      <c r="AU26" s="36"/>
      <c r="AV26" s="36"/>
      <c r="AW26" s="37"/>
      <c r="AX26" s="36"/>
      <c r="AY26" s="36"/>
      <c r="AZ26" s="37"/>
    </row>
    <row r="27" spans="1:54" x14ac:dyDescent="0.25">
      <c r="A27" s="17" t="s">
        <v>25</v>
      </c>
      <c r="B27" s="17"/>
      <c r="C27" s="37"/>
      <c r="D27" s="43" t="s">
        <v>2</v>
      </c>
      <c r="E27" s="36"/>
      <c r="F27" s="37"/>
      <c r="G27" s="37"/>
      <c r="H27" s="36"/>
      <c r="I27" s="36"/>
      <c r="J27" s="36"/>
      <c r="K27" s="36"/>
      <c r="L27" s="36"/>
      <c r="M27" s="36"/>
      <c r="N27" s="37"/>
      <c r="O27" s="36"/>
      <c r="P27" s="36"/>
      <c r="Q27" s="37"/>
      <c r="R27" s="37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7"/>
      <c r="AD27" s="37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7"/>
      <c r="AP27" s="37"/>
      <c r="AQ27" s="36"/>
      <c r="AR27" s="36"/>
      <c r="AS27" s="36"/>
      <c r="AT27" s="36"/>
      <c r="AU27" s="36"/>
      <c r="AV27" s="36"/>
      <c r="AW27" s="37"/>
      <c r="AX27" s="41" t="s">
        <v>1</v>
      </c>
      <c r="AY27" s="41"/>
      <c r="AZ27" s="37"/>
    </row>
    <row r="28" spans="1:54" x14ac:dyDescent="0.25">
      <c r="A28" s="17" t="s">
        <v>26</v>
      </c>
      <c r="B28" s="17"/>
      <c r="C28" s="37"/>
      <c r="D28" s="43" t="s">
        <v>2</v>
      </c>
      <c r="E28" s="36"/>
      <c r="F28" s="37"/>
      <c r="G28" s="37"/>
      <c r="H28" s="36"/>
      <c r="I28" s="36"/>
      <c r="J28" s="36"/>
      <c r="K28" s="36"/>
      <c r="L28" s="36"/>
      <c r="M28" s="36"/>
      <c r="N28" s="37"/>
      <c r="O28" s="36"/>
      <c r="P28" s="36"/>
      <c r="Q28" s="37"/>
      <c r="R28" s="37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7"/>
      <c r="AD28" s="37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7"/>
      <c r="AP28" s="37"/>
      <c r="AQ28" s="36"/>
      <c r="AR28" s="36"/>
      <c r="AS28" s="36"/>
      <c r="AT28" s="36"/>
      <c r="AU28" s="36"/>
      <c r="AV28" s="36"/>
      <c r="AW28" s="37"/>
      <c r="AX28" s="36"/>
      <c r="AY28" s="36"/>
      <c r="AZ28" s="37"/>
    </row>
    <row r="30" spans="1:54" x14ac:dyDescent="0.25">
      <c r="A30" s="35" t="s">
        <v>27</v>
      </c>
      <c r="B30" s="19"/>
      <c r="C30" s="27" t="str">
        <f>IF(C11="","",SUM(C11:C28))</f>
        <v/>
      </c>
      <c r="D30" s="27">
        <f>SUM(D11:D28)</f>
        <v>0</v>
      </c>
      <c r="E30" s="27"/>
      <c r="F30" s="27"/>
      <c r="G30" s="27"/>
      <c r="H30" s="27">
        <f t="shared" ref="H30:AX30" si="0">SUM(H11:H28)</f>
        <v>0</v>
      </c>
      <c r="I30" s="27"/>
      <c r="J30" s="27">
        <f t="shared" si="0"/>
        <v>0</v>
      </c>
      <c r="K30" s="27"/>
      <c r="L30" s="27">
        <f t="shared" si="0"/>
        <v>0</v>
      </c>
      <c r="M30" s="27"/>
      <c r="N30" s="27"/>
      <c r="O30" s="27">
        <f t="shared" si="0"/>
        <v>0</v>
      </c>
      <c r="P30" s="27"/>
      <c r="Q30" s="27"/>
      <c r="R30" s="27"/>
      <c r="S30" s="27">
        <f t="shared" si="0"/>
        <v>0</v>
      </c>
      <c r="T30" s="27"/>
      <c r="U30" s="27">
        <f t="shared" si="0"/>
        <v>0</v>
      </c>
      <c r="V30" s="27"/>
      <c r="W30" s="27">
        <f t="shared" si="0"/>
        <v>0</v>
      </c>
      <c r="X30" s="27"/>
      <c r="Y30" s="27">
        <f t="shared" si="0"/>
        <v>0</v>
      </c>
      <c r="Z30" s="27"/>
      <c r="AA30" s="27">
        <f t="shared" si="0"/>
        <v>0</v>
      </c>
      <c r="AB30" s="27"/>
      <c r="AC30" s="27"/>
      <c r="AD30" s="27"/>
      <c r="AE30" s="27">
        <f t="shared" si="0"/>
        <v>0</v>
      </c>
      <c r="AF30" s="27"/>
      <c r="AG30" s="27">
        <f t="shared" si="0"/>
        <v>0</v>
      </c>
      <c r="AH30" s="27"/>
      <c r="AI30" s="27">
        <f t="shared" si="0"/>
        <v>0</v>
      </c>
      <c r="AJ30" s="27"/>
      <c r="AK30" s="27">
        <f t="shared" si="0"/>
        <v>0</v>
      </c>
      <c r="AL30" s="27"/>
      <c r="AM30" s="27">
        <f t="shared" si="0"/>
        <v>0</v>
      </c>
      <c r="AN30" s="27"/>
      <c r="AO30" s="27"/>
      <c r="AP30" s="27"/>
      <c r="AQ30" s="27">
        <f t="shared" si="0"/>
        <v>0</v>
      </c>
      <c r="AR30" s="27"/>
      <c r="AS30" s="27">
        <f t="shared" si="0"/>
        <v>0</v>
      </c>
      <c r="AT30" s="27"/>
      <c r="AU30" s="27">
        <f t="shared" si="0"/>
        <v>0</v>
      </c>
      <c r="AV30" s="27"/>
      <c r="AW30" s="27"/>
      <c r="AX30" s="27">
        <f t="shared" si="0"/>
        <v>0</v>
      </c>
      <c r="AY30" s="27"/>
      <c r="AZ30" s="27"/>
      <c r="BB30" s="50">
        <f>AVERAGE(C30:AX30)</f>
        <v>0</v>
      </c>
    </row>
    <row r="31" spans="1:54" x14ac:dyDescent="0.25">
      <c r="A31" s="35" t="s">
        <v>28</v>
      </c>
      <c r="B31" s="19"/>
      <c r="C31" s="27" t="str">
        <f>IF(C30="","",(18-C30))</f>
        <v/>
      </c>
      <c r="D31" s="27">
        <f t="shared" ref="D31:AX31" si="1">IF(D30="","",(18-D30))</f>
        <v>18</v>
      </c>
      <c r="E31" s="27"/>
      <c r="F31" s="27"/>
      <c r="G31" s="27"/>
      <c r="H31" s="27">
        <f t="shared" si="1"/>
        <v>18</v>
      </c>
      <c r="I31" s="27"/>
      <c r="J31" s="27">
        <f t="shared" si="1"/>
        <v>18</v>
      </c>
      <c r="K31" s="27"/>
      <c r="L31" s="27">
        <f t="shared" si="1"/>
        <v>18</v>
      </c>
      <c r="M31" s="27"/>
      <c r="N31" s="27"/>
      <c r="O31" s="27">
        <f t="shared" si="1"/>
        <v>18</v>
      </c>
      <c r="P31" s="27"/>
      <c r="Q31" s="27"/>
      <c r="R31" s="27"/>
      <c r="S31" s="27">
        <f t="shared" si="1"/>
        <v>18</v>
      </c>
      <c r="T31" s="27"/>
      <c r="U31" s="27">
        <f t="shared" si="1"/>
        <v>18</v>
      </c>
      <c r="V31" s="27"/>
      <c r="W31" s="27">
        <f t="shared" si="1"/>
        <v>18</v>
      </c>
      <c r="X31" s="27"/>
      <c r="Y31" s="27">
        <f t="shared" si="1"/>
        <v>18</v>
      </c>
      <c r="Z31" s="27"/>
      <c r="AA31" s="27">
        <f t="shared" si="1"/>
        <v>18</v>
      </c>
      <c r="AB31" s="27"/>
      <c r="AC31" s="27"/>
      <c r="AD31" s="27"/>
      <c r="AE31" s="27">
        <f t="shared" si="1"/>
        <v>18</v>
      </c>
      <c r="AF31" s="27"/>
      <c r="AG31" s="27">
        <f t="shared" si="1"/>
        <v>18</v>
      </c>
      <c r="AH31" s="27"/>
      <c r="AI31" s="27">
        <f t="shared" si="1"/>
        <v>18</v>
      </c>
      <c r="AJ31" s="27"/>
      <c r="AK31" s="27">
        <f t="shared" si="1"/>
        <v>18</v>
      </c>
      <c r="AL31" s="27"/>
      <c r="AM31" s="27">
        <f t="shared" si="1"/>
        <v>18</v>
      </c>
      <c r="AN31" s="27"/>
      <c r="AO31" s="27"/>
      <c r="AP31" s="27"/>
      <c r="AQ31" s="27">
        <f t="shared" si="1"/>
        <v>18</v>
      </c>
      <c r="AR31" s="27"/>
      <c r="AS31" s="27">
        <f t="shared" si="1"/>
        <v>18</v>
      </c>
      <c r="AT31" s="27"/>
      <c r="AU31" s="27">
        <f t="shared" si="1"/>
        <v>18</v>
      </c>
      <c r="AV31" s="27"/>
      <c r="AW31" s="27"/>
      <c r="AX31" s="27">
        <f t="shared" si="1"/>
        <v>18</v>
      </c>
      <c r="AY31" s="27"/>
      <c r="AZ31" s="27"/>
      <c r="BB31" s="50">
        <f>AVERAGE(C31:AX31)</f>
        <v>18</v>
      </c>
    </row>
    <row r="33" spans="1:52" x14ac:dyDescent="0.25">
      <c r="B33" s="26" t="s">
        <v>33</v>
      </c>
      <c r="C33" s="18">
        <v>41760</v>
      </c>
      <c r="D33" s="57">
        <v>41761</v>
      </c>
      <c r="E33" s="57"/>
      <c r="F33" s="18">
        <v>41762</v>
      </c>
      <c r="G33" s="18">
        <v>41763</v>
      </c>
      <c r="H33" s="57">
        <v>41764</v>
      </c>
      <c r="I33" s="57"/>
      <c r="J33" s="57">
        <v>41765</v>
      </c>
      <c r="K33" s="57"/>
      <c r="L33" s="57">
        <v>41766</v>
      </c>
      <c r="M33" s="57"/>
      <c r="N33" s="18">
        <v>41767</v>
      </c>
      <c r="O33" s="57">
        <v>41768</v>
      </c>
      <c r="P33" s="57"/>
      <c r="Q33" s="18">
        <v>41769</v>
      </c>
      <c r="R33" s="18">
        <v>41770</v>
      </c>
      <c r="S33" s="57">
        <v>41771</v>
      </c>
      <c r="T33" s="57"/>
      <c r="U33" s="57">
        <v>41772</v>
      </c>
      <c r="V33" s="57"/>
      <c r="W33" s="57">
        <v>41773</v>
      </c>
      <c r="X33" s="57"/>
      <c r="Y33" s="57">
        <v>41774</v>
      </c>
      <c r="Z33" s="57"/>
      <c r="AA33" s="57">
        <v>41775</v>
      </c>
      <c r="AB33" s="57"/>
      <c r="AC33" s="18">
        <v>41776</v>
      </c>
      <c r="AD33" s="18">
        <v>41777</v>
      </c>
      <c r="AE33" s="57">
        <v>41778</v>
      </c>
      <c r="AF33" s="57"/>
      <c r="AG33" s="57">
        <v>41779</v>
      </c>
      <c r="AH33" s="57"/>
      <c r="AI33" s="57">
        <v>41780</v>
      </c>
      <c r="AJ33" s="57"/>
      <c r="AK33" s="57">
        <v>41781</v>
      </c>
      <c r="AL33" s="57"/>
      <c r="AM33" s="57">
        <v>41782</v>
      </c>
      <c r="AN33" s="57"/>
      <c r="AO33" s="18">
        <v>41783</v>
      </c>
      <c r="AP33" s="18">
        <v>41784</v>
      </c>
      <c r="AQ33" s="57">
        <v>41785</v>
      </c>
      <c r="AR33" s="57"/>
      <c r="AS33" s="57">
        <v>41786</v>
      </c>
      <c r="AT33" s="57"/>
      <c r="AU33" s="57">
        <v>41787</v>
      </c>
      <c r="AV33" s="57"/>
      <c r="AW33" s="18">
        <v>41788</v>
      </c>
      <c r="AX33" s="57">
        <v>41789</v>
      </c>
      <c r="AY33" s="16"/>
      <c r="AZ33" s="18">
        <v>41790</v>
      </c>
    </row>
    <row r="34" spans="1:52" x14ac:dyDescent="0.25">
      <c r="A34" s="22" t="s">
        <v>46</v>
      </c>
      <c r="B34" s="22">
        <v>24</v>
      </c>
      <c r="C34" s="40"/>
      <c r="D34" s="39"/>
      <c r="E34" s="39" t="str">
        <f t="shared" ref="E34:E57" si="2">IF(D34="","",D34/B34)</f>
        <v/>
      </c>
      <c r="F34" s="40"/>
      <c r="G34" s="40"/>
      <c r="H34" s="39"/>
      <c r="I34" s="39" t="str">
        <f>IF(H34="","",H34/B34)</f>
        <v/>
      </c>
      <c r="J34" s="39"/>
      <c r="K34" s="39" t="str">
        <f>IF(J34="","",J34/B34)</f>
        <v/>
      </c>
      <c r="L34" s="39"/>
      <c r="M34" s="39" t="str">
        <f t="shared" ref="M34:M57" si="3">IF(L34="","",L34/B34)</f>
        <v/>
      </c>
      <c r="N34" s="40"/>
      <c r="O34" s="39"/>
      <c r="P34" s="39" t="str">
        <f t="shared" ref="P34:P57" si="4">IF(O34="","",O34/B34)</f>
        <v/>
      </c>
      <c r="Q34" s="40"/>
      <c r="R34" s="40"/>
      <c r="S34" s="39"/>
      <c r="T34" s="39" t="str">
        <f>IF(S34="","",S34/B34)</f>
        <v/>
      </c>
      <c r="U34" s="39"/>
      <c r="V34" s="39" t="str">
        <f>IF(U34="","",U34/B34)</f>
        <v/>
      </c>
      <c r="W34" s="39"/>
      <c r="X34" s="39" t="str">
        <f t="shared" ref="X34:X57" si="5">IF(W34="","",W34/B34)</f>
        <v/>
      </c>
      <c r="Y34" s="39"/>
      <c r="Z34" s="39" t="str">
        <f t="shared" ref="Z34:Z57" si="6">IF(Y34="","",Y34/B34)</f>
        <v/>
      </c>
      <c r="AA34" s="39"/>
      <c r="AB34" s="39" t="str">
        <f t="shared" ref="AB34:AB57" si="7">IF(AA34="","",AA34/B34)</f>
        <v/>
      </c>
      <c r="AC34" s="40"/>
      <c r="AD34" s="40"/>
      <c r="AE34" s="39"/>
      <c r="AF34" s="39" t="str">
        <f>IF(AE34="","",AE34/B34)</f>
        <v/>
      </c>
      <c r="AG34" s="39"/>
      <c r="AH34" s="39" t="str">
        <f>IF(AG34="","",AG34/B34)</f>
        <v/>
      </c>
      <c r="AI34" s="39"/>
      <c r="AJ34" s="39" t="str">
        <f>IF(AI34="","",AI34/B34)</f>
        <v/>
      </c>
      <c r="AK34" s="39"/>
      <c r="AL34" s="39" t="str">
        <f>IF(AK34="","",AK34/B34)</f>
        <v/>
      </c>
      <c r="AM34" s="39"/>
      <c r="AN34" s="39" t="str">
        <f>IF(AM34="","",AM34/B34)</f>
        <v/>
      </c>
      <c r="AO34" s="40"/>
      <c r="AP34" s="40"/>
      <c r="AQ34" s="39"/>
      <c r="AR34" s="39" t="str">
        <f>IF(AQ34="","",AQ34/B34)</f>
        <v/>
      </c>
      <c r="AS34" s="39"/>
      <c r="AT34" s="39" t="str">
        <f>IF(AS34="","",AS34/B34)</f>
        <v/>
      </c>
      <c r="AU34" s="39"/>
      <c r="AV34" s="39" t="str">
        <f>IF(AU34="","",AU34/B34)</f>
        <v/>
      </c>
      <c r="AW34" s="40" t="str">
        <f t="shared" ref="AW34" si="8">IF(AV34="","",AV34/C34)</f>
        <v/>
      </c>
      <c r="AX34" s="39"/>
      <c r="AY34" s="39" t="str">
        <f>IF(AX34="","",AX34/B34)</f>
        <v/>
      </c>
      <c r="AZ34" s="40"/>
    </row>
    <row r="35" spans="1:52" x14ac:dyDescent="0.25">
      <c r="A35" s="22" t="s">
        <v>67</v>
      </c>
      <c r="B35" s="22">
        <v>15</v>
      </c>
      <c r="C35" s="40"/>
      <c r="D35" s="39"/>
      <c r="E35" s="39" t="str">
        <f t="shared" si="2"/>
        <v/>
      </c>
      <c r="F35" s="40"/>
      <c r="G35" s="40"/>
      <c r="H35" s="39"/>
      <c r="I35" s="39" t="str">
        <f t="shared" ref="I35:I57" si="9">IF(H35="","",H35/B35)</f>
        <v/>
      </c>
      <c r="J35" s="39"/>
      <c r="K35" s="39" t="str">
        <f t="shared" ref="K35:K57" si="10">IF(J35="","",J35/B35)</f>
        <v/>
      </c>
      <c r="L35" s="39"/>
      <c r="M35" s="39" t="str">
        <f t="shared" si="3"/>
        <v/>
      </c>
      <c r="N35" s="40"/>
      <c r="O35" s="39"/>
      <c r="P35" s="39" t="str">
        <f t="shared" si="4"/>
        <v/>
      </c>
      <c r="Q35" s="40"/>
      <c r="R35" s="40"/>
      <c r="S35" s="39"/>
      <c r="T35" s="39" t="str">
        <f t="shared" ref="T35:T57" si="11">IF(S35="","",S35/B35)</f>
        <v/>
      </c>
      <c r="U35" s="39"/>
      <c r="V35" s="39" t="str">
        <f t="shared" ref="V35:V57" si="12">IF(U35="","",U35/B35)</f>
        <v/>
      </c>
      <c r="W35" s="39"/>
      <c r="X35" s="39" t="str">
        <f t="shared" si="5"/>
        <v/>
      </c>
      <c r="Y35" s="39"/>
      <c r="Z35" s="39" t="str">
        <f t="shared" si="6"/>
        <v/>
      </c>
      <c r="AA35" s="39"/>
      <c r="AB35" s="39" t="str">
        <f t="shared" si="7"/>
        <v/>
      </c>
      <c r="AC35" s="40"/>
      <c r="AD35" s="40"/>
      <c r="AE35" s="39"/>
      <c r="AF35" s="39" t="str">
        <f t="shared" ref="AF35:AF57" si="13">IF(AE35="","",AE35/B35)</f>
        <v/>
      </c>
      <c r="AG35" s="39"/>
      <c r="AH35" s="39" t="str">
        <f t="shared" ref="AH35:AH57" si="14">IF(AG35="","",AG35/B35)</f>
        <v/>
      </c>
      <c r="AI35" s="39"/>
      <c r="AJ35" s="39" t="str">
        <f t="shared" ref="AJ35:AJ57" si="15">IF(AI35="","",AI35/B35)</f>
        <v/>
      </c>
      <c r="AK35" s="39"/>
      <c r="AL35" s="39" t="str">
        <f t="shared" ref="AL35:AL57" si="16">IF(AK35="","",AK35/B35)</f>
        <v/>
      </c>
      <c r="AM35" s="39"/>
      <c r="AN35" s="39" t="str">
        <f t="shared" ref="AN35:AN57" si="17">IF(AM35="","",AM35/B35)</f>
        <v/>
      </c>
      <c r="AO35" s="40"/>
      <c r="AP35" s="40"/>
      <c r="AQ35" s="39"/>
      <c r="AR35" s="39" t="str">
        <f t="shared" ref="AR35:AR57" si="18">IF(AQ35="","",AQ35/B35)</f>
        <v/>
      </c>
      <c r="AS35" s="39"/>
      <c r="AT35" s="39" t="str">
        <f t="shared" ref="AT35:AT57" si="19">IF(AS35="","",AS35/B35)</f>
        <v/>
      </c>
      <c r="AU35" s="39"/>
      <c r="AV35" s="39" t="str">
        <f t="shared" ref="AV35:AV57" si="20">IF(AU35="","",AU35/B35)</f>
        <v/>
      </c>
      <c r="AW35" s="40" t="str">
        <f t="shared" ref="AW35" si="21">IF(AV35="","",AV35/C35)</f>
        <v/>
      </c>
      <c r="AX35" s="39" t="str">
        <f t="shared" ref="AX35" si="22">IF(AW35="","",AW35/D35)</f>
        <v/>
      </c>
      <c r="AY35" s="39" t="str">
        <f t="shared" ref="AY35:AY57" si="23">IF(AX35="","",AX35/B35)</f>
        <v/>
      </c>
      <c r="AZ35" s="40"/>
    </row>
    <row r="36" spans="1:52" x14ac:dyDescent="0.25">
      <c r="A36" s="22" t="s">
        <v>47</v>
      </c>
      <c r="B36" s="22">
        <v>15</v>
      </c>
      <c r="C36" s="40"/>
      <c r="D36" s="39"/>
      <c r="E36" s="39" t="str">
        <f t="shared" si="2"/>
        <v/>
      </c>
      <c r="F36" s="40"/>
      <c r="G36" s="40"/>
      <c r="H36" s="39"/>
      <c r="I36" s="39" t="str">
        <f t="shared" si="9"/>
        <v/>
      </c>
      <c r="J36" s="39"/>
      <c r="K36" s="39" t="str">
        <f t="shared" si="10"/>
        <v/>
      </c>
      <c r="L36" s="39"/>
      <c r="M36" s="39" t="str">
        <f t="shared" si="3"/>
        <v/>
      </c>
      <c r="N36" s="40"/>
      <c r="O36" s="39"/>
      <c r="P36" s="39" t="str">
        <f t="shared" si="4"/>
        <v/>
      </c>
      <c r="Q36" s="40"/>
      <c r="R36" s="40"/>
      <c r="S36" s="39"/>
      <c r="T36" s="39" t="str">
        <f t="shared" si="11"/>
        <v/>
      </c>
      <c r="U36" s="39"/>
      <c r="V36" s="39" t="str">
        <f t="shared" si="12"/>
        <v/>
      </c>
      <c r="W36" s="39"/>
      <c r="X36" s="39" t="str">
        <f t="shared" si="5"/>
        <v/>
      </c>
      <c r="Y36" s="39"/>
      <c r="Z36" s="39" t="str">
        <f t="shared" si="6"/>
        <v/>
      </c>
      <c r="AA36" s="39"/>
      <c r="AB36" s="39" t="str">
        <f t="shared" si="7"/>
        <v/>
      </c>
      <c r="AC36" s="40"/>
      <c r="AD36" s="40"/>
      <c r="AE36" s="39"/>
      <c r="AF36" s="39" t="str">
        <f t="shared" si="13"/>
        <v/>
      </c>
      <c r="AG36" s="39"/>
      <c r="AH36" s="39" t="str">
        <f t="shared" si="14"/>
        <v/>
      </c>
      <c r="AI36" s="39"/>
      <c r="AJ36" s="96" t="str">
        <f t="shared" si="15"/>
        <v/>
      </c>
      <c r="AK36" s="39"/>
      <c r="AL36" s="39" t="str">
        <f t="shared" si="16"/>
        <v/>
      </c>
      <c r="AM36" s="39"/>
      <c r="AN36" s="39" t="str">
        <f t="shared" si="17"/>
        <v/>
      </c>
      <c r="AO36" s="40"/>
      <c r="AP36" s="40"/>
      <c r="AQ36" s="39"/>
      <c r="AR36" s="39" t="str">
        <f t="shared" si="18"/>
        <v/>
      </c>
      <c r="AS36" s="39"/>
      <c r="AT36" s="39" t="str">
        <f t="shared" si="19"/>
        <v/>
      </c>
      <c r="AU36" s="39"/>
      <c r="AV36" s="39" t="str">
        <f t="shared" si="20"/>
        <v/>
      </c>
      <c r="AW36" s="40"/>
      <c r="AX36" s="39"/>
      <c r="AY36" s="39" t="str">
        <f t="shared" si="23"/>
        <v/>
      </c>
      <c r="AZ36" s="40"/>
    </row>
    <row r="37" spans="1:52" x14ac:dyDescent="0.25">
      <c r="A37" s="22" t="s">
        <v>48</v>
      </c>
      <c r="B37" s="22">
        <v>15</v>
      </c>
      <c r="C37" s="40"/>
      <c r="D37" s="39"/>
      <c r="E37" s="39" t="str">
        <f t="shared" si="2"/>
        <v/>
      </c>
      <c r="F37" s="40"/>
      <c r="G37" s="40"/>
      <c r="H37" s="39"/>
      <c r="I37" s="39" t="str">
        <f t="shared" si="9"/>
        <v/>
      </c>
      <c r="J37" s="39"/>
      <c r="K37" s="39" t="str">
        <f t="shared" si="10"/>
        <v/>
      </c>
      <c r="L37" s="39"/>
      <c r="M37" s="39" t="str">
        <f t="shared" si="3"/>
        <v/>
      </c>
      <c r="N37" s="40"/>
      <c r="O37" s="39"/>
      <c r="P37" s="39" t="str">
        <f t="shared" si="4"/>
        <v/>
      </c>
      <c r="Q37" s="40"/>
      <c r="R37" s="40"/>
      <c r="S37" s="39"/>
      <c r="T37" s="39" t="str">
        <f t="shared" si="11"/>
        <v/>
      </c>
      <c r="U37" s="39"/>
      <c r="V37" s="39" t="str">
        <f t="shared" si="12"/>
        <v/>
      </c>
      <c r="W37" s="39"/>
      <c r="X37" s="39" t="str">
        <f t="shared" si="5"/>
        <v/>
      </c>
      <c r="Y37" s="39"/>
      <c r="Z37" s="39" t="str">
        <f t="shared" si="6"/>
        <v/>
      </c>
      <c r="AA37" s="39"/>
      <c r="AB37" s="39" t="str">
        <f t="shared" si="7"/>
        <v/>
      </c>
      <c r="AC37" s="40"/>
      <c r="AD37" s="40"/>
      <c r="AE37" s="39"/>
      <c r="AF37" s="39" t="str">
        <f t="shared" si="13"/>
        <v/>
      </c>
      <c r="AG37" s="39"/>
      <c r="AH37" s="39" t="str">
        <f t="shared" si="14"/>
        <v/>
      </c>
      <c r="AI37" s="39"/>
      <c r="AJ37" s="39" t="str">
        <f t="shared" si="15"/>
        <v/>
      </c>
      <c r="AK37" s="39"/>
      <c r="AL37" s="39" t="str">
        <f t="shared" si="16"/>
        <v/>
      </c>
      <c r="AM37" s="39"/>
      <c r="AN37" s="39" t="str">
        <f t="shared" si="17"/>
        <v/>
      </c>
      <c r="AO37" s="40"/>
      <c r="AP37" s="40"/>
      <c r="AQ37" s="39"/>
      <c r="AR37" s="39" t="str">
        <f t="shared" si="18"/>
        <v/>
      </c>
      <c r="AS37" s="39"/>
      <c r="AT37" s="39" t="str">
        <f t="shared" si="19"/>
        <v/>
      </c>
      <c r="AU37" s="39"/>
      <c r="AV37" s="39" t="str">
        <f t="shared" si="20"/>
        <v/>
      </c>
      <c r="AW37" s="40"/>
      <c r="AX37" s="39"/>
      <c r="AY37" s="39" t="str">
        <f t="shared" si="23"/>
        <v/>
      </c>
      <c r="AZ37" s="40"/>
    </row>
    <row r="38" spans="1:52" x14ac:dyDescent="0.25">
      <c r="A38" s="22" t="s">
        <v>49</v>
      </c>
      <c r="B38" s="22">
        <v>15</v>
      </c>
      <c r="C38" s="40"/>
      <c r="D38" s="39"/>
      <c r="E38" s="39" t="str">
        <f t="shared" si="2"/>
        <v/>
      </c>
      <c r="F38" s="40"/>
      <c r="G38" s="40"/>
      <c r="H38" s="39"/>
      <c r="I38" s="39" t="str">
        <f t="shared" si="9"/>
        <v/>
      </c>
      <c r="J38" s="39"/>
      <c r="K38" s="39" t="str">
        <f t="shared" si="10"/>
        <v/>
      </c>
      <c r="L38" s="39"/>
      <c r="M38" s="39" t="str">
        <f t="shared" si="3"/>
        <v/>
      </c>
      <c r="N38" s="40"/>
      <c r="O38" s="39"/>
      <c r="P38" s="39" t="str">
        <f t="shared" si="4"/>
        <v/>
      </c>
      <c r="Q38" s="40"/>
      <c r="R38" s="40"/>
      <c r="S38" s="39"/>
      <c r="T38" s="39" t="str">
        <f t="shared" si="11"/>
        <v/>
      </c>
      <c r="U38" s="39"/>
      <c r="V38" s="39" t="str">
        <f t="shared" si="12"/>
        <v/>
      </c>
      <c r="W38" s="39"/>
      <c r="X38" s="39" t="str">
        <f t="shared" si="5"/>
        <v/>
      </c>
      <c r="Y38" s="39"/>
      <c r="Z38" s="39" t="str">
        <f t="shared" si="6"/>
        <v/>
      </c>
      <c r="AA38" s="39"/>
      <c r="AB38" s="39" t="str">
        <f t="shared" si="7"/>
        <v/>
      </c>
      <c r="AC38" s="40"/>
      <c r="AD38" s="40"/>
      <c r="AE38" s="39"/>
      <c r="AF38" s="39" t="str">
        <f t="shared" si="13"/>
        <v/>
      </c>
      <c r="AG38" s="39"/>
      <c r="AH38" s="39" t="str">
        <f t="shared" si="14"/>
        <v/>
      </c>
      <c r="AI38" s="39"/>
      <c r="AJ38" s="39" t="str">
        <f t="shared" si="15"/>
        <v/>
      </c>
      <c r="AK38" s="39"/>
      <c r="AL38" s="39" t="str">
        <f t="shared" si="16"/>
        <v/>
      </c>
      <c r="AM38" s="39"/>
      <c r="AN38" s="39" t="str">
        <f t="shared" si="17"/>
        <v/>
      </c>
      <c r="AO38" s="40"/>
      <c r="AP38" s="40"/>
      <c r="AQ38" s="39"/>
      <c r="AR38" s="39" t="str">
        <f t="shared" si="18"/>
        <v/>
      </c>
      <c r="AS38" s="39"/>
      <c r="AT38" s="39" t="str">
        <f t="shared" si="19"/>
        <v/>
      </c>
      <c r="AU38" s="39"/>
      <c r="AV38" s="39" t="str">
        <f t="shared" si="20"/>
        <v/>
      </c>
      <c r="AW38" s="40"/>
      <c r="AX38" s="39"/>
      <c r="AY38" s="39" t="str">
        <f t="shared" si="23"/>
        <v/>
      </c>
      <c r="AZ38" s="40"/>
    </row>
    <row r="39" spans="1:52" x14ac:dyDescent="0.25">
      <c r="A39" s="22" t="s">
        <v>50</v>
      </c>
      <c r="B39" s="22">
        <v>15</v>
      </c>
      <c r="C39" s="40"/>
      <c r="D39" s="39"/>
      <c r="E39" s="39" t="str">
        <f t="shared" si="2"/>
        <v/>
      </c>
      <c r="F39" s="40"/>
      <c r="G39" s="40"/>
      <c r="H39" s="39"/>
      <c r="I39" s="39" t="str">
        <f t="shared" si="9"/>
        <v/>
      </c>
      <c r="J39" s="39"/>
      <c r="K39" s="39" t="str">
        <f t="shared" si="10"/>
        <v/>
      </c>
      <c r="L39" s="39"/>
      <c r="M39" s="39" t="str">
        <f t="shared" si="3"/>
        <v/>
      </c>
      <c r="N39" s="40"/>
      <c r="O39" s="39"/>
      <c r="P39" s="39" t="str">
        <f t="shared" si="4"/>
        <v/>
      </c>
      <c r="Q39" s="40"/>
      <c r="R39" s="40"/>
      <c r="S39" s="39"/>
      <c r="T39" s="39" t="str">
        <f t="shared" si="11"/>
        <v/>
      </c>
      <c r="U39" s="39"/>
      <c r="V39" s="39" t="str">
        <f t="shared" si="12"/>
        <v/>
      </c>
      <c r="W39" s="39"/>
      <c r="X39" s="39" t="str">
        <f t="shared" si="5"/>
        <v/>
      </c>
      <c r="Y39" s="39"/>
      <c r="Z39" s="39" t="str">
        <f t="shared" si="6"/>
        <v/>
      </c>
      <c r="AA39" s="39"/>
      <c r="AB39" s="39" t="str">
        <f t="shared" si="7"/>
        <v/>
      </c>
      <c r="AC39" s="40"/>
      <c r="AD39" s="40"/>
      <c r="AE39" s="39"/>
      <c r="AF39" s="39" t="str">
        <f t="shared" si="13"/>
        <v/>
      </c>
      <c r="AG39" s="39"/>
      <c r="AH39" s="39" t="str">
        <f t="shared" si="14"/>
        <v/>
      </c>
      <c r="AI39" s="39"/>
      <c r="AJ39" s="39" t="str">
        <f t="shared" si="15"/>
        <v/>
      </c>
      <c r="AK39" s="39"/>
      <c r="AL39" s="39" t="str">
        <f t="shared" si="16"/>
        <v/>
      </c>
      <c r="AM39" s="39"/>
      <c r="AN39" s="39" t="str">
        <f t="shared" si="17"/>
        <v/>
      </c>
      <c r="AO39" s="40"/>
      <c r="AP39" s="40"/>
      <c r="AQ39" s="39"/>
      <c r="AR39" s="39" t="str">
        <f t="shared" si="18"/>
        <v/>
      </c>
      <c r="AS39" s="39"/>
      <c r="AT39" s="39" t="str">
        <f t="shared" si="19"/>
        <v/>
      </c>
      <c r="AU39" s="39"/>
      <c r="AV39" s="39" t="str">
        <f t="shared" si="20"/>
        <v/>
      </c>
      <c r="AW39" s="40"/>
      <c r="AX39" s="39"/>
      <c r="AY39" s="39" t="str">
        <f t="shared" si="23"/>
        <v/>
      </c>
      <c r="AZ39" s="40"/>
    </row>
    <row r="40" spans="1:52" x14ac:dyDescent="0.25">
      <c r="A40" s="21" t="s">
        <v>51</v>
      </c>
      <c r="B40" s="21">
        <v>24</v>
      </c>
      <c r="C40" s="40"/>
      <c r="D40" s="55"/>
      <c r="E40" s="55" t="str">
        <f t="shared" si="2"/>
        <v/>
      </c>
      <c r="F40" s="40"/>
      <c r="G40" s="40"/>
      <c r="H40" s="55"/>
      <c r="I40" s="55" t="str">
        <f t="shared" si="9"/>
        <v/>
      </c>
      <c r="J40" s="55"/>
      <c r="K40" s="55" t="str">
        <f t="shared" si="10"/>
        <v/>
      </c>
      <c r="L40" s="55"/>
      <c r="M40" s="55" t="str">
        <f t="shared" si="3"/>
        <v/>
      </c>
      <c r="N40" s="40"/>
      <c r="O40" s="55"/>
      <c r="P40" s="55" t="str">
        <f t="shared" si="4"/>
        <v/>
      </c>
      <c r="Q40" s="40"/>
      <c r="R40" s="40"/>
      <c r="S40" s="55"/>
      <c r="T40" s="55" t="str">
        <f t="shared" si="11"/>
        <v/>
      </c>
      <c r="U40" s="55"/>
      <c r="V40" s="55" t="str">
        <f t="shared" si="12"/>
        <v/>
      </c>
      <c r="W40" s="55"/>
      <c r="X40" s="55" t="str">
        <f t="shared" si="5"/>
        <v/>
      </c>
      <c r="Y40" s="55"/>
      <c r="Z40" s="55" t="str">
        <f t="shared" si="6"/>
        <v/>
      </c>
      <c r="AA40" s="55"/>
      <c r="AB40" s="55" t="str">
        <f t="shared" si="7"/>
        <v/>
      </c>
      <c r="AC40" s="40"/>
      <c r="AD40" s="40"/>
      <c r="AE40" s="55"/>
      <c r="AF40" s="55" t="str">
        <f t="shared" si="13"/>
        <v/>
      </c>
      <c r="AG40" s="55"/>
      <c r="AH40" s="55" t="str">
        <f t="shared" si="14"/>
        <v/>
      </c>
      <c r="AI40" s="55"/>
      <c r="AJ40" s="58" t="str">
        <f t="shared" si="15"/>
        <v/>
      </c>
      <c r="AK40" s="55"/>
      <c r="AL40" s="55" t="str">
        <f t="shared" si="16"/>
        <v/>
      </c>
      <c r="AM40" s="55"/>
      <c r="AN40" s="55" t="str">
        <f t="shared" si="17"/>
        <v/>
      </c>
      <c r="AO40" s="40"/>
      <c r="AP40" s="40"/>
      <c r="AQ40" s="55"/>
      <c r="AR40" s="55" t="str">
        <f t="shared" si="18"/>
        <v/>
      </c>
      <c r="AS40" s="55"/>
      <c r="AT40" s="55" t="str">
        <f t="shared" si="19"/>
        <v/>
      </c>
      <c r="AU40" s="55"/>
      <c r="AV40" s="55" t="str">
        <f t="shared" si="20"/>
        <v/>
      </c>
      <c r="AW40" s="40"/>
      <c r="AX40" s="55"/>
      <c r="AY40" s="55" t="str">
        <f t="shared" si="23"/>
        <v/>
      </c>
      <c r="AZ40" s="40"/>
    </row>
    <row r="41" spans="1:52" x14ac:dyDescent="0.25">
      <c r="A41" s="21" t="s">
        <v>29</v>
      </c>
      <c r="B41" s="21">
        <v>13</v>
      </c>
      <c r="C41" s="40"/>
      <c r="D41" s="55"/>
      <c r="E41" s="55" t="str">
        <f t="shared" si="2"/>
        <v/>
      </c>
      <c r="F41" s="40"/>
      <c r="G41" s="40"/>
      <c r="H41" s="55"/>
      <c r="I41" s="55" t="str">
        <f t="shared" si="9"/>
        <v/>
      </c>
      <c r="J41" s="55"/>
      <c r="K41" s="55" t="str">
        <f t="shared" si="10"/>
        <v/>
      </c>
      <c r="L41" s="55"/>
      <c r="M41" s="55" t="str">
        <f t="shared" si="3"/>
        <v/>
      </c>
      <c r="N41" s="40"/>
      <c r="O41" s="55"/>
      <c r="P41" s="55" t="str">
        <f t="shared" si="4"/>
        <v/>
      </c>
      <c r="Q41" s="40"/>
      <c r="R41" s="40"/>
      <c r="S41" s="55"/>
      <c r="T41" s="58" t="str">
        <f t="shared" si="11"/>
        <v/>
      </c>
      <c r="U41" s="55"/>
      <c r="V41" s="55" t="str">
        <f t="shared" si="12"/>
        <v/>
      </c>
      <c r="W41" s="55"/>
      <c r="X41" s="55" t="str">
        <f t="shared" si="5"/>
        <v/>
      </c>
      <c r="Y41" s="55"/>
      <c r="Z41" s="55" t="str">
        <f t="shared" si="6"/>
        <v/>
      </c>
      <c r="AA41" s="55"/>
      <c r="AB41" s="55" t="str">
        <f t="shared" si="7"/>
        <v/>
      </c>
      <c r="AC41" s="40"/>
      <c r="AD41" s="40"/>
      <c r="AE41" s="55"/>
      <c r="AF41" s="55" t="str">
        <f t="shared" si="13"/>
        <v/>
      </c>
      <c r="AG41" s="55"/>
      <c r="AH41" s="55" t="str">
        <f t="shared" si="14"/>
        <v/>
      </c>
      <c r="AI41" s="55"/>
      <c r="AJ41" s="55" t="str">
        <f t="shared" si="15"/>
        <v/>
      </c>
      <c r="AK41" s="55"/>
      <c r="AL41" s="55" t="str">
        <f t="shared" si="16"/>
        <v/>
      </c>
      <c r="AM41" s="55"/>
      <c r="AN41" s="55" t="str">
        <f t="shared" si="17"/>
        <v/>
      </c>
      <c r="AO41" s="40"/>
      <c r="AP41" s="40"/>
      <c r="AQ41" s="55"/>
      <c r="AR41" s="55" t="str">
        <f t="shared" si="18"/>
        <v/>
      </c>
      <c r="AS41" s="55"/>
      <c r="AT41" s="55" t="str">
        <f t="shared" si="19"/>
        <v/>
      </c>
      <c r="AU41" s="55"/>
      <c r="AV41" s="55" t="str">
        <f t="shared" si="20"/>
        <v/>
      </c>
      <c r="AW41" s="40"/>
      <c r="AX41" s="55"/>
      <c r="AY41" s="55" t="str">
        <f t="shared" si="23"/>
        <v/>
      </c>
      <c r="AZ41" s="40"/>
    </row>
    <row r="42" spans="1:52" x14ac:dyDescent="0.25">
      <c r="A42" s="21" t="s">
        <v>52</v>
      </c>
      <c r="B42" s="21">
        <v>15</v>
      </c>
      <c r="C42" s="40"/>
      <c r="D42" s="55"/>
      <c r="E42" s="55" t="str">
        <f t="shared" si="2"/>
        <v/>
      </c>
      <c r="F42" s="40"/>
      <c r="G42" s="40"/>
      <c r="H42" s="55"/>
      <c r="I42" s="55" t="str">
        <f t="shared" si="9"/>
        <v/>
      </c>
      <c r="J42" s="55"/>
      <c r="K42" s="55" t="str">
        <f t="shared" si="10"/>
        <v/>
      </c>
      <c r="L42" s="55"/>
      <c r="M42" s="55" t="str">
        <f t="shared" si="3"/>
        <v/>
      </c>
      <c r="N42" s="40"/>
      <c r="O42" s="55"/>
      <c r="P42" s="55" t="str">
        <f t="shared" si="4"/>
        <v/>
      </c>
      <c r="Q42" s="40"/>
      <c r="R42" s="40"/>
      <c r="S42" s="55"/>
      <c r="T42" s="55" t="str">
        <f t="shared" si="11"/>
        <v/>
      </c>
      <c r="U42" s="55"/>
      <c r="V42" s="55" t="str">
        <f t="shared" si="12"/>
        <v/>
      </c>
      <c r="W42" s="55"/>
      <c r="X42" s="55" t="str">
        <f t="shared" si="5"/>
        <v/>
      </c>
      <c r="Y42" s="55"/>
      <c r="Z42" s="55" t="str">
        <f t="shared" si="6"/>
        <v/>
      </c>
      <c r="AA42" s="55"/>
      <c r="AB42" s="55" t="str">
        <f t="shared" si="7"/>
        <v/>
      </c>
      <c r="AC42" s="40"/>
      <c r="AD42" s="40"/>
      <c r="AE42" s="55"/>
      <c r="AF42" s="55" t="str">
        <f t="shared" si="13"/>
        <v/>
      </c>
      <c r="AG42" s="55"/>
      <c r="AH42" s="55" t="str">
        <f t="shared" si="14"/>
        <v/>
      </c>
      <c r="AI42" s="55"/>
      <c r="AJ42" s="55" t="str">
        <f t="shared" si="15"/>
        <v/>
      </c>
      <c r="AK42" s="55"/>
      <c r="AL42" s="55" t="str">
        <f t="shared" si="16"/>
        <v/>
      </c>
      <c r="AM42" s="55"/>
      <c r="AN42" s="55" t="str">
        <f t="shared" si="17"/>
        <v/>
      </c>
      <c r="AO42" s="40"/>
      <c r="AP42" s="40"/>
      <c r="AQ42" s="55"/>
      <c r="AR42" s="55" t="str">
        <f t="shared" si="18"/>
        <v/>
      </c>
      <c r="AS42" s="55"/>
      <c r="AT42" s="55" t="str">
        <f t="shared" si="19"/>
        <v/>
      </c>
      <c r="AU42" s="55"/>
      <c r="AV42" s="55" t="str">
        <f t="shared" si="20"/>
        <v/>
      </c>
      <c r="AW42" s="40"/>
      <c r="AX42" s="55"/>
      <c r="AY42" s="55" t="str">
        <f t="shared" si="23"/>
        <v/>
      </c>
      <c r="AZ42" s="40"/>
    </row>
    <row r="43" spans="1:52" x14ac:dyDescent="0.25">
      <c r="A43" s="21" t="s">
        <v>53</v>
      </c>
      <c r="B43" s="21">
        <v>24</v>
      </c>
      <c r="C43" s="40"/>
      <c r="D43" s="55"/>
      <c r="E43" s="55" t="str">
        <f>IF(D43="","",D43/B43)</f>
        <v/>
      </c>
      <c r="F43" s="40"/>
      <c r="G43" s="40"/>
      <c r="H43" s="55"/>
      <c r="I43" s="55" t="str">
        <f t="shared" si="9"/>
        <v/>
      </c>
      <c r="J43" s="55"/>
      <c r="K43" s="55" t="str">
        <f t="shared" si="10"/>
        <v/>
      </c>
      <c r="L43" s="55"/>
      <c r="M43" s="55" t="str">
        <f t="shared" si="3"/>
        <v/>
      </c>
      <c r="N43" s="40"/>
      <c r="O43" s="55"/>
      <c r="P43" s="55" t="str">
        <f t="shared" si="4"/>
        <v/>
      </c>
      <c r="Q43" s="40"/>
      <c r="R43" s="40"/>
      <c r="S43" s="55"/>
      <c r="T43" s="55" t="str">
        <f t="shared" si="11"/>
        <v/>
      </c>
      <c r="U43" s="55"/>
      <c r="V43" s="55" t="str">
        <f t="shared" si="12"/>
        <v/>
      </c>
      <c r="W43" s="55"/>
      <c r="X43" s="55" t="str">
        <f t="shared" si="5"/>
        <v/>
      </c>
      <c r="Y43" s="55"/>
      <c r="Z43" s="55" t="str">
        <f t="shared" si="6"/>
        <v/>
      </c>
      <c r="AA43" s="55"/>
      <c r="AB43" s="55" t="str">
        <f t="shared" si="7"/>
        <v/>
      </c>
      <c r="AC43" s="40"/>
      <c r="AD43" s="40"/>
      <c r="AE43" s="55"/>
      <c r="AF43" s="55" t="str">
        <f t="shared" si="13"/>
        <v/>
      </c>
      <c r="AG43" s="55"/>
      <c r="AH43" s="55" t="str">
        <f t="shared" si="14"/>
        <v/>
      </c>
      <c r="AI43" s="55"/>
      <c r="AJ43" s="55" t="str">
        <f t="shared" si="15"/>
        <v/>
      </c>
      <c r="AK43" s="55"/>
      <c r="AL43" s="55" t="str">
        <f t="shared" si="16"/>
        <v/>
      </c>
      <c r="AM43" s="55"/>
      <c r="AN43" s="55" t="str">
        <f t="shared" si="17"/>
        <v/>
      </c>
      <c r="AO43" s="40"/>
      <c r="AP43" s="40"/>
      <c r="AQ43" s="55"/>
      <c r="AR43" s="55" t="str">
        <f t="shared" si="18"/>
        <v/>
      </c>
      <c r="AS43" s="55"/>
      <c r="AT43" s="55" t="str">
        <f t="shared" si="19"/>
        <v/>
      </c>
      <c r="AU43" s="55"/>
      <c r="AV43" s="55" t="str">
        <f t="shared" si="20"/>
        <v/>
      </c>
      <c r="AW43" s="40"/>
      <c r="AX43" s="55"/>
      <c r="AY43" s="55" t="str">
        <f t="shared" si="23"/>
        <v/>
      </c>
      <c r="AZ43" s="40"/>
    </row>
    <row r="44" spans="1:52" x14ac:dyDescent="0.25">
      <c r="A44" s="21" t="s">
        <v>95</v>
      </c>
      <c r="B44" s="21">
        <v>15</v>
      </c>
      <c r="C44" s="40"/>
      <c r="D44" s="55"/>
      <c r="E44" s="55" t="str">
        <f t="shared" si="2"/>
        <v/>
      </c>
      <c r="F44" s="40"/>
      <c r="G44" s="40"/>
      <c r="H44" s="55"/>
      <c r="I44" s="55" t="str">
        <f t="shared" si="9"/>
        <v/>
      </c>
      <c r="J44" s="55"/>
      <c r="K44" s="55" t="str">
        <f t="shared" si="10"/>
        <v/>
      </c>
      <c r="L44" s="55"/>
      <c r="M44" s="55" t="str">
        <f t="shared" si="3"/>
        <v/>
      </c>
      <c r="N44" s="40"/>
      <c r="O44" s="55"/>
      <c r="P44" s="55" t="str">
        <f t="shared" si="4"/>
        <v/>
      </c>
      <c r="Q44" s="40"/>
      <c r="R44" s="40"/>
      <c r="S44" s="55"/>
      <c r="T44" s="58" t="str">
        <f t="shared" si="11"/>
        <v/>
      </c>
      <c r="U44" s="55"/>
      <c r="V44" s="55" t="str">
        <f t="shared" si="12"/>
        <v/>
      </c>
      <c r="W44" s="55"/>
      <c r="X44" s="55" t="str">
        <f t="shared" si="5"/>
        <v/>
      </c>
      <c r="Y44" s="55"/>
      <c r="Z44" s="55" t="str">
        <f t="shared" si="6"/>
        <v/>
      </c>
      <c r="AA44" s="55"/>
      <c r="AB44" s="55" t="str">
        <f t="shared" si="7"/>
        <v/>
      </c>
      <c r="AC44" s="40"/>
      <c r="AD44" s="40"/>
      <c r="AE44" s="55"/>
      <c r="AF44" s="55" t="str">
        <f t="shared" si="13"/>
        <v/>
      </c>
      <c r="AG44" s="55"/>
      <c r="AH44" s="55" t="str">
        <f t="shared" si="14"/>
        <v/>
      </c>
      <c r="AI44" s="55"/>
      <c r="AJ44" s="55" t="str">
        <f t="shared" si="15"/>
        <v/>
      </c>
      <c r="AK44" s="55"/>
      <c r="AL44" s="55" t="str">
        <f t="shared" si="16"/>
        <v/>
      </c>
      <c r="AM44" s="55"/>
      <c r="AN44" s="55" t="str">
        <f t="shared" si="17"/>
        <v/>
      </c>
      <c r="AO44" s="40"/>
      <c r="AP44" s="40"/>
      <c r="AQ44" s="55"/>
      <c r="AR44" s="55" t="str">
        <f t="shared" si="18"/>
        <v/>
      </c>
      <c r="AS44" s="55"/>
      <c r="AT44" s="55" t="str">
        <f t="shared" si="19"/>
        <v/>
      </c>
      <c r="AU44" s="55"/>
      <c r="AV44" s="55" t="str">
        <f t="shared" si="20"/>
        <v/>
      </c>
      <c r="AW44" s="40"/>
      <c r="AX44" s="55"/>
      <c r="AY44" s="55" t="str">
        <f t="shared" si="23"/>
        <v/>
      </c>
      <c r="AZ44" s="40"/>
    </row>
    <row r="45" spans="1:52" x14ac:dyDescent="0.25">
      <c r="A45" s="22" t="s">
        <v>42</v>
      </c>
      <c r="B45" s="22">
        <v>24</v>
      </c>
      <c r="C45" s="40"/>
      <c r="D45" s="39"/>
      <c r="E45" s="39" t="str">
        <f t="shared" si="2"/>
        <v/>
      </c>
      <c r="F45" s="40"/>
      <c r="G45" s="40"/>
      <c r="H45" s="39"/>
      <c r="I45" s="39" t="str">
        <f t="shared" si="9"/>
        <v/>
      </c>
      <c r="J45" s="39"/>
      <c r="K45" s="39" t="str">
        <f t="shared" si="10"/>
        <v/>
      </c>
      <c r="L45" s="39"/>
      <c r="M45" s="39" t="str">
        <f t="shared" si="3"/>
        <v/>
      </c>
      <c r="N45" s="40"/>
      <c r="O45" s="39"/>
      <c r="P45" s="39" t="str">
        <f t="shared" si="4"/>
        <v/>
      </c>
      <c r="Q45" s="40"/>
      <c r="R45" s="40"/>
      <c r="S45" s="39"/>
      <c r="T45" s="39" t="str">
        <f t="shared" si="11"/>
        <v/>
      </c>
      <c r="U45" s="39"/>
      <c r="V45" s="39" t="str">
        <f t="shared" si="12"/>
        <v/>
      </c>
      <c r="W45" s="39"/>
      <c r="X45" s="39" t="str">
        <f t="shared" si="5"/>
        <v/>
      </c>
      <c r="Y45" s="39"/>
      <c r="Z45" s="39" t="str">
        <f t="shared" si="6"/>
        <v/>
      </c>
      <c r="AA45" s="39"/>
      <c r="AB45" s="39" t="str">
        <f t="shared" si="7"/>
        <v/>
      </c>
      <c r="AC45" s="40"/>
      <c r="AD45" s="40"/>
      <c r="AE45" s="39"/>
      <c r="AF45" s="39" t="str">
        <f t="shared" si="13"/>
        <v/>
      </c>
      <c r="AG45" s="39"/>
      <c r="AH45" s="39" t="str">
        <f t="shared" si="14"/>
        <v/>
      </c>
      <c r="AI45" s="39"/>
      <c r="AJ45" s="39" t="str">
        <f t="shared" si="15"/>
        <v/>
      </c>
      <c r="AK45" s="39"/>
      <c r="AL45" s="39" t="str">
        <f t="shared" si="16"/>
        <v/>
      </c>
      <c r="AM45" s="39"/>
      <c r="AN45" s="39" t="str">
        <f t="shared" si="17"/>
        <v/>
      </c>
      <c r="AO45" s="40"/>
      <c r="AP45" s="40"/>
      <c r="AQ45" s="39"/>
      <c r="AR45" s="39" t="str">
        <f t="shared" si="18"/>
        <v/>
      </c>
      <c r="AS45" s="39"/>
      <c r="AT45" s="39" t="str">
        <f t="shared" si="19"/>
        <v/>
      </c>
      <c r="AU45" s="39"/>
      <c r="AV45" s="39" t="str">
        <f t="shared" si="20"/>
        <v/>
      </c>
      <c r="AW45" s="40"/>
      <c r="AX45" s="39"/>
      <c r="AY45" s="39" t="str">
        <f t="shared" si="23"/>
        <v/>
      </c>
      <c r="AZ45" s="40"/>
    </row>
    <row r="46" spans="1:52" x14ac:dyDescent="0.25">
      <c r="A46" s="22" t="s">
        <v>43</v>
      </c>
      <c r="B46" s="22">
        <v>24</v>
      </c>
      <c r="C46" s="40"/>
      <c r="D46" s="39"/>
      <c r="E46" s="39" t="str">
        <f t="shared" si="2"/>
        <v/>
      </c>
      <c r="F46" s="40"/>
      <c r="G46" s="40"/>
      <c r="H46" s="39"/>
      <c r="I46" s="39" t="str">
        <f t="shared" si="9"/>
        <v/>
      </c>
      <c r="J46" s="39"/>
      <c r="K46" s="39" t="str">
        <f t="shared" si="10"/>
        <v/>
      </c>
      <c r="L46" s="39"/>
      <c r="M46" s="39" t="str">
        <f t="shared" si="3"/>
        <v/>
      </c>
      <c r="N46" s="40"/>
      <c r="O46" s="39"/>
      <c r="P46" s="39" t="str">
        <f t="shared" si="4"/>
        <v/>
      </c>
      <c r="Q46" s="40"/>
      <c r="R46" s="40"/>
      <c r="S46" s="39"/>
      <c r="T46" s="39" t="str">
        <f t="shared" si="11"/>
        <v/>
      </c>
      <c r="U46" s="39"/>
      <c r="V46" s="39" t="str">
        <f t="shared" si="12"/>
        <v/>
      </c>
      <c r="W46" s="39"/>
      <c r="X46" s="39" t="str">
        <f t="shared" si="5"/>
        <v/>
      </c>
      <c r="Y46" s="39"/>
      <c r="Z46" s="39" t="str">
        <f t="shared" si="6"/>
        <v/>
      </c>
      <c r="AA46" s="39"/>
      <c r="AB46" s="39" t="str">
        <f t="shared" si="7"/>
        <v/>
      </c>
      <c r="AC46" s="40"/>
      <c r="AD46" s="40"/>
      <c r="AE46" s="39"/>
      <c r="AF46" s="39" t="str">
        <f t="shared" si="13"/>
        <v/>
      </c>
      <c r="AG46" s="39"/>
      <c r="AH46" s="39" t="str">
        <f t="shared" si="14"/>
        <v/>
      </c>
      <c r="AI46" s="39"/>
      <c r="AJ46" s="39" t="str">
        <f t="shared" si="15"/>
        <v/>
      </c>
      <c r="AK46" s="39"/>
      <c r="AL46" s="39" t="str">
        <f t="shared" si="16"/>
        <v/>
      </c>
      <c r="AM46" s="39"/>
      <c r="AN46" s="39" t="str">
        <f t="shared" si="17"/>
        <v/>
      </c>
      <c r="AO46" s="40"/>
      <c r="AP46" s="40"/>
      <c r="AQ46" s="39"/>
      <c r="AR46" s="39" t="str">
        <f t="shared" si="18"/>
        <v/>
      </c>
      <c r="AS46" s="39"/>
      <c r="AT46" s="39" t="str">
        <f t="shared" si="19"/>
        <v/>
      </c>
      <c r="AU46" s="39"/>
      <c r="AV46" s="39" t="str">
        <f t="shared" si="20"/>
        <v/>
      </c>
      <c r="AW46" s="40"/>
      <c r="AX46" s="39"/>
      <c r="AY46" s="39" t="str">
        <f t="shared" si="23"/>
        <v/>
      </c>
      <c r="AZ46" s="40"/>
    </row>
    <row r="47" spans="1:52" x14ac:dyDescent="0.25">
      <c r="A47" s="22" t="s">
        <v>54</v>
      </c>
      <c r="B47" s="22">
        <v>15</v>
      </c>
      <c r="C47" s="40"/>
      <c r="D47" s="39"/>
      <c r="E47" s="39" t="str">
        <f t="shared" si="2"/>
        <v/>
      </c>
      <c r="F47" s="40"/>
      <c r="G47" s="40"/>
      <c r="H47" s="39"/>
      <c r="I47" s="39" t="str">
        <f t="shared" si="9"/>
        <v/>
      </c>
      <c r="J47" s="39"/>
      <c r="K47" s="39" t="str">
        <f t="shared" si="10"/>
        <v/>
      </c>
      <c r="L47" s="39"/>
      <c r="M47" s="39" t="str">
        <f t="shared" si="3"/>
        <v/>
      </c>
      <c r="N47" s="40"/>
      <c r="O47" s="39"/>
      <c r="P47" s="39" t="str">
        <f t="shared" si="4"/>
        <v/>
      </c>
      <c r="Q47" s="40"/>
      <c r="R47" s="40"/>
      <c r="S47" s="39"/>
      <c r="T47" s="39" t="str">
        <f>IF(S47="","",S47/B47)</f>
        <v/>
      </c>
      <c r="U47" s="39"/>
      <c r="V47" s="39" t="str">
        <f t="shared" si="12"/>
        <v/>
      </c>
      <c r="W47" s="39"/>
      <c r="X47" s="39" t="str">
        <f t="shared" si="5"/>
        <v/>
      </c>
      <c r="Y47" s="39"/>
      <c r="Z47" s="39" t="str">
        <f t="shared" si="6"/>
        <v/>
      </c>
      <c r="AA47" s="39"/>
      <c r="AB47" s="39" t="str">
        <f t="shared" si="7"/>
        <v/>
      </c>
      <c r="AC47" s="40"/>
      <c r="AD47" s="40"/>
      <c r="AE47" s="39"/>
      <c r="AF47" s="39" t="str">
        <f t="shared" si="13"/>
        <v/>
      </c>
      <c r="AG47" s="39"/>
      <c r="AH47" s="39" t="str">
        <f t="shared" si="14"/>
        <v/>
      </c>
      <c r="AI47" s="39"/>
      <c r="AJ47" s="39" t="str">
        <f t="shared" si="15"/>
        <v/>
      </c>
      <c r="AK47" s="39"/>
      <c r="AL47" s="39" t="str">
        <f t="shared" si="16"/>
        <v/>
      </c>
      <c r="AM47" s="39"/>
      <c r="AN47" s="39" t="str">
        <f t="shared" si="17"/>
        <v/>
      </c>
      <c r="AO47" s="40"/>
      <c r="AP47" s="40"/>
      <c r="AQ47" s="39"/>
      <c r="AR47" s="39" t="str">
        <f t="shared" si="18"/>
        <v/>
      </c>
      <c r="AS47" s="39"/>
      <c r="AT47" s="39" t="str">
        <f t="shared" si="19"/>
        <v/>
      </c>
      <c r="AU47" s="39"/>
      <c r="AV47" s="39" t="str">
        <f t="shared" si="20"/>
        <v/>
      </c>
      <c r="AW47" s="40"/>
      <c r="AX47" s="39"/>
      <c r="AY47" s="39" t="str">
        <f t="shared" si="23"/>
        <v/>
      </c>
      <c r="AZ47" s="40"/>
    </row>
    <row r="48" spans="1:52" x14ac:dyDescent="0.25">
      <c r="A48" s="22" t="s">
        <v>44</v>
      </c>
      <c r="B48" s="22">
        <v>24</v>
      </c>
      <c r="C48" s="40"/>
      <c r="D48" s="39"/>
      <c r="E48" s="39" t="str">
        <f t="shared" si="2"/>
        <v/>
      </c>
      <c r="F48" s="40"/>
      <c r="G48" s="40"/>
      <c r="H48" s="39"/>
      <c r="I48" s="39" t="str">
        <f t="shared" si="9"/>
        <v/>
      </c>
      <c r="J48" s="39"/>
      <c r="K48" s="39" t="str">
        <f t="shared" si="10"/>
        <v/>
      </c>
      <c r="L48" s="39"/>
      <c r="M48" s="39" t="str">
        <f t="shared" si="3"/>
        <v/>
      </c>
      <c r="N48" s="40"/>
      <c r="O48" s="39"/>
      <c r="P48" s="39" t="str">
        <f t="shared" si="4"/>
        <v/>
      </c>
      <c r="Q48" s="40"/>
      <c r="R48" s="40"/>
      <c r="S48" s="39"/>
      <c r="T48" s="39" t="str">
        <f t="shared" si="11"/>
        <v/>
      </c>
      <c r="U48" s="39"/>
      <c r="V48" s="39" t="str">
        <f t="shared" si="12"/>
        <v/>
      </c>
      <c r="W48" s="39"/>
      <c r="X48" s="39" t="str">
        <f t="shared" si="5"/>
        <v/>
      </c>
      <c r="Y48" s="39"/>
      <c r="Z48" s="39" t="str">
        <f t="shared" si="6"/>
        <v/>
      </c>
      <c r="AA48" s="39"/>
      <c r="AB48" s="39" t="str">
        <f t="shared" si="7"/>
        <v/>
      </c>
      <c r="AC48" s="40"/>
      <c r="AD48" s="40"/>
      <c r="AE48" s="39"/>
      <c r="AF48" s="39" t="str">
        <f t="shared" si="13"/>
        <v/>
      </c>
      <c r="AG48" s="39"/>
      <c r="AH48" s="39" t="str">
        <f t="shared" si="14"/>
        <v/>
      </c>
      <c r="AI48" s="39"/>
      <c r="AJ48" s="39" t="str">
        <f t="shared" si="15"/>
        <v/>
      </c>
      <c r="AK48" s="39"/>
      <c r="AL48" s="39" t="str">
        <f t="shared" si="16"/>
        <v/>
      </c>
      <c r="AM48" s="39"/>
      <c r="AN48" s="39" t="str">
        <f t="shared" si="17"/>
        <v/>
      </c>
      <c r="AO48" s="40"/>
      <c r="AP48" s="40"/>
      <c r="AQ48" s="39"/>
      <c r="AR48" s="39" t="str">
        <f t="shared" si="18"/>
        <v/>
      </c>
      <c r="AS48" s="39"/>
      <c r="AT48" s="39" t="str">
        <f t="shared" si="19"/>
        <v/>
      </c>
      <c r="AU48" s="39"/>
      <c r="AV48" s="39" t="str">
        <f t="shared" si="20"/>
        <v/>
      </c>
      <c r="AW48" s="40"/>
      <c r="AX48" s="39"/>
      <c r="AY48" s="39" t="str">
        <f t="shared" si="23"/>
        <v/>
      </c>
      <c r="AZ48" s="40"/>
    </row>
    <row r="49" spans="1:54" x14ac:dyDescent="0.25">
      <c r="A49" s="22" t="s">
        <v>45</v>
      </c>
      <c r="B49" s="22">
        <v>24</v>
      </c>
      <c r="C49" s="40"/>
      <c r="D49" s="39"/>
      <c r="E49" s="39" t="str">
        <f t="shared" si="2"/>
        <v/>
      </c>
      <c r="F49" s="40"/>
      <c r="G49" s="40"/>
      <c r="H49" s="39"/>
      <c r="I49" s="39" t="str">
        <f t="shared" si="9"/>
        <v/>
      </c>
      <c r="J49" s="39"/>
      <c r="K49" s="39" t="str">
        <f t="shared" si="10"/>
        <v/>
      </c>
      <c r="L49" s="39"/>
      <c r="M49" s="39" t="str">
        <f t="shared" si="3"/>
        <v/>
      </c>
      <c r="N49" s="40"/>
      <c r="O49" s="39"/>
      <c r="P49" s="39" t="str">
        <f t="shared" si="4"/>
        <v/>
      </c>
      <c r="Q49" s="40"/>
      <c r="R49" s="40"/>
      <c r="S49" s="39"/>
      <c r="T49" s="39" t="str">
        <f t="shared" si="11"/>
        <v/>
      </c>
      <c r="U49" s="39"/>
      <c r="V49" s="39" t="str">
        <f t="shared" si="12"/>
        <v/>
      </c>
      <c r="W49" s="39"/>
      <c r="X49" s="39" t="str">
        <f t="shared" si="5"/>
        <v/>
      </c>
      <c r="Y49" s="39"/>
      <c r="Z49" s="39" t="str">
        <f t="shared" si="6"/>
        <v/>
      </c>
      <c r="AA49" s="39"/>
      <c r="AB49" s="39" t="str">
        <f t="shared" si="7"/>
        <v/>
      </c>
      <c r="AC49" s="40"/>
      <c r="AD49" s="40"/>
      <c r="AE49" s="39"/>
      <c r="AF49" s="39" t="str">
        <f t="shared" si="13"/>
        <v/>
      </c>
      <c r="AG49" s="39"/>
      <c r="AH49" s="39" t="str">
        <f t="shared" si="14"/>
        <v/>
      </c>
      <c r="AI49" s="39"/>
      <c r="AJ49" s="39" t="str">
        <f t="shared" si="15"/>
        <v/>
      </c>
      <c r="AK49" s="39"/>
      <c r="AL49" s="39" t="str">
        <f t="shared" si="16"/>
        <v/>
      </c>
      <c r="AM49" s="39"/>
      <c r="AN49" s="39" t="str">
        <f t="shared" si="17"/>
        <v/>
      </c>
      <c r="AO49" s="40"/>
      <c r="AP49" s="40"/>
      <c r="AQ49" s="39"/>
      <c r="AR49" s="39" t="str">
        <f t="shared" si="18"/>
        <v/>
      </c>
      <c r="AS49" s="39"/>
      <c r="AT49" s="39" t="str">
        <f t="shared" si="19"/>
        <v/>
      </c>
      <c r="AU49" s="39"/>
      <c r="AV49" s="39" t="str">
        <f t="shared" si="20"/>
        <v/>
      </c>
      <c r="AW49" s="40"/>
      <c r="AX49" s="39"/>
      <c r="AY49" s="39" t="str">
        <f t="shared" si="23"/>
        <v/>
      </c>
      <c r="AZ49" s="40"/>
    </row>
    <row r="50" spans="1:54" x14ac:dyDescent="0.25">
      <c r="A50" s="22" t="s">
        <v>55</v>
      </c>
      <c r="B50" s="22">
        <v>15</v>
      </c>
      <c r="C50" s="40"/>
      <c r="D50" s="39"/>
      <c r="E50" s="39" t="str">
        <f t="shared" si="2"/>
        <v/>
      </c>
      <c r="F50" s="40"/>
      <c r="G50" s="40"/>
      <c r="H50" s="39"/>
      <c r="I50" s="39" t="str">
        <f t="shared" si="9"/>
        <v/>
      </c>
      <c r="J50" s="39"/>
      <c r="K50" s="39" t="str">
        <f t="shared" si="10"/>
        <v/>
      </c>
      <c r="L50" s="39"/>
      <c r="M50" s="39" t="str">
        <f t="shared" si="3"/>
        <v/>
      </c>
      <c r="N50" s="40"/>
      <c r="O50" s="39"/>
      <c r="P50" s="39" t="str">
        <f t="shared" si="4"/>
        <v/>
      </c>
      <c r="Q50" s="40"/>
      <c r="R50" s="40"/>
      <c r="S50" s="39"/>
      <c r="T50" s="39" t="str">
        <f t="shared" si="11"/>
        <v/>
      </c>
      <c r="U50" s="39"/>
      <c r="V50" s="39" t="str">
        <f t="shared" si="12"/>
        <v/>
      </c>
      <c r="W50" s="39"/>
      <c r="X50" s="39" t="str">
        <f t="shared" si="5"/>
        <v/>
      </c>
      <c r="Y50" s="39"/>
      <c r="Z50" s="39" t="str">
        <f t="shared" si="6"/>
        <v/>
      </c>
      <c r="AA50" s="39"/>
      <c r="AB50" s="39" t="str">
        <f t="shared" si="7"/>
        <v/>
      </c>
      <c r="AC50" s="40"/>
      <c r="AD50" s="40"/>
      <c r="AE50" s="39"/>
      <c r="AF50" s="39" t="str">
        <f t="shared" si="13"/>
        <v/>
      </c>
      <c r="AG50" s="39"/>
      <c r="AH50" s="39" t="str">
        <f t="shared" si="14"/>
        <v/>
      </c>
      <c r="AI50" s="39"/>
      <c r="AJ50" s="39" t="str">
        <f t="shared" si="15"/>
        <v/>
      </c>
      <c r="AK50" s="39"/>
      <c r="AL50" s="39" t="str">
        <f t="shared" si="16"/>
        <v/>
      </c>
      <c r="AM50" s="39"/>
      <c r="AN50" s="39" t="str">
        <f t="shared" si="17"/>
        <v/>
      </c>
      <c r="AO50" s="40"/>
      <c r="AP50" s="40"/>
      <c r="AQ50" s="39"/>
      <c r="AR50" s="39" t="str">
        <f t="shared" si="18"/>
        <v/>
      </c>
      <c r="AS50" s="39"/>
      <c r="AT50" s="39" t="str">
        <f t="shared" si="19"/>
        <v/>
      </c>
      <c r="AU50" s="39"/>
      <c r="AV50" s="39" t="str">
        <f t="shared" si="20"/>
        <v/>
      </c>
      <c r="AW50" s="40"/>
      <c r="AX50" s="39"/>
      <c r="AY50" s="39" t="str">
        <f t="shared" si="23"/>
        <v/>
      </c>
      <c r="AZ50" s="40"/>
    </row>
    <row r="51" spans="1:54" x14ac:dyDescent="0.25">
      <c r="A51" s="22" t="s">
        <v>56</v>
      </c>
      <c r="B51" s="22">
        <v>15</v>
      </c>
      <c r="C51" s="40"/>
      <c r="D51" s="39"/>
      <c r="E51" s="39" t="str">
        <f t="shared" si="2"/>
        <v/>
      </c>
      <c r="F51" s="40"/>
      <c r="G51" s="40"/>
      <c r="H51" s="39"/>
      <c r="I51" s="39" t="str">
        <f t="shared" si="9"/>
        <v/>
      </c>
      <c r="J51" s="39"/>
      <c r="K51" s="39" t="str">
        <f t="shared" si="10"/>
        <v/>
      </c>
      <c r="L51" s="39"/>
      <c r="M51" s="39" t="str">
        <f t="shared" si="3"/>
        <v/>
      </c>
      <c r="N51" s="40"/>
      <c r="O51" s="39"/>
      <c r="P51" s="39" t="str">
        <f t="shared" si="4"/>
        <v/>
      </c>
      <c r="Q51" s="40"/>
      <c r="R51" s="40"/>
      <c r="S51" s="39"/>
      <c r="T51" s="39" t="str">
        <f t="shared" si="11"/>
        <v/>
      </c>
      <c r="U51" s="39"/>
      <c r="V51" s="39" t="str">
        <f t="shared" si="12"/>
        <v/>
      </c>
      <c r="W51" s="39"/>
      <c r="X51" s="39" t="str">
        <f t="shared" si="5"/>
        <v/>
      </c>
      <c r="Y51" s="39"/>
      <c r="Z51" s="39" t="str">
        <f t="shared" si="6"/>
        <v/>
      </c>
      <c r="AA51" s="39"/>
      <c r="AB51" s="39" t="str">
        <f t="shared" si="7"/>
        <v/>
      </c>
      <c r="AC51" s="40"/>
      <c r="AD51" s="40"/>
      <c r="AE51" s="39"/>
      <c r="AF51" s="39" t="str">
        <f t="shared" si="13"/>
        <v/>
      </c>
      <c r="AG51" s="39"/>
      <c r="AH51" s="39" t="str">
        <f t="shared" si="14"/>
        <v/>
      </c>
      <c r="AI51" s="39"/>
      <c r="AJ51" s="39" t="str">
        <f t="shared" si="15"/>
        <v/>
      </c>
      <c r="AK51" s="39"/>
      <c r="AL51" s="39" t="str">
        <f t="shared" si="16"/>
        <v/>
      </c>
      <c r="AM51" s="39"/>
      <c r="AN51" s="39" t="str">
        <f t="shared" si="17"/>
        <v/>
      </c>
      <c r="AO51" s="40"/>
      <c r="AP51" s="40"/>
      <c r="AQ51" s="39"/>
      <c r="AR51" s="39" t="str">
        <f t="shared" si="18"/>
        <v/>
      </c>
      <c r="AS51" s="39"/>
      <c r="AT51" s="39" t="str">
        <f t="shared" si="19"/>
        <v/>
      </c>
      <c r="AU51" s="39"/>
      <c r="AV51" s="39" t="str">
        <f t="shared" si="20"/>
        <v/>
      </c>
      <c r="AW51" s="40"/>
      <c r="AX51" s="39"/>
      <c r="AY51" s="39" t="str">
        <f t="shared" si="23"/>
        <v/>
      </c>
      <c r="AZ51" s="40"/>
    </row>
    <row r="52" spans="1:54" x14ac:dyDescent="0.25">
      <c r="A52" s="22" t="s">
        <v>30</v>
      </c>
      <c r="B52" s="22">
        <v>15</v>
      </c>
      <c r="C52" s="40"/>
      <c r="D52" s="39"/>
      <c r="E52" s="39" t="str">
        <f t="shared" si="2"/>
        <v/>
      </c>
      <c r="F52" s="40"/>
      <c r="G52" s="40"/>
      <c r="H52" s="39"/>
      <c r="I52" s="39" t="str">
        <f t="shared" si="9"/>
        <v/>
      </c>
      <c r="J52" s="39"/>
      <c r="K52" s="39" t="str">
        <f t="shared" si="10"/>
        <v/>
      </c>
      <c r="L52" s="39"/>
      <c r="M52" s="39" t="str">
        <f t="shared" si="3"/>
        <v/>
      </c>
      <c r="N52" s="40"/>
      <c r="O52" s="39"/>
      <c r="P52" s="39" t="str">
        <f t="shared" si="4"/>
        <v/>
      </c>
      <c r="Q52" s="40"/>
      <c r="R52" s="40"/>
      <c r="S52" s="39"/>
      <c r="T52" s="39" t="str">
        <f t="shared" si="11"/>
        <v/>
      </c>
      <c r="U52" s="39"/>
      <c r="V52" s="39" t="str">
        <f t="shared" si="12"/>
        <v/>
      </c>
      <c r="W52" s="39"/>
      <c r="X52" s="39" t="str">
        <f t="shared" si="5"/>
        <v/>
      </c>
      <c r="Y52" s="39"/>
      <c r="Z52" s="39" t="str">
        <f t="shared" si="6"/>
        <v/>
      </c>
      <c r="AA52" s="39"/>
      <c r="AB52" s="39" t="str">
        <f t="shared" si="7"/>
        <v/>
      </c>
      <c r="AC52" s="40"/>
      <c r="AD52" s="40"/>
      <c r="AE52" s="39"/>
      <c r="AF52" s="39" t="str">
        <f t="shared" si="13"/>
        <v/>
      </c>
      <c r="AG52" s="39"/>
      <c r="AH52" s="39" t="str">
        <f t="shared" si="14"/>
        <v/>
      </c>
      <c r="AI52" s="39"/>
      <c r="AJ52" s="39" t="str">
        <f t="shared" si="15"/>
        <v/>
      </c>
      <c r="AK52" s="39"/>
      <c r="AL52" s="39" t="str">
        <f t="shared" si="16"/>
        <v/>
      </c>
      <c r="AM52" s="39"/>
      <c r="AN52" s="39" t="str">
        <f t="shared" si="17"/>
        <v/>
      </c>
      <c r="AO52" s="40"/>
      <c r="AP52" s="40"/>
      <c r="AQ52" s="39"/>
      <c r="AR52" s="39" t="str">
        <f t="shared" si="18"/>
        <v/>
      </c>
      <c r="AS52" s="39"/>
      <c r="AT52" s="39" t="str">
        <f t="shared" si="19"/>
        <v/>
      </c>
      <c r="AU52" s="39"/>
      <c r="AV52" s="39" t="str">
        <f t="shared" si="20"/>
        <v/>
      </c>
      <c r="AW52" s="40"/>
      <c r="AX52" s="39"/>
      <c r="AY52" s="39" t="str">
        <f t="shared" si="23"/>
        <v/>
      </c>
      <c r="AZ52" s="40"/>
    </row>
    <row r="53" spans="1:54" x14ac:dyDescent="0.25">
      <c r="A53" s="23" t="s">
        <v>32</v>
      </c>
      <c r="B53" s="23">
        <v>15</v>
      </c>
      <c r="C53" s="40"/>
      <c r="D53" s="39"/>
      <c r="E53" s="39" t="str">
        <f t="shared" si="2"/>
        <v/>
      </c>
      <c r="F53" s="40"/>
      <c r="G53" s="40"/>
      <c r="H53" s="39"/>
      <c r="I53" s="39" t="str">
        <f t="shared" si="9"/>
        <v/>
      </c>
      <c r="J53" s="39"/>
      <c r="K53" s="39" t="str">
        <f t="shared" si="10"/>
        <v/>
      </c>
      <c r="L53" s="39"/>
      <c r="M53" s="39" t="str">
        <f t="shared" si="3"/>
        <v/>
      </c>
      <c r="N53" s="40"/>
      <c r="O53" s="39"/>
      <c r="P53" s="39" t="str">
        <f t="shared" si="4"/>
        <v/>
      </c>
      <c r="Q53" s="40"/>
      <c r="R53" s="40"/>
      <c r="S53" s="39"/>
      <c r="T53" s="39" t="str">
        <f t="shared" si="11"/>
        <v/>
      </c>
      <c r="U53" s="39"/>
      <c r="V53" s="39" t="str">
        <f t="shared" si="12"/>
        <v/>
      </c>
      <c r="W53" s="39"/>
      <c r="X53" s="39" t="str">
        <f t="shared" si="5"/>
        <v/>
      </c>
      <c r="Y53" s="39"/>
      <c r="Z53" s="39" t="str">
        <f t="shared" si="6"/>
        <v/>
      </c>
      <c r="AA53" s="39"/>
      <c r="AB53" s="39" t="str">
        <f t="shared" si="7"/>
        <v/>
      </c>
      <c r="AC53" s="40"/>
      <c r="AD53" s="40"/>
      <c r="AE53" s="39"/>
      <c r="AF53" s="39" t="str">
        <f t="shared" si="13"/>
        <v/>
      </c>
      <c r="AG53" s="39"/>
      <c r="AH53" s="39" t="str">
        <f t="shared" si="14"/>
        <v/>
      </c>
      <c r="AI53" s="39"/>
      <c r="AJ53" s="39" t="str">
        <f t="shared" si="15"/>
        <v/>
      </c>
      <c r="AK53" s="39"/>
      <c r="AL53" s="39" t="str">
        <f t="shared" si="16"/>
        <v/>
      </c>
      <c r="AM53" s="39"/>
      <c r="AN53" s="39" t="str">
        <f t="shared" si="17"/>
        <v/>
      </c>
      <c r="AO53" s="40"/>
      <c r="AP53" s="40"/>
      <c r="AQ53" s="39"/>
      <c r="AR53" s="39" t="str">
        <f t="shared" si="18"/>
        <v/>
      </c>
      <c r="AS53" s="39"/>
      <c r="AT53" s="39" t="str">
        <f t="shared" si="19"/>
        <v/>
      </c>
      <c r="AU53" s="39"/>
      <c r="AV53" s="39" t="str">
        <f t="shared" si="20"/>
        <v/>
      </c>
      <c r="AW53" s="40"/>
      <c r="AX53" s="39"/>
      <c r="AY53" s="39" t="str">
        <f t="shared" si="23"/>
        <v/>
      </c>
      <c r="AZ53" s="40"/>
    </row>
    <row r="54" spans="1:54" x14ac:dyDescent="0.25">
      <c r="A54" s="22" t="s">
        <v>31</v>
      </c>
      <c r="B54" s="22">
        <v>24</v>
      </c>
      <c r="C54" s="40"/>
      <c r="D54" s="39"/>
      <c r="E54" s="39" t="str">
        <f t="shared" si="2"/>
        <v/>
      </c>
      <c r="F54" s="40"/>
      <c r="G54" s="40"/>
      <c r="H54" s="39"/>
      <c r="I54" s="39" t="str">
        <f t="shared" si="9"/>
        <v/>
      </c>
      <c r="J54" s="39"/>
      <c r="K54" s="39" t="str">
        <f t="shared" si="10"/>
        <v/>
      </c>
      <c r="L54" s="39"/>
      <c r="M54" s="39" t="str">
        <f t="shared" si="3"/>
        <v/>
      </c>
      <c r="N54" s="40"/>
      <c r="O54" s="39"/>
      <c r="P54" s="39" t="str">
        <f t="shared" si="4"/>
        <v/>
      </c>
      <c r="Q54" s="40"/>
      <c r="R54" s="40"/>
      <c r="S54" s="39"/>
      <c r="T54" s="39" t="str">
        <f t="shared" si="11"/>
        <v/>
      </c>
      <c r="U54" s="39"/>
      <c r="V54" s="39" t="str">
        <f t="shared" si="12"/>
        <v/>
      </c>
      <c r="W54" s="39"/>
      <c r="X54" s="39" t="str">
        <f t="shared" si="5"/>
        <v/>
      </c>
      <c r="Y54" s="39"/>
      <c r="Z54" s="39" t="str">
        <f t="shared" si="6"/>
        <v/>
      </c>
      <c r="AA54" s="39"/>
      <c r="AB54" s="39" t="str">
        <f t="shared" si="7"/>
        <v/>
      </c>
      <c r="AC54" s="40"/>
      <c r="AD54" s="40"/>
      <c r="AE54" s="39"/>
      <c r="AF54" s="39" t="str">
        <f t="shared" si="13"/>
        <v/>
      </c>
      <c r="AG54" s="39"/>
      <c r="AH54" s="39" t="str">
        <f t="shared" si="14"/>
        <v/>
      </c>
      <c r="AI54" s="39"/>
      <c r="AJ54" s="39" t="str">
        <f t="shared" si="15"/>
        <v/>
      </c>
      <c r="AK54" s="39"/>
      <c r="AL54" s="39" t="str">
        <f t="shared" si="16"/>
        <v/>
      </c>
      <c r="AM54" s="39"/>
      <c r="AN54" s="39" t="str">
        <f t="shared" si="17"/>
        <v/>
      </c>
      <c r="AO54" s="40"/>
      <c r="AP54" s="40"/>
      <c r="AQ54" s="39"/>
      <c r="AR54" s="39" t="str">
        <f t="shared" si="18"/>
        <v/>
      </c>
      <c r="AS54" s="39"/>
      <c r="AT54" s="39" t="str">
        <f t="shared" si="19"/>
        <v/>
      </c>
      <c r="AU54" s="39"/>
      <c r="AV54" s="39" t="str">
        <f t="shared" si="20"/>
        <v/>
      </c>
      <c r="AW54" s="40"/>
      <c r="AX54" s="39"/>
      <c r="AY54" s="39" t="str">
        <f t="shared" si="23"/>
        <v/>
      </c>
      <c r="AZ54" s="40"/>
    </row>
    <row r="55" spans="1:54" x14ac:dyDescent="0.25">
      <c r="A55" s="22" t="s">
        <v>68</v>
      </c>
      <c r="B55" s="22">
        <v>24</v>
      </c>
      <c r="C55" s="40"/>
      <c r="D55" s="39"/>
      <c r="E55" s="39" t="str">
        <f t="shared" si="2"/>
        <v/>
      </c>
      <c r="F55" s="40"/>
      <c r="G55" s="40"/>
      <c r="H55" s="39"/>
      <c r="I55" s="39" t="str">
        <f t="shared" si="9"/>
        <v/>
      </c>
      <c r="J55" s="39"/>
      <c r="K55" s="39" t="str">
        <f t="shared" si="10"/>
        <v/>
      </c>
      <c r="L55" s="39"/>
      <c r="M55" s="39" t="str">
        <f t="shared" si="3"/>
        <v/>
      </c>
      <c r="N55" s="40"/>
      <c r="O55" s="39"/>
      <c r="P55" s="39" t="str">
        <f t="shared" si="4"/>
        <v/>
      </c>
      <c r="Q55" s="40"/>
      <c r="R55" s="40"/>
      <c r="S55" s="39"/>
      <c r="T55" s="39" t="str">
        <f t="shared" si="11"/>
        <v/>
      </c>
      <c r="U55" s="39"/>
      <c r="V55" s="39" t="str">
        <f t="shared" si="12"/>
        <v/>
      </c>
      <c r="W55" s="39"/>
      <c r="X55" s="39" t="str">
        <f t="shared" si="5"/>
        <v/>
      </c>
      <c r="Y55" s="39"/>
      <c r="Z55" s="39" t="str">
        <f t="shared" si="6"/>
        <v/>
      </c>
      <c r="AA55" s="39"/>
      <c r="AB55" s="39" t="str">
        <f t="shared" si="7"/>
        <v/>
      </c>
      <c r="AC55" s="40"/>
      <c r="AD55" s="40"/>
      <c r="AE55" s="39"/>
      <c r="AF55" s="39" t="str">
        <f t="shared" si="13"/>
        <v/>
      </c>
      <c r="AG55" s="39"/>
      <c r="AH55" s="39" t="str">
        <f t="shared" si="14"/>
        <v/>
      </c>
      <c r="AI55" s="39"/>
      <c r="AJ55" s="39" t="str">
        <f t="shared" si="15"/>
        <v/>
      </c>
      <c r="AK55" s="39"/>
      <c r="AL55" s="39" t="str">
        <f t="shared" si="16"/>
        <v/>
      </c>
      <c r="AM55" s="39"/>
      <c r="AN55" s="39" t="str">
        <f t="shared" si="17"/>
        <v/>
      </c>
      <c r="AO55" s="40"/>
      <c r="AP55" s="40"/>
      <c r="AQ55" s="39"/>
      <c r="AR55" s="39" t="str">
        <f t="shared" si="18"/>
        <v/>
      </c>
      <c r="AS55" s="39"/>
      <c r="AT55" s="39" t="str">
        <f t="shared" si="19"/>
        <v/>
      </c>
      <c r="AU55" s="39"/>
      <c r="AV55" s="39" t="str">
        <f t="shared" si="20"/>
        <v/>
      </c>
      <c r="AW55" s="40"/>
      <c r="AX55" s="39"/>
      <c r="AY55" s="39" t="str">
        <f t="shared" si="23"/>
        <v/>
      </c>
      <c r="AZ55" s="40"/>
    </row>
    <row r="56" spans="1:54" x14ac:dyDescent="0.25">
      <c r="A56" s="22" t="s">
        <v>69</v>
      </c>
      <c r="B56" s="22">
        <v>24</v>
      </c>
      <c r="C56" s="40"/>
      <c r="D56" s="39"/>
      <c r="E56" s="39" t="str">
        <f t="shared" si="2"/>
        <v/>
      </c>
      <c r="F56" s="40"/>
      <c r="G56" s="40"/>
      <c r="H56" s="39"/>
      <c r="I56" s="39" t="str">
        <f t="shared" si="9"/>
        <v/>
      </c>
      <c r="J56" s="39"/>
      <c r="K56" s="39" t="str">
        <f t="shared" si="10"/>
        <v/>
      </c>
      <c r="L56" s="39"/>
      <c r="M56" s="39" t="str">
        <f t="shared" si="3"/>
        <v/>
      </c>
      <c r="N56" s="40"/>
      <c r="O56" s="39"/>
      <c r="P56" s="39" t="str">
        <f t="shared" si="4"/>
        <v/>
      </c>
      <c r="Q56" s="40"/>
      <c r="R56" s="40"/>
      <c r="S56" s="39"/>
      <c r="T56" s="39" t="str">
        <f t="shared" si="11"/>
        <v/>
      </c>
      <c r="U56" s="39"/>
      <c r="V56" s="39" t="str">
        <f t="shared" si="12"/>
        <v/>
      </c>
      <c r="W56" s="39"/>
      <c r="X56" s="39" t="str">
        <f t="shared" si="5"/>
        <v/>
      </c>
      <c r="Y56" s="39"/>
      <c r="Z56" s="39" t="str">
        <f t="shared" si="6"/>
        <v/>
      </c>
      <c r="AA56" s="39"/>
      <c r="AB56" s="39" t="str">
        <f t="shared" si="7"/>
        <v/>
      </c>
      <c r="AC56" s="40"/>
      <c r="AD56" s="40"/>
      <c r="AE56" s="39"/>
      <c r="AF56" s="39" t="str">
        <f t="shared" si="13"/>
        <v/>
      </c>
      <c r="AG56" s="39"/>
      <c r="AH56" s="39" t="str">
        <f t="shared" si="14"/>
        <v/>
      </c>
      <c r="AI56" s="39"/>
      <c r="AJ56" s="39" t="str">
        <f t="shared" si="15"/>
        <v/>
      </c>
      <c r="AK56" s="39"/>
      <c r="AL56" s="39" t="str">
        <f t="shared" si="16"/>
        <v/>
      </c>
      <c r="AM56" s="39"/>
      <c r="AN56" s="39" t="str">
        <f t="shared" si="17"/>
        <v/>
      </c>
      <c r="AO56" s="40"/>
      <c r="AP56" s="40"/>
      <c r="AQ56" s="39"/>
      <c r="AR56" s="39" t="str">
        <f t="shared" si="18"/>
        <v/>
      </c>
      <c r="AS56" s="39"/>
      <c r="AT56" s="39" t="str">
        <f t="shared" si="19"/>
        <v/>
      </c>
      <c r="AU56" s="39"/>
      <c r="AV56" s="39" t="str">
        <f t="shared" si="20"/>
        <v/>
      </c>
      <c r="AW56" s="40"/>
      <c r="AX56" s="39"/>
      <c r="AY56" s="39" t="str">
        <f t="shared" si="23"/>
        <v/>
      </c>
      <c r="AZ56" s="40"/>
    </row>
    <row r="57" spans="1:54" x14ac:dyDescent="0.25">
      <c r="A57" s="22" t="s">
        <v>97</v>
      </c>
      <c r="B57" s="22">
        <v>15</v>
      </c>
      <c r="C57" s="40"/>
      <c r="D57" s="39"/>
      <c r="E57" s="39" t="str">
        <f t="shared" si="2"/>
        <v/>
      </c>
      <c r="F57" s="40"/>
      <c r="G57" s="40"/>
      <c r="H57" s="39"/>
      <c r="I57" s="39" t="str">
        <f t="shared" si="9"/>
        <v/>
      </c>
      <c r="J57" s="39"/>
      <c r="K57" s="39" t="str">
        <f t="shared" si="10"/>
        <v/>
      </c>
      <c r="L57" s="39"/>
      <c r="M57" s="39" t="str">
        <f t="shared" si="3"/>
        <v/>
      </c>
      <c r="N57" s="40"/>
      <c r="O57" s="39"/>
      <c r="P57" s="39" t="str">
        <f t="shared" si="4"/>
        <v/>
      </c>
      <c r="Q57" s="40"/>
      <c r="R57" s="40"/>
      <c r="S57" s="39"/>
      <c r="T57" s="39" t="str">
        <f t="shared" si="11"/>
        <v/>
      </c>
      <c r="U57" s="39"/>
      <c r="V57" s="39" t="str">
        <f t="shared" si="12"/>
        <v/>
      </c>
      <c r="W57" s="39"/>
      <c r="X57" s="39" t="str">
        <f t="shared" si="5"/>
        <v/>
      </c>
      <c r="Y57" s="39"/>
      <c r="Z57" s="39" t="str">
        <f t="shared" si="6"/>
        <v/>
      </c>
      <c r="AA57" s="39"/>
      <c r="AB57" s="39" t="str">
        <f t="shared" si="7"/>
        <v/>
      </c>
      <c r="AC57" s="40"/>
      <c r="AD57" s="40"/>
      <c r="AE57" s="39"/>
      <c r="AF57" s="39" t="str">
        <f t="shared" si="13"/>
        <v/>
      </c>
      <c r="AG57" s="39"/>
      <c r="AH57" s="39" t="str">
        <f t="shared" si="14"/>
        <v/>
      </c>
      <c r="AI57" s="39"/>
      <c r="AJ57" s="39" t="str">
        <f t="shared" si="15"/>
        <v/>
      </c>
      <c r="AK57" s="39"/>
      <c r="AL57" s="39" t="str">
        <f t="shared" si="16"/>
        <v/>
      </c>
      <c r="AM57" s="39"/>
      <c r="AN57" s="39" t="str">
        <f t="shared" si="17"/>
        <v/>
      </c>
      <c r="AO57" s="40"/>
      <c r="AP57" s="40"/>
      <c r="AQ57" s="39"/>
      <c r="AR57" s="39" t="str">
        <f t="shared" si="18"/>
        <v/>
      </c>
      <c r="AS57" s="39"/>
      <c r="AT57" s="39" t="str">
        <f t="shared" si="19"/>
        <v/>
      </c>
      <c r="AU57" s="39"/>
      <c r="AV57" s="39" t="str">
        <f t="shared" si="20"/>
        <v/>
      </c>
      <c r="AW57" s="40"/>
      <c r="AX57" s="39"/>
      <c r="AY57" s="39" t="str">
        <f t="shared" si="23"/>
        <v/>
      </c>
      <c r="AZ57" s="40"/>
    </row>
    <row r="59" spans="1:54" x14ac:dyDescent="0.25">
      <c r="A59" s="30" t="s">
        <v>34</v>
      </c>
      <c r="C59" s="45"/>
      <c r="D59" s="45" t="str">
        <f>IF(D65="","",SUM(D34:D57))</f>
        <v/>
      </c>
      <c r="E59" s="45" t="str">
        <f>IF(E65="","",SUM(E34:E57))</f>
        <v/>
      </c>
      <c r="F59" s="45"/>
      <c r="G59" s="45"/>
      <c r="H59" s="45" t="str">
        <f t="shared" ref="H59:AY59" si="24">IF(H65="","",SUM(H34:H57))</f>
        <v/>
      </c>
      <c r="I59" s="45" t="str">
        <f t="shared" si="24"/>
        <v/>
      </c>
      <c r="J59" s="45" t="str">
        <f t="shared" si="24"/>
        <v/>
      </c>
      <c r="K59" s="45" t="str">
        <f t="shared" si="24"/>
        <v/>
      </c>
      <c r="L59" s="45" t="str">
        <f t="shared" si="24"/>
        <v/>
      </c>
      <c r="M59" s="45" t="str">
        <f t="shared" si="24"/>
        <v/>
      </c>
      <c r="N59" s="45"/>
      <c r="O59" s="45" t="str">
        <f t="shared" si="24"/>
        <v/>
      </c>
      <c r="P59" s="45" t="str">
        <f t="shared" si="24"/>
        <v/>
      </c>
      <c r="Q59" s="45"/>
      <c r="R59" s="45"/>
      <c r="S59" s="45" t="str">
        <f t="shared" si="24"/>
        <v/>
      </c>
      <c r="T59" s="45" t="str">
        <f t="shared" si="24"/>
        <v/>
      </c>
      <c r="U59" s="45" t="str">
        <f t="shared" si="24"/>
        <v/>
      </c>
      <c r="V59" s="45" t="str">
        <f t="shared" si="24"/>
        <v/>
      </c>
      <c r="W59" s="45" t="str">
        <f t="shared" si="24"/>
        <v/>
      </c>
      <c r="X59" s="45" t="str">
        <f t="shared" si="24"/>
        <v/>
      </c>
      <c r="Y59" s="45" t="str">
        <f t="shared" si="24"/>
        <v/>
      </c>
      <c r="Z59" s="45" t="str">
        <f t="shared" si="24"/>
        <v/>
      </c>
      <c r="AA59" s="45" t="str">
        <f t="shared" si="24"/>
        <v/>
      </c>
      <c r="AB59" s="45" t="str">
        <f t="shared" si="24"/>
        <v/>
      </c>
      <c r="AC59" s="45"/>
      <c r="AD59" s="45"/>
      <c r="AE59" s="45" t="str">
        <f t="shared" si="24"/>
        <v/>
      </c>
      <c r="AF59" s="45" t="str">
        <f t="shared" si="24"/>
        <v/>
      </c>
      <c r="AG59" s="45" t="str">
        <f t="shared" si="24"/>
        <v/>
      </c>
      <c r="AH59" s="45" t="str">
        <f t="shared" si="24"/>
        <v/>
      </c>
      <c r="AI59" s="45" t="str">
        <f t="shared" si="24"/>
        <v/>
      </c>
      <c r="AJ59" s="45" t="str">
        <f t="shared" si="24"/>
        <v/>
      </c>
      <c r="AK59" s="45" t="str">
        <f t="shared" si="24"/>
        <v/>
      </c>
      <c r="AL59" s="45" t="str">
        <f t="shared" si="24"/>
        <v/>
      </c>
      <c r="AM59" s="45" t="str">
        <f t="shared" si="24"/>
        <v/>
      </c>
      <c r="AN59" s="45" t="str">
        <f t="shared" si="24"/>
        <v/>
      </c>
      <c r="AO59" s="45"/>
      <c r="AP59" s="45"/>
      <c r="AQ59" s="45" t="str">
        <f t="shared" si="24"/>
        <v/>
      </c>
      <c r="AR59" s="45" t="str">
        <f t="shared" si="24"/>
        <v/>
      </c>
      <c r="AS59" s="45" t="str">
        <f t="shared" si="24"/>
        <v/>
      </c>
      <c r="AT59" s="45" t="str">
        <f t="shared" si="24"/>
        <v/>
      </c>
      <c r="AU59" s="45" t="str">
        <f t="shared" si="24"/>
        <v/>
      </c>
      <c r="AV59" s="45" t="str">
        <f t="shared" si="24"/>
        <v/>
      </c>
      <c r="AW59" s="45"/>
      <c r="AX59" s="45" t="str">
        <f t="shared" si="24"/>
        <v/>
      </c>
      <c r="AY59" s="45" t="str">
        <f t="shared" si="24"/>
        <v/>
      </c>
      <c r="AZ59" s="45"/>
      <c r="BA59" s="49">
        <f>SUM(D59,H59,J59,L59,O59,S59,U59,W59,Y59,AA59,AE59,AG59,AI59,AK59,AM59,AQ59,AS59,AU59,AX59)</f>
        <v>0</v>
      </c>
      <c r="BB59" s="49" t="e">
        <f>AVERAGE(D59,H59,J59,L59,O59,S59,U59,W59,Y59,AA59,AE59,AG59,AI59,AK59,AM59,AQ59,AS59,AU59,AX59)</f>
        <v>#DIV/0!</v>
      </c>
    </row>
    <row r="60" spans="1:54" x14ac:dyDescent="0.25">
      <c r="A60" s="30" t="s">
        <v>63</v>
      </c>
      <c r="C60" s="46"/>
      <c r="D60" s="46" t="str">
        <f>IF(D65="","",AVERAGE(E34:E57))</f>
        <v/>
      </c>
      <c r="E60" s="46"/>
      <c r="F60" s="46"/>
      <c r="G60" s="46"/>
      <c r="H60" s="46" t="str">
        <f t="shared" ref="H60:AX60" si="25">IF(H65="","",AVERAGE(I34:I57))</f>
        <v/>
      </c>
      <c r="I60" s="46"/>
      <c r="J60" s="46" t="str">
        <f t="shared" si="25"/>
        <v/>
      </c>
      <c r="K60" s="46"/>
      <c r="L60" s="46" t="str">
        <f t="shared" si="25"/>
        <v/>
      </c>
      <c r="M60" s="46"/>
      <c r="N60" s="46"/>
      <c r="O60" s="46" t="str">
        <f t="shared" si="25"/>
        <v/>
      </c>
      <c r="P60" s="46"/>
      <c r="Q60" s="46"/>
      <c r="R60" s="46"/>
      <c r="S60" s="46" t="str">
        <f t="shared" si="25"/>
        <v/>
      </c>
      <c r="T60" s="46"/>
      <c r="U60" s="46" t="str">
        <f t="shared" si="25"/>
        <v/>
      </c>
      <c r="V60" s="46"/>
      <c r="W60" s="46" t="str">
        <f t="shared" si="25"/>
        <v/>
      </c>
      <c r="X60" s="46"/>
      <c r="Y60" s="46" t="str">
        <f t="shared" si="25"/>
        <v/>
      </c>
      <c r="Z60" s="46"/>
      <c r="AA60" s="46" t="str">
        <f t="shared" si="25"/>
        <v/>
      </c>
      <c r="AB60" s="46"/>
      <c r="AC60" s="46"/>
      <c r="AD60" s="46"/>
      <c r="AE60" s="46" t="str">
        <f t="shared" si="25"/>
        <v/>
      </c>
      <c r="AF60" s="46"/>
      <c r="AG60" s="46" t="str">
        <f t="shared" si="25"/>
        <v/>
      </c>
      <c r="AH60" s="46"/>
      <c r="AI60" s="46" t="str">
        <f t="shared" si="25"/>
        <v/>
      </c>
      <c r="AJ60" s="46"/>
      <c r="AK60" s="46" t="str">
        <f t="shared" si="25"/>
        <v/>
      </c>
      <c r="AL60" s="46"/>
      <c r="AM60" s="46" t="str">
        <f t="shared" si="25"/>
        <v/>
      </c>
      <c r="AN60" s="46"/>
      <c r="AO60" s="46"/>
      <c r="AP60" s="46"/>
      <c r="AQ60" s="46" t="str">
        <f t="shared" si="25"/>
        <v/>
      </c>
      <c r="AR60" s="46"/>
      <c r="AS60" s="46" t="str">
        <f t="shared" si="25"/>
        <v/>
      </c>
      <c r="AT60" s="46"/>
      <c r="AU60" s="46" t="str">
        <f t="shared" si="25"/>
        <v/>
      </c>
      <c r="AV60" s="46"/>
      <c r="AW60" s="46"/>
      <c r="AX60" s="46" t="str">
        <f t="shared" si="25"/>
        <v/>
      </c>
      <c r="AY60" s="46"/>
      <c r="AZ60" s="46"/>
      <c r="BA60" s="48"/>
      <c r="BB60" s="49" t="e">
        <f>AVERAGE(D60,H60,J60,L60,O60,S60,U60,W60,Y60,AA60,AE60,AG60,AI60,AK60,AM60,AQ60,AS60,AU60,AX60)</f>
        <v>#DIV/0!</v>
      </c>
    </row>
    <row r="61" spans="1:54" x14ac:dyDescent="0.25"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32"/>
      <c r="AZ61" s="32"/>
      <c r="BA61" s="48"/>
      <c r="BB61" s="50"/>
    </row>
    <row r="62" spans="1:54" x14ac:dyDescent="0.25">
      <c r="A62" s="30" t="s">
        <v>64</v>
      </c>
      <c r="C62" s="46"/>
      <c r="D62" s="46" t="str">
        <f t="shared" ref="D62:AX62" si="26">IF(D65="","",(20-COUNTBLANK(D34:D53))/20)</f>
        <v/>
      </c>
      <c r="E62" s="46"/>
      <c r="F62" s="46"/>
      <c r="G62" s="46"/>
      <c r="H62" s="46" t="str">
        <f t="shared" si="26"/>
        <v/>
      </c>
      <c r="I62" s="46"/>
      <c r="J62" s="46" t="str">
        <f t="shared" si="26"/>
        <v/>
      </c>
      <c r="K62" s="46"/>
      <c r="L62" s="46" t="str">
        <f t="shared" si="26"/>
        <v/>
      </c>
      <c r="M62" s="46"/>
      <c r="N62" s="46"/>
      <c r="O62" s="46" t="str">
        <f t="shared" si="26"/>
        <v/>
      </c>
      <c r="P62" s="46"/>
      <c r="Q62" s="46"/>
      <c r="R62" s="46"/>
      <c r="S62" s="46" t="str">
        <f t="shared" si="26"/>
        <v/>
      </c>
      <c r="T62" s="46"/>
      <c r="U62" s="46" t="str">
        <f t="shared" si="26"/>
        <v/>
      </c>
      <c r="V62" s="46"/>
      <c r="W62" s="46" t="str">
        <f t="shared" si="26"/>
        <v/>
      </c>
      <c r="X62" s="46"/>
      <c r="Y62" s="46" t="str">
        <f t="shared" si="26"/>
        <v/>
      </c>
      <c r="Z62" s="46"/>
      <c r="AA62" s="46" t="str">
        <f t="shared" si="26"/>
        <v/>
      </c>
      <c r="AB62" s="46"/>
      <c r="AC62" s="46"/>
      <c r="AD62" s="46"/>
      <c r="AE62" s="46" t="str">
        <f t="shared" si="26"/>
        <v/>
      </c>
      <c r="AF62" s="46"/>
      <c r="AG62" s="46" t="str">
        <f t="shared" si="26"/>
        <v/>
      </c>
      <c r="AH62" s="46"/>
      <c r="AI62" s="46" t="str">
        <f t="shared" si="26"/>
        <v/>
      </c>
      <c r="AJ62" s="46"/>
      <c r="AK62" s="46" t="str">
        <f t="shared" si="26"/>
        <v/>
      </c>
      <c r="AL62" s="46"/>
      <c r="AM62" s="46" t="str">
        <f t="shared" si="26"/>
        <v/>
      </c>
      <c r="AN62" s="46"/>
      <c r="AO62" s="46"/>
      <c r="AP62" s="46"/>
      <c r="AQ62" s="46" t="str">
        <f t="shared" si="26"/>
        <v/>
      </c>
      <c r="AR62" s="46"/>
      <c r="AS62" s="46" t="str">
        <f t="shared" si="26"/>
        <v/>
      </c>
      <c r="AT62" s="46"/>
      <c r="AU62" s="46" t="str">
        <f t="shared" si="26"/>
        <v/>
      </c>
      <c r="AV62" s="46" t="str">
        <f t="shared" si="26"/>
        <v/>
      </c>
      <c r="AW62" s="46" t="str">
        <f t="shared" si="26"/>
        <v/>
      </c>
      <c r="AX62" s="46" t="str">
        <f t="shared" si="26"/>
        <v/>
      </c>
      <c r="AY62" s="45"/>
      <c r="AZ62" s="45"/>
      <c r="BA62" s="48"/>
      <c r="BB62" s="50" t="e">
        <f t="shared" ref="BB62" si="27">AVERAGE(C62:AX62)</f>
        <v>#DIV/0!</v>
      </c>
    </row>
    <row r="63" spans="1:54" x14ac:dyDescent="0.25">
      <c r="BA63" s="48"/>
      <c r="BB63" s="48"/>
    </row>
    <row r="64" spans="1:54" x14ac:dyDescent="0.25">
      <c r="A64" s="27" t="s">
        <v>35</v>
      </c>
      <c r="C64" s="34">
        <v>41760</v>
      </c>
      <c r="D64" s="33">
        <v>41761</v>
      </c>
      <c r="E64" s="33"/>
      <c r="F64" s="34">
        <v>41762</v>
      </c>
      <c r="G64" s="34">
        <v>41763</v>
      </c>
      <c r="H64" s="59">
        <v>41764</v>
      </c>
      <c r="I64" s="59"/>
      <c r="J64" s="59">
        <v>41765</v>
      </c>
      <c r="K64" s="59"/>
      <c r="L64" s="33">
        <v>41766</v>
      </c>
      <c r="M64" s="33"/>
      <c r="N64" s="34">
        <v>41767</v>
      </c>
      <c r="O64" s="33">
        <v>41768</v>
      </c>
      <c r="P64" s="33"/>
      <c r="Q64" s="34">
        <v>41769</v>
      </c>
      <c r="R64" s="34">
        <v>41770</v>
      </c>
      <c r="S64" s="59">
        <v>41771</v>
      </c>
      <c r="T64" s="59"/>
      <c r="U64" s="59">
        <v>41772</v>
      </c>
      <c r="V64" s="59"/>
      <c r="W64" s="33">
        <v>41773</v>
      </c>
      <c r="X64" s="33"/>
      <c r="Y64" s="33">
        <v>41774</v>
      </c>
      <c r="Z64" s="33"/>
      <c r="AA64" s="33">
        <v>41775</v>
      </c>
      <c r="AB64" s="33"/>
      <c r="AC64" s="34">
        <v>41776</v>
      </c>
      <c r="AD64" s="34">
        <v>41777</v>
      </c>
      <c r="AE64" s="59">
        <v>41778</v>
      </c>
      <c r="AF64" s="59"/>
      <c r="AG64" s="59">
        <v>41779</v>
      </c>
      <c r="AH64" s="59"/>
      <c r="AI64" s="59">
        <v>41780</v>
      </c>
      <c r="AJ64" s="33"/>
      <c r="AK64" s="33">
        <v>41781</v>
      </c>
      <c r="AL64" s="33"/>
      <c r="AM64" s="33">
        <v>41782</v>
      </c>
      <c r="AN64" s="33"/>
      <c r="AO64" s="34">
        <v>41783</v>
      </c>
      <c r="AP64" s="34">
        <v>41784</v>
      </c>
      <c r="AQ64" s="59">
        <v>41785</v>
      </c>
      <c r="AR64" s="59"/>
      <c r="AS64" s="59">
        <v>41786</v>
      </c>
      <c r="AT64" s="59"/>
      <c r="AU64" s="33">
        <v>41787</v>
      </c>
      <c r="AV64" s="33"/>
      <c r="AW64" s="34">
        <v>41788</v>
      </c>
      <c r="AX64" s="33">
        <v>41789</v>
      </c>
      <c r="AY64" s="33"/>
      <c r="AZ64" s="18"/>
      <c r="BA64" s="48"/>
      <c r="BB64" s="48"/>
    </row>
    <row r="65" spans="1:54" x14ac:dyDescent="0.25">
      <c r="A65" s="28" t="s">
        <v>36</v>
      </c>
      <c r="B65" s="28">
        <v>24</v>
      </c>
      <c r="C65" s="37"/>
      <c r="D65" s="36"/>
      <c r="E65" s="96" t="str">
        <f t="shared" ref="E65:E70" si="28">IF(D65="","",D65/$B$34)</f>
        <v/>
      </c>
      <c r="F65" s="40"/>
      <c r="G65" s="40" t="str">
        <f t="shared" ref="G65:K70" si="29">IF(F65="","",F65/$B$34)</f>
        <v/>
      </c>
      <c r="H65" s="39"/>
      <c r="I65" s="39" t="str">
        <f t="shared" si="29"/>
        <v/>
      </c>
      <c r="J65" s="39"/>
      <c r="K65" s="39" t="str">
        <f t="shared" si="29"/>
        <v/>
      </c>
      <c r="L65" s="36"/>
      <c r="M65" s="39" t="str">
        <f>IF(L65="","",L65/$B$34)</f>
        <v/>
      </c>
      <c r="N65" s="37"/>
      <c r="O65" s="36"/>
      <c r="P65" s="39" t="str">
        <f t="shared" ref="P65:P70" si="30">IF(O65="","",O65/$B$34)</f>
        <v/>
      </c>
      <c r="Q65" s="40"/>
      <c r="R65" s="40"/>
      <c r="S65" s="39"/>
      <c r="T65" s="39" t="str">
        <f t="shared" ref="T65:V70" si="31">IF(S65="","",S65/$B$34)</f>
        <v/>
      </c>
      <c r="U65" s="39"/>
      <c r="V65" s="39" t="str">
        <f t="shared" si="31"/>
        <v/>
      </c>
      <c r="W65" s="36"/>
      <c r="X65" s="39" t="str">
        <f t="shared" ref="X65:X70" si="32">IF(W65="","",W65/$B$34)</f>
        <v/>
      </c>
      <c r="Y65" s="36"/>
      <c r="Z65" s="39" t="str">
        <f t="shared" ref="Z65:Z70" si="33">IF(Y65="","",Y65/$B$34)</f>
        <v/>
      </c>
      <c r="AA65" s="36"/>
      <c r="AB65" s="39" t="str">
        <f t="shared" ref="AB65:AB70" si="34">IF(AA65="","",AA65/$B$34)</f>
        <v/>
      </c>
      <c r="AC65" s="40"/>
      <c r="AD65" s="40"/>
      <c r="AE65" s="39"/>
      <c r="AF65" s="39" t="str">
        <f t="shared" ref="AF65:AL65" si="35">IF(AE65="","",AE65/$B$34)</f>
        <v/>
      </c>
      <c r="AG65" s="39"/>
      <c r="AH65" s="39" t="str">
        <f t="shared" si="35"/>
        <v/>
      </c>
      <c r="AI65" s="39"/>
      <c r="AJ65" s="39" t="str">
        <f t="shared" si="35"/>
        <v/>
      </c>
      <c r="AK65" s="39"/>
      <c r="AL65" s="39" t="str">
        <f t="shared" si="35"/>
        <v/>
      </c>
      <c r="AM65" s="36"/>
      <c r="AN65" s="39" t="str">
        <f t="shared" ref="AN65:AN70" si="36">IF(AM65="","",AM65/$B$34)</f>
        <v/>
      </c>
      <c r="AO65" s="40"/>
      <c r="AP65" s="40"/>
      <c r="AQ65" s="39"/>
      <c r="AR65" s="39" t="str">
        <f t="shared" ref="AR65:AT70" si="37">IF(AQ65="","",AQ65/$B$34)</f>
        <v/>
      </c>
      <c r="AS65" s="39"/>
      <c r="AT65" s="39" t="str">
        <f t="shared" si="37"/>
        <v/>
      </c>
      <c r="AU65" s="36"/>
      <c r="AV65" s="39" t="str">
        <f t="shared" ref="AV65:AV70" si="38">IF(AU65="","",AU65/$B$34)</f>
        <v/>
      </c>
      <c r="AW65" s="37"/>
      <c r="AX65" s="36"/>
      <c r="AY65" s="39" t="str">
        <f t="shared" ref="AY65:AY70" si="39">IF(AX65="","",AX65/$B$34)</f>
        <v/>
      </c>
      <c r="AZ65" s="40"/>
      <c r="BA65" s="48"/>
      <c r="BB65" s="48"/>
    </row>
    <row r="66" spans="1:54" x14ac:dyDescent="0.25">
      <c r="A66" s="27" t="s">
        <v>37</v>
      </c>
      <c r="B66" s="27">
        <v>24</v>
      </c>
      <c r="C66" s="37"/>
      <c r="D66" s="38"/>
      <c r="E66" s="44" t="str">
        <f t="shared" si="28"/>
        <v/>
      </c>
      <c r="F66" s="37"/>
      <c r="G66" s="37"/>
      <c r="H66" s="56"/>
      <c r="I66" s="55" t="str">
        <f t="shared" si="29"/>
        <v/>
      </c>
      <c r="J66" s="56"/>
      <c r="K66" s="55" t="str">
        <f t="shared" si="29"/>
        <v/>
      </c>
      <c r="L66" s="38"/>
      <c r="M66" s="55" t="str">
        <f t="shared" ref="M66:M70" si="40">IF(L66="","",L66/$B$34)</f>
        <v/>
      </c>
      <c r="N66" s="37"/>
      <c r="O66" s="38"/>
      <c r="P66" s="44" t="str">
        <f t="shared" si="30"/>
        <v/>
      </c>
      <c r="Q66" s="37"/>
      <c r="R66" s="37"/>
      <c r="S66" s="60"/>
      <c r="T66" s="55" t="str">
        <f t="shared" si="31"/>
        <v/>
      </c>
      <c r="U66" s="60"/>
      <c r="V66" s="55" t="str">
        <f t="shared" si="31"/>
        <v/>
      </c>
      <c r="W66" s="60"/>
      <c r="X66" s="44" t="str">
        <f t="shared" si="32"/>
        <v/>
      </c>
      <c r="Y66" s="38"/>
      <c r="Z66" s="44" t="str">
        <f t="shared" si="33"/>
        <v/>
      </c>
      <c r="AA66" s="38"/>
      <c r="AB66" s="44" t="str">
        <f t="shared" si="34"/>
        <v/>
      </c>
      <c r="AC66" s="37"/>
      <c r="AD66" s="37"/>
      <c r="AE66" s="56"/>
      <c r="AF66" s="55" t="str">
        <f t="shared" ref="AF66" si="41">IF(AE66="","",AE66/$B$34)</f>
        <v/>
      </c>
      <c r="AG66" s="56"/>
      <c r="AH66" s="55" t="str">
        <f t="shared" ref="AH66" si="42">IF(AG66="","",AG66/$B$34)</f>
        <v/>
      </c>
      <c r="AI66" s="56"/>
      <c r="AJ66" s="55" t="str">
        <f t="shared" ref="AJ66" si="43">IF(AI66="","",AI66/$B$34)</f>
        <v/>
      </c>
      <c r="AK66" s="38"/>
      <c r="AL66" s="44" t="str">
        <f>IF(AK66="","",AK66/$B$34)</f>
        <v/>
      </c>
      <c r="AM66" s="38"/>
      <c r="AN66" s="44" t="str">
        <f t="shared" si="36"/>
        <v/>
      </c>
      <c r="AO66" s="37"/>
      <c r="AP66" s="37"/>
      <c r="AQ66" s="56"/>
      <c r="AR66" s="55" t="str">
        <f t="shared" si="37"/>
        <v/>
      </c>
      <c r="AS66" s="56"/>
      <c r="AT66" s="55" t="str">
        <f t="shared" si="37"/>
        <v/>
      </c>
      <c r="AU66" s="38"/>
      <c r="AV66" s="44" t="str">
        <f t="shared" si="38"/>
        <v/>
      </c>
      <c r="AW66" s="37"/>
      <c r="AX66" s="38"/>
      <c r="AY66" s="44" t="str">
        <f t="shared" si="39"/>
        <v/>
      </c>
      <c r="AZ66" s="40"/>
      <c r="BA66" s="48"/>
      <c r="BB66" s="48"/>
    </row>
    <row r="67" spans="1:54" x14ac:dyDescent="0.25">
      <c r="A67" s="27" t="s">
        <v>38</v>
      </c>
      <c r="B67" s="27">
        <v>24</v>
      </c>
      <c r="C67" s="37"/>
      <c r="D67" s="38"/>
      <c r="E67" s="44" t="str">
        <f t="shared" si="28"/>
        <v/>
      </c>
      <c r="F67" s="37"/>
      <c r="G67" s="37"/>
      <c r="H67" s="56"/>
      <c r="I67" s="55" t="str">
        <f t="shared" si="29"/>
        <v/>
      </c>
      <c r="J67" s="56"/>
      <c r="K67" s="55" t="str">
        <f t="shared" si="29"/>
        <v/>
      </c>
      <c r="L67" s="38"/>
      <c r="M67" s="55" t="str">
        <f t="shared" si="40"/>
        <v/>
      </c>
      <c r="N67" s="37"/>
      <c r="O67" s="38"/>
      <c r="P67" s="44" t="str">
        <f t="shared" si="30"/>
        <v/>
      </c>
      <c r="Q67" s="37"/>
      <c r="R67" s="37"/>
      <c r="S67" s="60"/>
      <c r="T67" s="55" t="str">
        <f t="shared" si="31"/>
        <v/>
      </c>
      <c r="U67" s="60"/>
      <c r="V67" s="55" t="str">
        <f t="shared" si="31"/>
        <v/>
      </c>
      <c r="W67" s="60"/>
      <c r="X67" s="44" t="str">
        <f t="shared" si="32"/>
        <v/>
      </c>
      <c r="Y67" s="38"/>
      <c r="Z67" s="44" t="str">
        <f t="shared" si="33"/>
        <v/>
      </c>
      <c r="AA67" s="38"/>
      <c r="AB67" s="44" t="str">
        <f t="shared" si="34"/>
        <v/>
      </c>
      <c r="AC67" s="37"/>
      <c r="AD67" s="37"/>
      <c r="AE67" s="56"/>
      <c r="AF67" s="55" t="str">
        <f t="shared" ref="AF67" si="44">IF(AE67="","",AE67/$B$34)</f>
        <v/>
      </c>
      <c r="AG67" s="56"/>
      <c r="AH67" s="55" t="str">
        <f t="shared" ref="AH67" si="45">IF(AG67="","",AG67/$B$34)</f>
        <v/>
      </c>
      <c r="AI67" s="56"/>
      <c r="AJ67" s="55" t="str">
        <f t="shared" ref="AJ67" si="46">IF(AI67="","",AI67/$B$34)</f>
        <v/>
      </c>
      <c r="AK67" s="38"/>
      <c r="AL67" s="44" t="str">
        <f>IF(AK67="","",AK67/$B$34)</f>
        <v/>
      </c>
      <c r="AM67" s="38"/>
      <c r="AN67" s="44" t="str">
        <f t="shared" si="36"/>
        <v/>
      </c>
      <c r="AO67" s="37"/>
      <c r="AP67" s="37"/>
      <c r="AQ67" s="56"/>
      <c r="AR67" s="55" t="str">
        <f t="shared" si="37"/>
        <v/>
      </c>
      <c r="AS67" s="56"/>
      <c r="AT67" s="55" t="str">
        <f t="shared" si="37"/>
        <v/>
      </c>
      <c r="AU67" s="38"/>
      <c r="AV67" s="44" t="str">
        <f t="shared" si="38"/>
        <v/>
      </c>
      <c r="AW67" s="37"/>
      <c r="AX67" s="38"/>
      <c r="AY67" s="44" t="str">
        <f t="shared" si="39"/>
        <v/>
      </c>
      <c r="AZ67" s="40"/>
      <c r="BA67" s="48"/>
      <c r="BB67" s="48"/>
    </row>
    <row r="68" spans="1:54" x14ac:dyDescent="0.25">
      <c r="A68" s="28" t="s">
        <v>40</v>
      </c>
      <c r="B68" s="28">
        <v>24</v>
      </c>
      <c r="C68" s="37"/>
      <c r="D68" s="36"/>
      <c r="E68" s="39" t="str">
        <f t="shared" si="28"/>
        <v/>
      </c>
      <c r="F68" s="37"/>
      <c r="G68" s="37"/>
      <c r="H68" s="36"/>
      <c r="I68" s="39" t="str">
        <f t="shared" si="29"/>
        <v/>
      </c>
      <c r="J68" s="36"/>
      <c r="K68" s="39" t="str">
        <f t="shared" si="29"/>
        <v/>
      </c>
      <c r="L68" s="36"/>
      <c r="M68" s="39" t="str">
        <f t="shared" si="40"/>
        <v/>
      </c>
      <c r="N68" s="37"/>
      <c r="O68" s="36"/>
      <c r="P68" s="39" t="str">
        <f t="shared" si="30"/>
        <v/>
      </c>
      <c r="Q68" s="37"/>
      <c r="R68" s="37"/>
      <c r="S68" s="36"/>
      <c r="T68" s="39" t="str">
        <f t="shared" si="31"/>
        <v/>
      </c>
      <c r="U68" s="36"/>
      <c r="V68" s="39" t="str">
        <f t="shared" si="31"/>
        <v/>
      </c>
      <c r="W68" s="36"/>
      <c r="X68" s="39" t="str">
        <f t="shared" si="32"/>
        <v/>
      </c>
      <c r="Y68" s="36"/>
      <c r="Z68" s="39" t="str">
        <f t="shared" si="33"/>
        <v/>
      </c>
      <c r="AA68" s="36"/>
      <c r="AB68" s="39" t="str">
        <f t="shared" si="34"/>
        <v/>
      </c>
      <c r="AC68" s="37"/>
      <c r="AD68" s="37"/>
      <c r="AE68" s="36"/>
      <c r="AF68" s="39" t="str">
        <f t="shared" ref="AF68" si="47">IF(AE68="","",AE68/$B$34)</f>
        <v/>
      </c>
      <c r="AG68" s="36"/>
      <c r="AH68" s="39" t="str">
        <f t="shared" ref="AH68" si="48">IF(AG68="","",AG68/$B$34)</f>
        <v/>
      </c>
      <c r="AI68" s="36"/>
      <c r="AJ68" s="39" t="str">
        <f t="shared" ref="AJ68" si="49">IF(AI68="","",AI68/$B$34)</f>
        <v/>
      </c>
      <c r="AK68" s="36"/>
      <c r="AL68" s="39" t="str">
        <f>IF(AK68="","",AK68/$B$34)</f>
        <v/>
      </c>
      <c r="AM68" s="36"/>
      <c r="AN68" s="39" t="str">
        <f t="shared" si="36"/>
        <v/>
      </c>
      <c r="AO68" s="37"/>
      <c r="AP68" s="37"/>
      <c r="AQ68" s="36"/>
      <c r="AR68" s="39" t="str">
        <f t="shared" si="37"/>
        <v/>
      </c>
      <c r="AS68" s="36"/>
      <c r="AT68" s="39" t="str">
        <f t="shared" si="37"/>
        <v/>
      </c>
      <c r="AU68" s="36"/>
      <c r="AV68" s="39" t="str">
        <f t="shared" si="38"/>
        <v/>
      </c>
      <c r="AW68" s="37"/>
      <c r="AX68" s="36"/>
      <c r="AY68" s="39" t="str">
        <f t="shared" si="39"/>
        <v/>
      </c>
      <c r="AZ68" s="40"/>
      <c r="BA68" s="48"/>
      <c r="BB68" s="48"/>
    </row>
    <row r="69" spans="1:54" x14ac:dyDescent="0.25">
      <c r="A69" s="27" t="s">
        <v>39</v>
      </c>
      <c r="B69" s="27">
        <v>24</v>
      </c>
      <c r="C69" s="37"/>
      <c r="D69" s="38"/>
      <c r="E69" s="44" t="str">
        <f t="shared" si="28"/>
        <v/>
      </c>
      <c r="F69" s="37"/>
      <c r="G69" s="37"/>
      <c r="H69" s="56"/>
      <c r="I69" s="55" t="str">
        <f t="shared" si="29"/>
        <v/>
      </c>
      <c r="J69" s="56"/>
      <c r="K69" s="55" t="str">
        <f t="shared" si="29"/>
        <v/>
      </c>
      <c r="L69" s="38"/>
      <c r="M69" s="55" t="str">
        <f t="shared" si="40"/>
        <v/>
      </c>
      <c r="N69" s="37"/>
      <c r="O69" s="38"/>
      <c r="P69" s="44" t="str">
        <f t="shared" si="30"/>
        <v/>
      </c>
      <c r="Q69" s="37"/>
      <c r="R69" s="37"/>
      <c r="S69" s="56"/>
      <c r="T69" s="55" t="str">
        <f t="shared" si="31"/>
        <v/>
      </c>
      <c r="U69" s="56"/>
      <c r="V69" s="55" t="str">
        <f t="shared" si="31"/>
        <v/>
      </c>
      <c r="W69" s="56"/>
      <c r="X69" s="55" t="str">
        <f t="shared" si="32"/>
        <v/>
      </c>
      <c r="Y69" s="38"/>
      <c r="Z69" s="44" t="str">
        <f t="shared" si="33"/>
        <v/>
      </c>
      <c r="AA69" s="38"/>
      <c r="AB69" s="44" t="str">
        <f t="shared" si="34"/>
        <v/>
      </c>
      <c r="AC69" s="37"/>
      <c r="AD69" s="37"/>
      <c r="AE69" s="56"/>
      <c r="AF69" s="55" t="str">
        <f t="shared" ref="AF69:AF70" si="50">IF(AE69="","",AE69/$B$34)</f>
        <v/>
      </c>
      <c r="AG69" s="56"/>
      <c r="AH69" s="55" t="str">
        <f t="shared" ref="AH69:AH70" si="51">IF(AG69="","",AG69/$B$34)</f>
        <v/>
      </c>
      <c r="AI69" s="56"/>
      <c r="AJ69" s="55" t="str">
        <f t="shared" ref="AJ69:AJ70" si="52">IF(AI69="","",AI69/$B$34)</f>
        <v/>
      </c>
      <c r="AK69" s="38"/>
      <c r="AL69" s="44" t="str">
        <f>IF(AK69="","",AK69/$B$34)</f>
        <v/>
      </c>
      <c r="AM69" s="38"/>
      <c r="AN69" s="44" t="str">
        <f t="shared" si="36"/>
        <v/>
      </c>
      <c r="AO69" s="37"/>
      <c r="AP69" s="37"/>
      <c r="AQ69" s="56"/>
      <c r="AR69" s="55" t="str">
        <f t="shared" si="37"/>
        <v/>
      </c>
      <c r="AS69" s="56"/>
      <c r="AT69" s="55" t="str">
        <f t="shared" si="37"/>
        <v/>
      </c>
      <c r="AU69" s="38"/>
      <c r="AV69" s="44" t="str">
        <f t="shared" si="38"/>
        <v/>
      </c>
      <c r="AW69" s="37"/>
      <c r="AX69" s="38"/>
      <c r="AY69" s="44" t="str">
        <f t="shared" si="39"/>
        <v/>
      </c>
      <c r="AZ69" s="40"/>
      <c r="BA69" s="48"/>
      <c r="BB69" s="48"/>
    </row>
    <row r="70" spans="1:54" x14ac:dyDescent="0.25">
      <c r="A70" s="69" t="s">
        <v>99</v>
      </c>
      <c r="B70" s="27">
        <v>24</v>
      </c>
      <c r="C70" s="37"/>
      <c r="D70" s="38"/>
      <c r="E70" s="44" t="str">
        <f t="shared" si="28"/>
        <v/>
      </c>
      <c r="F70" s="37"/>
      <c r="G70" s="37"/>
      <c r="H70" s="56"/>
      <c r="I70" s="55" t="str">
        <f t="shared" si="29"/>
        <v/>
      </c>
      <c r="J70" s="56"/>
      <c r="K70" s="55" t="str">
        <f t="shared" si="29"/>
        <v/>
      </c>
      <c r="L70" s="38"/>
      <c r="M70" s="55" t="str">
        <f t="shared" si="40"/>
        <v/>
      </c>
      <c r="N70" s="37"/>
      <c r="O70" s="38"/>
      <c r="P70" s="44" t="str">
        <f t="shared" si="30"/>
        <v/>
      </c>
      <c r="Q70" s="37"/>
      <c r="R70" s="37"/>
      <c r="S70" s="56"/>
      <c r="T70" s="55" t="str">
        <f t="shared" si="31"/>
        <v/>
      </c>
      <c r="U70" s="56"/>
      <c r="V70" s="55" t="str">
        <f t="shared" si="31"/>
        <v/>
      </c>
      <c r="W70" s="56"/>
      <c r="X70" s="55" t="str">
        <f t="shared" si="32"/>
        <v/>
      </c>
      <c r="Y70" s="38"/>
      <c r="Z70" s="44" t="str">
        <f t="shared" si="33"/>
        <v/>
      </c>
      <c r="AA70" s="38"/>
      <c r="AB70" s="44" t="str">
        <f t="shared" si="34"/>
        <v/>
      </c>
      <c r="AC70" s="37"/>
      <c r="AD70" s="37"/>
      <c r="AE70" s="56"/>
      <c r="AF70" s="55" t="str">
        <f t="shared" si="50"/>
        <v/>
      </c>
      <c r="AG70" s="56"/>
      <c r="AH70" s="55" t="str">
        <f t="shared" si="51"/>
        <v/>
      </c>
      <c r="AI70" s="56"/>
      <c r="AJ70" s="55" t="str">
        <f t="shared" si="52"/>
        <v/>
      </c>
      <c r="AK70" s="38"/>
      <c r="AL70" s="44" t="str">
        <f>IF(AK70="","",AK70/$B$34)</f>
        <v/>
      </c>
      <c r="AM70" s="38"/>
      <c r="AN70" s="44" t="str">
        <f t="shared" si="36"/>
        <v/>
      </c>
      <c r="AO70" s="37"/>
      <c r="AP70" s="37"/>
      <c r="AQ70" s="56"/>
      <c r="AR70" s="55" t="str">
        <f t="shared" si="37"/>
        <v/>
      </c>
      <c r="AS70" s="56"/>
      <c r="AT70" s="55" t="str">
        <f t="shared" si="37"/>
        <v/>
      </c>
      <c r="AU70" s="38"/>
      <c r="AV70" s="44" t="str">
        <f t="shared" si="38"/>
        <v/>
      </c>
      <c r="AW70" s="37"/>
      <c r="AX70" s="38"/>
      <c r="AY70" s="44" t="str">
        <f t="shared" si="39"/>
        <v/>
      </c>
      <c r="AZ70" s="40"/>
      <c r="BA70" s="48"/>
      <c r="BB70" s="48"/>
    </row>
    <row r="71" spans="1:54" x14ac:dyDescent="0.25">
      <c r="BA71" s="48"/>
      <c r="BB71" s="48"/>
    </row>
    <row r="72" spans="1:54" x14ac:dyDescent="0.25">
      <c r="A72" s="30" t="s">
        <v>62</v>
      </c>
      <c r="C72" s="46" t="str">
        <f>IF(C65="","",AVERAGE(#REF!))</f>
        <v/>
      </c>
      <c r="D72" s="46" t="str">
        <f>IF(D65="","",AVERAGE(E65:E70))</f>
        <v/>
      </c>
      <c r="E72" s="46"/>
      <c r="F72" s="46" t="str">
        <f t="shared" ref="F72:AX72" si="53">IF(F65="","",AVERAGE(G65:G70))</f>
        <v/>
      </c>
      <c r="G72" s="46"/>
      <c r="H72" s="46" t="str">
        <f t="shared" si="53"/>
        <v/>
      </c>
      <c r="I72" s="46"/>
      <c r="J72" s="46" t="str">
        <f t="shared" si="53"/>
        <v/>
      </c>
      <c r="K72" s="46"/>
      <c r="L72" s="46" t="str">
        <f t="shared" si="53"/>
        <v/>
      </c>
      <c r="M72" s="46"/>
      <c r="N72" s="46"/>
      <c r="O72" s="46" t="str">
        <f t="shared" si="53"/>
        <v/>
      </c>
      <c r="P72" s="46"/>
      <c r="Q72" s="46"/>
      <c r="R72" s="46"/>
      <c r="S72" s="46" t="str">
        <f t="shared" si="53"/>
        <v/>
      </c>
      <c r="T72" s="46"/>
      <c r="U72" s="46" t="str">
        <f t="shared" si="53"/>
        <v/>
      </c>
      <c r="V72" s="46"/>
      <c r="W72" s="46" t="str">
        <f t="shared" si="53"/>
        <v/>
      </c>
      <c r="X72" s="46"/>
      <c r="Y72" s="46" t="str">
        <f t="shared" si="53"/>
        <v/>
      </c>
      <c r="Z72" s="46"/>
      <c r="AA72" s="46" t="str">
        <f t="shared" si="53"/>
        <v/>
      </c>
      <c r="AB72" s="46"/>
      <c r="AC72" s="46"/>
      <c r="AD72" s="46"/>
      <c r="AE72" s="46" t="str">
        <f t="shared" si="53"/>
        <v/>
      </c>
      <c r="AF72" s="46"/>
      <c r="AG72" s="46" t="str">
        <f t="shared" si="53"/>
        <v/>
      </c>
      <c r="AH72" s="46"/>
      <c r="AI72" s="46" t="str">
        <f t="shared" si="53"/>
        <v/>
      </c>
      <c r="AJ72" s="46"/>
      <c r="AK72" s="46" t="str">
        <f t="shared" si="53"/>
        <v/>
      </c>
      <c r="AL72" s="46"/>
      <c r="AM72" s="46" t="str">
        <f t="shared" si="53"/>
        <v/>
      </c>
      <c r="AN72" s="46"/>
      <c r="AO72" s="46"/>
      <c r="AP72" s="46"/>
      <c r="AQ72" s="46" t="str">
        <f t="shared" si="53"/>
        <v/>
      </c>
      <c r="AR72" s="46"/>
      <c r="AS72" s="46" t="str">
        <f t="shared" si="53"/>
        <v/>
      </c>
      <c r="AT72" s="46"/>
      <c r="AU72" s="46" t="str">
        <f t="shared" si="53"/>
        <v/>
      </c>
      <c r="AV72" s="46"/>
      <c r="AW72" s="46"/>
      <c r="AX72" s="46" t="str">
        <f t="shared" si="53"/>
        <v/>
      </c>
      <c r="AY72" s="46"/>
      <c r="AZ72" s="46"/>
      <c r="BA72" s="48"/>
      <c r="BB72" s="50" t="e">
        <f>AVERAGE(C72:AX72)</f>
        <v>#DIV/0!</v>
      </c>
    </row>
    <row r="73" spans="1:54" x14ac:dyDescent="0.25"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  <c r="BA73" s="48"/>
      <c r="BB73" s="48"/>
    </row>
    <row r="74" spans="1:54" x14ac:dyDescent="0.25">
      <c r="A74" s="30" t="s">
        <v>100</v>
      </c>
      <c r="C74" s="47">
        <f>SUM(C65:C69)</f>
        <v>0</v>
      </c>
      <c r="D74" s="47">
        <f>SUM(D65:D70)</f>
        <v>0</v>
      </c>
      <c r="E74" s="47"/>
      <c r="F74" s="47"/>
      <c r="G74" s="47"/>
      <c r="H74" s="47">
        <f t="shared" ref="H74:AX74" si="54">SUM(H65:H70)</f>
        <v>0</v>
      </c>
      <c r="I74" s="47"/>
      <c r="J74" s="47">
        <f t="shared" si="54"/>
        <v>0</v>
      </c>
      <c r="K74" s="47"/>
      <c r="L74" s="47">
        <f t="shared" si="54"/>
        <v>0</v>
      </c>
      <c r="M74" s="47"/>
      <c r="N74" s="47"/>
      <c r="O74" s="47">
        <f t="shared" si="54"/>
        <v>0</v>
      </c>
      <c r="P74" s="47"/>
      <c r="Q74" s="47"/>
      <c r="R74" s="47"/>
      <c r="S74" s="47">
        <f t="shared" si="54"/>
        <v>0</v>
      </c>
      <c r="T74" s="47"/>
      <c r="U74" s="47">
        <f t="shared" si="54"/>
        <v>0</v>
      </c>
      <c r="V74" s="47"/>
      <c r="W74" s="47">
        <f t="shared" si="54"/>
        <v>0</v>
      </c>
      <c r="X74" s="47"/>
      <c r="Y74" s="47">
        <f t="shared" si="54"/>
        <v>0</v>
      </c>
      <c r="Z74" s="47"/>
      <c r="AA74" s="47">
        <f t="shared" si="54"/>
        <v>0</v>
      </c>
      <c r="AB74" s="47"/>
      <c r="AC74" s="47"/>
      <c r="AD74" s="47"/>
      <c r="AE74" s="47">
        <f t="shared" si="54"/>
        <v>0</v>
      </c>
      <c r="AF74" s="47"/>
      <c r="AG74" s="47">
        <f t="shared" si="54"/>
        <v>0</v>
      </c>
      <c r="AH74" s="47"/>
      <c r="AI74" s="47">
        <f t="shared" si="54"/>
        <v>0</v>
      </c>
      <c r="AJ74" s="47"/>
      <c r="AK74" s="47">
        <f t="shared" si="54"/>
        <v>0</v>
      </c>
      <c r="AL74" s="47"/>
      <c r="AM74" s="47">
        <f t="shared" si="54"/>
        <v>0</v>
      </c>
      <c r="AN74" s="47"/>
      <c r="AO74" s="47"/>
      <c r="AP74" s="47"/>
      <c r="AQ74" s="47">
        <f t="shared" si="54"/>
        <v>0</v>
      </c>
      <c r="AR74" s="47"/>
      <c r="AS74" s="47">
        <f t="shared" si="54"/>
        <v>0</v>
      </c>
      <c r="AT74" s="47"/>
      <c r="AU74" s="47">
        <f t="shared" si="54"/>
        <v>0</v>
      </c>
      <c r="AV74" s="47"/>
      <c r="AW74" s="47"/>
      <c r="AX74" s="47">
        <f t="shared" si="54"/>
        <v>0</v>
      </c>
      <c r="AY74" s="47"/>
      <c r="AZ74" s="47"/>
      <c r="BA74" s="48"/>
      <c r="BB74" s="48"/>
    </row>
    <row r="75" spans="1:54" x14ac:dyDescent="0.25">
      <c r="A75" s="29" t="s">
        <v>41</v>
      </c>
      <c r="C75" s="46" t="str">
        <f>IF(C74=0,"",(SUM(C65:C69)/(C59+C74)))</f>
        <v/>
      </c>
      <c r="D75" s="46" t="str">
        <f>IF(D74=0,"",(SUM(D65:D70)/(D59+D74)))</f>
        <v/>
      </c>
      <c r="E75" s="46"/>
      <c r="F75" s="46"/>
      <c r="G75" s="46"/>
      <c r="H75" s="46" t="str">
        <f t="shared" ref="H75:AX75" si="55">IF(H74=0,"",(SUM(H65:H70)/(H59+H74)))</f>
        <v/>
      </c>
      <c r="I75" s="46"/>
      <c r="J75" s="46" t="str">
        <f t="shared" si="55"/>
        <v/>
      </c>
      <c r="K75" s="46"/>
      <c r="L75" s="46" t="str">
        <f t="shared" si="55"/>
        <v/>
      </c>
      <c r="M75" s="46"/>
      <c r="N75" s="46"/>
      <c r="O75" s="46" t="str">
        <f t="shared" si="55"/>
        <v/>
      </c>
      <c r="P75" s="46"/>
      <c r="Q75" s="46"/>
      <c r="R75" s="46"/>
      <c r="S75" s="46" t="str">
        <f t="shared" si="55"/>
        <v/>
      </c>
      <c r="T75" s="46"/>
      <c r="U75" s="46" t="str">
        <f t="shared" si="55"/>
        <v/>
      </c>
      <c r="V75" s="46"/>
      <c r="W75" s="46" t="str">
        <f t="shared" si="55"/>
        <v/>
      </c>
      <c r="X75" s="46"/>
      <c r="Y75" s="46" t="str">
        <f t="shared" si="55"/>
        <v/>
      </c>
      <c r="Z75" s="46"/>
      <c r="AA75" s="46" t="str">
        <f t="shared" si="55"/>
        <v/>
      </c>
      <c r="AB75" s="46"/>
      <c r="AC75" s="46"/>
      <c r="AD75" s="46"/>
      <c r="AE75" s="46" t="str">
        <f t="shared" si="55"/>
        <v/>
      </c>
      <c r="AF75" s="46"/>
      <c r="AG75" s="46" t="str">
        <f t="shared" si="55"/>
        <v/>
      </c>
      <c r="AH75" s="46"/>
      <c r="AI75" s="46" t="str">
        <f t="shared" si="55"/>
        <v/>
      </c>
      <c r="AJ75" s="46"/>
      <c r="AK75" s="46" t="str">
        <f t="shared" si="55"/>
        <v/>
      </c>
      <c r="AL75" s="46"/>
      <c r="AM75" s="46" t="str">
        <f t="shared" si="55"/>
        <v/>
      </c>
      <c r="AN75" s="46"/>
      <c r="AO75" s="46"/>
      <c r="AP75" s="46"/>
      <c r="AQ75" s="46" t="str">
        <f t="shared" si="55"/>
        <v/>
      </c>
      <c r="AR75" s="46"/>
      <c r="AS75" s="46" t="str">
        <f t="shared" si="55"/>
        <v/>
      </c>
      <c r="AT75" s="46"/>
      <c r="AU75" s="46" t="str">
        <f t="shared" si="55"/>
        <v/>
      </c>
      <c r="AV75" s="46"/>
      <c r="AW75" s="46"/>
      <c r="AX75" s="46" t="str">
        <f t="shared" si="55"/>
        <v/>
      </c>
      <c r="AY75" s="46"/>
      <c r="AZ75" s="46"/>
      <c r="BA75" s="48"/>
      <c r="BB75" s="50" t="e">
        <f>AVERAGE(C75:AX75)</f>
        <v>#DIV/0!</v>
      </c>
    </row>
    <row r="78" spans="1:54" x14ac:dyDescent="0.25">
      <c r="A78" s="27" t="s">
        <v>92</v>
      </c>
      <c r="C78" s="18">
        <v>41760</v>
      </c>
      <c r="D78" s="16">
        <v>41761</v>
      </c>
      <c r="E78" s="16"/>
      <c r="F78" s="18">
        <v>41762</v>
      </c>
      <c r="G78" s="18">
        <v>41763</v>
      </c>
      <c r="H78" s="16">
        <v>41764</v>
      </c>
      <c r="I78" s="16"/>
      <c r="J78" s="16">
        <v>41765</v>
      </c>
      <c r="K78" s="57"/>
      <c r="L78" s="57">
        <v>41766</v>
      </c>
      <c r="M78" s="16"/>
      <c r="N78" s="18">
        <v>41767</v>
      </c>
      <c r="O78" s="16">
        <v>41768</v>
      </c>
      <c r="P78" s="16"/>
      <c r="Q78" s="18">
        <v>41769</v>
      </c>
      <c r="R78" s="18">
        <v>41770</v>
      </c>
      <c r="S78" s="16">
        <v>41771</v>
      </c>
      <c r="T78" s="16"/>
      <c r="U78" s="16">
        <v>41772</v>
      </c>
      <c r="V78" s="16"/>
      <c r="W78" s="57">
        <v>41773</v>
      </c>
      <c r="X78" s="57"/>
      <c r="Y78" s="16">
        <v>41774</v>
      </c>
      <c r="Z78" s="16"/>
      <c r="AA78" s="16">
        <v>41775</v>
      </c>
      <c r="AB78" s="16"/>
      <c r="AC78" s="18">
        <v>41776</v>
      </c>
      <c r="AD78" s="18">
        <v>41777</v>
      </c>
      <c r="AE78" s="16">
        <v>41778</v>
      </c>
      <c r="AF78" s="16"/>
      <c r="AG78" s="16">
        <v>41779</v>
      </c>
      <c r="AH78" s="16"/>
      <c r="AI78" s="57">
        <v>41780</v>
      </c>
      <c r="AJ78" s="57"/>
      <c r="AK78" s="57">
        <v>41781</v>
      </c>
      <c r="AL78" s="57"/>
      <c r="AM78" s="16">
        <v>41782</v>
      </c>
      <c r="AN78" s="16"/>
      <c r="AO78" s="18">
        <v>41783</v>
      </c>
      <c r="AP78" s="18">
        <v>41784</v>
      </c>
      <c r="AQ78" s="16">
        <v>41785</v>
      </c>
      <c r="AR78" s="16"/>
      <c r="AS78" s="16">
        <v>41786</v>
      </c>
      <c r="AT78" s="16"/>
      <c r="AU78" s="57">
        <v>41787</v>
      </c>
      <c r="AV78" s="57"/>
      <c r="AW78" s="18">
        <v>41788</v>
      </c>
      <c r="AX78" s="16">
        <v>41789</v>
      </c>
      <c r="AY78" s="16"/>
      <c r="AZ78" s="18">
        <v>41790</v>
      </c>
      <c r="BA78" s="62"/>
    </row>
    <row r="79" spans="1:54" x14ac:dyDescent="0.25">
      <c r="A79" s="26" t="s">
        <v>70</v>
      </c>
      <c r="C79" s="67"/>
      <c r="D79" s="27"/>
      <c r="E79" s="27"/>
      <c r="F79" s="61"/>
      <c r="G79" s="61"/>
      <c r="H79" s="27"/>
      <c r="I79" s="64"/>
      <c r="J79" s="27"/>
      <c r="K79" s="69"/>
      <c r="L79" s="69"/>
      <c r="M79" s="64"/>
      <c r="N79" s="67"/>
      <c r="O79" s="64"/>
      <c r="P79" s="27"/>
      <c r="Q79" s="68"/>
      <c r="R79" s="68"/>
      <c r="S79" s="31"/>
      <c r="T79" s="31"/>
      <c r="U79" s="31"/>
      <c r="V79" s="27"/>
      <c r="W79" s="69"/>
      <c r="X79" s="69"/>
      <c r="Y79" s="64"/>
      <c r="Z79" s="27"/>
      <c r="AA79" s="64"/>
      <c r="AB79" s="27"/>
      <c r="AC79" s="67"/>
      <c r="AD79" s="61"/>
      <c r="AE79" s="27"/>
      <c r="AF79" s="27"/>
      <c r="AG79" s="27"/>
      <c r="AH79" s="27"/>
      <c r="AI79" s="69"/>
      <c r="AJ79" s="69"/>
      <c r="AK79" s="69"/>
      <c r="AL79" s="69"/>
      <c r="AM79" s="27"/>
      <c r="AN79" s="27"/>
      <c r="AO79" s="61"/>
      <c r="AP79" s="61"/>
      <c r="AQ79" s="27"/>
      <c r="AR79" s="27"/>
      <c r="AS79" s="27"/>
      <c r="AT79" s="27"/>
      <c r="AU79" s="69"/>
      <c r="AV79" s="69"/>
      <c r="AW79" s="61"/>
      <c r="AX79" s="27"/>
      <c r="AY79" s="27"/>
      <c r="AZ79" s="61"/>
      <c r="BA79" s="63"/>
    </row>
    <row r="80" spans="1:54" x14ac:dyDescent="0.25">
      <c r="A80" s="26" t="s">
        <v>71</v>
      </c>
      <c r="C80" s="61"/>
      <c r="D80" s="27"/>
      <c r="E80" s="64"/>
      <c r="F80" s="67"/>
      <c r="G80" s="67"/>
      <c r="H80" s="27"/>
      <c r="I80" s="27"/>
      <c r="J80" s="27"/>
      <c r="K80" s="69"/>
      <c r="L80" s="69"/>
      <c r="M80" s="27"/>
      <c r="N80" s="61"/>
      <c r="O80" s="64"/>
      <c r="P80" s="27"/>
      <c r="Q80" s="67"/>
      <c r="R80" s="67"/>
      <c r="S80" s="64"/>
      <c r="T80" s="27"/>
      <c r="U80" s="27"/>
      <c r="V80" s="27"/>
      <c r="W80" s="69"/>
      <c r="X80" s="69"/>
      <c r="Y80" s="64"/>
      <c r="Z80" s="27"/>
      <c r="AA80" s="64"/>
      <c r="AB80" s="27"/>
      <c r="AC80" s="67"/>
      <c r="AD80" s="61"/>
      <c r="AE80" s="27"/>
      <c r="AF80" s="27"/>
      <c r="AG80" s="27"/>
      <c r="AH80" s="27"/>
      <c r="AI80" s="69"/>
      <c r="AJ80" s="69"/>
      <c r="AK80" s="69"/>
      <c r="AL80" s="69"/>
      <c r="AM80" s="27"/>
      <c r="AN80" s="27"/>
      <c r="AO80" s="61"/>
      <c r="AP80" s="61"/>
      <c r="AQ80" s="27"/>
      <c r="AR80" s="27"/>
      <c r="AS80" s="27"/>
      <c r="AT80" s="27"/>
      <c r="AU80" s="69"/>
      <c r="AV80" s="69"/>
      <c r="AW80" s="61"/>
      <c r="AX80" s="27"/>
      <c r="AY80" s="27"/>
      <c r="AZ80" s="61"/>
      <c r="BA80" s="63"/>
    </row>
    <row r="81" spans="1:56" x14ac:dyDescent="0.25">
      <c r="A81" s="26" t="s">
        <v>72</v>
      </c>
      <c r="C81" s="61"/>
      <c r="D81" s="27"/>
      <c r="E81" s="64"/>
      <c r="F81" s="61"/>
      <c r="G81" s="61"/>
      <c r="H81" s="27"/>
      <c r="I81" s="64"/>
      <c r="J81" s="27"/>
      <c r="K81" s="69"/>
      <c r="L81" s="69"/>
      <c r="M81" s="64"/>
      <c r="N81" s="61"/>
      <c r="O81" s="27"/>
      <c r="P81" s="27"/>
      <c r="Q81" s="67"/>
      <c r="R81" s="67"/>
      <c r="S81" s="64"/>
      <c r="T81" s="27"/>
      <c r="U81" s="27"/>
      <c r="V81" s="27"/>
      <c r="W81" s="69"/>
      <c r="X81" s="69"/>
      <c r="Y81" s="27"/>
      <c r="Z81" s="27"/>
      <c r="AA81" s="64"/>
      <c r="AB81" s="27"/>
      <c r="AC81" s="67"/>
      <c r="AD81" s="61"/>
      <c r="AE81" s="27"/>
      <c r="AF81" s="27"/>
      <c r="AG81" s="27"/>
      <c r="AH81" s="27"/>
      <c r="AI81" s="69"/>
      <c r="AJ81" s="69"/>
      <c r="AK81" s="69"/>
      <c r="AL81" s="69"/>
      <c r="AM81" s="27"/>
      <c r="AN81" s="27"/>
      <c r="AO81" s="61"/>
      <c r="AP81" s="61"/>
      <c r="AQ81" s="27"/>
      <c r="AR81" s="27"/>
      <c r="AS81" s="27"/>
      <c r="AT81" s="27"/>
      <c r="AU81" s="69"/>
      <c r="AV81" s="69"/>
      <c r="AW81" s="61"/>
      <c r="AX81" s="27"/>
      <c r="AY81" s="27"/>
      <c r="AZ81" s="61"/>
      <c r="BA81" s="63"/>
    </row>
    <row r="82" spans="1:56" x14ac:dyDescent="0.25">
      <c r="A82" s="26" t="s">
        <v>73</v>
      </c>
      <c r="C82" s="61"/>
      <c r="D82" s="27"/>
      <c r="E82" s="27"/>
      <c r="F82" s="61"/>
      <c r="G82" s="67"/>
      <c r="H82" s="27"/>
      <c r="I82" s="27"/>
      <c r="J82" s="27"/>
      <c r="K82" s="69"/>
      <c r="L82" s="69"/>
      <c r="M82" s="27"/>
      <c r="N82" s="61"/>
      <c r="O82" s="27"/>
      <c r="P82" s="27"/>
      <c r="Q82" s="67"/>
      <c r="R82" s="67"/>
      <c r="S82" s="64"/>
      <c r="T82" s="64"/>
      <c r="U82" s="64"/>
      <c r="V82" s="27"/>
      <c r="W82" s="69"/>
      <c r="X82" s="69"/>
      <c r="Y82" s="27"/>
      <c r="Z82" s="27"/>
      <c r="AA82" s="64"/>
      <c r="AB82" s="27"/>
      <c r="AC82" s="67"/>
      <c r="AD82" s="61"/>
      <c r="AE82" s="27"/>
      <c r="AF82" s="27"/>
      <c r="AG82" s="27"/>
      <c r="AH82" s="27"/>
      <c r="AI82" s="69"/>
      <c r="AJ82" s="69"/>
      <c r="AK82" s="69"/>
      <c r="AL82" s="69"/>
      <c r="AM82" s="27"/>
      <c r="AN82" s="27"/>
      <c r="AO82" s="61"/>
      <c r="AP82" s="61"/>
      <c r="AQ82" s="27"/>
      <c r="AR82" s="27"/>
      <c r="AS82" s="27"/>
      <c r="AT82" s="27"/>
      <c r="AU82" s="69"/>
      <c r="AV82" s="69"/>
      <c r="AW82" s="61"/>
      <c r="AX82" s="27"/>
      <c r="AY82" s="27"/>
      <c r="AZ82" s="61"/>
      <c r="BA82" s="63"/>
    </row>
    <row r="83" spans="1:56" x14ac:dyDescent="0.25">
      <c r="A83" s="26" t="s">
        <v>74</v>
      </c>
      <c r="C83" s="61"/>
      <c r="D83" s="27"/>
      <c r="E83" s="27"/>
      <c r="F83" s="61"/>
      <c r="G83" s="61"/>
      <c r="H83" s="27"/>
      <c r="I83" s="27"/>
      <c r="J83" s="27"/>
      <c r="K83" s="69"/>
      <c r="L83" s="69"/>
      <c r="M83" s="27"/>
      <c r="N83" s="61"/>
      <c r="O83" s="27"/>
      <c r="P83" s="27"/>
      <c r="Q83" s="61"/>
      <c r="R83" s="61"/>
      <c r="S83" s="27"/>
      <c r="T83" s="27"/>
      <c r="U83" s="27"/>
      <c r="V83" s="27"/>
      <c r="W83" s="69"/>
      <c r="X83" s="69"/>
      <c r="Y83" s="27"/>
      <c r="Z83" s="27"/>
      <c r="AA83" s="27"/>
      <c r="AB83" s="27"/>
      <c r="AC83" s="67"/>
      <c r="AD83" s="61"/>
      <c r="AE83" s="27"/>
      <c r="AF83" s="27"/>
      <c r="AG83" s="27"/>
      <c r="AH83" s="27"/>
      <c r="AI83" s="69"/>
      <c r="AJ83" s="69"/>
      <c r="AK83" s="69"/>
      <c r="AL83" s="69"/>
      <c r="AM83" s="27"/>
      <c r="AN83" s="27"/>
      <c r="AO83" s="61"/>
      <c r="AP83" s="61"/>
      <c r="AQ83" s="27"/>
      <c r="AR83" s="27"/>
      <c r="AS83" s="27"/>
      <c r="AT83" s="27"/>
      <c r="AU83" s="69"/>
      <c r="AV83" s="69"/>
      <c r="AW83" s="61"/>
      <c r="AX83" s="27"/>
      <c r="AY83" s="27"/>
      <c r="AZ83" s="61"/>
      <c r="BA83" s="63"/>
    </row>
    <row r="84" spans="1:56" x14ac:dyDescent="0.25">
      <c r="A84" s="26" t="s">
        <v>75</v>
      </c>
      <c r="C84" s="61"/>
      <c r="D84" s="27"/>
      <c r="E84" s="27"/>
      <c r="F84" s="61"/>
      <c r="G84" s="61"/>
      <c r="H84" s="27"/>
      <c r="I84" s="27"/>
      <c r="J84" s="27"/>
      <c r="K84" s="69"/>
      <c r="L84" s="69"/>
      <c r="M84" s="27"/>
      <c r="N84" s="61"/>
      <c r="O84" s="27"/>
      <c r="P84" s="27"/>
      <c r="Q84" s="61"/>
      <c r="R84" s="61"/>
      <c r="S84" s="27"/>
      <c r="T84" s="27"/>
      <c r="U84" s="27"/>
      <c r="V84" s="27"/>
      <c r="W84" s="69"/>
      <c r="X84" s="69"/>
      <c r="Y84" s="27"/>
      <c r="Z84" s="27"/>
      <c r="AA84" s="27"/>
      <c r="AB84" s="27"/>
      <c r="AC84" s="67"/>
      <c r="AD84" s="61"/>
      <c r="AE84" s="27"/>
      <c r="AF84" s="27"/>
      <c r="AG84" s="27"/>
      <c r="AH84" s="27"/>
      <c r="AI84" s="69"/>
      <c r="AJ84" s="69"/>
      <c r="AK84" s="69"/>
      <c r="AL84" s="69"/>
      <c r="AM84" s="27"/>
      <c r="AN84" s="27"/>
      <c r="AO84" s="61"/>
      <c r="AP84" s="61"/>
      <c r="AQ84" s="27"/>
      <c r="AR84" s="27"/>
      <c r="AS84" s="27"/>
      <c r="AT84" s="27"/>
      <c r="AU84" s="69"/>
      <c r="AV84" s="69"/>
      <c r="AW84" s="61"/>
      <c r="AX84" s="27"/>
      <c r="AY84" s="27"/>
      <c r="AZ84" s="61"/>
      <c r="BA84" s="63"/>
    </row>
    <row r="85" spans="1:56" x14ac:dyDescent="0.25">
      <c r="A85" s="26" t="s">
        <v>76</v>
      </c>
      <c r="C85" s="61"/>
      <c r="D85" s="27"/>
      <c r="E85" s="64"/>
      <c r="F85" s="61"/>
      <c r="G85" s="61"/>
      <c r="H85" s="27"/>
      <c r="I85" s="64"/>
      <c r="J85" s="27"/>
      <c r="K85" s="69"/>
      <c r="L85" s="69"/>
      <c r="M85" s="64"/>
      <c r="N85" s="61"/>
      <c r="O85" s="27"/>
      <c r="P85" s="27"/>
      <c r="Q85" s="61"/>
      <c r="R85" s="61"/>
      <c r="S85" s="27"/>
      <c r="T85" s="27"/>
      <c r="U85" s="27"/>
      <c r="V85" s="27"/>
      <c r="W85" s="69"/>
      <c r="X85" s="69"/>
      <c r="Y85" s="64"/>
      <c r="Z85" s="27"/>
      <c r="AA85" s="27"/>
      <c r="AB85" s="27"/>
      <c r="AC85" s="67"/>
      <c r="AD85" s="61"/>
      <c r="AE85" s="27"/>
      <c r="AF85" s="27"/>
      <c r="AG85" s="27"/>
      <c r="AH85" s="27"/>
      <c r="AI85" s="69"/>
      <c r="AJ85" s="69"/>
      <c r="AK85" s="69"/>
      <c r="AL85" s="69"/>
      <c r="AM85" s="27"/>
      <c r="AN85" s="27"/>
      <c r="AO85" s="61"/>
      <c r="AP85" s="61"/>
      <c r="AQ85" s="27"/>
      <c r="AR85" s="27"/>
      <c r="AS85" s="27"/>
      <c r="AT85" s="27"/>
      <c r="AU85" s="69"/>
      <c r="AV85" s="69"/>
      <c r="AW85" s="61"/>
      <c r="AX85" s="27"/>
      <c r="AY85" s="27"/>
      <c r="AZ85" s="61"/>
      <c r="BA85" s="63"/>
    </row>
    <row r="86" spans="1:56" x14ac:dyDescent="0.25">
      <c r="A86" s="26" t="s">
        <v>77</v>
      </c>
      <c r="C86" s="61"/>
      <c r="D86" s="27"/>
      <c r="E86" s="27"/>
      <c r="F86" s="61"/>
      <c r="G86" s="61"/>
      <c r="H86" s="27"/>
      <c r="I86" s="27"/>
      <c r="J86" s="27"/>
      <c r="K86" s="69"/>
      <c r="L86" s="69"/>
      <c r="M86" s="27"/>
      <c r="N86" s="61"/>
      <c r="O86" s="27"/>
      <c r="P86" s="27"/>
      <c r="Q86" s="61"/>
      <c r="R86" s="61"/>
      <c r="S86" s="27"/>
      <c r="T86" s="27"/>
      <c r="U86" s="27"/>
      <c r="V86" s="27"/>
      <c r="W86" s="69"/>
      <c r="X86" s="69"/>
      <c r="Y86" s="27"/>
      <c r="Z86" s="27"/>
      <c r="AA86" s="27"/>
      <c r="AB86" s="27"/>
      <c r="AC86" s="67"/>
      <c r="AD86" s="61"/>
      <c r="AE86" s="27"/>
      <c r="AF86" s="27"/>
      <c r="AG86" s="27"/>
      <c r="AH86" s="27"/>
      <c r="AI86" s="69"/>
      <c r="AJ86" s="69"/>
      <c r="AK86" s="69"/>
      <c r="AL86" s="69"/>
      <c r="AM86" s="27"/>
      <c r="AN86" s="27"/>
      <c r="AO86" s="61"/>
      <c r="AP86" s="61"/>
      <c r="AQ86" s="27"/>
      <c r="AR86" s="27"/>
      <c r="AS86" s="27"/>
      <c r="AT86" s="27"/>
      <c r="AU86" s="69"/>
      <c r="AV86" s="69"/>
      <c r="AW86" s="61"/>
      <c r="AX86" s="27"/>
      <c r="AY86" s="27"/>
      <c r="AZ86" s="61"/>
      <c r="BA86" s="63"/>
    </row>
    <row r="87" spans="1:56" x14ac:dyDescent="0.25">
      <c r="A87" s="26" t="s">
        <v>78</v>
      </c>
      <c r="C87" s="61"/>
      <c r="D87" s="27"/>
      <c r="E87" s="27"/>
      <c r="F87" s="61"/>
      <c r="G87" s="61"/>
      <c r="H87" s="27"/>
      <c r="I87" s="27"/>
      <c r="J87" s="27"/>
      <c r="K87" s="69"/>
      <c r="L87" s="69"/>
      <c r="M87" s="27"/>
      <c r="N87" s="61"/>
      <c r="O87" s="27"/>
      <c r="P87" s="27"/>
      <c r="Q87" s="61"/>
      <c r="R87" s="61"/>
      <c r="S87" s="27"/>
      <c r="T87" s="27"/>
      <c r="U87" s="27"/>
      <c r="V87" s="27"/>
      <c r="W87" s="69"/>
      <c r="X87" s="69"/>
      <c r="Y87" s="27"/>
      <c r="Z87" s="27"/>
      <c r="AA87" s="27"/>
      <c r="AB87" s="27"/>
      <c r="AC87" s="67"/>
      <c r="AD87" s="61"/>
      <c r="AE87" s="27"/>
      <c r="AF87" s="27"/>
      <c r="AG87" s="27"/>
      <c r="AH87" s="27"/>
      <c r="AI87" s="69"/>
      <c r="AJ87" s="69"/>
      <c r="AK87" s="69"/>
      <c r="AL87" s="69"/>
      <c r="AM87" s="27"/>
      <c r="AN87" s="27"/>
      <c r="AO87" s="61"/>
      <c r="AP87" s="61"/>
      <c r="AQ87" s="27"/>
      <c r="AR87" s="27"/>
      <c r="AS87" s="27"/>
      <c r="AT87" s="27"/>
      <c r="AU87" s="69"/>
      <c r="AV87" s="69"/>
      <c r="AW87" s="61"/>
      <c r="AX87" s="27"/>
      <c r="AY87" s="27"/>
      <c r="AZ87" s="61"/>
      <c r="BA87" s="63"/>
    </row>
    <row r="88" spans="1:56" x14ac:dyDescent="0.25">
      <c r="BA88" s="63"/>
    </row>
    <row r="89" spans="1:56" x14ac:dyDescent="0.25">
      <c r="A89" s="65" t="s">
        <v>79</v>
      </c>
      <c r="B89" s="65"/>
      <c r="C89" s="29"/>
      <c r="D89" s="29" t="str">
        <f>IF(D65="","",SUM(D79:D87))</f>
        <v/>
      </c>
      <c r="E89" s="29"/>
      <c r="F89" s="29"/>
      <c r="G89" s="29"/>
      <c r="H89" s="29" t="str">
        <f t="shared" ref="H89:AX89" si="56">IF(H65="","",SUM(H79:H87))</f>
        <v/>
      </c>
      <c r="I89" s="29"/>
      <c r="J89" s="29" t="str">
        <f t="shared" si="56"/>
        <v/>
      </c>
      <c r="K89" s="29"/>
      <c r="L89" s="29" t="str">
        <f t="shared" si="56"/>
        <v/>
      </c>
      <c r="M89" s="29"/>
      <c r="N89" s="29"/>
      <c r="O89" s="29" t="str">
        <f t="shared" si="56"/>
        <v/>
      </c>
      <c r="P89" s="29"/>
      <c r="Q89" s="29"/>
      <c r="R89" s="29"/>
      <c r="S89" s="29" t="str">
        <f t="shared" si="56"/>
        <v/>
      </c>
      <c r="T89" s="29"/>
      <c r="U89" s="29" t="str">
        <f t="shared" si="56"/>
        <v/>
      </c>
      <c r="V89" s="29"/>
      <c r="W89" s="29" t="str">
        <f t="shared" si="56"/>
        <v/>
      </c>
      <c r="X89" s="29"/>
      <c r="Y89" s="29" t="str">
        <f t="shared" si="56"/>
        <v/>
      </c>
      <c r="Z89" s="29"/>
      <c r="AA89" s="29" t="str">
        <f t="shared" si="56"/>
        <v/>
      </c>
      <c r="AB89" s="29"/>
      <c r="AC89" s="29"/>
      <c r="AD89" s="29"/>
      <c r="AE89" s="29" t="str">
        <f t="shared" si="56"/>
        <v/>
      </c>
      <c r="AF89" s="29"/>
      <c r="AG89" s="29" t="str">
        <f t="shared" si="56"/>
        <v/>
      </c>
      <c r="AH89" s="29"/>
      <c r="AI89" s="29" t="str">
        <f t="shared" si="56"/>
        <v/>
      </c>
      <c r="AJ89" s="29"/>
      <c r="AK89" s="29" t="str">
        <f t="shared" si="56"/>
        <v/>
      </c>
      <c r="AL89" s="29"/>
      <c r="AM89" s="29" t="str">
        <f t="shared" si="56"/>
        <v/>
      </c>
      <c r="AN89" s="29"/>
      <c r="AO89" s="29"/>
      <c r="AP89" s="29"/>
      <c r="AQ89" s="29" t="str">
        <f t="shared" si="56"/>
        <v/>
      </c>
      <c r="AR89" s="29"/>
      <c r="AS89" s="29" t="str">
        <f t="shared" si="56"/>
        <v/>
      </c>
      <c r="AT89" s="29"/>
      <c r="AU89" s="29" t="str">
        <f t="shared" si="56"/>
        <v/>
      </c>
      <c r="AV89" s="29"/>
      <c r="AW89" s="29"/>
      <c r="AX89" s="29" t="str">
        <f t="shared" si="56"/>
        <v/>
      </c>
      <c r="AY89" s="29"/>
      <c r="AZ89" s="29"/>
      <c r="BA89" s="90">
        <f>SUM(C89:AZ89)</f>
        <v>0</v>
      </c>
      <c r="BB89" s="90" t="e">
        <f>AVERAGE(C89:AZ89)</f>
        <v>#DIV/0!</v>
      </c>
      <c r="BC89" s="66"/>
    </row>
    <row r="90" spans="1:56" x14ac:dyDescent="0.25">
      <c r="BA90" s="90"/>
      <c r="BB90" s="90"/>
    </row>
    <row r="91" spans="1:56" x14ac:dyDescent="0.25">
      <c r="A91" s="65" t="s">
        <v>80</v>
      </c>
      <c r="C91" s="45"/>
      <c r="D91" s="45" t="str">
        <f>IF(D65="","",D89+D59)</f>
        <v/>
      </c>
      <c r="E91" s="45"/>
      <c r="F91" s="45"/>
      <c r="G91" s="45"/>
      <c r="H91" s="45" t="str">
        <f t="shared" ref="H91:AX91" si="57">IF(H65="","",H89+H59)</f>
        <v/>
      </c>
      <c r="I91" s="45"/>
      <c r="J91" s="45" t="str">
        <f t="shared" si="57"/>
        <v/>
      </c>
      <c r="K91" s="45"/>
      <c r="L91" s="45" t="str">
        <f t="shared" si="57"/>
        <v/>
      </c>
      <c r="M91" s="45"/>
      <c r="N91" s="45"/>
      <c r="O91" s="45" t="str">
        <f t="shared" si="57"/>
        <v/>
      </c>
      <c r="P91" s="45"/>
      <c r="Q91" s="45"/>
      <c r="R91" s="45"/>
      <c r="S91" s="45" t="str">
        <f t="shared" si="57"/>
        <v/>
      </c>
      <c r="T91" s="45"/>
      <c r="U91" s="45" t="str">
        <f t="shared" si="57"/>
        <v/>
      </c>
      <c r="V91" s="45"/>
      <c r="W91" s="45" t="str">
        <f t="shared" si="57"/>
        <v/>
      </c>
      <c r="X91" s="45"/>
      <c r="Y91" s="45" t="str">
        <f t="shared" si="57"/>
        <v/>
      </c>
      <c r="Z91" s="45"/>
      <c r="AA91" s="45" t="str">
        <f t="shared" si="57"/>
        <v/>
      </c>
      <c r="AB91" s="45"/>
      <c r="AC91" s="45"/>
      <c r="AD91" s="45"/>
      <c r="AE91" s="45" t="str">
        <f t="shared" si="57"/>
        <v/>
      </c>
      <c r="AF91" s="45"/>
      <c r="AG91" s="45" t="str">
        <f t="shared" si="57"/>
        <v/>
      </c>
      <c r="AH91" s="45"/>
      <c r="AI91" s="45" t="str">
        <f t="shared" si="57"/>
        <v/>
      </c>
      <c r="AJ91" s="45"/>
      <c r="AK91" s="45" t="str">
        <f t="shared" si="57"/>
        <v/>
      </c>
      <c r="AL91" s="45"/>
      <c r="AM91" s="45" t="str">
        <f t="shared" si="57"/>
        <v/>
      </c>
      <c r="AN91" s="45"/>
      <c r="AO91" s="45"/>
      <c r="AP91" s="45"/>
      <c r="AQ91" s="45" t="str">
        <f t="shared" si="57"/>
        <v/>
      </c>
      <c r="AR91" s="45"/>
      <c r="AS91" s="45" t="str">
        <f t="shared" si="57"/>
        <v/>
      </c>
      <c r="AT91" s="45"/>
      <c r="AU91" s="45" t="str">
        <f t="shared" si="57"/>
        <v/>
      </c>
      <c r="AV91" s="45"/>
      <c r="AW91" s="45"/>
      <c r="AX91" s="45" t="str">
        <f t="shared" si="57"/>
        <v/>
      </c>
      <c r="AY91" s="45"/>
      <c r="AZ91" s="45"/>
      <c r="BA91" s="90">
        <f t="shared" ref="BA91" si="58">SUM(C91:AZ91)</f>
        <v>0</v>
      </c>
      <c r="BB91" s="90" t="e">
        <f t="shared" ref="BB91:BB93" si="59">AVERAGE(C91:AZ91)</f>
        <v>#DIV/0!</v>
      </c>
    </row>
    <row r="92" spans="1:56" x14ac:dyDescent="0.25">
      <c r="BA92" s="63"/>
      <c r="BB92" s="90"/>
    </row>
    <row r="93" spans="1:56" x14ac:dyDescent="0.25">
      <c r="A93" s="65" t="s">
        <v>81</v>
      </c>
      <c r="B93" s="65"/>
      <c r="C93" s="46"/>
      <c r="D93" s="46" t="str">
        <f>IF(D65="","",D89/((D89+D59)+SUM(D65:D70)))</f>
        <v/>
      </c>
      <c r="E93" s="46"/>
      <c r="F93" s="46"/>
      <c r="G93" s="46"/>
      <c r="H93" s="46" t="str">
        <f t="shared" ref="H93:AX93" si="60">IF(H65="","",H89/((H89+H59)+SUM(H65:H70)))</f>
        <v/>
      </c>
      <c r="I93" s="46"/>
      <c r="J93" s="46" t="str">
        <f t="shared" si="60"/>
        <v/>
      </c>
      <c r="K93" s="46"/>
      <c r="L93" s="46" t="str">
        <f t="shared" si="60"/>
        <v/>
      </c>
      <c r="M93" s="46"/>
      <c r="N93" s="46"/>
      <c r="O93" s="46" t="str">
        <f t="shared" si="60"/>
        <v/>
      </c>
      <c r="P93" s="46"/>
      <c r="Q93" s="46"/>
      <c r="R93" s="46"/>
      <c r="S93" s="46" t="str">
        <f t="shared" si="60"/>
        <v/>
      </c>
      <c r="T93" s="46"/>
      <c r="U93" s="46" t="str">
        <f t="shared" si="60"/>
        <v/>
      </c>
      <c r="V93" s="46"/>
      <c r="W93" s="46" t="str">
        <f t="shared" si="60"/>
        <v/>
      </c>
      <c r="X93" s="46"/>
      <c r="Y93" s="46" t="str">
        <f t="shared" si="60"/>
        <v/>
      </c>
      <c r="Z93" s="46"/>
      <c r="AA93" s="46" t="str">
        <f t="shared" si="60"/>
        <v/>
      </c>
      <c r="AB93" s="46"/>
      <c r="AC93" s="46"/>
      <c r="AD93" s="46"/>
      <c r="AE93" s="46" t="str">
        <f t="shared" si="60"/>
        <v/>
      </c>
      <c r="AF93" s="46"/>
      <c r="AG93" s="46" t="str">
        <f t="shared" si="60"/>
        <v/>
      </c>
      <c r="AH93" s="46"/>
      <c r="AI93" s="46" t="str">
        <f t="shared" si="60"/>
        <v/>
      </c>
      <c r="AJ93" s="46"/>
      <c r="AK93" s="46" t="str">
        <f t="shared" si="60"/>
        <v/>
      </c>
      <c r="AL93" s="46"/>
      <c r="AM93" s="46" t="str">
        <f t="shared" si="60"/>
        <v/>
      </c>
      <c r="AN93" s="46"/>
      <c r="AO93" s="46"/>
      <c r="AP93" s="46"/>
      <c r="AQ93" s="46" t="str">
        <f t="shared" si="60"/>
        <v/>
      </c>
      <c r="AR93" s="46"/>
      <c r="AS93" s="46" t="str">
        <f t="shared" si="60"/>
        <v/>
      </c>
      <c r="AT93" s="46"/>
      <c r="AU93" s="46" t="str">
        <f t="shared" si="60"/>
        <v/>
      </c>
      <c r="AV93" s="46"/>
      <c r="AW93" s="46"/>
      <c r="AX93" s="46" t="str">
        <f t="shared" si="60"/>
        <v/>
      </c>
      <c r="AY93" s="46"/>
      <c r="AZ93" s="46"/>
      <c r="BA93" s="93"/>
      <c r="BB93" s="90" t="e">
        <f t="shared" si="59"/>
        <v>#DIV/0!</v>
      </c>
      <c r="BD93" s="47"/>
    </row>
    <row r="94" spans="1:56" x14ac:dyDescent="0.25">
      <c r="BA94" s="90"/>
    </row>
  </sheetData>
  <mergeCells count="1">
    <mergeCell ref="G3:N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D93"/>
  <sheetViews>
    <sheetView zoomScale="60" zoomScaleNormal="6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AD5" sqref="AD5"/>
    </sheetView>
  </sheetViews>
  <sheetFormatPr baseColWidth="10" defaultRowHeight="15" x14ac:dyDescent="0.25"/>
  <cols>
    <col min="1" max="1" width="34.140625" style="26" customWidth="1"/>
    <col min="2" max="2" width="4.28515625" style="26" bestFit="1" customWidth="1"/>
    <col min="3" max="4" width="8" style="26" customWidth="1"/>
    <col min="5" max="5" width="6.28515625" style="26" customWidth="1"/>
    <col min="6" max="6" width="7.5703125" style="26" customWidth="1"/>
    <col min="7" max="7" width="7" style="26" customWidth="1"/>
    <col min="8" max="9" width="8.42578125" style="26" customWidth="1"/>
    <col min="10" max="10" width="8.28515625" style="26" customWidth="1"/>
    <col min="11" max="11" width="6.42578125" style="26" customWidth="1"/>
    <col min="12" max="12" width="7.7109375" style="26" bestFit="1" customWidth="1"/>
    <col min="13" max="13" width="6.42578125" style="26" customWidth="1"/>
    <col min="14" max="14" width="8" style="26" bestFit="1" customWidth="1"/>
    <col min="15" max="15" width="7.85546875" style="26" customWidth="1"/>
    <col min="16" max="16" width="7.5703125" style="26" customWidth="1"/>
    <col min="17" max="17" width="6.42578125" style="26" customWidth="1"/>
    <col min="18" max="18" width="8.28515625" style="26" customWidth="1"/>
    <col min="19" max="19" width="7" style="26" customWidth="1"/>
    <col min="20" max="20" width="7.85546875" style="26" customWidth="1"/>
    <col min="21" max="21" width="7" style="26" customWidth="1"/>
    <col min="22" max="22" width="7.42578125" style="26" customWidth="1"/>
    <col min="23" max="23" width="6.42578125" style="26" customWidth="1"/>
    <col min="24" max="24" width="7.5703125" style="26" customWidth="1"/>
    <col min="25" max="25" width="6.42578125" style="26" customWidth="1"/>
    <col min="26" max="26" width="7.7109375" style="26" customWidth="1"/>
    <col min="27" max="27" width="8.42578125" style="26" customWidth="1"/>
    <col min="28" max="28" width="8" style="26" customWidth="1"/>
    <col min="29" max="29" width="6.42578125" style="26" customWidth="1"/>
    <col min="30" max="30" width="8.28515625" style="26" customWidth="1"/>
    <col min="31" max="31" width="7" style="26" customWidth="1"/>
    <col min="32" max="32" width="8.28515625" style="26" customWidth="1"/>
    <col min="33" max="33" width="7" style="26" customWidth="1"/>
    <col min="34" max="34" width="8.140625" style="26" customWidth="1"/>
    <col min="35" max="35" width="6.42578125" style="26" customWidth="1"/>
    <col min="36" max="36" width="8.42578125" style="26" customWidth="1"/>
    <col min="37" max="37" width="6.42578125" style="26" customWidth="1"/>
    <col min="38" max="38" width="8.28515625" style="26" customWidth="1"/>
    <col min="39" max="39" width="8" style="26" customWidth="1"/>
    <col min="40" max="40" width="8.5703125" style="26" customWidth="1"/>
    <col min="41" max="41" width="6.42578125" style="26" customWidth="1"/>
    <col min="42" max="42" width="8" style="26" bestFit="1" customWidth="1"/>
    <col min="43" max="43" width="8" style="26" customWidth="1"/>
    <col min="44" max="44" width="8.28515625" style="26" customWidth="1"/>
    <col min="45" max="45" width="7" style="26" customWidth="1"/>
    <col min="46" max="46" width="7.85546875" style="26" customWidth="1"/>
    <col min="47" max="47" width="6.42578125" style="26" customWidth="1"/>
    <col min="48" max="48" width="8" style="26" customWidth="1"/>
    <col min="49" max="49" width="7.42578125" style="26" customWidth="1"/>
    <col min="50" max="50" width="8.140625" style="26" customWidth="1"/>
    <col min="51" max="52" width="7.85546875" style="26" customWidth="1"/>
    <col min="53" max="53" width="6" style="26" customWidth="1"/>
    <col min="54" max="54" width="6.5703125" style="26" bestFit="1" customWidth="1"/>
    <col min="55" max="55" width="10" style="26" bestFit="1" customWidth="1"/>
    <col min="56" max="16384" width="11.42578125" style="26"/>
  </cols>
  <sheetData>
    <row r="1" spans="1:55" ht="12" customHeight="1" x14ac:dyDescent="0.25">
      <c r="A1" s="14"/>
      <c r="B1" s="42"/>
      <c r="C1" s="9" t="s">
        <v>15</v>
      </c>
      <c r="L1" s="9"/>
      <c r="M1" s="9"/>
      <c r="N1" s="9"/>
      <c r="O1" s="9"/>
      <c r="P1" s="9"/>
      <c r="Q1" s="9"/>
      <c r="R1" s="2"/>
      <c r="S1" s="9"/>
    </row>
    <row r="2" spans="1:55" ht="11.25" customHeight="1" x14ac:dyDescent="0.25">
      <c r="A2" s="3"/>
      <c r="B2" s="10"/>
      <c r="C2" s="9" t="s">
        <v>16</v>
      </c>
      <c r="L2" s="9"/>
      <c r="M2" s="9"/>
      <c r="N2" s="9"/>
      <c r="O2" s="9"/>
      <c r="P2" s="9"/>
      <c r="Q2" s="9"/>
      <c r="R2" s="2"/>
      <c r="S2" s="9"/>
    </row>
    <row r="3" spans="1:55" ht="12" customHeight="1" x14ac:dyDescent="0.25">
      <c r="A3" s="4"/>
      <c r="B3" s="11"/>
      <c r="C3" s="9" t="s">
        <v>0</v>
      </c>
      <c r="H3" s="109" t="s">
        <v>85</v>
      </c>
      <c r="I3" s="109"/>
      <c r="J3" s="109"/>
      <c r="K3" s="109"/>
      <c r="L3" s="109"/>
      <c r="M3" s="109"/>
      <c r="N3" s="109"/>
      <c r="O3" s="109"/>
      <c r="P3" s="9"/>
      <c r="Q3" s="9"/>
      <c r="R3" s="2"/>
      <c r="S3" s="9"/>
    </row>
    <row r="4" spans="1:55" ht="12" customHeight="1" x14ac:dyDescent="0.25">
      <c r="A4" s="5"/>
      <c r="B4" s="12"/>
      <c r="C4" s="9" t="s">
        <v>17</v>
      </c>
      <c r="H4" s="109"/>
      <c r="I4" s="109"/>
      <c r="J4" s="109"/>
      <c r="K4" s="109"/>
      <c r="L4" s="109"/>
      <c r="M4" s="109"/>
      <c r="N4" s="109"/>
      <c r="O4" s="109"/>
      <c r="P4" s="9"/>
      <c r="Q4" s="9"/>
      <c r="R4" s="2"/>
      <c r="S4" s="9"/>
    </row>
    <row r="5" spans="1:55" ht="11.25" customHeight="1" x14ac:dyDescent="0.25">
      <c r="A5" s="6"/>
      <c r="B5" s="24"/>
      <c r="C5" s="9" t="s">
        <v>18</v>
      </c>
      <c r="H5" s="109"/>
      <c r="I5" s="109"/>
      <c r="J5" s="109"/>
      <c r="K5" s="109"/>
      <c r="L5" s="109"/>
      <c r="M5" s="109"/>
      <c r="N5" s="109"/>
      <c r="O5" s="109"/>
      <c r="P5" s="9"/>
      <c r="Q5" s="9"/>
      <c r="R5" s="9"/>
      <c r="S5" s="9"/>
    </row>
    <row r="6" spans="1:55" ht="13.5" customHeight="1" x14ac:dyDescent="0.25">
      <c r="A6" s="7"/>
      <c r="B6" s="13"/>
      <c r="C6" s="9" t="s">
        <v>19</v>
      </c>
      <c r="H6" s="109"/>
      <c r="I6" s="109"/>
      <c r="J6" s="109"/>
      <c r="K6" s="109"/>
      <c r="L6" s="109"/>
      <c r="M6" s="109"/>
      <c r="N6" s="109"/>
      <c r="O6" s="109"/>
      <c r="P6" s="9"/>
      <c r="Q6" s="9"/>
      <c r="R6" s="9"/>
      <c r="S6" s="9"/>
    </row>
    <row r="7" spans="1:55" x14ac:dyDescent="0.25">
      <c r="A7" s="8"/>
      <c r="B7" s="25"/>
      <c r="C7" s="9" t="s">
        <v>20</v>
      </c>
      <c r="H7" s="109"/>
      <c r="I7" s="109"/>
      <c r="J7" s="109"/>
      <c r="K7" s="109"/>
      <c r="L7" s="109"/>
      <c r="M7" s="109"/>
      <c r="N7" s="109"/>
      <c r="O7" s="109"/>
      <c r="P7" s="9"/>
      <c r="Q7" s="9"/>
      <c r="R7" s="2"/>
      <c r="S7" s="9"/>
    </row>
    <row r="8" spans="1:55" x14ac:dyDescent="0.25">
      <c r="A8" s="53"/>
    </row>
    <row r="10" spans="1:55" x14ac:dyDescent="0.25">
      <c r="C10" s="18">
        <v>41791</v>
      </c>
      <c r="D10" s="57">
        <v>41792</v>
      </c>
      <c r="E10" s="57"/>
      <c r="F10" s="57">
        <v>41793</v>
      </c>
      <c r="G10" s="57"/>
      <c r="H10" s="57">
        <v>41794</v>
      </c>
      <c r="I10" s="57"/>
      <c r="J10" s="57">
        <v>41795</v>
      </c>
      <c r="K10" s="57"/>
      <c r="L10" s="57">
        <v>41796</v>
      </c>
      <c r="M10" s="57"/>
      <c r="N10" s="18">
        <v>41797</v>
      </c>
      <c r="O10" s="18">
        <v>41798</v>
      </c>
      <c r="P10" s="57">
        <v>41799</v>
      </c>
      <c r="Q10" s="57"/>
      <c r="R10" s="57">
        <v>41800</v>
      </c>
      <c r="S10" s="57"/>
      <c r="T10" s="57">
        <v>41801</v>
      </c>
      <c r="U10" s="57"/>
      <c r="V10" s="57">
        <v>41802</v>
      </c>
      <c r="W10" s="57"/>
      <c r="X10" s="57">
        <v>41803</v>
      </c>
      <c r="Y10" s="57"/>
      <c r="Z10" s="18">
        <v>41804</v>
      </c>
      <c r="AA10" s="18">
        <v>41805</v>
      </c>
      <c r="AB10" s="57">
        <v>41806</v>
      </c>
      <c r="AC10" s="57"/>
      <c r="AD10" s="57">
        <v>41807</v>
      </c>
      <c r="AE10" s="57"/>
      <c r="AF10" s="57">
        <v>41808</v>
      </c>
      <c r="AG10" s="57"/>
      <c r="AH10" s="57">
        <v>41809</v>
      </c>
      <c r="AI10" s="57"/>
      <c r="AJ10" s="57">
        <v>41810</v>
      </c>
      <c r="AK10" s="57"/>
      <c r="AL10" s="18">
        <v>41811</v>
      </c>
      <c r="AM10" s="18">
        <v>41812</v>
      </c>
      <c r="AN10" s="57">
        <v>41813</v>
      </c>
      <c r="AO10" s="57"/>
      <c r="AP10" s="57">
        <v>41814</v>
      </c>
      <c r="AQ10" s="57"/>
      <c r="AR10" s="57">
        <v>41815</v>
      </c>
      <c r="AS10" s="57"/>
      <c r="AT10" s="57">
        <v>41816</v>
      </c>
      <c r="AU10" s="57"/>
      <c r="AV10" s="57">
        <v>41817</v>
      </c>
      <c r="AW10" s="57"/>
      <c r="AX10" s="18">
        <v>41818</v>
      </c>
      <c r="AY10" s="18">
        <v>41819</v>
      </c>
      <c r="AZ10" s="57">
        <v>41820</v>
      </c>
      <c r="BA10" s="57"/>
      <c r="BB10" s="48" t="s">
        <v>57</v>
      </c>
      <c r="BC10" s="26" t="s">
        <v>58</v>
      </c>
    </row>
    <row r="11" spans="1:55" x14ac:dyDescent="0.25">
      <c r="A11" s="17" t="s">
        <v>3</v>
      </c>
      <c r="B11" s="17"/>
      <c r="C11" s="37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7"/>
      <c r="O11" s="37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7"/>
      <c r="AA11" s="37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7"/>
      <c r="AM11" s="37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7"/>
      <c r="AY11" s="37"/>
      <c r="AZ11" s="36"/>
      <c r="BA11" s="36"/>
    </row>
    <row r="12" spans="1:55" x14ac:dyDescent="0.25">
      <c r="A12" s="17" t="s">
        <v>4</v>
      </c>
      <c r="B12" s="17"/>
      <c r="C12" s="37"/>
      <c r="D12" s="51" t="s">
        <v>82</v>
      </c>
      <c r="E12" s="51"/>
      <c r="F12" s="51" t="s">
        <v>82</v>
      </c>
      <c r="G12" s="51"/>
      <c r="H12" s="51" t="s">
        <v>82</v>
      </c>
      <c r="I12" s="51"/>
      <c r="J12" s="51" t="s">
        <v>82</v>
      </c>
      <c r="K12" s="51"/>
      <c r="L12" s="51" t="s">
        <v>82</v>
      </c>
      <c r="M12" s="51"/>
      <c r="N12" s="37"/>
      <c r="O12" s="37"/>
      <c r="P12" s="51" t="s">
        <v>82</v>
      </c>
      <c r="Q12" s="51"/>
      <c r="R12" s="51" t="s">
        <v>82</v>
      </c>
      <c r="S12" s="51"/>
      <c r="T12" s="51" t="s">
        <v>82</v>
      </c>
      <c r="U12" s="51"/>
      <c r="V12" s="51" t="s">
        <v>82</v>
      </c>
      <c r="W12" s="51"/>
      <c r="X12" s="51" t="s">
        <v>82</v>
      </c>
      <c r="Y12" s="51"/>
      <c r="Z12" s="37"/>
      <c r="AA12" s="37"/>
      <c r="AB12" s="51" t="s">
        <v>82</v>
      </c>
      <c r="AC12" s="51"/>
      <c r="AD12" s="51" t="s">
        <v>82</v>
      </c>
      <c r="AE12" s="51"/>
      <c r="AF12" s="51" t="s">
        <v>82</v>
      </c>
      <c r="AG12" s="51"/>
      <c r="AH12" s="51" t="s">
        <v>82</v>
      </c>
      <c r="AI12" s="51"/>
      <c r="AJ12" s="51" t="s">
        <v>82</v>
      </c>
      <c r="AK12" s="51"/>
      <c r="AL12" s="37"/>
      <c r="AM12" s="37"/>
      <c r="AN12" s="51" t="s">
        <v>82</v>
      </c>
      <c r="AO12" s="51"/>
      <c r="AP12" s="51" t="s">
        <v>82</v>
      </c>
      <c r="AQ12" s="51"/>
      <c r="AR12" s="51" t="s">
        <v>82</v>
      </c>
      <c r="AS12" s="51"/>
      <c r="AT12" s="51" t="s">
        <v>82</v>
      </c>
      <c r="AU12" s="51"/>
      <c r="AV12" s="51" t="s">
        <v>82</v>
      </c>
      <c r="AW12" s="51"/>
      <c r="AX12" s="37"/>
      <c r="AY12" s="37"/>
      <c r="AZ12" s="51" t="s">
        <v>82</v>
      </c>
      <c r="BA12" s="51"/>
    </row>
    <row r="13" spans="1:55" x14ac:dyDescent="0.25">
      <c r="A13" s="17" t="s">
        <v>5</v>
      </c>
      <c r="B13" s="17"/>
      <c r="C13" s="37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7"/>
      <c r="O13" s="37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7"/>
      <c r="AA13" s="37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7"/>
      <c r="AM13" s="37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7"/>
      <c r="AY13" s="37"/>
      <c r="AZ13" s="41" t="s">
        <v>1</v>
      </c>
      <c r="BA13" s="41"/>
    </row>
    <row r="14" spans="1:55" x14ac:dyDescent="0.25">
      <c r="A14" s="17" t="s">
        <v>6</v>
      </c>
      <c r="B14" s="17"/>
      <c r="C14" s="37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7"/>
      <c r="O14" s="37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7"/>
      <c r="AA14" s="37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7"/>
      <c r="AM14" s="37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7"/>
      <c r="AY14" s="37"/>
      <c r="AZ14" s="36"/>
      <c r="BA14" s="36"/>
    </row>
    <row r="15" spans="1:55" x14ac:dyDescent="0.25">
      <c r="A15" s="17" t="s">
        <v>7</v>
      </c>
      <c r="B15" s="17"/>
      <c r="C15" s="37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7"/>
      <c r="O15" s="37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7"/>
      <c r="AA15" s="37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7"/>
      <c r="AM15" s="37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7"/>
      <c r="AY15" s="37"/>
      <c r="AZ15" s="36"/>
      <c r="BA15" s="36"/>
    </row>
    <row r="16" spans="1:55" x14ac:dyDescent="0.25">
      <c r="A16" s="17" t="s">
        <v>8</v>
      </c>
      <c r="B16" s="17"/>
      <c r="C16" s="37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7"/>
      <c r="O16" s="37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7"/>
      <c r="AA16" s="37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7"/>
      <c r="AM16" s="37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7"/>
      <c r="AY16" s="37"/>
      <c r="AZ16" s="36"/>
      <c r="BA16" s="36"/>
    </row>
    <row r="17" spans="1:55" x14ac:dyDescent="0.25">
      <c r="A17" s="17" t="s">
        <v>9</v>
      </c>
      <c r="B17" s="17"/>
      <c r="C17" s="37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7"/>
      <c r="O17" s="37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7"/>
      <c r="AA17" s="37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7"/>
      <c r="AM17" s="37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7"/>
      <c r="AY17" s="37"/>
      <c r="AZ17" s="36"/>
      <c r="BA17" s="36"/>
    </row>
    <row r="18" spans="1:55" x14ac:dyDescent="0.25">
      <c r="A18" s="17" t="s">
        <v>10</v>
      </c>
      <c r="B18" s="17"/>
      <c r="C18" s="37"/>
      <c r="D18" s="41" t="s">
        <v>1</v>
      </c>
      <c r="E18" s="41"/>
      <c r="F18" s="41" t="s">
        <v>1</v>
      </c>
      <c r="G18" s="41"/>
      <c r="H18" s="41" t="s">
        <v>1</v>
      </c>
      <c r="I18" s="41"/>
      <c r="J18" s="41" t="s">
        <v>1</v>
      </c>
      <c r="K18" s="41"/>
      <c r="L18" s="41" t="s">
        <v>1</v>
      </c>
      <c r="M18" s="41"/>
      <c r="N18" s="37"/>
      <c r="O18" s="37"/>
      <c r="P18" s="41" t="s">
        <v>1</v>
      </c>
      <c r="Q18" s="41"/>
      <c r="R18" s="41" t="s">
        <v>1</v>
      </c>
      <c r="S18" s="41"/>
      <c r="T18" s="41" t="s">
        <v>1</v>
      </c>
      <c r="U18" s="41"/>
      <c r="V18" s="41" t="s">
        <v>1</v>
      </c>
      <c r="W18" s="41"/>
      <c r="X18" s="41" t="s">
        <v>1</v>
      </c>
      <c r="Y18" s="41"/>
      <c r="Z18" s="37"/>
      <c r="AA18" s="37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7"/>
      <c r="AM18" s="37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7"/>
      <c r="AY18" s="37"/>
      <c r="AZ18" s="41" t="s">
        <v>1</v>
      </c>
      <c r="BA18" s="41"/>
    </row>
    <row r="19" spans="1:55" x14ac:dyDescent="0.25">
      <c r="A19" s="15" t="s">
        <v>11</v>
      </c>
      <c r="B19" s="15"/>
      <c r="C19" s="37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37"/>
      <c r="O19" s="37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37"/>
      <c r="AA19" s="37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37"/>
      <c r="AM19" s="37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37"/>
      <c r="AY19" s="37"/>
      <c r="AZ19" s="56"/>
      <c r="BA19" s="56"/>
    </row>
    <row r="20" spans="1:55" x14ac:dyDescent="0.25">
      <c r="A20" s="15" t="s">
        <v>12</v>
      </c>
      <c r="B20" s="15"/>
      <c r="C20" s="37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37"/>
      <c r="O20" s="37"/>
      <c r="P20" s="56"/>
      <c r="Q20" s="56"/>
      <c r="R20" s="56"/>
      <c r="S20" s="56"/>
      <c r="T20" s="56"/>
      <c r="U20" s="56"/>
      <c r="V20" s="56"/>
      <c r="W20" s="56"/>
      <c r="X20" s="41" t="s">
        <v>1</v>
      </c>
      <c r="Y20" s="41"/>
      <c r="Z20" s="37"/>
      <c r="AA20" s="37"/>
      <c r="AB20" s="41" t="s">
        <v>1</v>
      </c>
      <c r="AC20" s="41"/>
      <c r="AD20" s="41" t="s">
        <v>1</v>
      </c>
      <c r="AE20" s="41"/>
      <c r="AF20" s="41" t="s">
        <v>1</v>
      </c>
      <c r="AG20" s="41"/>
      <c r="AH20" s="56"/>
      <c r="AI20" s="56"/>
      <c r="AJ20" s="56"/>
      <c r="AK20" s="56"/>
      <c r="AL20" s="37"/>
      <c r="AM20" s="37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37"/>
      <c r="AY20" s="37"/>
      <c r="AZ20" s="56"/>
      <c r="BA20" s="56"/>
    </row>
    <row r="21" spans="1:55" x14ac:dyDescent="0.25">
      <c r="A21" s="15" t="s">
        <v>13</v>
      </c>
      <c r="B21" s="15"/>
      <c r="C21" s="37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37"/>
      <c r="O21" s="37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37"/>
      <c r="AA21" s="37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37"/>
      <c r="AM21" s="37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37"/>
      <c r="AY21" s="37"/>
      <c r="AZ21" s="56"/>
      <c r="BA21" s="56"/>
    </row>
    <row r="22" spans="1:55" x14ac:dyDescent="0.25">
      <c r="A22" s="15" t="s">
        <v>14</v>
      </c>
      <c r="B22" s="15"/>
      <c r="C22" s="37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37"/>
      <c r="O22" s="37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37"/>
      <c r="AA22" s="37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37"/>
      <c r="AM22" s="37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37"/>
      <c r="AY22" s="37"/>
      <c r="AZ22" s="56"/>
      <c r="BA22" s="56"/>
    </row>
    <row r="23" spans="1:55" x14ac:dyDescent="0.25">
      <c r="A23" s="17" t="s">
        <v>21</v>
      </c>
      <c r="B23" s="17"/>
      <c r="C23" s="37"/>
      <c r="D23" s="41" t="s">
        <v>1</v>
      </c>
      <c r="E23" s="41"/>
      <c r="F23" s="41" t="s">
        <v>1</v>
      </c>
      <c r="G23" s="41"/>
      <c r="H23" s="79" t="s">
        <v>60</v>
      </c>
      <c r="I23" s="79"/>
      <c r="J23" s="79" t="s">
        <v>60</v>
      </c>
      <c r="K23" s="79"/>
      <c r="L23" s="79" t="s">
        <v>60</v>
      </c>
      <c r="M23" s="79"/>
      <c r="N23" s="37"/>
      <c r="O23" s="37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7"/>
      <c r="AA23" s="37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7"/>
      <c r="AM23" s="37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7"/>
      <c r="AY23" s="37"/>
      <c r="AZ23" s="36"/>
      <c r="BA23" s="36"/>
    </row>
    <row r="24" spans="1:55" x14ac:dyDescent="0.25">
      <c r="A24" s="17" t="s">
        <v>22</v>
      </c>
      <c r="B24" s="17"/>
      <c r="C24" s="37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7"/>
      <c r="O24" s="37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7"/>
      <c r="AA24" s="37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7"/>
      <c r="AM24" s="37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7"/>
      <c r="AY24" s="37"/>
      <c r="AZ24" s="36"/>
      <c r="BA24" s="36"/>
    </row>
    <row r="25" spans="1:55" x14ac:dyDescent="0.25">
      <c r="A25" s="17" t="s">
        <v>23</v>
      </c>
      <c r="B25" s="17"/>
      <c r="C25" s="37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7"/>
      <c r="O25" s="37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7"/>
      <c r="AA25" s="37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7"/>
      <c r="AM25" s="37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7"/>
      <c r="AY25" s="37"/>
      <c r="AZ25" s="36"/>
      <c r="BA25" s="36"/>
    </row>
    <row r="26" spans="1:55" x14ac:dyDescent="0.25">
      <c r="A26" s="17" t="s">
        <v>24</v>
      </c>
      <c r="B26" s="17"/>
      <c r="C26" s="37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7"/>
      <c r="O26" s="37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7"/>
      <c r="AA26" s="37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7"/>
      <c r="AM26" s="37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7"/>
      <c r="AY26" s="37"/>
      <c r="AZ26" s="36"/>
      <c r="BA26" s="36"/>
    </row>
    <row r="27" spans="1:55" x14ac:dyDescent="0.25">
      <c r="A27" s="17" t="s">
        <v>25</v>
      </c>
      <c r="B27" s="17"/>
      <c r="C27" s="37"/>
      <c r="D27" s="41" t="s">
        <v>1</v>
      </c>
      <c r="E27" s="41"/>
      <c r="F27" s="41" t="s">
        <v>1</v>
      </c>
      <c r="G27" s="41"/>
      <c r="H27" s="41" t="s">
        <v>1</v>
      </c>
      <c r="I27" s="41"/>
      <c r="J27" s="41" t="s">
        <v>1</v>
      </c>
      <c r="K27" s="41"/>
      <c r="L27" s="41" t="s">
        <v>1</v>
      </c>
      <c r="M27" s="41"/>
      <c r="N27" s="37"/>
      <c r="O27" s="37"/>
      <c r="P27" s="80" t="s">
        <v>2</v>
      </c>
      <c r="Q27" s="80"/>
      <c r="R27" s="41" t="s">
        <v>1</v>
      </c>
      <c r="S27" s="41"/>
      <c r="T27" s="41" t="s">
        <v>1</v>
      </c>
      <c r="U27" s="41"/>
      <c r="V27" s="41" t="s">
        <v>1</v>
      </c>
      <c r="W27" s="41"/>
      <c r="X27" s="41" t="s">
        <v>1</v>
      </c>
      <c r="Y27" s="41"/>
      <c r="Z27" s="37"/>
      <c r="AA27" s="37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7"/>
      <c r="AM27" s="37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7"/>
      <c r="AY27" s="37"/>
      <c r="AZ27" s="36"/>
      <c r="BA27" s="36"/>
    </row>
    <row r="28" spans="1:55" x14ac:dyDescent="0.25">
      <c r="A28" s="17" t="s">
        <v>26</v>
      </c>
      <c r="B28" s="17"/>
      <c r="C28" s="37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7"/>
      <c r="O28" s="37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7"/>
      <c r="AA28" s="37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7"/>
      <c r="AM28" s="37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7"/>
      <c r="AY28" s="37"/>
      <c r="AZ28" s="36"/>
      <c r="BA28" s="36"/>
    </row>
    <row r="30" spans="1:55" x14ac:dyDescent="0.25">
      <c r="A30" s="35" t="s">
        <v>27</v>
      </c>
      <c r="B30" s="19"/>
      <c r="C30" s="61" t="str">
        <f>IF(C11="","",SUM(C11:C28))</f>
        <v/>
      </c>
      <c r="D30" s="27">
        <f>SUM(D11:D28)</f>
        <v>0</v>
      </c>
      <c r="E30" s="27"/>
      <c r="F30" s="27">
        <f t="shared" ref="F30:AZ30" si="0">SUM(F11:F28)</f>
        <v>0</v>
      </c>
      <c r="G30" s="27"/>
      <c r="H30" s="27">
        <f t="shared" si="0"/>
        <v>0</v>
      </c>
      <c r="I30" s="27"/>
      <c r="J30" s="27">
        <f t="shared" si="0"/>
        <v>0</v>
      </c>
      <c r="K30" s="27"/>
      <c r="L30" s="27">
        <f t="shared" si="0"/>
        <v>0</v>
      </c>
      <c r="M30" s="27"/>
      <c r="N30" s="61"/>
      <c r="O30" s="61"/>
      <c r="P30" s="27">
        <f t="shared" si="0"/>
        <v>0</v>
      </c>
      <c r="Q30" s="27"/>
      <c r="R30" s="27">
        <f t="shared" si="0"/>
        <v>0</v>
      </c>
      <c r="S30" s="27"/>
      <c r="T30" s="27">
        <f t="shared" si="0"/>
        <v>0</v>
      </c>
      <c r="U30" s="27"/>
      <c r="V30" s="27">
        <f t="shared" si="0"/>
        <v>0</v>
      </c>
      <c r="W30" s="27"/>
      <c r="X30" s="27">
        <f t="shared" si="0"/>
        <v>0</v>
      </c>
      <c r="Y30" s="27"/>
      <c r="Z30" s="61"/>
      <c r="AA30" s="61"/>
      <c r="AB30" s="27">
        <f t="shared" si="0"/>
        <v>0</v>
      </c>
      <c r="AC30" s="27"/>
      <c r="AD30" s="27">
        <f t="shared" si="0"/>
        <v>0</v>
      </c>
      <c r="AE30" s="27"/>
      <c r="AF30" s="27">
        <f t="shared" si="0"/>
        <v>0</v>
      </c>
      <c r="AG30" s="27"/>
      <c r="AH30" s="27">
        <f t="shared" si="0"/>
        <v>0</v>
      </c>
      <c r="AI30" s="27"/>
      <c r="AJ30" s="27">
        <f t="shared" si="0"/>
        <v>0</v>
      </c>
      <c r="AK30" s="27"/>
      <c r="AL30" s="61"/>
      <c r="AM30" s="61"/>
      <c r="AN30" s="27">
        <f t="shared" si="0"/>
        <v>0</v>
      </c>
      <c r="AO30" s="27"/>
      <c r="AP30" s="27">
        <f t="shared" si="0"/>
        <v>0</v>
      </c>
      <c r="AQ30" s="27"/>
      <c r="AR30" s="27">
        <f t="shared" si="0"/>
        <v>0</v>
      </c>
      <c r="AS30" s="27"/>
      <c r="AT30" s="27">
        <f t="shared" si="0"/>
        <v>0</v>
      </c>
      <c r="AU30" s="27"/>
      <c r="AV30" s="27">
        <f t="shared" si="0"/>
        <v>0</v>
      </c>
      <c r="AW30" s="27"/>
      <c r="AX30" s="27"/>
      <c r="AY30" s="27"/>
      <c r="AZ30" s="27">
        <f t="shared" si="0"/>
        <v>0</v>
      </c>
      <c r="BA30" s="27"/>
      <c r="BC30" s="50">
        <f>AVERAGE(C30:AZ30)</f>
        <v>0</v>
      </c>
    </row>
    <row r="31" spans="1:55" x14ac:dyDescent="0.25">
      <c r="A31" s="35" t="s">
        <v>28</v>
      </c>
      <c r="B31" s="19"/>
      <c r="C31" s="61" t="str">
        <f>IF(C30="","",(18-C30))</f>
        <v/>
      </c>
      <c r="D31" s="27">
        <f t="shared" ref="D31:BA31" si="1">IF(D30="","",(18-D30))</f>
        <v>18</v>
      </c>
      <c r="E31" s="27" t="str">
        <f t="shared" si="1"/>
        <v/>
      </c>
      <c r="F31" s="27">
        <f t="shared" si="1"/>
        <v>18</v>
      </c>
      <c r="G31" s="27"/>
      <c r="H31" s="27">
        <f t="shared" si="1"/>
        <v>18</v>
      </c>
      <c r="I31" s="27"/>
      <c r="J31" s="27">
        <f t="shared" si="1"/>
        <v>18</v>
      </c>
      <c r="K31" s="27"/>
      <c r="L31" s="27">
        <f t="shared" si="1"/>
        <v>18</v>
      </c>
      <c r="M31" s="27"/>
      <c r="N31" s="61" t="str">
        <f t="shared" si="1"/>
        <v/>
      </c>
      <c r="O31" s="61" t="str">
        <f t="shared" si="1"/>
        <v/>
      </c>
      <c r="P31" s="27">
        <f t="shared" si="1"/>
        <v>18</v>
      </c>
      <c r="Q31" s="27" t="str">
        <f t="shared" si="1"/>
        <v/>
      </c>
      <c r="R31" s="27">
        <f t="shared" si="1"/>
        <v>18</v>
      </c>
      <c r="S31" s="27"/>
      <c r="T31" s="27">
        <f t="shared" si="1"/>
        <v>18</v>
      </c>
      <c r="U31" s="27"/>
      <c r="V31" s="27">
        <f t="shared" si="1"/>
        <v>18</v>
      </c>
      <c r="W31" s="27"/>
      <c r="X31" s="27">
        <f t="shared" si="1"/>
        <v>18</v>
      </c>
      <c r="Y31" s="27"/>
      <c r="Z31" s="61" t="str">
        <f t="shared" si="1"/>
        <v/>
      </c>
      <c r="AA31" s="61" t="str">
        <f t="shared" si="1"/>
        <v/>
      </c>
      <c r="AB31" s="27">
        <f t="shared" si="1"/>
        <v>18</v>
      </c>
      <c r="AC31" s="27" t="str">
        <f t="shared" si="1"/>
        <v/>
      </c>
      <c r="AD31" s="27">
        <f t="shared" si="1"/>
        <v>18</v>
      </c>
      <c r="AE31" s="27"/>
      <c r="AF31" s="27">
        <f t="shared" si="1"/>
        <v>18</v>
      </c>
      <c r="AG31" s="27"/>
      <c r="AH31" s="27">
        <f t="shared" si="1"/>
        <v>18</v>
      </c>
      <c r="AI31" s="27"/>
      <c r="AJ31" s="27">
        <f t="shared" si="1"/>
        <v>18</v>
      </c>
      <c r="AK31" s="27"/>
      <c r="AL31" s="61" t="str">
        <f t="shared" si="1"/>
        <v/>
      </c>
      <c r="AM31" s="61" t="str">
        <f t="shared" si="1"/>
        <v/>
      </c>
      <c r="AN31" s="27">
        <f t="shared" si="1"/>
        <v>18</v>
      </c>
      <c r="AO31" s="27" t="str">
        <f t="shared" si="1"/>
        <v/>
      </c>
      <c r="AP31" s="27">
        <f t="shared" si="1"/>
        <v>18</v>
      </c>
      <c r="AQ31" s="27"/>
      <c r="AR31" s="27">
        <f t="shared" si="1"/>
        <v>18</v>
      </c>
      <c r="AS31" s="27"/>
      <c r="AT31" s="27">
        <f t="shared" si="1"/>
        <v>18</v>
      </c>
      <c r="AU31" s="27"/>
      <c r="AV31" s="27">
        <f t="shared" si="1"/>
        <v>18</v>
      </c>
      <c r="AW31" s="27"/>
      <c r="AX31" s="27"/>
      <c r="AY31" s="27" t="str">
        <f t="shared" si="1"/>
        <v/>
      </c>
      <c r="AZ31" s="27">
        <f t="shared" si="1"/>
        <v>18</v>
      </c>
      <c r="BA31" s="27" t="str">
        <f t="shared" si="1"/>
        <v/>
      </c>
      <c r="BC31" s="50">
        <f>AVERAGE(C31:AZ31)</f>
        <v>18</v>
      </c>
    </row>
    <row r="33" spans="1:53" x14ac:dyDescent="0.25">
      <c r="B33" s="26" t="s">
        <v>33</v>
      </c>
      <c r="C33" s="18">
        <v>41791</v>
      </c>
      <c r="D33" s="57">
        <v>41792</v>
      </c>
      <c r="E33" s="57"/>
      <c r="F33" s="57">
        <v>41793</v>
      </c>
      <c r="G33" s="57"/>
      <c r="H33" s="57">
        <v>41794</v>
      </c>
      <c r="I33" s="57"/>
      <c r="J33" s="57">
        <v>41795</v>
      </c>
      <c r="K33" s="57"/>
      <c r="L33" s="57">
        <v>41796</v>
      </c>
      <c r="M33" s="57"/>
      <c r="N33" s="18">
        <v>41797</v>
      </c>
      <c r="O33" s="18">
        <v>41798</v>
      </c>
      <c r="P33" s="57">
        <v>41799</v>
      </c>
      <c r="Q33" s="57"/>
      <c r="R33" s="57">
        <v>41800</v>
      </c>
      <c r="S33" s="57"/>
      <c r="T33" s="57">
        <v>41801</v>
      </c>
      <c r="U33" s="57"/>
      <c r="V33" s="57">
        <v>41802</v>
      </c>
      <c r="W33" s="57"/>
      <c r="X33" s="57">
        <v>41803</v>
      </c>
      <c r="Y33" s="57"/>
      <c r="Z33" s="18">
        <v>41804</v>
      </c>
      <c r="AA33" s="18">
        <v>41805</v>
      </c>
      <c r="AB33" s="57">
        <v>41806</v>
      </c>
      <c r="AC33" s="57"/>
      <c r="AD33" s="57">
        <v>41776</v>
      </c>
      <c r="AE33" s="57"/>
      <c r="AF33" s="57">
        <v>41808</v>
      </c>
      <c r="AG33" s="57"/>
      <c r="AH33" s="57">
        <v>41809</v>
      </c>
      <c r="AI33" s="57"/>
      <c r="AJ33" s="57">
        <v>41810</v>
      </c>
      <c r="AK33" s="57"/>
      <c r="AL33" s="18">
        <v>41811</v>
      </c>
      <c r="AM33" s="18">
        <v>41812</v>
      </c>
      <c r="AN33" s="57">
        <v>41813</v>
      </c>
      <c r="AO33" s="57"/>
      <c r="AP33" s="57">
        <v>41814</v>
      </c>
      <c r="AQ33" s="57"/>
      <c r="AR33" s="57">
        <v>41815</v>
      </c>
      <c r="AS33" s="57"/>
      <c r="AT33" s="57">
        <v>41816</v>
      </c>
      <c r="AU33" s="57"/>
      <c r="AV33" s="57">
        <v>41817</v>
      </c>
      <c r="AW33" s="57"/>
      <c r="AX33" s="18">
        <v>41818</v>
      </c>
      <c r="AY33" s="18">
        <v>41819</v>
      </c>
      <c r="AZ33" s="57">
        <v>41820</v>
      </c>
      <c r="BA33" s="16"/>
    </row>
    <row r="34" spans="1:53" x14ac:dyDescent="0.25">
      <c r="A34" s="22" t="s">
        <v>46</v>
      </c>
      <c r="B34" s="22">
        <v>24</v>
      </c>
      <c r="C34" s="40"/>
      <c r="D34" s="39"/>
      <c r="E34" s="39" t="str">
        <f t="shared" ref="E34:E57" si="2">IF(D34="","",D34/B34)</f>
        <v/>
      </c>
      <c r="F34" s="39"/>
      <c r="G34" s="39" t="str">
        <f>IF(F34="","",F34/B34)</f>
        <v/>
      </c>
      <c r="H34" s="39"/>
      <c r="I34" s="39" t="str">
        <f>IF(H34="","",H34/B34)</f>
        <v/>
      </c>
      <c r="J34" s="39"/>
      <c r="K34" s="39" t="str">
        <f>IF(J34="","",J34/B34)</f>
        <v/>
      </c>
      <c r="L34" s="39"/>
      <c r="M34" s="39" t="str">
        <f>IF(L34="","",L34/B34)</f>
        <v/>
      </c>
      <c r="N34" s="40"/>
      <c r="O34" s="40"/>
      <c r="P34" s="39"/>
      <c r="Q34" s="39" t="str">
        <f t="shared" ref="Q34:Q57" si="3">IF(P34="","",P34/B34)</f>
        <v/>
      </c>
      <c r="R34" s="39"/>
      <c r="S34" s="39" t="str">
        <f>IF(R34="","",R34/B34)</f>
        <v/>
      </c>
      <c r="T34" s="39"/>
      <c r="U34" s="39" t="str">
        <f>IF(T34="","",T34/B34)</f>
        <v/>
      </c>
      <c r="V34" s="39"/>
      <c r="W34" s="39" t="str">
        <f t="shared" ref="W34:W57" si="4">IF(V34="","",V34/B34)</f>
        <v/>
      </c>
      <c r="X34" s="39"/>
      <c r="Y34" s="39" t="str">
        <f t="shared" ref="Y34:Y57" si="5">IF(X34="","",X34/B34)</f>
        <v/>
      </c>
      <c r="Z34" s="40"/>
      <c r="AA34" s="40"/>
      <c r="AB34" s="39"/>
      <c r="AC34" s="39" t="str">
        <f t="shared" ref="AC34:AC57" si="6">IF(AB34="","",AB34/B34)</f>
        <v/>
      </c>
      <c r="AD34" s="39"/>
      <c r="AE34" s="39" t="str">
        <f>IF(AD34="","",AD34/B34)</f>
        <v/>
      </c>
      <c r="AF34" s="39" t="str">
        <f t="shared" ref="AF34" si="7">IF(AE34="","",AE34/C34)</f>
        <v/>
      </c>
      <c r="AG34" s="39" t="str">
        <f>IF(AF34="","",AF34/B34)</f>
        <v/>
      </c>
      <c r="AH34" s="39"/>
      <c r="AI34" s="39" t="str">
        <f t="shared" ref="AI34:AI57" si="8">IF(AH34="","",AH34/B34)</f>
        <v/>
      </c>
      <c r="AJ34" s="39"/>
      <c r="AK34" s="39" t="str">
        <f t="shared" ref="AK34:AK57" si="9">IF(AJ34="","",AJ34/B34)</f>
        <v/>
      </c>
      <c r="AL34" s="40"/>
      <c r="AM34" s="40"/>
      <c r="AN34" s="39"/>
      <c r="AO34" s="39" t="str">
        <f t="shared" ref="AO34:AO57" si="10">IF(AN34="","",AN34/B34)</f>
        <v/>
      </c>
      <c r="AP34" s="39"/>
      <c r="AQ34" s="39" t="str">
        <f>IF(AP34="","",AP34/B34)</f>
        <v/>
      </c>
      <c r="AR34" s="39"/>
      <c r="AS34" s="39" t="str">
        <f>IF(AR34="","",AR34/B34)</f>
        <v/>
      </c>
      <c r="AT34" s="39"/>
      <c r="AU34" s="39" t="str">
        <f t="shared" ref="AU34:AU57" si="11">IF(AT34="","",AT34/B34)</f>
        <v/>
      </c>
      <c r="AV34" s="39"/>
      <c r="AW34" s="39" t="str">
        <f t="shared" ref="AW34:AW57" si="12">IF(AV34="","",AV34/B34)</f>
        <v/>
      </c>
      <c r="AX34" s="40"/>
      <c r="AY34" s="40"/>
      <c r="AZ34" s="39"/>
      <c r="BA34" s="39" t="str">
        <f t="shared" ref="BA34:BA57" si="13">IF(AZ34="","",AZ34/B34)</f>
        <v/>
      </c>
    </row>
    <row r="35" spans="1:53" x14ac:dyDescent="0.25">
      <c r="A35" s="22" t="s">
        <v>67</v>
      </c>
      <c r="B35" s="22">
        <v>15</v>
      </c>
      <c r="C35" s="40"/>
      <c r="D35" s="39"/>
      <c r="E35" s="39" t="str">
        <f t="shared" si="2"/>
        <v/>
      </c>
      <c r="F35" s="39"/>
      <c r="G35" s="39" t="str">
        <f t="shared" ref="G35:G57" si="14">IF(F35="","",F35/B35)</f>
        <v/>
      </c>
      <c r="H35" s="39"/>
      <c r="I35" s="39" t="str">
        <f t="shared" ref="I35:I57" si="15">IF(H35="","",H35/B35)</f>
        <v/>
      </c>
      <c r="J35" s="39"/>
      <c r="K35" s="39" t="str">
        <f t="shared" ref="K35:K57" si="16">IF(J35="","",J35/B35)</f>
        <v/>
      </c>
      <c r="L35" s="39"/>
      <c r="M35" s="39" t="str">
        <f t="shared" ref="M35:M57" si="17">IF(L35="","",L35/B35)</f>
        <v/>
      </c>
      <c r="N35" s="40"/>
      <c r="O35" s="40"/>
      <c r="P35" s="39"/>
      <c r="Q35" s="39" t="str">
        <f t="shared" si="3"/>
        <v/>
      </c>
      <c r="R35" s="39"/>
      <c r="S35" s="39" t="str">
        <f t="shared" ref="S35:S57" si="18">IF(R35="","",R35/B35)</f>
        <v/>
      </c>
      <c r="T35" s="39"/>
      <c r="U35" s="39" t="str">
        <f t="shared" ref="U35:U57" si="19">IF(T35="","",T35/B35)</f>
        <v/>
      </c>
      <c r="V35" s="39"/>
      <c r="W35" s="39" t="str">
        <f t="shared" si="4"/>
        <v/>
      </c>
      <c r="X35" s="39"/>
      <c r="Y35" s="39" t="str">
        <f t="shared" si="5"/>
        <v/>
      </c>
      <c r="Z35" s="40"/>
      <c r="AA35" s="40"/>
      <c r="AB35" s="39"/>
      <c r="AC35" s="39" t="str">
        <f t="shared" si="6"/>
        <v/>
      </c>
      <c r="AD35" s="39"/>
      <c r="AE35" s="39" t="str">
        <f t="shared" ref="AE35:AE57" si="20">IF(AD35="","",AD35/B35)</f>
        <v/>
      </c>
      <c r="AF35" s="39"/>
      <c r="AG35" s="39" t="str">
        <f t="shared" ref="AG35:AG57" si="21">IF(AF35="","",AF35/B35)</f>
        <v/>
      </c>
      <c r="AH35" s="39"/>
      <c r="AI35" s="39" t="str">
        <f t="shared" si="8"/>
        <v/>
      </c>
      <c r="AJ35" s="39"/>
      <c r="AK35" s="39" t="str">
        <f t="shared" si="9"/>
        <v/>
      </c>
      <c r="AL35" s="40"/>
      <c r="AM35" s="40"/>
      <c r="AN35" s="39"/>
      <c r="AO35" s="39" t="str">
        <f t="shared" si="10"/>
        <v/>
      </c>
      <c r="AP35" s="39"/>
      <c r="AQ35" s="39" t="str">
        <f t="shared" ref="AQ35:AQ57" si="22">IF(AP35="","",AP35/B35)</f>
        <v/>
      </c>
      <c r="AR35" s="39"/>
      <c r="AS35" s="39" t="str">
        <f t="shared" ref="AS35:AS57" si="23">IF(AR35="","",AR35/B35)</f>
        <v/>
      </c>
      <c r="AT35" s="39"/>
      <c r="AU35" s="39" t="str">
        <f t="shared" si="11"/>
        <v/>
      </c>
      <c r="AV35" s="39"/>
      <c r="AW35" s="39" t="str">
        <f t="shared" si="12"/>
        <v/>
      </c>
      <c r="AX35" s="40"/>
      <c r="AY35" s="40"/>
      <c r="AZ35" s="39" t="str">
        <f>IF(AY35="","",AY35/D35)</f>
        <v/>
      </c>
      <c r="BA35" s="39" t="str">
        <f t="shared" si="13"/>
        <v/>
      </c>
    </row>
    <row r="36" spans="1:53" x14ac:dyDescent="0.25">
      <c r="A36" s="22" t="s">
        <v>47</v>
      </c>
      <c r="B36" s="22">
        <v>15</v>
      </c>
      <c r="C36" s="40"/>
      <c r="D36" s="39"/>
      <c r="E36" s="39" t="str">
        <f t="shared" si="2"/>
        <v/>
      </c>
      <c r="F36" s="39"/>
      <c r="G36" s="39" t="str">
        <f t="shared" si="14"/>
        <v/>
      </c>
      <c r="H36" s="39"/>
      <c r="I36" s="39" t="str">
        <f t="shared" si="15"/>
        <v/>
      </c>
      <c r="J36" s="39"/>
      <c r="K36" s="39" t="str">
        <f t="shared" si="16"/>
        <v/>
      </c>
      <c r="L36" s="39"/>
      <c r="M36" s="39" t="str">
        <f t="shared" si="17"/>
        <v/>
      </c>
      <c r="N36" s="40"/>
      <c r="O36" s="40"/>
      <c r="P36" s="39"/>
      <c r="Q36" s="39" t="str">
        <f t="shared" si="3"/>
        <v/>
      </c>
      <c r="R36" s="39"/>
      <c r="S36" s="39" t="str">
        <f t="shared" si="18"/>
        <v/>
      </c>
      <c r="T36" s="39"/>
      <c r="U36" s="39" t="str">
        <f t="shared" si="19"/>
        <v/>
      </c>
      <c r="V36" s="39"/>
      <c r="W36" s="39" t="str">
        <f t="shared" si="4"/>
        <v/>
      </c>
      <c r="X36" s="39"/>
      <c r="Y36" s="39" t="str">
        <f t="shared" si="5"/>
        <v/>
      </c>
      <c r="Z36" s="40"/>
      <c r="AA36" s="40"/>
      <c r="AB36" s="39"/>
      <c r="AC36" s="39" t="str">
        <f t="shared" si="6"/>
        <v/>
      </c>
      <c r="AD36" s="39"/>
      <c r="AE36" s="39" t="str">
        <f t="shared" si="20"/>
        <v/>
      </c>
      <c r="AF36" s="39"/>
      <c r="AG36" s="39" t="str">
        <f t="shared" si="21"/>
        <v/>
      </c>
      <c r="AH36" s="39"/>
      <c r="AI36" s="39" t="str">
        <f t="shared" si="8"/>
        <v/>
      </c>
      <c r="AJ36" s="39"/>
      <c r="AK36" s="39" t="str">
        <f t="shared" si="9"/>
        <v/>
      </c>
      <c r="AL36" s="40"/>
      <c r="AM36" s="40"/>
      <c r="AN36" s="39"/>
      <c r="AO36" s="39" t="str">
        <f t="shared" si="10"/>
        <v/>
      </c>
      <c r="AP36" s="39"/>
      <c r="AQ36" s="39" t="str">
        <f t="shared" si="22"/>
        <v/>
      </c>
      <c r="AR36" s="39"/>
      <c r="AS36" s="39" t="str">
        <f t="shared" si="23"/>
        <v/>
      </c>
      <c r="AT36" s="39"/>
      <c r="AU36" s="39" t="str">
        <f t="shared" si="11"/>
        <v/>
      </c>
      <c r="AV36" s="39"/>
      <c r="AW36" s="39" t="str">
        <f t="shared" si="12"/>
        <v/>
      </c>
      <c r="AX36" s="40"/>
      <c r="AY36" s="40"/>
      <c r="AZ36" s="39"/>
      <c r="BA36" s="39" t="str">
        <f t="shared" si="13"/>
        <v/>
      </c>
    </row>
    <row r="37" spans="1:53" x14ac:dyDescent="0.25">
      <c r="A37" s="22" t="s">
        <v>48</v>
      </c>
      <c r="B37" s="22">
        <v>15</v>
      </c>
      <c r="C37" s="40"/>
      <c r="D37" s="39"/>
      <c r="E37" s="39" t="str">
        <f t="shared" si="2"/>
        <v/>
      </c>
      <c r="F37" s="39"/>
      <c r="G37" s="39" t="str">
        <f t="shared" si="14"/>
        <v/>
      </c>
      <c r="H37" s="39"/>
      <c r="I37" s="39" t="str">
        <f t="shared" si="15"/>
        <v/>
      </c>
      <c r="J37" s="39"/>
      <c r="K37" s="39" t="str">
        <f t="shared" si="16"/>
        <v/>
      </c>
      <c r="L37" s="39"/>
      <c r="M37" s="39" t="str">
        <f t="shared" si="17"/>
        <v/>
      </c>
      <c r="N37" s="40"/>
      <c r="O37" s="40"/>
      <c r="P37" s="39"/>
      <c r="Q37" s="39" t="str">
        <f t="shared" si="3"/>
        <v/>
      </c>
      <c r="R37" s="39"/>
      <c r="S37" s="39" t="str">
        <f t="shared" si="18"/>
        <v/>
      </c>
      <c r="T37" s="39"/>
      <c r="U37" s="39" t="str">
        <f t="shared" si="19"/>
        <v/>
      </c>
      <c r="V37" s="39"/>
      <c r="W37" s="39" t="str">
        <f t="shared" si="4"/>
        <v/>
      </c>
      <c r="X37" s="39"/>
      <c r="Y37" s="39" t="str">
        <f t="shared" si="5"/>
        <v/>
      </c>
      <c r="Z37" s="40"/>
      <c r="AA37" s="40"/>
      <c r="AB37" s="39"/>
      <c r="AC37" s="39" t="str">
        <f t="shared" si="6"/>
        <v/>
      </c>
      <c r="AD37" s="39"/>
      <c r="AE37" s="39" t="str">
        <f t="shared" si="20"/>
        <v/>
      </c>
      <c r="AF37" s="39"/>
      <c r="AG37" s="39" t="str">
        <f t="shared" si="21"/>
        <v/>
      </c>
      <c r="AH37" s="39"/>
      <c r="AI37" s="39" t="str">
        <f t="shared" si="8"/>
        <v/>
      </c>
      <c r="AJ37" s="39"/>
      <c r="AK37" s="39" t="str">
        <f t="shared" si="9"/>
        <v/>
      </c>
      <c r="AL37" s="40"/>
      <c r="AM37" s="40"/>
      <c r="AN37" s="39"/>
      <c r="AO37" s="39" t="str">
        <f t="shared" si="10"/>
        <v/>
      </c>
      <c r="AP37" s="39"/>
      <c r="AQ37" s="39" t="str">
        <f t="shared" si="22"/>
        <v/>
      </c>
      <c r="AR37" s="39"/>
      <c r="AS37" s="39" t="str">
        <f t="shared" si="23"/>
        <v/>
      </c>
      <c r="AT37" s="39"/>
      <c r="AU37" s="39" t="str">
        <f t="shared" si="11"/>
        <v/>
      </c>
      <c r="AV37" s="39"/>
      <c r="AW37" s="39" t="str">
        <f t="shared" si="12"/>
        <v/>
      </c>
      <c r="AX37" s="40"/>
      <c r="AY37" s="40"/>
      <c r="AZ37" s="39"/>
      <c r="BA37" s="39" t="str">
        <f t="shared" si="13"/>
        <v/>
      </c>
    </row>
    <row r="38" spans="1:53" x14ac:dyDescent="0.25">
      <c r="A38" s="22" t="s">
        <v>49</v>
      </c>
      <c r="B38" s="22">
        <v>15</v>
      </c>
      <c r="C38" s="40"/>
      <c r="D38" s="39"/>
      <c r="E38" s="39" t="str">
        <f t="shared" si="2"/>
        <v/>
      </c>
      <c r="F38" s="39"/>
      <c r="G38" s="39" t="str">
        <f t="shared" si="14"/>
        <v/>
      </c>
      <c r="H38" s="39"/>
      <c r="I38" s="39" t="str">
        <f t="shared" si="15"/>
        <v/>
      </c>
      <c r="J38" s="39"/>
      <c r="K38" s="39" t="str">
        <f t="shared" si="16"/>
        <v/>
      </c>
      <c r="L38" s="39"/>
      <c r="M38" s="39" t="str">
        <f t="shared" si="17"/>
        <v/>
      </c>
      <c r="N38" s="40"/>
      <c r="O38" s="40"/>
      <c r="P38" s="39"/>
      <c r="Q38" s="39" t="str">
        <f t="shared" si="3"/>
        <v/>
      </c>
      <c r="R38" s="39"/>
      <c r="S38" s="39" t="str">
        <f t="shared" si="18"/>
        <v/>
      </c>
      <c r="T38" s="39"/>
      <c r="U38" s="39" t="str">
        <f t="shared" si="19"/>
        <v/>
      </c>
      <c r="V38" s="39"/>
      <c r="W38" s="39" t="str">
        <f t="shared" si="4"/>
        <v/>
      </c>
      <c r="X38" s="39"/>
      <c r="Y38" s="39" t="str">
        <f t="shared" si="5"/>
        <v/>
      </c>
      <c r="Z38" s="40"/>
      <c r="AA38" s="40"/>
      <c r="AB38" s="39"/>
      <c r="AC38" s="39" t="str">
        <f t="shared" si="6"/>
        <v/>
      </c>
      <c r="AD38" s="39"/>
      <c r="AE38" s="39" t="str">
        <f t="shared" si="20"/>
        <v/>
      </c>
      <c r="AF38" s="39"/>
      <c r="AG38" s="39" t="str">
        <f t="shared" si="21"/>
        <v/>
      </c>
      <c r="AH38" s="39"/>
      <c r="AI38" s="39" t="str">
        <f t="shared" si="8"/>
        <v/>
      </c>
      <c r="AJ38" s="39"/>
      <c r="AK38" s="39" t="str">
        <f t="shared" si="9"/>
        <v/>
      </c>
      <c r="AL38" s="40"/>
      <c r="AM38" s="40"/>
      <c r="AN38" s="39"/>
      <c r="AO38" s="39" t="str">
        <f t="shared" si="10"/>
        <v/>
      </c>
      <c r="AP38" s="39"/>
      <c r="AQ38" s="39" t="str">
        <f t="shared" si="22"/>
        <v/>
      </c>
      <c r="AR38" s="39"/>
      <c r="AS38" s="39" t="str">
        <f t="shared" si="23"/>
        <v/>
      </c>
      <c r="AT38" s="39"/>
      <c r="AU38" s="39" t="str">
        <f t="shared" si="11"/>
        <v/>
      </c>
      <c r="AV38" s="39"/>
      <c r="AW38" s="39" t="str">
        <f t="shared" si="12"/>
        <v/>
      </c>
      <c r="AX38" s="40"/>
      <c r="AY38" s="40"/>
      <c r="AZ38" s="39"/>
      <c r="BA38" s="39" t="str">
        <f t="shared" si="13"/>
        <v/>
      </c>
    </row>
    <row r="39" spans="1:53" x14ac:dyDescent="0.25">
      <c r="A39" s="22" t="s">
        <v>50</v>
      </c>
      <c r="B39" s="22">
        <v>15</v>
      </c>
      <c r="C39" s="40"/>
      <c r="D39" s="39"/>
      <c r="E39" s="39" t="str">
        <f t="shared" si="2"/>
        <v/>
      </c>
      <c r="F39" s="39"/>
      <c r="G39" s="39" t="str">
        <f t="shared" si="14"/>
        <v/>
      </c>
      <c r="H39" s="39"/>
      <c r="I39" s="39" t="str">
        <f t="shared" si="15"/>
        <v/>
      </c>
      <c r="J39" s="39"/>
      <c r="K39" s="39" t="str">
        <f t="shared" si="16"/>
        <v/>
      </c>
      <c r="L39" s="39"/>
      <c r="M39" s="39" t="str">
        <f t="shared" si="17"/>
        <v/>
      </c>
      <c r="N39" s="40"/>
      <c r="O39" s="40"/>
      <c r="P39" s="39"/>
      <c r="Q39" s="39" t="str">
        <f t="shared" si="3"/>
        <v/>
      </c>
      <c r="R39" s="39"/>
      <c r="S39" s="39" t="str">
        <f t="shared" si="18"/>
        <v/>
      </c>
      <c r="T39" s="39"/>
      <c r="U39" s="39" t="str">
        <f t="shared" si="19"/>
        <v/>
      </c>
      <c r="V39" s="39"/>
      <c r="W39" s="39" t="str">
        <f t="shared" si="4"/>
        <v/>
      </c>
      <c r="X39" s="39"/>
      <c r="Y39" s="39" t="str">
        <f t="shared" si="5"/>
        <v/>
      </c>
      <c r="Z39" s="40"/>
      <c r="AA39" s="40"/>
      <c r="AB39" s="39"/>
      <c r="AC39" s="39" t="str">
        <f t="shared" si="6"/>
        <v/>
      </c>
      <c r="AD39" s="39"/>
      <c r="AE39" s="39" t="str">
        <f t="shared" si="20"/>
        <v/>
      </c>
      <c r="AF39" s="39"/>
      <c r="AG39" s="39" t="str">
        <f t="shared" si="21"/>
        <v/>
      </c>
      <c r="AH39" s="39"/>
      <c r="AI39" s="39" t="str">
        <f t="shared" si="8"/>
        <v/>
      </c>
      <c r="AJ39" s="39"/>
      <c r="AK39" s="39" t="str">
        <f t="shared" si="9"/>
        <v/>
      </c>
      <c r="AL39" s="40"/>
      <c r="AM39" s="40"/>
      <c r="AN39" s="39"/>
      <c r="AO39" s="39" t="str">
        <f t="shared" si="10"/>
        <v/>
      </c>
      <c r="AP39" s="39"/>
      <c r="AQ39" s="39" t="str">
        <f t="shared" si="22"/>
        <v/>
      </c>
      <c r="AR39" s="39"/>
      <c r="AS39" s="39" t="str">
        <f t="shared" si="23"/>
        <v/>
      </c>
      <c r="AT39" s="39"/>
      <c r="AU39" s="39" t="str">
        <f t="shared" si="11"/>
        <v/>
      </c>
      <c r="AV39" s="39"/>
      <c r="AW39" s="39" t="str">
        <f t="shared" si="12"/>
        <v/>
      </c>
      <c r="AX39" s="40"/>
      <c r="AY39" s="40"/>
      <c r="AZ39" s="39"/>
      <c r="BA39" s="39" t="str">
        <f t="shared" si="13"/>
        <v/>
      </c>
    </row>
    <row r="40" spans="1:53" x14ac:dyDescent="0.25">
      <c r="A40" s="21" t="s">
        <v>51</v>
      </c>
      <c r="B40" s="21">
        <v>24</v>
      </c>
      <c r="C40" s="40"/>
      <c r="D40" s="55"/>
      <c r="E40" s="55" t="str">
        <f t="shared" si="2"/>
        <v/>
      </c>
      <c r="F40" s="55"/>
      <c r="G40" s="55" t="str">
        <f t="shared" si="14"/>
        <v/>
      </c>
      <c r="H40" s="55"/>
      <c r="I40" s="55" t="str">
        <f t="shared" si="15"/>
        <v/>
      </c>
      <c r="J40" s="55"/>
      <c r="K40" s="55" t="str">
        <f t="shared" si="16"/>
        <v/>
      </c>
      <c r="L40" s="55"/>
      <c r="M40" s="55" t="str">
        <f t="shared" si="17"/>
        <v/>
      </c>
      <c r="N40" s="40"/>
      <c r="O40" s="40"/>
      <c r="P40" s="55"/>
      <c r="Q40" s="55" t="str">
        <f t="shared" si="3"/>
        <v/>
      </c>
      <c r="R40" s="55"/>
      <c r="S40" s="55" t="str">
        <f t="shared" si="18"/>
        <v/>
      </c>
      <c r="T40" s="55"/>
      <c r="U40" s="55" t="str">
        <f t="shared" si="19"/>
        <v/>
      </c>
      <c r="V40" s="55"/>
      <c r="W40" s="55" t="str">
        <f t="shared" si="4"/>
        <v/>
      </c>
      <c r="X40" s="55"/>
      <c r="Y40" s="55" t="str">
        <f t="shared" si="5"/>
        <v/>
      </c>
      <c r="Z40" s="40"/>
      <c r="AA40" s="40"/>
      <c r="AB40" s="55"/>
      <c r="AC40" s="55" t="str">
        <f t="shared" si="6"/>
        <v/>
      </c>
      <c r="AD40" s="55"/>
      <c r="AE40" s="55" t="str">
        <f t="shared" si="20"/>
        <v/>
      </c>
      <c r="AF40" s="55"/>
      <c r="AG40" s="55" t="str">
        <f t="shared" si="21"/>
        <v/>
      </c>
      <c r="AH40" s="55"/>
      <c r="AI40" s="55" t="str">
        <f t="shared" si="8"/>
        <v/>
      </c>
      <c r="AJ40" s="55"/>
      <c r="AK40" s="55" t="str">
        <f t="shared" si="9"/>
        <v/>
      </c>
      <c r="AL40" s="40"/>
      <c r="AM40" s="40"/>
      <c r="AN40" s="55"/>
      <c r="AO40" s="55" t="str">
        <f t="shared" si="10"/>
        <v/>
      </c>
      <c r="AP40" s="55"/>
      <c r="AQ40" s="55" t="str">
        <f t="shared" si="22"/>
        <v/>
      </c>
      <c r="AR40" s="55"/>
      <c r="AS40" s="55" t="str">
        <f t="shared" si="23"/>
        <v/>
      </c>
      <c r="AT40" s="55"/>
      <c r="AU40" s="55" t="str">
        <f t="shared" si="11"/>
        <v/>
      </c>
      <c r="AV40" s="55"/>
      <c r="AW40" s="55" t="str">
        <f t="shared" si="12"/>
        <v/>
      </c>
      <c r="AX40" s="40"/>
      <c r="AY40" s="40"/>
      <c r="AZ40" s="55"/>
      <c r="BA40" s="55" t="str">
        <f t="shared" si="13"/>
        <v/>
      </c>
    </row>
    <row r="41" spans="1:53" x14ac:dyDescent="0.25">
      <c r="A41" s="21" t="s">
        <v>29</v>
      </c>
      <c r="B41" s="21">
        <v>13</v>
      </c>
      <c r="C41" s="40"/>
      <c r="D41" s="55"/>
      <c r="E41" s="55" t="str">
        <f t="shared" si="2"/>
        <v/>
      </c>
      <c r="F41" s="55"/>
      <c r="G41" s="55" t="str">
        <f t="shared" si="14"/>
        <v/>
      </c>
      <c r="H41" s="55"/>
      <c r="I41" s="55" t="str">
        <f t="shared" si="15"/>
        <v/>
      </c>
      <c r="J41" s="55"/>
      <c r="K41" s="55" t="str">
        <f t="shared" si="16"/>
        <v/>
      </c>
      <c r="L41" s="55"/>
      <c r="M41" s="55" t="str">
        <f t="shared" si="17"/>
        <v/>
      </c>
      <c r="N41" s="40"/>
      <c r="O41" s="40"/>
      <c r="P41" s="55"/>
      <c r="Q41" s="55" t="str">
        <f t="shared" si="3"/>
        <v/>
      </c>
      <c r="R41" s="55"/>
      <c r="S41" s="55" t="str">
        <f t="shared" si="18"/>
        <v/>
      </c>
      <c r="T41" s="55"/>
      <c r="U41" s="55" t="str">
        <f t="shared" si="19"/>
        <v/>
      </c>
      <c r="V41" s="55"/>
      <c r="W41" s="58" t="str">
        <f t="shared" si="4"/>
        <v/>
      </c>
      <c r="X41" s="55"/>
      <c r="Y41" s="55" t="str">
        <f t="shared" si="5"/>
        <v/>
      </c>
      <c r="Z41" s="40"/>
      <c r="AA41" s="40"/>
      <c r="AB41" s="55"/>
      <c r="AC41" s="55" t="str">
        <f t="shared" si="6"/>
        <v/>
      </c>
      <c r="AD41" s="55"/>
      <c r="AE41" s="55" t="str">
        <f t="shared" si="20"/>
        <v/>
      </c>
      <c r="AF41" s="55"/>
      <c r="AG41" s="55" t="str">
        <f t="shared" si="21"/>
        <v/>
      </c>
      <c r="AH41" s="55"/>
      <c r="AI41" s="55" t="str">
        <f t="shared" si="8"/>
        <v/>
      </c>
      <c r="AJ41" s="55"/>
      <c r="AK41" s="55" t="str">
        <f t="shared" si="9"/>
        <v/>
      </c>
      <c r="AL41" s="40"/>
      <c r="AM41" s="40"/>
      <c r="AN41" s="55"/>
      <c r="AO41" s="55" t="str">
        <f t="shared" si="10"/>
        <v/>
      </c>
      <c r="AP41" s="55"/>
      <c r="AQ41" s="55" t="str">
        <f t="shared" si="22"/>
        <v/>
      </c>
      <c r="AR41" s="55"/>
      <c r="AS41" s="55" t="str">
        <f t="shared" si="23"/>
        <v/>
      </c>
      <c r="AT41" s="55"/>
      <c r="AU41" s="55" t="str">
        <f t="shared" si="11"/>
        <v/>
      </c>
      <c r="AV41" s="55"/>
      <c r="AW41" s="55" t="str">
        <f t="shared" si="12"/>
        <v/>
      </c>
      <c r="AX41" s="40"/>
      <c r="AY41" s="40"/>
      <c r="AZ41" s="55"/>
      <c r="BA41" s="55" t="str">
        <f t="shared" si="13"/>
        <v/>
      </c>
    </row>
    <row r="42" spans="1:53" x14ac:dyDescent="0.25">
      <c r="A42" s="21" t="s">
        <v>52</v>
      </c>
      <c r="B42" s="21">
        <v>15</v>
      </c>
      <c r="C42" s="40"/>
      <c r="D42" s="55"/>
      <c r="E42" s="55" t="str">
        <f t="shared" si="2"/>
        <v/>
      </c>
      <c r="F42" s="55"/>
      <c r="G42" s="55" t="str">
        <f t="shared" si="14"/>
        <v/>
      </c>
      <c r="H42" s="55"/>
      <c r="I42" s="55" t="str">
        <f t="shared" si="15"/>
        <v/>
      </c>
      <c r="J42" s="55"/>
      <c r="K42" s="55" t="str">
        <f t="shared" si="16"/>
        <v/>
      </c>
      <c r="L42" s="55"/>
      <c r="M42" s="55" t="str">
        <f t="shared" si="17"/>
        <v/>
      </c>
      <c r="N42" s="40"/>
      <c r="O42" s="40"/>
      <c r="P42" s="55"/>
      <c r="Q42" s="55" t="str">
        <f t="shared" si="3"/>
        <v/>
      </c>
      <c r="R42" s="55"/>
      <c r="S42" s="55" t="str">
        <f t="shared" si="18"/>
        <v/>
      </c>
      <c r="T42" s="55"/>
      <c r="U42" s="55" t="str">
        <f t="shared" si="19"/>
        <v/>
      </c>
      <c r="V42" s="55"/>
      <c r="W42" s="55" t="str">
        <f t="shared" si="4"/>
        <v/>
      </c>
      <c r="X42" s="55"/>
      <c r="Y42" s="55" t="str">
        <f t="shared" si="5"/>
        <v/>
      </c>
      <c r="Z42" s="40"/>
      <c r="AA42" s="40"/>
      <c r="AB42" s="55"/>
      <c r="AC42" s="55" t="str">
        <f t="shared" si="6"/>
        <v/>
      </c>
      <c r="AD42" s="55"/>
      <c r="AE42" s="55" t="str">
        <f t="shared" si="20"/>
        <v/>
      </c>
      <c r="AF42" s="55"/>
      <c r="AG42" s="55" t="str">
        <f t="shared" si="21"/>
        <v/>
      </c>
      <c r="AH42" s="55"/>
      <c r="AI42" s="55" t="str">
        <f t="shared" si="8"/>
        <v/>
      </c>
      <c r="AJ42" s="55"/>
      <c r="AK42" s="55" t="str">
        <f t="shared" si="9"/>
        <v/>
      </c>
      <c r="AL42" s="40"/>
      <c r="AM42" s="40"/>
      <c r="AN42" s="55"/>
      <c r="AO42" s="55" t="str">
        <f t="shared" si="10"/>
        <v/>
      </c>
      <c r="AP42" s="55"/>
      <c r="AQ42" s="55" t="str">
        <f t="shared" si="22"/>
        <v/>
      </c>
      <c r="AR42" s="55"/>
      <c r="AS42" s="55" t="str">
        <f t="shared" si="23"/>
        <v/>
      </c>
      <c r="AT42" s="55"/>
      <c r="AU42" s="55" t="str">
        <f t="shared" si="11"/>
        <v/>
      </c>
      <c r="AV42" s="55"/>
      <c r="AW42" s="55" t="str">
        <f t="shared" si="12"/>
        <v/>
      </c>
      <c r="AX42" s="40"/>
      <c r="AY42" s="40"/>
      <c r="AZ42" s="55"/>
      <c r="BA42" s="55" t="str">
        <f t="shared" si="13"/>
        <v/>
      </c>
    </row>
    <row r="43" spans="1:53" x14ac:dyDescent="0.25">
      <c r="A43" s="21" t="s">
        <v>53</v>
      </c>
      <c r="B43" s="21">
        <v>24</v>
      </c>
      <c r="C43" s="40"/>
      <c r="D43" s="55"/>
      <c r="E43" s="55" t="str">
        <f t="shared" si="2"/>
        <v/>
      </c>
      <c r="F43" s="55"/>
      <c r="G43" s="55" t="str">
        <f t="shared" si="14"/>
        <v/>
      </c>
      <c r="H43" s="55"/>
      <c r="I43" s="55" t="str">
        <f t="shared" si="15"/>
        <v/>
      </c>
      <c r="J43" s="55"/>
      <c r="K43" s="55" t="str">
        <f t="shared" si="16"/>
        <v/>
      </c>
      <c r="L43" s="55"/>
      <c r="M43" s="55" t="str">
        <f t="shared" si="17"/>
        <v/>
      </c>
      <c r="N43" s="40"/>
      <c r="O43" s="40"/>
      <c r="P43" s="55"/>
      <c r="Q43" s="55" t="str">
        <f t="shared" si="3"/>
        <v/>
      </c>
      <c r="R43" s="55"/>
      <c r="S43" s="55" t="str">
        <f t="shared" si="18"/>
        <v/>
      </c>
      <c r="T43" s="55"/>
      <c r="U43" s="55" t="str">
        <f t="shared" si="19"/>
        <v/>
      </c>
      <c r="V43" s="55"/>
      <c r="W43" s="55" t="str">
        <f t="shared" si="4"/>
        <v/>
      </c>
      <c r="X43" s="55"/>
      <c r="Y43" s="55" t="str">
        <f t="shared" si="5"/>
        <v/>
      </c>
      <c r="Z43" s="40"/>
      <c r="AA43" s="40"/>
      <c r="AB43" s="55"/>
      <c r="AC43" s="55" t="str">
        <f t="shared" si="6"/>
        <v/>
      </c>
      <c r="AD43" s="55"/>
      <c r="AE43" s="55" t="str">
        <f t="shared" si="20"/>
        <v/>
      </c>
      <c r="AF43" s="55"/>
      <c r="AG43" s="55" t="str">
        <f t="shared" si="21"/>
        <v/>
      </c>
      <c r="AH43" s="55"/>
      <c r="AI43" s="55" t="str">
        <f t="shared" si="8"/>
        <v/>
      </c>
      <c r="AJ43" s="55"/>
      <c r="AK43" s="55" t="str">
        <f t="shared" si="9"/>
        <v/>
      </c>
      <c r="AL43" s="40"/>
      <c r="AM43" s="40"/>
      <c r="AN43" s="55"/>
      <c r="AO43" s="55" t="str">
        <f t="shared" si="10"/>
        <v/>
      </c>
      <c r="AP43" s="55"/>
      <c r="AQ43" s="55" t="str">
        <f t="shared" si="22"/>
        <v/>
      </c>
      <c r="AR43" s="55"/>
      <c r="AS43" s="55" t="str">
        <f t="shared" si="23"/>
        <v/>
      </c>
      <c r="AT43" s="55"/>
      <c r="AU43" s="55" t="str">
        <f t="shared" si="11"/>
        <v/>
      </c>
      <c r="AV43" s="55"/>
      <c r="AW43" s="55" t="str">
        <f t="shared" si="12"/>
        <v/>
      </c>
      <c r="AX43" s="40"/>
      <c r="AY43" s="40"/>
      <c r="AZ43" s="55"/>
      <c r="BA43" s="55" t="str">
        <f t="shared" si="13"/>
        <v/>
      </c>
    </row>
    <row r="44" spans="1:53" x14ac:dyDescent="0.25">
      <c r="A44" s="21" t="s">
        <v>95</v>
      </c>
      <c r="B44" s="21">
        <v>15</v>
      </c>
      <c r="C44" s="40"/>
      <c r="D44" s="55"/>
      <c r="E44" s="55" t="str">
        <f t="shared" si="2"/>
        <v/>
      </c>
      <c r="F44" s="55"/>
      <c r="G44" s="55" t="str">
        <f t="shared" si="14"/>
        <v/>
      </c>
      <c r="H44" s="55"/>
      <c r="I44" s="55" t="str">
        <f t="shared" si="15"/>
        <v/>
      </c>
      <c r="J44" s="55"/>
      <c r="K44" s="55" t="str">
        <f t="shared" si="16"/>
        <v/>
      </c>
      <c r="L44" s="55"/>
      <c r="M44" s="55" t="str">
        <f t="shared" si="17"/>
        <v/>
      </c>
      <c r="N44" s="40"/>
      <c r="O44" s="40"/>
      <c r="P44" s="55"/>
      <c r="Q44" s="55" t="str">
        <f t="shared" si="3"/>
        <v/>
      </c>
      <c r="R44" s="55"/>
      <c r="S44" s="55" t="str">
        <f t="shared" si="18"/>
        <v/>
      </c>
      <c r="T44" s="55"/>
      <c r="U44" s="55" t="str">
        <f t="shared" si="19"/>
        <v/>
      </c>
      <c r="V44" s="55"/>
      <c r="W44" s="58" t="str">
        <f t="shared" si="4"/>
        <v/>
      </c>
      <c r="X44" s="55"/>
      <c r="Y44" s="55" t="str">
        <f t="shared" si="5"/>
        <v/>
      </c>
      <c r="Z44" s="40"/>
      <c r="AA44" s="40"/>
      <c r="AB44" s="55"/>
      <c r="AC44" s="55" t="str">
        <f t="shared" si="6"/>
        <v/>
      </c>
      <c r="AD44" s="55"/>
      <c r="AE44" s="55" t="str">
        <f t="shared" si="20"/>
        <v/>
      </c>
      <c r="AF44" s="55"/>
      <c r="AG44" s="55" t="str">
        <f t="shared" si="21"/>
        <v/>
      </c>
      <c r="AH44" s="55"/>
      <c r="AI44" s="55" t="str">
        <f t="shared" si="8"/>
        <v/>
      </c>
      <c r="AJ44" s="55"/>
      <c r="AK44" s="55" t="str">
        <f t="shared" si="9"/>
        <v/>
      </c>
      <c r="AL44" s="40"/>
      <c r="AM44" s="40"/>
      <c r="AN44" s="55"/>
      <c r="AO44" s="55" t="str">
        <f t="shared" si="10"/>
        <v/>
      </c>
      <c r="AP44" s="55"/>
      <c r="AQ44" s="55" t="str">
        <f t="shared" si="22"/>
        <v/>
      </c>
      <c r="AR44" s="55"/>
      <c r="AS44" s="55" t="str">
        <f t="shared" si="23"/>
        <v/>
      </c>
      <c r="AT44" s="55"/>
      <c r="AU44" s="55" t="str">
        <f t="shared" si="11"/>
        <v/>
      </c>
      <c r="AV44" s="55"/>
      <c r="AW44" s="55" t="str">
        <f t="shared" si="12"/>
        <v/>
      </c>
      <c r="AX44" s="40"/>
      <c r="AY44" s="40"/>
      <c r="AZ44" s="55"/>
      <c r="BA44" s="55" t="str">
        <f t="shared" si="13"/>
        <v/>
      </c>
    </row>
    <row r="45" spans="1:53" x14ac:dyDescent="0.25">
      <c r="A45" s="22" t="s">
        <v>42</v>
      </c>
      <c r="B45" s="22">
        <v>24</v>
      </c>
      <c r="C45" s="40"/>
      <c r="D45" s="39"/>
      <c r="E45" s="39" t="str">
        <f t="shared" si="2"/>
        <v/>
      </c>
      <c r="F45" s="39"/>
      <c r="G45" s="39" t="str">
        <f t="shared" si="14"/>
        <v/>
      </c>
      <c r="H45" s="39"/>
      <c r="I45" s="39" t="str">
        <f t="shared" si="15"/>
        <v/>
      </c>
      <c r="J45" s="39"/>
      <c r="K45" s="39" t="str">
        <f t="shared" si="16"/>
        <v/>
      </c>
      <c r="L45" s="39"/>
      <c r="M45" s="39" t="str">
        <f t="shared" si="17"/>
        <v/>
      </c>
      <c r="N45" s="40"/>
      <c r="O45" s="40"/>
      <c r="P45" s="39"/>
      <c r="Q45" s="39" t="str">
        <f t="shared" si="3"/>
        <v/>
      </c>
      <c r="R45" s="39"/>
      <c r="S45" s="39" t="str">
        <f t="shared" si="18"/>
        <v/>
      </c>
      <c r="T45" s="39"/>
      <c r="U45" s="39" t="str">
        <f t="shared" si="19"/>
        <v/>
      </c>
      <c r="V45" s="39"/>
      <c r="W45" s="39" t="str">
        <f t="shared" si="4"/>
        <v/>
      </c>
      <c r="X45" s="39"/>
      <c r="Y45" s="39" t="str">
        <f t="shared" si="5"/>
        <v/>
      </c>
      <c r="Z45" s="40"/>
      <c r="AA45" s="40"/>
      <c r="AB45" s="39"/>
      <c r="AC45" s="39" t="str">
        <f t="shared" si="6"/>
        <v/>
      </c>
      <c r="AD45" s="39"/>
      <c r="AE45" s="39" t="str">
        <f t="shared" si="20"/>
        <v/>
      </c>
      <c r="AF45" s="39"/>
      <c r="AG45" s="39" t="str">
        <f t="shared" si="21"/>
        <v/>
      </c>
      <c r="AH45" s="39"/>
      <c r="AI45" s="39" t="str">
        <f t="shared" si="8"/>
        <v/>
      </c>
      <c r="AJ45" s="39"/>
      <c r="AK45" s="39" t="str">
        <f t="shared" si="9"/>
        <v/>
      </c>
      <c r="AL45" s="40"/>
      <c r="AM45" s="40"/>
      <c r="AN45" s="39"/>
      <c r="AO45" s="39" t="str">
        <f t="shared" si="10"/>
        <v/>
      </c>
      <c r="AP45" s="39"/>
      <c r="AQ45" s="39" t="str">
        <f t="shared" si="22"/>
        <v/>
      </c>
      <c r="AR45" s="39"/>
      <c r="AS45" s="39" t="str">
        <f t="shared" si="23"/>
        <v/>
      </c>
      <c r="AT45" s="39"/>
      <c r="AU45" s="39" t="str">
        <f t="shared" si="11"/>
        <v/>
      </c>
      <c r="AV45" s="39"/>
      <c r="AW45" s="39" t="str">
        <f t="shared" si="12"/>
        <v/>
      </c>
      <c r="AX45" s="40"/>
      <c r="AY45" s="40"/>
      <c r="AZ45" s="39"/>
      <c r="BA45" s="39" t="str">
        <f t="shared" si="13"/>
        <v/>
      </c>
    </row>
    <row r="46" spans="1:53" x14ac:dyDescent="0.25">
      <c r="A46" s="22" t="s">
        <v>43</v>
      </c>
      <c r="B46" s="22">
        <v>24</v>
      </c>
      <c r="C46" s="40"/>
      <c r="D46" s="39"/>
      <c r="E46" s="39" t="str">
        <f t="shared" si="2"/>
        <v/>
      </c>
      <c r="F46" s="39"/>
      <c r="G46" s="39" t="str">
        <f t="shared" si="14"/>
        <v/>
      </c>
      <c r="H46" s="39"/>
      <c r="I46" s="39" t="str">
        <f t="shared" si="15"/>
        <v/>
      </c>
      <c r="J46" s="39"/>
      <c r="K46" s="39" t="str">
        <f t="shared" si="16"/>
        <v/>
      </c>
      <c r="L46" s="39"/>
      <c r="M46" s="39" t="str">
        <f t="shared" si="17"/>
        <v/>
      </c>
      <c r="N46" s="40"/>
      <c r="O46" s="40"/>
      <c r="P46" s="39"/>
      <c r="Q46" s="39" t="str">
        <f t="shared" si="3"/>
        <v/>
      </c>
      <c r="R46" s="39"/>
      <c r="S46" s="39" t="str">
        <f t="shared" si="18"/>
        <v/>
      </c>
      <c r="T46" s="39"/>
      <c r="U46" s="39" t="str">
        <f t="shared" si="19"/>
        <v/>
      </c>
      <c r="V46" s="39"/>
      <c r="W46" s="39" t="str">
        <f t="shared" si="4"/>
        <v/>
      </c>
      <c r="X46" s="39"/>
      <c r="Y46" s="39" t="str">
        <f t="shared" si="5"/>
        <v/>
      </c>
      <c r="Z46" s="40"/>
      <c r="AA46" s="40"/>
      <c r="AB46" s="39"/>
      <c r="AC46" s="39" t="str">
        <f t="shared" si="6"/>
        <v/>
      </c>
      <c r="AD46" s="39"/>
      <c r="AE46" s="39" t="str">
        <f t="shared" si="20"/>
        <v/>
      </c>
      <c r="AF46" s="39"/>
      <c r="AG46" s="39" t="str">
        <f t="shared" si="21"/>
        <v/>
      </c>
      <c r="AH46" s="39"/>
      <c r="AI46" s="39" t="str">
        <f t="shared" si="8"/>
        <v/>
      </c>
      <c r="AJ46" s="39"/>
      <c r="AK46" s="39" t="str">
        <f t="shared" si="9"/>
        <v/>
      </c>
      <c r="AL46" s="40"/>
      <c r="AM46" s="40"/>
      <c r="AN46" s="39"/>
      <c r="AO46" s="39" t="str">
        <f t="shared" si="10"/>
        <v/>
      </c>
      <c r="AP46" s="39"/>
      <c r="AQ46" s="39" t="str">
        <f t="shared" si="22"/>
        <v/>
      </c>
      <c r="AR46" s="39"/>
      <c r="AS46" s="39" t="str">
        <f t="shared" si="23"/>
        <v/>
      </c>
      <c r="AT46" s="39"/>
      <c r="AU46" s="39" t="str">
        <f t="shared" si="11"/>
        <v/>
      </c>
      <c r="AV46" s="39"/>
      <c r="AW46" s="39" t="str">
        <f t="shared" si="12"/>
        <v/>
      </c>
      <c r="AX46" s="40"/>
      <c r="AY46" s="40"/>
      <c r="AZ46" s="39"/>
      <c r="BA46" s="39" t="str">
        <f t="shared" si="13"/>
        <v/>
      </c>
    </row>
    <row r="47" spans="1:53" x14ac:dyDescent="0.25">
      <c r="A47" s="22" t="s">
        <v>54</v>
      </c>
      <c r="B47" s="22">
        <v>15</v>
      </c>
      <c r="C47" s="40"/>
      <c r="D47" s="39"/>
      <c r="E47" s="39" t="str">
        <f t="shared" si="2"/>
        <v/>
      </c>
      <c r="F47" s="39"/>
      <c r="G47" s="39" t="str">
        <f t="shared" si="14"/>
        <v/>
      </c>
      <c r="H47" s="39"/>
      <c r="I47" s="39" t="str">
        <f t="shared" si="15"/>
        <v/>
      </c>
      <c r="J47" s="39"/>
      <c r="K47" s="39" t="str">
        <f t="shared" si="16"/>
        <v/>
      </c>
      <c r="L47" s="39"/>
      <c r="M47" s="39" t="str">
        <f t="shared" si="17"/>
        <v/>
      </c>
      <c r="N47" s="40"/>
      <c r="O47" s="40"/>
      <c r="P47" s="39"/>
      <c r="Q47" s="39" t="str">
        <f t="shared" si="3"/>
        <v/>
      </c>
      <c r="R47" s="39"/>
      <c r="S47" s="39" t="str">
        <f t="shared" si="18"/>
        <v/>
      </c>
      <c r="T47" s="39"/>
      <c r="U47" s="39" t="str">
        <f t="shared" si="19"/>
        <v/>
      </c>
      <c r="V47" s="39"/>
      <c r="W47" s="39" t="str">
        <f t="shared" si="4"/>
        <v/>
      </c>
      <c r="X47" s="39"/>
      <c r="Y47" s="39" t="str">
        <f t="shared" si="5"/>
        <v/>
      </c>
      <c r="Z47" s="40"/>
      <c r="AA47" s="40"/>
      <c r="AB47" s="39"/>
      <c r="AC47" s="39" t="str">
        <f t="shared" si="6"/>
        <v/>
      </c>
      <c r="AD47" s="39"/>
      <c r="AE47" s="39" t="str">
        <f t="shared" si="20"/>
        <v/>
      </c>
      <c r="AF47" s="39"/>
      <c r="AG47" s="39" t="str">
        <f t="shared" si="21"/>
        <v/>
      </c>
      <c r="AH47" s="39"/>
      <c r="AI47" s="39" t="str">
        <f t="shared" si="8"/>
        <v/>
      </c>
      <c r="AJ47" s="39"/>
      <c r="AK47" s="39" t="str">
        <f t="shared" si="9"/>
        <v/>
      </c>
      <c r="AL47" s="40"/>
      <c r="AM47" s="40"/>
      <c r="AN47" s="39"/>
      <c r="AO47" s="39" t="str">
        <f t="shared" si="10"/>
        <v/>
      </c>
      <c r="AP47" s="39"/>
      <c r="AQ47" s="39" t="str">
        <f t="shared" si="22"/>
        <v/>
      </c>
      <c r="AR47" s="39"/>
      <c r="AS47" s="39" t="str">
        <f t="shared" si="23"/>
        <v/>
      </c>
      <c r="AT47" s="39"/>
      <c r="AU47" s="39" t="str">
        <f t="shared" si="11"/>
        <v/>
      </c>
      <c r="AV47" s="39"/>
      <c r="AW47" s="39" t="str">
        <f t="shared" si="12"/>
        <v/>
      </c>
      <c r="AX47" s="40"/>
      <c r="AY47" s="40"/>
      <c r="AZ47" s="39"/>
      <c r="BA47" s="39" t="str">
        <f t="shared" si="13"/>
        <v/>
      </c>
    </row>
    <row r="48" spans="1:53" x14ac:dyDescent="0.25">
      <c r="A48" s="22" t="s">
        <v>44</v>
      </c>
      <c r="B48" s="22">
        <v>24</v>
      </c>
      <c r="C48" s="40"/>
      <c r="D48" s="39"/>
      <c r="E48" s="39" t="str">
        <f t="shared" si="2"/>
        <v/>
      </c>
      <c r="F48" s="39"/>
      <c r="G48" s="39" t="str">
        <f t="shared" si="14"/>
        <v/>
      </c>
      <c r="H48" s="39"/>
      <c r="I48" s="39" t="str">
        <f t="shared" si="15"/>
        <v/>
      </c>
      <c r="J48" s="39"/>
      <c r="K48" s="39" t="str">
        <f t="shared" si="16"/>
        <v/>
      </c>
      <c r="L48" s="39"/>
      <c r="M48" s="39" t="str">
        <f t="shared" si="17"/>
        <v/>
      </c>
      <c r="N48" s="40"/>
      <c r="O48" s="40"/>
      <c r="P48" s="39"/>
      <c r="Q48" s="39" t="str">
        <f t="shared" si="3"/>
        <v/>
      </c>
      <c r="R48" s="39"/>
      <c r="S48" s="39" t="str">
        <f t="shared" si="18"/>
        <v/>
      </c>
      <c r="T48" s="39"/>
      <c r="U48" s="39" t="str">
        <f t="shared" si="19"/>
        <v/>
      </c>
      <c r="V48" s="39"/>
      <c r="W48" s="39" t="str">
        <f t="shared" si="4"/>
        <v/>
      </c>
      <c r="X48" s="39"/>
      <c r="Y48" s="39" t="str">
        <f t="shared" si="5"/>
        <v/>
      </c>
      <c r="Z48" s="40"/>
      <c r="AA48" s="40"/>
      <c r="AB48" s="39"/>
      <c r="AC48" s="39" t="str">
        <f t="shared" si="6"/>
        <v/>
      </c>
      <c r="AD48" s="39"/>
      <c r="AE48" s="39" t="str">
        <f t="shared" si="20"/>
        <v/>
      </c>
      <c r="AF48" s="39"/>
      <c r="AG48" s="39" t="str">
        <f t="shared" si="21"/>
        <v/>
      </c>
      <c r="AH48" s="39"/>
      <c r="AI48" s="39" t="str">
        <f t="shared" si="8"/>
        <v/>
      </c>
      <c r="AJ48" s="39"/>
      <c r="AK48" s="39" t="str">
        <f t="shared" si="9"/>
        <v/>
      </c>
      <c r="AL48" s="40"/>
      <c r="AM48" s="40"/>
      <c r="AN48" s="39"/>
      <c r="AO48" s="39" t="str">
        <f t="shared" si="10"/>
        <v/>
      </c>
      <c r="AP48" s="39"/>
      <c r="AQ48" s="39" t="str">
        <f t="shared" si="22"/>
        <v/>
      </c>
      <c r="AR48" s="39"/>
      <c r="AS48" s="39" t="str">
        <f t="shared" si="23"/>
        <v/>
      </c>
      <c r="AT48" s="39"/>
      <c r="AU48" s="39" t="str">
        <f t="shared" si="11"/>
        <v/>
      </c>
      <c r="AV48" s="39"/>
      <c r="AW48" s="39" t="str">
        <f t="shared" si="12"/>
        <v/>
      </c>
      <c r="AX48" s="40"/>
      <c r="AY48" s="40"/>
      <c r="AZ48" s="39"/>
      <c r="BA48" s="39" t="str">
        <f t="shared" si="13"/>
        <v/>
      </c>
    </row>
    <row r="49" spans="1:55" x14ac:dyDescent="0.25">
      <c r="A49" s="22" t="s">
        <v>45</v>
      </c>
      <c r="B49" s="22">
        <v>24</v>
      </c>
      <c r="C49" s="40"/>
      <c r="D49" s="39"/>
      <c r="E49" s="39" t="str">
        <f t="shared" si="2"/>
        <v/>
      </c>
      <c r="F49" s="39"/>
      <c r="G49" s="39" t="str">
        <f t="shared" si="14"/>
        <v/>
      </c>
      <c r="H49" s="39"/>
      <c r="I49" s="39" t="str">
        <f t="shared" si="15"/>
        <v/>
      </c>
      <c r="J49" s="39"/>
      <c r="K49" s="39" t="str">
        <f t="shared" si="16"/>
        <v/>
      </c>
      <c r="L49" s="39"/>
      <c r="M49" s="39" t="str">
        <f t="shared" si="17"/>
        <v/>
      </c>
      <c r="N49" s="40"/>
      <c r="O49" s="40"/>
      <c r="P49" s="39"/>
      <c r="Q49" s="39" t="str">
        <f t="shared" si="3"/>
        <v/>
      </c>
      <c r="R49" s="39"/>
      <c r="S49" s="39" t="str">
        <f t="shared" si="18"/>
        <v/>
      </c>
      <c r="T49" s="39"/>
      <c r="U49" s="39" t="str">
        <f t="shared" si="19"/>
        <v/>
      </c>
      <c r="V49" s="39"/>
      <c r="W49" s="39" t="str">
        <f t="shared" si="4"/>
        <v/>
      </c>
      <c r="X49" s="39"/>
      <c r="Y49" s="39" t="str">
        <f t="shared" si="5"/>
        <v/>
      </c>
      <c r="Z49" s="40"/>
      <c r="AA49" s="40"/>
      <c r="AB49" s="39"/>
      <c r="AC49" s="39" t="str">
        <f t="shared" si="6"/>
        <v/>
      </c>
      <c r="AD49" s="39"/>
      <c r="AE49" s="39" t="str">
        <f t="shared" si="20"/>
        <v/>
      </c>
      <c r="AF49" s="39"/>
      <c r="AG49" s="39" t="str">
        <f t="shared" si="21"/>
        <v/>
      </c>
      <c r="AH49" s="39"/>
      <c r="AI49" s="39" t="str">
        <f t="shared" si="8"/>
        <v/>
      </c>
      <c r="AJ49" s="39"/>
      <c r="AK49" s="39" t="str">
        <f t="shared" si="9"/>
        <v/>
      </c>
      <c r="AL49" s="40"/>
      <c r="AM49" s="40"/>
      <c r="AN49" s="39"/>
      <c r="AO49" s="39" t="str">
        <f t="shared" si="10"/>
        <v/>
      </c>
      <c r="AP49" s="39"/>
      <c r="AQ49" s="39" t="str">
        <f t="shared" si="22"/>
        <v/>
      </c>
      <c r="AR49" s="39"/>
      <c r="AS49" s="39" t="str">
        <f t="shared" si="23"/>
        <v/>
      </c>
      <c r="AT49" s="39"/>
      <c r="AU49" s="39" t="str">
        <f t="shared" si="11"/>
        <v/>
      </c>
      <c r="AV49" s="39"/>
      <c r="AW49" s="39" t="str">
        <f t="shared" si="12"/>
        <v/>
      </c>
      <c r="AX49" s="40"/>
      <c r="AY49" s="40"/>
      <c r="AZ49" s="39"/>
      <c r="BA49" s="39" t="str">
        <f t="shared" si="13"/>
        <v/>
      </c>
    </row>
    <row r="50" spans="1:55" x14ac:dyDescent="0.25">
      <c r="A50" s="22" t="s">
        <v>55</v>
      </c>
      <c r="B50" s="22">
        <v>15</v>
      </c>
      <c r="C50" s="40"/>
      <c r="D50" s="39"/>
      <c r="E50" s="39" t="str">
        <f t="shared" si="2"/>
        <v/>
      </c>
      <c r="F50" s="39"/>
      <c r="G50" s="39" t="str">
        <f t="shared" si="14"/>
        <v/>
      </c>
      <c r="H50" s="39"/>
      <c r="I50" s="39" t="str">
        <f t="shared" si="15"/>
        <v/>
      </c>
      <c r="J50" s="39"/>
      <c r="K50" s="39" t="str">
        <f t="shared" si="16"/>
        <v/>
      </c>
      <c r="L50" s="39"/>
      <c r="M50" s="39" t="str">
        <f t="shared" si="17"/>
        <v/>
      </c>
      <c r="N50" s="40"/>
      <c r="O50" s="40"/>
      <c r="P50" s="39"/>
      <c r="Q50" s="39" t="str">
        <f t="shared" si="3"/>
        <v/>
      </c>
      <c r="R50" s="39"/>
      <c r="S50" s="39" t="str">
        <f t="shared" si="18"/>
        <v/>
      </c>
      <c r="T50" s="39"/>
      <c r="U50" s="39" t="str">
        <f t="shared" si="19"/>
        <v/>
      </c>
      <c r="V50" s="39"/>
      <c r="W50" s="39" t="str">
        <f t="shared" si="4"/>
        <v/>
      </c>
      <c r="X50" s="39"/>
      <c r="Y50" s="39" t="str">
        <f t="shared" si="5"/>
        <v/>
      </c>
      <c r="Z50" s="40"/>
      <c r="AA50" s="40"/>
      <c r="AB50" s="39"/>
      <c r="AC50" s="39" t="str">
        <f t="shared" si="6"/>
        <v/>
      </c>
      <c r="AD50" s="39"/>
      <c r="AE50" s="39" t="str">
        <f t="shared" si="20"/>
        <v/>
      </c>
      <c r="AF50" s="39"/>
      <c r="AG50" s="39" t="str">
        <f t="shared" si="21"/>
        <v/>
      </c>
      <c r="AH50" s="39"/>
      <c r="AI50" s="39" t="str">
        <f t="shared" si="8"/>
        <v/>
      </c>
      <c r="AJ50" s="39"/>
      <c r="AK50" s="39" t="str">
        <f t="shared" si="9"/>
        <v/>
      </c>
      <c r="AL50" s="40"/>
      <c r="AM50" s="40"/>
      <c r="AN50" s="39"/>
      <c r="AO50" s="39" t="str">
        <f t="shared" si="10"/>
        <v/>
      </c>
      <c r="AP50" s="39"/>
      <c r="AQ50" s="39" t="str">
        <f t="shared" si="22"/>
        <v/>
      </c>
      <c r="AR50" s="39"/>
      <c r="AS50" s="39" t="str">
        <f t="shared" si="23"/>
        <v/>
      </c>
      <c r="AT50" s="39"/>
      <c r="AU50" s="39" t="str">
        <f t="shared" si="11"/>
        <v/>
      </c>
      <c r="AV50" s="39"/>
      <c r="AW50" s="39" t="str">
        <f t="shared" si="12"/>
        <v/>
      </c>
      <c r="AX50" s="40"/>
      <c r="AY50" s="40"/>
      <c r="AZ50" s="39"/>
      <c r="BA50" s="39" t="str">
        <f t="shared" si="13"/>
        <v/>
      </c>
    </row>
    <row r="51" spans="1:55" x14ac:dyDescent="0.25">
      <c r="A51" s="22" t="s">
        <v>56</v>
      </c>
      <c r="B51" s="22">
        <v>15</v>
      </c>
      <c r="C51" s="40"/>
      <c r="D51" s="39"/>
      <c r="E51" s="39" t="str">
        <f t="shared" si="2"/>
        <v/>
      </c>
      <c r="F51" s="39"/>
      <c r="G51" s="39" t="str">
        <f t="shared" si="14"/>
        <v/>
      </c>
      <c r="H51" s="39"/>
      <c r="I51" s="39" t="str">
        <f t="shared" si="15"/>
        <v/>
      </c>
      <c r="J51" s="39"/>
      <c r="K51" s="39" t="str">
        <f t="shared" si="16"/>
        <v/>
      </c>
      <c r="L51" s="39"/>
      <c r="M51" s="39" t="str">
        <f t="shared" si="17"/>
        <v/>
      </c>
      <c r="N51" s="40"/>
      <c r="O51" s="40"/>
      <c r="P51" s="39"/>
      <c r="Q51" s="39" t="str">
        <f t="shared" si="3"/>
        <v/>
      </c>
      <c r="R51" s="39"/>
      <c r="S51" s="39" t="str">
        <f t="shared" si="18"/>
        <v/>
      </c>
      <c r="T51" s="39"/>
      <c r="U51" s="39" t="str">
        <f t="shared" si="19"/>
        <v/>
      </c>
      <c r="V51" s="39"/>
      <c r="W51" s="39" t="str">
        <f t="shared" si="4"/>
        <v/>
      </c>
      <c r="X51" s="39"/>
      <c r="Y51" s="39" t="str">
        <f t="shared" si="5"/>
        <v/>
      </c>
      <c r="Z51" s="40"/>
      <c r="AA51" s="40"/>
      <c r="AB51" s="39"/>
      <c r="AC51" s="39" t="str">
        <f t="shared" si="6"/>
        <v/>
      </c>
      <c r="AD51" s="39"/>
      <c r="AE51" s="39" t="str">
        <f t="shared" si="20"/>
        <v/>
      </c>
      <c r="AF51" s="39"/>
      <c r="AG51" s="39" t="str">
        <f t="shared" si="21"/>
        <v/>
      </c>
      <c r="AH51" s="39"/>
      <c r="AI51" s="39" t="str">
        <f t="shared" si="8"/>
        <v/>
      </c>
      <c r="AJ51" s="39"/>
      <c r="AK51" s="39" t="str">
        <f t="shared" si="9"/>
        <v/>
      </c>
      <c r="AL51" s="40"/>
      <c r="AM51" s="40"/>
      <c r="AN51" s="39"/>
      <c r="AO51" s="39" t="str">
        <f t="shared" si="10"/>
        <v/>
      </c>
      <c r="AP51" s="39"/>
      <c r="AQ51" s="39" t="str">
        <f t="shared" si="22"/>
        <v/>
      </c>
      <c r="AR51" s="39"/>
      <c r="AS51" s="39" t="str">
        <f t="shared" si="23"/>
        <v/>
      </c>
      <c r="AT51" s="39"/>
      <c r="AU51" s="39" t="str">
        <f t="shared" si="11"/>
        <v/>
      </c>
      <c r="AV51" s="39"/>
      <c r="AW51" s="39" t="str">
        <f t="shared" si="12"/>
        <v/>
      </c>
      <c r="AX51" s="40"/>
      <c r="AY51" s="40"/>
      <c r="AZ51" s="39"/>
      <c r="BA51" s="39" t="str">
        <f t="shared" si="13"/>
        <v/>
      </c>
    </row>
    <row r="52" spans="1:55" x14ac:dyDescent="0.25">
      <c r="A52" s="22" t="s">
        <v>30</v>
      </c>
      <c r="B52" s="22">
        <v>15</v>
      </c>
      <c r="C52" s="40"/>
      <c r="D52" s="39"/>
      <c r="E52" s="39" t="str">
        <f t="shared" si="2"/>
        <v/>
      </c>
      <c r="F52" s="39"/>
      <c r="G52" s="39" t="str">
        <f t="shared" si="14"/>
        <v/>
      </c>
      <c r="H52" s="39"/>
      <c r="I52" s="39" t="str">
        <f t="shared" si="15"/>
        <v/>
      </c>
      <c r="J52" s="39"/>
      <c r="K52" s="39" t="str">
        <f t="shared" si="16"/>
        <v/>
      </c>
      <c r="L52" s="39"/>
      <c r="M52" s="39" t="str">
        <f t="shared" si="17"/>
        <v/>
      </c>
      <c r="N52" s="40"/>
      <c r="O52" s="40"/>
      <c r="P52" s="39"/>
      <c r="Q52" s="39" t="str">
        <f t="shared" si="3"/>
        <v/>
      </c>
      <c r="R52" s="39"/>
      <c r="S52" s="39" t="str">
        <f t="shared" si="18"/>
        <v/>
      </c>
      <c r="T52" s="39"/>
      <c r="U52" s="39" t="str">
        <f t="shared" si="19"/>
        <v/>
      </c>
      <c r="V52" s="39"/>
      <c r="W52" s="39" t="str">
        <f t="shared" si="4"/>
        <v/>
      </c>
      <c r="X52" s="39"/>
      <c r="Y52" s="39" t="str">
        <f t="shared" si="5"/>
        <v/>
      </c>
      <c r="Z52" s="40"/>
      <c r="AA52" s="40"/>
      <c r="AB52" s="39"/>
      <c r="AC52" s="39" t="str">
        <f t="shared" si="6"/>
        <v/>
      </c>
      <c r="AD52" s="39"/>
      <c r="AE52" s="39" t="str">
        <f t="shared" si="20"/>
        <v/>
      </c>
      <c r="AF52" s="39"/>
      <c r="AG52" s="39" t="str">
        <f t="shared" si="21"/>
        <v/>
      </c>
      <c r="AH52" s="39"/>
      <c r="AI52" s="39" t="str">
        <f t="shared" si="8"/>
        <v/>
      </c>
      <c r="AJ52" s="39"/>
      <c r="AK52" s="39" t="str">
        <f t="shared" si="9"/>
        <v/>
      </c>
      <c r="AL52" s="40"/>
      <c r="AM52" s="40"/>
      <c r="AN52" s="39"/>
      <c r="AO52" s="39" t="str">
        <f t="shared" si="10"/>
        <v/>
      </c>
      <c r="AP52" s="39"/>
      <c r="AQ52" s="39" t="str">
        <f t="shared" si="22"/>
        <v/>
      </c>
      <c r="AR52" s="39"/>
      <c r="AS52" s="39" t="str">
        <f t="shared" si="23"/>
        <v/>
      </c>
      <c r="AT52" s="39"/>
      <c r="AU52" s="39" t="str">
        <f t="shared" si="11"/>
        <v/>
      </c>
      <c r="AV52" s="39"/>
      <c r="AW52" s="39" t="str">
        <f t="shared" si="12"/>
        <v/>
      </c>
      <c r="AX52" s="40"/>
      <c r="AY52" s="40"/>
      <c r="AZ52" s="39"/>
      <c r="BA52" s="39" t="str">
        <f t="shared" si="13"/>
        <v/>
      </c>
    </row>
    <row r="53" spans="1:55" x14ac:dyDescent="0.25">
      <c r="A53" s="23" t="s">
        <v>32</v>
      </c>
      <c r="B53" s="23">
        <v>15</v>
      </c>
      <c r="C53" s="40"/>
      <c r="D53" s="39"/>
      <c r="E53" s="39" t="str">
        <f t="shared" si="2"/>
        <v/>
      </c>
      <c r="F53" s="39"/>
      <c r="G53" s="39" t="str">
        <f t="shared" si="14"/>
        <v/>
      </c>
      <c r="H53" s="39"/>
      <c r="I53" s="39" t="str">
        <f t="shared" si="15"/>
        <v/>
      </c>
      <c r="J53" s="39"/>
      <c r="K53" s="39" t="str">
        <f t="shared" si="16"/>
        <v/>
      </c>
      <c r="L53" s="39"/>
      <c r="M53" s="39" t="str">
        <f t="shared" si="17"/>
        <v/>
      </c>
      <c r="N53" s="40"/>
      <c r="O53" s="40"/>
      <c r="P53" s="39"/>
      <c r="Q53" s="39" t="str">
        <f t="shared" si="3"/>
        <v/>
      </c>
      <c r="R53" s="39"/>
      <c r="S53" s="39" t="str">
        <f t="shared" si="18"/>
        <v/>
      </c>
      <c r="T53" s="39"/>
      <c r="U53" s="39" t="str">
        <f t="shared" si="19"/>
        <v/>
      </c>
      <c r="V53" s="39"/>
      <c r="W53" s="39" t="str">
        <f t="shared" si="4"/>
        <v/>
      </c>
      <c r="X53" s="39"/>
      <c r="Y53" s="39" t="str">
        <f t="shared" si="5"/>
        <v/>
      </c>
      <c r="Z53" s="40"/>
      <c r="AA53" s="40"/>
      <c r="AB53" s="39"/>
      <c r="AC53" s="39" t="str">
        <f t="shared" si="6"/>
        <v/>
      </c>
      <c r="AD53" s="39"/>
      <c r="AE53" s="39" t="str">
        <f t="shared" si="20"/>
        <v/>
      </c>
      <c r="AF53" s="39"/>
      <c r="AG53" s="39" t="str">
        <f t="shared" si="21"/>
        <v/>
      </c>
      <c r="AH53" s="39"/>
      <c r="AI53" s="39" t="str">
        <f t="shared" si="8"/>
        <v/>
      </c>
      <c r="AJ53" s="39"/>
      <c r="AK53" s="39" t="str">
        <f t="shared" si="9"/>
        <v/>
      </c>
      <c r="AL53" s="40"/>
      <c r="AM53" s="40"/>
      <c r="AN53" s="39"/>
      <c r="AO53" s="39" t="str">
        <f t="shared" si="10"/>
        <v/>
      </c>
      <c r="AP53" s="39"/>
      <c r="AQ53" s="39" t="str">
        <f t="shared" si="22"/>
        <v/>
      </c>
      <c r="AR53" s="39"/>
      <c r="AS53" s="39" t="str">
        <f t="shared" si="23"/>
        <v/>
      </c>
      <c r="AT53" s="39"/>
      <c r="AU53" s="39" t="str">
        <f t="shared" si="11"/>
        <v/>
      </c>
      <c r="AV53" s="39"/>
      <c r="AW53" s="39" t="str">
        <f t="shared" si="12"/>
        <v/>
      </c>
      <c r="AX53" s="40"/>
      <c r="AY53" s="40"/>
      <c r="AZ53" s="39"/>
      <c r="BA53" s="39" t="str">
        <f t="shared" si="13"/>
        <v/>
      </c>
    </row>
    <row r="54" spans="1:55" x14ac:dyDescent="0.25">
      <c r="A54" s="22" t="s">
        <v>31</v>
      </c>
      <c r="B54" s="22">
        <v>24</v>
      </c>
      <c r="C54" s="40"/>
      <c r="D54" s="39"/>
      <c r="E54" s="39" t="str">
        <f t="shared" si="2"/>
        <v/>
      </c>
      <c r="F54" s="39"/>
      <c r="G54" s="39" t="str">
        <f t="shared" si="14"/>
        <v/>
      </c>
      <c r="H54" s="39"/>
      <c r="I54" s="39" t="str">
        <f t="shared" si="15"/>
        <v/>
      </c>
      <c r="J54" s="39"/>
      <c r="K54" s="39" t="str">
        <f t="shared" si="16"/>
        <v/>
      </c>
      <c r="L54" s="39"/>
      <c r="M54" s="39" t="str">
        <f t="shared" si="17"/>
        <v/>
      </c>
      <c r="N54" s="40"/>
      <c r="O54" s="40"/>
      <c r="P54" s="39"/>
      <c r="Q54" s="39" t="str">
        <f t="shared" si="3"/>
        <v/>
      </c>
      <c r="R54" s="39"/>
      <c r="S54" s="39" t="str">
        <f t="shared" si="18"/>
        <v/>
      </c>
      <c r="T54" s="39"/>
      <c r="U54" s="39" t="str">
        <f t="shared" si="19"/>
        <v/>
      </c>
      <c r="V54" s="39"/>
      <c r="W54" s="39" t="str">
        <f t="shared" si="4"/>
        <v/>
      </c>
      <c r="X54" s="39"/>
      <c r="Y54" s="39" t="str">
        <f t="shared" si="5"/>
        <v/>
      </c>
      <c r="Z54" s="40"/>
      <c r="AA54" s="40"/>
      <c r="AB54" s="39"/>
      <c r="AC54" s="39" t="str">
        <f t="shared" si="6"/>
        <v/>
      </c>
      <c r="AD54" s="39"/>
      <c r="AE54" s="39" t="str">
        <f t="shared" si="20"/>
        <v/>
      </c>
      <c r="AF54" s="39"/>
      <c r="AG54" s="39" t="str">
        <f t="shared" si="21"/>
        <v/>
      </c>
      <c r="AH54" s="39"/>
      <c r="AI54" s="39" t="str">
        <f t="shared" si="8"/>
        <v/>
      </c>
      <c r="AJ54" s="39"/>
      <c r="AK54" s="39" t="str">
        <f t="shared" si="9"/>
        <v/>
      </c>
      <c r="AL54" s="40"/>
      <c r="AM54" s="40"/>
      <c r="AN54" s="39"/>
      <c r="AO54" s="39" t="str">
        <f t="shared" si="10"/>
        <v/>
      </c>
      <c r="AP54" s="39"/>
      <c r="AQ54" s="39" t="str">
        <f t="shared" si="22"/>
        <v/>
      </c>
      <c r="AR54" s="39"/>
      <c r="AS54" s="39" t="str">
        <f t="shared" si="23"/>
        <v/>
      </c>
      <c r="AT54" s="39"/>
      <c r="AU54" s="39" t="str">
        <f t="shared" si="11"/>
        <v/>
      </c>
      <c r="AV54" s="39"/>
      <c r="AW54" s="39" t="str">
        <f t="shared" si="12"/>
        <v/>
      </c>
      <c r="AX54" s="40"/>
      <c r="AY54" s="40"/>
      <c r="AZ54" s="39"/>
      <c r="BA54" s="39" t="str">
        <f t="shared" si="13"/>
        <v/>
      </c>
    </row>
    <row r="55" spans="1:55" x14ac:dyDescent="0.25">
      <c r="A55" s="22" t="s">
        <v>68</v>
      </c>
      <c r="B55" s="22">
        <v>24</v>
      </c>
      <c r="C55" s="40"/>
      <c r="D55" s="39"/>
      <c r="E55" s="39" t="str">
        <f t="shared" si="2"/>
        <v/>
      </c>
      <c r="F55" s="39"/>
      <c r="G55" s="39" t="str">
        <f t="shared" si="14"/>
        <v/>
      </c>
      <c r="H55" s="39"/>
      <c r="I55" s="39" t="str">
        <f t="shared" si="15"/>
        <v/>
      </c>
      <c r="J55" s="39"/>
      <c r="K55" s="39" t="str">
        <f t="shared" si="16"/>
        <v/>
      </c>
      <c r="L55" s="39"/>
      <c r="M55" s="39" t="str">
        <f t="shared" si="17"/>
        <v/>
      </c>
      <c r="N55" s="40"/>
      <c r="O55" s="40"/>
      <c r="P55" s="39"/>
      <c r="Q55" s="39" t="str">
        <f t="shared" si="3"/>
        <v/>
      </c>
      <c r="R55" s="39"/>
      <c r="S55" s="39" t="str">
        <f t="shared" si="18"/>
        <v/>
      </c>
      <c r="T55" s="39"/>
      <c r="U55" s="39" t="str">
        <f t="shared" si="19"/>
        <v/>
      </c>
      <c r="V55" s="39"/>
      <c r="W55" s="39" t="str">
        <f t="shared" si="4"/>
        <v/>
      </c>
      <c r="X55" s="39"/>
      <c r="Y55" s="39" t="str">
        <f t="shared" si="5"/>
        <v/>
      </c>
      <c r="Z55" s="40"/>
      <c r="AA55" s="40"/>
      <c r="AB55" s="39"/>
      <c r="AC55" s="39" t="str">
        <f t="shared" si="6"/>
        <v/>
      </c>
      <c r="AD55" s="39"/>
      <c r="AE55" s="39" t="str">
        <f t="shared" si="20"/>
        <v/>
      </c>
      <c r="AF55" s="39"/>
      <c r="AG55" s="39" t="str">
        <f t="shared" si="21"/>
        <v/>
      </c>
      <c r="AH55" s="39"/>
      <c r="AI55" s="39" t="str">
        <f t="shared" si="8"/>
        <v/>
      </c>
      <c r="AJ55" s="39"/>
      <c r="AK55" s="39" t="str">
        <f t="shared" si="9"/>
        <v/>
      </c>
      <c r="AL55" s="40"/>
      <c r="AM55" s="40"/>
      <c r="AN55" s="39"/>
      <c r="AO55" s="39" t="str">
        <f t="shared" si="10"/>
        <v/>
      </c>
      <c r="AP55" s="39"/>
      <c r="AQ55" s="39" t="str">
        <f t="shared" si="22"/>
        <v/>
      </c>
      <c r="AR55" s="39"/>
      <c r="AS55" s="39" t="str">
        <f t="shared" si="23"/>
        <v/>
      </c>
      <c r="AT55" s="39"/>
      <c r="AU55" s="39" t="str">
        <f t="shared" si="11"/>
        <v/>
      </c>
      <c r="AV55" s="39"/>
      <c r="AW55" s="39" t="str">
        <f t="shared" si="12"/>
        <v/>
      </c>
      <c r="AX55" s="40"/>
      <c r="AY55" s="40"/>
      <c r="AZ55" s="39"/>
      <c r="BA55" s="39" t="str">
        <f t="shared" si="13"/>
        <v/>
      </c>
    </row>
    <row r="56" spans="1:55" x14ac:dyDescent="0.25">
      <c r="A56" s="22" t="s">
        <v>69</v>
      </c>
      <c r="B56" s="22">
        <v>24</v>
      </c>
      <c r="C56" s="40"/>
      <c r="D56" s="39"/>
      <c r="E56" s="39" t="str">
        <f t="shared" si="2"/>
        <v/>
      </c>
      <c r="F56" s="39"/>
      <c r="G56" s="39" t="str">
        <f t="shared" si="14"/>
        <v/>
      </c>
      <c r="H56" s="39"/>
      <c r="I56" s="39" t="str">
        <f t="shared" si="15"/>
        <v/>
      </c>
      <c r="J56" s="39"/>
      <c r="K56" s="39" t="str">
        <f t="shared" si="16"/>
        <v/>
      </c>
      <c r="L56" s="39"/>
      <c r="M56" s="39" t="str">
        <f t="shared" si="17"/>
        <v/>
      </c>
      <c r="N56" s="40"/>
      <c r="O56" s="40"/>
      <c r="P56" s="39"/>
      <c r="Q56" s="39" t="str">
        <f t="shared" si="3"/>
        <v/>
      </c>
      <c r="R56" s="39"/>
      <c r="S56" s="39" t="str">
        <f t="shared" si="18"/>
        <v/>
      </c>
      <c r="T56" s="39"/>
      <c r="U56" s="39" t="str">
        <f t="shared" si="19"/>
        <v/>
      </c>
      <c r="V56" s="39"/>
      <c r="W56" s="39" t="str">
        <f t="shared" si="4"/>
        <v/>
      </c>
      <c r="X56" s="39"/>
      <c r="Y56" s="39" t="str">
        <f t="shared" si="5"/>
        <v/>
      </c>
      <c r="Z56" s="40"/>
      <c r="AA56" s="40"/>
      <c r="AB56" s="39"/>
      <c r="AC56" s="39" t="str">
        <f t="shared" si="6"/>
        <v/>
      </c>
      <c r="AD56" s="39"/>
      <c r="AE56" s="39" t="str">
        <f t="shared" si="20"/>
        <v/>
      </c>
      <c r="AF56" s="39"/>
      <c r="AG56" s="39" t="str">
        <f t="shared" si="21"/>
        <v/>
      </c>
      <c r="AH56" s="39"/>
      <c r="AI56" s="39" t="str">
        <f t="shared" si="8"/>
        <v/>
      </c>
      <c r="AJ56" s="39"/>
      <c r="AK56" s="39" t="str">
        <f t="shared" si="9"/>
        <v/>
      </c>
      <c r="AL56" s="40"/>
      <c r="AM56" s="40"/>
      <c r="AN56" s="39"/>
      <c r="AO56" s="39" t="str">
        <f t="shared" si="10"/>
        <v/>
      </c>
      <c r="AP56" s="39"/>
      <c r="AQ56" s="39" t="str">
        <f t="shared" si="22"/>
        <v/>
      </c>
      <c r="AR56" s="39"/>
      <c r="AS56" s="39" t="str">
        <f t="shared" si="23"/>
        <v/>
      </c>
      <c r="AT56" s="39"/>
      <c r="AU56" s="39" t="str">
        <f t="shared" si="11"/>
        <v/>
      </c>
      <c r="AV56" s="39"/>
      <c r="AW56" s="39" t="str">
        <f t="shared" si="12"/>
        <v/>
      </c>
      <c r="AX56" s="40"/>
      <c r="AY56" s="40"/>
      <c r="AZ56" s="39"/>
      <c r="BA56" s="39" t="str">
        <f t="shared" si="13"/>
        <v/>
      </c>
    </row>
    <row r="57" spans="1:55" x14ac:dyDescent="0.25">
      <c r="A57" s="22" t="s">
        <v>97</v>
      </c>
      <c r="B57" s="22">
        <v>15</v>
      </c>
      <c r="C57" s="40"/>
      <c r="D57" s="39"/>
      <c r="E57" s="39" t="str">
        <f t="shared" si="2"/>
        <v/>
      </c>
      <c r="F57" s="39"/>
      <c r="G57" s="39" t="str">
        <f t="shared" si="14"/>
        <v/>
      </c>
      <c r="H57" s="39"/>
      <c r="I57" s="39" t="str">
        <f t="shared" si="15"/>
        <v/>
      </c>
      <c r="J57" s="39"/>
      <c r="K57" s="39" t="str">
        <f t="shared" si="16"/>
        <v/>
      </c>
      <c r="L57" s="39"/>
      <c r="M57" s="39" t="str">
        <f t="shared" si="17"/>
        <v/>
      </c>
      <c r="N57" s="40"/>
      <c r="O57" s="40"/>
      <c r="P57" s="39"/>
      <c r="Q57" s="39" t="str">
        <f t="shared" si="3"/>
        <v/>
      </c>
      <c r="R57" s="39"/>
      <c r="S57" s="39" t="str">
        <f t="shared" si="18"/>
        <v/>
      </c>
      <c r="T57" s="39"/>
      <c r="U57" s="39" t="str">
        <f t="shared" si="19"/>
        <v/>
      </c>
      <c r="V57" s="39"/>
      <c r="W57" s="39" t="str">
        <f t="shared" si="4"/>
        <v/>
      </c>
      <c r="X57" s="39"/>
      <c r="Y57" s="39" t="str">
        <f t="shared" si="5"/>
        <v/>
      </c>
      <c r="Z57" s="40"/>
      <c r="AA57" s="40"/>
      <c r="AB57" s="39"/>
      <c r="AC57" s="39" t="str">
        <f t="shared" si="6"/>
        <v/>
      </c>
      <c r="AD57" s="39"/>
      <c r="AE57" s="39" t="str">
        <f t="shared" si="20"/>
        <v/>
      </c>
      <c r="AF57" s="39"/>
      <c r="AG57" s="39" t="str">
        <f t="shared" si="21"/>
        <v/>
      </c>
      <c r="AH57" s="39"/>
      <c r="AI57" s="39" t="str">
        <f t="shared" si="8"/>
        <v/>
      </c>
      <c r="AJ57" s="39"/>
      <c r="AK57" s="39" t="str">
        <f t="shared" si="9"/>
        <v/>
      </c>
      <c r="AL57" s="40"/>
      <c r="AM57" s="40"/>
      <c r="AN57" s="39"/>
      <c r="AO57" s="39" t="str">
        <f t="shared" si="10"/>
        <v/>
      </c>
      <c r="AP57" s="39"/>
      <c r="AQ57" s="39" t="str">
        <f t="shared" si="22"/>
        <v/>
      </c>
      <c r="AR57" s="39"/>
      <c r="AS57" s="39" t="str">
        <f t="shared" si="23"/>
        <v/>
      </c>
      <c r="AT57" s="39"/>
      <c r="AU57" s="39" t="str">
        <f t="shared" si="11"/>
        <v/>
      </c>
      <c r="AV57" s="39"/>
      <c r="AW57" s="39" t="str">
        <f t="shared" si="12"/>
        <v/>
      </c>
      <c r="AX57" s="40"/>
      <c r="AY57" s="40"/>
      <c r="AZ57" s="39"/>
      <c r="BA57" s="39" t="str">
        <f t="shared" si="13"/>
        <v/>
      </c>
    </row>
    <row r="59" spans="1:55" x14ac:dyDescent="0.25">
      <c r="A59" s="30" t="s">
        <v>34</v>
      </c>
      <c r="C59" s="45"/>
      <c r="D59" s="45" t="str">
        <f>IF(D65="","",SUM(D34:D57))</f>
        <v/>
      </c>
      <c r="E59" s="45" t="str">
        <f t="shared" ref="E59:BA59" si="24">IF(E65="","",SUM(E34:E57))</f>
        <v/>
      </c>
      <c r="F59" s="45" t="str">
        <f t="shared" si="24"/>
        <v/>
      </c>
      <c r="G59" s="45" t="str">
        <f t="shared" si="24"/>
        <v/>
      </c>
      <c r="H59" s="45" t="str">
        <f t="shared" si="24"/>
        <v/>
      </c>
      <c r="I59" s="45" t="str">
        <f t="shared" si="24"/>
        <v/>
      </c>
      <c r="J59" s="45" t="str">
        <f t="shared" si="24"/>
        <v/>
      </c>
      <c r="K59" s="45" t="str">
        <f t="shared" si="24"/>
        <v/>
      </c>
      <c r="L59" s="45" t="str">
        <f t="shared" si="24"/>
        <v/>
      </c>
      <c r="M59" s="45" t="str">
        <f t="shared" si="24"/>
        <v/>
      </c>
      <c r="N59" s="45"/>
      <c r="O59" s="45"/>
      <c r="P59" s="45" t="str">
        <f t="shared" si="24"/>
        <v/>
      </c>
      <c r="Q59" s="45" t="str">
        <f t="shared" si="24"/>
        <v/>
      </c>
      <c r="R59" s="45" t="str">
        <f t="shared" si="24"/>
        <v/>
      </c>
      <c r="S59" s="45" t="str">
        <f t="shared" si="24"/>
        <v/>
      </c>
      <c r="T59" s="45" t="str">
        <f t="shared" si="24"/>
        <v/>
      </c>
      <c r="U59" s="45" t="str">
        <f t="shared" si="24"/>
        <v/>
      </c>
      <c r="V59" s="45" t="str">
        <f t="shared" si="24"/>
        <v/>
      </c>
      <c r="W59" s="45" t="str">
        <f t="shared" si="24"/>
        <v/>
      </c>
      <c r="X59" s="45" t="str">
        <f t="shared" si="24"/>
        <v/>
      </c>
      <c r="Y59" s="45" t="str">
        <f t="shared" si="24"/>
        <v/>
      </c>
      <c r="Z59" s="45"/>
      <c r="AA59" s="45"/>
      <c r="AB59" s="45" t="str">
        <f t="shared" si="24"/>
        <v/>
      </c>
      <c r="AC59" s="45" t="str">
        <f t="shared" si="24"/>
        <v/>
      </c>
      <c r="AD59" s="45" t="str">
        <f t="shared" si="24"/>
        <v/>
      </c>
      <c r="AE59" s="45" t="str">
        <f t="shared" si="24"/>
        <v/>
      </c>
      <c r="AF59" s="45" t="str">
        <f t="shared" si="24"/>
        <v/>
      </c>
      <c r="AG59" s="45" t="str">
        <f t="shared" si="24"/>
        <v/>
      </c>
      <c r="AH59" s="45" t="str">
        <f t="shared" si="24"/>
        <v/>
      </c>
      <c r="AI59" s="45" t="str">
        <f t="shared" si="24"/>
        <v/>
      </c>
      <c r="AJ59" s="45" t="str">
        <f t="shared" si="24"/>
        <v/>
      </c>
      <c r="AK59" s="45" t="str">
        <f t="shared" si="24"/>
        <v/>
      </c>
      <c r="AL59" s="45"/>
      <c r="AM59" s="45"/>
      <c r="AN59" s="45" t="str">
        <f t="shared" si="24"/>
        <v/>
      </c>
      <c r="AO59" s="45" t="str">
        <f t="shared" si="24"/>
        <v/>
      </c>
      <c r="AP59" s="45" t="str">
        <f t="shared" si="24"/>
        <v/>
      </c>
      <c r="AQ59" s="45" t="str">
        <f t="shared" si="24"/>
        <v/>
      </c>
      <c r="AR59" s="45" t="str">
        <f t="shared" si="24"/>
        <v/>
      </c>
      <c r="AS59" s="45" t="str">
        <f t="shared" si="24"/>
        <v/>
      </c>
      <c r="AT59" s="45" t="str">
        <f t="shared" si="24"/>
        <v/>
      </c>
      <c r="AU59" s="45" t="str">
        <f t="shared" si="24"/>
        <v/>
      </c>
      <c r="AV59" s="45" t="str">
        <f t="shared" si="24"/>
        <v/>
      </c>
      <c r="AW59" s="45" t="str">
        <f t="shared" si="24"/>
        <v/>
      </c>
      <c r="AX59" s="45"/>
      <c r="AY59" s="45"/>
      <c r="AZ59" s="45" t="str">
        <f t="shared" si="24"/>
        <v/>
      </c>
      <c r="BA59" s="45" t="str">
        <f t="shared" si="24"/>
        <v/>
      </c>
      <c r="BB59" s="49">
        <f>SUM(D59,F59,H59,J59,L59,P59,R59,T59,V59,X59,AB59,AD59,AF59,AH59,AJ59,AN59,AP59,AR59,AT59,AV59,AZ59)</f>
        <v>0</v>
      </c>
      <c r="BC59" s="49" t="e">
        <f>AVERAGE(D59,F59,H59,J59,L59,P59,R59,T59,V59,X59,AB59,AD59,AF59,AH59,AJ59,AN59,AP59,AR59,AT59,AV59,AZ59)</f>
        <v>#DIV/0!</v>
      </c>
    </row>
    <row r="60" spans="1:55" x14ac:dyDescent="0.25">
      <c r="A60" s="30" t="s">
        <v>63</v>
      </c>
      <c r="C60" s="46"/>
      <c r="D60" s="46" t="str">
        <f>IF(D65="","",AVERAGE(E34:E57))</f>
        <v/>
      </c>
      <c r="E60" s="46"/>
      <c r="F60" s="46" t="str">
        <f t="shared" ref="F60:AZ60" si="25">IF(F65="","",AVERAGE(G34:G57))</f>
        <v/>
      </c>
      <c r="G60" s="46"/>
      <c r="H60" s="46" t="str">
        <f t="shared" si="25"/>
        <v/>
      </c>
      <c r="I60" s="46"/>
      <c r="J60" s="46" t="str">
        <f t="shared" si="25"/>
        <v/>
      </c>
      <c r="K60" s="46"/>
      <c r="L60" s="46" t="str">
        <f t="shared" si="25"/>
        <v/>
      </c>
      <c r="M60" s="46"/>
      <c r="N60" s="46"/>
      <c r="O60" s="46"/>
      <c r="P60" s="46" t="str">
        <f t="shared" si="25"/>
        <v/>
      </c>
      <c r="Q60" s="46"/>
      <c r="R60" s="46" t="str">
        <f t="shared" si="25"/>
        <v/>
      </c>
      <c r="S60" s="46"/>
      <c r="T60" s="46" t="str">
        <f t="shared" si="25"/>
        <v/>
      </c>
      <c r="U60" s="46"/>
      <c r="V60" s="46" t="str">
        <f t="shared" si="25"/>
        <v/>
      </c>
      <c r="W60" s="46"/>
      <c r="X60" s="46" t="str">
        <f t="shared" si="25"/>
        <v/>
      </c>
      <c r="Y60" s="46"/>
      <c r="Z60" s="46"/>
      <c r="AA60" s="46"/>
      <c r="AB60" s="46" t="str">
        <f t="shared" si="25"/>
        <v/>
      </c>
      <c r="AC60" s="46"/>
      <c r="AD60" s="46" t="str">
        <f t="shared" si="25"/>
        <v/>
      </c>
      <c r="AE60" s="46"/>
      <c r="AF60" s="46" t="str">
        <f t="shared" si="25"/>
        <v/>
      </c>
      <c r="AG60" s="46"/>
      <c r="AH60" s="46" t="str">
        <f t="shared" si="25"/>
        <v/>
      </c>
      <c r="AI60" s="46"/>
      <c r="AJ60" s="46" t="str">
        <f t="shared" si="25"/>
        <v/>
      </c>
      <c r="AK60" s="46"/>
      <c r="AL60" s="46"/>
      <c r="AM60" s="46"/>
      <c r="AN60" s="46" t="str">
        <f t="shared" si="25"/>
        <v/>
      </c>
      <c r="AO60" s="46"/>
      <c r="AP60" s="46" t="str">
        <f t="shared" si="25"/>
        <v/>
      </c>
      <c r="AQ60" s="46"/>
      <c r="AR60" s="46" t="str">
        <f t="shared" si="25"/>
        <v/>
      </c>
      <c r="AS60" s="46"/>
      <c r="AT60" s="46" t="str">
        <f t="shared" si="25"/>
        <v/>
      </c>
      <c r="AU60" s="46"/>
      <c r="AV60" s="46" t="str">
        <f t="shared" si="25"/>
        <v/>
      </c>
      <c r="AW60" s="46"/>
      <c r="AX60" s="46"/>
      <c r="AY60" s="46" t="str">
        <f t="shared" si="25"/>
        <v/>
      </c>
      <c r="AZ60" s="46" t="str">
        <f t="shared" si="25"/>
        <v/>
      </c>
      <c r="BA60" s="46"/>
      <c r="BB60" s="48"/>
      <c r="BC60" s="50" t="e">
        <f>AVERAGE(D60,F60,H60,J60,L60,P60,R60,T60,V60,X60,AB60,AD60,AF60,AH60,AJ60,AN60,AP60,AR60,AT60,AV60,AZ60)</f>
        <v>#DIV/0!</v>
      </c>
    </row>
    <row r="61" spans="1:55" x14ac:dyDescent="0.25"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32"/>
      <c r="BB61" s="48"/>
      <c r="BC61" s="49"/>
    </row>
    <row r="62" spans="1:55" x14ac:dyDescent="0.25">
      <c r="A62" s="30" t="s">
        <v>64</v>
      </c>
      <c r="C62" s="46"/>
      <c r="D62" s="46" t="str">
        <f t="shared" ref="D62:AZ62" si="26">IF(D65="","",(20-COUNTBLANK(D34:D53))/20)</f>
        <v/>
      </c>
      <c r="E62" s="46"/>
      <c r="F62" s="46" t="str">
        <f>IF(F65="","",(20-COUNTBLANK(F34:F53))/20)</f>
        <v/>
      </c>
      <c r="G62" s="46"/>
      <c r="H62" s="46" t="str">
        <f t="shared" si="26"/>
        <v/>
      </c>
      <c r="I62" s="46"/>
      <c r="J62" s="46" t="str">
        <f t="shared" si="26"/>
        <v/>
      </c>
      <c r="K62" s="46"/>
      <c r="L62" s="46" t="str">
        <f t="shared" si="26"/>
        <v/>
      </c>
      <c r="M62" s="46"/>
      <c r="N62" s="46"/>
      <c r="O62" s="46"/>
      <c r="P62" s="46" t="str">
        <f t="shared" si="26"/>
        <v/>
      </c>
      <c r="Q62" s="46"/>
      <c r="R62" s="46" t="str">
        <f t="shared" si="26"/>
        <v/>
      </c>
      <c r="S62" s="46"/>
      <c r="T62" s="46" t="str">
        <f t="shared" si="26"/>
        <v/>
      </c>
      <c r="U62" s="46"/>
      <c r="V62" s="46" t="str">
        <f t="shared" si="26"/>
        <v/>
      </c>
      <c r="W62" s="46"/>
      <c r="X62" s="46" t="str">
        <f t="shared" si="26"/>
        <v/>
      </c>
      <c r="Y62" s="46"/>
      <c r="Z62" s="46"/>
      <c r="AA62" s="46"/>
      <c r="AB62" s="46" t="str">
        <f t="shared" si="26"/>
        <v/>
      </c>
      <c r="AC62" s="46"/>
      <c r="AD62" s="46" t="str">
        <f t="shared" si="26"/>
        <v/>
      </c>
      <c r="AE62" s="46"/>
      <c r="AF62" s="46" t="str">
        <f t="shared" si="26"/>
        <v/>
      </c>
      <c r="AG62" s="46"/>
      <c r="AH62" s="46" t="str">
        <f t="shared" si="26"/>
        <v/>
      </c>
      <c r="AI62" s="46"/>
      <c r="AJ62" s="46" t="str">
        <f t="shared" si="26"/>
        <v/>
      </c>
      <c r="AK62" s="46"/>
      <c r="AL62" s="46"/>
      <c r="AM62" s="46"/>
      <c r="AN62" s="46" t="str">
        <f t="shared" si="26"/>
        <v/>
      </c>
      <c r="AO62" s="46"/>
      <c r="AP62" s="46" t="str">
        <f t="shared" si="26"/>
        <v/>
      </c>
      <c r="AQ62" s="46"/>
      <c r="AR62" s="46" t="str">
        <f t="shared" si="26"/>
        <v/>
      </c>
      <c r="AS62" s="46"/>
      <c r="AT62" s="46" t="str">
        <f t="shared" si="26"/>
        <v/>
      </c>
      <c r="AU62" s="46"/>
      <c r="AV62" s="46" t="str">
        <f t="shared" si="26"/>
        <v/>
      </c>
      <c r="AW62" s="46"/>
      <c r="AX62" s="46"/>
      <c r="AY62" s="46"/>
      <c r="AZ62" s="46" t="str">
        <f t="shared" si="26"/>
        <v/>
      </c>
      <c r="BA62" s="45"/>
      <c r="BB62" s="48"/>
      <c r="BC62" s="50" t="e">
        <f t="shared" ref="BC62" si="27">AVERAGE(D62,F62,H62,J62,L62,P62,R62,T62,V62,X62,AB62,AD62,AF62,AH62,AJ62,AN62,AP62,AR62,AT62,AV62,AZ62)</f>
        <v>#DIV/0!</v>
      </c>
    </row>
    <row r="63" spans="1:55" x14ac:dyDescent="0.25">
      <c r="BB63" s="48"/>
      <c r="BC63" s="48"/>
    </row>
    <row r="64" spans="1:55" x14ac:dyDescent="0.25">
      <c r="A64" s="27" t="s">
        <v>35</v>
      </c>
      <c r="C64" s="34">
        <v>41791</v>
      </c>
      <c r="D64" s="33">
        <v>41792</v>
      </c>
      <c r="E64" s="33"/>
      <c r="F64" s="59">
        <v>41793</v>
      </c>
      <c r="G64" s="59"/>
      <c r="H64" s="59">
        <v>41794</v>
      </c>
      <c r="I64" s="59"/>
      <c r="J64" s="59">
        <v>41795</v>
      </c>
      <c r="K64" s="59"/>
      <c r="L64" s="59">
        <v>41796</v>
      </c>
      <c r="M64" s="59"/>
      <c r="N64" s="34">
        <v>41797</v>
      </c>
      <c r="O64" s="34">
        <v>41798</v>
      </c>
      <c r="P64" s="33">
        <v>41799</v>
      </c>
      <c r="Q64" s="59"/>
      <c r="R64" s="59">
        <v>41800</v>
      </c>
      <c r="S64" s="59"/>
      <c r="T64" s="59">
        <v>41801</v>
      </c>
      <c r="U64" s="59"/>
      <c r="V64" s="59">
        <v>41802</v>
      </c>
      <c r="W64" s="59"/>
      <c r="X64" s="59">
        <v>41803</v>
      </c>
      <c r="Y64" s="59"/>
      <c r="Z64" s="34">
        <v>41804</v>
      </c>
      <c r="AA64" s="34">
        <v>41805</v>
      </c>
      <c r="AB64" s="33">
        <v>41806</v>
      </c>
      <c r="AC64" s="33"/>
      <c r="AD64" s="59">
        <v>41807</v>
      </c>
      <c r="AE64" s="59"/>
      <c r="AF64" s="59">
        <v>41808</v>
      </c>
      <c r="AG64" s="59"/>
      <c r="AH64" s="59">
        <v>41809</v>
      </c>
      <c r="AI64" s="59"/>
      <c r="AJ64" s="59">
        <v>41810</v>
      </c>
      <c r="AK64" s="59"/>
      <c r="AL64" s="34">
        <v>41811</v>
      </c>
      <c r="AM64" s="34">
        <v>41812</v>
      </c>
      <c r="AN64" s="33">
        <v>41813</v>
      </c>
      <c r="AO64" s="59"/>
      <c r="AP64" s="59">
        <v>41814</v>
      </c>
      <c r="AQ64" s="59"/>
      <c r="AR64" s="59">
        <v>41815</v>
      </c>
      <c r="AS64" s="59"/>
      <c r="AT64" s="59">
        <v>41816</v>
      </c>
      <c r="AU64" s="59"/>
      <c r="AV64" s="59">
        <v>41817</v>
      </c>
      <c r="AW64" s="59"/>
      <c r="AX64" s="34">
        <v>41818</v>
      </c>
      <c r="AY64" s="34">
        <v>41819</v>
      </c>
      <c r="AZ64" s="33">
        <v>41820</v>
      </c>
      <c r="BA64" s="33"/>
      <c r="BB64" s="48"/>
      <c r="BC64" s="48"/>
    </row>
    <row r="65" spans="1:55" x14ac:dyDescent="0.25">
      <c r="A65" s="28" t="s">
        <v>36</v>
      </c>
      <c r="B65" s="28">
        <v>24</v>
      </c>
      <c r="C65" s="37"/>
      <c r="D65" s="36"/>
      <c r="E65" s="39" t="str">
        <f t="shared" ref="E65:E70" si="28">IF(D65="","",D65/$B$34)</f>
        <v/>
      </c>
      <c r="F65" s="39"/>
      <c r="G65" s="39" t="str">
        <f t="shared" ref="G65" si="29">IF(F65="","",F65/$B$34)</f>
        <v/>
      </c>
      <c r="H65" s="39"/>
      <c r="I65" s="39" t="str">
        <f>IF(H65="","",H65/$B$34)</f>
        <v/>
      </c>
      <c r="J65" s="39"/>
      <c r="K65" s="39" t="str">
        <f t="shared" ref="K65:M70" si="30">IF(J65="","",J65/$B$34)</f>
        <v/>
      </c>
      <c r="L65" s="39"/>
      <c r="M65" s="39" t="str">
        <f t="shared" si="30"/>
        <v/>
      </c>
      <c r="N65" s="37"/>
      <c r="O65" s="37"/>
      <c r="P65" s="36"/>
      <c r="Q65" s="39" t="str">
        <f t="shared" ref="Q65:Q70" si="31">IF(P65="","",P65/$B$34)</f>
        <v/>
      </c>
      <c r="R65" s="39"/>
      <c r="S65" s="39" t="str">
        <f t="shared" ref="S65" si="32">IF(R65="","",R65/$B$34)</f>
        <v/>
      </c>
      <c r="T65" s="39"/>
      <c r="U65" s="39"/>
      <c r="V65" s="39"/>
      <c r="W65" s="39" t="str">
        <f t="shared" ref="W65:Y65" si="33">IF(V65="","",V65/$B$34)</f>
        <v/>
      </c>
      <c r="X65" s="39"/>
      <c r="Y65" s="39" t="str">
        <f t="shared" si="33"/>
        <v/>
      </c>
      <c r="Z65" s="37"/>
      <c r="AA65" s="37"/>
      <c r="AB65" s="36"/>
      <c r="AC65" s="39" t="str">
        <f t="shared" ref="AC65:AC70" si="34">IF(AB65="","",AB65/$B$34)</f>
        <v/>
      </c>
      <c r="AD65" s="39"/>
      <c r="AE65" s="39" t="str">
        <f t="shared" ref="AE65:AG65" si="35">IF(AD65="","",AD65/$B$34)</f>
        <v/>
      </c>
      <c r="AF65" s="39"/>
      <c r="AG65" s="39" t="str">
        <f t="shared" si="35"/>
        <v/>
      </c>
      <c r="AH65" s="39"/>
      <c r="AI65" s="39" t="str">
        <f t="shared" ref="AI65:AK70" si="36">IF(AH65="","",AH65/$B$34)</f>
        <v/>
      </c>
      <c r="AJ65" s="39"/>
      <c r="AK65" s="39" t="str">
        <f t="shared" si="36"/>
        <v/>
      </c>
      <c r="AL65" s="40"/>
      <c r="AM65" s="40"/>
      <c r="AN65" s="36"/>
      <c r="AO65" s="39" t="str">
        <f t="shared" ref="AO65:AO70" si="37">IF(AN65="","",AN65/$B$34)</f>
        <v/>
      </c>
      <c r="AP65" s="39"/>
      <c r="AQ65" s="39" t="str">
        <f t="shared" ref="AQ65:AS65" si="38">IF(AP65="","",AP65/$B$34)</f>
        <v/>
      </c>
      <c r="AR65" s="39"/>
      <c r="AS65" s="39" t="str">
        <f t="shared" si="38"/>
        <v/>
      </c>
      <c r="AT65" s="39"/>
      <c r="AU65" s="39" t="str">
        <f t="shared" ref="AU65:AW70" si="39">IF(AT65="","",AT65/$B$34)</f>
        <v/>
      </c>
      <c r="AV65" s="39"/>
      <c r="AW65" s="39" t="str">
        <f t="shared" si="39"/>
        <v/>
      </c>
      <c r="AX65" s="40"/>
      <c r="AY65" s="40"/>
      <c r="AZ65" s="39"/>
      <c r="BA65" s="39" t="str">
        <f t="shared" ref="BA65" si="40">IF(AZ65="","",AZ65/$B$34)</f>
        <v/>
      </c>
      <c r="BB65" s="48"/>
      <c r="BC65" s="48"/>
    </row>
    <row r="66" spans="1:55" x14ac:dyDescent="0.25">
      <c r="A66" s="27" t="s">
        <v>37</v>
      </c>
      <c r="B66" s="27">
        <v>24</v>
      </c>
      <c r="C66" s="37"/>
      <c r="D66" s="38"/>
      <c r="E66" s="44" t="str">
        <f t="shared" si="28"/>
        <v/>
      </c>
      <c r="F66" s="56"/>
      <c r="G66" s="55" t="str">
        <f t="shared" ref="G66" si="41">IF(F66="","",F66/$B$34)</f>
        <v/>
      </c>
      <c r="H66" s="56"/>
      <c r="I66" s="55" t="str">
        <f t="shared" ref="I66:I70" si="42">IF(H66="","",H66/$B$34)</f>
        <v/>
      </c>
      <c r="J66" s="56"/>
      <c r="K66" s="55" t="str">
        <f t="shared" si="30"/>
        <v/>
      </c>
      <c r="L66" s="56"/>
      <c r="M66" s="55" t="str">
        <f t="shared" si="30"/>
        <v/>
      </c>
      <c r="N66" s="37"/>
      <c r="O66" s="37"/>
      <c r="P66" s="38"/>
      <c r="Q66" s="55" t="str">
        <f t="shared" si="31"/>
        <v/>
      </c>
      <c r="R66" s="56"/>
      <c r="S66" s="55" t="str">
        <f t="shared" ref="S66" si="43">IF(R66="","",R66/$B$34)</f>
        <v/>
      </c>
      <c r="T66" s="56"/>
      <c r="U66" s="56"/>
      <c r="V66" s="60"/>
      <c r="W66" s="60"/>
      <c r="X66" s="60"/>
      <c r="Y66" s="60"/>
      <c r="Z66" s="37"/>
      <c r="AA66" s="37"/>
      <c r="AB66" s="38"/>
      <c r="AC66" s="55" t="str">
        <f t="shared" si="34"/>
        <v/>
      </c>
      <c r="AD66" s="56"/>
      <c r="AE66" s="55" t="str">
        <f t="shared" ref="AE66" si="44">IF(AD66="","",AD66/$B$34)</f>
        <v/>
      </c>
      <c r="AF66" s="56"/>
      <c r="AG66" s="55" t="str">
        <f t="shared" ref="AG66" si="45">IF(AF66="","",AF66/$B$34)</f>
        <v/>
      </c>
      <c r="AH66" s="56"/>
      <c r="AI66" s="55" t="str">
        <f t="shared" si="36"/>
        <v/>
      </c>
      <c r="AJ66" s="56"/>
      <c r="AK66" s="55" t="str">
        <f t="shared" si="36"/>
        <v/>
      </c>
      <c r="AL66" s="37"/>
      <c r="AM66" s="37"/>
      <c r="AN66" s="38"/>
      <c r="AO66" s="55" t="str">
        <f t="shared" si="37"/>
        <v/>
      </c>
      <c r="AP66" s="56"/>
      <c r="AQ66" s="55" t="str">
        <f t="shared" ref="AQ66" si="46">IF(AP66="","",AP66/$B$34)</f>
        <v/>
      </c>
      <c r="AR66" s="56"/>
      <c r="AS66" s="55" t="str">
        <f t="shared" ref="AS66" si="47">IF(AR66="","",AR66/$B$34)</f>
        <v/>
      </c>
      <c r="AT66" s="56"/>
      <c r="AU66" s="55" t="str">
        <f t="shared" si="39"/>
        <v/>
      </c>
      <c r="AV66" s="56"/>
      <c r="AW66" s="55" t="str">
        <f t="shared" si="39"/>
        <v/>
      </c>
      <c r="AX66" s="37"/>
      <c r="AY66" s="37"/>
      <c r="AZ66" s="38"/>
      <c r="BA66" s="44" t="str">
        <f>IF(AZ66="","",AZ66/$B$34)</f>
        <v/>
      </c>
      <c r="BB66" s="48"/>
      <c r="BC66" s="48"/>
    </row>
    <row r="67" spans="1:55" x14ac:dyDescent="0.25">
      <c r="A67" s="27" t="s">
        <v>38</v>
      </c>
      <c r="B67" s="27">
        <v>24</v>
      </c>
      <c r="C67" s="37"/>
      <c r="D67" s="38"/>
      <c r="E67" s="44" t="str">
        <f t="shared" si="28"/>
        <v/>
      </c>
      <c r="F67" s="56"/>
      <c r="G67" s="55" t="str">
        <f t="shared" ref="G67" si="48">IF(F67="","",F67/$B$34)</f>
        <v/>
      </c>
      <c r="H67" s="56"/>
      <c r="I67" s="55" t="str">
        <f t="shared" si="42"/>
        <v/>
      </c>
      <c r="J67" s="56"/>
      <c r="K67" s="55" t="str">
        <f t="shared" si="30"/>
        <v/>
      </c>
      <c r="L67" s="56"/>
      <c r="M67" s="55" t="str">
        <f t="shared" si="30"/>
        <v/>
      </c>
      <c r="N67" s="37"/>
      <c r="O67" s="37"/>
      <c r="P67" s="38"/>
      <c r="Q67" s="55" t="str">
        <f t="shared" si="31"/>
        <v/>
      </c>
      <c r="R67" s="56"/>
      <c r="S67" s="55" t="str">
        <f t="shared" ref="S67" si="49">IF(R67="","",R67/$B$34)</f>
        <v/>
      </c>
      <c r="T67" s="56"/>
      <c r="U67" s="56"/>
      <c r="V67" s="60"/>
      <c r="W67" s="60"/>
      <c r="X67" s="60"/>
      <c r="Y67" s="60"/>
      <c r="Z67" s="37"/>
      <c r="AA67" s="37"/>
      <c r="AB67" s="38"/>
      <c r="AC67" s="55" t="str">
        <f t="shared" si="34"/>
        <v/>
      </c>
      <c r="AD67" s="56"/>
      <c r="AE67" s="55" t="str">
        <f t="shared" ref="AE67" si="50">IF(AD67="","",AD67/$B$34)</f>
        <v/>
      </c>
      <c r="AF67" s="56"/>
      <c r="AG67" s="55" t="str">
        <f t="shared" ref="AG67" si="51">IF(AF67="","",AF67/$B$34)</f>
        <v/>
      </c>
      <c r="AH67" s="56"/>
      <c r="AI67" s="55" t="str">
        <f t="shared" si="36"/>
        <v/>
      </c>
      <c r="AJ67" s="56"/>
      <c r="AK67" s="55" t="str">
        <f t="shared" si="36"/>
        <v/>
      </c>
      <c r="AL67" s="37"/>
      <c r="AM67" s="37"/>
      <c r="AN67" s="38"/>
      <c r="AO67" s="55" t="str">
        <f t="shared" si="37"/>
        <v/>
      </c>
      <c r="AP67" s="56"/>
      <c r="AQ67" s="55" t="str">
        <f t="shared" ref="AQ67" si="52">IF(AP67="","",AP67/$B$34)</f>
        <v/>
      </c>
      <c r="AR67" s="56"/>
      <c r="AS67" s="55" t="str">
        <f t="shared" ref="AS67" si="53">IF(AR67="","",AR67/$B$34)</f>
        <v/>
      </c>
      <c r="AT67" s="56"/>
      <c r="AU67" s="55" t="str">
        <f t="shared" si="39"/>
        <v/>
      </c>
      <c r="AV67" s="56"/>
      <c r="AW67" s="55" t="str">
        <f t="shared" si="39"/>
        <v/>
      </c>
      <c r="AX67" s="37"/>
      <c r="AY67" s="37"/>
      <c r="AZ67" s="38"/>
      <c r="BA67" s="44" t="str">
        <f>IF(AZ67="","",AZ67/$B$34)</f>
        <v/>
      </c>
      <c r="BB67" s="48"/>
      <c r="BC67" s="48"/>
    </row>
    <row r="68" spans="1:55" x14ac:dyDescent="0.25">
      <c r="A68" s="28" t="s">
        <v>40</v>
      </c>
      <c r="B68" s="28">
        <v>24</v>
      </c>
      <c r="C68" s="37"/>
      <c r="D68" s="36"/>
      <c r="E68" s="39" t="str">
        <f t="shared" si="28"/>
        <v/>
      </c>
      <c r="F68" s="36"/>
      <c r="G68" s="39" t="str">
        <f t="shared" ref="G68" si="54">IF(F68="","",F68/$B$34)</f>
        <v/>
      </c>
      <c r="H68" s="36"/>
      <c r="I68" s="39" t="str">
        <f t="shared" si="42"/>
        <v/>
      </c>
      <c r="J68" s="36"/>
      <c r="K68" s="39" t="str">
        <f t="shared" si="30"/>
        <v/>
      </c>
      <c r="L68" s="36"/>
      <c r="M68" s="39" t="str">
        <f t="shared" si="30"/>
        <v/>
      </c>
      <c r="N68" s="37"/>
      <c r="O68" s="37"/>
      <c r="P68" s="36"/>
      <c r="Q68" s="39" t="str">
        <f t="shared" si="31"/>
        <v/>
      </c>
      <c r="R68" s="36"/>
      <c r="S68" s="39" t="str">
        <f t="shared" ref="S68" si="55">IF(R68="","",R68/$B$34)</f>
        <v/>
      </c>
      <c r="T68" s="36"/>
      <c r="U68" s="36"/>
      <c r="V68" s="36"/>
      <c r="W68" s="36"/>
      <c r="X68" s="36"/>
      <c r="Y68" s="36"/>
      <c r="Z68" s="37"/>
      <c r="AA68" s="37"/>
      <c r="AB68" s="36"/>
      <c r="AC68" s="39" t="str">
        <f t="shared" si="34"/>
        <v/>
      </c>
      <c r="AD68" s="36"/>
      <c r="AE68" s="39" t="str">
        <f t="shared" ref="AE68" si="56">IF(AD68="","",AD68/$B$34)</f>
        <v/>
      </c>
      <c r="AF68" s="36"/>
      <c r="AG68" s="39" t="str">
        <f t="shared" ref="AG68" si="57">IF(AF68="","",AF68/$B$34)</f>
        <v/>
      </c>
      <c r="AH68" s="36"/>
      <c r="AI68" s="39" t="str">
        <f t="shared" si="36"/>
        <v/>
      </c>
      <c r="AJ68" s="36"/>
      <c r="AK68" s="39" t="str">
        <f t="shared" si="36"/>
        <v/>
      </c>
      <c r="AL68" s="37"/>
      <c r="AM68" s="37"/>
      <c r="AN68" s="36"/>
      <c r="AO68" s="39" t="str">
        <f t="shared" si="37"/>
        <v/>
      </c>
      <c r="AP68" s="36"/>
      <c r="AQ68" s="39" t="str">
        <f t="shared" ref="AQ68" si="58">IF(AP68="","",AP68/$B$34)</f>
        <v/>
      </c>
      <c r="AR68" s="36"/>
      <c r="AS68" s="39" t="str">
        <f t="shared" ref="AS68" si="59">IF(AR68="","",AR68/$B$34)</f>
        <v/>
      </c>
      <c r="AT68" s="36"/>
      <c r="AU68" s="39" t="str">
        <f t="shared" si="39"/>
        <v/>
      </c>
      <c r="AV68" s="36"/>
      <c r="AW68" s="39" t="str">
        <f t="shared" si="39"/>
        <v/>
      </c>
      <c r="AX68" s="37"/>
      <c r="AY68" s="37"/>
      <c r="AZ68" s="36"/>
      <c r="BA68" s="39" t="str">
        <f>IF(AZ68="","",AZ68/$B$34)</f>
        <v/>
      </c>
      <c r="BB68" s="48"/>
      <c r="BC68" s="48"/>
    </row>
    <row r="69" spans="1:55" x14ac:dyDescent="0.25">
      <c r="A69" s="27" t="s">
        <v>39</v>
      </c>
      <c r="B69" s="27">
        <v>24</v>
      </c>
      <c r="C69" s="37"/>
      <c r="D69" s="38"/>
      <c r="E69" s="44" t="str">
        <f t="shared" si="28"/>
        <v/>
      </c>
      <c r="F69" s="56"/>
      <c r="G69" s="55" t="str">
        <f t="shared" ref="G69:G70" si="60">IF(F69="","",F69/$B$34)</f>
        <v/>
      </c>
      <c r="H69" s="56"/>
      <c r="I69" s="55" t="str">
        <f t="shared" si="42"/>
        <v/>
      </c>
      <c r="J69" s="56"/>
      <c r="K69" s="55" t="str">
        <f t="shared" si="30"/>
        <v/>
      </c>
      <c r="L69" s="56"/>
      <c r="M69" s="55" t="str">
        <f t="shared" si="30"/>
        <v/>
      </c>
      <c r="N69" s="37"/>
      <c r="O69" s="37"/>
      <c r="P69" s="38"/>
      <c r="Q69" s="55" t="str">
        <f t="shared" si="31"/>
        <v/>
      </c>
      <c r="R69" s="56"/>
      <c r="S69" s="55" t="str">
        <f t="shared" ref="S69:S70" si="61">IF(R69="","",R69/$B$34)</f>
        <v/>
      </c>
      <c r="T69" s="56"/>
      <c r="U69" s="56"/>
      <c r="V69" s="56"/>
      <c r="W69" s="56"/>
      <c r="X69" s="56"/>
      <c r="Y69" s="56"/>
      <c r="Z69" s="37"/>
      <c r="AA69" s="37"/>
      <c r="AB69" s="38"/>
      <c r="AC69" s="55" t="str">
        <f t="shared" si="34"/>
        <v/>
      </c>
      <c r="AD69" s="56"/>
      <c r="AE69" s="55" t="str">
        <f t="shared" ref="AE69:AE70" si="62">IF(AD69="","",AD69/$B$34)</f>
        <v/>
      </c>
      <c r="AF69" s="56"/>
      <c r="AG69" s="55" t="str">
        <f t="shared" ref="AG69:AG70" si="63">IF(AF69="","",AF69/$B$34)</f>
        <v/>
      </c>
      <c r="AH69" s="56"/>
      <c r="AI69" s="55" t="str">
        <f t="shared" si="36"/>
        <v/>
      </c>
      <c r="AJ69" s="56"/>
      <c r="AK69" s="55" t="str">
        <f t="shared" si="36"/>
        <v/>
      </c>
      <c r="AL69" s="37"/>
      <c r="AM69" s="37"/>
      <c r="AN69" s="38"/>
      <c r="AO69" s="55" t="str">
        <f t="shared" si="37"/>
        <v/>
      </c>
      <c r="AP69" s="56"/>
      <c r="AQ69" s="55" t="str">
        <f t="shared" ref="AQ69:AQ70" si="64">IF(AP69="","",AP69/$B$34)</f>
        <v/>
      </c>
      <c r="AR69" s="56"/>
      <c r="AS69" s="55" t="str">
        <f t="shared" ref="AS69:AS70" si="65">IF(AR69="","",AR69/$B$34)</f>
        <v/>
      </c>
      <c r="AT69" s="56"/>
      <c r="AU69" s="55" t="str">
        <f t="shared" si="39"/>
        <v/>
      </c>
      <c r="AV69" s="56"/>
      <c r="AW69" s="55" t="str">
        <f t="shared" si="39"/>
        <v/>
      </c>
      <c r="AX69" s="37"/>
      <c r="AY69" s="37"/>
      <c r="AZ69" s="38"/>
      <c r="BA69" s="44" t="str">
        <f>IF(AZ69="","",AZ69/$B$34)</f>
        <v/>
      </c>
      <c r="BB69" s="48"/>
      <c r="BC69" s="48"/>
    </row>
    <row r="70" spans="1:55" x14ac:dyDescent="0.25">
      <c r="A70" s="69" t="s">
        <v>99</v>
      </c>
      <c r="B70" s="27">
        <v>24</v>
      </c>
      <c r="C70" s="37"/>
      <c r="D70" s="38"/>
      <c r="E70" s="44" t="str">
        <f t="shared" si="28"/>
        <v/>
      </c>
      <c r="F70" s="56"/>
      <c r="G70" s="55" t="str">
        <f t="shared" si="60"/>
        <v/>
      </c>
      <c r="H70" s="56"/>
      <c r="I70" s="55" t="str">
        <f t="shared" si="42"/>
        <v/>
      </c>
      <c r="J70" s="56"/>
      <c r="K70" s="55" t="str">
        <f t="shared" si="30"/>
        <v/>
      </c>
      <c r="L70" s="56"/>
      <c r="M70" s="55" t="str">
        <f t="shared" si="30"/>
        <v/>
      </c>
      <c r="N70" s="37"/>
      <c r="O70" s="37"/>
      <c r="P70" s="38"/>
      <c r="Q70" s="55" t="str">
        <f t="shared" si="31"/>
        <v/>
      </c>
      <c r="R70" s="56"/>
      <c r="S70" s="55" t="str">
        <f t="shared" si="61"/>
        <v/>
      </c>
      <c r="T70" s="56"/>
      <c r="U70" s="56"/>
      <c r="V70" s="56"/>
      <c r="W70" s="56"/>
      <c r="X70" s="56"/>
      <c r="Y70" s="56"/>
      <c r="Z70" s="37"/>
      <c r="AA70" s="37"/>
      <c r="AB70" s="38"/>
      <c r="AC70" s="55" t="str">
        <f t="shared" si="34"/>
        <v/>
      </c>
      <c r="AD70" s="56"/>
      <c r="AE70" s="55" t="str">
        <f t="shared" si="62"/>
        <v/>
      </c>
      <c r="AF70" s="56"/>
      <c r="AG70" s="55" t="str">
        <f t="shared" si="63"/>
        <v/>
      </c>
      <c r="AH70" s="56"/>
      <c r="AI70" s="55" t="str">
        <f t="shared" si="36"/>
        <v/>
      </c>
      <c r="AJ70" s="56"/>
      <c r="AK70" s="55" t="str">
        <f t="shared" si="36"/>
        <v/>
      </c>
      <c r="AL70" s="37"/>
      <c r="AM70" s="37"/>
      <c r="AN70" s="38"/>
      <c r="AO70" s="55" t="str">
        <f t="shared" si="37"/>
        <v/>
      </c>
      <c r="AP70" s="56"/>
      <c r="AQ70" s="55" t="str">
        <f t="shared" si="64"/>
        <v/>
      </c>
      <c r="AR70" s="56"/>
      <c r="AS70" s="55" t="str">
        <f t="shared" si="65"/>
        <v/>
      </c>
      <c r="AT70" s="56"/>
      <c r="AU70" s="55" t="str">
        <f t="shared" si="39"/>
        <v/>
      </c>
      <c r="AV70" s="56"/>
      <c r="AW70" s="55" t="str">
        <f t="shared" si="39"/>
        <v/>
      </c>
      <c r="AX70" s="37"/>
      <c r="AY70" s="37"/>
      <c r="AZ70" s="38"/>
      <c r="BA70" s="44" t="str">
        <f>IF(AZ70="","",AZ70/$B$34)</f>
        <v/>
      </c>
      <c r="BB70" s="48"/>
      <c r="BC70" s="48"/>
    </row>
    <row r="71" spans="1:55" ht="18.75" customHeight="1" x14ac:dyDescent="0.25">
      <c r="BB71" s="48"/>
      <c r="BC71" s="48"/>
    </row>
    <row r="72" spans="1:55" ht="16.5" customHeight="1" x14ac:dyDescent="0.25">
      <c r="A72" s="30" t="s">
        <v>62</v>
      </c>
      <c r="C72" s="46"/>
      <c r="D72" s="46" t="str">
        <f>IF(D65="","",AVERAGE(E65:E70))</f>
        <v/>
      </c>
      <c r="E72" s="46"/>
      <c r="F72" s="46" t="str">
        <f t="shared" ref="F72:AZ72" si="66">IF(F65="","",AVERAGE(G65:G70))</f>
        <v/>
      </c>
      <c r="G72" s="46"/>
      <c r="H72" s="46" t="str">
        <f t="shared" si="66"/>
        <v/>
      </c>
      <c r="I72" s="46"/>
      <c r="J72" s="46" t="str">
        <f t="shared" si="66"/>
        <v/>
      </c>
      <c r="K72" s="46"/>
      <c r="L72" s="46" t="str">
        <f t="shared" si="66"/>
        <v/>
      </c>
      <c r="M72" s="46"/>
      <c r="N72" s="46"/>
      <c r="O72" s="46"/>
      <c r="P72" s="46" t="str">
        <f t="shared" si="66"/>
        <v/>
      </c>
      <c r="Q72" s="46"/>
      <c r="R72" s="46" t="str">
        <f t="shared" si="66"/>
        <v/>
      </c>
      <c r="S72" s="46"/>
      <c r="T72" s="46" t="str">
        <f t="shared" si="66"/>
        <v/>
      </c>
      <c r="U72" s="46"/>
      <c r="V72" s="46" t="str">
        <f t="shared" si="66"/>
        <v/>
      </c>
      <c r="W72" s="46"/>
      <c r="X72" s="46" t="str">
        <f t="shared" si="66"/>
        <v/>
      </c>
      <c r="Y72" s="46"/>
      <c r="Z72" s="46"/>
      <c r="AA72" s="46"/>
      <c r="AB72" s="46" t="str">
        <f t="shared" si="66"/>
        <v/>
      </c>
      <c r="AC72" s="46"/>
      <c r="AD72" s="46" t="str">
        <f t="shared" si="66"/>
        <v/>
      </c>
      <c r="AE72" s="46"/>
      <c r="AF72" s="46" t="str">
        <f t="shared" si="66"/>
        <v/>
      </c>
      <c r="AG72" s="46"/>
      <c r="AH72" s="46" t="str">
        <f t="shared" si="66"/>
        <v/>
      </c>
      <c r="AI72" s="46"/>
      <c r="AJ72" s="46" t="str">
        <f t="shared" si="66"/>
        <v/>
      </c>
      <c r="AK72" s="46"/>
      <c r="AL72" s="46"/>
      <c r="AM72" s="46"/>
      <c r="AN72" s="46" t="str">
        <f t="shared" si="66"/>
        <v/>
      </c>
      <c r="AO72" s="46"/>
      <c r="AP72" s="46" t="str">
        <f t="shared" si="66"/>
        <v/>
      </c>
      <c r="AQ72" s="46"/>
      <c r="AR72" s="46" t="str">
        <f t="shared" si="66"/>
        <v/>
      </c>
      <c r="AS72" s="46"/>
      <c r="AT72" s="46" t="str">
        <f t="shared" si="66"/>
        <v/>
      </c>
      <c r="AU72" s="46"/>
      <c r="AV72" s="46" t="str">
        <f t="shared" si="66"/>
        <v/>
      </c>
      <c r="AW72" s="46"/>
      <c r="AX72" s="46"/>
      <c r="AY72" s="46"/>
      <c r="AZ72" s="46" t="str">
        <f t="shared" si="66"/>
        <v/>
      </c>
      <c r="BA72" s="46"/>
      <c r="BB72" s="48"/>
      <c r="BC72" s="50" t="e">
        <f>AVERAGE(C72:AZ72)</f>
        <v>#DIV/0!</v>
      </c>
    </row>
    <row r="73" spans="1:55" x14ac:dyDescent="0.25"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  <c r="AY73" s="47"/>
      <c r="AZ73" s="47"/>
      <c r="BB73" s="48"/>
      <c r="BC73" s="48"/>
    </row>
    <row r="74" spans="1:55" x14ac:dyDescent="0.25">
      <c r="A74" s="30" t="s">
        <v>100</v>
      </c>
      <c r="C74" s="47"/>
      <c r="D74" s="47">
        <f t="shared" ref="D74:AZ74" si="67">SUM(D65:D70)</f>
        <v>0</v>
      </c>
      <c r="E74" s="47"/>
      <c r="F74" s="47">
        <f t="shared" si="67"/>
        <v>0</v>
      </c>
      <c r="G74" s="47"/>
      <c r="H74" s="47">
        <f t="shared" si="67"/>
        <v>0</v>
      </c>
      <c r="I74" s="47"/>
      <c r="J74" s="47">
        <f t="shared" si="67"/>
        <v>0</v>
      </c>
      <c r="K74" s="47"/>
      <c r="L74" s="47">
        <f t="shared" si="67"/>
        <v>0</v>
      </c>
      <c r="M74" s="47"/>
      <c r="N74" s="47"/>
      <c r="O74" s="47"/>
      <c r="P74" s="47">
        <f t="shared" si="67"/>
        <v>0</v>
      </c>
      <c r="Q74" s="47"/>
      <c r="R74" s="47">
        <f t="shared" si="67"/>
        <v>0</v>
      </c>
      <c r="S74" s="47"/>
      <c r="T74" s="47">
        <f t="shared" si="67"/>
        <v>0</v>
      </c>
      <c r="U74" s="47"/>
      <c r="V74" s="47">
        <f t="shared" si="67"/>
        <v>0</v>
      </c>
      <c r="W74" s="47"/>
      <c r="X74" s="47">
        <f t="shared" si="67"/>
        <v>0</v>
      </c>
      <c r="Y74" s="47"/>
      <c r="Z74" s="47"/>
      <c r="AA74" s="47"/>
      <c r="AB74" s="47">
        <f t="shared" si="67"/>
        <v>0</v>
      </c>
      <c r="AC74" s="47"/>
      <c r="AD74" s="47">
        <f t="shared" si="67"/>
        <v>0</v>
      </c>
      <c r="AE74" s="47"/>
      <c r="AF74" s="47">
        <f t="shared" si="67"/>
        <v>0</v>
      </c>
      <c r="AG74" s="47"/>
      <c r="AH74" s="47">
        <f t="shared" si="67"/>
        <v>0</v>
      </c>
      <c r="AI74" s="47"/>
      <c r="AJ74" s="47">
        <f t="shared" si="67"/>
        <v>0</v>
      </c>
      <c r="AK74" s="47"/>
      <c r="AL74" s="47"/>
      <c r="AM74" s="47"/>
      <c r="AN74" s="47">
        <f t="shared" si="67"/>
        <v>0</v>
      </c>
      <c r="AO74" s="47"/>
      <c r="AP74" s="47">
        <f t="shared" si="67"/>
        <v>0</v>
      </c>
      <c r="AQ74" s="47"/>
      <c r="AR74" s="47">
        <f t="shared" si="67"/>
        <v>0</v>
      </c>
      <c r="AS74" s="47"/>
      <c r="AT74" s="47">
        <f t="shared" si="67"/>
        <v>0</v>
      </c>
      <c r="AU74" s="47"/>
      <c r="AV74" s="47">
        <f t="shared" si="67"/>
        <v>0</v>
      </c>
      <c r="AW74" s="47"/>
      <c r="AX74" s="47"/>
      <c r="AY74" s="47"/>
      <c r="AZ74" s="47">
        <f t="shared" si="67"/>
        <v>0</v>
      </c>
      <c r="BA74" s="47"/>
      <c r="BB74" s="48"/>
      <c r="BC74" s="48"/>
    </row>
    <row r="75" spans="1:55" x14ac:dyDescent="0.25">
      <c r="A75" s="29" t="s">
        <v>41</v>
      </c>
      <c r="C75" s="46"/>
      <c r="D75" s="46" t="str">
        <f>IF(D74=0,"",(SUM(D65:D70)/(D59+D74)))</f>
        <v/>
      </c>
      <c r="E75" s="46"/>
      <c r="F75" s="46" t="str">
        <f t="shared" ref="F75:AZ75" si="68">IF(F74=0,"",(SUM(F65:F70)/(F59+F74)))</f>
        <v/>
      </c>
      <c r="G75" s="46"/>
      <c r="H75" s="46" t="str">
        <f t="shared" si="68"/>
        <v/>
      </c>
      <c r="I75" s="46"/>
      <c r="J75" s="46" t="str">
        <f t="shared" si="68"/>
        <v/>
      </c>
      <c r="K75" s="46"/>
      <c r="L75" s="46" t="str">
        <f t="shared" si="68"/>
        <v/>
      </c>
      <c r="M75" s="46"/>
      <c r="N75" s="46"/>
      <c r="O75" s="46"/>
      <c r="P75" s="46" t="str">
        <f t="shared" si="68"/>
        <v/>
      </c>
      <c r="Q75" s="46"/>
      <c r="R75" s="46" t="str">
        <f t="shared" si="68"/>
        <v/>
      </c>
      <c r="S75" s="46"/>
      <c r="T75" s="46" t="str">
        <f t="shared" si="68"/>
        <v/>
      </c>
      <c r="U75" s="46"/>
      <c r="V75" s="46" t="str">
        <f t="shared" si="68"/>
        <v/>
      </c>
      <c r="W75" s="46"/>
      <c r="X75" s="46" t="str">
        <f t="shared" si="68"/>
        <v/>
      </c>
      <c r="Y75" s="46"/>
      <c r="Z75" s="46"/>
      <c r="AA75" s="46"/>
      <c r="AB75" s="46" t="str">
        <f t="shared" si="68"/>
        <v/>
      </c>
      <c r="AC75" s="46"/>
      <c r="AD75" s="46" t="str">
        <f t="shared" si="68"/>
        <v/>
      </c>
      <c r="AE75" s="46"/>
      <c r="AF75" s="46" t="str">
        <f t="shared" si="68"/>
        <v/>
      </c>
      <c r="AG75" s="46"/>
      <c r="AH75" s="46" t="str">
        <f t="shared" si="68"/>
        <v/>
      </c>
      <c r="AI75" s="46"/>
      <c r="AJ75" s="46" t="str">
        <f t="shared" si="68"/>
        <v/>
      </c>
      <c r="AK75" s="46"/>
      <c r="AL75" s="46"/>
      <c r="AM75" s="46"/>
      <c r="AN75" s="46" t="str">
        <f t="shared" si="68"/>
        <v/>
      </c>
      <c r="AO75" s="46"/>
      <c r="AP75" s="46" t="str">
        <f t="shared" si="68"/>
        <v/>
      </c>
      <c r="AQ75" s="46"/>
      <c r="AR75" s="46" t="str">
        <f t="shared" si="68"/>
        <v/>
      </c>
      <c r="AS75" s="46"/>
      <c r="AT75" s="46" t="str">
        <f t="shared" si="68"/>
        <v/>
      </c>
      <c r="AU75" s="46"/>
      <c r="AV75" s="46" t="str">
        <f t="shared" si="68"/>
        <v/>
      </c>
      <c r="AW75" s="46"/>
      <c r="AX75" s="46"/>
      <c r="AY75" s="46"/>
      <c r="AZ75" s="46" t="str">
        <f t="shared" si="68"/>
        <v/>
      </c>
      <c r="BA75" s="46"/>
      <c r="BB75" s="48"/>
      <c r="BC75" s="50" t="e">
        <f>AVERAGE(C75:AZ75)</f>
        <v>#DIV/0!</v>
      </c>
    </row>
    <row r="78" spans="1:55" x14ac:dyDescent="0.25">
      <c r="A78" s="27" t="s">
        <v>92</v>
      </c>
      <c r="C78" s="18">
        <v>41791</v>
      </c>
      <c r="D78" s="16">
        <v>41792</v>
      </c>
      <c r="E78" s="16"/>
      <c r="F78" s="16">
        <v>41793</v>
      </c>
      <c r="G78" s="16"/>
      <c r="H78" s="16">
        <v>41794</v>
      </c>
      <c r="I78" s="16"/>
      <c r="J78" s="16">
        <v>41795</v>
      </c>
      <c r="K78" s="57"/>
      <c r="L78" s="57">
        <v>41796</v>
      </c>
      <c r="M78" s="16"/>
      <c r="N78" s="18">
        <v>41797</v>
      </c>
      <c r="O78" s="18">
        <v>41798</v>
      </c>
      <c r="P78" s="16">
        <v>41799</v>
      </c>
      <c r="Q78" s="16"/>
      <c r="R78" s="16">
        <v>41800</v>
      </c>
      <c r="S78" s="16"/>
      <c r="T78" s="16">
        <v>41801</v>
      </c>
      <c r="U78" s="16"/>
      <c r="V78" s="16">
        <v>41802</v>
      </c>
      <c r="W78" s="57"/>
      <c r="X78" s="57">
        <v>41803</v>
      </c>
      <c r="Y78" s="16"/>
      <c r="Z78" s="18">
        <v>41804</v>
      </c>
      <c r="AA78" s="18">
        <v>41805</v>
      </c>
      <c r="AB78" s="16">
        <v>41806</v>
      </c>
      <c r="AC78" s="16"/>
      <c r="AD78" s="16">
        <v>41807</v>
      </c>
      <c r="AE78" s="16"/>
      <c r="AF78" s="16">
        <v>41808</v>
      </c>
      <c r="AG78" s="16"/>
      <c r="AH78" s="16">
        <v>41809</v>
      </c>
      <c r="AI78" s="57"/>
      <c r="AJ78" s="57">
        <v>41810</v>
      </c>
      <c r="AK78" s="57"/>
      <c r="AL78" s="18">
        <v>41811</v>
      </c>
      <c r="AM78" s="18">
        <v>41812</v>
      </c>
      <c r="AN78" s="16">
        <v>41813</v>
      </c>
      <c r="AO78" s="16"/>
      <c r="AP78" s="16">
        <v>41814</v>
      </c>
      <c r="AQ78" s="16"/>
      <c r="AR78" s="16">
        <v>41815</v>
      </c>
      <c r="AS78" s="16"/>
      <c r="AT78" s="16">
        <v>41816</v>
      </c>
      <c r="AU78" s="57"/>
      <c r="AV78" s="57">
        <v>41817</v>
      </c>
      <c r="AW78" s="16"/>
      <c r="AX78" s="18">
        <v>41818</v>
      </c>
      <c r="AY78" s="18">
        <v>41819</v>
      </c>
      <c r="AZ78" s="16">
        <v>41820</v>
      </c>
      <c r="BA78" s="16"/>
    </row>
    <row r="79" spans="1:55" x14ac:dyDescent="0.25">
      <c r="A79" s="26" t="s">
        <v>70</v>
      </c>
      <c r="C79" s="67"/>
      <c r="D79" s="27"/>
      <c r="E79" s="27"/>
      <c r="F79" s="27"/>
      <c r="G79" s="27"/>
      <c r="H79" s="27"/>
      <c r="I79" s="64"/>
      <c r="J79" s="27"/>
      <c r="K79" s="69"/>
      <c r="L79" s="69"/>
      <c r="M79" s="64"/>
      <c r="N79" s="67"/>
      <c r="O79" s="67"/>
      <c r="P79" s="27"/>
      <c r="Q79" s="31"/>
      <c r="R79" s="31"/>
      <c r="S79" s="31"/>
      <c r="T79" s="31"/>
      <c r="U79" s="31"/>
      <c r="V79" s="27"/>
      <c r="W79" s="69"/>
      <c r="X79" s="69"/>
      <c r="Y79" s="64"/>
      <c r="Z79" s="61"/>
      <c r="AA79" s="67"/>
      <c r="AB79" s="27"/>
      <c r="AC79" s="64"/>
      <c r="AD79" s="27"/>
      <c r="AE79" s="27"/>
      <c r="AF79" s="27"/>
      <c r="AG79" s="27"/>
      <c r="AH79" s="27"/>
      <c r="AI79" s="69"/>
      <c r="AJ79" s="69"/>
      <c r="AK79" s="69"/>
      <c r="AL79" s="61"/>
      <c r="AM79" s="61"/>
      <c r="AN79" s="27"/>
      <c r="AO79" s="27"/>
      <c r="AP79" s="27"/>
      <c r="AQ79" s="27"/>
      <c r="AR79" s="27"/>
      <c r="AS79" s="27"/>
      <c r="AT79" s="27"/>
      <c r="AU79" s="69"/>
      <c r="AV79" s="69"/>
      <c r="AW79" s="27"/>
      <c r="AX79" s="61"/>
      <c r="AY79" s="61"/>
      <c r="AZ79" s="27"/>
      <c r="BA79" s="27"/>
    </row>
    <row r="80" spans="1:55" x14ac:dyDescent="0.25">
      <c r="A80" s="26" t="s">
        <v>71</v>
      </c>
      <c r="C80" s="61"/>
      <c r="D80" s="27"/>
      <c r="E80" s="64"/>
      <c r="F80" s="64"/>
      <c r="G80" s="64"/>
      <c r="H80" s="27"/>
      <c r="I80" s="27"/>
      <c r="J80" s="27"/>
      <c r="K80" s="69"/>
      <c r="L80" s="69"/>
      <c r="M80" s="27"/>
      <c r="N80" s="61"/>
      <c r="O80" s="67"/>
      <c r="P80" s="27"/>
      <c r="Q80" s="64"/>
      <c r="R80" s="64"/>
      <c r="S80" s="64"/>
      <c r="T80" s="27"/>
      <c r="U80" s="27"/>
      <c r="V80" s="27"/>
      <c r="W80" s="69"/>
      <c r="X80" s="69"/>
      <c r="Y80" s="64"/>
      <c r="Z80" s="61"/>
      <c r="AA80" s="67"/>
      <c r="AB80" s="27"/>
      <c r="AC80" s="64"/>
      <c r="AD80" s="27"/>
      <c r="AE80" s="27"/>
      <c r="AF80" s="27"/>
      <c r="AG80" s="27"/>
      <c r="AH80" s="27"/>
      <c r="AI80" s="69"/>
      <c r="AJ80" s="69"/>
      <c r="AK80" s="69"/>
      <c r="AL80" s="61"/>
      <c r="AM80" s="61"/>
      <c r="AN80" s="27"/>
      <c r="AO80" s="27"/>
      <c r="AP80" s="27"/>
      <c r="AQ80" s="27"/>
      <c r="AR80" s="27"/>
      <c r="AS80" s="27"/>
      <c r="AT80" s="27"/>
      <c r="AU80" s="69"/>
      <c r="AV80" s="69"/>
      <c r="AW80" s="27"/>
      <c r="AX80" s="61"/>
      <c r="AY80" s="61"/>
      <c r="AZ80" s="27"/>
      <c r="BA80" s="27"/>
    </row>
    <row r="81" spans="1:56" x14ac:dyDescent="0.25">
      <c r="A81" s="26" t="s">
        <v>72</v>
      </c>
      <c r="C81" s="61"/>
      <c r="D81" s="27"/>
      <c r="E81" s="64"/>
      <c r="F81" s="27">
        <v>7</v>
      </c>
      <c r="G81" s="27"/>
      <c r="H81" s="27"/>
      <c r="I81" s="64"/>
      <c r="J81" s="27"/>
      <c r="K81" s="69"/>
      <c r="L81" s="69"/>
      <c r="M81" s="64"/>
      <c r="N81" s="61"/>
      <c r="O81" s="61"/>
      <c r="P81" s="27"/>
      <c r="Q81" s="64"/>
      <c r="R81" s="64"/>
      <c r="S81" s="64"/>
      <c r="T81" s="27"/>
      <c r="U81" s="27"/>
      <c r="V81" s="27"/>
      <c r="W81" s="69"/>
      <c r="X81" s="69"/>
      <c r="Y81" s="27"/>
      <c r="Z81" s="61"/>
      <c r="AA81" s="67"/>
      <c r="AB81" s="27"/>
      <c r="AC81" s="64"/>
      <c r="AD81" s="27"/>
      <c r="AE81" s="27"/>
      <c r="AF81" s="27"/>
      <c r="AG81" s="27"/>
      <c r="AH81" s="27"/>
      <c r="AI81" s="69"/>
      <c r="AJ81" s="69"/>
      <c r="AK81" s="69"/>
      <c r="AL81" s="61"/>
      <c r="AM81" s="61"/>
      <c r="AN81" s="27"/>
      <c r="AO81" s="27"/>
      <c r="AP81" s="27"/>
      <c r="AQ81" s="27"/>
      <c r="AR81" s="27"/>
      <c r="AS81" s="27"/>
      <c r="AT81" s="27"/>
      <c r="AU81" s="69"/>
      <c r="AV81" s="69"/>
      <c r="AW81" s="27"/>
      <c r="AX81" s="61"/>
      <c r="AY81" s="61"/>
      <c r="AZ81" s="27"/>
      <c r="BA81" s="27"/>
    </row>
    <row r="82" spans="1:56" x14ac:dyDescent="0.25">
      <c r="A82" s="26" t="s">
        <v>73</v>
      </c>
      <c r="C82" s="61"/>
      <c r="D82" s="27"/>
      <c r="E82" s="27"/>
      <c r="F82" s="27"/>
      <c r="G82" s="64"/>
      <c r="H82" s="27"/>
      <c r="I82" s="27"/>
      <c r="J82" s="27"/>
      <c r="K82" s="69"/>
      <c r="L82" s="69"/>
      <c r="M82" s="27"/>
      <c r="N82" s="61"/>
      <c r="O82" s="61"/>
      <c r="P82" s="27"/>
      <c r="Q82" s="64"/>
      <c r="R82" s="64"/>
      <c r="S82" s="64"/>
      <c r="T82" s="64"/>
      <c r="U82" s="64"/>
      <c r="V82" s="27"/>
      <c r="W82" s="69"/>
      <c r="X82" s="69"/>
      <c r="Y82" s="27"/>
      <c r="Z82" s="61"/>
      <c r="AA82" s="67"/>
      <c r="AB82" s="27"/>
      <c r="AC82" s="64"/>
      <c r="AD82" s="27"/>
      <c r="AE82" s="27"/>
      <c r="AF82" s="27"/>
      <c r="AG82" s="27"/>
      <c r="AH82" s="27"/>
      <c r="AI82" s="69"/>
      <c r="AJ82" s="69"/>
      <c r="AK82" s="69"/>
      <c r="AL82" s="61"/>
      <c r="AM82" s="61"/>
      <c r="AN82" s="27"/>
      <c r="AO82" s="27"/>
      <c r="AP82" s="27"/>
      <c r="AQ82" s="27"/>
      <c r="AR82" s="27"/>
      <c r="AS82" s="27"/>
      <c r="AT82" s="27"/>
      <c r="AU82" s="69"/>
      <c r="AV82" s="69"/>
      <c r="AW82" s="27"/>
      <c r="AX82" s="61"/>
      <c r="AY82" s="61"/>
      <c r="AZ82" s="27"/>
      <c r="BA82" s="27"/>
    </row>
    <row r="83" spans="1:56" x14ac:dyDescent="0.25">
      <c r="A83" s="26" t="s">
        <v>74</v>
      </c>
      <c r="C83" s="61"/>
      <c r="D83" s="27"/>
      <c r="E83" s="27"/>
      <c r="F83" s="27">
        <v>8</v>
      </c>
      <c r="G83" s="27"/>
      <c r="H83" s="27"/>
      <c r="I83" s="27"/>
      <c r="J83" s="27"/>
      <c r="K83" s="69"/>
      <c r="L83" s="69"/>
      <c r="M83" s="27"/>
      <c r="N83" s="61"/>
      <c r="O83" s="61"/>
      <c r="P83" s="27"/>
      <c r="Q83" s="27"/>
      <c r="R83" s="27"/>
      <c r="S83" s="27"/>
      <c r="T83" s="27"/>
      <c r="U83" s="27"/>
      <c r="V83" s="27"/>
      <c r="W83" s="69"/>
      <c r="X83" s="69"/>
      <c r="Y83" s="27"/>
      <c r="Z83" s="61"/>
      <c r="AA83" s="61"/>
      <c r="AB83" s="27"/>
      <c r="AC83" s="64"/>
      <c r="AD83" s="27"/>
      <c r="AE83" s="27"/>
      <c r="AF83" s="27"/>
      <c r="AG83" s="27"/>
      <c r="AH83" s="27"/>
      <c r="AI83" s="69"/>
      <c r="AJ83" s="69"/>
      <c r="AK83" s="69"/>
      <c r="AL83" s="61"/>
      <c r="AM83" s="61"/>
      <c r="AN83" s="27"/>
      <c r="AO83" s="27"/>
      <c r="AP83" s="27"/>
      <c r="AQ83" s="27"/>
      <c r="AR83" s="27"/>
      <c r="AS83" s="27"/>
      <c r="AT83" s="27"/>
      <c r="AU83" s="69"/>
      <c r="AV83" s="69"/>
      <c r="AW83" s="27"/>
      <c r="AX83" s="61"/>
      <c r="AY83" s="61"/>
      <c r="AZ83" s="27"/>
      <c r="BA83" s="27"/>
    </row>
    <row r="84" spans="1:56" x14ac:dyDescent="0.25">
      <c r="A84" s="26" t="s">
        <v>75</v>
      </c>
      <c r="C84" s="61"/>
      <c r="D84" s="27"/>
      <c r="E84" s="27"/>
      <c r="F84" s="27"/>
      <c r="G84" s="27"/>
      <c r="H84" s="27"/>
      <c r="I84" s="27"/>
      <c r="J84" s="27"/>
      <c r="K84" s="69"/>
      <c r="L84" s="69"/>
      <c r="M84" s="27"/>
      <c r="N84" s="61"/>
      <c r="O84" s="61"/>
      <c r="P84" s="27"/>
      <c r="Q84" s="27"/>
      <c r="R84" s="27"/>
      <c r="S84" s="27"/>
      <c r="T84" s="27"/>
      <c r="U84" s="27"/>
      <c r="V84" s="27"/>
      <c r="W84" s="69"/>
      <c r="X84" s="69"/>
      <c r="Y84" s="27"/>
      <c r="Z84" s="61"/>
      <c r="AA84" s="61"/>
      <c r="AB84" s="27"/>
      <c r="AC84" s="64"/>
      <c r="AD84" s="27"/>
      <c r="AE84" s="27"/>
      <c r="AF84" s="27"/>
      <c r="AG84" s="27"/>
      <c r="AH84" s="27"/>
      <c r="AI84" s="69"/>
      <c r="AJ84" s="69"/>
      <c r="AK84" s="69"/>
      <c r="AL84" s="61"/>
      <c r="AM84" s="61"/>
      <c r="AN84" s="27"/>
      <c r="AO84" s="27"/>
      <c r="AP84" s="27"/>
      <c r="AQ84" s="27"/>
      <c r="AR84" s="27"/>
      <c r="AS84" s="27"/>
      <c r="AT84" s="27"/>
      <c r="AU84" s="69"/>
      <c r="AV84" s="69"/>
      <c r="AW84" s="27"/>
      <c r="AX84" s="61"/>
      <c r="AY84" s="61"/>
      <c r="AZ84" s="27"/>
      <c r="BA84" s="27"/>
    </row>
    <row r="85" spans="1:56" x14ac:dyDescent="0.25">
      <c r="A85" s="26" t="s">
        <v>76</v>
      </c>
      <c r="C85" s="61"/>
      <c r="D85" s="27"/>
      <c r="E85" s="64"/>
      <c r="F85" s="27"/>
      <c r="G85" s="27"/>
      <c r="H85" s="27"/>
      <c r="I85" s="64"/>
      <c r="J85" s="27"/>
      <c r="K85" s="69"/>
      <c r="L85" s="69"/>
      <c r="M85" s="64"/>
      <c r="N85" s="61"/>
      <c r="O85" s="61"/>
      <c r="P85" s="27"/>
      <c r="Q85" s="27"/>
      <c r="R85" s="27"/>
      <c r="S85" s="27"/>
      <c r="T85" s="27"/>
      <c r="U85" s="27"/>
      <c r="V85" s="27"/>
      <c r="W85" s="69"/>
      <c r="X85" s="69"/>
      <c r="Y85" s="64"/>
      <c r="Z85" s="61"/>
      <c r="AA85" s="61"/>
      <c r="AB85" s="27"/>
      <c r="AC85" s="64"/>
      <c r="AD85" s="27"/>
      <c r="AE85" s="27"/>
      <c r="AF85" s="27"/>
      <c r="AG85" s="27"/>
      <c r="AH85" s="27"/>
      <c r="AI85" s="69"/>
      <c r="AJ85" s="69"/>
      <c r="AK85" s="69"/>
      <c r="AL85" s="61"/>
      <c r="AM85" s="61"/>
      <c r="AN85" s="27"/>
      <c r="AO85" s="27"/>
      <c r="AP85" s="27"/>
      <c r="AQ85" s="27"/>
      <c r="AR85" s="27"/>
      <c r="AS85" s="27"/>
      <c r="AT85" s="27"/>
      <c r="AU85" s="69"/>
      <c r="AV85" s="69"/>
      <c r="AW85" s="27"/>
      <c r="AX85" s="61"/>
      <c r="AY85" s="61"/>
      <c r="AZ85" s="27"/>
      <c r="BA85" s="27"/>
    </row>
    <row r="86" spans="1:56" x14ac:dyDescent="0.25">
      <c r="A86" s="26" t="s">
        <v>77</v>
      </c>
      <c r="C86" s="61"/>
      <c r="D86" s="27"/>
      <c r="E86" s="27"/>
      <c r="F86" s="27"/>
      <c r="G86" s="27"/>
      <c r="H86" s="27"/>
      <c r="I86" s="27"/>
      <c r="J86" s="27"/>
      <c r="K86" s="69"/>
      <c r="L86" s="69"/>
      <c r="M86" s="27"/>
      <c r="N86" s="61"/>
      <c r="O86" s="61"/>
      <c r="P86" s="27"/>
      <c r="Q86" s="27"/>
      <c r="R86" s="27"/>
      <c r="S86" s="27"/>
      <c r="T86" s="27"/>
      <c r="U86" s="27"/>
      <c r="V86" s="27"/>
      <c r="W86" s="69"/>
      <c r="X86" s="69"/>
      <c r="Y86" s="27"/>
      <c r="Z86" s="61"/>
      <c r="AA86" s="61"/>
      <c r="AB86" s="27"/>
      <c r="AC86" s="64"/>
      <c r="AD86" s="27"/>
      <c r="AE86" s="27"/>
      <c r="AF86" s="27"/>
      <c r="AG86" s="27"/>
      <c r="AH86" s="27"/>
      <c r="AI86" s="69"/>
      <c r="AJ86" s="69"/>
      <c r="AK86" s="69"/>
      <c r="AL86" s="61"/>
      <c r="AM86" s="61"/>
      <c r="AN86" s="27"/>
      <c r="AO86" s="27"/>
      <c r="AP86" s="27"/>
      <c r="AQ86" s="27"/>
      <c r="AR86" s="27"/>
      <c r="AS86" s="27"/>
      <c r="AT86" s="27"/>
      <c r="AU86" s="69"/>
      <c r="AV86" s="69"/>
      <c r="AW86" s="27"/>
      <c r="AX86" s="61"/>
      <c r="AY86" s="61"/>
      <c r="AZ86" s="27"/>
      <c r="BA86" s="27"/>
    </row>
    <row r="87" spans="1:56" x14ac:dyDescent="0.25">
      <c r="A87" s="26" t="s">
        <v>78</v>
      </c>
      <c r="C87" s="61"/>
      <c r="D87" s="27"/>
      <c r="E87" s="27"/>
      <c r="F87" s="27"/>
      <c r="G87" s="27"/>
      <c r="H87" s="27"/>
      <c r="I87" s="27"/>
      <c r="J87" s="27"/>
      <c r="K87" s="69"/>
      <c r="L87" s="69"/>
      <c r="M87" s="27"/>
      <c r="N87" s="61"/>
      <c r="O87" s="61"/>
      <c r="P87" s="27"/>
      <c r="Q87" s="27"/>
      <c r="R87" s="27"/>
      <c r="S87" s="27"/>
      <c r="T87" s="27"/>
      <c r="U87" s="27"/>
      <c r="V87" s="27"/>
      <c r="W87" s="69"/>
      <c r="X87" s="69"/>
      <c r="Y87" s="27"/>
      <c r="Z87" s="61"/>
      <c r="AA87" s="61"/>
      <c r="AB87" s="27"/>
      <c r="AC87" s="64"/>
      <c r="AD87" s="27"/>
      <c r="AE87" s="27"/>
      <c r="AF87" s="27"/>
      <c r="AG87" s="27"/>
      <c r="AH87" s="27"/>
      <c r="AI87" s="69"/>
      <c r="AJ87" s="69"/>
      <c r="AK87" s="69"/>
      <c r="AL87" s="61"/>
      <c r="AM87" s="61"/>
      <c r="AN87" s="27"/>
      <c r="AO87" s="27"/>
      <c r="AP87" s="27"/>
      <c r="AQ87" s="27"/>
      <c r="AR87" s="27"/>
      <c r="AS87" s="27"/>
      <c r="AT87" s="27"/>
      <c r="AU87" s="69"/>
      <c r="AV87" s="69"/>
      <c r="AW87" s="27"/>
      <c r="AX87" s="61"/>
      <c r="AY87" s="61"/>
      <c r="AZ87" s="27"/>
      <c r="BA87" s="27"/>
    </row>
    <row r="89" spans="1:56" x14ac:dyDescent="0.25">
      <c r="A89" s="65" t="s">
        <v>79</v>
      </c>
      <c r="B89" s="65"/>
      <c r="C89" s="29"/>
      <c r="D89" s="29" t="str">
        <f>IF(D65="","",SUM(D79:D87))</f>
        <v/>
      </c>
      <c r="E89" s="29"/>
      <c r="F89" s="29" t="str">
        <f>IF(F65="","",SUM(F79:F87))</f>
        <v/>
      </c>
      <c r="G89" s="29"/>
      <c r="H89" s="29" t="str">
        <f>IF(H65="","",SUM(H79:H87))</f>
        <v/>
      </c>
      <c r="I89" s="29"/>
      <c r="J89" s="29" t="str">
        <f>IF(J65="","",SUM(J79:J87))</f>
        <v/>
      </c>
      <c r="K89" s="29"/>
      <c r="L89" s="29" t="str">
        <f>IF(L65="","",SUM(L79:L87))</f>
        <v/>
      </c>
      <c r="M89" s="29"/>
      <c r="N89" s="29"/>
      <c r="O89" s="29"/>
      <c r="P89" s="29" t="str">
        <f>IF(P65="","",SUM(P79:P87))</f>
        <v/>
      </c>
      <c r="Q89" s="29"/>
      <c r="R89" s="29" t="str">
        <f>IF(R65="","",SUM(R79:R87))</f>
        <v/>
      </c>
      <c r="S89" s="29"/>
      <c r="T89" s="29" t="str">
        <f>IF(T65="","",SUM(T79:T87))</f>
        <v/>
      </c>
      <c r="U89" s="29"/>
      <c r="V89" s="29" t="str">
        <f>IF(V65="","",SUM(V79:V87))</f>
        <v/>
      </c>
      <c r="W89" s="29"/>
      <c r="X89" s="29" t="str">
        <f>IF(X65="","",SUM(X79:X87))</f>
        <v/>
      </c>
      <c r="Y89" s="29"/>
      <c r="Z89" s="29"/>
      <c r="AA89" s="29"/>
      <c r="AB89" s="29" t="str">
        <f>IF(AB65="","",SUM(AB79:AB87))</f>
        <v/>
      </c>
      <c r="AC89" s="29"/>
      <c r="AD89" s="29" t="str">
        <f>IF(AD65="","",SUM(AD79:AD87))</f>
        <v/>
      </c>
      <c r="AE89" s="29"/>
      <c r="AF89" s="29" t="str">
        <f>IF(AF65="","",SUM(AF79:AF87))</f>
        <v/>
      </c>
      <c r="AG89" s="29"/>
      <c r="AH89" s="29" t="str">
        <f>IF(AH65="","",SUM(AH79:AH87))</f>
        <v/>
      </c>
      <c r="AI89" s="29"/>
      <c r="AJ89" s="29" t="str">
        <f>IF(AJ65="","",SUM(AJ79:AJ87))</f>
        <v/>
      </c>
      <c r="AK89" s="29"/>
      <c r="AL89" s="29"/>
      <c r="AM89" s="29"/>
      <c r="AN89" s="29" t="str">
        <f>IF(AN65="","",SUM(AN79:AN87))</f>
        <v/>
      </c>
      <c r="AO89" s="29"/>
      <c r="AP89" s="29" t="str">
        <f>IF(AP65="","",SUM(AP79:AP87))</f>
        <v/>
      </c>
      <c r="AQ89" s="29"/>
      <c r="AR89" s="29" t="str">
        <f>IF(AR65="","",SUM(AR79:AR87))</f>
        <v/>
      </c>
      <c r="AS89" s="29"/>
      <c r="AT89" s="29" t="str">
        <f>IF(AT65="","",SUM(AT79:AT87))</f>
        <v/>
      </c>
      <c r="AU89" s="29"/>
      <c r="AV89" s="29" t="str">
        <f>IF(AV65="","",SUM(AV79:AV87))</f>
        <v/>
      </c>
      <c r="AW89" s="29"/>
      <c r="AX89" s="29"/>
      <c r="AY89" s="29"/>
      <c r="AZ89" s="29" t="str">
        <f>IF(AZ65="","",SUM(AZ79:AZ87))</f>
        <v/>
      </c>
      <c r="BA89" s="29"/>
      <c r="BB89" s="26">
        <f>SUM(C89:AZ89)</f>
        <v>0</v>
      </c>
      <c r="BC89" s="90" t="e">
        <f>AVERAGE(C89:AZ89)</f>
        <v>#DIV/0!</v>
      </c>
    </row>
    <row r="90" spans="1:56" x14ac:dyDescent="0.25">
      <c r="BC90" s="90"/>
    </row>
    <row r="91" spans="1:56" x14ac:dyDescent="0.25">
      <c r="A91" s="65" t="s">
        <v>80</v>
      </c>
      <c r="B91" s="65"/>
      <c r="C91" s="45"/>
      <c r="D91" s="45" t="str">
        <f>IF(D65="","",D89+D59)</f>
        <v/>
      </c>
      <c r="E91" s="45"/>
      <c r="F91" s="45" t="str">
        <f>IF(F65="","",F89+F59)</f>
        <v/>
      </c>
      <c r="G91" s="45"/>
      <c r="H91" s="45" t="str">
        <f>IF(H65="","",H89+H59)</f>
        <v/>
      </c>
      <c r="I91" s="45"/>
      <c r="J91" s="45" t="str">
        <f>IF(J65="","",J89+J59)</f>
        <v/>
      </c>
      <c r="K91" s="45"/>
      <c r="L91" s="45" t="str">
        <f>IF(L65="","",L89+L59)</f>
        <v/>
      </c>
      <c r="M91" s="45"/>
      <c r="N91" s="45"/>
      <c r="O91" s="45"/>
      <c r="P91" s="45" t="str">
        <f>IF(P65="","",P89+P59)</f>
        <v/>
      </c>
      <c r="Q91" s="45"/>
      <c r="R91" s="45" t="str">
        <f>IF(R65="","",R89+R59)</f>
        <v/>
      </c>
      <c r="S91" s="45"/>
      <c r="T91" s="45" t="str">
        <f>IF(T65="","",T89+T59)</f>
        <v/>
      </c>
      <c r="U91" s="45"/>
      <c r="V91" s="45" t="str">
        <f>IF(V65="","",V89+V59)</f>
        <v/>
      </c>
      <c r="W91" s="45"/>
      <c r="X91" s="45" t="str">
        <f>IF(X65="","",X89+X59)</f>
        <v/>
      </c>
      <c r="Y91" s="45"/>
      <c r="Z91" s="45"/>
      <c r="AA91" s="45"/>
      <c r="AB91" s="45" t="str">
        <f>IF(AB65="","",AB89+AB59)</f>
        <v/>
      </c>
      <c r="AC91" s="45"/>
      <c r="AD91" s="45" t="str">
        <f>IF(AD65="","",AD89+AD59)</f>
        <v/>
      </c>
      <c r="AE91" s="45"/>
      <c r="AF91" s="45" t="str">
        <f>IF(AF65="","",AF89+AF59)</f>
        <v/>
      </c>
      <c r="AG91" s="45"/>
      <c r="AH91" s="45" t="str">
        <f>IF(AH65="","",AH89+AH59)</f>
        <v/>
      </c>
      <c r="AI91" s="45"/>
      <c r="AJ91" s="45" t="str">
        <f>IF(AJ65="","",AJ89+AJ59)</f>
        <v/>
      </c>
      <c r="AK91" s="45"/>
      <c r="AL91" s="45"/>
      <c r="AM91" s="45"/>
      <c r="AN91" s="45" t="str">
        <f>IF(AN65="","",AN89+AN59)</f>
        <v/>
      </c>
      <c r="AO91" s="45"/>
      <c r="AP91" s="45" t="str">
        <f>IF(AP65="","",AP89+AP59)</f>
        <v/>
      </c>
      <c r="AQ91" s="45"/>
      <c r="AR91" s="45" t="str">
        <f>IF(AR65="","",AR89+AR59)</f>
        <v/>
      </c>
      <c r="AS91" s="45"/>
      <c r="AT91" s="45" t="str">
        <f>IF(AT65="","",AT89+AT59)</f>
        <v/>
      </c>
      <c r="AU91" s="45"/>
      <c r="AV91" s="45" t="str">
        <f>IF(AV65="","",AV89+AV59)</f>
        <v/>
      </c>
      <c r="AW91" s="45"/>
      <c r="AX91" s="45"/>
      <c r="AY91" s="45"/>
      <c r="AZ91" s="45" t="str">
        <f>IF(AZ65="","",AZ89+AZ59)</f>
        <v/>
      </c>
      <c r="BA91" s="45"/>
      <c r="BB91" s="26">
        <f>SUM(C91:AZ91)</f>
        <v>0</v>
      </c>
      <c r="BC91" s="90" t="e">
        <f>AVERAGE(C91:AZ91)</f>
        <v>#DIV/0!</v>
      </c>
    </row>
    <row r="92" spans="1:56" x14ac:dyDescent="0.25">
      <c r="BC92" s="90"/>
    </row>
    <row r="93" spans="1:56" x14ac:dyDescent="0.25">
      <c r="A93" s="65" t="s">
        <v>81</v>
      </c>
      <c r="B93" s="65"/>
      <c r="C93" s="46"/>
      <c r="D93" s="46" t="str">
        <f>IF(D65="","",D89/((D89+D59)+SUM(D65:D70)))</f>
        <v/>
      </c>
      <c r="E93" s="46"/>
      <c r="F93" s="46" t="str">
        <f t="shared" ref="F93:AZ93" si="69">IF(F65="","",F89/((F89+F59)+SUM(F65:F70)))</f>
        <v/>
      </c>
      <c r="G93" s="46"/>
      <c r="H93" s="46" t="str">
        <f t="shared" si="69"/>
        <v/>
      </c>
      <c r="I93" s="46"/>
      <c r="J93" s="46" t="str">
        <f t="shared" si="69"/>
        <v/>
      </c>
      <c r="K93" s="46"/>
      <c r="L93" s="46" t="str">
        <f t="shared" si="69"/>
        <v/>
      </c>
      <c r="M93" s="46"/>
      <c r="N93" s="46"/>
      <c r="O93" s="46"/>
      <c r="P93" s="46" t="str">
        <f t="shared" si="69"/>
        <v/>
      </c>
      <c r="Q93" s="46"/>
      <c r="R93" s="46" t="str">
        <f t="shared" si="69"/>
        <v/>
      </c>
      <c r="S93" s="46"/>
      <c r="T93" s="46" t="str">
        <f t="shared" si="69"/>
        <v/>
      </c>
      <c r="U93" s="46"/>
      <c r="V93" s="46" t="str">
        <f t="shared" si="69"/>
        <v/>
      </c>
      <c r="W93" s="46"/>
      <c r="X93" s="46" t="str">
        <f t="shared" si="69"/>
        <v/>
      </c>
      <c r="Y93" s="46"/>
      <c r="Z93" s="46"/>
      <c r="AA93" s="46"/>
      <c r="AB93" s="46" t="str">
        <f t="shared" si="69"/>
        <v/>
      </c>
      <c r="AC93" s="46"/>
      <c r="AD93" s="46" t="str">
        <f t="shared" si="69"/>
        <v/>
      </c>
      <c r="AE93" s="46"/>
      <c r="AF93" s="46" t="str">
        <f t="shared" si="69"/>
        <v/>
      </c>
      <c r="AG93" s="46"/>
      <c r="AH93" s="46" t="str">
        <f t="shared" si="69"/>
        <v/>
      </c>
      <c r="AI93" s="46"/>
      <c r="AJ93" s="46" t="str">
        <f t="shared" si="69"/>
        <v/>
      </c>
      <c r="AK93" s="46"/>
      <c r="AL93" s="46"/>
      <c r="AM93" s="46"/>
      <c r="AN93" s="46" t="str">
        <f t="shared" si="69"/>
        <v/>
      </c>
      <c r="AO93" s="46"/>
      <c r="AP93" s="46" t="str">
        <f t="shared" si="69"/>
        <v/>
      </c>
      <c r="AQ93" s="46"/>
      <c r="AR93" s="46" t="str">
        <f t="shared" si="69"/>
        <v/>
      </c>
      <c r="AS93" s="46"/>
      <c r="AT93" s="46" t="str">
        <f t="shared" si="69"/>
        <v/>
      </c>
      <c r="AU93" s="46"/>
      <c r="AV93" s="46" t="str">
        <f t="shared" si="69"/>
        <v/>
      </c>
      <c r="AW93" s="46"/>
      <c r="AX93" s="46"/>
      <c r="AY93" s="46"/>
      <c r="AZ93" s="46" t="str">
        <f t="shared" si="69"/>
        <v/>
      </c>
      <c r="BA93" s="46"/>
      <c r="BC93" s="90" t="e">
        <f>AVERAGE(C93:AZ93)</f>
        <v>#DIV/0!</v>
      </c>
      <c r="BD93" s="47"/>
    </row>
  </sheetData>
  <mergeCells count="1">
    <mergeCell ref="H3:O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F93"/>
  <sheetViews>
    <sheetView zoomScale="60" zoomScaleNormal="60" workbookViewId="0">
      <pane xSplit="1" ySplit="10" topLeftCell="T29" activePane="bottomRight" state="frozen"/>
      <selection pane="topRight" activeCell="B1" sqref="B1"/>
      <selection pane="bottomLeft" activeCell="A11" sqref="A11"/>
      <selection pane="bottomRight" activeCell="Y4" sqref="Y4"/>
    </sheetView>
  </sheetViews>
  <sheetFormatPr baseColWidth="10" defaultRowHeight="15" x14ac:dyDescent="0.25"/>
  <cols>
    <col min="1" max="1" width="34.85546875" style="26" customWidth="1"/>
    <col min="2" max="2" width="4.28515625" style="26" bestFit="1" customWidth="1"/>
    <col min="3" max="4" width="7" style="26" customWidth="1"/>
    <col min="5" max="5" width="7.140625" style="26" customWidth="1"/>
    <col min="6" max="6" width="6.28515625" style="26" customWidth="1"/>
    <col min="7" max="7" width="7.28515625" style="26" customWidth="1"/>
    <col min="8" max="8" width="6.42578125" style="26" customWidth="1"/>
    <col min="9" max="9" width="6.85546875" style="26" customWidth="1"/>
    <col min="10" max="10" width="5.42578125" style="26" customWidth="1"/>
    <col min="11" max="11" width="7.7109375" style="26" customWidth="1"/>
    <col min="12" max="12" width="7.42578125" style="26" customWidth="1"/>
    <col min="13" max="13" width="7.28515625" style="26" customWidth="1"/>
    <col min="14" max="14" width="6.42578125" style="26" customWidth="1"/>
    <col min="15" max="15" width="7.7109375" style="26" customWidth="1"/>
    <col min="16" max="16" width="6.42578125" style="26" customWidth="1"/>
    <col min="17" max="17" width="7.7109375" style="26" customWidth="1"/>
    <col min="18" max="18" width="6.42578125" style="26" customWidth="1"/>
    <col min="19" max="19" width="7.5703125" style="26" customWidth="1"/>
    <col min="20" max="20" width="6.42578125" style="26" customWidth="1"/>
    <col min="21" max="21" width="7.28515625" style="26" customWidth="1"/>
    <col min="22" max="22" width="6.42578125" style="26" customWidth="1"/>
    <col min="23" max="23" width="7.7109375" style="26" customWidth="1"/>
    <col min="24" max="24" width="7.42578125" style="26" customWidth="1"/>
    <col min="25" max="25" width="7.7109375" style="26" customWidth="1"/>
    <col min="26" max="26" width="7.85546875" style="26" customWidth="1"/>
    <col min="27" max="27" width="7.42578125" style="26" customWidth="1"/>
    <col min="28" max="28" width="8" style="26" customWidth="1"/>
    <col min="29" max="29" width="6.42578125" style="26" customWidth="1"/>
    <col min="30" max="30" width="7.85546875" style="26" customWidth="1"/>
    <col min="31" max="31" width="7.28515625" style="26" customWidth="1"/>
    <col min="32" max="32" width="7.85546875" style="26" customWidth="1"/>
    <col min="33" max="33" width="7.7109375" style="26" customWidth="1"/>
    <col min="34" max="34" width="7.5703125" style="26" customWidth="1"/>
    <col min="35" max="35" width="7.7109375" style="26" customWidth="1"/>
    <col min="36" max="36" width="8" style="26" customWidth="1"/>
    <col min="37" max="37" width="6.42578125" style="26" customWidth="1"/>
    <col min="38" max="38" width="7.85546875" style="26" customWidth="1"/>
    <col min="39" max="39" width="6.42578125" style="26" customWidth="1"/>
    <col min="40" max="40" width="8.42578125" style="26" customWidth="1"/>
    <col min="41" max="41" width="6.42578125" style="26" customWidth="1"/>
    <col min="42" max="42" width="7.5703125" style="26" customWidth="1"/>
    <col min="43" max="43" width="6.42578125" style="26" customWidth="1"/>
    <col min="44" max="44" width="8.42578125" style="26" customWidth="1"/>
    <col min="45" max="45" width="6.42578125" style="26" customWidth="1"/>
    <col min="46" max="46" width="7.85546875" style="26" customWidth="1"/>
    <col min="47" max="47" width="7.42578125" style="26" customWidth="1"/>
    <col min="48" max="48" width="8" style="26" customWidth="1"/>
    <col min="49" max="49" width="6.42578125" style="26" customWidth="1"/>
    <col min="50" max="50" width="7.7109375" style="26" customWidth="1"/>
    <col min="51" max="51" width="7.42578125" style="26" customWidth="1"/>
    <col min="52" max="52" width="8" style="26" customWidth="1"/>
    <col min="53" max="53" width="5.28515625" style="26" customWidth="1"/>
    <col min="54" max="54" width="8" style="26" customWidth="1"/>
    <col min="55" max="55" width="7.5703125" style="26" customWidth="1"/>
    <col min="56" max="56" width="8.42578125" style="26" customWidth="1"/>
    <col min="57" max="57" width="10" style="26" bestFit="1" customWidth="1"/>
    <col min="58" max="16384" width="11.42578125" style="26"/>
  </cols>
  <sheetData>
    <row r="1" spans="1:57" ht="12" customHeight="1" x14ac:dyDescent="0.25">
      <c r="A1" s="14"/>
      <c r="B1" s="42"/>
      <c r="C1" s="9" t="s">
        <v>15</v>
      </c>
      <c r="D1" s="9"/>
      <c r="L1" s="9"/>
      <c r="M1" s="9"/>
      <c r="N1" s="9"/>
      <c r="O1" s="9"/>
      <c r="P1" s="9"/>
      <c r="Q1" s="9"/>
      <c r="R1" s="9"/>
      <c r="S1" s="2"/>
      <c r="T1" s="9"/>
    </row>
    <row r="2" spans="1:57" ht="11.25" customHeight="1" x14ac:dyDescent="0.25">
      <c r="A2" s="3"/>
      <c r="B2" s="10"/>
      <c r="C2" s="9" t="s">
        <v>16</v>
      </c>
      <c r="D2" s="9"/>
      <c r="L2" s="9"/>
      <c r="M2" s="9"/>
      <c r="N2" s="9"/>
      <c r="O2" s="9"/>
      <c r="P2" s="9"/>
      <c r="Q2" s="9"/>
      <c r="R2" s="9"/>
      <c r="S2" s="2"/>
      <c r="T2" s="9"/>
    </row>
    <row r="3" spans="1:57" ht="12" customHeight="1" x14ac:dyDescent="0.25">
      <c r="A3" s="4"/>
      <c r="B3" s="11"/>
      <c r="C3" s="9" t="s">
        <v>0</v>
      </c>
      <c r="D3" s="9"/>
      <c r="K3" s="109" t="s">
        <v>86</v>
      </c>
      <c r="L3" s="109"/>
      <c r="M3" s="109"/>
      <c r="N3" s="109"/>
      <c r="O3" s="109"/>
      <c r="P3" s="109"/>
      <c r="Q3" s="109"/>
      <c r="R3" s="9"/>
      <c r="S3" s="2"/>
      <c r="T3" s="9"/>
    </row>
    <row r="4" spans="1:57" ht="12" customHeight="1" x14ac:dyDescent="0.25">
      <c r="A4" s="5"/>
      <c r="B4" s="12"/>
      <c r="C4" s="9" t="s">
        <v>17</v>
      </c>
      <c r="D4" s="9"/>
      <c r="K4" s="109"/>
      <c r="L4" s="109"/>
      <c r="M4" s="109"/>
      <c r="N4" s="109"/>
      <c r="O4" s="109"/>
      <c r="P4" s="109"/>
      <c r="Q4" s="109"/>
      <c r="R4" s="9"/>
      <c r="S4" s="2"/>
      <c r="T4" s="9"/>
    </row>
    <row r="5" spans="1:57" ht="11.25" customHeight="1" x14ac:dyDescent="0.25">
      <c r="A5" s="6"/>
      <c r="B5" s="24"/>
      <c r="C5" s="9" t="s">
        <v>18</v>
      </c>
      <c r="D5" s="9"/>
      <c r="K5" s="109"/>
      <c r="L5" s="109"/>
      <c r="M5" s="109"/>
      <c r="N5" s="109"/>
      <c r="O5" s="109"/>
      <c r="P5" s="109"/>
      <c r="Q5" s="109"/>
      <c r="R5" s="9"/>
      <c r="S5" s="9"/>
      <c r="T5" s="9"/>
    </row>
    <row r="6" spans="1:57" ht="13.5" customHeight="1" x14ac:dyDescent="0.25">
      <c r="A6" s="7"/>
      <c r="B6" s="13"/>
      <c r="C6" s="9" t="s">
        <v>19</v>
      </c>
      <c r="D6" s="9"/>
      <c r="K6" s="109"/>
      <c r="L6" s="109"/>
      <c r="M6" s="109"/>
      <c r="N6" s="109"/>
      <c r="O6" s="109"/>
      <c r="P6" s="109"/>
      <c r="Q6" s="109"/>
      <c r="R6" s="9"/>
      <c r="S6" s="9"/>
      <c r="T6" s="9"/>
    </row>
    <row r="7" spans="1:57" x14ac:dyDescent="0.25">
      <c r="A7" s="8"/>
      <c r="B7" s="25"/>
      <c r="C7" s="9" t="s">
        <v>20</v>
      </c>
      <c r="D7" s="9"/>
      <c r="K7" s="109"/>
      <c r="L7" s="109"/>
      <c r="M7" s="109"/>
      <c r="N7" s="109"/>
      <c r="O7" s="109"/>
      <c r="P7" s="109"/>
      <c r="Q7" s="109"/>
      <c r="R7" s="9"/>
      <c r="S7" s="2"/>
      <c r="T7" s="9"/>
    </row>
    <row r="8" spans="1:57" x14ac:dyDescent="0.25">
      <c r="A8" s="53"/>
    </row>
    <row r="10" spans="1:57" x14ac:dyDescent="0.25">
      <c r="C10" s="16">
        <v>41821</v>
      </c>
      <c r="D10" s="16"/>
      <c r="E10" s="16">
        <v>41822</v>
      </c>
      <c r="F10" s="16"/>
      <c r="G10" s="16">
        <v>41823</v>
      </c>
      <c r="H10" s="16"/>
      <c r="I10" s="16">
        <v>41824</v>
      </c>
      <c r="J10" s="16"/>
      <c r="K10" s="18">
        <v>41825</v>
      </c>
      <c r="L10" s="18">
        <v>41826</v>
      </c>
      <c r="M10" s="16">
        <v>41827</v>
      </c>
      <c r="N10" s="16"/>
      <c r="O10" s="16">
        <v>41828</v>
      </c>
      <c r="P10" s="16"/>
      <c r="Q10" s="16">
        <v>41829</v>
      </c>
      <c r="R10" s="16"/>
      <c r="S10" s="16">
        <v>41830</v>
      </c>
      <c r="T10" s="16"/>
      <c r="U10" s="16">
        <v>41831</v>
      </c>
      <c r="V10" s="16"/>
      <c r="W10" s="18">
        <v>41832</v>
      </c>
      <c r="X10" s="18">
        <v>41833</v>
      </c>
      <c r="Y10" s="18">
        <v>41834</v>
      </c>
      <c r="Z10" s="16">
        <v>41835</v>
      </c>
      <c r="AA10" s="16"/>
      <c r="AB10" s="16">
        <v>41836</v>
      </c>
      <c r="AC10" s="16"/>
      <c r="AD10" s="16">
        <v>41837</v>
      </c>
      <c r="AE10" s="16"/>
      <c r="AF10" s="16">
        <v>41838</v>
      </c>
      <c r="AG10" s="16"/>
      <c r="AH10" s="18">
        <v>41839</v>
      </c>
      <c r="AI10" s="18">
        <v>41840</v>
      </c>
      <c r="AJ10" s="57">
        <v>41841</v>
      </c>
      <c r="AK10" s="16"/>
      <c r="AL10" s="16">
        <v>41842</v>
      </c>
      <c r="AM10" s="16"/>
      <c r="AN10" s="16">
        <v>41843</v>
      </c>
      <c r="AO10" s="16"/>
      <c r="AP10" s="16">
        <v>41844</v>
      </c>
      <c r="AQ10" s="16"/>
      <c r="AR10" s="16">
        <v>41845</v>
      </c>
      <c r="AS10" s="16"/>
      <c r="AT10" s="18">
        <v>41846</v>
      </c>
      <c r="AU10" s="18">
        <v>41847</v>
      </c>
      <c r="AV10" s="16">
        <v>41848</v>
      </c>
      <c r="AW10" s="16"/>
      <c r="AX10" s="16">
        <v>41849</v>
      </c>
      <c r="AY10" s="16"/>
      <c r="AZ10" s="16">
        <v>41850</v>
      </c>
      <c r="BA10" s="16"/>
      <c r="BB10" s="16">
        <v>41851</v>
      </c>
      <c r="BC10" s="16"/>
      <c r="BD10" s="48" t="s">
        <v>57</v>
      </c>
      <c r="BE10" s="26" t="s">
        <v>58</v>
      </c>
    </row>
    <row r="11" spans="1:57" x14ac:dyDescent="0.25">
      <c r="A11" s="17" t="s">
        <v>3</v>
      </c>
      <c r="B11" s="17"/>
      <c r="C11" s="36"/>
      <c r="D11" s="36"/>
      <c r="E11" s="36"/>
      <c r="F11" s="36"/>
      <c r="G11" s="36"/>
      <c r="H11" s="36"/>
      <c r="I11" s="36"/>
      <c r="J11" s="36"/>
      <c r="K11" s="37"/>
      <c r="L11" s="37"/>
      <c r="M11" s="41" t="s">
        <v>1</v>
      </c>
      <c r="N11" s="41" t="s">
        <v>1</v>
      </c>
      <c r="O11" s="41" t="s">
        <v>1</v>
      </c>
      <c r="P11" s="41" t="s">
        <v>1</v>
      </c>
      <c r="Q11" s="41" t="s">
        <v>1</v>
      </c>
      <c r="R11" s="41" t="s">
        <v>1</v>
      </c>
      <c r="S11" s="41" t="s">
        <v>1</v>
      </c>
      <c r="T11" s="41" t="s">
        <v>1</v>
      </c>
      <c r="U11" s="41" t="s">
        <v>1</v>
      </c>
      <c r="V11" s="41" t="s">
        <v>1</v>
      </c>
      <c r="W11" s="37"/>
      <c r="X11" s="37"/>
      <c r="Y11" s="37"/>
      <c r="Z11" s="41" t="s">
        <v>1</v>
      </c>
      <c r="AA11" s="41" t="s">
        <v>1</v>
      </c>
      <c r="AB11" s="41" t="s">
        <v>1</v>
      </c>
      <c r="AC11" s="41" t="s">
        <v>1</v>
      </c>
      <c r="AD11" s="41" t="s">
        <v>1</v>
      </c>
      <c r="AE11" s="41" t="s">
        <v>1</v>
      </c>
      <c r="AF11" s="41" t="s">
        <v>1</v>
      </c>
      <c r="AG11" s="41" t="s">
        <v>1</v>
      </c>
      <c r="AH11" s="37"/>
      <c r="AI11" s="37"/>
      <c r="AJ11" s="41" t="s">
        <v>1</v>
      </c>
      <c r="AK11" s="41" t="s">
        <v>1</v>
      </c>
      <c r="AL11" s="41" t="s">
        <v>1</v>
      </c>
      <c r="AM11" s="41" t="s">
        <v>1</v>
      </c>
      <c r="AN11" s="41" t="s">
        <v>1</v>
      </c>
      <c r="AO11" s="41" t="s">
        <v>1</v>
      </c>
      <c r="AP11" s="41" t="s">
        <v>1</v>
      </c>
      <c r="AQ11" s="41" t="s">
        <v>1</v>
      </c>
      <c r="AR11" s="41" t="s">
        <v>1</v>
      </c>
      <c r="AS11" s="41" t="s">
        <v>1</v>
      </c>
      <c r="AT11" s="37"/>
      <c r="AU11" s="37"/>
      <c r="AV11" s="36"/>
      <c r="AW11" s="36"/>
      <c r="AX11" s="41" t="s">
        <v>1</v>
      </c>
      <c r="AY11" s="41"/>
      <c r="AZ11" s="36"/>
      <c r="BA11" s="36"/>
      <c r="BB11" s="36"/>
      <c r="BC11" s="36"/>
    </row>
    <row r="12" spans="1:57" x14ac:dyDescent="0.25">
      <c r="A12" s="17" t="s">
        <v>4</v>
      </c>
      <c r="B12" s="17"/>
      <c r="C12" s="51" t="s">
        <v>82</v>
      </c>
      <c r="D12" s="51" t="s">
        <v>82</v>
      </c>
      <c r="E12" s="51" t="s">
        <v>82</v>
      </c>
      <c r="F12" s="51" t="s">
        <v>82</v>
      </c>
      <c r="G12" s="51" t="s">
        <v>82</v>
      </c>
      <c r="H12" s="51" t="s">
        <v>82</v>
      </c>
      <c r="I12" s="51" t="s">
        <v>82</v>
      </c>
      <c r="J12" s="51" t="s">
        <v>82</v>
      </c>
      <c r="K12" s="37"/>
      <c r="L12" s="37"/>
      <c r="M12" s="51" t="s">
        <v>82</v>
      </c>
      <c r="N12" s="51" t="s">
        <v>82</v>
      </c>
      <c r="O12" s="51" t="s">
        <v>82</v>
      </c>
      <c r="P12" s="51" t="s">
        <v>82</v>
      </c>
      <c r="Q12" s="51" t="s">
        <v>82</v>
      </c>
      <c r="R12" s="51" t="s">
        <v>82</v>
      </c>
      <c r="S12" s="51" t="s">
        <v>82</v>
      </c>
      <c r="T12" s="51" t="s">
        <v>82</v>
      </c>
      <c r="U12" s="51" t="s">
        <v>82</v>
      </c>
      <c r="V12" s="51" t="s">
        <v>82</v>
      </c>
      <c r="W12" s="37"/>
      <c r="X12" s="37"/>
      <c r="Y12" s="37"/>
      <c r="Z12" s="51" t="s">
        <v>82</v>
      </c>
      <c r="AA12" s="51" t="s">
        <v>82</v>
      </c>
      <c r="AB12" s="51" t="s">
        <v>82</v>
      </c>
      <c r="AC12" s="51" t="s">
        <v>82</v>
      </c>
      <c r="AD12" s="51" t="s">
        <v>82</v>
      </c>
      <c r="AE12" s="51" t="s">
        <v>82</v>
      </c>
      <c r="AF12" s="51" t="s">
        <v>82</v>
      </c>
      <c r="AG12" s="51" t="s">
        <v>82</v>
      </c>
      <c r="AH12" s="37"/>
      <c r="AI12" s="37"/>
      <c r="AJ12" s="51" t="s">
        <v>82</v>
      </c>
      <c r="AK12" s="51" t="s">
        <v>82</v>
      </c>
      <c r="AL12" s="51" t="s">
        <v>82</v>
      </c>
      <c r="AM12" s="51" t="s">
        <v>82</v>
      </c>
      <c r="AN12" s="51" t="s">
        <v>82</v>
      </c>
      <c r="AO12" s="51" t="s">
        <v>82</v>
      </c>
      <c r="AP12" s="51" t="s">
        <v>82</v>
      </c>
      <c r="AQ12" s="51" t="s">
        <v>82</v>
      </c>
      <c r="AR12" s="51" t="s">
        <v>82</v>
      </c>
      <c r="AS12" s="51" t="s">
        <v>82</v>
      </c>
      <c r="AT12" s="37"/>
      <c r="AU12" s="37"/>
      <c r="AV12" s="51" t="s">
        <v>82</v>
      </c>
      <c r="AW12" s="51" t="s">
        <v>82</v>
      </c>
      <c r="AX12" s="51" t="s">
        <v>82</v>
      </c>
      <c r="AY12" s="51" t="s">
        <v>82</v>
      </c>
      <c r="AZ12" s="51" t="s">
        <v>82</v>
      </c>
      <c r="BA12" s="51" t="s">
        <v>82</v>
      </c>
      <c r="BB12" s="51" t="s">
        <v>82</v>
      </c>
      <c r="BC12" s="51" t="s">
        <v>82</v>
      </c>
    </row>
    <row r="13" spans="1:57" x14ac:dyDescent="0.25">
      <c r="A13" s="17" t="s">
        <v>5</v>
      </c>
      <c r="B13" s="17"/>
      <c r="C13" s="41" t="s">
        <v>1</v>
      </c>
      <c r="D13" s="41" t="s">
        <v>1</v>
      </c>
      <c r="E13" s="41" t="s">
        <v>1</v>
      </c>
      <c r="F13" s="41" t="s">
        <v>1</v>
      </c>
      <c r="G13" s="41" t="s">
        <v>1</v>
      </c>
      <c r="H13" s="41" t="s">
        <v>1</v>
      </c>
      <c r="I13" s="41" t="s">
        <v>1</v>
      </c>
      <c r="J13" s="41" t="s">
        <v>1</v>
      </c>
      <c r="K13" s="37"/>
      <c r="L13" s="37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7"/>
      <c r="X13" s="37"/>
      <c r="Y13" s="37"/>
      <c r="Z13" s="36"/>
      <c r="AA13" s="36"/>
      <c r="AB13" s="36"/>
      <c r="AC13" s="36"/>
      <c r="AD13" s="36"/>
      <c r="AE13" s="36"/>
      <c r="AF13" s="36"/>
      <c r="AG13" s="36"/>
      <c r="AH13" s="37"/>
      <c r="AI13" s="37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7"/>
      <c r="AU13" s="37"/>
      <c r="AV13" s="36"/>
      <c r="AW13" s="36"/>
      <c r="AX13" s="36"/>
      <c r="AY13" s="36"/>
      <c r="AZ13" s="36"/>
      <c r="BA13" s="36"/>
      <c r="BB13" s="36"/>
      <c r="BC13" s="36"/>
    </row>
    <row r="14" spans="1:57" x14ac:dyDescent="0.25">
      <c r="A14" s="17" t="s">
        <v>6</v>
      </c>
      <c r="B14" s="17"/>
      <c r="C14" s="36"/>
      <c r="D14" s="36"/>
      <c r="E14" s="36"/>
      <c r="F14" s="36"/>
      <c r="G14" s="36"/>
      <c r="H14" s="36"/>
      <c r="I14" s="36"/>
      <c r="J14" s="36"/>
      <c r="K14" s="37"/>
      <c r="L14" s="37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7"/>
      <c r="X14" s="37"/>
      <c r="Y14" s="37"/>
      <c r="Z14" s="36"/>
      <c r="AA14" s="36"/>
      <c r="AB14" s="36"/>
      <c r="AC14" s="36"/>
      <c r="AD14" s="36"/>
      <c r="AE14" s="36"/>
      <c r="AF14" s="36"/>
      <c r="AG14" s="36"/>
      <c r="AH14" s="37"/>
      <c r="AI14" s="37"/>
      <c r="AJ14" s="41" t="s">
        <v>1</v>
      </c>
      <c r="AK14" s="41" t="s">
        <v>1</v>
      </c>
      <c r="AL14" s="41" t="s">
        <v>1</v>
      </c>
      <c r="AM14" s="41" t="s">
        <v>1</v>
      </c>
      <c r="AN14" s="41" t="s">
        <v>1</v>
      </c>
      <c r="AO14" s="41" t="s">
        <v>1</v>
      </c>
      <c r="AP14" s="41" t="s">
        <v>1</v>
      </c>
      <c r="AQ14" s="41" t="s">
        <v>1</v>
      </c>
      <c r="AR14" s="41" t="s">
        <v>1</v>
      </c>
      <c r="AS14" s="41" t="s">
        <v>1</v>
      </c>
      <c r="AT14" s="37"/>
      <c r="AU14" s="37"/>
      <c r="AV14" s="41" t="s">
        <v>1</v>
      </c>
      <c r="AW14" s="41" t="s">
        <v>1</v>
      </c>
      <c r="AX14" s="41" t="s">
        <v>1</v>
      </c>
      <c r="AY14" s="41" t="s">
        <v>1</v>
      </c>
      <c r="AZ14" s="41" t="s">
        <v>1</v>
      </c>
      <c r="BA14" s="41" t="s">
        <v>1</v>
      </c>
      <c r="BB14" s="41" t="s">
        <v>1</v>
      </c>
      <c r="BC14" s="41" t="s">
        <v>1</v>
      </c>
    </row>
    <row r="15" spans="1:57" x14ac:dyDescent="0.25">
      <c r="A15" s="17" t="s">
        <v>7</v>
      </c>
      <c r="B15" s="17"/>
      <c r="C15" s="36"/>
      <c r="D15" s="36"/>
      <c r="E15" s="36"/>
      <c r="F15" s="36"/>
      <c r="G15" s="36"/>
      <c r="H15" s="36"/>
      <c r="I15" s="36"/>
      <c r="J15" s="36"/>
      <c r="K15" s="37"/>
      <c r="L15" s="37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7"/>
      <c r="X15" s="37"/>
      <c r="Y15" s="37"/>
      <c r="Z15" s="36"/>
      <c r="AA15" s="36"/>
      <c r="AB15" s="36"/>
      <c r="AC15" s="36"/>
      <c r="AD15" s="36"/>
      <c r="AE15" s="36"/>
      <c r="AF15" s="36"/>
      <c r="AG15" s="36"/>
      <c r="AH15" s="37"/>
      <c r="AI15" s="37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7"/>
      <c r="AU15" s="37"/>
      <c r="AV15" s="41" t="s">
        <v>1</v>
      </c>
      <c r="AW15" s="41" t="s">
        <v>1</v>
      </c>
      <c r="AX15" s="41" t="s">
        <v>1</v>
      </c>
      <c r="AY15" s="41" t="s">
        <v>1</v>
      </c>
      <c r="AZ15" s="41" t="s">
        <v>1</v>
      </c>
      <c r="BA15" s="41" t="s">
        <v>1</v>
      </c>
      <c r="BB15" s="41" t="s">
        <v>1</v>
      </c>
      <c r="BC15" s="41" t="s">
        <v>1</v>
      </c>
    </row>
    <row r="16" spans="1:57" x14ac:dyDescent="0.25">
      <c r="A16" s="17" t="s">
        <v>8</v>
      </c>
      <c r="B16" s="17"/>
      <c r="C16" s="36"/>
      <c r="D16" s="36"/>
      <c r="E16" s="36"/>
      <c r="F16" s="36"/>
      <c r="G16" s="36"/>
      <c r="H16" s="36"/>
      <c r="I16" s="36"/>
      <c r="J16" s="36"/>
      <c r="K16" s="37"/>
      <c r="L16" s="37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7"/>
      <c r="X16" s="37"/>
      <c r="Y16" s="37"/>
      <c r="Z16" s="36"/>
      <c r="AA16" s="36"/>
      <c r="AB16" s="36"/>
      <c r="AC16" s="36"/>
      <c r="AD16" s="36"/>
      <c r="AE16" s="36"/>
      <c r="AF16" s="36"/>
      <c r="AG16" s="36"/>
      <c r="AH16" s="37"/>
      <c r="AI16" s="37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7"/>
      <c r="AU16" s="37"/>
      <c r="AV16" s="41" t="s">
        <v>1</v>
      </c>
      <c r="AW16" s="41" t="s">
        <v>1</v>
      </c>
      <c r="AX16" s="41" t="s">
        <v>1</v>
      </c>
      <c r="AY16" s="41" t="s">
        <v>1</v>
      </c>
      <c r="AZ16" s="41" t="s">
        <v>1</v>
      </c>
      <c r="BA16" s="41" t="s">
        <v>1</v>
      </c>
      <c r="BB16" s="41" t="s">
        <v>1</v>
      </c>
      <c r="BC16" s="41" t="s">
        <v>1</v>
      </c>
    </row>
    <row r="17" spans="1:57" x14ac:dyDescent="0.25">
      <c r="A17" s="17" t="s">
        <v>9</v>
      </c>
      <c r="B17" s="17"/>
      <c r="C17" s="36"/>
      <c r="D17" s="36"/>
      <c r="E17" s="36"/>
      <c r="F17" s="36"/>
      <c r="G17" s="36"/>
      <c r="H17" s="36"/>
      <c r="I17" s="36"/>
      <c r="J17" s="36"/>
      <c r="K17" s="37"/>
      <c r="L17" s="37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7"/>
      <c r="X17" s="37"/>
      <c r="Y17" s="37"/>
      <c r="Z17" s="36"/>
      <c r="AA17" s="36"/>
      <c r="AB17" s="36"/>
      <c r="AC17" s="36"/>
      <c r="AD17" s="36"/>
      <c r="AE17" s="36"/>
      <c r="AF17" s="36"/>
      <c r="AG17" s="36"/>
      <c r="AH17" s="37"/>
      <c r="AI17" s="37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7"/>
      <c r="AU17" s="37"/>
      <c r="AV17" s="36"/>
      <c r="AW17" s="36"/>
      <c r="AX17" s="36"/>
      <c r="AY17" s="36"/>
      <c r="AZ17" s="36"/>
      <c r="BA17" s="36"/>
      <c r="BB17" s="36"/>
      <c r="BC17" s="36"/>
    </row>
    <row r="18" spans="1:57" x14ac:dyDescent="0.25">
      <c r="A18" s="17" t="s">
        <v>10</v>
      </c>
      <c r="B18" s="17"/>
      <c r="C18" s="41" t="s">
        <v>1</v>
      </c>
      <c r="D18" s="41" t="s">
        <v>1</v>
      </c>
      <c r="E18" s="41" t="s">
        <v>1</v>
      </c>
      <c r="F18" s="41" t="s">
        <v>1</v>
      </c>
      <c r="G18" s="41" t="s">
        <v>1</v>
      </c>
      <c r="H18" s="41" t="s">
        <v>1</v>
      </c>
      <c r="I18" s="41" t="s">
        <v>1</v>
      </c>
      <c r="J18" s="41" t="s">
        <v>1</v>
      </c>
      <c r="K18" s="37"/>
      <c r="L18" s="37"/>
      <c r="M18" s="41" t="s">
        <v>1</v>
      </c>
      <c r="N18" s="41" t="s">
        <v>1</v>
      </c>
      <c r="O18" s="41" t="s">
        <v>1</v>
      </c>
      <c r="P18" s="41" t="s">
        <v>1</v>
      </c>
      <c r="Q18" s="41" t="s">
        <v>1</v>
      </c>
      <c r="R18" s="41" t="s">
        <v>1</v>
      </c>
      <c r="S18" s="41" t="s">
        <v>1</v>
      </c>
      <c r="T18" s="41" t="s">
        <v>1</v>
      </c>
      <c r="U18" s="41" t="s">
        <v>1</v>
      </c>
      <c r="V18" s="41" t="s">
        <v>1</v>
      </c>
      <c r="W18" s="37"/>
      <c r="X18" s="37"/>
      <c r="Y18" s="37"/>
      <c r="Z18" s="41" t="s">
        <v>1</v>
      </c>
      <c r="AA18" s="41" t="s">
        <v>1</v>
      </c>
      <c r="AB18" s="41" t="s">
        <v>1</v>
      </c>
      <c r="AC18" s="41" t="s">
        <v>1</v>
      </c>
      <c r="AD18" s="41" t="s">
        <v>1</v>
      </c>
      <c r="AE18" s="41" t="s">
        <v>1</v>
      </c>
      <c r="AF18" s="41" t="s">
        <v>1</v>
      </c>
      <c r="AG18" s="41" t="s">
        <v>1</v>
      </c>
      <c r="AH18" s="37"/>
      <c r="AI18" s="37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7"/>
      <c r="AU18" s="37"/>
      <c r="AV18" s="36"/>
      <c r="AW18" s="36"/>
      <c r="AX18" s="36"/>
      <c r="AY18" s="36"/>
      <c r="AZ18" s="36"/>
      <c r="BA18" s="36"/>
      <c r="BB18" s="36"/>
      <c r="BC18" s="36"/>
    </row>
    <row r="19" spans="1:57" x14ac:dyDescent="0.25">
      <c r="A19" s="15" t="s">
        <v>11</v>
      </c>
      <c r="B19" s="15"/>
      <c r="C19" s="38"/>
      <c r="D19" s="38"/>
      <c r="E19" s="38"/>
      <c r="F19" s="38"/>
      <c r="G19" s="38"/>
      <c r="H19" s="38"/>
      <c r="I19" s="38"/>
      <c r="J19" s="38"/>
      <c r="K19" s="37"/>
      <c r="L19" s="37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7"/>
      <c r="X19" s="37"/>
      <c r="Y19" s="37"/>
      <c r="Z19" s="38"/>
      <c r="AA19" s="38"/>
      <c r="AB19" s="38"/>
      <c r="AC19" s="38"/>
      <c r="AD19" s="38"/>
      <c r="AE19" s="38"/>
      <c r="AF19" s="38"/>
      <c r="AG19" s="38"/>
      <c r="AH19" s="37"/>
      <c r="AI19" s="37"/>
      <c r="AJ19" s="56"/>
      <c r="AK19" s="56"/>
      <c r="AL19" s="38"/>
      <c r="AM19" s="38"/>
      <c r="AN19" s="38"/>
      <c r="AO19" s="38"/>
      <c r="AP19" s="38"/>
      <c r="AQ19" s="38"/>
      <c r="AR19" s="38"/>
      <c r="AS19" s="38"/>
      <c r="AT19" s="37"/>
      <c r="AU19" s="37"/>
      <c r="AV19" s="38"/>
      <c r="AW19" s="38"/>
      <c r="AX19" s="38"/>
      <c r="AY19" s="38"/>
      <c r="AZ19" s="38"/>
      <c r="BA19" s="38"/>
      <c r="BB19" s="38"/>
      <c r="BC19" s="38"/>
    </row>
    <row r="20" spans="1:57" x14ac:dyDescent="0.25">
      <c r="A20" s="15" t="s">
        <v>12</v>
      </c>
      <c r="B20" s="15"/>
      <c r="C20" s="56"/>
      <c r="D20" s="56"/>
      <c r="E20" s="56"/>
      <c r="F20" s="38"/>
      <c r="G20" s="38"/>
      <c r="H20" s="38"/>
      <c r="I20" s="38"/>
      <c r="J20" s="38"/>
      <c r="K20" s="37"/>
      <c r="L20" s="37"/>
      <c r="M20" s="38"/>
      <c r="N20" s="38"/>
      <c r="O20" s="38"/>
      <c r="P20" s="38"/>
      <c r="Q20" s="38"/>
      <c r="R20" s="38"/>
      <c r="S20" s="56"/>
      <c r="T20" s="56"/>
      <c r="U20" s="56"/>
      <c r="V20" s="38"/>
      <c r="W20" s="37"/>
      <c r="X20" s="37"/>
      <c r="Y20" s="37"/>
      <c r="Z20" s="41" t="s">
        <v>1</v>
      </c>
      <c r="AA20" s="41" t="s">
        <v>1</v>
      </c>
      <c r="AB20" s="41" t="s">
        <v>1</v>
      </c>
      <c r="AC20" s="41" t="s">
        <v>1</v>
      </c>
      <c r="AD20" s="41" t="s">
        <v>1</v>
      </c>
      <c r="AE20" s="41" t="s">
        <v>1</v>
      </c>
      <c r="AF20" s="41" t="s">
        <v>1</v>
      </c>
      <c r="AG20" s="41" t="s">
        <v>1</v>
      </c>
      <c r="AH20" s="37"/>
      <c r="AI20" s="37"/>
      <c r="AJ20" s="41" t="s">
        <v>1</v>
      </c>
      <c r="AK20" s="41" t="s">
        <v>1</v>
      </c>
      <c r="AL20" s="41" t="s">
        <v>1</v>
      </c>
      <c r="AM20" s="41" t="s">
        <v>1</v>
      </c>
      <c r="AN20" s="41" t="s">
        <v>1</v>
      </c>
      <c r="AO20" s="41" t="s">
        <v>1</v>
      </c>
      <c r="AP20" s="41" t="s">
        <v>1</v>
      </c>
      <c r="AQ20" s="41" t="s">
        <v>1</v>
      </c>
      <c r="AR20" s="41" t="s">
        <v>1</v>
      </c>
      <c r="AS20" s="41" t="s">
        <v>1</v>
      </c>
      <c r="AT20" s="37"/>
      <c r="AU20" s="37"/>
      <c r="AV20" s="41" t="s">
        <v>1</v>
      </c>
      <c r="AW20" s="41" t="s">
        <v>1</v>
      </c>
      <c r="AX20" s="41" t="s">
        <v>1</v>
      </c>
      <c r="AY20" s="41" t="s">
        <v>1</v>
      </c>
      <c r="AZ20" s="41" t="s">
        <v>1</v>
      </c>
      <c r="BA20" s="41" t="s">
        <v>1</v>
      </c>
      <c r="BB20" s="41" t="s">
        <v>1</v>
      </c>
      <c r="BC20" s="41" t="s">
        <v>1</v>
      </c>
    </row>
    <row r="21" spans="1:57" x14ac:dyDescent="0.25">
      <c r="A21" s="15" t="s">
        <v>13</v>
      </c>
      <c r="B21" s="15"/>
      <c r="C21" s="56"/>
      <c r="D21" s="56"/>
      <c r="E21" s="56"/>
      <c r="F21" s="38"/>
      <c r="G21" s="38"/>
      <c r="H21" s="38"/>
      <c r="I21" s="38"/>
      <c r="J21" s="38"/>
      <c r="K21" s="37"/>
      <c r="L21" s="37"/>
      <c r="M21" s="38"/>
      <c r="N21" s="38"/>
      <c r="O21" s="38"/>
      <c r="P21" s="38"/>
      <c r="Q21" s="38"/>
      <c r="R21" s="38"/>
      <c r="S21" s="56"/>
      <c r="T21" s="56"/>
      <c r="U21" s="56"/>
      <c r="V21" s="38"/>
      <c r="W21" s="37"/>
      <c r="X21" s="37"/>
      <c r="Y21" s="37"/>
      <c r="Z21" s="56"/>
      <c r="AA21" s="38"/>
      <c r="AB21" s="38"/>
      <c r="AC21" s="38"/>
      <c r="AD21" s="38"/>
      <c r="AE21" s="38"/>
      <c r="AF21" s="38"/>
      <c r="AG21" s="38"/>
      <c r="AH21" s="37"/>
      <c r="AI21" s="37"/>
      <c r="AJ21" s="56"/>
      <c r="AK21" s="56"/>
      <c r="AL21" s="38"/>
      <c r="AM21" s="38"/>
      <c r="AN21" s="38"/>
      <c r="AO21" s="38"/>
      <c r="AP21" s="38"/>
      <c r="AQ21" s="38"/>
      <c r="AR21" s="38"/>
      <c r="AS21" s="38"/>
      <c r="AT21" s="37"/>
      <c r="AU21" s="37"/>
      <c r="AV21" s="41" t="s">
        <v>1</v>
      </c>
      <c r="AW21" s="41" t="s">
        <v>1</v>
      </c>
      <c r="AX21" s="41" t="s">
        <v>1</v>
      </c>
      <c r="AY21" s="41" t="s">
        <v>1</v>
      </c>
      <c r="AZ21" s="41" t="s">
        <v>1</v>
      </c>
      <c r="BA21" s="41" t="s">
        <v>1</v>
      </c>
      <c r="BB21" s="41" t="s">
        <v>1</v>
      </c>
      <c r="BC21" s="41" t="s">
        <v>1</v>
      </c>
    </row>
    <row r="22" spans="1:57" x14ac:dyDescent="0.25">
      <c r="A22" s="15" t="s">
        <v>14</v>
      </c>
      <c r="B22" s="15"/>
      <c r="C22" s="38"/>
      <c r="D22" s="38"/>
      <c r="E22" s="38"/>
      <c r="F22" s="38"/>
      <c r="G22" s="38"/>
      <c r="H22" s="38"/>
      <c r="I22" s="38"/>
      <c r="J22" s="38"/>
      <c r="K22" s="37"/>
      <c r="L22" s="37"/>
      <c r="M22" s="38"/>
      <c r="N22" s="38"/>
      <c r="O22" s="38"/>
      <c r="P22" s="38"/>
      <c r="Q22" s="38"/>
      <c r="R22" s="38"/>
      <c r="S22" s="56"/>
      <c r="T22" s="56"/>
      <c r="U22" s="56"/>
      <c r="V22" s="38"/>
      <c r="W22" s="37"/>
      <c r="X22" s="37"/>
      <c r="Y22" s="37"/>
      <c r="Z22" s="38"/>
      <c r="AA22" s="38"/>
      <c r="AB22" s="38"/>
      <c r="AC22" s="38"/>
      <c r="AD22" s="38"/>
      <c r="AE22" s="38"/>
      <c r="AF22" s="38"/>
      <c r="AG22" s="38"/>
      <c r="AH22" s="37"/>
      <c r="AI22" s="37"/>
      <c r="AJ22" s="56"/>
      <c r="AK22" s="56"/>
      <c r="AL22" s="38"/>
      <c r="AM22" s="38"/>
      <c r="AN22" s="38"/>
      <c r="AO22" s="38"/>
      <c r="AP22" s="38"/>
      <c r="AQ22" s="38"/>
      <c r="AR22" s="38"/>
      <c r="AS22" s="38"/>
      <c r="AT22" s="37"/>
      <c r="AU22" s="37"/>
      <c r="AV22" s="38"/>
      <c r="AW22" s="38"/>
      <c r="AX22" s="38"/>
      <c r="AY22" s="38"/>
      <c r="AZ22" s="38"/>
      <c r="BA22" s="38"/>
      <c r="BB22" s="38"/>
      <c r="BC22" s="38"/>
    </row>
    <row r="23" spans="1:57" x14ac:dyDescent="0.25">
      <c r="A23" s="17" t="s">
        <v>21</v>
      </c>
      <c r="B23" s="17"/>
      <c r="C23" s="36"/>
      <c r="D23" s="36"/>
      <c r="E23" s="36"/>
      <c r="F23" s="36"/>
      <c r="G23" s="36"/>
      <c r="H23" s="36"/>
      <c r="I23" s="36"/>
      <c r="J23" s="36"/>
      <c r="K23" s="37"/>
      <c r="L23" s="37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7"/>
      <c r="X23" s="37"/>
      <c r="Y23" s="37"/>
      <c r="Z23" s="41" t="s">
        <v>1</v>
      </c>
      <c r="AA23" s="41" t="s">
        <v>1</v>
      </c>
      <c r="AB23" s="41" t="s">
        <v>1</v>
      </c>
      <c r="AC23" s="41" t="s">
        <v>1</v>
      </c>
      <c r="AD23" s="41" t="s">
        <v>1</v>
      </c>
      <c r="AE23" s="41" t="s">
        <v>1</v>
      </c>
      <c r="AF23" s="41" t="s">
        <v>1</v>
      </c>
      <c r="AG23" s="41" t="s">
        <v>1</v>
      </c>
      <c r="AH23" s="37"/>
      <c r="AI23" s="37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7"/>
      <c r="AU23" s="37"/>
      <c r="AV23" s="36"/>
      <c r="AW23" s="36"/>
      <c r="AX23" s="36"/>
      <c r="AY23" s="36"/>
      <c r="AZ23" s="36"/>
      <c r="BA23" s="36"/>
      <c r="BB23" s="36"/>
      <c r="BC23" s="36"/>
    </row>
    <row r="24" spans="1:57" x14ac:dyDescent="0.25">
      <c r="A24" s="17" t="s">
        <v>22</v>
      </c>
      <c r="B24" s="17"/>
      <c r="C24" s="36"/>
      <c r="D24" s="36"/>
      <c r="E24" s="36"/>
      <c r="F24" s="36"/>
      <c r="G24" s="36"/>
      <c r="H24" s="36"/>
      <c r="I24" s="36"/>
      <c r="J24" s="36"/>
      <c r="K24" s="37"/>
      <c r="L24" s="37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7"/>
      <c r="X24" s="37"/>
      <c r="Y24" s="37"/>
      <c r="Z24" s="36"/>
      <c r="AA24" s="36"/>
      <c r="AB24" s="36"/>
      <c r="AC24" s="36"/>
      <c r="AD24" s="36"/>
      <c r="AE24" s="36"/>
      <c r="AF24" s="36"/>
      <c r="AG24" s="36"/>
      <c r="AH24" s="37"/>
      <c r="AI24" s="37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7"/>
      <c r="AU24" s="37"/>
      <c r="AV24" s="36"/>
      <c r="AW24" s="36"/>
      <c r="AX24" s="36"/>
      <c r="AY24" s="36"/>
      <c r="AZ24" s="36"/>
      <c r="BA24" s="36"/>
      <c r="BB24" s="36"/>
      <c r="BC24" s="36"/>
    </row>
    <row r="25" spans="1:57" x14ac:dyDescent="0.25">
      <c r="A25" s="17" t="s">
        <v>23</v>
      </c>
      <c r="B25" s="17"/>
      <c r="C25" s="36"/>
      <c r="D25" s="36"/>
      <c r="E25" s="36"/>
      <c r="F25" s="36"/>
      <c r="G25" s="36"/>
      <c r="H25" s="36"/>
      <c r="I25" s="36"/>
      <c r="J25" s="36"/>
      <c r="K25" s="37"/>
      <c r="L25" s="37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7"/>
      <c r="X25" s="37"/>
      <c r="Y25" s="37"/>
      <c r="Z25" s="41" t="s">
        <v>1</v>
      </c>
      <c r="AA25" s="41" t="s">
        <v>1</v>
      </c>
      <c r="AB25" s="41" t="s">
        <v>1</v>
      </c>
      <c r="AC25" s="41" t="s">
        <v>1</v>
      </c>
      <c r="AD25" s="41" t="s">
        <v>1</v>
      </c>
      <c r="AE25" s="41" t="s">
        <v>1</v>
      </c>
      <c r="AF25" s="41" t="s">
        <v>1</v>
      </c>
      <c r="AG25" s="41" t="s">
        <v>1</v>
      </c>
      <c r="AH25" s="37"/>
      <c r="AI25" s="37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7"/>
      <c r="AU25" s="37"/>
      <c r="AV25" s="36"/>
      <c r="AW25" s="36"/>
      <c r="AX25" s="36"/>
      <c r="AY25" s="36"/>
      <c r="AZ25" s="36"/>
      <c r="BA25" s="36"/>
      <c r="BB25" s="36"/>
      <c r="BC25" s="36"/>
    </row>
    <row r="26" spans="1:57" x14ac:dyDescent="0.25">
      <c r="A26" s="17" t="s">
        <v>24</v>
      </c>
      <c r="B26" s="17"/>
      <c r="C26" s="36"/>
      <c r="D26" s="36"/>
      <c r="E26" s="36"/>
      <c r="F26" s="36"/>
      <c r="G26" s="36"/>
      <c r="H26" s="36"/>
      <c r="I26" s="36"/>
      <c r="J26" s="36"/>
      <c r="K26" s="37"/>
      <c r="L26" s="37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7"/>
      <c r="X26" s="37"/>
      <c r="Y26" s="37"/>
      <c r="Z26" s="36"/>
      <c r="AA26" s="36"/>
      <c r="AB26" s="36"/>
      <c r="AC26" s="36"/>
      <c r="AD26" s="36"/>
      <c r="AE26" s="36"/>
      <c r="AF26" s="36"/>
      <c r="AG26" s="36"/>
      <c r="AH26" s="37"/>
      <c r="AI26" s="37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7"/>
      <c r="AU26" s="37"/>
      <c r="AV26" s="41" t="s">
        <v>1</v>
      </c>
      <c r="AW26" s="41" t="s">
        <v>1</v>
      </c>
      <c r="AX26" s="41" t="s">
        <v>1</v>
      </c>
      <c r="AY26" s="41" t="s">
        <v>1</v>
      </c>
      <c r="AZ26" s="41" t="s">
        <v>1</v>
      </c>
      <c r="BA26" s="41" t="s">
        <v>1</v>
      </c>
      <c r="BB26" s="41" t="s">
        <v>1</v>
      </c>
      <c r="BC26" s="41" t="s">
        <v>1</v>
      </c>
    </row>
    <row r="27" spans="1:57" x14ac:dyDescent="0.25">
      <c r="A27" s="17" t="s">
        <v>25</v>
      </c>
      <c r="B27" s="17"/>
      <c r="C27" s="36"/>
      <c r="D27" s="36"/>
      <c r="E27" s="36"/>
      <c r="F27" s="36"/>
      <c r="G27" s="36"/>
      <c r="H27" s="36"/>
      <c r="I27" s="36"/>
      <c r="J27" s="36"/>
      <c r="K27" s="37"/>
      <c r="L27" s="37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7"/>
      <c r="X27" s="37"/>
      <c r="Y27" s="37"/>
      <c r="Z27" s="36"/>
      <c r="AA27" s="36"/>
      <c r="AB27" s="36"/>
      <c r="AC27" s="36"/>
      <c r="AD27" s="36"/>
      <c r="AE27" s="36"/>
      <c r="AF27" s="36"/>
      <c r="AG27" s="36"/>
      <c r="AH27" s="37"/>
      <c r="AI27" s="37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7"/>
      <c r="AU27" s="37"/>
      <c r="AV27" s="36"/>
      <c r="AW27" s="36"/>
      <c r="AX27" s="36"/>
      <c r="AY27" s="36"/>
      <c r="AZ27" s="36"/>
      <c r="BA27" s="36"/>
      <c r="BB27" s="36"/>
      <c r="BC27" s="36"/>
    </row>
    <row r="28" spans="1:57" x14ac:dyDescent="0.25">
      <c r="A28" s="17" t="s">
        <v>26</v>
      </c>
      <c r="B28" s="17"/>
      <c r="C28" s="36"/>
      <c r="D28" s="36"/>
      <c r="E28" s="36"/>
      <c r="F28" s="36"/>
      <c r="G28" s="36"/>
      <c r="H28" s="36"/>
      <c r="I28" s="36"/>
      <c r="J28" s="36"/>
      <c r="K28" s="37"/>
      <c r="L28" s="37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7"/>
      <c r="X28" s="37"/>
      <c r="Y28" s="37"/>
      <c r="Z28" s="36"/>
      <c r="AA28" s="36"/>
      <c r="AB28" s="36"/>
      <c r="AC28" s="36"/>
      <c r="AD28" s="36"/>
      <c r="AE28" s="36"/>
      <c r="AF28" s="36"/>
      <c r="AG28" s="36"/>
      <c r="AH28" s="37"/>
      <c r="AI28" s="37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7"/>
      <c r="AU28" s="37"/>
      <c r="AV28" s="36"/>
      <c r="AW28" s="36"/>
      <c r="AX28" s="36"/>
      <c r="AY28" s="36"/>
      <c r="AZ28" s="36"/>
      <c r="BA28" s="36"/>
      <c r="BB28" s="36"/>
      <c r="BC28" s="36"/>
    </row>
    <row r="30" spans="1:57" x14ac:dyDescent="0.25">
      <c r="A30" s="35" t="s">
        <v>27</v>
      </c>
      <c r="B30" s="19"/>
      <c r="C30" s="27">
        <f>SUM(C11:C28)</f>
        <v>0</v>
      </c>
      <c r="D30" s="27"/>
      <c r="E30" s="27">
        <f t="shared" ref="E30:BB30" si="0">SUM(E11:E28)</f>
        <v>0</v>
      </c>
      <c r="F30" s="27"/>
      <c r="G30" s="27">
        <f t="shared" si="0"/>
        <v>0</v>
      </c>
      <c r="H30" s="27"/>
      <c r="I30" s="27">
        <f t="shared" si="0"/>
        <v>0</v>
      </c>
      <c r="J30" s="27"/>
      <c r="K30" s="61"/>
      <c r="L30" s="61"/>
      <c r="M30" s="27">
        <f t="shared" si="0"/>
        <v>0</v>
      </c>
      <c r="N30" s="27"/>
      <c r="O30" s="27">
        <f t="shared" si="0"/>
        <v>0</v>
      </c>
      <c r="P30" s="27"/>
      <c r="Q30" s="27">
        <f t="shared" si="0"/>
        <v>0</v>
      </c>
      <c r="R30" s="27"/>
      <c r="S30" s="27">
        <f t="shared" si="0"/>
        <v>0</v>
      </c>
      <c r="T30" s="27"/>
      <c r="U30" s="27">
        <f t="shared" si="0"/>
        <v>0</v>
      </c>
      <c r="V30" s="27"/>
      <c r="W30" s="61"/>
      <c r="X30" s="61"/>
      <c r="Y30" s="61"/>
      <c r="Z30" s="27">
        <f t="shared" si="0"/>
        <v>0</v>
      </c>
      <c r="AA30" s="27"/>
      <c r="AB30" s="27">
        <f t="shared" si="0"/>
        <v>0</v>
      </c>
      <c r="AC30" s="27"/>
      <c r="AD30" s="27">
        <f t="shared" si="0"/>
        <v>0</v>
      </c>
      <c r="AE30" s="27"/>
      <c r="AF30" s="27">
        <f t="shared" si="0"/>
        <v>0</v>
      </c>
      <c r="AG30" s="27"/>
      <c r="AH30" s="61"/>
      <c r="AI30" s="61"/>
      <c r="AJ30" s="27">
        <f t="shared" si="0"/>
        <v>0</v>
      </c>
      <c r="AK30" s="27"/>
      <c r="AL30" s="27">
        <f t="shared" si="0"/>
        <v>0</v>
      </c>
      <c r="AM30" s="27"/>
      <c r="AN30" s="27">
        <f t="shared" si="0"/>
        <v>0</v>
      </c>
      <c r="AO30" s="27"/>
      <c r="AP30" s="27">
        <f t="shared" si="0"/>
        <v>0</v>
      </c>
      <c r="AQ30" s="27"/>
      <c r="AR30" s="27">
        <f t="shared" si="0"/>
        <v>0</v>
      </c>
      <c r="AS30" s="27"/>
      <c r="AT30" s="61"/>
      <c r="AU30" s="61"/>
      <c r="AV30" s="27">
        <f t="shared" si="0"/>
        <v>0</v>
      </c>
      <c r="AW30" s="27"/>
      <c r="AX30" s="27">
        <f t="shared" si="0"/>
        <v>0</v>
      </c>
      <c r="AY30" s="27"/>
      <c r="AZ30" s="27">
        <f t="shared" si="0"/>
        <v>0</v>
      </c>
      <c r="BA30" s="27"/>
      <c r="BB30" s="27">
        <f t="shared" si="0"/>
        <v>0</v>
      </c>
      <c r="BC30" s="27"/>
      <c r="BE30" s="50">
        <f>AVERAGE(C30:AZ30)</f>
        <v>0</v>
      </c>
    </row>
    <row r="31" spans="1:57" x14ac:dyDescent="0.25">
      <c r="A31" s="35" t="s">
        <v>28</v>
      </c>
      <c r="B31" s="19"/>
      <c r="C31" s="27">
        <f>IF(C30="","",(18-C30))</f>
        <v>18</v>
      </c>
      <c r="D31" s="27" t="str">
        <f t="shared" ref="D31:BB31" si="1">IF(D30="","",(18-D30))</f>
        <v/>
      </c>
      <c r="E31" s="27">
        <f t="shared" si="1"/>
        <v>18</v>
      </c>
      <c r="F31" s="27" t="str">
        <f t="shared" si="1"/>
        <v/>
      </c>
      <c r="G31" s="27">
        <f t="shared" si="1"/>
        <v>18</v>
      </c>
      <c r="H31" s="27" t="str">
        <f t="shared" si="1"/>
        <v/>
      </c>
      <c r="I31" s="27">
        <f t="shared" si="1"/>
        <v>18</v>
      </c>
      <c r="J31" s="27" t="str">
        <f t="shared" si="1"/>
        <v/>
      </c>
      <c r="K31" s="61" t="str">
        <f t="shared" si="1"/>
        <v/>
      </c>
      <c r="L31" s="61" t="str">
        <f t="shared" si="1"/>
        <v/>
      </c>
      <c r="M31" s="27">
        <f t="shared" si="1"/>
        <v>18</v>
      </c>
      <c r="N31" s="27" t="str">
        <f t="shared" si="1"/>
        <v/>
      </c>
      <c r="O31" s="27">
        <f t="shared" si="1"/>
        <v>18</v>
      </c>
      <c r="P31" s="27" t="str">
        <f t="shared" si="1"/>
        <v/>
      </c>
      <c r="Q31" s="27">
        <f t="shared" si="1"/>
        <v>18</v>
      </c>
      <c r="R31" s="27" t="str">
        <f t="shared" si="1"/>
        <v/>
      </c>
      <c r="S31" s="27">
        <f t="shared" si="1"/>
        <v>18</v>
      </c>
      <c r="T31" s="27" t="str">
        <f t="shared" si="1"/>
        <v/>
      </c>
      <c r="U31" s="27">
        <f t="shared" si="1"/>
        <v>18</v>
      </c>
      <c r="V31" s="27" t="str">
        <f t="shared" si="1"/>
        <v/>
      </c>
      <c r="W31" s="61" t="str">
        <f t="shared" si="1"/>
        <v/>
      </c>
      <c r="X31" s="61" t="str">
        <f t="shared" si="1"/>
        <v/>
      </c>
      <c r="Y31" s="61" t="str">
        <f t="shared" si="1"/>
        <v/>
      </c>
      <c r="Z31" s="27">
        <f t="shared" si="1"/>
        <v>18</v>
      </c>
      <c r="AA31" s="27" t="str">
        <f t="shared" si="1"/>
        <v/>
      </c>
      <c r="AB31" s="27">
        <f t="shared" si="1"/>
        <v>18</v>
      </c>
      <c r="AC31" s="27" t="str">
        <f t="shared" si="1"/>
        <v/>
      </c>
      <c r="AD31" s="27">
        <f t="shared" si="1"/>
        <v>18</v>
      </c>
      <c r="AE31" s="27" t="str">
        <f t="shared" si="1"/>
        <v/>
      </c>
      <c r="AF31" s="27">
        <f t="shared" si="1"/>
        <v>18</v>
      </c>
      <c r="AG31" s="27" t="str">
        <f t="shared" si="1"/>
        <v/>
      </c>
      <c r="AH31" s="61" t="str">
        <f t="shared" si="1"/>
        <v/>
      </c>
      <c r="AI31" s="61" t="str">
        <f t="shared" si="1"/>
        <v/>
      </c>
      <c r="AJ31" s="27">
        <f t="shared" si="1"/>
        <v>18</v>
      </c>
      <c r="AK31" s="27" t="str">
        <f t="shared" si="1"/>
        <v/>
      </c>
      <c r="AL31" s="27">
        <f t="shared" si="1"/>
        <v>18</v>
      </c>
      <c r="AM31" s="27" t="str">
        <f t="shared" si="1"/>
        <v/>
      </c>
      <c r="AN31" s="27">
        <f t="shared" si="1"/>
        <v>18</v>
      </c>
      <c r="AO31" s="27" t="str">
        <f t="shared" si="1"/>
        <v/>
      </c>
      <c r="AP31" s="27">
        <f t="shared" si="1"/>
        <v>18</v>
      </c>
      <c r="AQ31" s="27"/>
      <c r="AR31" s="27">
        <f t="shared" si="1"/>
        <v>18</v>
      </c>
      <c r="AS31" s="27"/>
      <c r="AT31" s="61" t="str">
        <f t="shared" si="1"/>
        <v/>
      </c>
      <c r="AU31" s="61" t="str">
        <f t="shared" si="1"/>
        <v/>
      </c>
      <c r="AV31" s="27">
        <f t="shared" si="1"/>
        <v>18</v>
      </c>
      <c r="AW31" s="27" t="str">
        <f t="shared" si="1"/>
        <v/>
      </c>
      <c r="AX31" s="27">
        <f t="shared" si="1"/>
        <v>18</v>
      </c>
      <c r="AY31" s="27" t="str">
        <f t="shared" si="1"/>
        <v/>
      </c>
      <c r="AZ31" s="27">
        <f t="shared" si="1"/>
        <v>18</v>
      </c>
      <c r="BA31" s="27"/>
      <c r="BB31" s="27">
        <f t="shared" si="1"/>
        <v>18</v>
      </c>
      <c r="BC31" s="27"/>
      <c r="BE31" s="50">
        <f>AVERAGE(C31:AZ31)</f>
        <v>18</v>
      </c>
    </row>
    <row r="33" spans="1:55" x14ac:dyDescent="0.25">
      <c r="B33" s="26" t="s">
        <v>33</v>
      </c>
      <c r="C33" s="16">
        <v>41821</v>
      </c>
      <c r="D33" s="16"/>
      <c r="E33" s="16">
        <v>41822</v>
      </c>
      <c r="F33" s="16"/>
      <c r="G33" s="16">
        <v>41823</v>
      </c>
      <c r="H33" s="16"/>
      <c r="I33" s="16">
        <v>41824</v>
      </c>
      <c r="J33" s="16"/>
      <c r="K33" s="18">
        <v>41825</v>
      </c>
      <c r="L33" s="18">
        <v>41826</v>
      </c>
      <c r="M33" s="16">
        <v>41827</v>
      </c>
      <c r="N33" s="16"/>
      <c r="O33" s="16">
        <v>41828</v>
      </c>
      <c r="P33" s="16"/>
      <c r="Q33" s="16">
        <v>41829</v>
      </c>
      <c r="R33" s="16"/>
      <c r="S33" s="16">
        <v>41830</v>
      </c>
      <c r="T33" s="16"/>
      <c r="U33" s="16">
        <v>41831</v>
      </c>
      <c r="V33" s="16"/>
      <c r="W33" s="18">
        <v>41832</v>
      </c>
      <c r="X33" s="18">
        <v>41833</v>
      </c>
      <c r="Y33" s="18">
        <v>41834</v>
      </c>
      <c r="Z33" s="16">
        <v>41835</v>
      </c>
      <c r="AA33" s="16"/>
      <c r="AB33" s="16">
        <v>41836</v>
      </c>
      <c r="AC33" s="16"/>
      <c r="AD33" s="16">
        <v>41837</v>
      </c>
      <c r="AE33" s="16"/>
      <c r="AF33" s="16">
        <v>41838</v>
      </c>
      <c r="AG33" s="16"/>
      <c r="AH33" s="18">
        <v>41839</v>
      </c>
      <c r="AI33" s="18">
        <v>41840</v>
      </c>
      <c r="AJ33" s="57">
        <v>41841</v>
      </c>
      <c r="AK33" s="16"/>
      <c r="AL33" s="16">
        <v>41842</v>
      </c>
      <c r="AM33" s="16"/>
      <c r="AN33" s="16">
        <v>41843</v>
      </c>
      <c r="AO33" s="16"/>
      <c r="AP33" s="16">
        <v>41844</v>
      </c>
      <c r="AQ33" s="16"/>
      <c r="AR33" s="16">
        <v>41845</v>
      </c>
      <c r="AS33" s="16"/>
      <c r="AT33" s="18">
        <v>41755</v>
      </c>
      <c r="AU33" s="18">
        <v>41756</v>
      </c>
      <c r="AV33" s="16">
        <v>41848</v>
      </c>
      <c r="AW33" s="16"/>
      <c r="AX33" s="16">
        <v>41849</v>
      </c>
      <c r="AY33" s="16"/>
      <c r="AZ33" s="16">
        <v>41850</v>
      </c>
      <c r="BA33" s="16"/>
      <c r="BB33" s="16">
        <v>41851</v>
      </c>
      <c r="BC33" s="16"/>
    </row>
    <row r="34" spans="1:55" x14ac:dyDescent="0.25">
      <c r="A34" s="22" t="s">
        <v>46</v>
      </c>
      <c r="B34" s="22">
        <v>24</v>
      </c>
      <c r="C34" s="39"/>
      <c r="D34" s="39" t="str">
        <f>IF(C34="","",C34/B34)</f>
        <v/>
      </c>
      <c r="E34" s="39"/>
      <c r="F34" s="39" t="str">
        <f>IF(E34="","",E34/B34)</f>
        <v/>
      </c>
      <c r="G34" s="39"/>
      <c r="H34" s="39" t="str">
        <f>IF(G34="","",G34/B34)</f>
        <v/>
      </c>
      <c r="I34" s="39"/>
      <c r="J34" s="39" t="str">
        <f>IF(I34="","",I34/B34)</f>
        <v/>
      </c>
      <c r="K34" s="40"/>
      <c r="L34" s="40"/>
      <c r="M34" s="39"/>
      <c r="N34" s="39" t="str">
        <f>IF(M34="","",M34/B34)</f>
        <v/>
      </c>
      <c r="O34" s="39"/>
      <c r="P34" s="39" t="str">
        <f>IF(O34="","",O34/B34)</f>
        <v/>
      </c>
      <c r="Q34" s="39"/>
      <c r="R34" s="39" t="str">
        <f>IF(Q34="","",Q34/B34)</f>
        <v/>
      </c>
      <c r="S34" s="39"/>
      <c r="T34" s="39" t="str">
        <f>IF(S34="","",S34/B34)</f>
        <v/>
      </c>
      <c r="U34" s="39"/>
      <c r="V34" s="39" t="str">
        <f>IF(U34="","",U34/B34)</f>
        <v/>
      </c>
      <c r="W34" s="40"/>
      <c r="X34" s="40"/>
      <c r="Y34" s="40"/>
      <c r="Z34" s="39"/>
      <c r="AA34" s="39" t="str">
        <f t="shared" ref="AA34:AA57" si="2">IF(Z34="","",Z34/B34)</f>
        <v/>
      </c>
      <c r="AB34" s="39"/>
      <c r="AC34" s="39" t="str">
        <f t="shared" ref="AC34:AC57" si="3">IF(AB34="","",AB34/B34)</f>
        <v/>
      </c>
      <c r="AD34" s="39"/>
      <c r="AE34" s="39" t="str">
        <f t="shared" ref="AE34:AE57" si="4">IF(AD34="","",AD34/B34)</f>
        <v/>
      </c>
      <c r="AF34" s="39"/>
      <c r="AG34" s="39" t="str">
        <f t="shared" ref="AG34:AG57" si="5">IF(AF34="","",AF34/B34)</f>
        <v/>
      </c>
      <c r="AH34" s="40"/>
      <c r="AI34" s="40"/>
      <c r="AJ34" s="39"/>
      <c r="AK34" s="39" t="str">
        <f>IF(AJ34="","",AJ34/B34)</f>
        <v/>
      </c>
      <c r="AL34" s="39"/>
      <c r="AM34" s="39" t="str">
        <f t="shared" ref="AM34:AM57" si="6">IF(AL34="","",AL34/B34)</f>
        <v/>
      </c>
      <c r="AN34" s="39"/>
      <c r="AO34" s="39" t="str">
        <f t="shared" ref="AO34:AO57" si="7">IF(AN34="","",AN34/B34)</f>
        <v/>
      </c>
      <c r="AP34" s="39"/>
      <c r="AQ34" s="39" t="str">
        <f>IF(AP34="","",AP34/B34)</f>
        <v/>
      </c>
      <c r="AR34" s="39"/>
      <c r="AS34" s="39" t="str">
        <f>IF(AR34="","",AR34/B34)</f>
        <v/>
      </c>
      <c r="AT34" s="40"/>
      <c r="AU34" s="40"/>
      <c r="AV34" s="39"/>
      <c r="AW34" s="39" t="str">
        <f t="shared" ref="AW34:AW57" si="8">IF(AV34="","",AV34/B34)</f>
        <v/>
      </c>
      <c r="AX34" s="39"/>
      <c r="AY34" s="39" t="str">
        <f t="shared" ref="AY34:AY57" si="9">IF(AX34="","",AX34/B34)</f>
        <v/>
      </c>
      <c r="AZ34" s="39"/>
      <c r="BA34" s="39" t="str">
        <f>IF(AZ34="","",AZ34/B34)</f>
        <v/>
      </c>
      <c r="BB34" s="39"/>
      <c r="BC34" s="39" t="str">
        <f>IF(BB34="","",BB34/B34)</f>
        <v/>
      </c>
    </row>
    <row r="35" spans="1:55" x14ac:dyDescent="0.25">
      <c r="A35" s="22" t="s">
        <v>67</v>
      </c>
      <c r="B35" s="22">
        <v>15</v>
      </c>
      <c r="C35" s="39"/>
      <c r="D35" s="39" t="str">
        <f>IF(C35="","",C35/B35)</f>
        <v/>
      </c>
      <c r="E35" s="39"/>
      <c r="F35" s="39" t="str">
        <f t="shared" ref="F35:F57" si="10">IF(E35="","",E35/B35)</f>
        <v/>
      </c>
      <c r="G35" s="39"/>
      <c r="H35" s="39" t="str">
        <f t="shared" ref="H35:H57" si="11">IF(G35="","",G35/B35)</f>
        <v/>
      </c>
      <c r="I35" s="39"/>
      <c r="J35" s="39" t="str">
        <f t="shared" ref="J35:J57" si="12">IF(I35="","",I35/B35)</f>
        <v/>
      </c>
      <c r="K35" s="40"/>
      <c r="L35" s="40"/>
      <c r="M35" s="39"/>
      <c r="N35" s="39" t="str">
        <f t="shared" ref="N35:N57" si="13">IF(M35="","",M35/B35)</f>
        <v/>
      </c>
      <c r="O35" s="39"/>
      <c r="P35" s="39" t="str">
        <f t="shared" ref="P35:P57" si="14">IF(O35="","",O35/B35)</f>
        <v/>
      </c>
      <c r="Q35" s="39"/>
      <c r="R35" s="39" t="str">
        <f t="shared" ref="R35:R57" si="15">IF(Q35="","",Q35/B35)</f>
        <v/>
      </c>
      <c r="S35" s="39"/>
      <c r="T35" s="39" t="str">
        <f t="shared" ref="T35:T57" si="16">IF(S35="","",S35/B35)</f>
        <v/>
      </c>
      <c r="U35" s="39"/>
      <c r="V35" s="39" t="str">
        <f t="shared" ref="V35:V57" si="17">IF(U35="","",U35/B35)</f>
        <v/>
      </c>
      <c r="W35" s="40"/>
      <c r="X35" s="40"/>
      <c r="Y35" s="40"/>
      <c r="Z35" s="39"/>
      <c r="AA35" s="39" t="str">
        <f t="shared" si="2"/>
        <v/>
      </c>
      <c r="AB35" s="39"/>
      <c r="AC35" s="39" t="str">
        <f t="shared" si="3"/>
        <v/>
      </c>
      <c r="AD35" s="39"/>
      <c r="AE35" s="39" t="str">
        <f t="shared" si="4"/>
        <v/>
      </c>
      <c r="AF35" s="39"/>
      <c r="AG35" s="39" t="str">
        <f t="shared" si="5"/>
        <v/>
      </c>
      <c r="AH35" s="40"/>
      <c r="AI35" s="40"/>
      <c r="AJ35" s="39"/>
      <c r="AK35" s="39" t="str">
        <f t="shared" ref="AK35:AK57" si="18">IF(AJ35="","",AJ35/B35)</f>
        <v/>
      </c>
      <c r="AL35" s="39"/>
      <c r="AM35" s="39" t="str">
        <f t="shared" si="6"/>
        <v/>
      </c>
      <c r="AN35" s="39"/>
      <c r="AO35" s="39" t="str">
        <f t="shared" si="7"/>
        <v/>
      </c>
      <c r="AP35" s="39"/>
      <c r="AQ35" s="39" t="str">
        <f t="shared" ref="AQ35:AQ57" si="19">IF(AP35="","",AP35/B35)</f>
        <v/>
      </c>
      <c r="AR35" s="39"/>
      <c r="AS35" s="39" t="str">
        <f t="shared" ref="AS35:AS57" si="20">IF(AR35="","",AR35/B35)</f>
        <v/>
      </c>
      <c r="AT35" s="40"/>
      <c r="AU35" s="40"/>
      <c r="AV35" s="39"/>
      <c r="AW35" s="39" t="str">
        <f t="shared" si="8"/>
        <v/>
      </c>
      <c r="AX35" s="39"/>
      <c r="AY35" s="39" t="str">
        <f t="shared" si="9"/>
        <v/>
      </c>
      <c r="AZ35" s="39"/>
      <c r="BA35" s="39" t="str">
        <f t="shared" ref="BA35:BA57" si="21">IF(AZ35="","",AZ35/B35)</f>
        <v/>
      </c>
      <c r="BB35" s="39"/>
      <c r="BC35" s="39" t="str">
        <f t="shared" ref="BC35:BC57" si="22">IF(BB35="","",BB35/B35)</f>
        <v/>
      </c>
    </row>
    <row r="36" spans="1:55" x14ac:dyDescent="0.25">
      <c r="A36" s="22" t="s">
        <v>47</v>
      </c>
      <c r="B36" s="22">
        <v>15</v>
      </c>
      <c r="C36" s="39"/>
      <c r="D36" s="39" t="str">
        <f t="shared" ref="D36:D57" si="23">IF(C36="","",C36/B36)</f>
        <v/>
      </c>
      <c r="E36" s="39"/>
      <c r="F36" s="39" t="str">
        <f t="shared" si="10"/>
        <v/>
      </c>
      <c r="G36" s="39"/>
      <c r="H36" s="39" t="str">
        <f t="shared" si="11"/>
        <v/>
      </c>
      <c r="I36" s="39"/>
      <c r="J36" s="39" t="str">
        <f t="shared" si="12"/>
        <v/>
      </c>
      <c r="K36" s="40"/>
      <c r="L36" s="40"/>
      <c r="M36" s="39"/>
      <c r="N36" s="39" t="str">
        <f t="shared" si="13"/>
        <v/>
      </c>
      <c r="O36" s="39"/>
      <c r="P36" s="39" t="str">
        <f t="shared" si="14"/>
        <v/>
      </c>
      <c r="Q36" s="39"/>
      <c r="R36" s="39" t="str">
        <f t="shared" si="15"/>
        <v/>
      </c>
      <c r="S36" s="39"/>
      <c r="T36" s="39" t="str">
        <f t="shared" si="16"/>
        <v/>
      </c>
      <c r="U36" s="39"/>
      <c r="V36" s="39" t="str">
        <f t="shared" si="17"/>
        <v/>
      </c>
      <c r="W36" s="40"/>
      <c r="X36" s="40"/>
      <c r="Y36" s="40"/>
      <c r="Z36" s="39"/>
      <c r="AA36" s="39" t="str">
        <f t="shared" si="2"/>
        <v/>
      </c>
      <c r="AB36" s="39"/>
      <c r="AC36" s="39" t="str">
        <f t="shared" si="3"/>
        <v/>
      </c>
      <c r="AD36" s="39"/>
      <c r="AE36" s="39" t="str">
        <f t="shared" si="4"/>
        <v/>
      </c>
      <c r="AF36" s="39"/>
      <c r="AG36" s="39" t="str">
        <f t="shared" si="5"/>
        <v/>
      </c>
      <c r="AH36" s="40"/>
      <c r="AI36" s="40"/>
      <c r="AJ36" s="39"/>
      <c r="AK36" s="39" t="str">
        <f t="shared" si="18"/>
        <v/>
      </c>
      <c r="AL36" s="39"/>
      <c r="AM36" s="39" t="str">
        <f t="shared" si="6"/>
        <v/>
      </c>
      <c r="AN36" s="39"/>
      <c r="AO36" s="39" t="str">
        <f t="shared" si="7"/>
        <v/>
      </c>
      <c r="AP36" s="39"/>
      <c r="AQ36" s="39" t="str">
        <f t="shared" si="19"/>
        <v/>
      </c>
      <c r="AR36" s="39"/>
      <c r="AS36" s="39" t="str">
        <f t="shared" si="20"/>
        <v/>
      </c>
      <c r="AT36" s="40"/>
      <c r="AU36" s="40"/>
      <c r="AV36" s="39"/>
      <c r="AW36" s="39" t="str">
        <f t="shared" si="8"/>
        <v/>
      </c>
      <c r="AX36" s="39"/>
      <c r="AY36" s="39" t="str">
        <f t="shared" si="9"/>
        <v/>
      </c>
      <c r="AZ36" s="39"/>
      <c r="BA36" s="39" t="str">
        <f t="shared" si="21"/>
        <v/>
      </c>
      <c r="BB36" s="39"/>
      <c r="BC36" s="39" t="str">
        <f t="shared" si="22"/>
        <v/>
      </c>
    </row>
    <row r="37" spans="1:55" x14ac:dyDescent="0.25">
      <c r="A37" s="22" t="s">
        <v>48</v>
      </c>
      <c r="B37" s="22">
        <v>15</v>
      </c>
      <c r="C37" s="39"/>
      <c r="D37" s="39" t="str">
        <f t="shared" si="23"/>
        <v/>
      </c>
      <c r="E37" s="39"/>
      <c r="F37" s="39" t="str">
        <f t="shared" si="10"/>
        <v/>
      </c>
      <c r="G37" s="39"/>
      <c r="H37" s="39" t="str">
        <f t="shared" si="11"/>
        <v/>
      </c>
      <c r="I37" s="39"/>
      <c r="J37" s="39" t="str">
        <f t="shared" si="12"/>
        <v/>
      </c>
      <c r="K37" s="40"/>
      <c r="L37" s="40"/>
      <c r="M37" s="39"/>
      <c r="N37" s="39" t="str">
        <f t="shared" si="13"/>
        <v/>
      </c>
      <c r="O37" s="39"/>
      <c r="P37" s="39" t="str">
        <f t="shared" si="14"/>
        <v/>
      </c>
      <c r="Q37" s="39"/>
      <c r="R37" s="39" t="str">
        <f t="shared" si="15"/>
        <v/>
      </c>
      <c r="S37" s="39"/>
      <c r="T37" s="39" t="str">
        <f t="shared" si="16"/>
        <v/>
      </c>
      <c r="U37" s="39"/>
      <c r="V37" s="39" t="str">
        <f t="shared" si="17"/>
        <v/>
      </c>
      <c r="W37" s="40"/>
      <c r="X37" s="40"/>
      <c r="Y37" s="40"/>
      <c r="Z37" s="39"/>
      <c r="AA37" s="39" t="str">
        <f t="shared" si="2"/>
        <v/>
      </c>
      <c r="AB37" s="39"/>
      <c r="AC37" s="39" t="str">
        <f t="shared" si="3"/>
        <v/>
      </c>
      <c r="AD37" s="39"/>
      <c r="AE37" s="39" t="str">
        <f t="shared" si="4"/>
        <v/>
      </c>
      <c r="AF37" s="39"/>
      <c r="AG37" s="39" t="str">
        <f t="shared" si="5"/>
        <v/>
      </c>
      <c r="AH37" s="40"/>
      <c r="AI37" s="40"/>
      <c r="AJ37" s="39"/>
      <c r="AK37" s="39" t="str">
        <f t="shared" si="18"/>
        <v/>
      </c>
      <c r="AL37" s="39"/>
      <c r="AM37" s="39" t="str">
        <f t="shared" si="6"/>
        <v/>
      </c>
      <c r="AN37" s="39"/>
      <c r="AO37" s="39" t="str">
        <f t="shared" si="7"/>
        <v/>
      </c>
      <c r="AP37" s="39"/>
      <c r="AQ37" s="39" t="str">
        <f t="shared" si="19"/>
        <v/>
      </c>
      <c r="AR37" s="39"/>
      <c r="AS37" s="39" t="str">
        <f t="shared" si="20"/>
        <v/>
      </c>
      <c r="AT37" s="40"/>
      <c r="AU37" s="40"/>
      <c r="AV37" s="39"/>
      <c r="AW37" s="39" t="str">
        <f t="shared" si="8"/>
        <v/>
      </c>
      <c r="AX37" s="39"/>
      <c r="AY37" s="39" t="str">
        <f t="shared" si="9"/>
        <v/>
      </c>
      <c r="AZ37" s="39"/>
      <c r="BA37" s="39" t="str">
        <f t="shared" si="21"/>
        <v/>
      </c>
      <c r="BB37" s="39"/>
      <c r="BC37" s="39" t="str">
        <f t="shared" si="22"/>
        <v/>
      </c>
    </row>
    <row r="38" spans="1:55" x14ac:dyDescent="0.25">
      <c r="A38" s="22" t="s">
        <v>49</v>
      </c>
      <c r="B38" s="22">
        <v>15</v>
      </c>
      <c r="C38" s="39"/>
      <c r="D38" s="39" t="str">
        <f t="shared" si="23"/>
        <v/>
      </c>
      <c r="E38" s="39"/>
      <c r="F38" s="39" t="str">
        <f t="shared" si="10"/>
        <v/>
      </c>
      <c r="G38" s="39"/>
      <c r="H38" s="39" t="str">
        <f t="shared" si="11"/>
        <v/>
      </c>
      <c r="I38" s="39"/>
      <c r="J38" s="39" t="str">
        <f t="shared" si="12"/>
        <v/>
      </c>
      <c r="K38" s="40"/>
      <c r="L38" s="40"/>
      <c r="M38" s="39"/>
      <c r="N38" s="39" t="str">
        <f t="shared" si="13"/>
        <v/>
      </c>
      <c r="O38" s="39"/>
      <c r="P38" s="39" t="str">
        <f t="shared" si="14"/>
        <v/>
      </c>
      <c r="Q38" s="39"/>
      <c r="R38" s="39" t="str">
        <f t="shared" si="15"/>
        <v/>
      </c>
      <c r="S38" s="39"/>
      <c r="T38" s="39" t="str">
        <f t="shared" si="16"/>
        <v/>
      </c>
      <c r="U38" s="39"/>
      <c r="V38" s="39" t="str">
        <f t="shared" si="17"/>
        <v/>
      </c>
      <c r="W38" s="40"/>
      <c r="X38" s="40"/>
      <c r="Y38" s="40"/>
      <c r="Z38" s="39"/>
      <c r="AA38" s="39" t="str">
        <f t="shared" si="2"/>
        <v/>
      </c>
      <c r="AB38" s="39"/>
      <c r="AC38" s="39" t="str">
        <f t="shared" si="3"/>
        <v/>
      </c>
      <c r="AD38" s="39"/>
      <c r="AE38" s="39" t="str">
        <f t="shared" si="4"/>
        <v/>
      </c>
      <c r="AF38" s="39"/>
      <c r="AG38" s="39" t="str">
        <f t="shared" si="5"/>
        <v/>
      </c>
      <c r="AH38" s="40"/>
      <c r="AI38" s="40"/>
      <c r="AJ38" s="39"/>
      <c r="AK38" s="39" t="str">
        <f t="shared" si="18"/>
        <v/>
      </c>
      <c r="AL38" s="39"/>
      <c r="AM38" s="39" t="str">
        <f t="shared" si="6"/>
        <v/>
      </c>
      <c r="AN38" s="39"/>
      <c r="AO38" s="39" t="str">
        <f t="shared" si="7"/>
        <v/>
      </c>
      <c r="AP38" s="39"/>
      <c r="AQ38" s="39" t="str">
        <f t="shared" si="19"/>
        <v/>
      </c>
      <c r="AR38" s="39"/>
      <c r="AS38" s="39" t="str">
        <f t="shared" si="20"/>
        <v/>
      </c>
      <c r="AT38" s="40"/>
      <c r="AU38" s="40"/>
      <c r="AV38" s="39"/>
      <c r="AW38" s="39" t="str">
        <f t="shared" si="8"/>
        <v/>
      </c>
      <c r="AX38" s="39"/>
      <c r="AY38" s="39" t="str">
        <f t="shared" si="9"/>
        <v/>
      </c>
      <c r="AZ38" s="39"/>
      <c r="BA38" s="39" t="str">
        <f t="shared" si="21"/>
        <v/>
      </c>
      <c r="BB38" s="39"/>
      <c r="BC38" s="39" t="str">
        <f t="shared" si="22"/>
        <v/>
      </c>
    </row>
    <row r="39" spans="1:55" x14ac:dyDescent="0.25">
      <c r="A39" s="22" t="s">
        <v>50</v>
      </c>
      <c r="B39" s="22">
        <v>15</v>
      </c>
      <c r="C39" s="39"/>
      <c r="D39" s="39" t="str">
        <f t="shared" si="23"/>
        <v/>
      </c>
      <c r="E39" s="39"/>
      <c r="F39" s="39" t="str">
        <f t="shared" si="10"/>
        <v/>
      </c>
      <c r="G39" s="39"/>
      <c r="H39" s="39" t="str">
        <f t="shared" si="11"/>
        <v/>
      </c>
      <c r="I39" s="39"/>
      <c r="J39" s="39" t="str">
        <f t="shared" si="12"/>
        <v/>
      </c>
      <c r="K39" s="40"/>
      <c r="L39" s="40"/>
      <c r="M39" s="39"/>
      <c r="N39" s="39" t="str">
        <f t="shared" si="13"/>
        <v/>
      </c>
      <c r="O39" s="39"/>
      <c r="P39" s="39" t="str">
        <f t="shared" si="14"/>
        <v/>
      </c>
      <c r="Q39" s="39"/>
      <c r="R39" s="39" t="str">
        <f t="shared" si="15"/>
        <v/>
      </c>
      <c r="S39" s="39"/>
      <c r="T39" s="39" t="str">
        <f t="shared" si="16"/>
        <v/>
      </c>
      <c r="U39" s="39"/>
      <c r="V39" s="39" t="str">
        <f t="shared" si="17"/>
        <v/>
      </c>
      <c r="W39" s="40"/>
      <c r="X39" s="40"/>
      <c r="Y39" s="40"/>
      <c r="Z39" s="39"/>
      <c r="AA39" s="39" t="str">
        <f t="shared" si="2"/>
        <v/>
      </c>
      <c r="AB39" s="39"/>
      <c r="AC39" s="39" t="str">
        <f t="shared" si="3"/>
        <v/>
      </c>
      <c r="AD39" s="39"/>
      <c r="AE39" s="39" t="str">
        <f t="shared" si="4"/>
        <v/>
      </c>
      <c r="AF39" s="39"/>
      <c r="AG39" s="39" t="str">
        <f t="shared" si="5"/>
        <v/>
      </c>
      <c r="AH39" s="40"/>
      <c r="AI39" s="40"/>
      <c r="AJ39" s="39"/>
      <c r="AK39" s="39" t="str">
        <f t="shared" si="18"/>
        <v/>
      </c>
      <c r="AL39" s="39"/>
      <c r="AM39" s="39" t="str">
        <f t="shared" si="6"/>
        <v/>
      </c>
      <c r="AN39" s="39"/>
      <c r="AO39" s="39" t="str">
        <f t="shared" si="7"/>
        <v/>
      </c>
      <c r="AP39" s="39"/>
      <c r="AQ39" s="39" t="str">
        <f t="shared" si="19"/>
        <v/>
      </c>
      <c r="AR39" s="39"/>
      <c r="AS39" s="39" t="str">
        <f t="shared" si="20"/>
        <v/>
      </c>
      <c r="AT39" s="40"/>
      <c r="AU39" s="40"/>
      <c r="AV39" s="39"/>
      <c r="AW39" s="39" t="str">
        <f t="shared" si="8"/>
        <v/>
      </c>
      <c r="AX39" s="39"/>
      <c r="AY39" s="39" t="str">
        <f t="shared" si="9"/>
        <v/>
      </c>
      <c r="AZ39" s="39"/>
      <c r="BA39" s="39" t="str">
        <f t="shared" si="21"/>
        <v/>
      </c>
      <c r="BB39" s="39"/>
      <c r="BC39" s="39" t="str">
        <f t="shared" si="22"/>
        <v/>
      </c>
    </row>
    <row r="40" spans="1:55" x14ac:dyDescent="0.25">
      <c r="A40" s="21" t="s">
        <v>51</v>
      </c>
      <c r="B40" s="21">
        <v>24</v>
      </c>
      <c r="C40" s="55"/>
      <c r="D40" s="55" t="str">
        <f t="shared" si="23"/>
        <v/>
      </c>
      <c r="E40" s="55"/>
      <c r="F40" s="55" t="str">
        <f t="shared" si="10"/>
        <v/>
      </c>
      <c r="G40" s="55"/>
      <c r="H40" s="55" t="str">
        <f t="shared" si="11"/>
        <v/>
      </c>
      <c r="I40" s="55"/>
      <c r="J40" s="55" t="str">
        <f t="shared" si="12"/>
        <v/>
      </c>
      <c r="K40" s="40"/>
      <c r="L40" s="40"/>
      <c r="M40" s="55"/>
      <c r="N40" s="55" t="str">
        <f t="shared" si="13"/>
        <v/>
      </c>
      <c r="O40" s="55"/>
      <c r="P40" s="55" t="str">
        <f t="shared" si="14"/>
        <v/>
      </c>
      <c r="Q40" s="55"/>
      <c r="R40" s="55" t="str">
        <f t="shared" si="15"/>
        <v/>
      </c>
      <c r="S40" s="55"/>
      <c r="T40" s="55" t="str">
        <f t="shared" si="16"/>
        <v/>
      </c>
      <c r="U40" s="55"/>
      <c r="V40" s="55" t="str">
        <f t="shared" si="17"/>
        <v/>
      </c>
      <c r="W40" s="40"/>
      <c r="X40" s="40"/>
      <c r="Y40" s="40"/>
      <c r="Z40" s="55"/>
      <c r="AA40" s="55" t="str">
        <f t="shared" si="2"/>
        <v/>
      </c>
      <c r="AB40" s="55"/>
      <c r="AC40" s="55" t="str">
        <f t="shared" si="3"/>
        <v/>
      </c>
      <c r="AD40" s="55"/>
      <c r="AE40" s="55" t="str">
        <f t="shared" si="4"/>
        <v/>
      </c>
      <c r="AF40" s="55"/>
      <c r="AG40" s="55" t="str">
        <f t="shared" si="5"/>
        <v/>
      </c>
      <c r="AH40" s="40"/>
      <c r="AI40" s="40"/>
      <c r="AJ40" s="55"/>
      <c r="AK40" s="55" t="str">
        <f t="shared" si="18"/>
        <v/>
      </c>
      <c r="AL40" s="55"/>
      <c r="AM40" s="55" t="str">
        <f t="shared" si="6"/>
        <v/>
      </c>
      <c r="AN40" s="55"/>
      <c r="AO40" s="55" t="str">
        <f t="shared" si="7"/>
        <v/>
      </c>
      <c r="AP40" s="55"/>
      <c r="AQ40" s="55" t="str">
        <f t="shared" si="19"/>
        <v/>
      </c>
      <c r="AR40" s="55"/>
      <c r="AS40" s="55" t="str">
        <f t="shared" si="20"/>
        <v/>
      </c>
      <c r="AT40" s="40"/>
      <c r="AU40" s="40"/>
      <c r="AV40" s="55"/>
      <c r="AW40" s="55" t="str">
        <f t="shared" si="8"/>
        <v/>
      </c>
      <c r="AX40" s="55"/>
      <c r="AY40" s="55" t="str">
        <f t="shared" si="9"/>
        <v/>
      </c>
      <c r="AZ40" s="55"/>
      <c r="BA40" s="55" t="str">
        <f t="shared" si="21"/>
        <v/>
      </c>
      <c r="BB40" s="55"/>
      <c r="BC40" s="55" t="str">
        <f t="shared" si="22"/>
        <v/>
      </c>
    </row>
    <row r="41" spans="1:55" x14ac:dyDescent="0.25">
      <c r="A41" s="21" t="s">
        <v>29</v>
      </c>
      <c r="B41" s="21">
        <v>13</v>
      </c>
      <c r="C41" s="55"/>
      <c r="D41" s="55" t="str">
        <f t="shared" si="23"/>
        <v/>
      </c>
      <c r="E41" s="55"/>
      <c r="F41" s="55" t="str">
        <f t="shared" si="10"/>
        <v/>
      </c>
      <c r="G41" s="55"/>
      <c r="H41" s="55" t="str">
        <f t="shared" si="11"/>
        <v/>
      </c>
      <c r="I41" s="55"/>
      <c r="J41" s="55" t="str">
        <f t="shared" si="12"/>
        <v/>
      </c>
      <c r="K41" s="40"/>
      <c r="L41" s="40"/>
      <c r="M41" s="55"/>
      <c r="N41" s="55" t="str">
        <f t="shared" si="13"/>
        <v/>
      </c>
      <c r="O41" s="55"/>
      <c r="P41" s="55" t="str">
        <f t="shared" si="14"/>
        <v/>
      </c>
      <c r="Q41" s="55"/>
      <c r="R41" s="55" t="str">
        <f t="shared" si="15"/>
        <v/>
      </c>
      <c r="S41" s="55"/>
      <c r="T41" s="55" t="str">
        <f t="shared" si="16"/>
        <v/>
      </c>
      <c r="U41" s="55"/>
      <c r="V41" s="55" t="str">
        <f t="shared" si="17"/>
        <v/>
      </c>
      <c r="W41" s="40"/>
      <c r="X41" s="40"/>
      <c r="Y41" s="40"/>
      <c r="Z41" s="55"/>
      <c r="AA41" s="55" t="str">
        <f t="shared" si="2"/>
        <v/>
      </c>
      <c r="AB41" s="55"/>
      <c r="AC41" s="55" t="str">
        <f t="shared" si="3"/>
        <v/>
      </c>
      <c r="AD41" s="55"/>
      <c r="AE41" s="55" t="str">
        <f t="shared" si="4"/>
        <v/>
      </c>
      <c r="AF41" s="55"/>
      <c r="AG41" s="55" t="str">
        <f t="shared" si="5"/>
        <v/>
      </c>
      <c r="AH41" s="40"/>
      <c r="AI41" s="40"/>
      <c r="AJ41" s="55"/>
      <c r="AK41" s="55" t="str">
        <f t="shared" si="18"/>
        <v/>
      </c>
      <c r="AL41" s="55"/>
      <c r="AM41" s="55" t="str">
        <f t="shared" si="6"/>
        <v/>
      </c>
      <c r="AN41" s="55"/>
      <c r="AO41" s="55" t="str">
        <f t="shared" si="7"/>
        <v/>
      </c>
      <c r="AP41" s="55"/>
      <c r="AQ41" s="55" t="str">
        <f t="shared" si="19"/>
        <v/>
      </c>
      <c r="AR41" s="55"/>
      <c r="AS41" s="55" t="str">
        <f t="shared" si="20"/>
        <v/>
      </c>
      <c r="AT41" s="40"/>
      <c r="AU41" s="40"/>
      <c r="AV41" s="55"/>
      <c r="AW41" s="55" t="str">
        <f t="shared" si="8"/>
        <v/>
      </c>
      <c r="AX41" s="55"/>
      <c r="AY41" s="55" t="str">
        <f t="shared" si="9"/>
        <v/>
      </c>
      <c r="AZ41" s="55"/>
      <c r="BA41" s="55" t="str">
        <f t="shared" si="21"/>
        <v/>
      </c>
      <c r="BB41" s="55"/>
      <c r="BC41" s="55" t="str">
        <f t="shared" si="22"/>
        <v/>
      </c>
    </row>
    <row r="42" spans="1:55" x14ac:dyDescent="0.25">
      <c r="A42" s="21" t="s">
        <v>52</v>
      </c>
      <c r="B42" s="21">
        <v>15</v>
      </c>
      <c r="C42" s="55"/>
      <c r="D42" s="55" t="str">
        <f t="shared" si="23"/>
        <v/>
      </c>
      <c r="E42" s="55"/>
      <c r="F42" s="55" t="str">
        <f t="shared" si="10"/>
        <v/>
      </c>
      <c r="G42" s="55"/>
      <c r="H42" s="55" t="str">
        <f t="shared" si="11"/>
        <v/>
      </c>
      <c r="I42" s="55"/>
      <c r="J42" s="55" t="str">
        <f t="shared" si="12"/>
        <v/>
      </c>
      <c r="K42" s="40"/>
      <c r="L42" s="40"/>
      <c r="M42" s="55"/>
      <c r="N42" s="55" t="str">
        <f t="shared" si="13"/>
        <v/>
      </c>
      <c r="O42" s="55"/>
      <c r="P42" s="55" t="str">
        <f t="shared" si="14"/>
        <v/>
      </c>
      <c r="Q42" s="55"/>
      <c r="R42" s="55" t="str">
        <f t="shared" si="15"/>
        <v/>
      </c>
      <c r="S42" s="55"/>
      <c r="T42" s="55" t="str">
        <f t="shared" si="16"/>
        <v/>
      </c>
      <c r="U42" s="55"/>
      <c r="V42" s="55" t="str">
        <f t="shared" si="17"/>
        <v/>
      </c>
      <c r="W42" s="40"/>
      <c r="X42" s="40"/>
      <c r="Y42" s="40"/>
      <c r="Z42" s="55"/>
      <c r="AA42" s="55" t="str">
        <f t="shared" si="2"/>
        <v/>
      </c>
      <c r="AB42" s="55"/>
      <c r="AC42" s="55" t="str">
        <f t="shared" si="3"/>
        <v/>
      </c>
      <c r="AD42" s="55"/>
      <c r="AE42" s="55" t="str">
        <f t="shared" si="4"/>
        <v/>
      </c>
      <c r="AF42" s="55"/>
      <c r="AG42" s="55" t="str">
        <f t="shared" si="5"/>
        <v/>
      </c>
      <c r="AH42" s="40"/>
      <c r="AI42" s="40"/>
      <c r="AJ42" s="55"/>
      <c r="AK42" s="55" t="str">
        <f t="shared" si="18"/>
        <v/>
      </c>
      <c r="AL42" s="55"/>
      <c r="AM42" s="55" t="str">
        <f t="shared" si="6"/>
        <v/>
      </c>
      <c r="AN42" s="55"/>
      <c r="AO42" s="55" t="str">
        <f t="shared" si="7"/>
        <v/>
      </c>
      <c r="AP42" s="55"/>
      <c r="AQ42" s="55" t="str">
        <f t="shared" si="19"/>
        <v/>
      </c>
      <c r="AR42" s="55"/>
      <c r="AS42" s="55" t="str">
        <f t="shared" si="20"/>
        <v/>
      </c>
      <c r="AT42" s="40"/>
      <c r="AU42" s="40"/>
      <c r="AV42" s="55"/>
      <c r="AW42" s="55" t="str">
        <f t="shared" si="8"/>
        <v/>
      </c>
      <c r="AX42" s="55"/>
      <c r="AY42" s="55" t="str">
        <f t="shared" si="9"/>
        <v/>
      </c>
      <c r="AZ42" s="55"/>
      <c r="BA42" s="55" t="str">
        <f t="shared" si="21"/>
        <v/>
      </c>
      <c r="BB42" s="55"/>
      <c r="BC42" s="55" t="str">
        <f t="shared" si="22"/>
        <v/>
      </c>
    </row>
    <row r="43" spans="1:55" x14ac:dyDescent="0.25">
      <c r="A43" s="21" t="s">
        <v>53</v>
      </c>
      <c r="B43" s="21">
        <v>24</v>
      </c>
      <c r="C43" s="55"/>
      <c r="D43" s="55" t="str">
        <f t="shared" si="23"/>
        <v/>
      </c>
      <c r="E43" s="55"/>
      <c r="F43" s="55" t="str">
        <f t="shared" si="10"/>
        <v/>
      </c>
      <c r="G43" s="55"/>
      <c r="H43" s="55" t="str">
        <f t="shared" si="11"/>
        <v/>
      </c>
      <c r="I43" s="55"/>
      <c r="J43" s="55" t="str">
        <f t="shared" si="12"/>
        <v/>
      </c>
      <c r="K43" s="40"/>
      <c r="L43" s="40"/>
      <c r="M43" s="55"/>
      <c r="N43" s="55" t="str">
        <f t="shared" si="13"/>
        <v/>
      </c>
      <c r="O43" s="55"/>
      <c r="P43" s="55" t="str">
        <f t="shared" si="14"/>
        <v/>
      </c>
      <c r="Q43" s="55"/>
      <c r="R43" s="55" t="str">
        <f t="shared" si="15"/>
        <v/>
      </c>
      <c r="S43" s="55"/>
      <c r="T43" s="55" t="str">
        <f t="shared" si="16"/>
        <v/>
      </c>
      <c r="U43" s="55"/>
      <c r="V43" s="55" t="str">
        <f t="shared" si="17"/>
        <v/>
      </c>
      <c r="W43" s="40"/>
      <c r="X43" s="40"/>
      <c r="Y43" s="40"/>
      <c r="Z43" s="55"/>
      <c r="AA43" s="55" t="str">
        <f t="shared" si="2"/>
        <v/>
      </c>
      <c r="AB43" s="55"/>
      <c r="AC43" s="55" t="str">
        <f t="shared" si="3"/>
        <v/>
      </c>
      <c r="AD43" s="55"/>
      <c r="AE43" s="55" t="str">
        <f t="shared" si="4"/>
        <v/>
      </c>
      <c r="AF43" s="55"/>
      <c r="AG43" s="55" t="str">
        <f t="shared" si="5"/>
        <v/>
      </c>
      <c r="AH43" s="40"/>
      <c r="AI43" s="40"/>
      <c r="AJ43" s="55"/>
      <c r="AK43" s="55" t="str">
        <f t="shared" si="18"/>
        <v/>
      </c>
      <c r="AL43" s="55"/>
      <c r="AM43" s="55" t="str">
        <f t="shared" si="6"/>
        <v/>
      </c>
      <c r="AN43" s="55"/>
      <c r="AO43" s="55" t="str">
        <f t="shared" si="7"/>
        <v/>
      </c>
      <c r="AP43" s="55"/>
      <c r="AQ43" s="55" t="str">
        <f t="shared" si="19"/>
        <v/>
      </c>
      <c r="AR43" s="55"/>
      <c r="AS43" s="55" t="str">
        <f t="shared" si="20"/>
        <v/>
      </c>
      <c r="AT43" s="40"/>
      <c r="AU43" s="40"/>
      <c r="AV43" s="55"/>
      <c r="AW43" s="55" t="str">
        <f t="shared" si="8"/>
        <v/>
      </c>
      <c r="AX43" s="55"/>
      <c r="AY43" s="55" t="str">
        <f t="shared" si="9"/>
        <v/>
      </c>
      <c r="AZ43" s="55"/>
      <c r="BA43" s="55" t="str">
        <f t="shared" si="21"/>
        <v/>
      </c>
      <c r="BB43" s="55"/>
      <c r="BC43" s="55" t="str">
        <f t="shared" si="22"/>
        <v/>
      </c>
    </row>
    <row r="44" spans="1:55" x14ac:dyDescent="0.25">
      <c r="A44" s="21" t="s">
        <v>95</v>
      </c>
      <c r="B44" s="21">
        <v>15</v>
      </c>
      <c r="C44" s="55"/>
      <c r="D44" s="55" t="str">
        <f t="shared" si="23"/>
        <v/>
      </c>
      <c r="E44" s="55"/>
      <c r="F44" s="55" t="str">
        <f t="shared" si="10"/>
        <v/>
      </c>
      <c r="G44" s="55"/>
      <c r="H44" s="55" t="str">
        <f t="shared" si="11"/>
        <v/>
      </c>
      <c r="I44" s="55"/>
      <c r="J44" s="55" t="str">
        <f t="shared" si="12"/>
        <v/>
      </c>
      <c r="K44" s="40"/>
      <c r="L44" s="40"/>
      <c r="M44" s="55"/>
      <c r="N44" s="55" t="str">
        <f t="shared" si="13"/>
        <v/>
      </c>
      <c r="O44" s="55"/>
      <c r="P44" s="55" t="str">
        <f t="shared" si="14"/>
        <v/>
      </c>
      <c r="Q44" s="55"/>
      <c r="R44" s="55" t="str">
        <f t="shared" si="15"/>
        <v/>
      </c>
      <c r="S44" s="55"/>
      <c r="T44" s="55" t="str">
        <f t="shared" si="16"/>
        <v/>
      </c>
      <c r="U44" s="55"/>
      <c r="V44" s="55" t="str">
        <f t="shared" si="17"/>
        <v/>
      </c>
      <c r="W44" s="40"/>
      <c r="X44" s="40"/>
      <c r="Y44" s="40"/>
      <c r="Z44" s="55"/>
      <c r="AA44" s="55" t="str">
        <f t="shared" si="2"/>
        <v/>
      </c>
      <c r="AB44" s="55"/>
      <c r="AC44" s="55" t="str">
        <f t="shared" si="3"/>
        <v/>
      </c>
      <c r="AD44" s="55"/>
      <c r="AE44" s="55" t="str">
        <f t="shared" si="4"/>
        <v/>
      </c>
      <c r="AF44" s="55"/>
      <c r="AG44" s="55" t="str">
        <f t="shared" si="5"/>
        <v/>
      </c>
      <c r="AH44" s="40"/>
      <c r="AI44" s="40"/>
      <c r="AJ44" s="55"/>
      <c r="AK44" s="55" t="str">
        <f t="shared" si="18"/>
        <v/>
      </c>
      <c r="AL44" s="55"/>
      <c r="AM44" s="55" t="str">
        <f t="shared" si="6"/>
        <v/>
      </c>
      <c r="AN44" s="55"/>
      <c r="AO44" s="55" t="str">
        <f t="shared" si="7"/>
        <v/>
      </c>
      <c r="AP44" s="55"/>
      <c r="AQ44" s="55" t="str">
        <f t="shared" si="19"/>
        <v/>
      </c>
      <c r="AR44" s="55"/>
      <c r="AS44" s="55" t="str">
        <f t="shared" si="20"/>
        <v/>
      </c>
      <c r="AT44" s="40"/>
      <c r="AU44" s="40"/>
      <c r="AV44" s="55"/>
      <c r="AW44" s="55" t="str">
        <f t="shared" si="8"/>
        <v/>
      </c>
      <c r="AX44" s="55"/>
      <c r="AY44" s="55" t="str">
        <f t="shared" si="9"/>
        <v/>
      </c>
      <c r="AZ44" s="55"/>
      <c r="BA44" s="55" t="str">
        <f t="shared" si="21"/>
        <v/>
      </c>
      <c r="BB44" s="55"/>
      <c r="BC44" s="55" t="str">
        <f t="shared" si="22"/>
        <v/>
      </c>
    </row>
    <row r="45" spans="1:55" x14ac:dyDescent="0.25">
      <c r="A45" s="22" t="s">
        <v>42</v>
      </c>
      <c r="B45" s="22">
        <v>24</v>
      </c>
      <c r="C45" s="39"/>
      <c r="D45" s="39" t="str">
        <f t="shared" si="23"/>
        <v/>
      </c>
      <c r="E45" s="39"/>
      <c r="F45" s="39" t="str">
        <f t="shared" si="10"/>
        <v/>
      </c>
      <c r="G45" s="39"/>
      <c r="H45" s="39" t="str">
        <f t="shared" si="11"/>
        <v/>
      </c>
      <c r="I45" s="39"/>
      <c r="J45" s="39" t="str">
        <f t="shared" si="12"/>
        <v/>
      </c>
      <c r="K45" s="40"/>
      <c r="L45" s="40"/>
      <c r="M45" s="39"/>
      <c r="N45" s="39" t="str">
        <f t="shared" si="13"/>
        <v/>
      </c>
      <c r="O45" s="39"/>
      <c r="P45" s="39" t="str">
        <f t="shared" si="14"/>
        <v/>
      </c>
      <c r="Q45" s="39"/>
      <c r="R45" s="39" t="str">
        <f t="shared" si="15"/>
        <v/>
      </c>
      <c r="S45" s="39"/>
      <c r="T45" s="39" t="str">
        <f t="shared" si="16"/>
        <v/>
      </c>
      <c r="U45" s="39"/>
      <c r="V45" s="39" t="str">
        <f t="shared" si="17"/>
        <v/>
      </c>
      <c r="W45" s="40"/>
      <c r="X45" s="40"/>
      <c r="Y45" s="40"/>
      <c r="Z45" s="39"/>
      <c r="AA45" s="39" t="str">
        <f t="shared" si="2"/>
        <v/>
      </c>
      <c r="AB45" s="39"/>
      <c r="AC45" s="39" t="str">
        <f t="shared" si="3"/>
        <v/>
      </c>
      <c r="AD45" s="39"/>
      <c r="AE45" s="39" t="str">
        <f t="shared" si="4"/>
        <v/>
      </c>
      <c r="AF45" s="39"/>
      <c r="AG45" s="39" t="str">
        <f t="shared" si="5"/>
        <v/>
      </c>
      <c r="AH45" s="40"/>
      <c r="AI45" s="40"/>
      <c r="AJ45" s="39"/>
      <c r="AK45" s="39" t="str">
        <f t="shared" si="18"/>
        <v/>
      </c>
      <c r="AL45" s="39"/>
      <c r="AM45" s="39" t="str">
        <f t="shared" si="6"/>
        <v/>
      </c>
      <c r="AN45" s="39"/>
      <c r="AO45" s="39" t="str">
        <f t="shared" si="7"/>
        <v/>
      </c>
      <c r="AP45" s="39"/>
      <c r="AQ45" s="39" t="str">
        <f t="shared" si="19"/>
        <v/>
      </c>
      <c r="AR45" s="39"/>
      <c r="AS45" s="39" t="str">
        <f t="shared" si="20"/>
        <v/>
      </c>
      <c r="AT45" s="40"/>
      <c r="AU45" s="40"/>
      <c r="AV45" s="39"/>
      <c r="AW45" s="39" t="str">
        <f t="shared" si="8"/>
        <v/>
      </c>
      <c r="AX45" s="39"/>
      <c r="AY45" s="39" t="str">
        <f t="shared" si="9"/>
        <v/>
      </c>
      <c r="AZ45" s="39"/>
      <c r="BA45" s="39" t="str">
        <f t="shared" si="21"/>
        <v/>
      </c>
      <c r="BB45" s="39"/>
      <c r="BC45" s="39" t="str">
        <f t="shared" si="22"/>
        <v/>
      </c>
    </row>
    <row r="46" spans="1:55" x14ac:dyDescent="0.25">
      <c r="A46" s="22" t="s">
        <v>43</v>
      </c>
      <c r="B46" s="22">
        <v>24</v>
      </c>
      <c r="C46" s="39"/>
      <c r="D46" s="39" t="str">
        <f t="shared" si="23"/>
        <v/>
      </c>
      <c r="E46" s="39"/>
      <c r="F46" s="39" t="str">
        <f t="shared" si="10"/>
        <v/>
      </c>
      <c r="G46" s="39"/>
      <c r="H46" s="39" t="str">
        <f t="shared" si="11"/>
        <v/>
      </c>
      <c r="I46" s="39"/>
      <c r="J46" s="39" t="str">
        <f t="shared" si="12"/>
        <v/>
      </c>
      <c r="K46" s="40"/>
      <c r="L46" s="40"/>
      <c r="M46" s="39"/>
      <c r="N46" s="39" t="str">
        <f t="shared" si="13"/>
        <v/>
      </c>
      <c r="O46" s="39"/>
      <c r="P46" s="39" t="str">
        <f t="shared" si="14"/>
        <v/>
      </c>
      <c r="Q46" s="39"/>
      <c r="R46" s="39" t="str">
        <f t="shared" si="15"/>
        <v/>
      </c>
      <c r="S46" s="39"/>
      <c r="T46" s="39" t="str">
        <f t="shared" si="16"/>
        <v/>
      </c>
      <c r="U46" s="39"/>
      <c r="V46" s="39" t="str">
        <f t="shared" si="17"/>
        <v/>
      </c>
      <c r="W46" s="40"/>
      <c r="X46" s="40"/>
      <c r="Y46" s="40"/>
      <c r="Z46" s="39"/>
      <c r="AA46" s="39" t="str">
        <f t="shared" si="2"/>
        <v/>
      </c>
      <c r="AB46" s="39"/>
      <c r="AC46" s="39" t="str">
        <f t="shared" si="3"/>
        <v/>
      </c>
      <c r="AD46" s="39"/>
      <c r="AE46" s="39" t="str">
        <f t="shared" si="4"/>
        <v/>
      </c>
      <c r="AF46" s="39"/>
      <c r="AG46" s="39" t="str">
        <f t="shared" si="5"/>
        <v/>
      </c>
      <c r="AH46" s="40"/>
      <c r="AI46" s="40"/>
      <c r="AJ46" s="39"/>
      <c r="AK46" s="39" t="str">
        <f t="shared" si="18"/>
        <v/>
      </c>
      <c r="AL46" s="39"/>
      <c r="AM46" s="39" t="str">
        <f t="shared" si="6"/>
        <v/>
      </c>
      <c r="AN46" s="39"/>
      <c r="AO46" s="39" t="str">
        <f t="shared" si="7"/>
        <v/>
      </c>
      <c r="AP46" s="39"/>
      <c r="AQ46" s="39" t="str">
        <f t="shared" si="19"/>
        <v/>
      </c>
      <c r="AR46" s="39"/>
      <c r="AS46" s="39" t="str">
        <f t="shared" si="20"/>
        <v/>
      </c>
      <c r="AT46" s="40"/>
      <c r="AU46" s="40"/>
      <c r="AV46" s="39"/>
      <c r="AW46" s="39" t="str">
        <f t="shared" si="8"/>
        <v/>
      </c>
      <c r="AX46" s="39"/>
      <c r="AY46" s="39" t="str">
        <f t="shared" si="9"/>
        <v/>
      </c>
      <c r="AZ46" s="39"/>
      <c r="BA46" s="39" t="str">
        <f t="shared" si="21"/>
        <v/>
      </c>
      <c r="BB46" s="39"/>
      <c r="BC46" s="39" t="str">
        <f t="shared" si="22"/>
        <v/>
      </c>
    </row>
    <row r="47" spans="1:55" x14ac:dyDescent="0.25">
      <c r="A47" s="22" t="s">
        <v>54</v>
      </c>
      <c r="B47" s="22">
        <v>15</v>
      </c>
      <c r="C47" s="39"/>
      <c r="D47" s="39" t="str">
        <f t="shared" si="23"/>
        <v/>
      </c>
      <c r="E47" s="39"/>
      <c r="F47" s="39" t="str">
        <f t="shared" si="10"/>
        <v/>
      </c>
      <c r="G47" s="39"/>
      <c r="H47" s="39" t="str">
        <f t="shared" si="11"/>
        <v/>
      </c>
      <c r="I47" s="39"/>
      <c r="J47" s="39" t="str">
        <f t="shared" si="12"/>
        <v/>
      </c>
      <c r="K47" s="40"/>
      <c r="L47" s="40"/>
      <c r="M47" s="39"/>
      <c r="N47" s="39" t="str">
        <f t="shared" si="13"/>
        <v/>
      </c>
      <c r="O47" s="39"/>
      <c r="P47" s="39" t="str">
        <f t="shared" si="14"/>
        <v/>
      </c>
      <c r="Q47" s="39"/>
      <c r="R47" s="39" t="str">
        <f t="shared" si="15"/>
        <v/>
      </c>
      <c r="S47" s="39"/>
      <c r="T47" s="39" t="str">
        <f t="shared" si="16"/>
        <v/>
      </c>
      <c r="U47" s="39"/>
      <c r="V47" s="39" t="str">
        <f t="shared" si="17"/>
        <v/>
      </c>
      <c r="W47" s="40"/>
      <c r="X47" s="40"/>
      <c r="Y47" s="40"/>
      <c r="Z47" s="39"/>
      <c r="AA47" s="39" t="str">
        <f t="shared" si="2"/>
        <v/>
      </c>
      <c r="AB47" s="39"/>
      <c r="AC47" s="39" t="str">
        <f t="shared" si="3"/>
        <v/>
      </c>
      <c r="AD47" s="39"/>
      <c r="AE47" s="39" t="str">
        <f t="shared" si="4"/>
        <v/>
      </c>
      <c r="AF47" s="39"/>
      <c r="AG47" s="39" t="str">
        <f t="shared" si="5"/>
        <v/>
      </c>
      <c r="AH47" s="40"/>
      <c r="AI47" s="40"/>
      <c r="AJ47" s="39"/>
      <c r="AK47" s="39" t="str">
        <f t="shared" si="18"/>
        <v/>
      </c>
      <c r="AL47" s="39"/>
      <c r="AM47" s="39" t="str">
        <f t="shared" si="6"/>
        <v/>
      </c>
      <c r="AN47" s="39"/>
      <c r="AO47" s="39" t="str">
        <f t="shared" si="7"/>
        <v/>
      </c>
      <c r="AP47" s="39"/>
      <c r="AQ47" s="39" t="str">
        <f t="shared" si="19"/>
        <v/>
      </c>
      <c r="AR47" s="39"/>
      <c r="AS47" s="39" t="str">
        <f t="shared" si="20"/>
        <v/>
      </c>
      <c r="AT47" s="40"/>
      <c r="AU47" s="40"/>
      <c r="AV47" s="39"/>
      <c r="AW47" s="39" t="str">
        <f t="shared" si="8"/>
        <v/>
      </c>
      <c r="AX47" s="39"/>
      <c r="AY47" s="39" t="str">
        <f t="shared" si="9"/>
        <v/>
      </c>
      <c r="AZ47" s="39"/>
      <c r="BA47" s="39" t="str">
        <f t="shared" si="21"/>
        <v/>
      </c>
      <c r="BB47" s="39"/>
      <c r="BC47" s="39" t="str">
        <f t="shared" si="22"/>
        <v/>
      </c>
    </row>
    <row r="48" spans="1:55" x14ac:dyDescent="0.25">
      <c r="A48" s="22" t="s">
        <v>44</v>
      </c>
      <c r="B48" s="22">
        <v>24</v>
      </c>
      <c r="C48" s="39"/>
      <c r="D48" s="39" t="str">
        <f t="shared" si="23"/>
        <v/>
      </c>
      <c r="E48" s="39"/>
      <c r="F48" s="39" t="str">
        <f t="shared" si="10"/>
        <v/>
      </c>
      <c r="G48" s="39"/>
      <c r="H48" s="39" t="str">
        <f t="shared" si="11"/>
        <v/>
      </c>
      <c r="I48" s="39"/>
      <c r="J48" s="39" t="str">
        <f t="shared" si="12"/>
        <v/>
      </c>
      <c r="K48" s="40"/>
      <c r="L48" s="40"/>
      <c r="M48" s="39"/>
      <c r="N48" s="39" t="str">
        <f t="shared" si="13"/>
        <v/>
      </c>
      <c r="O48" s="39"/>
      <c r="P48" s="39" t="str">
        <f t="shared" si="14"/>
        <v/>
      </c>
      <c r="Q48" s="39"/>
      <c r="R48" s="39" t="str">
        <f t="shared" si="15"/>
        <v/>
      </c>
      <c r="S48" s="39"/>
      <c r="T48" s="39" t="str">
        <f t="shared" si="16"/>
        <v/>
      </c>
      <c r="U48" s="39"/>
      <c r="V48" s="39" t="str">
        <f t="shared" si="17"/>
        <v/>
      </c>
      <c r="W48" s="40"/>
      <c r="X48" s="40"/>
      <c r="Y48" s="40"/>
      <c r="Z48" s="39"/>
      <c r="AA48" s="39" t="str">
        <f t="shared" si="2"/>
        <v/>
      </c>
      <c r="AB48" s="39"/>
      <c r="AC48" s="39" t="str">
        <f t="shared" si="3"/>
        <v/>
      </c>
      <c r="AD48" s="39"/>
      <c r="AE48" s="39" t="str">
        <f t="shared" si="4"/>
        <v/>
      </c>
      <c r="AF48" s="39"/>
      <c r="AG48" s="39" t="str">
        <f t="shared" si="5"/>
        <v/>
      </c>
      <c r="AH48" s="40"/>
      <c r="AI48" s="40"/>
      <c r="AJ48" s="39"/>
      <c r="AK48" s="39" t="str">
        <f t="shared" si="18"/>
        <v/>
      </c>
      <c r="AL48" s="39"/>
      <c r="AM48" s="39" t="str">
        <f t="shared" si="6"/>
        <v/>
      </c>
      <c r="AN48" s="39"/>
      <c r="AO48" s="39" t="str">
        <f t="shared" si="7"/>
        <v/>
      </c>
      <c r="AP48" s="39"/>
      <c r="AQ48" s="39" t="str">
        <f t="shared" si="19"/>
        <v/>
      </c>
      <c r="AR48" s="39"/>
      <c r="AS48" s="39" t="str">
        <f t="shared" si="20"/>
        <v/>
      </c>
      <c r="AT48" s="40"/>
      <c r="AU48" s="40"/>
      <c r="AV48" s="39"/>
      <c r="AW48" s="39" t="str">
        <f t="shared" si="8"/>
        <v/>
      </c>
      <c r="AX48" s="39"/>
      <c r="AY48" s="39" t="str">
        <f t="shared" si="9"/>
        <v/>
      </c>
      <c r="AZ48" s="39"/>
      <c r="BA48" s="39" t="str">
        <f t="shared" si="21"/>
        <v/>
      </c>
      <c r="BB48" s="39"/>
      <c r="BC48" s="39" t="str">
        <f t="shared" si="22"/>
        <v/>
      </c>
    </row>
    <row r="49" spans="1:57" x14ac:dyDescent="0.25">
      <c r="A49" s="22" t="s">
        <v>45</v>
      </c>
      <c r="B49" s="22">
        <v>24</v>
      </c>
      <c r="C49" s="39"/>
      <c r="D49" s="39" t="str">
        <f t="shared" si="23"/>
        <v/>
      </c>
      <c r="E49" s="39"/>
      <c r="F49" s="39" t="str">
        <f t="shared" si="10"/>
        <v/>
      </c>
      <c r="G49" s="39"/>
      <c r="H49" s="39" t="str">
        <f t="shared" si="11"/>
        <v/>
      </c>
      <c r="I49" s="39"/>
      <c r="J49" s="39" t="str">
        <f t="shared" si="12"/>
        <v/>
      </c>
      <c r="K49" s="40"/>
      <c r="L49" s="40"/>
      <c r="M49" s="39"/>
      <c r="N49" s="39" t="str">
        <f t="shared" si="13"/>
        <v/>
      </c>
      <c r="O49" s="39"/>
      <c r="P49" s="39" t="str">
        <f t="shared" si="14"/>
        <v/>
      </c>
      <c r="Q49" s="39"/>
      <c r="R49" s="39" t="str">
        <f t="shared" si="15"/>
        <v/>
      </c>
      <c r="S49" s="39"/>
      <c r="T49" s="39" t="str">
        <f t="shared" si="16"/>
        <v/>
      </c>
      <c r="U49" s="39"/>
      <c r="V49" s="39" t="str">
        <f t="shared" si="17"/>
        <v/>
      </c>
      <c r="W49" s="40"/>
      <c r="X49" s="40"/>
      <c r="Y49" s="40"/>
      <c r="Z49" s="39"/>
      <c r="AA49" s="39" t="str">
        <f t="shared" si="2"/>
        <v/>
      </c>
      <c r="AB49" s="39"/>
      <c r="AC49" s="39" t="str">
        <f t="shared" si="3"/>
        <v/>
      </c>
      <c r="AD49" s="39"/>
      <c r="AE49" s="39" t="str">
        <f t="shared" si="4"/>
        <v/>
      </c>
      <c r="AF49" s="39"/>
      <c r="AG49" s="39" t="str">
        <f t="shared" si="5"/>
        <v/>
      </c>
      <c r="AH49" s="40"/>
      <c r="AI49" s="40"/>
      <c r="AJ49" s="39"/>
      <c r="AK49" s="39" t="str">
        <f t="shared" si="18"/>
        <v/>
      </c>
      <c r="AL49" s="39"/>
      <c r="AM49" s="39" t="str">
        <f t="shared" si="6"/>
        <v/>
      </c>
      <c r="AN49" s="39"/>
      <c r="AO49" s="39" t="str">
        <f t="shared" si="7"/>
        <v/>
      </c>
      <c r="AP49" s="39"/>
      <c r="AQ49" s="39" t="str">
        <f t="shared" si="19"/>
        <v/>
      </c>
      <c r="AR49" s="39"/>
      <c r="AS49" s="39" t="str">
        <f t="shared" si="20"/>
        <v/>
      </c>
      <c r="AT49" s="40"/>
      <c r="AU49" s="40"/>
      <c r="AV49" s="39"/>
      <c r="AW49" s="39" t="str">
        <f t="shared" si="8"/>
        <v/>
      </c>
      <c r="AX49" s="39"/>
      <c r="AY49" s="39" t="str">
        <f t="shared" si="9"/>
        <v/>
      </c>
      <c r="AZ49" s="39"/>
      <c r="BA49" s="39" t="str">
        <f t="shared" si="21"/>
        <v/>
      </c>
      <c r="BB49" s="39"/>
      <c r="BC49" s="39" t="str">
        <f t="shared" si="22"/>
        <v/>
      </c>
    </row>
    <row r="50" spans="1:57" x14ac:dyDescent="0.25">
      <c r="A50" s="22" t="s">
        <v>55</v>
      </c>
      <c r="B50" s="22">
        <v>15</v>
      </c>
      <c r="C50" s="39"/>
      <c r="D50" s="39" t="str">
        <f t="shared" si="23"/>
        <v/>
      </c>
      <c r="E50" s="39"/>
      <c r="F50" s="39" t="str">
        <f t="shared" si="10"/>
        <v/>
      </c>
      <c r="G50" s="39"/>
      <c r="H50" s="39" t="str">
        <f t="shared" si="11"/>
        <v/>
      </c>
      <c r="I50" s="39"/>
      <c r="J50" s="39" t="str">
        <f t="shared" si="12"/>
        <v/>
      </c>
      <c r="K50" s="40"/>
      <c r="L50" s="40"/>
      <c r="M50" s="39"/>
      <c r="N50" s="39" t="str">
        <f t="shared" si="13"/>
        <v/>
      </c>
      <c r="O50" s="39"/>
      <c r="P50" s="39" t="str">
        <f t="shared" si="14"/>
        <v/>
      </c>
      <c r="Q50" s="39"/>
      <c r="R50" s="39" t="str">
        <f t="shared" si="15"/>
        <v/>
      </c>
      <c r="S50" s="39"/>
      <c r="T50" s="39" t="str">
        <f t="shared" si="16"/>
        <v/>
      </c>
      <c r="U50" s="39"/>
      <c r="V50" s="39" t="str">
        <f t="shared" si="17"/>
        <v/>
      </c>
      <c r="W50" s="40"/>
      <c r="X50" s="40"/>
      <c r="Y50" s="40"/>
      <c r="Z50" s="39"/>
      <c r="AA50" s="39" t="str">
        <f t="shared" si="2"/>
        <v/>
      </c>
      <c r="AB50" s="39"/>
      <c r="AC50" s="39" t="str">
        <f t="shared" si="3"/>
        <v/>
      </c>
      <c r="AD50" s="39"/>
      <c r="AE50" s="39" t="str">
        <f t="shared" si="4"/>
        <v/>
      </c>
      <c r="AF50" s="39"/>
      <c r="AG50" s="39" t="str">
        <f t="shared" si="5"/>
        <v/>
      </c>
      <c r="AH50" s="40"/>
      <c r="AI50" s="40"/>
      <c r="AJ50" s="39"/>
      <c r="AK50" s="39" t="str">
        <f t="shared" si="18"/>
        <v/>
      </c>
      <c r="AL50" s="39"/>
      <c r="AM50" s="39" t="str">
        <f t="shared" si="6"/>
        <v/>
      </c>
      <c r="AN50" s="39"/>
      <c r="AO50" s="39" t="str">
        <f t="shared" si="7"/>
        <v/>
      </c>
      <c r="AP50" s="39"/>
      <c r="AQ50" s="39" t="str">
        <f t="shared" si="19"/>
        <v/>
      </c>
      <c r="AR50" s="39"/>
      <c r="AS50" s="39" t="str">
        <f t="shared" si="20"/>
        <v/>
      </c>
      <c r="AT50" s="40"/>
      <c r="AU50" s="40"/>
      <c r="AV50" s="39"/>
      <c r="AW50" s="39" t="str">
        <f t="shared" si="8"/>
        <v/>
      </c>
      <c r="AX50" s="39"/>
      <c r="AY50" s="39" t="str">
        <f t="shared" si="9"/>
        <v/>
      </c>
      <c r="AZ50" s="39"/>
      <c r="BA50" s="39" t="str">
        <f t="shared" si="21"/>
        <v/>
      </c>
      <c r="BB50" s="39"/>
      <c r="BC50" s="39" t="str">
        <f t="shared" si="22"/>
        <v/>
      </c>
    </row>
    <row r="51" spans="1:57" x14ac:dyDescent="0.25">
      <c r="A51" s="22" t="s">
        <v>56</v>
      </c>
      <c r="B51" s="22">
        <v>15</v>
      </c>
      <c r="C51" s="39"/>
      <c r="D51" s="39" t="str">
        <f t="shared" si="23"/>
        <v/>
      </c>
      <c r="E51" s="39"/>
      <c r="F51" s="39" t="str">
        <f t="shared" si="10"/>
        <v/>
      </c>
      <c r="G51" s="39"/>
      <c r="H51" s="39" t="str">
        <f t="shared" si="11"/>
        <v/>
      </c>
      <c r="I51" s="39"/>
      <c r="J51" s="39" t="str">
        <f t="shared" si="12"/>
        <v/>
      </c>
      <c r="K51" s="40"/>
      <c r="L51" s="40"/>
      <c r="M51" s="39"/>
      <c r="N51" s="39" t="str">
        <f t="shared" si="13"/>
        <v/>
      </c>
      <c r="O51" s="39"/>
      <c r="P51" s="39" t="str">
        <f t="shared" si="14"/>
        <v/>
      </c>
      <c r="Q51" s="39"/>
      <c r="R51" s="39" t="str">
        <f t="shared" si="15"/>
        <v/>
      </c>
      <c r="S51" s="39"/>
      <c r="T51" s="39" t="str">
        <f t="shared" si="16"/>
        <v/>
      </c>
      <c r="U51" s="39"/>
      <c r="V51" s="39" t="str">
        <f t="shared" si="17"/>
        <v/>
      </c>
      <c r="W51" s="40"/>
      <c r="X51" s="40"/>
      <c r="Y51" s="40"/>
      <c r="Z51" s="39"/>
      <c r="AA51" s="39" t="str">
        <f t="shared" si="2"/>
        <v/>
      </c>
      <c r="AB51" s="39"/>
      <c r="AC51" s="39" t="str">
        <f t="shared" si="3"/>
        <v/>
      </c>
      <c r="AD51" s="39"/>
      <c r="AE51" s="39" t="str">
        <f t="shared" si="4"/>
        <v/>
      </c>
      <c r="AF51" s="39"/>
      <c r="AG51" s="39" t="str">
        <f t="shared" si="5"/>
        <v/>
      </c>
      <c r="AH51" s="40"/>
      <c r="AI51" s="40"/>
      <c r="AJ51" s="39"/>
      <c r="AK51" s="39" t="str">
        <f t="shared" si="18"/>
        <v/>
      </c>
      <c r="AL51" s="39"/>
      <c r="AM51" s="39" t="str">
        <f t="shared" si="6"/>
        <v/>
      </c>
      <c r="AN51" s="39"/>
      <c r="AO51" s="39" t="str">
        <f t="shared" si="7"/>
        <v/>
      </c>
      <c r="AP51" s="39"/>
      <c r="AQ51" s="39" t="str">
        <f t="shared" si="19"/>
        <v/>
      </c>
      <c r="AR51" s="39"/>
      <c r="AS51" s="39" t="str">
        <f t="shared" si="20"/>
        <v/>
      </c>
      <c r="AT51" s="40"/>
      <c r="AU51" s="40"/>
      <c r="AV51" s="39"/>
      <c r="AW51" s="39" t="str">
        <f t="shared" si="8"/>
        <v/>
      </c>
      <c r="AX51" s="39"/>
      <c r="AY51" s="39" t="str">
        <f t="shared" si="9"/>
        <v/>
      </c>
      <c r="AZ51" s="39"/>
      <c r="BA51" s="39" t="str">
        <f t="shared" si="21"/>
        <v/>
      </c>
      <c r="BB51" s="39"/>
      <c r="BC51" s="39" t="str">
        <f t="shared" si="22"/>
        <v/>
      </c>
    </row>
    <row r="52" spans="1:57" x14ac:dyDescent="0.25">
      <c r="A52" s="22" t="s">
        <v>30</v>
      </c>
      <c r="B52" s="22">
        <v>15</v>
      </c>
      <c r="C52" s="39"/>
      <c r="D52" s="39" t="str">
        <f t="shared" si="23"/>
        <v/>
      </c>
      <c r="E52" s="39"/>
      <c r="F52" s="39" t="str">
        <f t="shared" si="10"/>
        <v/>
      </c>
      <c r="G52" s="39"/>
      <c r="H52" s="39" t="str">
        <f t="shared" si="11"/>
        <v/>
      </c>
      <c r="I52" s="39"/>
      <c r="J52" s="39" t="str">
        <f t="shared" si="12"/>
        <v/>
      </c>
      <c r="K52" s="40"/>
      <c r="L52" s="40"/>
      <c r="M52" s="39"/>
      <c r="N52" s="39" t="str">
        <f t="shared" si="13"/>
        <v/>
      </c>
      <c r="O52" s="39"/>
      <c r="P52" s="39" t="str">
        <f t="shared" si="14"/>
        <v/>
      </c>
      <c r="Q52" s="39"/>
      <c r="R52" s="39" t="str">
        <f t="shared" si="15"/>
        <v/>
      </c>
      <c r="S52" s="39"/>
      <c r="T52" s="39" t="str">
        <f t="shared" si="16"/>
        <v/>
      </c>
      <c r="U52" s="39"/>
      <c r="V52" s="39" t="str">
        <f t="shared" si="17"/>
        <v/>
      </c>
      <c r="W52" s="40"/>
      <c r="X52" s="40"/>
      <c r="Y52" s="40"/>
      <c r="Z52" s="39"/>
      <c r="AA52" s="39" t="str">
        <f t="shared" si="2"/>
        <v/>
      </c>
      <c r="AB52" s="39"/>
      <c r="AC52" s="39" t="str">
        <f t="shared" si="3"/>
        <v/>
      </c>
      <c r="AD52" s="39"/>
      <c r="AE52" s="39" t="str">
        <f t="shared" si="4"/>
        <v/>
      </c>
      <c r="AF52" s="39"/>
      <c r="AG52" s="39" t="str">
        <f t="shared" si="5"/>
        <v/>
      </c>
      <c r="AH52" s="40"/>
      <c r="AI52" s="40"/>
      <c r="AJ52" s="39"/>
      <c r="AK52" s="39" t="str">
        <f t="shared" si="18"/>
        <v/>
      </c>
      <c r="AL52" s="39"/>
      <c r="AM52" s="39" t="str">
        <f t="shared" si="6"/>
        <v/>
      </c>
      <c r="AN52" s="39"/>
      <c r="AO52" s="39" t="str">
        <f t="shared" si="7"/>
        <v/>
      </c>
      <c r="AP52" s="39"/>
      <c r="AQ52" s="39" t="str">
        <f t="shared" si="19"/>
        <v/>
      </c>
      <c r="AR52" s="39"/>
      <c r="AS52" s="39" t="str">
        <f t="shared" si="20"/>
        <v/>
      </c>
      <c r="AT52" s="40"/>
      <c r="AU52" s="40"/>
      <c r="AV52" s="39"/>
      <c r="AW52" s="39" t="str">
        <f t="shared" si="8"/>
        <v/>
      </c>
      <c r="AX52" s="39"/>
      <c r="AY52" s="39" t="str">
        <f t="shared" si="9"/>
        <v/>
      </c>
      <c r="AZ52" s="39"/>
      <c r="BA52" s="39" t="str">
        <f t="shared" si="21"/>
        <v/>
      </c>
      <c r="BB52" s="39"/>
      <c r="BC52" s="39" t="str">
        <f t="shared" si="22"/>
        <v/>
      </c>
    </row>
    <row r="53" spans="1:57" x14ac:dyDescent="0.25">
      <c r="A53" s="23" t="s">
        <v>32</v>
      </c>
      <c r="B53" s="23">
        <v>15</v>
      </c>
      <c r="C53" s="39"/>
      <c r="D53" s="39" t="str">
        <f t="shared" si="23"/>
        <v/>
      </c>
      <c r="E53" s="39"/>
      <c r="F53" s="39" t="str">
        <f t="shared" si="10"/>
        <v/>
      </c>
      <c r="G53" s="39"/>
      <c r="H53" s="39" t="str">
        <f t="shared" si="11"/>
        <v/>
      </c>
      <c r="I53" s="39"/>
      <c r="J53" s="39" t="str">
        <f t="shared" si="12"/>
        <v/>
      </c>
      <c r="K53" s="40"/>
      <c r="L53" s="40"/>
      <c r="M53" s="39"/>
      <c r="N53" s="39" t="str">
        <f t="shared" si="13"/>
        <v/>
      </c>
      <c r="O53" s="39"/>
      <c r="P53" s="39" t="str">
        <f t="shared" si="14"/>
        <v/>
      </c>
      <c r="Q53" s="39"/>
      <c r="R53" s="39" t="str">
        <f t="shared" si="15"/>
        <v/>
      </c>
      <c r="S53" s="39"/>
      <c r="T53" s="39" t="str">
        <f t="shared" si="16"/>
        <v/>
      </c>
      <c r="U53" s="39"/>
      <c r="V53" s="39" t="str">
        <f t="shared" si="17"/>
        <v/>
      </c>
      <c r="W53" s="40"/>
      <c r="X53" s="40"/>
      <c r="Y53" s="40"/>
      <c r="Z53" s="39"/>
      <c r="AA53" s="39" t="str">
        <f t="shared" si="2"/>
        <v/>
      </c>
      <c r="AB53" s="39"/>
      <c r="AC53" s="39" t="str">
        <f t="shared" si="3"/>
        <v/>
      </c>
      <c r="AD53" s="39"/>
      <c r="AE53" s="39" t="str">
        <f t="shared" si="4"/>
        <v/>
      </c>
      <c r="AF53" s="39"/>
      <c r="AG53" s="39" t="str">
        <f t="shared" si="5"/>
        <v/>
      </c>
      <c r="AH53" s="40"/>
      <c r="AI53" s="40"/>
      <c r="AJ53" s="39"/>
      <c r="AK53" s="39" t="str">
        <f t="shared" si="18"/>
        <v/>
      </c>
      <c r="AL53" s="39"/>
      <c r="AM53" s="39" t="str">
        <f t="shared" si="6"/>
        <v/>
      </c>
      <c r="AN53" s="39"/>
      <c r="AO53" s="39" t="str">
        <f t="shared" si="7"/>
        <v/>
      </c>
      <c r="AP53" s="39"/>
      <c r="AQ53" s="39" t="str">
        <f t="shared" si="19"/>
        <v/>
      </c>
      <c r="AR53" s="39"/>
      <c r="AS53" s="39" t="str">
        <f t="shared" si="20"/>
        <v/>
      </c>
      <c r="AT53" s="40"/>
      <c r="AU53" s="40"/>
      <c r="AV53" s="39"/>
      <c r="AW53" s="39" t="str">
        <f t="shared" si="8"/>
        <v/>
      </c>
      <c r="AX53" s="39"/>
      <c r="AY53" s="39" t="str">
        <f t="shared" si="9"/>
        <v/>
      </c>
      <c r="AZ53" s="39"/>
      <c r="BA53" s="39" t="str">
        <f t="shared" si="21"/>
        <v/>
      </c>
      <c r="BB53" s="39"/>
      <c r="BC53" s="39" t="str">
        <f t="shared" si="22"/>
        <v/>
      </c>
    </row>
    <row r="54" spans="1:57" x14ac:dyDescent="0.25">
      <c r="A54" s="22" t="s">
        <v>31</v>
      </c>
      <c r="B54" s="22">
        <v>24</v>
      </c>
      <c r="C54" s="39"/>
      <c r="D54" s="39" t="str">
        <f t="shared" si="23"/>
        <v/>
      </c>
      <c r="E54" s="39"/>
      <c r="F54" s="39" t="str">
        <f t="shared" si="10"/>
        <v/>
      </c>
      <c r="G54" s="39"/>
      <c r="H54" s="39" t="str">
        <f t="shared" si="11"/>
        <v/>
      </c>
      <c r="I54" s="39"/>
      <c r="J54" s="39" t="str">
        <f t="shared" si="12"/>
        <v/>
      </c>
      <c r="K54" s="40"/>
      <c r="L54" s="40"/>
      <c r="M54" s="39"/>
      <c r="N54" s="39" t="str">
        <f t="shared" si="13"/>
        <v/>
      </c>
      <c r="O54" s="39"/>
      <c r="P54" s="39" t="str">
        <f t="shared" si="14"/>
        <v/>
      </c>
      <c r="Q54" s="39"/>
      <c r="R54" s="39" t="str">
        <f t="shared" si="15"/>
        <v/>
      </c>
      <c r="S54" s="39"/>
      <c r="T54" s="39" t="str">
        <f t="shared" si="16"/>
        <v/>
      </c>
      <c r="U54" s="39"/>
      <c r="V54" s="39" t="str">
        <f t="shared" si="17"/>
        <v/>
      </c>
      <c r="W54" s="40"/>
      <c r="X54" s="40"/>
      <c r="Y54" s="40"/>
      <c r="Z54" s="39"/>
      <c r="AA54" s="39" t="str">
        <f t="shared" si="2"/>
        <v/>
      </c>
      <c r="AB54" s="39"/>
      <c r="AC54" s="39" t="str">
        <f t="shared" si="3"/>
        <v/>
      </c>
      <c r="AD54" s="39"/>
      <c r="AE54" s="39" t="str">
        <f t="shared" si="4"/>
        <v/>
      </c>
      <c r="AF54" s="39"/>
      <c r="AG54" s="39" t="str">
        <f t="shared" si="5"/>
        <v/>
      </c>
      <c r="AH54" s="40"/>
      <c r="AI54" s="40"/>
      <c r="AJ54" s="39"/>
      <c r="AK54" s="39" t="str">
        <f t="shared" si="18"/>
        <v/>
      </c>
      <c r="AL54" s="39"/>
      <c r="AM54" s="39" t="str">
        <f t="shared" si="6"/>
        <v/>
      </c>
      <c r="AN54" s="39"/>
      <c r="AO54" s="39" t="str">
        <f t="shared" si="7"/>
        <v/>
      </c>
      <c r="AP54" s="39"/>
      <c r="AQ54" s="39" t="str">
        <f t="shared" si="19"/>
        <v/>
      </c>
      <c r="AR54" s="39"/>
      <c r="AS54" s="39" t="str">
        <f t="shared" si="20"/>
        <v/>
      </c>
      <c r="AT54" s="40"/>
      <c r="AU54" s="40"/>
      <c r="AV54" s="39"/>
      <c r="AW54" s="39" t="str">
        <f t="shared" si="8"/>
        <v/>
      </c>
      <c r="AX54" s="39"/>
      <c r="AY54" s="39" t="str">
        <f t="shared" si="9"/>
        <v/>
      </c>
      <c r="AZ54" s="39"/>
      <c r="BA54" s="39" t="str">
        <f t="shared" si="21"/>
        <v/>
      </c>
      <c r="BB54" s="39"/>
      <c r="BC54" s="39" t="str">
        <f t="shared" si="22"/>
        <v/>
      </c>
    </row>
    <row r="55" spans="1:57" x14ac:dyDescent="0.25">
      <c r="A55" s="22" t="s">
        <v>68</v>
      </c>
      <c r="B55" s="22">
        <v>24</v>
      </c>
      <c r="C55" s="39"/>
      <c r="D55" s="39" t="str">
        <f t="shared" si="23"/>
        <v/>
      </c>
      <c r="E55" s="39"/>
      <c r="F55" s="39" t="str">
        <f t="shared" si="10"/>
        <v/>
      </c>
      <c r="G55" s="39"/>
      <c r="H55" s="39" t="str">
        <f t="shared" si="11"/>
        <v/>
      </c>
      <c r="I55" s="39"/>
      <c r="J55" s="39" t="str">
        <f t="shared" si="12"/>
        <v/>
      </c>
      <c r="K55" s="40"/>
      <c r="L55" s="40"/>
      <c r="M55" s="39"/>
      <c r="N55" s="39" t="str">
        <f t="shared" si="13"/>
        <v/>
      </c>
      <c r="O55" s="39"/>
      <c r="P55" s="39" t="str">
        <f t="shared" si="14"/>
        <v/>
      </c>
      <c r="Q55" s="39"/>
      <c r="R55" s="39" t="str">
        <f t="shared" si="15"/>
        <v/>
      </c>
      <c r="S55" s="39"/>
      <c r="T55" s="39" t="str">
        <f t="shared" si="16"/>
        <v/>
      </c>
      <c r="U55" s="39"/>
      <c r="V55" s="39" t="str">
        <f t="shared" si="17"/>
        <v/>
      </c>
      <c r="W55" s="40"/>
      <c r="X55" s="40"/>
      <c r="Y55" s="40"/>
      <c r="Z55" s="39"/>
      <c r="AA55" s="39" t="str">
        <f t="shared" si="2"/>
        <v/>
      </c>
      <c r="AB55" s="39"/>
      <c r="AC55" s="39" t="str">
        <f t="shared" si="3"/>
        <v/>
      </c>
      <c r="AD55" s="39"/>
      <c r="AE55" s="39" t="str">
        <f t="shared" si="4"/>
        <v/>
      </c>
      <c r="AF55" s="39"/>
      <c r="AG55" s="39" t="str">
        <f t="shared" si="5"/>
        <v/>
      </c>
      <c r="AH55" s="40"/>
      <c r="AI55" s="40"/>
      <c r="AJ55" s="39"/>
      <c r="AK55" s="39" t="str">
        <f t="shared" si="18"/>
        <v/>
      </c>
      <c r="AL55" s="39"/>
      <c r="AM55" s="39" t="str">
        <f t="shared" si="6"/>
        <v/>
      </c>
      <c r="AN55" s="39"/>
      <c r="AO55" s="39" t="str">
        <f t="shared" si="7"/>
        <v/>
      </c>
      <c r="AP55" s="39"/>
      <c r="AQ55" s="39" t="str">
        <f t="shared" si="19"/>
        <v/>
      </c>
      <c r="AR55" s="39"/>
      <c r="AS55" s="39" t="str">
        <f t="shared" si="20"/>
        <v/>
      </c>
      <c r="AT55" s="40"/>
      <c r="AU55" s="40"/>
      <c r="AV55" s="39"/>
      <c r="AW55" s="39" t="str">
        <f t="shared" si="8"/>
        <v/>
      </c>
      <c r="AX55" s="39"/>
      <c r="AY55" s="39" t="str">
        <f t="shared" si="9"/>
        <v/>
      </c>
      <c r="AZ55" s="39"/>
      <c r="BA55" s="39" t="str">
        <f t="shared" si="21"/>
        <v/>
      </c>
      <c r="BB55" s="39"/>
      <c r="BC55" s="39" t="str">
        <f t="shared" si="22"/>
        <v/>
      </c>
    </row>
    <row r="56" spans="1:57" x14ac:dyDescent="0.25">
      <c r="A56" s="22" t="s">
        <v>69</v>
      </c>
      <c r="B56" s="22">
        <v>24</v>
      </c>
      <c r="C56" s="39"/>
      <c r="D56" s="39" t="str">
        <f t="shared" si="23"/>
        <v/>
      </c>
      <c r="E56" s="39"/>
      <c r="F56" s="39" t="str">
        <f t="shared" si="10"/>
        <v/>
      </c>
      <c r="G56" s="39"/>
      <c r="H56" s="39" t="str">
        <f t="shared" si="11"/>
        <v/>
      </c>
      <c r="I56" s="39"/>
      <c r="J56" s="39" t="str">
        <f t="shared" si="12"/>
        <v/>
      </c>
      <c r="K56" s="40"/>
      <c r="L56" s="40"/>
      <c r="M56" s="39"/>
      <c r="N56" s="39" t="str">
        <f t="shared" si="13"/>
        <v/>
      </c>
      <c r="O56" s="39"/>
      <c r="P56" s="39" t="str">
        <f t="shared" si="14"/>
        <v/>
      </c>
      <c r="Q56" s="39"/>
      <c r="R56" s="39" t="str">
        <f t="shared" si="15"/>
        <v/>
      </c>
      <c r="S56" s="39"/>
      <c r="T56" s="39" t="str">
        <f t="shared" si="16"/>
        <v/>
      </c>
      <c r="U56" s="39"/>
      <c r="V56" s="39" t="str">
        <f t="shared" si="17"/>
        <v/>
      </c>
      <c r="W56" s="40"/>
      <c r="X56" s="40"/>
      <c r="Y56" s="40"/>
      <c r="Z56" s="39"/>
      <c r="AA56" s="39" t="str">
        <f t="shared" si="2"/>
        <v/>
      </c>
      <c r="AB56" s="39"/>
      <c r="AC56" s="39" t="str">
        <f t="shared" si="3"/>
        <v/>
      </c>
      <c r="AD56" s="39"/>
      <c r="AE56" s="39" t="str">
        <f t="shared" si="4"/>
        <v/>
      </c>
      <c r="AF56" s="39"/>
      <c r="AG56" s="39" t="str">
        <f t="shared" si="5"/>
        <v/>
      </c>
      <c r="AH56" s="40"/>
      <c r="AI56" s="40"/>
      <c r="AJ56" s="39"/>
      <c r="AK56" s="39" t="str">
        <f t="shared" si="18"/>
        <v/>
      </c>
      <c r="AL56" s="39"/>
      <c r="AM56" s="39" t="str">
        <f t="shared" si="6"/>
        <v/>
      </c>
      <c r="AN56" s="39"/>
      <c r="AO56" s="39" t="str">
        <f t="shared" si="7"/>
        <v/>
      </c>
      <c r="AP56" s="39"/>
      <c r="AQ56" s="39" t="str">
        <f t="shared" si="19"/>
        <v/>
      </c>
      <c r="AR56" s="39"/>
      <c r="AS56" s="39" t="str">
        <f t="shared" si="20"/>
        <v/>
      </c>
      <c r="AT56" s="40"/>
      <c r="AU56" s="40"/>
      <c r="AV56" s="39"/>
      <c r="AW56" s="39" t="str">
        <f t="shared" si="8"/>
        <v/>
      </c>
      <c r="AX56" s="39"/>
      <c r="AY56" s="39" t="str">
        <f t="shared" si="9"/>
        <v/>
      </c>
      <c r="AZ56" s="39"/>
      <c r="BA56" s="39" t="str">
        <f t="shared" si="21"/>
        <v/>
      </c>
      <c r="BB56" s="39"/>
      <c r="BC56" s="39" t="str">
        <f t="shared" si="22"/>
        <v/>
      </c>
    </row>
    <row r="57" spans="1:57" x14ac:dyDescent="0.25">
      <c r="A57" s="22" t="s">
        <v>97</v>
      </c>
      <c r="B57" s="22">
        <v>15</v>
      </c>
      <c r="C57" s="39"/>
      <c r="D57" s="39" t="str">
        <f t="shared" si="23"/>
        <v/>
      </c>
      <c r="E57" s="39"/>
      <c r="F57" s="39" t="str">
        <f t="shared" si="10"/>
        <v/>
      </c>
      <c r="G57" s="39"/>
      <c r="H57" s="39" t="str">
        <f t="shared" si="11"/>
        <v/>
      </c>
      <c r="I57" s="39"/>
      <c r="J57" s="39" t="str">
        <f t="shared" si="12"/>
        <v/>
      </c>
      <c r="K57" s="40"/>
      <c r="L57" s="40"/>
      <c r="M57" s="39"/>
      <c r="N57" s="39" t="str">
        <f t="shared" si="13"/>
        <v/>
      </c>
      <c r="O57" s="39"/>
      <c r="P57" s="39" t="str">
        <f t="shared" si="14"/>
        <v/>
      </c>
      <c r="Q57" s="39"/>
      <c r="R57" s="39" t="str">
        <f t="shared" si="15"/>
        <v/>
      </c>
      <c r="S57" s="39"/>
      <c r="T57" s="39" t="str">
        <f t="shared" si="16"/>
        <v/>
      </c>
      <c r="U57" s="39"/>
      <c r="V57" s="39" t="str">
        <f t="shared" si="17"/>
        <v/>
      </c>
      <c r="W57" s="40"/>
      <c r="X57" s="40"/>
      <c r="Y57" s="40"/>
      <c r="Z57" s="39"/>
      <c r="AA57" s="39" t="str">
        <f t="shared" si="2"/>
        <v/>
      </c>
      <c r="AB57" s="39"/>
      <c r="AC57" s="39" t="str">
        <f t="shared" si="3"/>
        <v/>
      </c>
      <c r="AD57" s="39"/>
      <c r="AE57" s="39" t="str">
        <f t="shared" si="4"/>
        <v/>
      </c>
      <c r="AF57" s="39"/>
      <c r="AG57" s="39" t="str">
        <f t="shared" si="5"/>
        <v/>
      </c>
      <c r="AH57" s="40"/>
      <c r="AI57" s="40"/>
      <c r="AJ57" s="39"/>
      <c r="AK57" s="39" t="str">
        <f t="shared" si="18"/>
        <v/>
      </c>
      <c r="AL57" s="39"/>
      <c r="AM57" s="39" t="str">
        <f t="shared" si="6"/>
        <v/>
      </c>
      <c r="AN57" s="39"/>
      <c r="AO57" s="39" t="str">
        <f t="shared" si="7"/>
        <v/>
      </c>
      <c r="AP57" s="39"/>
      <c r="AQ57" s="39" t="str">
        <f t="shared" si="19"/>
        <v/>
      </c>
      <c r="AR57" s="39"/>
      <c r="AS57" s="39" t="str">
        <f t="shared" si="20"/>
        <v/>
      </c>
      <c r="AT57" s="40"/>
      <c r="AU57" s="40"/>
      <c r="AV57" s="39"/>
      <c r="AW57" s="39" t="str">
        <f t="shared" si="8"/>
        <v/>
      </c>
      <c r="AX57" s="39"/>
      <c r="AY57" s="39" t="str">
        <f t="shared" si="9"/>
        <v/>
      </c>
      <c r="AZ57" s="39"/>
      <c r="BA57" s="39" t="str">
        <f t="shared" si="21"/>
        <v/>
      </c>
      <c r="BB57" s="39"/>
      <c r="BC57" s="39" t="str">
        <f t="shared" si="22"/>
        <v/>
      </c>
    </row>
    <row r="59" spans="1:57" x14ac:dyDescent="0.25">
      <c r="A59" s="30" t="s">
        <v>34</v>
      </c>
      <c r="B59" s="65"/>
      <c r="C59" s="45" t="str">
        <f>IF(C65="","",SUM(C34:C57))</f>
        <v/>
      </c>
      <c r="D59" s="45" t="str">
        <f t="shared" ref="D59:BC59" si="24">IF(D65="","",SUM(D34:D57))</f>
        <v/>
      </c>
      <c r="E59" s="45" t="str">
        <f t="shared" si="24"/>
        <v/>
      </c>
      <c r="F59" s="45" t="str">
        <f t="shared" si="24"/>
        <v/>
      </c>
      <c r="G59" s="45" t="str">
        <f t="shared" si="24"/>
        <v/>
      </c>
      <c r="H59" s="45" t="str">
        <f t="shared" si="24"/>
        <v/>
      </c>
      <c r="I59" s="45" t="str">
        <f t="shared" si="24"/>
        <v/>
      </c>
      <c r="J59" s="45" t="str">
        <f t="shared" si="24"/>
        <v/>
      </c>
      <c r="K59" s="45"/>
      <c r="L59" s="45"/>
      <c r="M59" s="45" t="str">
        <f t="shared" si="24"/>
        <v/>
      </c>
      <c r="N59" s="45" t="str">
        <f t="shared" si="24"/>
        <v/>
      </c>
      <c r="O59" s="45" t="str">
        <f t="shared" si="24"/>
        <v/>
      </c>
      <c r="P59" s="45" t="str">
        <f t="shared" si="24"/>
        <v/>
      </c>
      <c r="Q59" s="45" t="str">
        <f t="shared" si="24"/>
        <v/>
      </c>
      <c r="R59" s="45" t="str">
        <f t="shared" si="24"/>
        <v/>
      </c>
      <c r="S59" s="45" t="str">
        <f t="shared" si="24"/>
        <v/>
      </c>
      <c r="T59" s="45" t="str">
        <f t="shared" si="24"/>
        <v/>
      </c>
      <c r="U59" s="45" t="str">
        <f t="shared" si="24"/>
        <v/>
      </c>
      <c r="V59" s="45" t="str">
        <f t="shared" si="24"/>
        <v/>
      </c>
      <c r="W59" s="45"/>
      <c r="X59" s="45"/>
      <c r="Y59" s="45"/>
      <c r="Z59" s="45" t="str">
        <f t="shared" si="24"/>
        <v/>
      </c>
      <c r="AA59" s="45" t="str">
        <f t="shared" si="24"/>
        <v/>
      </c>
      <c r="AB59" s="45" t="str">
        <f t="shared" si="24"/>
        <v/>
      </c>
      <c r="AC59" s="45" t="str">
        <f t="shared" si="24"/>
        <v/>
      </c>
      <c r="AD59" s="45" t="str">
        <f t="shared" si="24"/>
        <v/>
      </c>
      <c r="AE59" s="45" t="str">
        <f t="shared" si="24"/>
        <v/>
      </c>
      <c r="AF59" s="45" t="str">
        <f t="shared" si="24"/>
        <v/>
      </c>
      <c r="AG59" s="45" t="str">
        <f t="shared" si="24"/>
        <v/>
      </c>
      <c r="AH59" s="45"/>
      <c r="AI59" s="45"/>
      <c r="AJ59" s="45" t="str">
        <f t="shared" si="24"/>
        <v/>
      </c>
      <c r="AK59" s="45" t="str">
        <f t="shared" si="24"/>
        <v/>
      </c>
      <c r="AL59" s="45" t="str">
        <f t="shared" si="24"/>
        <v/>
      </c>
      <c r="AM59" s="45" t="str">
        <f t="shared" si="24"/>
        <v/>
      </c>
      <c r="AN59" s="45" t="str">
        <f t="shared" si="24"/>
        <v/>
      </c>
      <c r="AO59" s="45" t="str">
        <f t="shared" si="24"/>
        <v/>
      </c>
      <c r="AP59" s="45" t="str">
        <f t="shared" si="24"/>
        <v/>
      </c>
      <c r="AQ59" s="45" t="str">
        <f t="shared" si="24"/>
        <v/>
      </c>
      <c r="AR59" s="45" t="str">
        <f t="shared" si="24"/>
        <v/>
      </c>
      <c r="AS59" s="45" t="str">
        <f t="shared" si="24"/>
        <v/>
      </c>
      <c r="AT59" s="45"/>
      <c r="AU59" s="45"/>
      <c r="AV59" s="45" t="str">
        <f t="shared" si="24"/>
        <v/>
      </c>
      <c r="AW59" s="45" t="str">
        <f t="shared" si="24"/>
        <v/>
      </c>
      <c r="AX59" s="45" t="str">
        <f t="shared" si="24"/>
        <v/>
      </c>
      <c r="AY59" s="45" t="str">
        <f t="shared" si="24"/>
        <v/>
      </c>
      <c r="AZ59" s="45" t="str">
        <f t="shared" si="24"/>
        <v/>
      </c>
      <c r="BA59" s="45" t="str">
        <f t="shared" si="24"/>
        <v/>
      </c>
      <c r="BB59" s="45" t="str">
        <f t="shared" si="24"/>
        <v/>
      </c>
      <c r="BC59" s="45" t="str">
        <f t="shared" si="24"/>
        <v/>
      </c>
      <c r="BD59" s="49">
        <f>SUM(C59,E59,G59,I59,M59,O59,Q59,S59,U59,Z59,AB59,AD59,AF59,AJ59,AL59,AN59,AP59,AR59,AV59,AX59,AZ59,BB59)</f>
        <v>0</v>
      </c>
      <c r="BE59" s="49" t="e">
        <f>AVERAGE(C59,E59,G59,I59,M59,O59,Q59,S59,U59,Z59,AB59,AD59,AF59,AJ59,AL59,AN59,AP59,AR59,AV59,AX59,AZ59,BB59)</f>
        <v>#DIV/0!</v>
      </c>
    </row>
    <row r="60" spans="1:57" x14ac:dyDescent="0.25">
      <c r="A60" s="30" t="s">
        <v>63</v>
      </c>
      <c r="B60" s="65"/>
      <c r="C60" s="46" t="str">
        <f>IF(C65="","",AVERAGE(D34:D57))</f>
        <v/>
      </c>
      <c r="D60" s="46"/>
      <c r="E60" s="46" t="str">
        <f t="shared" ref="E60:BB60" si="25">IF(E65="","",AVERAGE(F34:F57))</f>
        <v/>
      </c>
      <c r="F60" s="46"/>
      <c r="G60" s="46" t="str">
        <f t="shared" si="25"/>
        <v/>
      </c>
      <c r="H60" s="46"/>
      <c r="I60" s="46" t="str">
        <f t="shared" si="25"/>
        <v/>
      </c>
      <c r="J60" s="46"/>
      <c r="K60" s="46"/>
      <c r="L60" s="46"/>
      <c r="M60" s="46" t="str">
        <f t="shared" si="25"/>
        <v/>
      </c>
      <c r="N60" s="46"/>
      <c r="O60" s="46" t="str">
        <f t="shared" si="25"/>
        <v/>
      </c>
      <c r="P60" s="46"/>
      <c r="Q60" s="46" t="str">
        <f t="shared" si="25"/>
        <v/>
      </c>
      <c r="R60" s="46"/>
      <c r="S60" s="46" t="str">
        <f t="shared" si="25"/>
        <v/>
      </c>
      <c r="T60" s="46"/>
      <c r="U60" s="46" t="str">
        <f t="shared" si="25"/>
        <v/>
      </c>
      <c r="V60" s="46"/>
      <c r="W60" s="46"/>
      <c r="X60" s="46"/>
      <c r="Y60" s="46"/>
      <c r="Z60" s="46" t="str">
        <f t="shared" si="25"/>
        <v/>
      </c>
      <c r="AA60" s="46"/>
      <c r="AB60" s="46" t="str">
        <f t="shared" si="25"/>
        <v/>
      </c>
      <c r="AC60" s="46"/>
      <c r="AD60" s="46" t="str">
        <f t="shared" si="25"/>
        <v/>
      </c>
      <c r="AE60" s="46"/>
      <c r="AF60" s="46" t="str">
        <f t="shared" si="25"/>
        <v/>
      </c>
      <c r="AG60" s="46"/>
      <c r="AH60" s="46"/>
      <c r="AI60" s="46"/>
      <c r="AJ60" s="46" t="str">
        <f t="shared" si="25"/>
        <v/>
      </c>
      <c r="AK60" s="46"/>
      <c r="AL60" s="46" t="str">
        <f t="shared" si="25"/>
        <v/>
      </c>
      <c r="AM60" s="46"/>
      <c r="AN60" s="46" t="str">
        <f t="shared" si="25"/>
        <v/>
      </c>
      <c r="AO60" s="46"/>
      <c r="AP60" s="46" t="str">
        <f t="shared" si="25"/>
        <v/>
      </c>
      <c r="AQ60" s="46"/>
      <c r="AR60" s="46" t="str">
        <f t="shared" si="25"/>
        <v/>
      </c>
      <c r="AS60" s="46"/>
      <c r="AT60" s="46"/>
      <c r="AU60" s="46"/>
      <c r="AV60" s="46" t="str">
        <f t="shared" si="25"/>
        <v/>
      </c>
      <c r="AW60" s="46"/>
      <c r="AX60" s="46" t="str">
        <f t="shared" si="25"/>
        <v/>
      </c>
      <c r="AY60" s="46"/>
      <c r="AZ60" s="46" t="str">
        <f t="shared" si="25"/>
        <v/>
      </c>
      <c r="BA60" s="46"/>
      <c r="BB60" s="46" t="str">
        <f t="shared" si="25"/>
        <v/>
      </c>
      <c r="BC60" s="46"/>
      <c r="BD60" s="48"/>
      <c r="BE60" s="49" t="e">
        <f t="shared" ref="BE60:BE62" si="26">AVERAGE(C60,E60,G60,I60,M60,O60,Q60,S60,U60,Z60,AB60,AD60,AF60,AJ60,AL60,AN60,AP60,AR60,AV60,AX60,AZ60,BB60)</f>
        <v>#DIV/0!</v>
      </c>
    </row>
    <row r="61" spans="1:57" x14ac:dyDescent="0.25"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32"/>
      <c r="BB61" s="32"/>
      <c r="BC61" s="32"/>
      <c r="BD61" s="48"/>
      <c r="BE61" s="49"/>
    </row>
    <row r="62" spans="1:57" x14ac:dyDescent="0.25">
      <c r="A62" s="30" t="s">
        <v>64</v>
      </c>
      <c r="B62" s="65"/>
      <c r="C62" s="46" t="str">
        <f>IF(C65="","",(20-COUNTBLANK(C34:C53))/20)</f>
        <v/>
      </c>
      <c r="D62" s="46"/>
      <c r="E62" s="46" t="str">
        <f t="shared" ref="E62:BB62" si="27">IF(E65="","",(20-COUNTBLANK(E34:E53))/20)</f>
        <v/>
      </c>
      <c r="F62" s="46"/>
      <c r="G62" s="46" t="str">
        <f t="shared" si="27"/>
        <v/>
      </c>
      <c r="H62" s="46"/>
      <c r="I62" s="46" t="str">
        <f t="shared" si="27"/>
        <v/>
      </c>
      <c r="J62" s="46"/>
      <c r="K62" s="46"/>
      <c r="L62" s="46"/>
      <c r="M62" s="46" t="str">
        <f t="shared" si="27"/>
        <v/>
      </c>
      <c r="N62" s="46"/>
      <c r="O62" s="46" t="str">
        <f t="shared" si="27"/>
        <v/>
      </c>
      <c r="P62" s="46"/>
      <c r="Q62" s="46" t="str">
        <f t="shared" si="27"/>
        <v/>
      </c>
      <c r="R62" s="46"/>
      <c r="S62" s="46" t="str">
        <f t="shared" si="27"/>
        <v/>
      </c>
      <c r="T62" s="46"/>
      <c r="U62" s="46" t="str">
        <f t="shared" si="27"/>
        <v/>
      </c>
      <c r="V62" s="46"/>
      <c r="W62" s="46"/>
      <c r="X62" s="46"/>
      <c r="Y62" s="46"/>
      <c r="Z62" s="46" t="str">
        <f t="shared" si="27"/>
        <v/>
      </c>
      <c r="AA62" s="46"/>
      <c r="AB62" s="46" t="str">
        <f t="shared" si="27"/>
        <v/>
      </c>
      <c r="AC62" s="46"/>
      <c r="AD62" s="46" t="str">
        <f t="shared" si="27"/>
        <v/>
      </c>
      <c r="AE62" s="46"/>
      <c r="AF62" s="46" t="str">
        <f t="shared" si="27"/>
        <v/>
      </c>
      <c r="AG62" s="46"/>
      <c r="AH62" s="46"/>
      <c r="AI62" s="46"/>
      <c r="AJ62" s="46" t="str">
        <f t="shared" si="27"/>
        <v/>
      </c>
      <c r="AK62" s="46"/>
      <c r="AL62" s="46" t="str">
        <f t="shared" si="27"/>
        <v/>
      </c>
      <c r="AM62" s="46"/>
      <c r="AN62" s="46" t="str">
        <f t="shared" si="27"/>
        <v/>
      </c>
      <c r="AO62" s="46"/>
      <c r="AP62" s="46" t="str">
        <f t="shared" si="27"/>
        <v/>
      </c>
      <c r="AQ62" s="46"/>
      <c r="AR62" s="46" t="str">
        <f t="shared" si="27"/>
        <v/>
      </c>
      <c r="AS62" s="46"/>
      <c r="AT62" s="46"/>
      <c r="AU62" s="46"/>
      <c r="AV62" s="46" t="str">
        <f t="shared" si="27"/>
        <v/>
      </c>
      <c r="AW62" s="46"/>
      <c r="AX62" s="46" t="str">
        <f t="shared" si="27"/>
        <v/>
      </c>
      <c r="AY62" s="46"/>
      <c r="AZ62" s="46" t="str">
        <f t="shared" si="27"/>
        <v/>
      </c>
      <c r="BA62" s="46"/>
      <c r="BB62" s="46" t="str">
        <f t="shared" si="27"/>
        <v/>
      </c>
      <c r="BC62" s="45"/>
      <c r="BD62" s="48"/>
      <c r="BE62" s="49" t="e">
        <f t="shared" si="26"/>
        <v>#DIV/0!</v>
      </c>
    </row>
    <row r="63" spans="1:57" x14ac:dyDescent="0.25">
      <c r="BD63" s="48"/>
      <c r="BE63" s="48"/>
    </row>
    <row r="64" spans="1:57" x14ac:dyDescent="0.25">
      <c r="A64" s="27" t="s">
        <v>35</v>
      </c>
      <c r="C64" s="33">
        <v>41821</v>
      </c>
      <c r="D64" s="33"/>
      <c r="E64" s="33">
        <v>41822</v>
      </c>
      <c r="F64" s="33"/>
      <c r="G64" s="33">
        <v>41823</v>
      </c>
      <c r="H64" s="33"/>
      <c r="I64" s="33">
        <v>41824</v>
      </c>
      <c r="J64" s="33"/>
      <c r="K64" s="34">
        <v>41825</v>
      </c>
      <c r="L64" s="34">
        <v>41826</v>
      </c>
      <c r="M64" s="33">
        <v>41827</v>
      </c>
      <c r="N64" s="33"/>
      <c r="O64" s="33">
        <v>41828</v>
      </c>
      <c r="P64" s="33"/>
      <c r="Q64" s="33">
        <v>41829</v>
      </c>
      <c r="R64" s="33"/>
      <c r="S64" s="33">
        <v>41830</v>
      </c>
      <c r="T64" s="33"/>
      <c r="U64" s="33">
        <v>41831</v>
      </c>
      <c r="V64" s="33"/>
      <c r="W64" s="34">
        <v>41832</v>
      </c>
      <c r="X64" s="34">
        <v>41833</v>
      </c>
      <c r="Y64" s="34">
        <v>41834</v>
      </c>
      <c r="Z64" s="33">
        <v>41835</v>
      </c>
      <c r="AA64" s="33"/>
      <c r="AB64" s="33">
        <v>41836</v>
      </c>
      <c r="AC64" s="33"/>
      <c r="AD64" s="33">
        <v>41837</v>
      </c>
      <c r="AE64" s="33"/>
      <c r="AF64" s="33">
        <v>41838</v>
      </c>
      <c r="AG64" s="33"/>
      <c r="AH64" s="34">
        <v>41839</v>
      </c>
      <c r="AI64" s="34">
        <v>41840</v>
      </c>
      <c r="AJ64" s="59">
        <v>41841</v>
      </c>
      <c r="AK64" s="33"/>
      <c r="AL64" s="33">
        <v>41842</v>
      </c>
      <c r="AM64" s="33"/>
      <c r="AN64" s="33">
        <v>41843</v>
      </c>
      <c r="AO64" s="33"/>
      <c r="AP64" s="33">
        <v>41844</v>
      </c>
      <c r="AQ64" s="33"/>
      <c r="AR64" s="33">
        <v>41845</v>
      </c>
      <c r="AS64" s="33"/>
      <c r="AT64" s="34">
        <v>41846</v>
      </c>
      <c r="AU64" s="34">
        <v>41847</v>
      </c>
      <c r="AV64" s="33">
        <v>41848</v>
      </c>
      <c r="AW64" s="33"/>
      <c r="AX64" s="33">
        <v>41849</v>
      </c>
      <c r="AY64" s="33"/>
      <c r="AZ64" s="33">
        <v>41850</v>
      </c>
      <c r="BA64" s="33"/>
      <c r="BB64" s="70">
        <v>41851</v>
      </c>
      <c r="BC64" s="16"/>
      <c r="BD64" s="48"/>
      <c r="BE64" s="48"/>
    </row>
    <row r="65" spans="1:57" x14ac:dyDescent="0.25">
      <c r="A65" s="28" t="s">
        <v>36</v>
      </c>
      <c r="B65" s="28">
        <v>24</v>
      </c>
      <c r="C65" s="36"/>
      <c r="D65" s="39" t="str">
        <f t="shared" ref="D65:D70" si="28">IF(C65="","",C65/$B$34)</f>
        <v/>
      </c>
      <c r="E65" s="36"/>
      <c r="F65" s="39" t="str">
        <f t="shared" ref="F65:F70" si="29">IF(E65="","",E65/$B$34)</f>
        <v/>
      </c>
      <c r="G65" s="36"/>
      <c r="H65" s="39" t="str">
        <f t="shared" ref="H65:H70" si="30">IF(G65="","",G65/$B$34)</f>
        <v/>
      </c>
      <c r="I65" s="36"/>
      <c r="J65" s="39" t="str">
        <f t="shared" ref="J65:J70" si="31">IF(I65="","",I65/$B$34)</f>
        <v/>
      </c>
      <c r="K65" s="37"/>
      <c r="L65" s="37"/>
      <c r="M65" s="36"/>
      <c r="N65" s="39" t="str">
        <f t="shared" ref="N65:N70" si="32">IF(M65="","",M65/$B$34)</f>
        <v/>
      </c>
      <c r="O65" s="36"/>
      <c r="P65" s="39" t="str">
        <f t="shared" ref="P65:P70" si="33">IF(O65="","",O65/$B$34)</f>
        <v/>
      </c>
      <c r="Q65" s="36"/>
      <c r="R65" s="39" t="str">
        <f t="shared" ref="R65:R70" si="34">IF(Q65="","",Q65/$B$34)</f>
        <v/>
      </c>
      <c r="S65" s="36"/>
      <c r="T65" s="39" t="str">
        <f t="shared" ref="T65:T70" si="35">IF(S65="","",S65/$B$34)</f>
        <v/>
      </c>
      <c r="U65" s="36"/>
      <c r="V65" s="39" t="str">
        <f t="shared" ref="V65:V70" si="36">IF(U65="","",U65/$B$34)</f>
        <v/>
      </c>
      <c r="W65" s="37"/>
      <c r="X65" s="37"/>
      <c r="Y65" s="37"/>
      <c r="Z65" s="36"/>
      <c r="AA65" s="39" t="str">
        <f t="shared" ref="AA65:AA70" si="37">IF(Z65="","",Z65/$B$34)</f>
        <v/>
      </c>
      <c r="AB65" s="36"/>
      <c r="AC65" s="39" t="str">
        <f t="shared" ref="AC65:AC70" si="38">IF(AB65="","",AB65/$B$34)</f>
        <v/>
      </c>
      <c r="AD65" s="36"/>
      <c r="AE65" s="39" t="str">
        <f t="shared" ref="AE65:AE70" si="39">IF(AD65="","",AD65/$B$34)</f>
        <v/>
      </c>
      <c r="AF65" s="36"/>
      <c r="AG65" s="39" t="str">
        <f t="shared" ref="AG65:AG70" si="40">IF(AF65="","",AF65/$B$34)</f>
        <v/>
      </c>
      <c r="AH65" s="37"/>
      <c r="AI65" s="37"/>
      <c r="AJ65" s="36"/>
      <c r="AK65" s="39" t="str">
        <f t="shared" ref="AK65:AK70" si="41">IF(AJ65="","",AJ65/$B$34)</f>
        <v/>
      </c>
      <c r="AL65" s="36"/>
      <c r="AM65" s="39" t="str">
        <f t="shared" ref="AM65:AM70" si="42">IF(AL65="","",AL65/$B$34)</f>
        <v/>
      </c>
      <c r="AN65" s="36"/>
      <c r="AO65" s="39" t="str">
        <f t="shared" ref="AO65:AO70" si="43">IF(AN65="","",AN65/$B$34)</f>
        <v/>
      </c>
      <c r="AP65" s="39"/>
      <c r="AQ65" s="39" t="str">
        <f t="shared" ref="AQ65:AS65" si="44">IF(AP65="","",AP65/$B$34)</f>
        <v/>
      </c>
      <c r="AR65" s="39"/>
      <c r="AS65" s="39" t="str">
        <f t="shared" si="44"/>
        <v/>
      </c>
      <c r="AT65" s="37"/>
      <c r="AU65" s="37"/>
      <c r="AV65" s="36"/>
      <c r="AW65" s="39" t="str">
        <f t="shared" ref="AW65:AW70" si="45">IF(AV65="","",AV65/$B$34)</f>
        <v/>
      </c>
      <c r="AX65" s="36"/>
      <c r="AY65" s="39" t="str">
        <f t="shared" ref="AY65:AY70" si="46">IF(AX65="","",AX65/$B$34)</f>
        <v/>
      </c>
      <c r="AZ65" s="36"/>
      <c r="BA65" s="39" t="str">
        <f t="shared" ref="BA65:BA70" si="47">IF(AZ65="","",AZ65/$B$34)</f>
        <v/>
      </c>
      <c r="BB65" s="39"/>
      <c r="BC65" s="39" t="str">
        <f t="shared" ref="BC65" si="48">IF(BB65="","",BB65/$B$34)</f>
        <v/>
      </c>
      <c r="BD65" s="48"/>
      <c r="BE65" s="48"/>
    </row>
    <row r="66" spans="1:57" x14ac:dyDescent="0.25">
      <c r="A66" s="27" t="s">
        <v>37</v>
      </c>
      <c r="B66" s="27">
        <v>24</v>
      </c>
      <c r="C66" s="38"/>
      <c r="D66" s="44" t="str">
        <f t="shared" si="28"/>
        <v/>
      </c>
      <c r="E66" s="38"/>
      <c r="F66" s="44" t="str">
        <f t="shared" si="29"/>
        <v/>
      </c>
      <c r="G66" s="38"/>
      <c r="H66" s="44" t="str">
        <f t="shared" si="30"/>
        <v/>
      </c>
      <c r="I66" s="38"/>
      <c r="J66" s="44" t="str">
        <f t="shared" si="31"/>
        <v/>
      </c>
      <c r="K66" s="37"/>
      <c r="L66" s="37"/>
      <c r="M66" s="38"/>
      <c r="N66" s="44" t="str">
        <f t="shared" si="32"/>
        <v/>
      </c>
      <c r="O66" s="38"/>
      <c r="P66" s="44" t="str">
        <f t="shared" si="33"/>
        <v/>
      </c>
      <c r="Q66" s="38"/>
      <c r="R66" s="44" t="str">
        <f t="shared" si="34"/>
        <v/>
      </c>
      <c r="S66" s="38"/>
      <c r="T66" s="44" t="str">
        <f t="shared" si="35"/>
        <v/>
      </c>
      <c r="U66" s="38"/>
      <c r="V66" s="44" t="str">
        <f t="shared" si="36"/>
        <v/>
      </c>
      <c r="W66" s="37"/>
      <c r="X66" s="37"/>
      <c r="Y66" s="37"/>
      <c r="Z66" s="38"/>
      <c r="AA66" s="44" t="str">
        <f t="shared" si="37"/>
        <v/>
      </c>
      <c r="AB66" s="38"/>
      <c r="AC66" s="44" t="str">
        <f t="shared" si="38"/>
        <v/>
      </c>
      <c r="AD66" s="38"/>
      <c r="AE66" s="44" t="str">
        <f t="shared" si="39"/>
        <v/>
      </c>
      <c r="AF66" s="38"/>
      <c r="AG66" s="44" t="str">
        <f t="shared" si="40"/>
        <v/>
      </c>
      <c r="AH66" s="37"/>
      <c r="AI66" s="37"/>
      <c r="AJ66" s="56"/>
      <c r="AK66" s="44" t="str">
        <f t="shared" si="41"/>
        <v/>
      </c>
      <c r="AL66" s="38"/>
      <c r="AM66" s="44" t="str">
        <f t="shared" si="42"/>
        <v/>
      </c>
      <c r="AN66" s="38"/>
      <c r="AO66" s="44" t="str">
        <f t="shared" si="43"/>
        <v/>
      </c>
      <c r="AP66" s="38"/>
      <c r="AQ66" s="44"/>
      <c r="AR66" s="38"/>
      <c r="AS66" s="44"/>
      <c r="AT66" s="37"/>
      <c r="AU66" s="37"/>
      <c r="AV66" s="38"/>
      <c r="AW66" s="44" t="str">
        <f t="shared" si="45"/>
        <v/>
      </c>
      <c r="AX66" s="38"/>
      <c r="AY66" s="44" t="str">
        <f t="shared" si="46"/>
        <v/>
      </c>
      <c r="AZ66" s="38"/>
      <c r="BA66" s="44" t="str">
        <f t="shared" si="47"/>
        <v/>
      </c>
      <c r="BB66" s="72"/>
      <c r="BC66" s="55" t="str">
        <f t="shared" ref="BC66" si="49">IF(BB66="","",BB66/$B$34)</f>
        <v/>
      </c>
      <c r="BD66" s="48"/>
      <c r="BE66" s="48"/>
    </row>
    <row r="67" spans="1:57" x14ac:dyDescent="0.25">
      <c r="A67" s="27" t="s">
        <v>38</v>
      </c>
      <c r="B67" s="27">
        <v>24</v>
      </c>
      <c r="C67" s="38"/>
      <c r="D67" s="44" t="str">
        <f t="shared" si="28"/>
        <v/>
      </c>
      <c r="E67" s="38"/>
      <c r="F67" s="44" t="str">
        <f t="shared" si="29"/>
        <v/>
      </c>
      <c r="G67" s="38"/>
      <c r="H67" s="44" t="str">
        <f t="shared" si="30"/>
        <v/>
      </c>
      <c r="I67" s="38"/>
      <c r="J67" s="44" t="str">
        <f t="shared" si="31"/>
        <v/>
      </c>
      <c r="K67" s="37"/>
      <c r="L67" s="37"/>
      <c r="M67" s="38"/>
      <c r="N67" s="44" t="str">
        <f t="shared" si="32"/>
        <v/>
      </c>
      <c r="O67" s="38"/>
      <c r="P67" s="44" t="str">
        <f t="shared" si="33"/>
        <v/>
      </c>
      <c r="Q67" s="38"/>
      <c r="R67" s="44" t="str">
        <f t="shared" si="34"/>
        <v/>
      </c>
      <c r="S67" s="38"/>
      <c r="T67" s="44" t="str">
        <f t="shared" si="35"/>
        <v/>
      </c>
      <c r="U67" s="38"/>
      <c r="V67" s="44" t="str">
        <f t="shared" si="36"/>
        <v/>
      </c>
      <c r="W67" s="37"/>
      <c r="X67" s="37"/>
      <c r="Y67" s="37"/>
      <c r="Z67" s="38"/>
      <c r="AA67" s="44" t="str">
        <f t="shared" si="37"/>
        <v/>
      </c>
      <c r="AB67" s="38"/>
      <c r="AC67" s="44" t="str">
        <f t="shared" si="38"/>
        <v/>
      </c>
      <c r="AD67" s="38"/>
      <c r="AE67" s="44" t="str">
        <f t="shared" si="39"/>
        <v/>
      </c>
      <c r="AF67" s="38"/>
      <c r="AG67" s="44" t="str">
        <f t="shared" si="40"/>
        <v/>
      </c>
      <c r="AH67" s="37"/>
      <c r="AI67" s="37"/>
      <c r="AJ67" s="56"/>
      <c r="AK67" s="44" t="str">
        <f t="shared" si="41"/>
        <v/>
      </c>
      <c r="AL67" s="38"/>
      <c r="AM67" s="44" t="str">
        <f t="shared" si="42"/>
        <v/>
      </c>
      <c r="AN67" s="38"/>
      <c r="AO67" s="44" t="str">
        <f t="shared" si="43"/>
        <v/>
      </c>
      <c r="AP67" s="38"/>
      <c r="AQ67" s="44"/>
      <c r="AR67" s="38"/>
      <c r="AS67" s="44"/>
      <c r="AT67" s="37"/>
      <c r="AU67" s="37"/>
      <c r="AV67" s="38"/>
      <c r="AW67" s="44" t="str">
        <f t="shared" si="45"/>
        <v/>
      </c>
      <c r="AX67" s="38"/>
      <c r="AY67" s="44" t="str">
        <f t="shared" si="46"/>
        <v/>
      </c>
      <c r="AZ67" s="38"/>
      <c r="BA67" s="44" t="str">
        <f t="shared" si="47"/>
        <v/>
      </c>
      <c r="BB67" s="72"/>
      <c r="BC67" s="55" t="str">
        <f t="shared" ref="BC67" si="50">IF(BB67="","",BB67/$B$34)</f>
        <v/>
      </c>
      <c r="BD67" s="48"/>
      <c r="BE67" s="48"/>
    </row>
    <row r="68" spans="1:57" x14ac:dyDescent="0.25">
      <c r="A68" s="28" t="s">
        <v>40</v>
      </c>
      <c r="B68" s="28">
        <v>24</v>
      </c>
      <c r="C68" s="36"/>
      <c r="D68" s="39" t="str">
        <f t="shared" si="28"/>
        <v/>
      </c>
      <c r="E68" s="36"/>
      <c r="F68" s="39" t="str">
        <f t="shared" si="29"/>
        <v/>
      </c>
      <c r="G68" s="36"/>
      <c r="H68" s="39" t="str">
        <f t="shared" si="30"/>
        <v/>
      </c>
      <c r="I68" s="36"/>
      <c r="J68" s="39" t="str">
        <f t="shared" si="31"/>
        <v/>
      </c>
      <c r="K68" s="37"/>
      <c r="L68" s="37"/>
      <c r="M68" s="36"/>
      <c r="N68" s="39" t="str">
        <f t="shared" si="32"/>
        <v/>
      </c>
      <c r="O68" s="36"/>
      <c r="P68" s="39" t="str">
        <f t="shared" si="33"/>
        <v/>
      </c>
      <c r="Q68" s="36"/>
      <c r="R68" s="39" t="str">
        <f t="shared" si="34"/>
        <v/>
      </c>
      <c r="S68" s="36"/>
      <c r="T68" s="39" t="str">
        <f t="shared" si="35"/>
        <v/>
      </c>
      <c r="U68" s="36"/>
      <c r="V68" s="39" t="str">
        <f t="shared" si="36"/>
        <v/>
      </c>
      <c r="W68" s="37"/>
      <c r="X68" s="37"/>
      <c r="Y68" s="37"/>
      <c r="Z68" s="36"/>
      <c r="AA68" s="39" t="str">
        <f t="shared" si="37"/>
        <v/>
      </c>
      <c r="AB68" s="36"/>
      <c r="AC68" s="39" t="str">
        <f t="shared" si="38"/>
        <v/>
      </c>
      <c r="AD68" s="36"/>
      <c r="AE68" s="39" t="str">
        <f t="shared" si="39"/>
        <v/>
      </c>
      <c r="AF68" s="36"/>
      <c r="AG68" s="39" t="str">
        <f t="shared" si="40"/>
        <v/>
      </c>
      <c r="AH68" s="37"/>
      <c r="AI68" s="37"/>
      <c r="AJ68" s="36"/>
      <c r="AK68" s="39" t="str">
        <f t="shared" si="41"/>
        <v/>
      </c>
      <c r="AL68" s="36"/>
      <c r="AM68" s="39" t="str">
        <f t="shared" si="42"/>
        <v/>
      </c>
      <c r="AN68" s="36"/>
      <c r="AO68" s="39" t="str">
        <f t="shared" si="43"/>
        <v/>
      </c>
      <c r="AP68" s="36"/>
      <c r="AQ68" s="39"/>
      <c r="AR68" s="36"/>
      <c r="AS68" s="39"/>
      <c r="AT68" s="37"/>
      <c r="AU68" s="37"/>
      <c r="AV68" s="36"/>
      <c r="AW68" s="39" t="str">
        <f t="shared" si="45"/>
        <v/>
      </c>
      <c r="AX68" s="36"/>
      <c r="AY68" s="39" t="str">
        <f t="shared" si="46"/>
        <v/>
      </c>
      <c r="AZ68" s="36"/>
      <c r="BA68" s="39" t="str">
        <f t="shared" si="47"/>
        <v/>
      </c>
      <c r="BB68" s="71"/>
      <c r="BC68" s="39" t="str">
        <f t="shared" ref="BC68" si="51">IF(BB68="","",BB68/$B$34)</f>
        <v/>
      </c>
      <c r="BD68" s="48"/>
      <c r="BE68" s="48"/>
    </row>
    <row r="69" spans="1:57" x14ac:dyDescent="0.25">
      <c r="A69" s="27" t="s">
        <v>39</v>
      </c>
      <c r="B69" s="27">
        <v>24</v>
      </c>
      <c r="C69" s="38"/>
      <c r="D69" s="44" t="str">
        <f t="shared" si="28"/>
        <v/>
      </c>
      <c r="E69" s="38"/>
      <c r="F69" s="44" t="str">
        <f t="shared" si="29"/>
        <v/>
      </c>
      <c r="G69" s="38"/>
      <c r="H69" s="44" t="str">
        <f t="shared" si="30"/>
        <v/>
      </c>
      <c r="I69" s="38"/>
      <c r="J69" s="44" t="str">
        <f t="shared" si="31"/>
        <v/>
      </c>
      <c r="K69" s="37"/>
      <c r="L69" s="37"/>
      <c r="M69" s="38"/>
      <c r="N69" s="44" t="str">
        <f t="shared" si="32"/>
        <v/>
      </c>
      <c r="O69" s="38"/>
      <c r="P69" s="44" t="str">
        <f t="shared" si="33"/>
        <v/>
      </c>
      <c r="Q69" s="38"/>
      <c r="R69" s="44" t="str">
        <f t="shared" si="34"/>
        <v/>
      </c>
      <c r="S69" s="38"/>
      <c r="T69" s="44" t="str">
        <f t="shared" si="35"/>
        <v/>
      </c>
      <c r="U69" s="38"/>
      <c r="V69" s="44" t="str">
        <f t="shared" si="36"/>
        <v/>
      </c>
      <c r="W69" s="37"/>
      <c r="X69" s="37"/>
      <c r="Y69" s="37"/>
      <c r="Z69" s="38"/>
      <c r="AA69" s="44" t="str">
        <f t="shared" si="37"/>
        <v/>
      </c>
      <c r="AB69" s="38"/>
      <c r="AC69" s="44" t="str">
        <f t="shared" si="38"/>
        <v/>
      </c>
      <c r="AD69" s="38"/>
      <c r="AE69" s="44" t="str">
        <f t="shared" si="39"/>
        <v/>
      </c>
      <c r="AF69" s="38"/>
      <c r="AG69" s="44" t="str">
        <f t="shared" si="40"/>
        <v/>
      </c>
      <c r="AH69" s="37"/>
      <c r="AI69" s="37"/>
      <c r="AJ69" s="56"/>
      <c r="AK69" s="44" t="str">
        <f t="shared" si="41"/>
        <v/>
      </c>
      <c r="AL69" s="38"/>
      <c r="AM69" s="44" t="str">
        <f t="shared" si="42"/>
        <v/>
      </c>
      <c r="AN69" s="38"/>
      <c r="AO69" s="44" t="str">
        <f t="shared" si="43"/>
        <v/>
      </c>
      <c r="AP69" s="38"/>
      <c r="AQ69" s="44"/>
      <c r="AR69" s="38"/>
      <c r="AS69" s="44"/>
      <c r="AT69" s="37"/>
      <c r="AU69" s="37"/>
      <c r="AV69" s="38"/>
      <c r="AW69" s="44" t="str">
        <f t="shared" si="45"/>
        <v/>
      </c>
      <c r="AX69" s="38"/>
      <c r="AY69" s="44" t="str">
        <f t="shared" si="46"/>
        <v/>
      </c>
      <c r="AZ69" s="38"/>
      <c r="BA69" s="44" t="str">
        <f t="shared" si="47"/>
        <v/>
      </c>
      <c r="BB69" s="72"/>
      <c r="BC69" s="55" t="str">
        <f t="shared" ref="BC69:BC70" si="52">IF(BB69="","",BB69/$B$34)</f>
        <v/>
      </c>
      <c r="BD69" s="48"/>
      <c r="BE69" s="48"/>
    </row>
    <row r="70" spans="1:57" x14ac:dyDescent="0.25">
      <c r="A70" s="69" t="s">
        <v>99</v>
      </c>
      <c r="B70" s="27">
        <v>24</v>
      </c>
      <c r="C70" s="38"/>
      <c r="D70" s="44" t="str">
        <f t="shared" si="28"/>
        <v/>
      </c>
      <c r="E70" s="38"/>
      <c r="F70" s="44" t="str">
        <f t="shared" si="29"/>
        <v/>
      </c>
      <c r="G70" s="38"/>
      <c r="H70" s="44" t="str">
        <f t="shared" si="30"/>
        <v/>
      </c>
      <c r="I70" s="38"/>
      <c r="J70" s="44" t="str">
        <f t="shared" si="31"/>
        <v/>
      </c>
      <c r="K70" s="37"/>
      <c r="L70" s="37"/>
      <c r="M70" s="38"/>
      <c r="N70" s="44" t="str">
        <f t="shared" si="32"/>
        <v/>
      </c>
      <c r="O70" s="38"/>
      <c r="P70" s="44" t="str">
        <f t="shared" si="33"/>
        <v/>
      </c>
      <c r="Q70" s="38"/>
      <c r="R70" s="44" t="str">
        <f t="shared" si="34"/>
        <v/>
      </c>
      <c r="S70" s="38"/>
      <c r="T70" s="44" t="str">
        <f t="shared" si="35"/>
        <v/>
      </c>
      <c r="U70" s="38"/>
      <c r="V70" s="44" t="str">
        <f t="shared" si="36"/>
        <v/>
      </c>
      <c r="W70" s="37"/>
      <c r="X70" s="37"/>
      <c r="Y70" s="37"/>
      <c r="Z70" s="38"/>
      <c r="AA70" s="44" t="str">
        <f t="shared" si="37"/>
        <v/>
      </c>
      <c r="AB70" s="38"/>
      <c r="AC70" s="44" t="str">
        <f t="shared" si="38"/>
        <v/>
      </c>
      <c r="AD70" s="38"/>
      <c r="AE70" s="44" t="str">
        <f t="shared" si="39"/>
        <v/>
      </c>
      <c r="AF70" s="38"/>
      <c r="AG70" s="44" t="str">
        <f t="shared" si="40"/>
        <v/>
      </c>
      <c r="AH70" s="37"/>
      <c r="AI70" s="37"/>
      <c r="AJ70" s="56"/>
      <c r="AK70" s="44" t="str">
        <f t="shared" si="41"/>
        <v/>
      </c>
      <c r="AL70" s="38"/>
      <c r="AM70" s="44" t="str">
        <f t="shared" si="42"/>
        <v/>
      </c>
      <c r="AN70" s="38"/>
      <c r="AO70" s="44" t="str">
        <f t="shared" si="43"/>
        <v/>
      </c>
      <c r="AP70" s="38"/>
      <c r="AQ70" s="44"/>
      <c r="AR70" s="38"/>
      <c r="AS70" s="44"/>
      <c r="AT70" s="37"/>
      <c r="AU70" s="37"/>
      <c r="AV70" s="38"/>
      <c r="AW70" s="44" t="str">
        <f t="shared" si="45"/>
        <v/>
      </c>
      <c r="AX70" s="38"/>
      <c r="AY70" s="44" t="str">
        <f t="shared" si="46"/>
        <v/>
      </c>
      <c r="AZ70" s="38"/>
      <c r="BA70" s="44" t="str">
        <f t="shared" si="47"/>
        <v/>
      </c>
      <c r="BB70" s="44"/>
      <c r="BC70" s="55" t="str">
        <f t="shared" si="52"/>
        <v/>
      </c>
      <c r="BD70" s="48"/>
      <c r="BE70" s="48"/>
    </row>
    <row r="71" spans="1:57" x14ac:dyDescent="0.25">
      <c r="BC71" s="81"/>
      <c r="BD71" s="48"/>
      <c r="BE71" s="48"/>
    </row>
    <row r="72" spans="1:57" x14ac:dyDescent="0.25">
      <c r="A72" s="30" t="s">
        <v>62</v>
      </c>
      <c r="B72" s="65"/>
      <c r="C72" s="46" t="str">
        <f>IF(C65="","",AVERAGE(D65:D70))</f>
        <v/>
      </c>
      <c r="D72" s="46"/>
      <c r="E72" s="46" t="str">
        <f t="shared" ref="E72:BB72" si="53">IF(E65="","",AVERAGE(F65:F70))</f>
        <v/>
      </c>
      <c r="F72" s="46"/>
      <c r="G72" s="46" t="str">
        <f t="shared" si="53"/>
        <v/>
      </c>
      <c r="H72" s="46"/>
      <c r="I72" s="46" t="str">
        <f t="shared" si="53"/>
        <v/>
      </c>
      <c r="J72" s="46"/>
      <c r="K72" s="46"/>
      <c r="L72" s="46"/>
      <c r="M72" s="46" t="str">
        <f t="shared" si="53"/>
        <v/>
      </c>
      <c r="N72" s="46"/>
      <c r="O72" s="46" t="str">
        <f t="shared" si="53"/>
        <v/>
      </c>
      <c r="P72" s="46"/>
      <c r="Q72" s="46" t="str">
        <f t="shared" si="53"/>
        <v/>
      </c>
      <c r="R72" s="46"/>
      <c r="S72" s="46" t="str">
        <f t="shared" si="53"/>
        <v/>
      </c>
      <c r="T72" s="46"/>
      <c r="U72" s="46" t="str">
        <f t="shared" si="53"/>
        <v/>
      </c>
      <c r="V72" s="46"/>
      <c r="W72" s="46"/>
      <c r="X72" s="46"/>
      <c r="Y72" s="46"/>
      <c r="Z72" s="46" t="str">
        <f t="shared" si="53"/>
        <v/>
      </c>
      <c r="AA72" s="46"/>
      <c r="AB72" s="46" t="str">
        <f t="shared" si="53"/>
        <v/>
      </c>
      <c r="AC72" s="46"/>
      <c r="AD72" s="46" t="str">
        <f t="shared" si="53"/>
        <v/>
      </c>
      <c r="AE72" s="46"/>
      <c r="AF72" s="46" t="str">
        <f t="shared" si="53"/>
        <v/>
      </c>
      <c r="AG72" s="46"/>
      <c r="AH72" s="46"/>
      <c r="AI72" s="46"/>
      <c r="AJ72" s="46" t="str">
        <f t="shared" si="53"/>
        <v/>
      </c>
      <c r="AK72" s="46"/>
      <c r="AL72" s="46" t="str">
        <f t="shared" si="53"/>
        <v/>
      </c>
      <c r="AM72" s="46"/>
      <c r="AN72" s="46" t="str">
        <f t="shared" si="53"/>
        <v/>
      </c>
      <c r="AO72" s="46"/>
      <c r="AP72" s="46" t="str">
        <f t="shared" si="53"/>
        <v/>
      </c>
      <c r="AQ72" s="46"/>
      <c r="AR72" s="46" t="str">
        <f t="shared" si="53"/>
        <v/>
      </c>
      <c r="AS72" s="46"/>
      <c r="AT72" s="46"/>
      <c r="AU72" s="46"/>
      <c r="AV72" s="46" t="str">
        <f t="shared" si="53"/>
        <v/>
      </c>
      <c r="AW72" s="46"/>
      <c r="AX72" s="46" t="str">
        <f t="shared" si="53"/>
        <v/>
      </c>
      <c r="AY72" s="46"/>
      <c r="AZ72" s="46" t="str">
        <f t="shared" si="53"/>
        <v/>
      </c>
      <c r="BA72" s="46"/>
      <c r="BB72" s="46" t="str">
        <f t="shared" si="53"/>
        <v/>
      </c>
      <c r="BC72" s="46"/>
      <c r="BD72" s="48"/>
      <c r="BE72" s="50" t="e">
        <f>AVERAGE(C72:BB72)</f>
        <v>#DIV/0!</v>
      </c>
    </row>
    <row r="73" spans="1:57" x14ac:dyDescent="0.25"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  <c r="AY73" s="47"/>
      <c r="AZ73" s="47"/>
      <c r="BD73" s="48"/>
      <c r="BE73" s="48"/>
    </row>
    <row r="74" spans="1:57" x14ac:dyDescent="0.25">
      <c r="A74" s="30" t="s">
        <v>100</v>
      </c>
      <c r="C74" s="47">
        <f>SUM(C65:C70)</f>
        <v>0</v>
      </c>
      <c r="D74" s="47"/>
      <c r="E74" s="47">
        <f t="shared" ref="E74:BB74" si="54">SUM(E65:E70)</f>
        <v>0</v>
      </c>
      <c r="F74" s="47"/>
      <c r="G74" s="47">
        <f t="shared" si="54"/>
        <v>0</v>
      </c>
      <c r="H74" s="47"/>
      <c r="I74" s="47">
        <f t="shared" si="54"/>
        <v>0</v>
      </c>
      <c r="J74" s="47"/>
      <c r="K74" s="47"/>
      <c r="L74" s="47"/>
      <c r="M74" s="47">
        <f t="shared" si="54"/>
        <v>0</v>
      </c>
      <c r="N74" s="47"/>
      <c r="O74" s="47">
        <f t="shared" si="54"/>
        <v>0</v>
      </c>
      <c r="P74" s="47"/>
      <c r="Q74" s="47">
        <f t="shared" si="54"/>
        <v>0</v>
      </c>
      <c r="R74" s="47"/>
      <c r="S74" s="47">
        <f t="shared" si="54"/>
        <v>0</v>
      </c>
      <c r="T74" s="47"/>
      <c r="U74" s="47">
        <f t="shared" si="54"/>
        <v>0</v>
      </c>
      <c r="V74" s="47"/>
      <c r="W74" s="47"/>
      <c r="X74" s="47"/>
      <c r="Y74" s="47"/>
      <c r="Z74" s="47">
        <f t="shared" si="54"/>
        <v>0</v>
      </c>
      <c r="AA74" s="47"/>
      <c r="AB74" s="47">
        <f t="shared" si="54"/>
        <v>0</v>
      </c>
      <c r="AC74" s="47"/>
      <c r="AD74" s="47">
        <f t="shared" si="54"/>
        <v>0</v>
      </c>
      <c r="AE74" s="47"/>
      <c r="AF74" s="47">
        <f t="shared" si="54"/>
        <v>0</v>
      </c>
      <c r="AG74" s="47"/>
      <c r="AH74" s="47"/>
      <c r="AI74" s="47"/>
      <c r="AJ74" s="47">
        <f t="shared" si="54"/>
        <v>0</v>
      </c>
      <c r="AK74" s="47"/>
      <c r="AL74" s="47">
        <f t="shared" si="54"/>
        <v>0</v>
      </c>
      <c r="AM74" s="47"/>
      <c r="AN74" s="47">
        <f t="shared" si="54"/>
        <v>0</v>
      </c>
      <c r="AO74" s="47"/>
      <c r="AP74" s="47">
        <f t="shared" si="54"/>
        <v>0</v>
      </c>
      <c r="AQ74" s="47"/>
      <c r="AR74" s="47">
        <f t="shared" si="54"/>
        <v>0</v>
      </c>
      <c r="AS74" s="47"/>
      <c r="AT74" s="47"/>
      <c r="AU74" s="47"/>
      <c r="AV74" s="47">
        <f t="shared" si="54"/>
        <v>0</v>
      </c>
      <c r="AW74" s="47"/>
      <c r="AX74" s="47">
        <f t="shared" si="54"/>
        <v>0</v>
      </c>
      <c r="AY74" s="47"/>
      <c r="AZ74" s="47">
        <f t="shared" si="54"/>
        <v>0</v>
      </c>
      <c r="BA74" s="47"/>
      <c r="BB74" s="47">
        <f t="shared" si="54"/>
        <v>0</v>
      </c>
      <c r="BC74" s="47"/>
      <c r="BD74" s="48"/>
      <c r="BE74" s="48"/>
    </row>
    <row r="75" spans="1:57" x14ac:dyDescent="0.25">
      <c r="A75" s="29" t="s">
        <v>41</v>
      </c>
      <c r="B75" s="65"/>
      <c r="C75" s="46" t="str">
        <f>IF(C74=0,"",(SUM(C65:C70)/(C59+C74)))</f>
        <v/>
      </c>
      <c r="D75" s="46"/>
      <c r="E75" s="46" t="str">
        <f t="shared" ref="E75:BB75" si="55">IF(E74=0,"",(SUM(E65:E70)/(E59+E74)))</f>
        <v/>
      </c>
      <c r="F75" s="46"/>
      <c r="G75" s="46" t="str">
        <f t="shared" si="55"/>
        <v/>
      </c>
      <c r="H75" s="46"/>
      <c r="I75" s="46" t="str">
        <f t="shared" si="55"/>
        <v/>
      </c>
      <c r="J75" s="46"/>
      <c r="K75" s="46"/>
      <c r="L75" s="46"/>
      <c r="M75" s="46" t="str">
        <f t="shared" si="55"/>
        <v/>
      </c>
      <c r="N75" s="46"/>
      <c r="O75" s="46" t="str">
        <f t="shared" si="55"/>
        <v/>
      </c>
      <c r="P75" s="46"/>
      <c r="Q75" s="46" t="str">
        <f t="shared" si="55"/>
        <v/>
      </c>
      <c r="R75" s="46"/>
      <c r="S75" s="46" t="str">
        <f t="shared" si="55"/>
        <v/>
      </c>
      <c r="T75" s="46"/>
      <c r="U75" s="46" t="str">
        <f t="shared" si="55"/>
        <v/>
      </c>
      <c r="V75" s="46"/>
      <c r="W75" s="46"/>
      <c r="X75" s="46"/>
      <c r="Y75" s="46"/>
      <c r="Z75" s="46" t="str">
        <f t="shared" si="55"/>
        <v/>
      </c>
      <c r="AA75" s="46"/>
      <c r="AB75" s="46" t="str">
        <f t="shared" si="55"/>
        <v/>
      </c>
      <c r="AC75" s="46"/>
      <c r="AD75" s="46" t="str">
        <f t="shared" si="55"/>
        <v/>
      </c>
      <c r="AE75" s="46"/>
      <c r="AF75" s="46" t="str">
        <f t="shared" si="55"/>
        <v/>
      </c>
      <c r="AG75" s="46"/>
      <c r="AH75" s="46"/>
      <c r="AI75" s="46"/>
      <c r="AJ75" s="46" t="str">
        <f t="shared" si="55"/>
        <v/>
      </c>
      <c r="AK75" s="46"/>
      <c r="AL75" s="46" t="str">
        <f t="shared" si="55"/>
        <v/>
      </c>
      <c r="AM75" s="46"/>
      <c r="AN75" s="46" t="str">
        <f t="shared" si="55"/>
        <v/>
      </c>
      <c r="AO75" s="46"/>
      <c r="AP75" s="46" t="str">
        <f t="shared" si="55"/>
        <v/>
      </c>
      <c r="AQ75" s="46"/>
      <c r="AR75" s="46" t="str">
        <f t="shared" si="55"/>
        <v/>
      </c>
      <c r="AS75" s="46"/>
      <c r="AT75" s="46"/>
      <c r="AU75" s="46"/>
      <c r="AV75" s="46" t="str">
        <f t="shared" si="55"/>
        <v/>
      </c>
      <c r="AW75" s="46"/>
      <c r="AX75" s="46" t="str">
        <f t="shared" si="55"/>
        <v/>
      </c>
      <c r="AY75" s="46"/>
      <c r="AZ75" s="46" t="str">
        <f t="shared" si="55"/>
        <v/>
      </c>
      <c r="BA75" s="46"/>
      <c r="BB75" s="46" t="str">
        <f t="shared" si="55"/>
        <v/>
      </c>
      <c r="BC75" s="46"/>
      <c r="BD75" s="48"/>
      <c r="BE75" s="50" t="e">
        <f>AVERAGE(C75:BB75)</f>
        <v>#DIV/0!</v>
      </c>
    </row>
    <row r="78" spans="1:57" x14ac:dyDescent="0.25">
      <c r="A78" s="27" t="s">
        <v>92</v>
      </c>
      <c r="C78" s="16">
        <v>41821</v>
      </c>
      <c r="D78" s="16"/>
      <c r="E78" s="16">
        <v>41822</v>
      </c>
      <c r="F78" s="16"/>
      <c r="G78" s="16">
        <v>41823</v>
      </c>
      <c r="H78" s="16"/>
      <c r="I78" s="16">
        <v>41824</v>
      </c>
      <c r="J78" s="16"/>
      <c r="K78" s="18">
        <v>41825</v>
      </c>
      <c r="L78" s="18">
        <v>41826</v>
      </c>
      <c r="M78" s="16">
        <v>41827</v>
      </c>
      <c r="N78" s="16"/>
      <c r="O78" s="16">
        <v>41828</v>
      </c>
      <c r="P78" s="16"/>
      <c r="Q78" s="16">
        <v>41829</v>
      </c>
      <c r="R78" s="16"/>
      <c r="S78" s="16">
        <v>41830</v>
      </c>
      <c r="T78" s="16"/>
      <c r="U78" s="16">
        <v>41831</v>
      </c>
      <c r="V78" s="16"/>
      <c r="W78" s="18">
        <v>41832</v>
      </c>
      <c r="X78" s="18">
        <v>41833</v>
      </c>
      <c r="Y78" s="18">
        <v>41834</v>
      </c>
      <c r="Z78" s="16">
        <v>41835</v>
      </c>
      <c r="AA78" s="16"/>
      <c r="AB78" s="16">
        <v>41836</v>
      </c>
      <c r="AC78" s="16"/>
      <c r="AD78" s="16">
        <v>41837</v>
      </c>
      <c r="AE78" s="16"/>
      <c r="AF78" s="16">
        <v>41838</v>
      </c>
      <c r="AG78" s="16"/>
      <c r="AH78" s="18">
        <v>41839</v>
      </c>
      <c r="AI78" s="18">
        <v>41840</v>
      </c>
      <c r="AJ78" s="57">
        <v>41841</v>
      </c>
      <c r="AK78" s="57"/>
      <c r="AL78" s="16">
        <v>41842</v>
      </c>
      <c r="AM78" s="16"/>
      <c r="AN78" s="16">
        <v>41843</v>
      </c>
      <c r="AO78" s="16"/>
      <c r="AP78" s="16">
        <v>41844</v>
      </c>
      <c r="AQ78" s="16"/>
      <c r="AR78" s="16">
        <v>41845</v>
      </c>
      <c r="AS78" s="16"/>
      <c r="AT78" s="18">
        <v>41846</v>
      </c>
      <c r="AU78" s="18">
        <v>41847</v>
      </c>
      <c r="AV78" s="57">
        <v>41848</v>
      </c>
      <c r="AW78" s="16"/>
      <c r="AX78" s="16">
        <v>41849</v>
      </c>
      <c r="AY78" s="16"/>
      <c r="AZ78" s="16">
        <v>41850</v>
      </c>
      <c r="BA78" s="16"/>
      <c r="BB78" s="70">
        <v>41851</v>
      </c>
      <c r="BC78" s="16"/>
    </row>
    <row r="79" spans="1:57" x14ac:dyDescent="0.25">
      <c r="A79" s="26" t="s">
        <v>70</v>
      </c>
      <c r="C79" s="64"/>
      <c r="D79" s="27"/>
      <c r="E79" s="27"/>
      <c r="F79" s="27"/>
      <c r="G79" s="27"/>
      <c r="H79" s="27"/>
      <c r="I79" s="64"/>
      <c r="J79" s="27"/>
      <c r="K79" s="61"/>
      <c r="L79" s="61"/>
      <c r="M79" s="64"/>
      <c r="N79" s="64"/>
      <c r="O79" s="64"/>
      <c r="P79" s="27"/>
      <c r="Q79" s="31"/>
      <c r="R79" s="31"/>
      <c r="S79" s="31"/>
      <c r="T79" s="31"/>
      <c r="U79" s="31"/>
      <c r="V79" s="27"/>
      <c r="W79" s="61"/>
      <c r="X79" s="61"/>
      <c r="Y79" s="67"/>
      <c r="Z79" s="27"/>
      <c r="AA79" s="64"/>
      <c r="AB79" s="27"/>
      <c r="AC79" s="64"/>
      <c r="AD79" s="27"/>
      <c r="AE79" s="27"/>
      <c r="AF79" s="27"/>
      <c r="AG79" s="27"/>
      <c r="AH79" s="61"/>
      <c r="AI79" s="61"/>
      <c r="AJ79" s="69"/>
      <c r="AK79" s="69"/>
      <c r="AL79" s="27"/>
      <c r="AM79" s="27"/>
      <c r="AN79" s="27"/>
      <c r="AO79" s="27"/>
      <c r="AP79" s="27"/>
      <c r="AQ79" s="27"/>
      <c r="AR79" s="27"/>
      <c r="AS79" s="27"/>
      <c r="AT79" s="61"/>
      <c r="AU79" s="61"/>
      <c r="AV79" s="69"/>
      <c r="AW79" s="27"/>
      <c r="AX79" s="27"/>
      <c r="AY79" s="27"/>
      <c r="AZ79" s="27"/>
      <c r="BA79" s="27"/>
      <c r="BB79" s="73"/>
      <c r="BC79" s="27"/>
    </row>
    <row r="80" spans="1:57" x14ac:dyDescent="0.25">
      <c r="A80" s="26" t="s">
        <v>71</v>
      </c>
      <c r="C80" s="27"/>
      <c r="D80" s="27"/>
      <c r="E80" s="64"/>
      <c r="F80" s="64"/>
      <c r="G80" s="64"/>
      <c r="H80" s="27"/>
      <c r="I80" s="27"/>
      <c r="J80" s="27"/>
      <c r="K80" s="61"/>
      <c r="L80" s="61"/>
      <c r="M80" s="27"/>
      <c r="N80" s="27"/>
      <c r="O80" s="64"/>
      <c r="P80" s="27"/>
      <c r="Q80" s="64"/>
      <c r="R80" s="64"/>
      <c r="S80" s="64"/>
      <c r="T80" s="27"/>
      <c r="U80" s="27"/>
      <c r="V80" s="27"/>
      <c r="W80" s="61"/>
      <c r="X80" s="61"/>
      <c r="Y80" s="67"/>
      <c r="Z80" s="27"/>
      <c r="AA80" s="64"/>
      <c r="AB80" s="27"/>
      <c r="AC80" s="64"/>
      <c r="AD80" s="27"/>
      <c r="AE80" s="27"/>
      <c r="AF80" s="27"/>
      <c r="AG80" s="27"/>
      <c r="AH80" s="61"/>
      <c r="AI80" s="61"/>
      <c r="AJ80" s="69"/>
      <c r="AK80" s="69"/>
      <c r="AL80" s="27"/>
      <c r="AM80" s="27"/>
      <c r="AN80" s="27"/>
      <c r="AO80" s="27"/>
      <c r="AP80" s="27"/>
      <c r="AQ80" s="27"/>
      <c r="AR80" s="27"/>
      <c r="AS80" s="27"/>
      <c r="AT80" s="61"/>
      <c r="AU80" s="61"/>
      <c r="AV80" s="69"/>
      <c r="AW80" s="27"/>
      <c r="AX80" s="27"/>
      <c r="AY80" s="27"/>
      <c r="AZ80" s="27"/>
      <c r="BA80" s="27"/>
      <c r="BB80" s="73"/>
      <c r="BC80" s="27"/>
    </row>
    <row r="81" spans="1:58" x14ac:dyDescent="0.25">
      <c r="A81" s="26" t="s">
        <v>72</v>
      </c>
      <c r="C81" s="27"/>
      <c r="D81" s="27"/>
      <c r="E81" s="64"/>
      <c r="F81" s="27"/>
      <c r="G81" s="27"/>
      <c r="H81" s="27"/>
      <c r="I81" s="64"/>
      <c r="J81" s="27"/>
      <c r="K81" s="61"/>
      <c r="L81" s="61"/>
      <c r="M81" s="64"/>
      <c r="N81" s="27"/>
      <c r="O81" s="27"/>
      <c r="P81" s="27"/>
      <c r="Q81" s="64"/>
      <c r="R81" s="64"/>
      <c r="S81" s="64"/>
      <c r="T81" s="27"/>
      <c r="U81" s="27"/>
      <c r="V81" s="27"/>
      <c r="W81" s="61"/>
      <c r="X81" s="61"/>
      <c r="Y81" s="61"/>
      <c r="Z81" s="27"/>
      <c r="AA81" s="64"/>
      <c r="AB81" s="27"/>
      <c r="AC81" s="64"/>
      <c r="AD81" s="27"/>
      <c r="AE81" s="27"/>
      <c r="AF81" s="27"/>
      <c r="AG81" s="27"/>
      <c r="AH81" s="61"/>
      <c r="AI81" s="61"/>
      <c r="AJ81" s="69"/>
      <c r="AK81" s="69"/>
      <c r="AL81" s="27"/>
      <c r="AM81" s="27"/>
      <c r="AN81" s="27"/>
      <c r="AO81" s="27"/>
      <c r="AP81" s="27"/>
      <c r="AQ81" s="27"/>
      <c r="AR81" s="27"/>
      <c r="AS81" s="27"/>
      <c r="AT81" s="61"/>
      <c r="AU81" s="61"/>
      <c r="AV81" s="69"/>
      <c r="AW81" s="27"/>
      <c r="AX81" s="27"/>
      <c r="AY81" s="27"/>
      <c r="AZ81" s="27"/>
      <c r="BA81" s="27"/>
      <c r="BB81" s="73"/>
      <c r="BC81" s="27"/>
    </row>
    <row r="82" spans="1:58" x14ac:dyDescent="0.25">
      <c r="A82" s="26" t="s">
        <v>73</v>
      </c>
      <c r="C82" s="27"/>
      <c r="D82" s="27"/>
      <c r="E82" s="27"/>
      <c r="F82" s="27"/>
      <c r="G82" s="64"/>
      <c r="H82" s="27"/>
      <c r="I82" s="27"/>
      <c r="J82" s="27"/>
      <c r="K82" s="61"/>
      <c r="L82" s="61"/>
      <c r="M82" s="27"/>
      <c r="N82" s="27"/>
      <c r="O82" s="27"/>
      <c r="P82" s="27"/>
      <c r="Q82" s="64"/>
      <c r="R82" s="64"/>
      <c r="S82" s="64"/>
      <c r="T82" s="64"/>
      <c r="U82" s="64"/>
      <c r="V82" s="27"/>
      <c r="W82" s="61"/>
      <c r="X82" s="61"/>
      <c r="Y82" s="61"/>
      <c r="Z82" s="27"/>
      <c r="AA82" s="64"/>
      <c r="AB82" s="27"/>
      <c r="AC82" s="64"/>
      <c r="AD82" s="27"/>
      <c r="AE82" s="27"/>
      <c r="AF82" s="27"/>
      <c r="AG82" s="27"/>
      <c r="AH82" s="61"/>
      <c r="AI82" s="61"/>
      <c r="AJ82" s="69"/>
      <c r="AK82" s="69"/>
      <c r="AL82" s="27"/>
      <c r="AM82" s="27"/>
      <c r="AN82" s="27"/>
      <c r="AO82" s="27"/>
      <c r="AP82" s="27"/>
      <c r="AQ82" s="27"/>
      <c r="AR82" s="27"/>
      <c r="AS82" s="27"/>
      <c r="AT82" s="61"/>
      <c r="AU82" s="61"/>
      <c r="AV82" s="69"/>
      <c r="AW82" s="27"/>
      <c r="AX82" s="27"/>
      <c r="AY82" s="27"/>
      <c r="AZ82" s="27"/>
      <c r="BA82" s="27"/>
      <c r="BB82" s="73"/>
      <c r="BC82" s="27"/>
    </row>
    <row r="83" spans="1:58" x14ac:dyDescent="0.25">
      <c r="A83" s="26" t="s">
        <v>74</v>
      </c>
      <c r="C83" s="27"/>
      <c r="D83" s="27"/>
      <c r="E83" s="27"/>
      <c r="F83" s="27"/>
      <c r="G83" s="27"/>
      <c r="H83" s="27"/>
      <c r="I83" s="27"/>
      <c r="J83" s="27"/>
      <c r="K83" s="61"/>
      <c r="L83" s="61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61"/>
      <c r="X83" s="61"/>
      <c r="Y83" s="61"/>
      <c r="Z83" s="27"/>
      <c r="AA83" s="27"/>
      <c r="AB83" s="27"/>
      <c r="AC83" s="64"/>
      <c r="AD83" s="27"/>
      <c r="AE83" s="27"/>
      <c r="AF83" s="27"/>
      <c r="AG83" s="27"/>
      <c r="AH83" s="61"/>
      <c r="AI83" s="61"/>
      <c r="AJ83" s="69"/>
      <c r="AK83" s="69"/>
      <c r="AL83" s="27"/>
      <c r="AM83" s="27"/>
      <c r="AN83" s="27"/>
      <c r="AO83" s="27"/>
      <c r="AP83" s="27"/>
      <c r="AQ83" s="27"/>
      <c r="AR83" s="27"/>
      <c r="AS83" s="27"/>
      <c r="AT83" s="61"/>
      <c r="AU83" s="61"/>
      <c r="AV83" s="69"/>
      <c r="AW83" s="27"/>
      <c r="AX83" s="27"/>
      <c r="AY83" s="27"/>
      <c r="AZ83" s="27"/>
      <c r="BA83" s="27"/>
      <c r="BB83" s="73"/>
      <c r="BC83" s="27"/>
    </row>
    <row r="84" spans="1:58" x14ac:dyDescent="0.25">
      <c r="A84" s="26" t="s">
        <v>75</v>
      </c>
      <c r="C84" s="27"/>
      <c r="D84" s="27"/>
      <c r="E84" s="27"/>
      <c r="F84" s="27"/>
      <c r="G84" s="27"/>
      <c r="H84" s="27"/>
      <c r="I84" s="27"/>
      <c r="J84" s="27"/>
      <c r="K84" s="61"/>
      <c r="L84" s="61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61"/>
      <c r="X84" s="61"/>
      <c r="Y84" s="61"/>
      <c r="Z84" s="27"/>
      <c r="AA84" s="27"/>
      <c r="AB84" s="27"/>
      <c r="AC84" s="64"/>
      <c r="AD84" s="27"/>
      <c r="AE84" s="27"/>
      <c r="AF84" s="27"/>
      <c r="AG84" s="27"/>
      <c r="AH84" s="61"/>
      <c r="AI84" s="61"/>
      <c r="AJ84" s="69"/>
      <c r="AK84" s="69"/>
      <c r="AL84" s="27"/>
      <c r="AM84" s="27"/>
      <c r="AN84" s="27"/>
      <c r="AO84" s="27"/>
      <c r="AP84" s="27"/>
      <c r="AQ84" s="27"/>
      <c r="AR84" s="27"/>
      <c r="AS84" s="27"/>
      <c r="AT84" s="61"/>
      <c r="AU84" s="61"/>
      <c r="AV84" s="69"/>
      <c r="AW84" s="27"/>
      <c r="AX84" s="27"/>
      <c r="AY84" s="27"/>
      <c r="AZ84" s="27"/>
      <c r="BA84" s="27"/>
      <c r="BB84" s="73"/>
      <c r="BC84" s="27"/>
    </row>
    <row r="85" spans="1:58" x14ac:dyDescent="0.25">
      <c r="A85" s="26" t="s">
        <v>76</v>
      </c>
      <c r="C85" s="27"/>
      <c r="D85" s="27"/>
      <c r="E85" s="64"/>
      <c r="F85" s="27"/>
      <c r="G85" s="27"/>
      <c r="H85" s="27"/>
      <c r="I85" s="64"/>
      <c r="J85" s="27"/>
      <c r="K85" s="61"/>
      <c r="L85" s="61"/>
      <c r="M85" s="64"/>
      <c r="N85" s="27"/>
      <c r="O85" s="27"/>
      <c r="P85" s="27"/>
      <c r="Q85" s="27"/>
      <c r="R85" s="27"/>
      <c r="S85" s="27"/>
      <c r="T85" s="27"/>
      <c r="U85" s="27"/>
      <c r="V85" s="27"/>
      <c r="W85" s="61"/>
      <c r="X85" s="61"/>
      <c r="Y85" s="67"/>
      <c r="Z85" s="27"/>
      <c r="AA85" s="27"/>
      <c r="AB85" s="27"/>
      <c r="AC85" s="64"/>
      <c r="AD85" s="27"/>
      <c r="AE85" s="27"/>
      <c r="AF85" s="27"/>
      <c r="AG85" s="27"/>
      <c r="AH85" s="61"/>
      <c r="AI85" s="61"/>
      <c r="AJ85" s="69"/>
      <c r="AK85" s="69"/>
      <c r="AL85" s="27"/>
      <c r="AM85" s="27"/>
      <c r="AN85" s="27"/>
      <c r="AO85" s="27"/>
      <c r="AP85" s="27"/>
      <c r="AQ85" s="27"/>
      <c r="AR85" s="27"/>
      <c r="AS85" s="27"/>
      <c r="AT85" s="61"/>
      <c r="AU85" s="61"/>
      <c r="AV85" s="69"/>
      <c r="AW85" s="27"/>
      <c r="AX85" s="27"/>
      <c r="AY85" s="27"/>
      <c r="AZ85" s="27"/>
      <c r="BA85" s="27"/>
      <c r="BB85" s="73"/>
      <c r="BC85" s="27"/>
    </row>
    <row r="86" spans="1:58" x14ac:dyDescent="0.25">
      <c r="A86" s="26" t="s">
        <v>77</v>
      </c>
      <c r="C86" s="27"/>
      <c r="D86" s="27"/>
      <c r="E86" s="27"/>
      <c r="F86" s="27"/>
      <c r="G86" s="27"/>
      <c r="H86" s="27"/>
      <c r="I86" s="27"/>
      <c r="J86" s="27"/>
      <c r="K86" s="61"/>
      <c r="L86" s="61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61"/>
      <c r="X86" s="61"/>
      <c r="Y86" s="61"/>
      <c r="Z86" s="27"/>
      <c r="AA86" s="27"/>
      <c r="AB86" s="27"/>
      <c r="AC86" s="64"/>
      <c r="AD86" s="27"/>
      <c r="AE86" s="27"/>
      <c r="AF86" s="27"/>
      <c r="AG86" s="27"/>
      <c r="AH86" s="61"/>
      <c r="AI86" s="61"/>
      <c r="AJ86" s="69"/>
      <c r="AK86" s="69"/>
      <c r="AL86" s="27"/>
      <c r="AM86" s="27"/>
      <c r="AN86" s="27"/>
      <c r="AO86" s="27"/>
      <c r="AP86" s="27"/>
      <c r="AQ86" s="27"/>
      <c r="AR86" s="27"/>
      <c r="AS86" s="27"/>
      <c r="AT86" s="61"/>
      <c r="AU86" s="61"/>
      <c r="AV86" s="69"/>
      <c r="AW86" s="27"/>
      <c r="AX86" s="27"/>
      <c r="AY86" s="27"/>
      <c r="AZ86" s="27"/>
      <c r="BA86" s="27"/>
      <c r="BB86" s="73"/>
      <c r="BC86" s="27"/>
    </row>
    <row r="87" spans="1:58" x14ac:dyDescent="0.25">
      <c r="A87" s="26" t="s">
        <v>78</v>
      </c>
      <c r="C87" s="27"/>
      <c r="D87" s="27"/>
      <c r="E87" s="27"/>
      <c r="F87" s="27"/>
      <c r="G87" s="27"/>
      <c r="H87" s="27"/>
      <c r="I87" s="27"/>
      <c r="J87" s="27"/>
      <c r="K87" s="61"/>
      <c r="L87" s="61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61"/>
      <c r="X87" s="61"/>
      <c r="Y87" s="61"/>
      <c r="Z87" s="27"/>
      <c r="AA87" s="27"/>
      <c r="AB87" s="27"/>
      <c r="AC87" s="64"/>
      <c r="AD87" s="27"/>
      <c r="AE87" s="27"/>
      <c r="AF87" s="27"/>
      <c r="AG87" s="27"/>
      <c r="AH87" s="61"/>
      <c r="AI87" s="61"/>
      <c r="AJ87" s="69"/>
      <c r="AK87" s="69"/>
      <c r="AL87" s="27"/>
      <c r="AM87" s="27"/>
      <c r="AN87" s="27"/>
      <c r="AO87" s="27"/>
      <c r="AP87" s="27"/>
      <c r="AQ87" s="27"/>
      <c r="AR87" s="27"/>
      <c r="AS87" s="27"/>
      <c r="AT87" s="61"/>
      <c r="AU87" s="61"/>
      <c r="AV87" s="69"/>
      <c r="AW87" s="27"/>
      <c r="AX87" s="27"/>
      <c r="AY87" s="27"/>
      <c r="AZ87" s="27"/>
      <c r="BA87" s="27"/>
      <c r="BB87" s="73"/>
      <c r="BC87" s="27"/>
    </row>
    <row r="89" spans="1:58" x14ac:dyDescent="0.25">
      <c r="A89" s="65" t="s">
        <v>79</v>
      </c>
      <c r="B89" s="65"/>
      <c r="C89" s="29" t="str">
        <f>IF(C65="","",SUM(C79:C87))</f>
        <v/>
      </c>
      <c r="D89" s="29"/>
      <c r="E89" s="29" t="str">
        <f t="shared" ref="E89:BB89" si="56">IF(E65="","",SUM(E79:E87))</f>
        <v/>
      </c>
      <c r="F89" s="29"/>
      <c r="G89" s="29" t="str">
        <f t="shared" si="56"/>
        <v/>
      </c>
      <c r="H89" s="29"/>
      <c r="I89" s="29" t="str">
        <f t="shared" si="56"/>
        <v/>
      </c>
      <c r="J89" s="29"/>
      <c r="K89" s="29"/>
      <c r="L89" s="29"/>
      <c r="M89" s="29" t="str">
        <f t="shared" si="56"/>
        <v/>
      </c>
      <c r="N89" s="29"/>
      <c r="O89" s="29" t="str">
        <f t="shared" si="56"/>
        <v/>
      </c>
      <c r="P89" s="29"/>
      <c r="Q89" s="29" t="str">
        <f t="shared" si="56"/>
        <v/>
      </c>
      <c r="R89" s="29"/>
      <c r="S89" s="29" t="str">
        <f t="shared" si="56"/>
        <v/>
      </c>
      <c r="T89" s="29"/>
      <c r="U89" s="29" t="str">
        <f t="shared" si="56"/>
        <v/>
      </c>
      <c r="V89" s="29"/>
      <c r="W89" s="29"/>
      <c r="X89" s="29"/>
      <c r="Y89" s="29"/>
      <c r="Z89" s="29" t="str">
        <f t="shared" si="56"/>
        <v/>
      </c>
      <c r="AA89" s="29"/>
      <c r="AB89" s="29" t="str">
        <f t="shared" si="56"/>
        <v/>
      </c>
      <c r="AC89" s="29"/>
      <c r="AD89" s="29" t="str">
        <f t="shared" si="56"/>
        <v/>
      </c>
      <c r="AE89" s="29"/>
      <c r="AF89" s="29" t="str">
        <f t="shared" si="56"/>
        <v/>
      </c>
      <c r="AG89" s="29"/>
      <c r="AH89" s="29"/>
      <c r="AI89" s="29"/>
      <c r="AJ89" s="29" t="str">
        <f t="shared" si="56"/>
        <v/>
      </c>
      <c r="AK89" s="29"/>
      <c r="AL89" s="29" t="str">
        <f t="shared" si="56"/>
        <v/>
      </c>
      <c r="AM89" s="29"/>
      <c r="AN89" s="29" t="str">
        <f t="shared" si="56"/>
        <v/>
      </c>
      <c r="AO89" s="29"/>
      <c r="AP89" s="29" t="str">
        <f t="shared" si="56"/>
        <v/>
      </c>
      <c r="AQ89" s="29"/>
      <c r="AR89" s="29" t="str">
        <f t="shared" si="56"/>
        <v/>
      </c>
      <c r="AS89" s="29"/>
      <c r="AT89" s="29"/>
      <c r="AU89" s="29"/>
      <c r="AV89" s="29" t="str">
        <f t="shared" si="56"/>
        <v/>
      </c>
      <c r="AW89" s="29"/>
      <c r="AX89" s="29" t="str">
        <f t="shared" si="56"/>
        <v/>
      </c>
      <c r="AY89" s="29"/>
      <c r="AZ89" s="29" t="str">
        <f t="shared" si="56"/>
        <v/>
      </c>
      <c r="BA89" s="29"/>
      <c r="BB89" s="29" t="str">
        <f t="shared" si="56"/>
        <v/>
      </c>
      <c r="BC89" s="29"/>
      <c r="BD89" s="26">
        <f>SUM(C89:BC89)</f>
        <v>0</v>
      </c>
      <c r="BE89" s="90" t="e">
        <f>AVERAGE(C89:BB89)</f>
        <v>#DIV/0!</v>
      </c>
    </row>
    <row r="90" spans="1:58" x14ac:dyDescent="0.25">
      <c r="BE90" s="90"/>
    </row>
    <row r="91" spans="1:58" x14ac:dyDescent="0.25">
      <c r="A91" s="65" t="s">
        <v>80</v>
      </c>
      <c r="B91" s="65"/>
      <c r="C91" s="45" t="str">
        <f>IF(C65="","",C89+C59)</f>
        <v/>
      </c>
      <c r="D91" s="45"/>
      <c r="E91" s="45" t="str">
        <f t="shared" ref="E91:BB91" si="57">IF(E65="","",E89+E59)</f>
        <v/>
      </c>
      <c r="F91" s="45"/>
      <c r="G91" s="45" t="str">
        <f t="shared" si="57"/>
        <v/>
      </c>
      <c r="H91" s="45"/>
      <c r="I91" s="45" t="str">
        <f t="shared" si="57"/>
        <v/>
      </c>
      <c r="J91" s="45"/>
      <c r="K91" s="45"/>
      <c r="L91" s="45"/>
      <c r="M91" s="45" t="str">
        <f t="shared" si="57"/>
        <v/>
      </c>
      <c r="N91" s="45"/>
      <c r="O91" s="45" t="str">
        <f t="shared" si="57"/>
        <v/>
      </c>
      <c r="P91" s="45"/>
      <c r="Q91" s="45" t="str">
        <f t="shared" si="57"/>
        <v/>
      </c>
      <c r="R91" s="45"/>
      <c r="S91" s="45" t="str">
        <f t="shared" si="57"/>
        <v/>
      </c>
      <c r="T91" s="45"/>
      <c r="U91" s="45" t="str">
        <f t="shared" si="57"/>
        <v/>
      </c>
      <c r="V91" s="45"/>
      <c r="W91" s="45"/>
      <c r="X91" s="45" t="str">
        <f t="shared" si="57"/>
        <v/>
      </c>
      <c r="Y91" s="45"/>
      <c r="Z91" s="45" t="str">
        <f t="shared" si="57"/>
        <v/>
      </c>
      <c r="AA91" s="45"/>
      <c r="AB91" s="45" t="str">
        <f t="shared" si="57"/>
        <v/>
      </c>
      <c r="AC91" s="45"/>
      <c r="AD91" s="45" t="str">
        <f t="shared" si="57"/>
        <v/>
      </c>
      <c r="AE91" s="45"/>
      <c r="AF91" s="45" t="str">
        <f t="shared" si="57"/>
        <v/>
      </c>
      <c r="AG91" s="45"/>
      <c r="AH91" s="45"/>
      <c r="AI91" s="45"/>
      <c r="AJ91" s="45" t="str">
        <f t="shared" si="57"/>
        <v/>
      </c>
      <c r="AK91" s="45"/>
      <c r="AL91" s="45" t="str">
        <f t="shared" si="57"/>
        <v/>
      </c>
      <c r="AM91" s="45"/>
      <c r="AN91" s="45" t="str">
        <f t="shared" si="57"/>
        <v/>
      </c>
      <c r="AO91" s="45"/>
      <c r="AP91" s="45" t="str">
        <f t="shared" si="57"/>
        <v/>
      </c>
      <c r="AQ91" s="45"/>
      <c r="AR91" s="45" t="str">
        <f t="shared" si="57"/>
        <v/>
      </c>
      <c r="AS91" s="45"/>
      <c r="AT91" s="45"/>
      <c r="AU91" s="45"/>
      <c r="AV91" s="45" t="str">
        <f t="shared" si="57"/>
        <v/>
      </c>
      <c r="AW91" s="45"/>
      <c r="AX91" s="45" t="str">
        <f t="shared" si="57"/>
        <v/>
      </c>
      <c r="AY91" s="45"/>
      <c r="AZ91" s="45" t="str">
        <f t="shared" si="57"/>
        <v/>
      </c>
      <c r="BA91" s="45"/>
      <c r="BB91" s="45" t="str">
        <f t="shared" si="57"/>
        <v/>
      </c>
      <c r="BC91" s="45"/>
      <c r="BD91" s="26">
        <f t="shared" ref="BD91" si="58">SUM(C91:BC91)</f>
        <v>0</v>
      </c>
      <c r="BE91" s="92" t="e">
        <f>AVERAGE(C91:BB91)</f>
        <v>#DIV/0!</v>
      </c>
    </row>
    <row r="92" spans="1:58" x14ac:dyDescent="0.25">
      <c r="BE92" s="90"/>
    </row>
    <row r="93" spans="1:58" x14ac:dyDescent="0.25">
      <c r="A93" s="65" t="s">
        <v>81</v>
      </c>
      <c r="B93" s="65"/>
      <c r="C93" s="46" t="str">
        <f>IF(C65="","",C89/((C89+C59)+SUM(C65:C70)))</f>
        <v/>
      </c>
      <c r="D93" s="46"/>
      <c r="E93" s="46" t="str">
        <f t="shared" ref="E93:BB93" si="59">IF(E65="","",E89/((E89+E59)+SUM(E65:E70)))</f>
        <v/>
      </c>
      <c r="F93" s="46"/>
      <c r="G93" s="46" t="str">
        <f t="shared" si="59"/>
        <v/>
      </c>
      <c r="H93" s="46"/>
      <c r="I93" s="46" t="str">
        <f t="shared" si="59"/>
        <v/>
      </c>
      <c r="J93" s="46"/>
      <c r="K93" s="46"/>
      <c r="L93" s="46"/>
      <c r="M93" s="46" t="str">
        <f t="shared" si="59"/>
        <v/>
      </c>
      <c r="N93" s="46"/>
      <c r="O93" s="46" t="str">
        <f t="shared" si="59"/>
        <v/>
      </c>
      <c r="P93" s="46"/>
      <c r="Q93" s="46" t="str">
        <f t="shared" si="59"/>
        <v/>
      </c>
      <c r="R93" s="46"/>
      <c r="S93" s="46" t="str">
        <f t="shared" si="59"/>
        <v/>
      </c>
      <c r="T93" s="46"/>
      <c r="U93" s="46" t="str">
        <f t="shared" si="59"/>
        <v/>
      </c>
      <c r="V93" s="46"/>
      <c r="W93" s="46"/>
      <c r="X93" s="46"/>
      <c r="Y93" s="46"/>
      <c r="Z93" s="46" t="str">
        <f t="shared" si="59"/>
        <v/>
      </c>
      <c r="AA93" s="46"/>
      <c r="AB93" s="46" t="str">
        <f t="shared" si="59"/>
        <v/>
      </c>
      <c r="AC93" s="46"/>
      <c r="AD93" s="46" t="str">
        <f t="shared" si="59"/>
        <v/>
      </c>
      <c r="AE93" s="46"/>
      <c r="AF93" s="46" t="str">
        <f t="shared" si="59"/>
        <v/>
      </c>
      <c r="AG93" s="46"/>
      <c r="AH93" s="46"/>
      <c r="AI93" s="46"/>
      <c r="AJ93" s="46" t="str">
        <f t="shared" si="59"/>
        <v/>
      </c>
      <c r="AK93" s="46"/>
      <c r="AL93" s="46" t="str">
        <f t="shared" si="59"/>
        <v/>
      </c>
      <c r="AM93" s="46"/>
      <c r="AN93" s="46" t="str">
        <f t="shared" si="59"/>
        <v/>
      </c>
      <c r="AO93" s="46"/>
      <c r="AP93" s="46" t="str">
        <f t="shared" si="59"/>
        <v/>
      </c>
      <c r="AQ93" s="46"/>
      <c r="AR93" s="46" t="str">
        <f t="shared" si="59"/>
        <v/>
      </c>
      <c r="AS93" s="46"/>
      <c r="AT93" s="46"/>
      <c r="AU93" s="46"/>
      <c r="AV93" s="46" t="str">
        <f t="shared" si="59"/>
        <v/>
      </c>
      <c r="AW93" s="46"/>
      <c r="AX93" s="46" t="str">
        <f t="shared" si="59"/>
        <v/>
      </c>
      <c r="AY93" s="46"/>
      <c r="AZ93" s="46" t="str">
        <f t="shared" si="59"/>
        <v/>
      </c>
      <c r="BA93" s="46"/>
      <c r="BB93" s="46" t="str">
        <f t="shared" si="59"/>
        <v/>
      </c>
      <c r="BC93" s="46"/>
      <c r="BE93" s="93" t="e">
        <f>AVERAGE(C93:BB93)</f>
        <v>#DIV/0!</v>
      </c>
      <c r="BF93" s="47"/>
    </row>
  </sheetData>
  <mergeCells count="1">
    <mergeCell ref="K3:Q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D93"/>
  <sheetViews>
    <sheetView zoomScale="60" zoomScaleNormal="60" workbookViewId="0">
      <pane xSplit="1" ySplit="10" topLeftCell="Y35" activePane="bottomRight" state="frozen"/>
      <selection pane="topRight" activeCell="B1" sqref="B1"/>
      <selection pane="bottomLeft" activeCell="A11" sqref="A11"/>
      <selection pane="bottomRight" activeCell="AE6" sqref="AE6"/>
    </sheetView>
  </sheetViews>
  <sheetFormatPr baseColWidth="10" defaultRowHeight="15" x14ac:dyDescent="0.25"/>
  <cols>
    <col min="1" max="1" width="36.7109375" style="26" customWidth="1"/>
    <col min="2" max="2" width="4.28515625" style="26" bestFit="1" customWidth="1"/>
    <col min="3" max="3" width="8.42578125" style="26" customWidth="1"/>
    <col min="4" max="4" width="7" style="26" customWidth="1"/>
    <col min="5" max="6" width="9.28515625" style="26" customWidth="1"/>
    <col min="7" max="7" width="9.7109375" style="26" customWidth="1"/>
    <col min="8" max="8" width="6.42578125" style="26" customWidth="1"/>
    <col min="9" max="9" width="9.28515625" style="26" customWidth="1"/>
    <col min="10" max="10" width="8.85546875" style="26" customWidth="1"/>
    <col min="11" max="11" width="9.7109375" style="26" customWidth="1"/>
    <col min="12" max="12" width="7.42578125" style="26" customWidth="1"/>
    <col min="13" max="13" width="9.42578125" style="26" customWidth="1"/>
    <col min="14" max="14" width="6.42578125" style="26" customWidth="1"/>
    <col min="15" max="15" width="9.5703125" style="26" customWidth="1"/>
    <col min="16" max="16" width="6.42578125" style="26" customWidth="1"/>
    <col min="17" max="17" width="9" style="26" customWidth="1"/>
    <col min="18" max="18" width="8.28515625" style="26" customWidth="1"/>
    <col min="19" max="19" width="8.5703125" style="26" customWidth="1"/>
    <col min="20" max="20" width="6.42578125" style="26" customWidth="1"/>
    <col min="21" max="21" width="8.28515625" style="26" customWidth="1"/>
    <col min="22" max="22" width="7.7109375" style="26" customWidth="1"/>
    <col min="23" max="23" width="9.140625" style="26" customWidth="1"/>
    <col min="24" max="24" width="7.42578125" style="26" customWidth="1"/>
    <col min="25" max="25" width="8.85546875" style="26" customWidth="1"/>
    <col min="26" max="26" width="7.7109375" style="26" customWidth="1"/>
    <col min="27" max="27" width="8.42578125" style="26" customWidth="1"/>
    <col min="28" max="28" width="9.140625" style="26" customWidth="1"/>
    <col min="29" max="30" width="8.5703125" style="26" customWidth="1"/>
    <col min="31" max="31" width="7.7109375" style="26" customWidth="1"/>
    <col min="32" max="32" width="8.85546875" style="26" customWidth="1"/>
    <col min="33" max="33" width="7.5703125" style="26" customWidth="1"/>
    <col min="34" max="34" width="9.5703125" style="26" customWidth="1"/>
    <col min="35" max="35" width="7.7109375" style="26" customWidth="1"/>
    <col min="36" max="36" width="8.5703125" style="26" customWidth="1"/>
    <col min="37" max="37" width="6.42578125" style="26" customWidth="1"/>
    <col min="38" max="38" width="9.28515625" style="26" customWidth="1"/>
    <col min="39" max="39" width="6.42578125" style="26" customWidth="1"/>
    <col min="40" max="40" width="9.140625" style="26" customWidth="1"/>
    <col min="41" max="41" width="8.85546875" style="26" customWidth="1"/>
    <col min="42" max="42" width="9.140625" style="26" customWidth="1"/>
    <col min="43" max="43" width="6.42578125" style="26" customWidth="1"/>
    <col min="44" max="44" width="9.140625" style="26" customWidth="1"/>
    <col min="45" max="45" width="7.85546875" style="26" customWidth="1"/>
    <col min="46" max="46" width="9.28515625" style="26" customWidth="1"/>
    <col min="47" max="47" width="7.42578125" style="26" customWidth="1"/>
    <col min="48" max="48" width="8.85546875" style="26" customWidth="1"/>
    <col min="49" max="49" width="6.42578125" style="26" customWidth="1"/>
    <col min="50" max="50" width="8.85546875" style="26" customWidth="1"/>
    <col min="51" max="51" width="7.42578125" style="26" customWidth="1"/>
    <col min="52" max="52" width="8.85546875" style="26" customWidth="1"/>
    <col min="53" max="53" width="9.7109375" style="26" customWidth="1"/>
    <col min="54" max="54" width="6.5703125" style="26" bestFit="1" customWidth="1"/>
    <col min="55" max="55" width="10" style="26" bestFit="1" customWidth="1"/>
    <col min="56" max="16384" width="11.42578125" style="26"/>
  </cols>
  <sheetData>
    <row r="1" spans="1:55" ht="12" customHeight="1" x14ac:dyDescent="0.25">
      <c r="A1" s="14"/>
      <c r="B1" s="42"/>
      <c r="C1" s="9" t="s">
        <v>15</v>
      </c>
      <c r="D1" s="9"/>
      <c r="K1" s="9"/>
      <c r="L1" s="9"/>
      <c r="M1" s="9"/>
      <c r="N1" s="9"/>
      <c r="O1" s="9"/>
      <c r="P1" s="9"/>
      <c r="Q1" s="9"/>
      <c r="R1" s="2"/>
    </row>
    <row r="2" spans="1:55" ht="11.25" customHeight="1" x14ac:dyDescent="0.25">
      <c r="A2" s="3"/>
      <c r="B2" s="10"/>
      <c r="C2" s="9" t="s">
        <v>16</v>
      </c>
      <c r="D2" s="9"/>
      <c r="K2" s="9"/>
      <c r="L2" s="9"/>
      <c r="M2" s="9"/>
      <c r="N2" s="9"/>
      <c r="O2" s="9"/>
      <c r="P2" s="9"/>
      <c r="Q2" s="9"/>
      <c r="R2" s="2"/>
    </row>
    <row r="3" spans="1:55" ht="12" customHeight="1" x14ac:dyDescent="0.25">
      <c r="A3" s="4"/>
      <c r="B3" s="11"/>
      <c r="C3" s="9" t="s">
        <v>0</v>
      </c>
      <c r="D3" s="9"/>
      <c r="G3" s="109" t="s">
        <v>87</v>
      </c>
      <c r="H3" s="109"/>
      <c r="I3" s="109"/>
      <c r="J3" s="109"/>
      <c r="K3" s="109"/>
      <c r="L3" s="109"/>
      <c r="M3" s="109"/>
      <c r="N3" s="109"/>
      <c r="O3" s="109"/>
      <c r="P3" s="9"/>
      <c r="Q3" s="9"/>
      <c r="R3" s="2"/>
    </row>
    <row r="4" spans="1:55" ht="12" customHeight="1" x14ac:dyDescent="0.25">
      <c r="A4" s="5"/>
      <c r="B4" s="12"/>
      <c r="C4" s="9" t="s">
        <v>17</v>
      </c>
      <c r="D4" s="9"/>
      <c r="G4" s="109"/>
      <c r="H4" s="109"/>
      <c r="I4" s="109"/>
      <c r="J4" s="109"/>
      <c r="K4" s="109"/>
      <c r="L4" s="109"/>
      <c r="M4" s="109"/>
      <c r="N4" s="109"/>
      <c r="O4" s="109"/>
      <c r="P4" s="9"/>
      <c r="Q4" s="9"/>
      <c r="R4" s="2"/>
    </row>
    <row r="5" spans="1:55" ht="11.25" customHeight="1" x14ac:dyDescent="0.25">
      <c r="A5" s="6"/>
      <c r="B5" s="24"/>
      <c r="C5" s="9" t="s">
        <v>18</v>
      </c>
      <c r="D5" s="9"/>
      <c r="G5" s="109"/>
      <c r="H5" s="109"/>
      <c r="I5" s="109"/>
      <c r="J5" s="109"/>
      <c r="K5" s="109"/>
      <c r="L5" s="109"/>
      <c r="M5" s="109"/>
      <c r="N5" s="109"/>
      <c r="O5" s="109"/>
      <c r="P5" s="9"/>
      <c r="Q5" s="9"/>
      <c r="R5" s="9"/>
    </row>
    <row r="6" spans="1:55" ht="13.5" customHeight="1" x14ac:dyDescent="0.25">
      <c r="A6" s="7"/>
      <c r="B6" s="13"/>
      <c r="C6" s="9" t="s">
        <v>19</v>
      </c>
      <c r="D6" s="9"/>
      <c r="G6" s="109"/>
      <c r="H6" s="109"/>
      <c r="I6" s="109"/>
      <c r="J6" s="109"/>
      <c r="K6" s="109"/>
      <c r="L6" s="109"/>
      <c r="M6" s="109"/>
      <c r="N6" s="109"/>
      <c r="O6" s="109"/>
      <c r="P6" s="9"/>
      <c r="Q6" s="9"/>
      <c r="R6" s="9"/>
    </row>
    <row r="7" spans="1:55" x14ac:dyDescent="0.25">
      <c r="A7" s="8"/>
      <c r="B7" s="25"/>
      <c r="C7" s="9" t="s">
        <v>20</v>
      </c>
      <c r="D7" s="9"/>
      <c r="G7" s="109"/>
      <c r="H7" s="109"/>
      <c r="I7" s="109"/>
      <c r="J7" s="109"/>
      <c r="K7" s="109"/>
      <c r="L7" s="109"/>
      <c r="M7" s="109"/>
      <c r="N7" s="109"/>
      <c r="O7" s="109"/>
      <c r="P7" s="9"/>
      <c r="Q7" s="9"/>
      <c r="R7" s="2"/>
    </row>
    <row r="8" spans="1:55" x14ac:dyDescent="0.25">
      <c r="A8" s="53"/>
    </row>
    <row r="10" spans="1:55" x14ac:dyDescent="0.25">
      <c r="C10" s="57">
        <v>41852</v>
      </c>
      <c r="D10" s="57"/>
      <c r="E10" s="18">
        <v>41853</v>
      </c>
      <c r="F10" s="18">
        <v>41854</v>
      </c>
      <c r="G10" s="57">
        <v>41855</v>
      </c>
      <c r="H10" s="57"/>
      <c r="I10" s="57">
        <v>41856</v>
      </c>
      <c r="J10" s="57"/>
      <c r="K10" s="57">
        <v>41857</v>
      </c>
      <c r="L10" s="57"/>
      <c r="M10" s="57">
        <v>41858</v>
      </c>
      <c r="N10" s="57"/>
      <c r="O10" s="57">
        <v>41859</v>
      </c>
      <c r="P10" s="57"/>
      <c r="Q10" s="18">
        <v>41860</v>
      </c>
      <c r="R10" s="18">
        <v>41861</v>
      </c>
      <c r="S10" s="57">
        <v>41862</v>
      </c>
      <c r="T10" s="57"/>
      <c r="U10" s="57">
        <v>41863</v>
      </c>
      <c r="V10" s="57"/>
      <c r="W10" s="57">
        <v>41864</v>
      </c>
      <c r="X10" s="57"/>
      <c r="Y10" s="57">
        <v>41865</v>
      </c>
      <c r="Z10" s="57"/>
      <c r="AA10" s="18">
        <v>41866</v>
      </c>
      <c r="AB10" s="18">
        <v>41867</v>
      </c>
      <c r="AC10" s="18">
        <v>41868</v>
      </c>
      <c r="AD10" s="57">
        <v>41869</v>
      </c>
      <c r="AE10" s="57"/>
      <c r="AF10" s="57">
        <v>41870</v>
      </c>
      <c r="AG10" s="57"/>
      <c r="AH10" s="57">
        <v>41871</v>
      </c>
      <c r="AI10" s="57"/>
      <c r="AJ10" s="57">
        <v>41872</v>
      </c>
      <c r="AK10" s="57"/>
      <c r="AL10" s="57">
        <v>41873</v>
      </c>
      <c r="AM10" s="57"/>
      <c r="AN10" s="18">
        <v>41874</v>
      </c>
      <c r="AO10" s="18">
        <v>41875</v>
      </c>
      <c r="AP10" s="57">
        <v>41876</v>
      </c>
      <c r="AQ10" s="57"/>
      <c r="AR10" s="57">
        <v>41877</v>
      </c>
      <c r="AS10" s="57"/>
      <c r="AT10" s="57">
        <v>41878</v>
      </c>
      <c r="AU10" s="57"/>
      <c r="AV10" s="57">
        <v>41879</v>
      </c>
      <c r="AW10" s="57"/>
      <c r="AX10" s="57">
        <v>41880</v>
      </c>
      <c r="AY10" s="57"/>
      <c r="AZ10" s="18">
        <v>41881</v>
      </c>
      <c r="BA10" s="18">
        <v>41882</v>
      </c>
      <c r="BB10" s="48" t="s">
        <v>57</v>
      </c>
      <c r="BC10" s="26" t="s">
        <v>58</v>
      </c>
    </row>
    <row r="11" spans="1:55" x14ac:dyDescent="0.25">
      <c r="A11" s="17" t="s">
        <v>3</v>
      </c>
      <c r="B11" s="17"/>
      <c r="C11" s="36"/>
      <c r="D11" s="36"/>
      <c r="E11" s="37"/>
      <c r="F11" s="37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7"/>
      <c r="R11" s="37"/>
      <c r="S11" s="36"/>
      <c r="T11" s="36"/>
      <c r="U11" s="36"/>
      <c r="V11" s="36"/>
      <c r="W11" s="36"/>
      <c r="X11" s="36"/>
      <c r="Y11" s="36"/>
      <c r="Z11" s="36"/>
      <c r="AA11" s="37"/>
      <c r="AB11" s="37"/>
      <c r="AC11" s="37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7"/>
      <c r="AO11" s="37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7"/>
      <c r="BA11" s="37"/>
    </row>
    <row r="12" spans="1:55" x14ac:dyDescent="0.25">
      <c r="A12" s="17" t="s">
        <v>4</v>
      </c>
      <c r="B12" s="17"/>
      <c r="C12" s="36"/>
      <c r="D12" s="36"/>
      <c r="E12" s="37"/>
      <c r="F12" s="37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7"/>
      <c r="R12" s="37"/>
      <c r="S12" s="36"/>
      <c r="T12" s="36"/>
      <c r="U12" s="36"/>
      <c r="V12" s="36"/>
      <c r="W12" s="36"/>
      <c r="X12" s="36"/>
      <c r="Y12" s="36"/>
      <c r="Z12" s="36"/>
      <c r="AA12" s="37"/>
      <c r="AB12" s="37"/>
      <c r="AC12" s="37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7"/>
      <c r="AO12" s="37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7"/>
      <c r="BA12" s="37"/>
    </row>
    <row r="13" spans="1:55" x14ac:dyDescent="0.25">
      <c r="A13" s="17" t="s">
        <v>5</v>
      </c>
      <c r="B13" s="17"/>
      <c r="C13" s="36"/>
      <c r="D13" s="36"/>
      <c r="E13" s="37"/>
      <c r="F13" s="37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7"/>
      <c r="R13" s="37"/>
      <c r="S13" s="36"/>
      <c r="T13" s="36"/>
      <c r="U13" s="36"/>
      <c r="V13" s="36"/>
      <c r="W13" s="36"/>
      <c r="X13" s="36"/>
      <c r="Y13" s="36"/>
      <c r="Z13" s="36"/>
      <c r="AA13" s="37"/>
      <c r="AB13" s="37"/>
      <c r="AC13" s="37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7"/>
      <c r="AO13" s="37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7"/>
      <c r="BA13" s="37"/>
    </row>
    <row r="14" spans="1:55" x14ac:dyDescent="0.25">
      <c r="A14" s="17" t="s">
        <v>6</v>
      </c>
      <c r="B14" s="17"/>
      <c r="C14" s="36"/>
      <c r="D14" s="36"/>
      <c r="E14" s="37"/>
      <c r="F14" s="37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7"/>
      <c r="R14" s="37"/>
      <c r="S14" s="36"/>
      <c r="T14" s="36"/>
      <c r="U14" s="36"/>
      <c r="V14" s="36"/>
      <c r="W14" s="36"/>
      <c r="X14" s="36"/>
      <c r="Y14" s="36"/>
      <c r="Z14" s="36"/>
      <c r="AA14" s="37"/>
      <c r="AB14" s="37"/>
      <c r="AC14" s="37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7"/>
      <c r="AO14" s="37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7"/>
      <c r="BA14" s="37"/>
    </row>
    <row r="15" spans="1:55" x14ac:dyDescent="0.25">
      <c r="A15" s="17" t="s">
        <v>7</v>
      </c>
      <c r="B15" s="17"/>
      <c r="C15" s="36"/>
      <c r="D15" s="36"/>
      <c r="E15" s="37"/>
      <c r="F15" s="37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7"/>
      <c r="R15" s="37"/>
      <c r="S15" s="36"/>
      <c r="T15" s="36"/>
      <c r="U15" s="36"/>
      <c r="V15" s="36"/>
      <c r="W15" s="36"/>
      <c r="X15" s="36"/>
      <c r="Y15" s="36"/>
      <c r="Z15" s="36"/>
      <c r="AA15" s="37"/>
      <c r="AB15" s="37"/>
      <c r="AC15" s="37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7"/>
      <c r="AO15" s="37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7"/>
      <c r="BA15" s="37"/>
    </row>
    <row r="16" spans="1:55" x14ac:dyDescent="0.25">
      <c r="A16" s="17" t="s">
        <v>8</v>
      </c>
      <c r="B16" s="17"/>
      <c r="C16" s="36"/>
      <c r="D16" s="36"/>
      <c r="E16" s="37"/>
      <c r="F16" s="37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7"/>
      <c r="R16" s="37"/>
      <c r="S16" s="36"/>
      <c r="T16" s="36"/>
      <c r="U16" s="36"/>
      <c r="V16" s="36"/>
      <c r="W16" s="36"/>
      <c r="X16" s="36"/>
      <c r="Y16" s="36"/>
      <c r="Z16" s="36"/>
      <c r="AA16" s="37"/>
      <c r="AB16" s="37"/>
      <c r="AC16" s="37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7"/>
      <c r="AO16" s="37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7"/>
      <c r="BA16" s="37"/>
    </row>
    <row r="17" spans="1:55" x14ac:dyDescent="0.25">
      <c r="A17" s="17" t="s">
        <v>9</v>
      </c>
      <c r="B17" s="17"/>
      <c r="C17" s="36"/>
      <c r="D17" s="36"/>
      <c r="E17" s="37"/>
      <c r="F17" s="37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7"/>
      <c r="R17" s="37"/>
      <c r="S17" s="36"/>
      <c r="T17" s="36"/>
      <c r="U17" s="36"/>
      <c r="V17" s="36"/>
      <c r="W17" s="36"/>
      <c r="X17" s="36"/>
      <c r="Y17" s="36"/>
      <c r="Z17" s="36"/>
      <c r="AA17" s="37"/>
      <c r="AB17" s="37"/>
      <c r="AC17" s="37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7"/>
      <c r="AO17" s="37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7"/>
      <c r="BA17" s="37"/>
    </row>
    <row r="18" spans="1:55" x14ac:dyDescent="0.25">
      <c r="A18" s="17" t="s">
        <v>10</v>
      </c>
      <c r="B18" s="17"/>
      <c r="C18" s="36"/>
      <c r="D18" s="36"/>
      <c r="E18" s="37"/>
      <c r="F18" s="37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7"/>
      <c r="R18" s="37"/>
      <c r="S18" s="36"/>
      <c r="T18" s="36"/>
      <c r="U18" s="36"/>
      <c r="V18" s="36"/>
      <c r="W18" s="36"/>
      <c r="X18" s="36"/>
      <c r="Y18" s="36"/>
      <c r="Z18" s="36"/>
      <c r="AA18" s="37"/>
      <c r="AB18" s="37"/>
      <c r="AC18" s="37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7"/>
      <c r="AO18" s="37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7"/>
      <c r="BA18" s="37"/>
    </row>
    <row r="19" spans="1:55" x14ac:dyDescent="0.25">
      <c r="A19" s="15" t="s">
        <v>11</v>
      </c>
      <c r="B19" s="15"/>
      <c r="C19" s="56"/>
      <c r="D19" s="56"/>
      <c r="E19" s="37"/>
      <c r="F19" s="37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37"/>
      <c r="R19" s="37"/>
      <c r="S19" s="56"/>
      <c r="T19" s="56"/>
      <c r="U19" s="56"/>
      <c r="V19" s="56"/>
      <c r="W19" s="56"/>
      <c r="X19" s="56"/>
      <c r="Y19" s="56"/>
      <c r="Z19" s="56"/>
      <c r="AA19" s="37"/>
      <c r="AB19" s="37"/>
      <c r="AC19" s="37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37"/>
      <c r="AO19" s="37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37"/>
      <c r="BA19" s="37"/>
    </row>
    <row r="20" spans="1:55" x14ac:dyDescent="0.25">
      <c r="A20" s="15" t="s">
        <v>12</v>
      </c>
      <c r="B20" s="15"/>
      <c r="C20" s="56"/>
      <c r="D20" s="56"/>
      <c r="E20" s="37"/>
      <c r="F20" s="37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37"/>
      <c r="R20" s="37"/>
      <c r="S20" s="56"/>
      <c r="T20" s="56"/>
      <c r="U20" s="56"/>
      <c r="V20" s="56"/>
      <c r="W20" s="56"/>
      <c r="X20" s="56"/>
      <c r="Y20" s="56"/>
      <c r="Z20" s="56"/>
      <c r="AA20" s="37"/>
      <c r="AB20" s="37"/>
      <c r="AC20" s="37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37"/>
      <c r="AO20" s="37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37"/>
      <c r="BA20" s="37"/>
    </row>
    <row r="21" spans="1:55" x14ac:dyDescent="0.25">
      <c r="A21" s="15" t="s">
        <v>13</v>
      </c>
      <c r="B21" s="15"/>
      <c r="C21" s="56"/>
      <c r="D21" s="56"/>
      <c r="E21" s="37"/>
      <c r="F21" s="37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37"/>
      <c r="R21" s="37"/>
      <c r="S21" s="56"/>
      <c r="T21" s="56"/>
      <c r="U21" s="56"/>
      <c r="V21" s="56"/>
      <c r="W21" s="56"/>
      <c r="X21" s="56"/>
      <c r="Y21" s="56"/>
      <c r="Z21" s="56"/>
      <c r="AA21" s="37"/>
      <c r="AB21" s="37"/>
      <c r="AC21" s="37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37"/>
      <c r="AO21" s="37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37"/>
      <c r="BA21" s="37"/>
    </row>
    <row r="22" spans="1:55" x14ac:dyDescent="0.25">
      <c r="A22" s="15" t="s">
        <v>14</v>
      </c>
      <c r="B22" s="15"/>
      <c r="C22" s="56"/>
      <c r="D22" s="56"/>
      <c r="E22" s="37"/>
      <c r="F22" s="37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37"/>
      <c r="R22" s="37"/>
      <c r="S22" s="56"/>
      <c r="T22" s="56"/>
      <c r="U22" s="56"/>
      <c r="V22" s="56"/>
      <c r="W22" s="56"/>
      <c r="X22" s="56"/>
      <c r="Y22" s="56"/>
      <c r="Z22" s="56"/>
      <c r="AA22" s="37"/>
      <c r="AB22" s="37"/>
      <c r="AC22" s="37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37"/>
      <c r="AO22" s="37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37"/>
      <c r="BA22" s="37"/>
    </row>
    <row r="23" spans="1:55" x14ac:dyDescent="0.25">
      <c r="A23" s="17" t="s">
        <v>21</v>
      </c>
      <c r="B23" s="17"/>
      <c r="C23" s="36"/>
      <c r="D23" s="36"/>
      <c r="E23" s="37"/>
      <c r="F23" s="37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7"/>
      <c r="R23" s="37"/>
      <c r="S23" s="36"/>
      <c r="T23" s="36"/>
      <c r="U23" s="36"/>
      <c r="V23" s="36"/>
      <c r="W23" s="36"/>
      <c r="X23" s="36"/>
      <c r="Y23" s="36"/>
      <c r="Z23" s="36"/>
      <c r="AA23" s="37"/>
      <c r="AB23" s="37"/>
      <c r="AC23" s="37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7"/>
      <c r="AO23" s="37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7"/>
      <c r="BA23" s="37"/>
    </row>
    <row r="24" spans="1:55" x14ac:dyDescent="0.25">
      <c r="A24" s="17" t="s">
        <v>22</v>
      </c>
      <c r="B24" s="17"/>
      <c r="C24" s="36"/>
      <c r="D24" s="36"/>
      <c r="E24" s="37"/>
      <c r="F24" s="37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7"/>
      <c r="R24" s="37"/>
      <c r="S24" s="36"/>
      <c r="T24" s="36"/>
      <c r="U24" s="36"/>
      <c r="V24" s="36"/>
      <c r="W24" s="36"/>
      <c r="X24" s="36"/>
      <c r="Y24" s="36"/>
      <c r="Z24" s="36"/>
      <c r="AA24" s="37"/>
      <c r="AB24" s="37"/>
      <c r="AC24" s="37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7"/>
      <c r="AO24" s="37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7"/>
      <c r="BA24" s="37"/>
    </row>
    <row r="25" spans="1:55" x14ac:dyDescent="0.25">
      <c r="A25" s="17" t="s">
        <v>23</v>
      </c>
      <c r="B25" s="17"/>
      <c r="C25" s="36"/>
      <c r="D25" s="36"/>
      <c r="E25" s="37"/>
      <c r="F25" s="37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7"/>
      <c r="R25" s="37"/>
      <c r="S25" s="36"/>
      <c r="T25" s="36"/>
      <c r="U25" s="36"/>
      <c r="V25" s="36"/>
      <c r="W25" s="36"/>
      <c r="X25" s="36"/>
      <c r="Y25" s="36"/>
      <c r="Z25" s="36"/>
      <c r="AA25" s="37"/>
      <c r="AB25" s="37"/>
      <c r="AC25" s="37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7"/>
      <c r="AO25" s="37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7"/>
      <c r="BA25" s="37"/>
    </row>
    <row r="26" spans="1:55" x14ac:dyDescent="0.25">
      <c r="A26" s="17" t="s">
        <v>24</v>
      </c>
      <c r="B26" s="17"/>
      <c r="C26" s="36"/>
      <c r="D26" s="36"/>
      <c r="E26" s="37"/>
      <c r="F26" s="37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7"/>
      <c r="R26" s="37"/>
      <c r="S26" s="36"/>
      <c r="T26" s="36"/>
      <c r="U26" s="36"/>
      <c r="V26" s="36"/>
      <c r="W26" s="36"/>
      <c r="X26" s="36"/>
      <c r="Y26" s="36"/>
      <c r="Z26" s="36"/>
      <c r="AA26" s="37"/>
      <c r="AB26" s="37"/>
      <c r="AC26" s="37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7"/>
      <c r="AO26" s="37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7"/>
      <c r="BA26" s="37"/>
    </row>
    <row r="27" spans="1:55" x14ac:dyDescent="0.25">
      <c r="A27" s="17" t="s">
        <v>25</v>
      </c>
      <c r="B27" s="17"/>
      <c r="C27" s="36"/>
      <c r="D27" s="36"/>
      <c r="E27" s="37"/>
      <c r="F27" s="37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7"/>
      <c r="R27" s="37"/>
      <c r="S27" s="36"/>
      <c r="T27" s="36"/>
      <c r="U27" s="36"/>
      <c r="V27" s="36"/>
      <c r="W27" s="36"/>
      <c r="X27" s="36"/>
      <c r="Y27" s="36"/>
      <c r="Z27" s="36"/>
      <c r="AA27" s="37"/>
      <c r="AB27" s="37"/>
      <c r="AC27" s="37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7"/>
      <c r="AO27" s="37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7"/>
      <c r="BA27" s="37"/>
    </row>
    <row r="28" spans="1:55" x14ac:dyDescent="0.25">
      <c r="A28" s="17" t="s">
        <v>26</v>
      </c>
      <c r="B28" s="17"/>
      <c r="C28" s="36"/>
      <c r="D28" s="36"/>
      <c r="E28" s="37"/>
      <c r="F28" s="37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7"/>
      <c r="R28" s="37"/>
      <c r="S28" s="36"/>
      <c r="T28" s="36"/>
      <c r="U28" s="36"/>
      <c r="V28" s="36"/>
      <c r="W28" s="36"/>
      <c r="X28" s="36"/>
      <c r="Y28" s="36"/>
      <c r="Z28" s="36"/>
      <c r="AA28" s="37"/>
      <c r="AB28" s="37"/>
      <c r="AC28" s="37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7"/>
      <c r="AO28" s="37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7"/>
      <c r="BA28" s="37"/>
    </row>
    <row r="30" spans="1:55" x14ac:dyDescent="0.25">
      <c r="A30" s="35" t="s">
        <v>27</v>
      </c>
      <c r="B30" s="19"/>
      <c r="C30" s="69">
        <f>SUM(C11:C28)</f>
        <v>0</v>
      </c>
      <c r="D30" s="69"/>
      <c r="E30" s="69"/>
      <c r="F30" s="69"/>
      <c r="G30" s="69">
        <f t="shared" ref="G30:BA30" si="0">SUM(G11:G28)</f>
        <v>0</v>
      </c>
      <c r="H30" s="69"/>
      <c r="I30" s="69">
        <f t="shared" si="0"/>
        <v>0</v>
      </c>
      <c r="J30" s="69"/>
      <c r="K30" s="69">
        <f t="shared" si="0"/>
        <v>0</v>
      </c>
      <c r="L30" s="69"/>
      <c r="M30" s="69">
        <f t="shared" si="0"/>
        <v>0</v>
      </c>
      <c r="N30" s="69"/>
      <c r="O30" s="69">
        <f t="shared" si="0"/>
        <v>0</v>
      </c>
      <c r="P30" s="69"/>
      <c r="Q30" s="69"/>
      <c r="R30" s="69"/>
      <c r="S30" s="69">
        <f t="shared" si="0"/>
        <v>0</v>
      </c>
      <c r="T30" s="69"/>
      <c r="U30" s="69">
        <f t="shared" si="0"/>
        <v>0</v>
      </c>
      <c r="V30" s="69"/>
      <c r="W30" s="69">
        <f t="shared" si="0"/>
        <v>0</v>
      </c>
      <c r="X30" s="69"/>
      <c r="Y30" s="69">
        <f t="shared" si="0"/>
        <v>0</v>
      </c>
      <c r="Z30" s="69"/>
      <c r="AA30" s="69"/>
      <c r="AB30" s="69"/>
      <c r="AC30" s="69"/>
      <c r="AD30" s="69">
        <f t="shared" si="0"/>
        <v>0</v>
      </c>
      <c r="AE30" s="69"/>
      <c r="AF30" s="69">
        <f t="shared" si="0"/>
        <v>0</v>
      </c>
      <c r="AG30" s="69"/>
      <c r="AH30" s="69">
        <f t="shared" si="0"/>
        <v>0</v>
      </c>
      <c r="AI30" s="69"/>
      <c r="AJ30" s="69">
        <f t="shared" si="0"/>
        <v>0</v>
      </c>
      <c r="AK30" s="69"/>
      <c r="AL30" s="69">
        <f t="shared" si="0"/>
        <v>0</v>
      </c>
      <c r="AM30" s="69"/>
      <c r="AN30" s="69"/>
      <c r="AO30" s="69"/>
      <c r="AP30" s="69">
        <f t="shared" si="0"/>
        <v>0</v>
      </c>
      <c r="AQ30" s="69"/>
      <c r="AR30" s="69">
        <f t="shared" si="0"/>
        <v>0</v>
      </c>
      <c r="AS30" s="69"/>
      <c r="AT30" s="69">
        <f t="shared" si="0"/>
        <v>0</v>
      </c>
      <c r="AU30" s="69"/>
      <c r="AV30" s="69">
        <f t="shared" si="0"/>
        <v>0</v>
      </c>
      <c r="AW30" s="69"/>
      <c r="AX30" s="69">
        <f t="shared" si="0"/>
        <v>0</v>
      </c>
      <c r="AY30" s="69"/>
      <c r="AZ30" s="69">
        <f t="shared" si="0"/>
        <v>0</v>
      </c>
      <c r="BA30" s="69">
        <f t="shared" si="0"/>
        <v>0</v>
      </c>
      <c r="BC30" s="50">
        <f>AVERAGE(C30:AZ30)</f>
        <v>0</v>
      </c>
    </row>
    <row r="31" spans="1:55" x14ac:dyDescent="0.25">
      <c r="A31" s="35" t="s">
        <v>28</v>
      </c>
      <c r="B31" s="19"/>
      <c r="C31" s="69">
        <f>IF(C30="","",(18-C30))</f>
        <v>18</v>
      </c>
      <c r="D31" s="69" t="str">
        <f t="shared" ref="D31:BA31" si="1">IF(D30="","",(18-D30))</f>
        <v/>
      </c>
      <c r="E31" s="69"/>
      <c r="F31" s="69"/>
      <c r="G31" s="69">
        <f t="shared" si="1"/>
        <v>18</v>
      </c>
      <c r="H31" s="69"/>
      <c r="I31" s="69">
        <f t="shared" si="1"/>
        <v>18</v>
      </c>
      <c r="J31" s="69"/>
      <c r="K31" s="69">
        <f t="shared" si="1"/>
        <v>18</v>
      </c>
      <c r="L31" s="69"/>
      <c r="M31" s="69">
        <f t="shared" si="1"/>
        <v>18</v>
      </c>
      <c r="N31" s="69" t="str">
        <f t="shared" si="1"/>
        <v/>
      </c>
      <c r="O31" s="69">
        <f t="shared" si="1"/>
        <v>18</v>
      </c>
      <c r="P31" s="69" t="str">
        <f t="shared" si="1"/>
        <v/>
      </c>
      <c r="Q31" s="69"/>
      <c r="R31" s="69"/>
      <c r="S31" s="69">
        <f t="shared" si="1"/>
        <v>18</v>
      </c>
      <c r="T31" s="69"/>
      <c r="U31" s="69">
        <f t="shared" si="1"/>
        <v>18</v>
      </c>
      <c r="V31" s="69"/>
      <c r="W31" s="69">
        <f t="shared" si="1"/>
        <v>18</v>
      </c>
      <c r="X31" s="69"/>
      <c r="Y31" s="69">
        <f t="shared" si="1"/>
        <v>18</v>
      </c>
      <c r="Z31" s="69"/>
      <c r="AA31" s="69"/>
      <c r="AB31" s="69"/>
      <c r="AC31" s="69"/>
      <c r="AD31" s="69">
        <f t="shared" si="1"/>
        <v>18</v>
      </c>
      <c r="AE31" s="69"/>
      <c r="AF31" s="69">
        <f t="shared" si="1"/>
        <v>18</v>
      </c>
      <c r="AG31" s="69"/>
      <c r="AH31" s="69">
        <f t="shared" si="1"/>
        <v>18</v>
      </c>
      <c r="AI31" s="69"/>
      <c r="AJ31" s="69">
        <f t="shared" si="1"/>
        <v>18</v>
      </c>
      <c r="AK31" s="69" t="str">
        <f t="shared" si="1"/>
        <v/>
      </c>
      <c r="AL31" s="69">
        <f t="shared" si="1"/>
        <v>18</v>
      </c>
      <c r="AM31" s="69" t="str">
        <f t="shared" si="1"/>
        <v/>
      </c>
      <c r="AN31" s="69"/>
      <c r="AO31" s="69" t="str">
        <f t="shared" si="1"/>
        <v/>
      </c>
      <c r="AP31" s="69">
        <f t="shared" si="1"/>
        <v>18</v>
      </c>
      <c r="AQ31" s="69"/>
      <c r="AR31" s="69">
        <f t="shared" si="1"/>
        <v>18</v>
      </c>
      <c r="AS31" s="69"/>
      <c r="AT31" s="69">
        <f t="shared" si="1"/>
        <v>18</v>
      </c>
      <c r="AU31" s="69"/>
      <c r="AV31" s="69">
        <f t="shared" si="1"/>
        <v>18</v>
      </c>
      <c r="AW31" s="69" t="str">
        <f t="shared" si="1"/>
        <v/>
      </c>
      <c r="AX31" s="69">
        <f t="shared" si="1"/>
        <v>18</v>
      </c>
      <c r="AY31" s="69" t="str">
        <f t="shared" si="1"/>
        <v/>
      </c>
      <c r="AZ31" s="69">
        <f t="shared" si="1"/>
        <v>18</v>
      </c>
      <c r="BA31" s="69">
        <f t="shared" si="1"/>
        <v>18</v>
      </c>
      <c r="BC31" s="50">
        <f>AVERAGE(C31:AZ31)</f>
        <v>18</v>
      </c>
    </row>
    <row r="33" spans="1:53" x14ac:dyDescent="0.25">
      <c r="B33" s="26" t="s">
        <v>33</v>
      </c>
      <c r="C33" s="16">
        <v>41852</v>
      </c>
      <c r="D33" s="16"/>
      <c r="E33" s="18">
        <v>41853</v>
      </c>
      <c r="F33" s="18">
        <v>41854</v>
      </c>
      <c r="G33" s="16">
        <v>41855</v>
      </c>
      <c r="H33" s="57"/>
      <c r="I33" s="57">
        <v>41856</v>
      </c>
      <c r="J33" s="57"/>
      <c r="K33" s="57">
        <v>41857</v>
      </c>
      <c r="L33" s="57"/>
      <c r="M33" s="57">
        <v>41858</v>
      </c>
      <c r="N33" s="57"/>
      <c r="O33" s="57">
        <v>41859</v>
      </c>
      <c r="P33" s="57"/>
      <c r="Q33" s="18">
        <v>41860</v>
      </c>
      <c r="R33" s="18">
        <v>41861</v>
      </c>
      <c r="S33" s="57">
        <v>41862</v>
      </c>
      <c r="T33" s="57"/>
      <c r="U33" s="57">
        <v>41863</v>
      </c>
      <c r="V33" s="57"/>
      <c r="W33" s="57">
        <v>41864</v>
      </c>
      <c r="X33" s="57"/>
      <c r="Y33" s="57">
        <v>41865</v>
      </c>
      <c r="Z33" s="57"/>
      <c r="AA33" s="18">
        <v>41866</v>
      </c>
      <c r="AB33" s="18">
        <v>41867</v>
      </c>
      <c r="AC33" s="18">
        <v>41868</v>
      </c>
      <c r="AD33" s="16">
        <v>41869</v>
      </c>
      <c r="AE33" s="16"/>
      <c r="AF33" s="57">
        <v>41870</v>
      </c>
      <c r="AG33" s="57"/>
      <c r="AH33" s="57">
        <v>41871</v>
      </c>
      <c r="AI33" s="57"/>
      <c r="AJ33" s="57">
        <v>41872</v>
      </c>
      <c r="AK33" s="57"/>
      <c r="AL33" s="57">
        <v>41873</v>
      </c>
      <c r="AM33" s="57"/>
      <c r="AN33" s="18">
        <v>41874</v>
      </c>
      <c r="AO33" s="18">
        <v>41875</v>
      </c>
      <c r="AP33" s="57">
        <v>41876</v>
      </c>
      <c r="AQ33" s="57"/>
      <c r="AR33" s="57">
        <v>41877</v>
      </c>
      <c r="AS33" s="57"/>
      <c r="AT33" s="57">
        <v>41878</v>
      </c>
      <c r="AU33" s="57"/>
      <c r="AV33" s="57">
        <v>41879</v>
      </c>
      <c r="AW33" s="16"/>
      <c r="AX33" s="16">
        <v>41880</v>
      </c>
      <c r="AY33" s="16"/>
      <c r="AZ33" s="18">
        <v>41881</v>
      </c>
      <c r="BA33" s="18">
        <v>41882</v>
      </c>
    </row>
    <row r="34" spans="1:53" x14ac:dyDescent="0.25">
      <c r="A34" s="22" t="s">
        <v>46</v>
      </c>
      <c r="B34" s="22">
        <v>24</v>
      </c>
      <c r="C34" s="39"/>
      <c r="D34" s="39" t="str">
        <f>IF(C34="","",C34/B34)</f>
        <v/>
      </c>
      <c r="E34" s="40"/>
      <c r="F34" s="40"/>
      <c r="G34" s="39"/>
      <c r="H34" s="39" t="str">
        <f t="shared" ref="H34:H57" si="2">IF(G34="","",G34/B34)</f>
        <v/>
      </c>
      <c r="I34" s="39"/>
      <c r="J34" s="39" t="str">
        <f>IF(I34="","",I34/B34)</f>
        <v/>
      </c>
      <c r="K34" s="39"/>
      <c r="L34" s="39" t="str">
        <f>IF(K34="","",K34/B34)</f>
        <v/>
      </c>
      <c r="M34" s="39"/>
      <c r="N34" s="39" t="str">
        <f t="shared" ref="N34:N57" si="3">IF(M34="","",M34/B34)</f>
        <v/>
      </c>
      <c r="O34" s="39"/>
      <c r="P34" s="39" t="str">
        <f t="shared" ref="P34:P57" si="4">IF(O34="","",O34/B34)</f>
        <v/>
      </c>
      <c r="Q34" s="40"/>
      <c r="R34" s="40"/>
      <c r="S34" s="39"/>
      <c r="T34" s="39" t="str">
        <f t="shared" ref="T34:T57" si="5">IF(S34="","",S34/B34)</f>
        <v/>
      </c>
      <c r="U34" s="39"/>
      <c r="V34" s="39" t="str">
        <f>IF(U34="","",U34/B34)</f>
        <v/>
      </c>
      <c r="W34" s="39"/>
      <c r="X34" s="39" t="str">
        <f>IF(W34="","",W34/B34)</f>
        <v/>
      </c>
      <c r="Y34" s="39"/>
      <c r="Z34" s="39" t="str">
        <f>IF(Y34="","",Y34/B34)</f>
        <v/>
      </c>
      <c r="AA34" s="40"/>
      <c r="AB34" s="40"/>
      <c r="AC34" s="40"/>
      <c r="AD34" s="39"/>
      <c r="AE34" s="39" t="str">
        <f t="shared" ref="AE34:AE57" si="6">IF(AD34="","",AD34/B34)</f>
        <v/>
      </c>
      <c r="AF34" s="39"/>
      <c r="AG34" s="39" t="str">
        <f t="shared" ref="AG34:AG57" si="7">IF(AF34="","",AF34/B34)</f>
        <v/>
      </c>
      <c r="AH34" s="39"/>
      <c r="AI34" s="39" t="str">
        <f t="shared" ref="AI34:AI57" si="8">IF(AH34="","",AH34/B34)</f>
        <v/>
      </c>
      <c r="AJ34" s="39"/>
      <c r="AK34" s="39" t="str">
        <f t="shared" ref="AK34:AK57" si="9">IF(AJ34="","",AJ34/B34)</f>
        <v/>
      </c>
      <c r="AL34" s="39"/>
      <c r="AM34" s="39" t="str">
        <f t="shared" ref="AM34:AM57" si="10">IF(AL34="","",AL34/B34)</f>
        <v/>
      </c>
      <c r="AN34" s="40"/>
      <c r="AO34" s="40"/>
      <c r="AP34" s="39"/>
      <c r="AQ34" s="39" t="str">
        <f t="shared" ref="AQ34:AQ57" si="11">IF(AP34="","",AP34/B34)</f>
        <v/>
      </c>
      <c r="AR34" s="39"/>
      <c r="AS34" s="39" t="str">
        <f t="shared" ref="AS34:AS57" si="12">IF(AR34="","",AR34/B34)</f>
        <v/>
      </c>
      <c r="AT34" s="39"/>
      <c r="AU34" s="39" t="str">
        <f t="shared" ref="AU34:AU57" si="13">IF(AT34="","",AT34/B34)</f>
        <v/>
      </c>
      <c r="AV34" s="39"/>
      <c r="AW34" s="39" t="str">
        <f t="shared" ref="AW34:AW57" si="14">IF(AV34="","",AV34/B34)</f>
        <v/>
      </c>
      <c r="AX34" s="39"/>
      <c r="AY34" s="39" t="str">
        <f t="shared" ref="AY34:AY57" si="15">IF(AX34="","",AX34/B34)</f>
        <v/>
      </c>
      <c r="AZ34" s="40"/>
      <c r="BA34" s="40"/>
    </row>
    <row r="35" spans="1:53" x14ac:dyDescent="0.25">
      <c r="A35" s="22" t="s">
        <v>67</v>
      </c>
      <c r="B35" s="22">
        <v>15</v>
      </c>
      <c r="C35" s="39"/>
      <c r="D35" s="39" t="str">
        <f>IF(C35="","",C35/B35)</f>
        <v/>
      </c>
      <c r="E35" s="40"/>
      <c r="F35" s="40"/>
      <c r="G35" s="39"/>
      <c r="H35" s="39" t="str">
        <f t="shared" si="2"/>
        <v/>
      </c>
      <c r="I35" s="39"/>
      <c r="J35" s="39" t="str">
        <f t="shared" ref="J35:J57" si="16">IF(I35="","",I35/B35)</f>
        <v/>
      </c>
      <c r="K35" s="39"/>
      <c r="L35" s="39" t="str">
        <f t="shared" ref="L35:L57" si="17">IF(K35="","",K35/B35)</f>
        <v/>
      </c>
      <c r="M35" s="39"/>
      <c r="N35" s="39" t="str">
        <f t="shared" si="3"/>
        <v/>
      </c>
      <c r="O35" s="39"/>
      <c r="P35" s="39" t="str">
        <f t="shared" si="4"/>
        <v/>
      </c>
      <c r="Q35" s="40"/>
      <c r="R35" s="40"/>
      <c r="S35" s="39"/>
      <c r="T35" s="39" t="str">
        <f t="shared" si="5"/>
        <v/>
      </c>
      <c r="U35" s="39"/>
      <c r="V35" s="39" t="str">
        <f t="shared" ref="V35:V57" si="18">IF(U35="","",U35/B35)</f>
        <v/>
      </c>
      <c r="W35" s="39"/>
      <c r="X35" s="39" t="str">
        <f t="shared" ref="X35:X57" si="19">IF(W35="","",W35/B35)</f>
        <v/>
      </c>
      <c r="Y35" s="39"/>
      <c r="Z35" s="39" t="str">
        <f t="shared" ref="Z35:Z57" si="20">IF(Y35="","",Y35/B35)</f>
        <v/>
      </c>
      <c r="AA35" s="40"/>
      <c r="AB35" s="40"/>
      <c r="AC35" s="40"/>
      <c r="AD35" s="39"/>
      <c r="AE35" s="39" t="str">
        <f t="shared" si="6"/>
        <v/>
      </c>
      <c r="AF35" s="39"/>
      <c r="AG35" s="39" t="str">
        <f t="shared" si="7"/>
        <v/>
      </c>
      <c r="AH35" s="39"/>
      <c r="AI35" s="39" t="str">
        <f t="shared" si="8"/>
        <v/>
      </c>
      <c r="AJ35" s="39"/>
      <c r="AK35" s="39" t="str">
        <f t="shared" si="9"/>
        <v/>
      </c>
      <c r="AL35" s="39"/>
      <c r="AM35" s="39" t="str">
        <f t="shared" si="10"/>
        <v/>
      </c>
      <c r="AN35" s="40"/>
      <c r="AO35" s="40"/>
      <c r="AP35" s="39"/>
      <c r="AQ35" s="39" t="str">
        <f t="shared" si="11"/>
        <v/>
      </c>
      <c r="AR35" s="39"/>
      <c r="AS35" s="39" t="str">
        <f t="shared" si="12"/>
        <v/>
      </c>
      <c r="AT35" s="39"/>
      <c r="AU35" s="39" t="str">
        <f t="shared" si="13"/>
        <v/>
      </c>
      <c r="AV35" s="39"/>
      <c r="AW35" s="39" t="str">
        <f t="shared" si="14"/>
        <v/>
      </c>
      <c r="AX35" s="39"/>
      <c r="AY35" s="39" t="str">
        <f t="shared" si="15"/>
        <v/>
      </c>
      <c r="AZ35" s="40"/>
      <c r="BA35" s="40"/>
    </row>
    <row r="36" spans="1:53" x14ac:dyDescent="0.25">
      <c r="A36" s="22" t="s">
        <v>47</v>
      </c>
      <c r="B36" s="22">
        <v>15</v>
      </c>
      <c r="C36" s="39"/>
      <c r="D36" s="39" t="str">
        <f t="shared" ref="D36:D57" si="21">IF(C36="","",C36/B36)</f>
        <v/>
      </c>
      <c r="E36" s="40"/>
      <c r="F36" s="40"/>
      <c r="G36" s="39"/>
      <c r="H36" s="39" t="str">
        <f t="shared" si="2"/>
        <v/>
      </c>
      <c r="I36" s="39"/>
      <c r="J36" s="39" t="str">
        <f t="shared" si="16"/>
        <v/>
      </c>
      <c r="K36" s="39"/>
      <c r="L36" s="39" t="str">
        <f t="shared" si="17"/>
        <v/>
      </c>
      <c r="M36" s="39"/>
      <c r="N36" s="39" t="str">
        <f t="shared" si="3"/>
        <v/>
      </c>
      <c r="O36" s="39"/>
      <c r="P36" s="39" t="str">
        <f t="shared" si="4"/>
        <v/>
      </c>
      <c r="Q36" s="40"/>
      <c r="R36" s="40"/>
      <c r="S36" s="39"/>
      <c r="T36" s="39" t="str">
        <f t="shared" si="5"/>
        <v/>
      </c>
      <c r="U36" s="39"/>
      <c r="V36" s="39" t="str">
        <f t="shared" si="18"/>
        <v/>
      </c>
      <c r="W36" s="39"/>
      <c r="X36" s="39" t="str">
        <f t="shared" si="19"/>
        <v/>
      </c>
      <c r="Y36" s="39"/>
      <c r="Z36" s="39" t="str">
        <f t="shared" si="20"/>
        <v/>
      </c>
      <c r="AA36" s="40"/>
      <c r="AB36" s="40"/>
      <c r="AC36" s="40"/>
      <c r="AD36" s="39"/>
      <c r="AE36" s="39" t="str">
        <f t="shared" si="6"/>
        <v/>
      </c>
      <c r="AF36" s="39"/>
      <c r="AG36" s="39" t="str">
        <f t="shared" si="7"/>
        <v/>
      </c>
      <c r="AH36" s="39"/>
      <c r="AI36" s="39" t="str">
        <f t="shared" si="8"/>
        <v/>
      </c>
      <c r="AJ36" s="39"/>
      <c r="AK36" s="39" t="str">
        <f t="shared" si="9"/>
        <v/>
      </c>
      <c r="AL36" s="39"/>
      <c r="AM36" s="39" t="str">
        <f t="shared" si="10"/>
        <v/>
      </c>
      <c r="AN36" s="40"/>
      <c r="AO36" s="40"/>
      <c r="AP36" s="39"/>
      <c r="AQ36" s="39" t="str">
        <f t="shared" si="11"/>
        <v/>
      </c>
      <c r="AR36" s="39"/>
      <c r="AS36" s="39" t="str">
        <f t="shared" si="12"/>
        <v/>
      </c>
      <c r="AT36" s="39"/>
      <c r="AU36" s="39" t="str">
        <f t="shared" si="13"/>
        <v/>
      </c>
      <c r="AV36" s="39"/>
      <c r="AW36" s="39" t="str">
        <f t="shared" si="14"/>
        <v/>
      </c>
      <c r="AX36" s="39"/>
      <c r="AY36" s="39" t="str">
        <f t="shared" si="15"/>
        <v/>
      </c>
      <c r="AZ36" s="40"/>
      <c r="BA36" s="40"/>
    </row>
    <row r="37" spans="1:53" x14ac:dyDescent="0.25">
      <c r="A37" s="22" t="s">
        <v>48</v>
      </c>
      <c r="B37" s="22">
        <v>15</v>
      </c>
      <c r="C37" s="39"/>
      <c r="D37" s="39" t="str">
        <f t="shared" si="21"/>
        <v/>
      </c>
      <c r="E37" s="40"/>
      <c r="F37" s="40"/>
      <c r="G37" s="39"/>
      <c r="H37" s="39" t="str">
        <f t="shared" si="2"/>
        <v/>
      </c>
      <c r="I37" s="39"/>
      <c r="J37" s="39" t="str">
        <f t="shared" si="16"/>
        <v/>
      </c>
      <c r="K37" s="39"/>
      <c r="L37" s="39" t="str">
        <f t="shared" si="17"/>
        <v/>
      </c>
      <c r="M37" s="39"/>
      <c r="N37" s="39" t="str">
        <f t="shared" si="3"/>
        <v/>
      </c>
      <c r="O37" s="39"/>
      <c r="P37" s="39" t="str">
        <f t="shared" si="4"/>
        <v/>
      </c>
      <c r="Q37" s="40"/>
      <c r="R37" s="40"/>
      <c r="S37" s="39"/>
      <c r="T37" s="39" t="str">
        <f t="shared" si="5"/>
        <v/>
      </c>
      <c r="U37" s="39"/>
      <c r="V37" s="39" t="str">
        <f t="shared" si="18"/>
        <v/>
      </c>
      <c r="W37" s="39"/>
      <c r="X37" s="39" t="str">
        <f t="shared" si="19"/>
        <v/>
      </c>
      <c r="Y37" s="39"/>
      <c r="Z37" s="39" t="str">
        <f t="shared" si="20"/>
        <v/>
      </c>
      <c r="AA37" s="40"/>
      <c r="AB37" s="40"/>
      <c r="AC37" s="40"/>
      <c r="AD37" s="39"/>
      <c r="AE37" s="39" t="str">
        <f t="shared" si="6"/>
        <v/>
      </c>
      <c r="AF37" s="39"/>
      <c r="AG37" s="39" t="str">
        <f t="shared" si="7"/>
        <v/>
      </c>
      <c r="AH37" s="39"/>
      <c r="AI37" s="39" t="str">
        <f t="shared" si="8"/>
        <v/>
      </c>
      <c r="AJ37" s="39"/>
      <c r="AK37" s="39" t="str">
        <f t="shared" si="9"/>
        <v/>
      </c>
      <c r="AL37" s="39"/>
      <c r="AM37" s="39" t="str">
        <f t="shared" si="10"/>
        <v/>
      </c>
      <c r="AN37" s="40"/>
      <c r="AO37" s="40"/>
      <c r="AP37" s="39"/>
      <c r="AQ37" s="39" t="str">
        <f t="shared" si="11"/>
        <v/>
      </c>
      <c r="AR37" s="39"/>
      <c r="AS37" s="39" t="str">
        <f t="shared" si="12"/>
        <v/>
      </c>
      <c r="AT37" s="39"/>
      <c r="AU37" s="39" t="str">
        <f t="shared" si="13"/>
        <v/>
      </c>
      <c r="AV37" s="39"/>
      <c r="AW37" s="39" t="str">
        <f t="shared" si="14"/>
        <v/>
      </c>
      <c r="AX37" s="39"/>
      <c r="AY37" s="39" t="str">
        <f t="shared" si="15"/>
        <v/>
      </c>
      <c r="AZ37" s="40"/>
      <c r="BA37" s="40"/>
    </row>
    <row r="38" spans="1:53" x14ac:dyDescent="0.25">
      <c r="A38" s="22" t="s">
        <v>49</v>
      </c>
      <c r="B38" s="22">
        <v>15</v>
      </c>
      <c r="C38" s="39"/>
      <c r="D38" s="39" t="str">
        <f t="shared" si="21"/>
        <v/>
      </c>
      <c r="E38" s="40"/>
      <c r="F38" s="40"/>
      <c r="G38" s="39"/>
      <c r="H38" s="39" t="str">
        <f t="shared" si="2"/>
        <v/>
      </c>
      <c r="I38" s="39"/>
      <c r="J38" s="39" t="str">
        <f t="shared" si="16"/>
        <v/>
      </c>
      <c r="K38" s="39"/>
      <c r="L38" s="39" t="str">
        <f t="shared" si="17"/>
        <v/>
      </c>
      <c r="M38" s="39"/>
      <c r="N38" s="39" t="str">
        <f t="shared" si="3"/>
        <v/>
      </c>
      <c r="O38" s="39"/>
      <c r="P38" s="39" t="str">
        <f t="shared" si="4"/>
        <v/>
      </c>
      <c r="Q38" s="40"/>
      <c r="R38" s="40"/>
      <c r="S38" s="39"/>
      <c r="T38" s="39" t="str">
        <f t="shared" si="5"/>
        <v/>
      </c>
      <c r="U38" s="39"/>
      <c r="V38" s="39" t="str">
        <f t="shared" si="18"/>
        <v/>
      </c>
      <c r="W38" s="39"/>
      <c r="X38" s="39" t="str">
        <f t="shared" si="19"/>
        <v/>
      </c>
      <c r="Y38" s="39"/>
      <c r="Z38" s="39" t="str">
        <f t="shared" si="20"/>
        <v/>
      </c>
      <c r="AA38" s="40"/>
      <c r="AB38" s="40"/>
      <c r="AC38" s="40"/>
      <c r="AD38" s="39"/>
      <c r="AE38" s="39" t="str">
        <f t="shared" si="6"/>
        <v/>
      </c>
      <c r="AF38" s="39"/>
      <c r="AG38" s="39" t="str">
        <f t="shared" si="7"/>
        <v/>
      </c>
      <c r="AH38" s="39"/>
      <c r="AI38" s="39" t="str">
        <f t="shared" si="8"/>
        <v/>
      </c>
      <c r="AJ38" s="39"/>
      <c r="AK38" s="39" t="str">
        <f t="shared" si="9"/>
        <v/>
      </c>
      <c r="AL38" s="39"/>
      <c r="AM38" s="39" t="str">
        <f t="shared" si="10"/>
        <v/>
      </c>
      <c r="AN38" s="40"/>
      <c r="AO38" s="40"/>
      <c r="AP38" s="39"/>
      <c r="AQ38" s="39" t="str">
        <f t="shared" si="11"/>
        <v/>
      </c>
      <c r="AR38" s="39"/>
      <c r="AS38" s="39" t="str">
        <f t="shared" si="12"/>
        <v/>
      </c>
      <c r="AT38" s="39"/>
      <c r="AU38" s="39" t="str">
        <f t="shared" si="13"/>
        <v/>
      </c>
      <c r="AV38" s="39"/>
      <c r="AW38" s="39" t="str">
        <f t="shared" si="14"/>
        <v/>
      </c>
      <c r="AX38" s="39"/>
      <c r="AY38" s="39" t="str">
        <f t="shared" si="15"/>
        <v/>
      </c>
      <c r="AZ38" s="40"/>
      <c r="BA38" s="40"/>
    </row>
    <row r="39" spans="1:53" x14ac:dyDescent="0.25">
      <c r="A39" s="22" t="s">
        <v>50</v>
      </c>
      <c r="B39" s="22">
        <v>15</v>
      </c>
      <c r="C39" s="39"/>
      <c r="D39" s="39" t="str">
        <f t="shared" si="21"/>
        <v/>
      </c>
      <c r="E39" s="40"/>
      <c r="F39" s="40"/>
      <c r="G39" s="39"/>
      <c r="H39" s="39" t="str">
        <f t="shared" si="2"/>
        <v/>
      </c>
      <c r="I39" s="39"/>
      <c r="J39" s="39" t="str">
        <f t="shared" si="16"/>
        <v/>
      </c>
      <c r="K39" s="39"/>
      <c r="L39" s="39" t="str">
        <f t="shared" si="17"/>
        <v/>
      </c>
      <c r="M39" s="39"/>
      <c r="N39" s="39" t="str">
        <f t="shared" si="3"/>
        <v/>
      </c>
      <c r="O39" s="39"/>
      <c r="P39" s="39" t="str">
        <f t="shared" si="4"/>
        <v/>
      </c>
      <c r="Q39" s="40"/>
      <c r="R39" s="40"/>
      <c r="S39" s="39"/>
      <c r="T39" s="39" t="str">
        <f t="shared" si="5"/>
        <v/>
      </c>
      <c r="U39" s="39"/>
      <c r="V39" s="39" t="str">
        <f t="shared" si="18"/>
        <v/>
      </c>
      <c r="W39" s="39"/>
      <c r="X39" s="39" t="str">
        <f t="shared" si="19"/>
        <v/>
      </c>
      <c r="Y39" s="39"/>
      <c r="Z39" s="39" t="str">
        <f t="shared" si="20"/>
        <v/>
      </c>
      <c r="AA39" s="40"/>
      <c r="AB39" s="40"/>
      <c r="AC39" s="40"/>
      <c r="AD39" s="39"/>
      <c r="AE39" s="39" t="str">
        <f t="shared" si="6"/>
        <v/>
      </c>
      <c r="AF39" s="39"/>
      <c r="AG39" s="39" t="str">
        <f t="shared" si="7"/>
        <v/>
      </c>
      <c r="AH39" s="39"/>
      <c r="AI39" s="39" t="str">
        <f t="shared" si="8"/>
        <v/>
      </c>
      <c r="AJ39" s="39"/>
      <c r="AK39" s="39" t="str">
        <f t="shared" si="9"/>
        <v/>
      </c>
      <c r="AL39" s="39"/>
      <c r="AM39" s="39" t="str">
        <f t="shared" si="10"/>
        <v/>
      </c>
      <c r="AN39" s="40"/>
      <c r="AO39" s="40"/>
      <c r="AP39" s="39"/>
      <c r="AQ39" s="39" t="str">
        <f t="shared" si="11"/>
        <v/>
      </c>
      <c r="AR39" s="39"/>
      <c r="AS39" s="39" t="str">
        <f t="shared" si="12"/>
        <v/>
      </c>
      <c r="AT39" s="39"/>
      <c r="AU39" s="39" t="str">
        <f t="shared" si="13"/>
        <v/>
      </c>
      <c r="AV39" s="39"/>
      <c r="AW39" s="39" t="str">
        <f t="shared" si="14"/>
        <v/>
      </c>
      <c r="AX39" s="39"/>
      <c r="AY39" s="39" t="str">
        <f t="shared" si="15"/>
        <v/>
      </c>
      <c r="AZ39" s="40"/>
      <c r="BA39" s="40"/>
    </row>
    <row r="40" spans="1:53" x14ac:dyDescent="0.25">
      <c r="A40" s="21" t="s">
        <v>51</v>
      </c>
      <c r="B40" s="21">
        <v>24</v>
      </c>
      <c r="C40" s="55"/>
      <c r="D40" s="55" t="str">
        <f t="shared" si="21"/>
        <v/>
      </c>
      <c r="E40" s="40"/>
      <c r="F40" s="40"/>
      <c r="G40" s="55"/>
      <c r="H40" s="55" t="str">
        <f t="shared" si="2"/>
        <v/>
      </c>
      <c r="I40" s="55"/>
      <c r="J40" s="55" t="str">
        <f t="shared" si="16"/>
        <v/>
      </c>
      <c r="K40" s="55"/>
      <c r="L40" s="55" t="str">
        <f t="shared" si="17"/>
        <v/>
      </c>
      <c r="M40" s="55"/>
      <c r="N40" s="55" t="str">
        <f t="shared" si="3"/>
        <v/>
      </c>
      <c r="O40" s="55"/>
      <c r="P40" s="55" t="str">
        <f t="shared" si="4"/>
        <v/>
      </c>
      <c r="Q40" s="40"/>
      <c r="R40" s="40"/>
      <c r="S40" s="55"/>
      <c r="T40" s="55" t="str">
        <f t="shared" si="5"/>
        <v/>
      </c>
      <c r="U40" s="55"/>
      <c r="V40" s="55" t="str">
        <f t="shared" si="18"/>
        <v/>
      </c>
      <c r="W40" s="55"/>
      <c r="X40" s="55" t="str">
        <f t="shared" si="19"/>
        <v/>
      </c>
      <c r="Y40" s="55"/>
      <c r="Z40" s="55" t="str">
        <f t="shared" si="20"/>
        <v/>
      </c>
      <c r="AA40" s="40"/>
      <c r="AB40" s="40"/>
      <c r="AC40" s="40"/>
      <c r="AD40" s="55"/>
      <c r="AE40" s="55" t="str">
        <f t="shared" si="6"/>
        <v/>
      </c>
      <c r="AF40" s="55"/>
      <c r="AG40" s="55" t="str">
        <f t="shared" si="7"/>
        <v/>
      </c>
      <c r="AH40" s="55"/>
      <c r="AI40" s="55" t="str">
        <f t="shared" si="8"/>
        <v/>
      </c>
      <c r="AJ40" s="55"/>
      <c r="AK40" s="55" t="str">
        <f t="shared" si="9"/>
        <v/>
      </c>
      <c r="AL40" s="55"/>
      <c r="AM40" s="55" t="str">
        <f t="shared" si="10"/>
        <v/>
      </c>
      <c r="AN40" s="40"/>
      <c r="AO40" s="40"/>
      <c r="AP40" s="55"/>
      <c r="AQ40" s="55" t="str">
        <f t="shared" si="11"/>
        <v/>
      </c>
      <c r="AR40" s="55"/>
      <c r="AS40" s="55" t="str">
        <f t="shared" si="12"/>
        <v/>
      </c>
      <c r="AT40" s="55"/>
      <c r="AU40" s="55" t="str">
        <f t="shared" si="13"/>
        <v/>
      </c>
      <c r="AV40" s="55"/>
      <c r="AW40" s="55" t="str">
        <f t="shared" si="14"/>
        <v/>
      </c>
      <c r="AX40" s="55"/>
      <c r="AY40" s="55" t="str">
        <f t="shared" si="15"/>
        <v/>
      </c>
      <c r="AZ40" s="40"/>
      <c r="BA40" s="40"/>
    </row>
    <row r="41" spans="1:53" x14ac:dyDescent="0.25">
      <c r="A41" s="21" t="s">
        <v>29</v>
      </c>
      <c r="B41" s="21">
        <v>13</v>
      </c>
      <c r="C41" s="55"/>
      <c r="D41" s="55" t="str">
        <f t="shared" si="21"/>
        <v/>
      </c>
      <c r="E41" s="40"/>
      <c r="F41" s="40"/>
      <c r="G41" s="55"/>
      <c r="H41" s="55" t="str">
        <f t="shared" si="2"/>
        <v/>
      </c>
      <c r="I41" s="55"/>
      <c r="J41" s="55" t="str">
        <f t="shared" si="16"/>
        <v/>
      </c>
      <c r="K41" s="55"/>
      <c r="L41" s="55" t="str">
        <f t="shared" si="17"/>
        <v/>
      </c>
      <c r="M41" s="55"/>
      <c r="N41" s="55" t="str">
        <f t="shared" si="3"/>
        <v/>
      </c>
      <c r="O41" s="55"/>
      <c r="P41" s="55" t="str">
        <f t="shared" si="4"/>
        <v/>
      </c>
      <c r="Q41" s="40"/>
      <c r="R41" s="40"/>
      <c r="S41" s="55"/>
      <c r="T41" s="55" t="str">
        <f t="shared" si="5"/>
        <v/>
      </c>
      <c r="U41" s="55"/>
      <c r="V41" s="55" t="str">
        <f t="shared" si="18"/>
        <v/>
      </c>
      <c r="W41" s="55"/>
      <c r="X41" s="55" t="str">
        <f t="shared" si="19"/>
        <v/>
      </c>
      <c r="Y41" s="55"/>
      <c r="Z41" s="55" t="str">
        <f t="shared" si="20"/>
        <v/>
      </c>
      <c r="AA41" s="40"/>
      <c r="AB41" s="40"/>
      <c r="AC41" s="40"/>
      <c r="AD41" s="55"/>
      <c r="AE41" s="55" t="str">
        <f t="shared" si="6"/>
        <v/>
      </c>
      <c r="AF41" s="55"/>
      <c r="AG41" s="55" t="str">
        <f t="shared" si="7"/>
        <v/>
      </c>
      <c r="AH41" s="55"/>
      <c r="AI41" s="55" t="str">
        <f t="shared" si="8"/>
        <v/>
      </c>
      <c r="AJ41" s="55"/>
      <c r="AK41" s="55" t="str">
        <f t="shared" si="9"/>
        <v/>
      </c>
      <c r="AL41" s="55"/>
      <c r="AM41" s="55" t="str">
        <f t="shared" si="10"/>
        <v/>
      </c>
      <c r="AN41" s="40"/>
      <c r="AO41" s="40"/>
      <c r="AP41" s="55"/>
      <c r="AQ41" s="55" t="str">
        <f t="shared" si="11"/>
        <v/>
      </c>
      <c r="AR41" s="55"/>
      <c r="AS41" s="55" t="str">
        <f t="shared" si="12"/>
        <v/>
      </c>
      <c r="AT41" s="55"/>
      <c r="AU41" s="55" t="str">
        <f t="shared" si="13"/>
        <v/>
      </c>
      <c r="AV41" s="55"/>
      <c r="AW41" s="55" t="str">
        <f t="shared" si="14"/>
        <v/>
      </c>
      <c r="AX41" s="55"/>
      <c r="AY41" s="55" t="str">
        <f t="shared" si="15"/>
        <v/>
      </c>
      <c r="AZ41" s="40"/>
      <c r="BA41" s="40"/>
    </row>
    <row r="42" spans="1:53" x14ac:dyDescent="0.25">
      <c r="A42" s="21" t="s">
        <v>52</v>
      </c>
      <c r="B42" s="21">
        <v>15</v>
      </c>
      <c r="C42" s="55"/>
      <c r="D42" s="55" t="str">
        <f t="shared" si="21"/>
        <v/>
      </c>
      <c r="E42" s="40"/>
      <c r="F42" s="40"/>
      <c r="G42" s="55"/>
      <c r="H42" s="55" t="str">
        <f t="shared" si="2"/>
        <v/>
      </c>
      <c r="I42" s="55"/>
      <c r="J42" s="55" t="str">
        <f t="shared" si="16"/>
        <v/>
      </c>
      <c r="K42" s="55"/>
      <c r="L42" s="55" t="str">
        <f t="shared" si="17"/>
        <v/>
      </c>
      <c r="M42" s="55"/>
      <c r="N42" s="55" t="str">
        <f t="shared" si="3"/>
        <v/>
      </c>
      <c r="O42" s="55"/>
      <c r="P42" s="55" t="str">
        <f t="shared" si="4"/>
        <v/>
      </c>
      <c r="Q42" s="40"/>
      <c r="R42" s="40"/>
      <c r="S42" s="55"/>
      <c r="T42" s="55" t="str">
        <f t="shared" si="5"/>
        <v/>
      </c>
      <c r="U42" s="55"/>
      <c r="V42" s="55" t="str">
        <f t="shared" si="18"/>
        <v/>
      </c>
      <c r="W42" s="55"/>
      <c r="X42" s="55" t="str">
        <f t="shared" si="19"/>
        <v/>
      </c>
      <c r="Y42" s="55"/>
      <c r="Z42" s="55" t="str">
        <f t="shared" si="20"/>
        <v/>
      </c>
      <c r="AA42" s="40"/>
      <c r="AB42" s="40"/>
      <c r="AC42" s="40"/>
      <c r="AD42" s="55"/>
      <c r="AE42" s="55" t="str">
        <f t="shared" si="6"/>
        <v/>
      </c>
      <c r="AF42" s="55"/>
      <c r="AG42" s="55" t="str">
        <f t="shared" si="7"/>
        <v/>
      </c>
      <c r="AH42" s="55"/>
      <c r="AI42" s="55" t="str">
        <f t="shared" si="8"/>
        <v/>
      </c>
      <c r="AJ42" s="55"/>
      <c r="AK42" s="55" t="str">
        <f t="shared" si="9"/>
        <v/>
      </c>
      <c r="AL42" s="55"/>
      <c r="AM42" s="55" t="str">
        <f t="shared" si="10"/>
        <v/>
      </c>
      <c r="AN42" s="40"/>
      <c r="AO42" s="40"/>
      <c r="AP42" s="55"/>
      <c r="AQ42" s="55" t="str">
        <f t="shared" si="11"/>
        <v/>
      </c>
      <c r="AR42" s="55"/>
      <c r="AS42" s="55" t="str">
        <f t="shared" si="12"/>
        <v/>
      </c>
      <c r="AT42" s="55"/>
      <c r="AU42" s="55" t="str">
        <f t="shared" si="13"/>
        <v/>
      </c>
      <c r="AV42" s="55"/>
      <c r="AW42" s="55" t="str">
        <f t="shared" si="14"/>
        <v/>
      </c>
      <c r="AX42" s="55"/>
      <c r="AY42" s="55" t="str">
        <f t="shared" si="15"/>
        <v/>
      </c>
      <c r="AZ42" s="40"/>
      <c r="BA42" s="40"/>
    </row>
    <row r="43" spans="1:53" x14ac:dyDescent="0.25">
      <c r="A43" s="21" t="s">
        <v>53</v>
      </c>
      <c r="B43" s="21">
        <v>24</v>
      </c>
      <c r="C43" s="55"/>
      <c r="D43" s="55" t="str">
        <f t="shared" si="21"/>
        <v/>
      </c>
      <c r="E43" s="40"/>
      <c r="F43" s="40"/>
      <c r="G43" s="55"/>
      <c r="H43" s="55" t="str">
        <f t="shared" si="2"/>
        <v/>
      </c>
      <c r="I43" s="55"/>
      <c r="J43" s="55" t="str">
        <f t="shared" si="16"/>
        <v/>
      </c>
      <c r="K43" s="55"/>
      <c r="L43" s="55" t="str">
        <f t="shared" si="17"/>
        <v/>
      </c>
      <c r="M43" s="55"/>
      <c r="N43" s="55" t="str">
        <f t="shared" si="3"/>
        <v/>
      </c>
      <c r="O43" s="55"/>
      <c r="P43" s="55" t="str">
        <f t="shared" si="4"/>
        <v/>
      </c>
      <c r="Q43" s="40"/>
      <c r="R43" s="40"/>
      <c r="S43" s="55"/>
      <c r="T43" s="55" t="str">
        <f t="shared" si="5"/>
        <v/>
      </c>
      <c r="U43" s="55"/>
      <c r="V43" s="55" t="str">
        <f t="shared" si="18"/>
        <v/>
      </c>
      <c r="W43" s="55"/>
      <c r="X43" s="55" t="str">
        <f t="shared" si="19"/>
        <v/>
      </c>
      <c r="Y43" s="55"/>
      <c r="Z43" s="55" t="str">
        <f t="shared" si="20"/>
        <v/>
      </c>
      <c r="AA43" s="40"/>
      <c r="AB43" s="40"/>
      <c r="AC43" s="40"/>
      <c r="AD43" s="55"/>
      <c r="AE43" s="55" t="str">
        <f t="shared" si="6"/>
        <v/>
      </c>
      <c r="AF43" s="55"/>
      <c r="AG43" s="55" t="str">
        <f t="shared" si="7"/>
        <v/>
      </c>
      <c r="AH43" s="55"/>
      <c r="AI43" s="55" t="str">
        <f t="shared" si="8"/>
        <v/>
      </c>
      <c r="AJ43" s="55"/>
      <c r="AK43" s="55" t="str">
        <f t="shared" si="9"/>
        <v/>
      </c>
      <c r="AL43" s="55"/>
      <c r="AM43" s="55" t="str">
        <f t="shared" si="10"/>
        <v/>
      </c>
      <c r="AN43" s="40"/>
      <c r="AO43" s="40"/>
      <c r="AP43" s="55"/>
      <c r="AQ43" s="55" t="str">
        <f t="shared" si="11"/>
        <v/>
      </c>
      <c r="AR43" s="55"/>
      <c r="AS43" s="55" t="str">
        <f t="shared" si="12"/>
        <v/>
      </c>
      <c r="AT43" s="55"/>
      <c r="AU43" s="55" t="str">
        <f t="shared" si="13"/>
        <v/>
      </c>
      <c r="AV43" s="55"/>
      <c r="AW43" s="55" t="str">
        <f t="shared" si="14"/>
        <v/>
      </c>
      <c r="AX43" s="55"/>
      <c r="AY43" s="55" t="str">
        <f t="shared" si="15"/>
        <v/>
      </c>
      <c r="AZ43" s="40"/>
      <c r="BA43" s="40"/>
    </row>
    <row r="44" spans="1:53" x14ac:dyDescent="0.25">
      <c r="A44" s="21" t="s">
        <v>95</v>
      </c>
      <c r="B44" s="21">
        <v>15</v>
      </c>
      <c r="C44" s="55"/>
      <c r="D44" s="55" t="str">
        <f t="shared" si="21"/>
        <v/>
      </c>
      <c r="E44" s="40"/>
      <c r="F44" s="40"/>
      <c r="G44" s="55"/>
      <c r="H44" s="55" t="str">
        <f t="shared" si="2"/>
        <v/>
      </c>
      <c r="I44" s="55"/>
      <c r="J44" s="55" t="str">
        <f t="shared" si="16"/>
        <v/>
      </c>
      <c r="K44" s="55"/>
      <c r="L44" s="55" t="str">
        <f t="shared" si="17"/>
        <v/>
      </c>
      <c r="M44" s="55"/>
      <c r="N44" s="55" t="str">
        <f t="shared" si="3"/>
        <v/>
      </c>
      <c r="O44" s="55"/>
      <c r="P44" s="55" t="str">
        <f t="shared" si="4"/>
        <v/>
      </c>
      <c r="Q44" s="40"/>
      <c r="R44" s="40"/>
      <c r="S44" s="55"/>
      <c r="T44" s="55" t="str">
        <f t="shared" si="5"/>
        <v/>
      </c>
      <c r="U44" s="55"/>
      <c r="V44" s="55" t="str">
        <f t="shared" si="18"/>
        <v/>
      </c>
      <c r="W44" s="55"/>
      <c r="X44" s="55" t="str">
        <f t="shared" si="19"/>
        <v/>
      </c>
      <c r="Y44" s="55"/>
      <c r="Z44" s="55" t="str">
        <f t="shared" si="20"/>
        <v/>
      </c>
      <c r="AA44" s="40"/>
      <c r="AB44" s="40"/>
      <c r="AC44" s="40"/>
      <c r="AD44" s="55"/>
      <c r="AE44" s="55" t="str">
        <f t="shared" si="6"/>
        <v/>
      </c>
      <c r="AF44" s="55"/>
      <c r="AG44" s="55" t="str">
        <f t="shared" si="7"/>
        <v/>
      </c>
      <c r="AH44" s="55"/>
      <c r="AI44" s="55" t="str">
        <f t="shared" si="8"/>
        <v/>
      </c>
      <c r="AJ44" s="55"/>
      <c r="AK44" s="55" t="str">
        <f t="shared" si="9"/>
        <v/>
      </c>
      <c r="AL44" s="55"/>
      <c r="AM44" s="55" t="str">
        <f t="shared" si="10"/>
        <v/>
      </c>
      <c r="AN44" s="40"/>
      <c r="AO44" s="40"/>
      <c r="AP44" s="55"/>
      <c r="AQ44" s="55" t="str">
        <f t="shared" si="11"/>
        <v/>
      </c>
      <c r="AR44" s="55"/>
      <c r="AS44" s="55" t="str">
        <f t="shared" si="12"/>
        <v/>
      </c>
      <c r="AT44" s="55"/>
      <c r="AU44" s="55" t="str">
        <f t="shared" si="13"/>
        <v/>
      </c>
      <c r="AV44" s="55"/>
      <c r="AW44" s="55" t="str">
        <f t="shared" si="14"/>
        <v/>
      </c>
      <c r="AX44" s="55"/>
      <c r="AY44" s="55" t="str">
        <f t="shared" si="15"/>
        <v/>
      </c>
      <c r="AZ44" s="40"/>
      <c r="BA44" s="40"/>
    </row>
    <row r="45" spans="1:53" x14ac:dyDescent="0.25">
      <c r="A45" s="22" t="s">
        <v>42</v>
      </c>
      <c r="B45" s="22">
        <v>24</v>
      </c>
      <c r="C45" s="39"/>
      <c r="D45" s="39" t="str">
        <f t="shared" si="21"/>
        <v/>
      </c>
      <c r="E45" s="40"/>
      <c r="F45" s="40"/>
      <c r="G45" s="39"/>
      <c r="H45" s="39" t="str">
        <f t="shared" si="2"/>
        <v/>
      </c>
      <c r="I45" s="39"/>
      <c r="J45" s="39" t="str">
        <f t="shared" si="16"/>
        <v/>
      </c>
      <c r="K45" s="39"/>
      <c r="L45" s="39" t="str">
        <f t="shared" si="17"/>
        <v/>
      </c>
      <c r="M45" s="39"/>
      <c r="N45" s="39" t="str">
        <f t="shared" si="3"/>
        <v/>
      </c>
      <c r="O45" s="39"/>
      <c r="P45" s="39" t="str">
        <f t="shared" si="4"/>
        <v/>
      </c>
      <c r="Q45" s="40"/>
      <c r="R45" s="40"/>
      <c r="S45" s="39"/>
      <c r="T45" s="39" t="str">
        <f t="shared" si="5"/>
        <v/>
      </c>
      <c r="U45" s="39"/>
      <c r="V45" s="39" t="str">
        <f t="shared" si="18"/>
        <v/>
      </c>
      <c r="W45" s="39"/>
      <c r="X45" s="39" t="str">
        <f t="shared" si="19"/>
        <v/>
      </c>
      <c r="Y45" s="39"/>
      <c r="Z45" s="39" t="str">
        <f t="shared" si="20"/>
        <v/>
      </c>
      <c r="AA45" s="40"/>
      <c r="AB45" s="40"/>
      <c r="AC45" s="40"/>
      <c r="AD45" s="39"/>
      <c r="AE45" s="39" t="str">
        <f t="shared" si="6"/>
        <v/>
      </c>
      <c r="AF45" s="39"/>
      <c r="AG45" s="39" t="str">
        <f t="shared" si="7"/>
        <v/>
      </c>
      <c r="AH45" s="39"/>
      <c r="AI45" s="39" t="str">
        <f t="shared" si="8"/>
        <v/>
      </c>
      <c r="AJ45" s="39"/>
      <c r="AK45" s="39" t="str">
        <f t="shared" si="9"/>
        <v/>
      </c>
      <c r="AL45" s="39"/>
      <c r="AM45" s="39" t="str">
        <f t="shared" si="10"/>
        <v/>
      </c>
      <c r="AN45" s="40"/>
      <c r="AO45" s="40"/>
      <c r="AP45" s="39"/>
      <c r="AQ45" s="39" t="str">
        <f t="shared" si="11"/>
        <v/>
      </c>
      <c r="AR45" s="39"/>
      <c r="AS45" s="39" t="str">
        <f t="shared" si="12"/>
        <v/>
      </c>
      <c r="AT45" s="39"/>
      <c r="AU45" s="39" t="str">
        <f t="shared" si="13"/>
        <v/>
      </c>
      <c r="AV45" s="39"/>
      <c r="AW45" s="39" t="str">
        <f t="shared" si="14"/>
        <v/>
      </c>
      <c r="AX45" s="39"/>
      <c r="AY45" s="39" t="str">
        <f t="shared" si="15"/>
        <v/>
      </c>
      <c r="AZ45" s="40"/>
      <c r="BA45" s="40"/>
    </row>
    <row r="46" spans="1:53" x14ac:dyDescent="0.25">
      <c r="A46" s="22" t="s">
        <v>43</v>
      </c>
      <c r="B46" s="22">
        <v>24</v>
      </c>
      <c r="C46" s="39"/>
      <c r="D46" s="39" t="str">
        <f t="shared" si="21"/>
        <v/>
      </c>
      <c r="E46" s="40"/>
      <c r="F46" s="40"/>
      <c r="G46" s="39"/>
      <c r="H46" s="39" t="str">
        <f t="shared" si="2"/>
        <v/>
      </c>
      <c r="I46" s="39"/>
      <c r="J46" s="39" t="str">
        <f t="shared" si="16"/>
        <v/>
      </c>
      <c r="K46" s="39"/>
      <c r="L46" s="39" t="str">
        <f t="shared" si="17"/>
        <v/>
      </c>
      <c r="M46" s="39"/>
      <c r="N46" s="39" t="str">
        <f t="shared" si="3"/>
        <v/>
      </c>
      <c r="O46" s="39"/>
      <c r="P46" s="39" t="str">
        <f t="shared" si="4"/>
        <v/>
      </c>
      <c r="Q46" s="40"/>
      <c r="R46" s="40"/>
      <c r="S46" s="39"/>
      <c r="T46" s="39" t="str">
        <f t="shared" si="5"/>
        <v/>
      </c>
      <c r="U46" s="39"/>
      <c r="V46" s="39" t="str">
        <f t="shared" si="18"/>
        <v/>
      </c>
      <c r="W46" s="39"/>
      <c r="X46" s="39" t="str">
        <f t="shared" si="19"/>
        <v/>
      </c>
      <c r="Y46" s="39"/>
      <c r="Z46" s="39" t="str">
        <f t="shared" si="20"/>
        <v/>
      </c>
      <c r="AA46" s="40"/>
      <c r="AB46" s="40"/>
      <c r="AC46" s="40"/>
      <c r="AD46" s="39"/>
      <c r="AE46" s="39" t="str">
        <f t="shared" si="6"/>
        <v/>
      </c>
      <c r="AF46" s="39"/>
      <c r="AG46" s="39" t="str">
        <f t="shared" si="7"/>
        <v/>
      </c>
      <c r="AH46" s="39"/>
      <c r="AI46" s="39" t="str">
        <f t="shared" si="8"/>
        <v/>
      </c>
      <c r="AJ46" s="39"/>
      <c r="AK46" s="39" t="str">
        <f t="shared" si="9"/>
        <v/>
      </c>
      <c r="AL46" s="39"/>
      <c r="AM46" s="39" t="str">
        <f t="shared" si="10"/>
        <v/>
      </c>
      <c r="AN46" s="40"/>
      <c r="AO46" s="40"/>
      <c r="AP46" s="39"/>
      <c r="AQ46" s="39" t="str">
        <f t="shared" si="11"/>
        <v/>
      </c>
      <c r="AR46" s="39"/>
      <c r="AS46" s="39" t="str">
        <f t="shared" si="12"/>
        <v/>
      </c>
      <c r="AT46" s="39"/>
      <c r="AU46" s="39" t="str">
        <f t="shared" si="13"/>
        <v/>
      </c>
      <c r="AV46" s="39"/>
      <c r="AW46" s="39" t="str">
        <f t="shared" si="14"/>
        <v/>
      </c>
      <c r="AX46" s="39"/>
      <c r="AY46" s="39" t="str">
        <f t="shared" si="15"/>
        <v/>
      </c>
      <c r="AZ46" s="40"/>
      <c r="BA46" s="40"/>
    </row>
    <row r="47" spans="1:53" x14ac:dyDescent="0.25">
      <c r="A47" s="22" t="s">
        <v>54</v>
      </c>
      <c r="B47" s="22">
        <v>15</v>
      </c>
      <c r="C47" s="39"/>
      <c r="D47" s="39" t="str">
        <f t="shared" si="21"/>
        <v/>
      </c>
      <c r="E47" s="40"/>
      <c r="F47" s="40"/>
      <c r="G47" s="39"/>
      <c r="H47" s="39" t="str">
        <f t="shared" si="2"/>
        <v/>
      </c>
      <c r="I47" s="39"/>
      <c r="J47" s="39" t="str">
        <f t="shared" si="16"/>
        <v/>
      </c>
      <c r="K47" s="39"/>
      <c r="L47" s="39" t="str">
        <f t="shared" si="17"/>
        <v/>
      </c>
      <c r="M47" s="39"/>
      <c r="N47" s="39" t="str">
        <f t="shared" si="3"/>
        <v/>
      </c>
      <c r="O47" s="39"/>
      <c r="P47" s="39" t="str">
        <f t="shared" si="4"/>
        <v/>
      </c>
      <c r="Q47" s="40"/>
      <c r="R47" s="40"/>
      <c r="S47" s="39"/>
      <c r="T47" s="39" t="str">
        <f t="shared" si="5"/>
        <v/>
      </c>
      <c r="U47" s="39"/>
      <c r="V47" s="39" t="str">
        <f t="shared" si="18"/>
        <v/>
      </c>
      <c r="W47" s="39"/>
      <c r="X47" s="39" t="str">
        <f t="shared" si="19"/>
        <v/>
      </c>
      <c r="Y47" s="39"/>
      <c r="Z47" s="39" t="str">
        <f t="shared" si="20"/>
        <v/>
      </c>
      <c r="AA47" s="40"/>
      <c r="AB47" s="40"/>
      <c r="AC47" s="40"/>
      <c r="AD47" s="39"/>
      <c r="AE47" s="39" t="str">
        <f t="shared" si="6"/>
        <v/>
      </c>
      <c r="AF47" s="39"/>
      <c r="AG47" s="39" t="str">
        <f t="shared" si="7"/>
        <v/>
      </c>
      <c r="AH47" s="39"/>
      <c r="AI47" s="39" t="str">
        <f t="shared" si="8"/>
        <v/>
      </c>
      <c r="AJ47" s="39"/>
      <c r="AK47" s="39" t="str">
        <f t="shared" si="9"/>
        <v/>
      </c>
      <c r="AL47" s="39"/>
      <c r="AM47" s="39" t="str">
        <f t="shared" si="10"/>
        <v/>
      </c>
      <c r="AN47" s="40"/>
      <c r="AO47" s="40"/>
      <c r="AP47" s="39"/>
      <c r="AQ47" s="39" t="str">
        <f t="shared" si="11"/>
        <v/>
      </c>
      <c r="AR47" s="39"/>
      <c r="AS47" s="39" t="str">
        <f t="shared" si="12"/>
        <v/>
      </c>
      <c r="AT47" s="39"/>
      <c r="AU47" s="39" t="str">
        <f t="shared" si="13"/>
        <v/>
      </c>
      <c r="AV47" s="39"/>
      <c r="AW47" s="39" t="str">
        <f t="shared" si="14"/>
        <v/>
      </c>
      <c r="AX47" s="39"/>
      <c r="AY47" s="39" t="str">
        <f t="shared" si="15"/>
        <v/>
      </c>
      <c r="AZ47" s="40"/>
      <c r="BA47" s="40"/>
    </row>
    <row r="48" spans="1:53" x14ac:dyDescent="0.25">
      <c r="A48" s="22" t="s">
        <v>44</v>
      </c>
      <c r="B48" s="22">
        <v>24</v>
      </c>
      <c r="C48" s="39"/>
      <c r="D48" s="39" t="str">
        <f t="shared" si="21"/>
        <v/>
      </c>
      <c r="E48" s="40"/>
      <c r="F48" s="40"/>
      <c r="G48" s="39"/>
      <c r="H48" s="39" t="str">
        <f t="shared" si="2"/>
        <v/>
      </c>
      <c r="I48" s="39"/>
      <c r="J48" s="39" t="str">
        <f t="shared" si="16"/>
        <v/>
      </c>
      <c r="K48" s="39"/>
      <c r="L48" s="39" t="str">
        <f t="shared" si="17"/>
        <v/>
      </c>
      <c r="M48" s="39"/>
      <c r="N48" s="39" t="str">
        <f t="shared" si="3"/>
        <v/>
      </c>
      <c r="O48" s="39"/>
      <c r="P48" s="39" t="str">
        <f t="shared" si="4"/>
        <v/>
      </c>
      <c r="Q48" s="40"/>
      <c r="R48" s="40"/>
      <c r="S48" s="39"/>
      <c r="T48" s="39" t="str">
        <f t="shared" si="5"/>
        <v/>
      </c>
      <c r="U48" s="39"/>
      <c r="V48" s="39" t="str">
        <f t="shared" si="18"/>
        <v/>
      </c>
      <c r="W48" s="39"/>
      <c r="X48" s="39" t="str">
        <f t="shared" si="19"/>
        <v/>
      </c>
      <c r="Y48" s="39"/>
      <c r="Z48" s="39" t="str">
        <f t="shared" si="20"/>
        <v/>
      </c>
      <c r="AA48" s="40"/>
      <c r="AB48" s="40"/>
      <c r="AC48" s="40"/>
      <c r="AD48" s="39"/>
      <c r="AE48" s="39" t="str">
        <f t="shared" si="6"/>
        <v/>
      </c>
      <c r="AF48" s="39"/>
      <c r="AG48" s="39" t="str">
        <f t="shared" si="7"/>
        <v/>
      </c>
      <c r="AH48" s="39"/>
      <c r="AI48" s="39" t="str">
        <f t="shared" si="8"/>
        <v/>
      </c>
      <c r="AJ48" s="39"/>
      <c r="AK48" s="39" t="str">
        <f t="shared" si="9"/>
        <v/>
      </c>
      <c r="AL48" s="39"/>
      <c r="AM48" s="39" t="str">
        <f t="shared" si="10"/>
        <v/>
      </c>
      <c r="AN48" s="40"/>
      <c r="AO48" s="40"/>
      <c r="AP48" s="39"/>
      <c r="AQ48" s="39" t="str">
        <f t="shared" si="11"/>
        <v/>
      </c>
      <c r="AR48" s="39"/>
      <c r="AS48" s="39" t="str">
        <f t="shared" si="12"/>
        <v/>
      </c>
      <c r="AT48" s="39"/>
      <c r="AU48" s="39" t="str">
        <f t="shared" si="13"/>
        <v/>
      </c>
      <c r="AV48" s="39"/>
      <c r="AW48" s="39" t="str">
        <f t="shared" si="14"/>
        <v/>
      </c>
      <c r="AX48" s="39"/>
      <c r="AY48" s="39" t="str">
        <f t="shared" si="15"/>
        <v/>
      </c>
      <c r="AZ48" s="40"/>
      <c r="BA48" s="40"/>
    </row>
    <row r="49" spans="1:55" x14ac:dyDescent="0.25">
      <c r="A49" s="22" t="s">
        <v>45</v>
      </c>
      <c r="B49" s="22">
        <v>24</v>
      </c>
      <c r="C49" s="39"/>
      <c r="D49" s="39" t="str">
        <f t="shared" si="21"/>
        <v/>
      </c>
      <c r="E49" s="40"/>
      <c r="F49" s="40"/>
      <c r="G49" s="39"/>
      <c r="H49" s="39" t="str">
        <f t="shared" si="2"/>
        <v/>
      </c>
      <c r="I49" s="39"/>
      <c r="J49" s="39" t="str">
        <f t="shared" si="16"/>
        <v/>
      </c>
      <c r="K49" s="39"/>
      <c r="L49" s="39" t="str">
        <f t="shared" si="17"/>
        <v/>
      </c>
      <c r="M49" s="39"/>
      <c r="N49" s="39" t="str">
        <f t="shared" si="3"/>
        <v/>
      </c>
      <c r="O49" s="39"/>
      <c r="P49" s="39" t="str">
        <f t="shared" si="4"/>
        <v/>
      </c>
      <c r="Q49" s="40"/>
      <c r="R49" s="40"/>
      <c r="S49" s="39"/>
      <c r="T49" s="39" t="str">
        <f t="shared" si="5"/>
        <v/>
      </c>
      <c r="U49" s="39"/>
      <c r="V49" s="39" t="str">
        <f t="shared" si="18"/>
        <v/>
      </c>
      <c r="W49" s="39"/>
      <c r="X49" s="39" t="str">
        <f t="shared" si="19"/>
        <v/>
      </c>
      <c r="Y49" s="39"/>
      <c r="Z49" s="39" t="str">
        <f t="shared" si="20"/>
        <v/>
      </c>
      <c r="AA49" s="40"/>
      <c r="AB49" s="40"/>
      <c r="AC49" s="40"/>
      <c r="AD49" s="39"/>
      <c r="AE49" s="39" t="str">
        <f t="shared" si="6"/>
        <v/>
      </c>
      <c r="AF49" s="39"/>
      <c r="AG49" s="39" t="str">
        <f t="shared" si="7"/>
        <v/>
      </c>
      <c r="AH49" s="39"/>
      <c r="AI49" s="39" t="str">
        <f t="shared" si="8"/>
        <v/>
      </c>
      <c r="AJ49" s="39"/>
      <c r="AK49" s="39" t="str">
        <f t="shared" si="9"/>
        <v/>
      </c>
      <c r="AL49" s="39"/>
      <c r="AM49" s="39" t="str">
        <f t="shared" si="10"/>
        <v/>
      </c>
      <c r="AN49" s="40"/>
      <c r="AO49" s="40"/>
      <c r="AP49" s="39"/>
      <c r="AQ49" s="39" t="str">
        <f t="shared" si="11"/>
        <v/>
      </c>
      <c r="AR49" s="39"/>
      <c r="AS49" s="39" t="str">
        <f t="shared" si="12"/>
        <v/>
      </c>
      <c r="AT49" s="39"/>
      <c r="AU49" s="39" t="str">
        <f t="shared" si="13"/>
        <v/>
      </c>
      <c r="AV49" s="39"/>
      <c r="AW49" s="39" t="str">
        <f t="shared" si="14"/>
        <v/>
      </c>
      <c r="AX49" s="39"/>
      <c r="AY49" s="39" t="str">
        <f t="shared" si="15"/>
        <v/>
      </c>
      <c r="AZ49" s="40"/>
      <c r="BA49" s="40"/>
    </row>
    <row r="50" spans="1:55" x14ac:dyDescent="0.25">
      <c r="A50" s="22" t="s">
        <v>55</v>
      </c>
      <c r="B50" s="22">
        <v>15</v>
      </c>
      <c r="C50" s="39"/>
      <c r="D50" s="39" t="str">
        <f t="shared" si="21"/>
        <v/>
      </c>
      <c r="E50" s="40"/>
      <c r="F50" s="40"/>
      <c r="G50" s="39"/>
      <c r="H50" s="39" t="str">
        <f t="shared" si="2"/>
        <v/>
      </c>
      <c r="I50" s="39"/>
      <c r="J50" s="39" t="str">
        <f t="shared" si="16"/>
        <v/>
      </c>
      <c r="K50" s="39"/>
      <c r="L50" s="39" t="str">
        <f t="shared" si="17"/>
        <v/>
      </c>
      <c r="M50" s="39"/>
      <c r="N50" s="39" t="str">
        <f t="shared" si="3"/>
        <v/>
      </c>
      <c r="O50" s="39"/>
      <c r="P50" s="39" t="str">
        <f t="shared" si="4"/>
        <v/>
      </c>
      <c r="Q50" s="40"/>
      <c r="R50" s="40"/>
      <c r="S50" s="39"/>
      <c r="T50" s="39" t="str">
        <f t="shared" si="5"/>
        <v/>
      </c>
      <c r="U50" s="39"/>
      <c r="V50" s="39" t="str">
        <f t="shared" si="18"/>
        <v/>
      </c>
      <c r="W50" s="39"/>
      <c r="X50" s="39" t="str">
        <f t="shared" si="19"/>
        <v/>
      </c>
      <c r="Y50" s="39"/>
      <c r="Z50" s="39" t="str">
        <f t="shared" si="20"/>
        <v/>
      </c>
      <c r="AA50" s="40"/>
      <c r="AB50" s="40"/>
      <c r="AC50" s="40"/>
      <c r="AD50" s="39"/>
      <c r="AE50" s="39" t="str">
        <f t="shared" si="6"/>
        <v/>
      </c>
      <c r="AF50" s="39"/>
      <c r="AG50" s="39" t="str">
        <f t="shared" si="7"/>
        <v/>
      </c>
      <c r="AH50" s="39"/>
      <c r="AI50" s="39" t="str">
        <f t="shared" si="8"/>
        <v/>
      </c>
      <c r="AJ50" s="39"/>
      <c r="AK50" s="39" t="str">
        <f t="shared" si="9"/>
        <v/>
      </c>
      <c r="AL50" s="39"/>
      <c r="AM50" s="39" t="str">
        <f t="shared" si="10"/>
        <v/>
      </c>
      <c r="AN50" s="40"/>
      <c r="AO50" s="40"/>
      <c r="AP50" s="39"/>
      <c r="AQ50" s="39" t="str">
        <f t="shared" si="11"/>
        <v/>
      </c>
      <c r="AR50" s="39"/>
      <c r="AS50" s="39" t="str">
        <f t="shared" si="12"/>
        <v/>
      </c>
      <c r="AT50" s="39"/>
      <c r="AU50" s="39" t="str">
        <f t="shared" si="13"/>
        <v/>
      </c>
      <c r="AV50" s="39"/>
      <c r="AW50" s="39" t="str">
        <f t="shared" si="14"/>
        <v/>
      </c>
      <c r="AX50" s="39"/>
      <c r="AY50" s="39" t="str">
        <f t="shared" si="15"/>
        <v/>
      </c>
      <c r="AZ50" s="40"/>
      <c r="BA50" s="40"/>
    </row>
    <row r="51" spans="1:55" x14ac:dyDescent="0.25">
      <c r="A51" s="22" t="s">
        <v>56</v>
      </c>
      <c r="B51" s="22">
        <v>15</v>
      </c>
      <c r="C51" s="39"/>
      <c r="D51" s="39" t="str">
        <f t="shared" si="21"/>
        <v/>
      </c>
      <c r="E51" s="40"/>
      <c r="F51" s="40"/>
      <c r="G51" s="39"/>
      <c r="H51" s="39" t="str">
        <f t="shared" si="2"/>
        <v/>
      </c>
      <c r="I51" s="39"/>
      <c r="J51" s="39" t="str">
        <f t="shared" si="16"/>
        <v/>
      </c>
      <c r="K51" s="39"/>
      <c r="L51" s="39" t="str">
        <f t="shared" si="17"/>
        <v/>
      </c>
      <c r="M51" s="39"/>
      <c r="N51" s="39" t="str">
        <f t="shared" si="3"/>
        <v/>
      </c>
      <c r="O51" s="39"/>
      <c r="P51" s="39" t="str">
        <f t="shared" si="4"/>
        <v/>
      </c>
      <c r="Q51" s="40"/>
      <c r="R51" s="40"/>
      <c r="S51" s="39"/>
      <c r="T51" s="39" t="str">
        <f t="shared" si="5"/>
        <v/>
      </c>
      <c r="U51" s="39"/>
      <c r="V51" s="39" t="str">
        <f t="shared" si="18"/>
        <v/>
      </c>
      <c r="W51" s="39"/>
      <c r="X51" s="39" t="str">
        <f t="shared" si="19"/>
        <v/>
      </c>
      <c r="Y51" s="39"/>
      <c r="Z51" s="39" t="str">
        <f t="shared" si="20"/>
        <v/>
      </c>
      <c r="AA51" s="40"/>
      <c r="AB51" s="40"/>
      <c r="AC51" s="40"/>
      <c r="AD51" s="39"/>
      <c r="AE51" s="39" t="str">
        <f t="shared" si="6"/>
        <v/>
      </c>
      <c r="AF51" s="39"/>
      <c r="AG51" s="39" t="str">
        <f t="shared" si="7"/>
        <v/>
      </c>
      <c r="AH51" s="39"/>
      <c r="AI51" s="39" t="str">
        <f t="shared" si="8"/>
        <v/>
      </c>
      <c r="AJ51" s="39"/>
      <c r="AK51" s="39" t="str">
        <f t="shared" si="9"/>
        <v/>
      </c>
      <c r="AL51" s="39"/>
      <c r="AM51" s="39" t="str">
        <f t="shared" si="10"/>
        <v/>
      </c>
      <c r="AN51" s="40"/>
      <c r="AO51" s="40"/>
      <c r="AP51" s="39"/>
      <c r="AQ51" s="39" t="str">
        <f t="shared" si="11"/>
        <v/>
      </c>
      <c r="AR51" s="39"/>
      <c r="AS51" s="39" t="str">
        <f t="shared" si="12"/>
        <v/>
      </c>
      <c r="AT51" s="39"/>
      <c r="AU51" s="39" t="str">
        <f t="shared" si="13"/>
        <v/>
      </c>
      <c r="AV51" s="39"/>
      <c r="AW51" s="39" t="str">
        <f t="shared" si="14"/>
        <v/>
      </c>
      <c r="AX51" s="39"/>
      <c r="AY51" s="39" t="str">
        <f t="shared" si="15"/>
        <v/>
      </c>
      <c r="AZ51" s="40"/>
      <c r="BA51" s="40"/>
    </row>
    <row r="52" spans="1:55" x14ac:dyDescent="0.25">
      <c r="A52" s="22" t="s">
        <v>30</v>
      </c>
      <c r="B52" s="22">
        <v>15</v>
      </c>
      <c r="C52" s="39"/>
      <c r="D52" s="39" t="str">
        <f t="shared" si="21"/>
        <v/>
      </c>
      <c r="E52" s="40"/>
      <c r="F52" s="40"/>
      <c r="G52" s="39"/>
      <c r="H52" s="39" t="str">
        <f t="shared" si="2"/>
        <v/>
      </c>
      <c r="I52" s="39"/>
      <c r="J52" s="39" t="str">
        <f t="shared" si="16"/>
        <v/>
      </c>
      <c r="K52" s="39"/>
      <c r="L52" s="39" t="str">
        <f t="shared" si="17"/>
        <v/>
      </c>
      <c r="M52" s="39"/>
      <c r="N52" s="39" t="str">
        <f t="shared" si="3"/>
        <v/>
      </c>
      <c r="O52" s="39"/>
      <c r="P52" s="39" t="str">
        <f t="shared" si="4"/>
        <v/>
      </c>
      <c r="Q52" s="40"/>
      <c r="R52" s="40"/>
      <c r="S52" s="39"/>
      <c r="T52" s="39" t="str">
        <f t="shared" si="5"/>
        <v/>
      </c>
      <c r="U52" s="39"/>
      <c r="V52" s="39" t="str">
        <f t="shared" si="18"/>
        <v/>
      </c>
      <c r="W52" s="39"/>
      <c r="X52" s="39" t="str">
        <f t="shared" si="19"/>
        <v/>
      </c>
      <c r="Y52" s="39"/>
      <c r="Z52" s="39" t="str">
        <f t="shared" si="20"/>
        <v/>
      </c>
      <c r="AA52" s="40"/>
      <c r="AB52" s="40"/>
      <c r="AC52" s="40"/>
      <c r="AD52" s="39"/>
      <c r="AE52" s="39" t="str">
        <f t="shared" si="6"/>
        <v/>
      </c>
      <c r="AF52" s="39"/>
      <c r="AG52" s="39" t="str">
        <f t="shared" si="7"/>
        <v/>
      </c>
      <c r="AH52" s="39"/>
      <c r="AI52" s="39" t="str">
        <f t="shared" si="8"/>
        <v/>
      </c>
      <c r="AJ52" s="39"/>
      <c r="AK52" s="39" t="str">
        <f t="shared" si="9"/>
        <v/>
      </c>
      <c r="AL52" s="39"/>
      <c r="AM52" s="39" t="str">
        <f t="shared" si="10"/>
        <v/>
      </c>
      <c r="AN52" s="40"/>
      <c r="AO52" s="40"/>
      <c r="AP52" s="39"/>
      <c r="AQ52" s="39" t="str">
        <f t="shared" si="11"/>
        <v/>
      </c>
      <c r="AR52" s="39"/>
      <c r="AS52" s="39" t="str">
        <f t="shared" si="12"/>
        <v/>
      </c>
      <c r="AT52" s="39"/>
      <c r="AU52" s="39" t="str">
        <f t="shared" si="13"/>
        <v/>
      </c>
      <c r="AV52" s="39"/>
      <c r="AW52" s="39" t="str">
        <f t="shared" si="14"/>
        <v/>
      </c>
      <c r="AX52" s="39"/>
      <c r="AY52" s="39" t="str">
        <f t="shared" si="15"/>
        <v/>
      </c>
      <c r="AZ52" s="40"/>
      <c r="BA52" s="40"/>
    </row>
    <row r="53" spans="1:55" x14ac:dyDescent="0.25">
      <c r="A53" s="23" t="s">
        <v>32</v>
      </c>
      <c r="B53" s="23">
        <v>15</v>
      </c>
      <c r="C53" s="39"/>
      <c r="D53" s="39" t="str">
        <f t="shared" si="21"/>
        <v/>
      </c>
      <c r="E53" s="40"/>
      <c r="F53" s="40"/>
      <c r="G53" s="39"/>
      <c r="H53" s="39" t="str">
        <f t="shared" si="2"/>
        <v/>
      </c>
      <c r="I53" s="39"/>
      <c r="J53" s="39" t="str">
        <f t="shared" si="16"/>
        <v/>
      </c>
      <c r="K53" s="39"/>
      <c r="L53" s="39" t="str">
        <f t="shared" si="17"/>
        <v/>
      </c>
      <c r="M53" s="39"/>
      <c r="N53" s="39" t="str">
        <f t="shared" si="3"/>
        <v/>
      </c>
      <c r="O53" s="39"/>
      <c r="P53" s="39" t="str">
        <f t="shared" si="4"/>
        <v/>
      </c>
      <c r="Q53" s="40"/>
      <c r="R53" s="40"/>
      <c r="S53" s="39"/>
      <c r="T53" s="39" t="str">
        <f t="shared" si="5"/>
        <v/>
      </c>
      <c r="U53" s="39"/>
      <c r="V53" s="39" t="str">
        <f t="shared" si="18"/>
        <v/>
      </c>
      <c r="W53" s="39"/>
      <c r="X53" s="39" t="str">
        <f t="shared" si="19"/>
        <v/>
      </c>
      <c r="Y53" s="39"/>
      <c r="Z53" s="39" t="str">
        <f t="shared" si="20"/>
        <v/>
      </c>
      <c r="AA53" s="40"/>
      <c r="AB53" s="40"/>
      <c r="AC53" s="40"/>
      <c r="AD53" s="39"/>
      <c r="AE53" s="39" t="str">
        <f t="shared" si="6"/>
        <v/>
      </c>
      <c r="AF53" s="39"/>
      <c r="AG53" s="39" t="str">
        <f t="shared" si="7"/>
        <v/>
      </c>
      <c r="AH53" s="39"/>
      <c r="AI53" s="39" t="str">
        <f t="shared" si="8"/>
        <v/>
      </c>
      <c r="AJ53" s="39"/>
      <c r="AK53" s="39" t="str">
        <f t="shared" si="9"/>
        <v/>
      </c>
      <c r="AL53" s="39"/>
      <c r="AM53" s="39" t="str">
        <f t="shared" si="10"/>
        <v/>
      </c>
      <c r="AN53" s="40"/>
      <c r="AO53" s="40"/>
      <c r="AP53" s="39"/>
      <c r="AQ53" s="39" t="str">
        <f t="shared" si="11"/>
        <v/>
      </c>
      <c r="AR53" s="39"/>
      <c r="AS53" s="39" t="str">
        <f t="shared" si="12"/>
        <v/>
      </c>
      <c r="AT53" s="39"/>
      <c r="AU53" s="39" t="str">
        <f t="shared" si="13"/>
        <v/>
      </c>
      <c r="AV53" s="39"/>
      <c r="AW53" s="39" t="str">
        <f t="shared" si="14"/>
        <v/>
      </c>
      <c r="AX53" s="39"/>
      <c r="AY53" s="39" t="str">
        <f t="shared" si="15"/>
        <v/>
      </c>
      <c r="AZ53" s="40"/>
      <c r="BA53" s="40"/>
    </row>
    <row r="54" spans="1:55" x14ac:dyDescent="0.25">
      <c r="A54" s="22" t="s">
        <v>31</v>
      </c>
      <c r="B54" s="22">
        <v>24</v>
      </c>
      <c r="C54" s="39"/>
      <c r="D54" s="39" t="str">
        <f t="shared" si="21"/>
        <v/>
      </c>
      <c r="E54" s="40"/>
      <c r="F54" s="40"/>
      <c r="G54" s="39"/>
      <c r="H54" s="39" t="str">
        <f t="shared" si="2"/>
        <v/>
      </c>
      <c r="I54" s="39"/>
      <c r="J54" s="39" t="str">
        <f t="shared" si="16"/>
        <v/>
      </c>
      <c r="K54" s="39"/>
      <c r="L54" s="39" t="str">
        <f t="shared" si="17"/>
        <v/>
      </c>
      <c r="M54" s="39"/>
      <c r="N54" s="39" t="str">
        <f t="shared" si="3"/>
        <v/>
      </c>
      <c r="O54" s="39"/>
      <c r="P54" s="39" t="str">
        <f t="shared" si="4"/>
        <v/>
      </c>
      <c r="Q54" s="40"/>
      <c r="R54" s="40"/>
      <c r="S54" s="39"/>
      <c r="T54" s="39" t="str">
        <f t="shared" si="5"/>
        <v/>
      </c>
      <c r="U54" s="39"/>
      <c r="V54" s="39" t="str">
        <f t="shared" si="18"/>
        <v/>
      </c>
      <c r="W54" s="39"/>
      <c r="X54" s="39" t="str">
        <f t="shared" si="19"/>
        <v/>
      </c>
      <c r="Y54" s="39"/>
      <c r="Z54" s="39" t="str">
        <f t="shared" si="20"/>
        <v/>
      </c>
      <c r="AA54" s="40"/>
      <c r="AB54" s="40"/>
      <c r="AC54" s="40"/>
      <c r="AD54" s="39"/>
      <c r="AE54" s="39" t="str">
        <f t="shared" si="6"/>
        <v/>
      </c>
      <c r="AF54" s="39"/>
      <c r="AG54" s="39" t="str">
        <f t="shared" si="7"/>
        <v/>
      </c>
      <c r="AH54" s="39"/>
      <c r="AI54" s="39" t="str">
        <f t="shared" si="8"/>
        <v/>
      </c>
      <c r="AJ54" s="39"/>
      <c r="AK54" s="39" t="str">
        <f t="shared" si="9"/>
        <v/>
      </c>
      <c r="AL54" s="39"/>
      <c r="AM54" s="39" t="str">
        <f t="shared" si="10"/>
        <v/>
      </c>
      <c r="AN54" s="40"/>
      <c r="AO54" s="40"/>
      <c r="AP54" s="39"/>
      <c r="AQ54" s="39" t="str">
        <f t="shared" si="11"/>
        <v/>
      </c>
      <c r="AR54" s="39"/>
      <c r="AS54" s="39" t="str">
        <f t="shared" si="12"/>
        <v/>
      </c>
      <c r="AT54" s="39"/>
      <c r="AU54" s="39" t="str">
        <f t="shared" si="13"/>
        <v/>
      </c>
      <c r="AV54" s="39"/>
      <c r="AW54" s="39" t="str">
        <f t="shared" si="14"/>
        <v/>
      </c>
      <c r="AX54" s="39"/>
      <c r="AY54" s="39" t="str">
        <f t="shared" si="15"/>
        <v/>
      </c>
      <c r="AZ54" s="40"/>
      <c r="BA54" s="40"/>
    </row>
    <row r="55" spans="1:55" x14ac:dyDescent="0.25">
      <c r="A55" s="22" t="s">
        <v>68</v>
      </c>
      <c r="B55" s="22">
        <v>24</v>
      </c>
      <c r="C55" s="39"/>
      <c r="D55" s="39" t="str">
        <f t="shared" si="21"/>
        <v/>
      </c>
      <c r="E55" s="40"/>
      <c r="F55" s="40"/>
      <c r="G55" s="39"/>
      <c r="H55" s="39" t="str">
        <f t="shared" si="2"/>
        <v/>
      </c>
      <c r="I55" s="39"/>
      <c r="J55" s="39" t="str">
        <f t="shared" si="16"/>
        <v/>
      </c>
      <c r="K55" s="39"/>
      <c r="L55" s="39" t="str">
        <f t="shared" si="17"/>
        <v/>
      </c>
      <c r="M55" s="39"/>
      <c r="N55" s="39" t="str">
        <f t="shared" si="3"/>
        <v/>
      </c>
      <c r="O55" s="39"/>
      <c r="P55" s="39" t="str">
        <f t="shared" si="4"/>
        <v/>
      </c>
      <c r="Q55" s="40"/>
      <c r="R55" s="40"/>
      <c r="S55" s="39"/>
      <c r="T55" s="39" t="str">
        <f t="shared" si="5"/>
        <v/>
      </c>
      <c r="U55" s="39"/>
      <c r="V55" s="39" t="str">
        <f t="shared" si="18"/>
        <v/>
      </c>
      <c r="W55" s="39"/>
      <c r="X55" s="39" t="str">
        <f t="shared" si="19"/>
        <v/>
      </c>
      <c r="Y55" s="39"/>
      <c r="Z55" s="39" t="str">
        <f t="shared" si="20"/>
        <v/>
      </c>
      <c r="AA55" s="40"/>
      <c r="AB55" s="40"/>
      <c r="AC55" s="40"/>
      <c r="AD55" s="39"/>
      <c r="AE55" s="39" t="str">
        <f t="shared" si="6"/>
        <v/>
      </c>
      <c r="AF55" s="39"/>
      <c r="AG55" s="39" t="str">
        <f t="shared" si="7"/>
        <v/>
      </c>
      <c r="AH55" s="39"/>
      <c r="AI55" s="39" t="str">
        <f t="shared" si="8"/>
        <v/>
      </c>
      <c r="AJ55" s="39"/>
      <c r="AK55" s="39" t="str">
        <f t="shared" si="9"/>
        <v/>
      </c>
      <c r="AL55" s="39"/>
      <c r="AM55" s="39" t="str">
        <f t="shared" si="10"/>
        <v/>
      </c>
      <c r="AN55" s="40"/>
      <c r="AO55" s="40"/>
      <c r="AP55" s="39"/>
      <c r="AQ55" s="39" t="str">
        <f t="shared" si="11"/>
        <v/>
      </c>
      <c r="AR55" s="39"/>
      <c r="AS55" s="39" t="str">
        <f t="shared" si="12"/>
        <v/>
      </c>
      <c r="AT55" s="39"/>
      <c r="AU55" s="39" t="str">
        <f t="shared" si="13"/>
        <v/>
      </c>
      <c r="AV55" s="39"/>
      <c r="AW55" s="39" t="str">
        <f t="shared" si="14"/>
        <v/>
      </c>
      <c r="AX55" s="39"/>
      <c r="AY55" s="39" t="str">
        <f t="shared" si="15"/>
        <v/>
      </c>
      <c r="AZ55" s="40"/>
      <c r="BA55" s="40"/>
    </row>
    <row r="56" spans="1:55" x14ac:dyDescent="0.25">
      <c r="A56" s="22" t="s">
        <v>69</v>
      </c>
      <c r="B56" s="22">
        <v>24</v>
      </c>
      <c r="C56" s="39"/>
      <c r="D56" s="39" t="str">
        <f t="shared" si="21"/>
        <v/>
      </c>
      <c r="E56" s="40"/>
      <c r="F56" s="40"/>
      <c r="G56" s="39"/>
      <c r="H56" s="39" t="str">
        <f t="shared" si="2"/>
        <v/>
      </c>
      <c r="I56" s="39"/>
      <c r="J56" s="39" t="str">
        <f t="shared" si="16"/>
        <v/>
      </c>
      <c r="K56" s="39"/>
      <c r="L56" s="39" t="str">
        <f t="shared" si="17"/>
        <v/>
      </c>
      <c r="M56" s="39"/>
      <c r="N56" s="39" t="str">
        <f t="shared" si="3"/>
        <v/>
      </c>
      <c r="O56" s="39"/>
      <c r="P56" s="39" t="str">
        <f t="shared" si="4"/>
        <v/>
      </c>
      <c r="Q56" s="40"/>
      <c r="R56" s="40"/>
      <c r="S56" s="39"/>
      <c r="T56" s="39" t="str">
        <f t="shared" si="5"/>
        <v/>
      </c>
      <c r="U56" s="39"/>
      <c r="V56" s="39" t="str">
        <f t="shared" si="18"/>
        <v/>
      </c>
      <c r="W56" s="39"/>
      <c r="X56" s="39" t="str">
        <f t="shared" si="19"/>
        <v/>
      </c>
      <c r="Y56" s="39"/>
      <c r="Z56" s="39" t="str">
        <f t="shared" si="20"/>
        <v/>
      </c>
      <c r="AA56" s="40"/>
      <c r="AB56" s="40"/>
      <c r="AC56" s="40"/>
      <c r="AD56" s="39"/>
      <c r="AE56" s="39" t="str">
        <f t="shared" si="6"/>
        <v/>
      </c>
      <c r="AF56" s="39"/>
      <c r="AG56" s="39" t="str">
        <f t="shared" si="7"/>
        <v/>
      </c>
      <c r="AH56" s="39"/>
      <c r="AI56" s="39" t="str">
        <f t="shared" si="8"/>
        <v/>
      </c>
      <c r="AJ56" s="39"/>
      <c r="AK56" s="39" t="str">
        <f t="shared" si="9"/>
        <v/>
      </c>
      <c r="AL56" s="39"/>
      <c r="AM56" s="39" t="str">
        <f t="shared" si="10"/>
        <v/>
      </c>
      <c r="AN56" s="40"/>
      <c r="AO56" s="40"/>
      <c r="AP56" s="39"/>
      <c r="AQ56" s="39" t="str">
        <f t="shared" si="11"/>
        <v/>
      </c>
      <c r="AR56" s="39"/>
      <c r="AS56" s="39" t="str">
        <f t="shared" si="12"/>
        <v/>
      </c>
      <c r="AT56" s="39"/>
      <c r="AU56" s="39" t="str">
        <f t="shared" si="13"/>
        <v/>
      </c>
      <c r="AV56" s="39"/>
      <c r="AW56" s="39" t="str">
        <f t="shared" si="14"/>
        <v/>
      </c>
      <c r="AX56" s="39"/>
      <c r="AY56" s="39" t="str">
        <f t="shared" si="15"/>
        <v/>
      </c>
      <c r="AZ56" s="40"/>
      <c r="BA56" s="40"/>
    </row>
    <row r="57" spans="1:55" x14ac:dyDescent="0.25">
      <c r="A57" s="22" t="s">
        <v>97</v>
      </c>
      <c r="B57" s="22">
        <v>15</v>
      </c>
      <c r="C57" s="39"/>
      <c r="D57" s="39" t="str">
        <f t="shared" si="21"/>
        <v/>
      </c>
      <c r="E57" s="40"/>
      <c r="F57" s="40"/>
      <c r="G57" s="39"/>
      <c r="H57" s="39" t="str">
        <f t="shared" si="2"/>
        <v/>
      </c>
      <c r="I57" s="39"/>
      <c r="J57" s="39" t="str">
        <f t="shared" si="16"/>
        <v/>
      </c>
      <c r="K57" s="39"/>
      <c r="L57" s="39" t="str">
        <f t="shared" si="17"/>
        <v/>
      </c>
      <c r="M57" s="39"/>
      <c r="N57" s="39" t="str">
        <f t="shared" si="3"/>
        <v/>
      </c>
      <c r="O57" s="39"/>
      <c r="P57" s="39" t="str">
        <f t="shared" si="4"/>
        <v/>
      </c>
      <c r="Q57" s="40"/>
      <c r="R57" s="40"/>
      <c r="S57" s="39"/>
      <c r="T57" s="39" t="str">
        <f t="shared" si="5"/>
        <v/>
      </c>
      <c r="U57" s="39"/>
      <c r="V57" s="39" t="str">
        <f t="shared" si="18"/>
        <v/>
      </c>
      <c r="W57" s="39"/>
      <c r="X57" s="39" t="str">
        <f t="shared" si="19"/>
        <v/>
      </c>
      <c r="Y57" s="39"/>
      <c r="Z57" s="39" t="str">
        <f t="shared" si="20"/>
        <v/>
      </c>
      <c r="AA57" s="40"/>
      <c r="AB57" s="40"/>
      <c r="AC57" s="40"/>
      <c r="AD57" s="39"/>
      <c r="AE57" s="39" t="str">
        <f t="shared" si="6"/>
        <v/>
      </c>
      <c r="AF57" s="39"/>
      <c r="AG57" s="39" t="str">
        <f t="shared" si="7"/>
        <v/>
      </c>
      <c r="AH57" s="39"/>
      <c r="AI57" s="39" t="str">
        <f t="shared" si="8"/>
        <v/>
      </c>
      <c r="AJ57" s="39"/>
      <c r="AK57" s="39" t="str">
        <f t="shared" si="9"/>
        <v/>
      </c>
      <c r="AL57" s="39"/>
      <c r="AM57" s="39" t="str">
        <f t="shared" si="10"/>
        <v/>
      </c>
      <c r="AN57" s="40"/>
      <c r="AO57" s="40"/>
      <c r="AP57" s="39"/>
      <c r="AQ57" s="39" t="str">
        <f t="shared" si="11"/>
        <v/>
      </c>
      <c r="AR57" s="39"/>
      <c r="AS57" s="39" t="str">
        <f t="shared" si="12"/>
        <v/>
      </c>
      <c r="AT57" s="39"/>
      <c r="AU57" s="39" t="str">
        <f t="shared" si="13"/>
        <v/>
      </c>
      <c r="AV57" s="39"/>
      <c r="AW57" s="39" t="str">
        <f t="shared" si="14"/>
        <v/>
      </c>
      <c r="AX57" s="39"/>
      <c r="AY57" s="39" t="str">
        <f t="shared" si="15"/>
        <v/>
      </c>
      <c r="AZ57" s="40"/>
      <c r="BA57" s="40"/>
    </row>
    <row r="59" spans="1:55" x14ac:dyDescent="0.25">
      <c r="A59" s="30" t="s">
        <v>34</v>
      </c>
      <c r="C59" s="45" t="str">
        <f>IF(C65="","",SUM(C34:C57))</f>
        <v/>
      </c>
      <c r="D59" s="45" t="str">
        <f t="shared" ref="D59:AY59" si="22">IF(D65="","",SUM(D34:D57))</f>
        <v/>
      </c>
      <c r="E59" s="45"/>
      <c r="F59" s="45"/>
      <c r="G59" s="45" t="str">
        <f t="shared" si="22"/>
        <v/>
      </c>
      <c r="H59" s="45" t="str">
        <f t="shared" si="22"/>
        <v/>
      </c>
      <c r="I59" s="45" t="str">
        <f t="shared" si="22"/>
        <v/>
      </c>
      <c r="J59" s="45" t="str">
        <f t="shared" si="22"/>
        <v/>
      </c>
      <c r="K59" s="45" t="str">
        <f t="shared" si="22"/>
        <v/>
      </c>
      <c r="L59" s="45" t="str">
        <f t="shared" si="22"/>
        <v/>
      </c>
      <c r="M59" s="45" t="str">
        <f t="shared" si="22"/>
        <v/>
      </c>
      <c r="N59" s="45" t="str">
        <f t="shared" si="22"/>
        <v/>
      </c>
      <c r="O59" s="45" t="str">
        <f t="shared" si="22"/>
        <v/>
      </c>
      <c r="P59" s="45" t="str">
        <f t="shared" si="22"/>
        <v/>
      </c>
      <c r="Q59" s="45"/>
      <c r="R59" s="45"/>
      <c r="S59" s="45" t="str">
        <f t="shared" si="22"/>
        <v/>
      </c>
      <c r="T59" s="45" t="str">
        <f t="shared" si="22"/>
        <v/>
      </c>
      <c r="U59" s="45" t="str">
        <f t="shared" si="22"/>
        <v/>
      </c>
      <c r="V59" s="45" t="str">
        <f t="shared" si="22"/>
        <v/>
      </c>
      <c r="W59" s="45" t="str">
        <f t="shared" si="22"/>
        <v/>
      </c>
      <c r="X59" s="45" t="str">
        <f t="shared" si="22"/>
        <v/>
      </c>
      <c r="Y59" s="45" t="str">
        <f t="shared" si="22"/>
        <v/>
      </c>
      <c r="Z59" s="45" t="str">
        <f t="shared" si="22"/>
        <v/>
      </c>
      <c r="AA59" s="45"/>
      <c r="AB59" s="45"/>
      <c r="AC59" s="45"/>
      <c r="AD59" s="45" t="str">
        <f t="shared" si="22"/>
        <v/>
      </c>
      <c r="AE59" s="45" t="str">
        <f t="shared" si="22"/>
        <v/>
      </c>
      <c r="AF59" s="45" t="str">
        <f t="shared" si="22"/>
        <v/>
      </c>
      <c r="AG59" s="45" t="str">
        <f t="shared" si="22"/>
        <v/>
      </c>
      <c r="AH59" s="45" t="str">
        <f t="shared" si="22"/>
        <v/>
      </c>
      <c r="AI59" s="45" t="str">
        <f t="shared" si="22"/>
        <v/>
      </c>
      <c r="AJ59" s="45" t="str">
        <f t="shared" si="22"/>
        <v/>
      </c>
      <c r="AK59" s="45" t="str">
        <f t="shared" si="22"/>
        <v/>
      </c>
      <c r="AL59" s="45" t="str">
        <f t="shared" si="22"/>
        <v/>
      </c>
      <c r="AM59" s="45" t="str">
        <f t="shared" si="22"/>
        <v/>
      </c>
      <c r="AN59" s="45"/>
      <c r="AO59" s="45"/>
      <c r="AP59" s="45" t="str">
        <f t="shared" si="22"/>
        <v/>
      </c>
      <c r="AQ59" s="45" t="str">
        <f t="shared" si="22"/>
        <v/>
      </c>
      <c r="AR59" s="45" t="str">
        <f t="shared" si="22"/>
        <v/>
      </c>
      <c r="AS59" s="45" t="str">
        <f t="shared" si="22"/>
        <v/>
      </c>
      <c r="AT59" s="45" t="str">
        <f t="shared" si="22"/>
        <v/>
      </c>
      <c r="AU59" s="45" t="str">
        <f t="shared" si="22"/>
        <v/>
      </c>
      <c r="AV59" s="45" t="str">
        <f t="shared" si="22"/>
        <v/>
      </c>
      <c r="AW59" s="45" t="str">
        <f t="shared" si="22"/>
        <v/>
      </c>
      <c r="AX59" s="45" t="str">
        <f t="shared" si="22"/>
        <v/>
      </c>
      <c r="AY59" s="45" t="str">
        <f t="shared" si="22"/>
        <v/>
      </c>
      <c r="AZ59" s="45"/>
      <c r="BA59" s="45"/>
      <c r="BB59" s="49">
        <f>SUM(C59,G59,I59,K59,M59,O59,S59,U59,W59,Y59,AA59,AD59,AF59,AH59,AJ59,AL59,AP59,AR59,AT59,AV59,AX59)</f>
        <v>0</v>
      </c>
      <c r="BC59" s="49" t="e">
        <f>AVERAGE(C59,G59,I59,K59,M59,O59,S59,U59,W59,Y59,AA59,AD59,AF59,AH59,AJ59,AL59,AP59,AR59,AT59,AV59,AX59)</f>
        <v>#DIV/0!</v>
      </c>
    </row>
    <row r="60" spans="1:55" x14ac:dyDescent="0.25">
      <c r="A60" s="30" t="s">
        <v>63</v>
      </c>
      <c r="C60" s="46" t="str">
        <f>IF(C65="","",AVERAGE(D34:D57))</f>
        <v/>
      </c>
      <c r="D60" s="46"/>
      <c r="E60" s="46"/>
      <c r="F60" s="46"/>
      <c r="G60" s="46" t="str">
        <f t="shared" ref="G60:AX60" si="23">IF(G65="","",AVERAGE(H34:H57))</f>
        <v/>
      </c>
      <c r="H60" s="46"/>
      <c r="I60" s="46" t="str">
        <f t="shared" si="23"/>
        <v/>
      </c>
      <c r="J60" s="46"/>
      <c r="K60" s="46" t="str">
        <f t="shared" si="23"/>
        <v/>
      </c>
      <c r="L60" s="46"/>
      <c r="M60" s="46" t="str">
        <f t="shared" si="23"/>
        <v/>
      </c>
      <c r="N60" s="46"/>
      <c r="O60" s="46" t="str">
        <f t="shared" si="23"/>
        <v/>
      </c>
      <c r="P60" s="46"/>
      <c r="Q60" s="46"/>
      <c r="R60" s="46"/>
      <c r="S60" s="46" t="str">
        <f t="shared" si="23"/>
        <v/>
      </c>
      <c r="T60" s="46"/>
      <c r="U60" s="46" t="str">
        <f t="shared" si="23"/>
        <v/>
      </c>
      <c r="V60" s="46"/>
      <c r="W60" s="46" t="str">
        <f t="shared" si="23"/>
        <v/>
      </c>
      <c r="X60" s="46"/>
      <c r="Y60" s="46" t="str">
        <f t="shared" si="23"/>
        <v/>
      </c>
      <c r="Z60" s="46"/>
      <c r="AA60" s="46"/>
      <c r="AB60" s="46"/>
      <c r="AC60" s="46"/>
      <c r="AD60" s="46" t="str">
        <f t="shared" si="23"/>
        <v/>
      </c>
      <c r="AE60" s="46"/>
      <c r="AF60" s="46" t="str">
        <f t="shared" si="23"/>
        <v/>
      </c>
      <c r="AG60" s="46"/>
      <c r="AH60" s="46" t="str">
        <f t="shared" si="23"/>
        <v/>
      </c>
      <c r="AI60" s="46"/>
      <c r="AJ60" s="46" t="str">
        <f t="shared" si="23"/>
        <v/>
      </c>
      <c r="AK60" s="46"/>
      <c r="AL60" s="46" t="str">
        <f t="shared" si="23"/>
        <v/>
      </c>
      <c r="AM60" s="46"/>
      <c r="AN60" s="46"/>
      <c r="AO60" s="46"/>
      <c r="AP60" s="46" t="str">
        <f t="shared" si="23"/>
        <v/>
      </c>
      <c r="AQ60" s="46"/>
      <c r="AR60" s="46" t="str">
        <f t="shared" si="23"/>
        <v/>
      </c>
      <c r="AS60" s="46"/>
      <c r="AT60" s="46" t="str">
        <f t="shared" si="23"/>
        <v/>
      </c>
      <c r="AU60" s="46"/>
      <c r="AV60" s="46" t="str">
        <f t="shared" si="23"/>
        <v/>
      </c>
      <c r="AW60" s="46"/>
      <c r="AX60" s="46" t="str">
        <f t="shared" si="23"/>
        <v/>
      </c>
      <c r="AY60" s="46"/>
      <c r="AZ60" s="46"/>
      <c r="BA60" s="46"/>
      <c r="BB60" s="48"/>
      <c r="BC60" s="50" t="e">
        <f>AVERAGE(C60:AZ60)</f>
        <v>#DIV/0!</v>
      </c>
    </row>
    <row r="61" spans="1:55" x14ac:dyDescent="0.25"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32"/>
      <c r="BB61" s="48"/>
      <c r="BC61" s="48"/>
    </row>
    <row r="62" spans="1:55" x14ac:dyDescent="0.25">
      <c r="A62" s="30" t="s">
        <v>64</v>
      </c>
      <c r="C62" s="46" t="str">
        <f>IF(C65="","",(20-COUNTBLANK(C34:C53))/20)</f>
        <v/>
      </c>
      <c r="D62" s="46"/>
      <c r="E62" s="46"/>
      <c r="F62" s="46"/>
      <c r="G62" s="46" t="str">
        <f t="shared" ref="G62:AX62" si="24">IF(G65="","",(20-COUNTBLANK(G34:G53))/20)</f>
        <v/>
      </c>
      <c r="H62" s="46"/>
      <c r="I62" s="46" t="str">
        <f t="shared" si="24"/>
        <v/>
      </c>
      <c r="J62" s="46"/>
      <c r="K62" s="46" t="str">
        <f t="shared" si="24"/>
        <v/>
      </c>
      <c r="L62" s="46"/>
      <c r="M62" s="46" t="str">
        <f t="shared" si="24"/>
        <v/>
      </c>
      <c r="N62" s="46"/>
      <c r="O62" s="46" t="str">
        <f t="shared" si="24"/>
        <v/>
      </c>
      <c r="P62" s="46"/>
      <c r="Q62" s="46"/>
      <c r="R62" s="46"/>
      <c r="S62" s="46" t="str">
        <f t="shared" si="24"/>
        <v/>
      </c>
      <c r="T62" s="46"/>
      <c r="U62" s="46" t="str">
        <f t="shared" si="24"/>
        <v/>
      </c>
      <c r="V62" s="46"/>
      <c r="W62" s="46" t="str">
        <f t="shared" si="24"/>
        <v/>
      </c>
      <c r="X62" s="46"/>
      <c r="Y62" s="46" t="str">
        <f t="shared" si="24"/>
        <v/>
      </c>
      <c r="Z62" s="46"/>
      <c r="AA62" s="46" t="str">
        <f t="shared" si="24"/>
        <v/>
      </c>
      <c r="AB62" s="46"/>
      <c r="AC62" s="46"/>
      <c r="AD62" s="46" t="str">
        <f t="shared" si="24"/>
        <v/>
      </c>
      <c r="AE62" s="46"/>
      <c r="AF62" s="46" t="str">
        <f t="shared" si="24"/>
        <v/>
      </c>
      <c r="AG62" s="46"/>
      <c r="AH62" s="46" t="str">
        <f t="shared" si="24"/>
        <v/>
      </c>
      <c r="AI62" s="46"/>
      <c r="AJ62" s="46" t="str">
        <f t="shared" si="24"/>
        <v/>
      </c>
      <c r="AK62" s="46"/>
      <c r="AL62" s="46" t="str">
        <f t="shared" si="24"/>
        <v/>
      </c>
      <c r="AM62" s="46"/>
      <c r="AN62" s="46"/>
      <c r="AO62" s="46"/>
      <c r="AP62" s="46" t="str">
        <f t="shared" si="24"/>
        <v/>
      </c>
      <c r="AQ62" s="46"/>
      <c r="AR62" s="46" t="str">
        <f t="shared" si="24"/>
        <v/>
      </c>
      <c r="AS62" s="46"/>
      <c r="AT62" s="46" t="str">
        <f t="shared" si="24"/>
        <v/>
      </c>
      <c r="AU62" s="46"/>
      <c r="AV62" s="46" t="str">
        <f t="shared" si="24"/>
        <v/>
      </c>
      <c r="AW62" s="46"/>
      <c r="AX62" s="46" t="str">
        <f t="shared" si="24"/>
        <v/>
      </c>
      <c r="AY62" s="46"/>
      <c r="AZ62" s="46"/>
      <c r="BA62" s="46"/>
      <c r="BB62" s="48"/>
      <c r="BC62" s="50" t="e">
        <f>AVERAGE(C62:AZ62)</f>
        <v>#DIV/0!</v>
      </c>
    </row>
    <row r="63" spans="1:55" x14ac:dyDescent="0.25">
      <c r="BB63" s="48"/>
      <c r="BC63" s="48"/>
    </row>
    <row r="64" spans="1:55" x14ac:dyDescent="0.25">
      <c r="A64" s="27" t="s">
        <v>35</v>
      </c>
      <c r="C64" s="59">
        <v>41852</v>
      </c>
      <c r="D64" s="59"/>
      <c r="E64" s="34">
        <v>41853</v>
      </c>
      <c r="F64" s="34">
        <v>41854</v>
      </c>
      <c r="G64" s="59">
        <v>41855</v>
      </c>
      <c r="H64" s="59"/>
      <c r="I64" s="59">
        <v>41856</v>
      </c>
      <c r="J64" s="59"/>
      <c r="K64" s="59">
        <v>41857</v>
      </c>
      <c r="L64" s="59"/>
      <c r="M64" s="59">
        <v>41858</v>
      </c>
      <c r="N64" s="59"/>
      <c r="O64" s="59">
        <v>41859</v>
      </c>
      <c r="P64" s="59"/>
      <c r="Q64" s="34">
        <v>41860</v>
      </c>
      <c r="R64" s="34">
        <v>41861</v>
      </c>
      <c r="S64" s="59">
        <v>41862</v>
      </c>
      <c r="T64" s="59"/>
      <c r="U64" s="59">
        <v>41863</v>
      </c>
      <c r="V64" s="59"/>
      <c r="W64" s="59">
        <v>41864</v>
      </c>
      <c r="X64" s="59"/>
      <c r="Y64" s="59">
        <v>41865</v>
      </c>
      <c r="Z64" s="59"/>
      <c r="AA64" s="34">
        <v>41866</v>
      </c>
      <c r="AB64" s="34">
        <v>41867</v>
      </c>
      <c r="AC64" s="34">
        <v>41868</v>
      </c>
      <c r="AD64" s="59">
        <v>41869</v>
      </c>
      <c r="AE64" s="59"/>
      <c r="AF64" s="59">
        <v>41870</v>
      </c>
      <c r="AG64" s="59"/>
      <c r="AH64" s="59">
        <v>41871</v>
      </c>
      <c r="AI64" s="59"/>
      <c r="AJ64" s="59">
        <v>41872</v>
      </c>
      <c r="AK64" s="59"/>
      <c r="AL64" s="59">
        <v>41873</v>
      </c>
      <c r="AM64" s="59"/>
      <c r="AN64" s="34">
        <v>41874</v>
      </c>
      <c r="AO64" s="34">
        <v>41875</v>
      </c>
      <c r="AP64" s="59">
        <v>41876</v>
      </c>
      <c r="AQ64" s="59"/>
      <c r="AR64" s="59">
        <v>41877</v>
      </c>
      <c r="AS64" s="59"/>
      <c r="AT64" s="59">
        <v>41878</v>
      </c>
      <c r="AU64" s="59"/>
      <c r="AV64" s="59">
        <v>41879</v>
      </c>
      <c r="AW64" s="59"/>
      <c r="AX64" s="59">
        <v>41880</v>
      </c>
      <c r="AY64" s="59"/>
      <c r="AZ64" s="34">
        <v>41881</v>
      </c>
      <c r="BA64" s="76">
        <v>41882</v>
      </c>
      <c r="BB64" s="48"/>
      <c r="BC64" s="48"/>
    </row>
    <row r="65" spans="1:55" x14ac:dyDescent="0.25">
      <c r="A65" s="28" t="s">
        <v>36</v>
      </c>
      <c r="B65" s="28">
        <v>24</v>
      </c>
      <c r="C65" s="36"/>
      <c r="D65" s="39" t="str">
        <f t="shared" ref="D65:D70" si="25">IF(C65="","",C65/$B$34)</f>
        <v/>
      </c>
      <c r="E65" s="37"/>
      <c r="F65" s="37"/>
      <c r="G65" s="36"/>
      <c r="H65" s="39" t="str">
        <f t="shared" ref="H65:H70" si="26">IF(G65="","",G65/$B$34)</f>
        <v/>
      </c>
      <c r="I65" s="39"/>
      <c r="J65" s="39" t="str">
        <f t="shared" ref="J65:L70" si="27">IF(I65="","",I65/$B$34)</f>
        <v/>
      </c>
      <c r="K65" s="39"/>
      <c r="L65" s="39" t="str">
        <f t="shared" si="27"/>
        <v/>
      </c>
      <c r="M65" s="36"/>
      <c r="N65" s="39" t="str">
        <f t="shared" ref="N65:N70" si="28">IF(M65="","",M65/$B$34)</f>
        <v/>
      </c>
      <c r="O65" s="36"/>
      <c r="P65" s="39" t="str">
        <f t="shared" ref="P65:P70" si="29">IF(O65="","",O65/$B$34)</f>
        <v/>
      </c>
      <c r="Q65" s="37"/>
      <c r="R65" s="37"/>
      <c r="S65" s="36"/>
      <c r="T65" s="39" t="str">
        <f t="shared" ref="T65:T70" si="30">IF(S65="","",S65/$B$34)</f>
        <v/>
      </c>
      <c r="U65" s="39"/>
      <c r="V65" s="39" t="str">
        <f t="shared" ref="V65:Z65" si="31">IF(U65="","",U65/$B$34)</f>
        <v/>
      </c>
      <c r="W65" s="39"/>
      <c r="X65" s="39" t="str">
        <f t="shared" si="31"/>
        <v/>
      </c>
      <c r="Y65" s="39"/>
      <c r="Z65" s="39" t="str">
        <f t="shared" si="31"/>
        <v/>
      </c>
      <c r="AA65" s="37"/>
      <c r="AB65" s="37"/>
      <c r="AC65" s="37"/>
      <c r="AD65" s="36"/>
      <c r="AE65" s="39" t="str">
        <f t="shared" ref="AE65:AE70" si="32">IF(AD65="","",AD65/$B$34)</f>
        <v/>
      </c>
      <c r="AF65" s="39"/>
      <c r="AG65" s="39" t="str">
        <f t="shared" ref="AG65:AI70" si="33">IF(AF65="","",AF65/$B$34)</f>
        <v/>
      </c>
      <c r="AH65" s="39"/>
      <c r="AI65" s="39" t="str">
        <f t="shared" si="33"/>
        <v/>
      </c>
      <c r="AJ65" s="36"/>
      <c r="AK65" s="39" t="str">
        <f t="shared" ref="AK65:AK70" si="34">IF(AJ65="","",AJ65/$B$34)</f>
        <v/>
      </c>
      <c r="AL65" s="36"/>
      <c r="AM65" s="39" t="str">
        <f t="shared" ref="AM65:AM70" si="35">IF(AL65="","",AL65/$B$34)</f>
        <v/>
      </c>
      <c r="AN65" s="37"/>
      <c r="AO65" s="40"/>
      <c r="AP65" s="39"/>
      <c r="AQ65" s="39" t="str">
        <f t="shared" ref="AQ65:AQ70" si="36">IF(AP65="","",AP65/$B$34)</f>
        <v/>
      </c>
      <c r="AR65" s="39"/>
      <c r="AS65" s="39" t="str">
        <f t="shared" ref="AS65:AS70" si="37">IF(AR65="","",AR65/$B$34)</f>
        <v/>
      </c>
      <c r="AT65" s="39"/>
      <c r="AU65" s="39" t="str">
        <f t="shared" ref="AU65:AU70" si="38">IF(AT65="","",AT65/$B$34)</f>
        <v/>
      </c>
      <c r="AV65" s="36"/>
      <c r="AW65" s="39" t="str">
        <f t="shared" ref="AW65:AW70" si="39">IF(AV65="","",AV65/$B$34)</f>
        <v/>
      </c>
      <c r="AX65" s="36"/>
      <c r="AY65" s="39" t="str">
        <f t="shared" ref="AY65:AY70" si="40">IF(AX65="","",AX65/$B$34)</f>
        <v/>
      </c>
      <c r="AZ65" s="37"/>
      <c r="BA65" s="40"/>
      <c r="BB65" s="48"/>
      <c r="BC65" s="48"/>
    </row>
    <row r="66" spans="1:55" x14ac:dyDescent="0.25">
      <c r="A66" s="27" t="s">
        <v>37</v>
      </c>
      <c r="B66" s="27">
        <v>24</v>
      </c>
      <c r="C66" s="56"/>
      <c r="D66" s="55" t="str">
        <f t="shared" si="25"/>
        <v/>
      </c>
      <c r="E66" s="37"/>
      <c r="F66" s="37"/>
      <c r="G66" s="56"/>
      <c r="H66" s="55" t="str">
        <f t="shared" si="26"/>
        <v/>
      </c>
      <c r="I66" s="56"/>
      <c r="J66" s="55" t="str">
        <f t="shared" si="27"/>
        <v/>
      </c>
      <c r="K66" s="56"/>
      <c r="L66" s="55" t="str">
        <f t="shared" ref="L66" si="41">IF(K66="","",K66/$B$34)</f>
        <v/>
      </c>
      <c r="M66" s="56"/>
      <c r="N66" s="55" t="str">
        <f t="shared" si="28"/>
        <v/>
      </c>
      <c r="O66" s="56"/>
      <c r="P66" s="55" t="str">
        <f t="shared" si="29"/>
        <v/>
      </c>
      <c r="Q66" s="37"/>
      <c r="R66" s="37"/>
      <c r="S66" s="56"/>
      <c r="T66" s="55" t="str">
        <f t="shared" si="30"/>
        <v/>
      </c>
      <c r="U66" s="56"/>
      <c r="V66" s="55" t="str">
        <f t="shared" ref="V66" si="42">IF(U66="","",U66/$B$34)</f>
        <v/>
      </c>
      <c r="W66" s="56"/>
      <c r="X66" s="55" t="str">
        <f t="shared" ref="X66" si="43">IF(W66="","",W66/$B$34)</f>
        <v/>
      </c>
      <c r="Y66" s="56"/>
      <c r="Z66" s="55" t="str">
        <f t="shared" ref="Z66" si="44">IF(Y66="","",Y66/$B$34)</f>
        <v/>
      </c>
      <c r="AA66" s="37"/>
      <c r="AB66" s="37"/>
      <c r="AC66" s="37"/>
      <c r="AD66" s="56"/>
      <c r="AE66" s="55" t="str">
        <f t="shared" si="32"/>
        <v/>
      </c>
      <c r="AF66" s="56"/>
      <c r="AG66" s="55" t="str">
        <f t="shared" ref="AG66" si="45">IF(AF66="","",AF66/$B$34)</f>
        <v/>
      </c>
      <c r="AH66" s="56"/>
      <c r="AI66" s="55" t="str">
        <f t="shared" si="33"/>
        <v/>
      </c>
      <c r="AJ66" s="56"/>
      <c r="AK66" s="55" t="str">
        <f t="shared" si="34"/>
        <v/>
      </c>
      <c r="AL66" s="56"/>
      <c r="AM66" s="55" t="str">
        <f t="shared" si="35"/>
        <v/>
      </c>
      <c r="AN66" s="37"/>
      <c r="AO66" s="37"/>
      <c r="AP66" s="56"/>
      <c r="AQ66" s="55" t="str">
        <f t="shared" si="36"/>
        <v/>
      </c>
      <c r="AR66" s="56"/>
      <c r="AS66" s="55" t="str">
        <f t="shared" si="37"/>
        <v/>
      </c>
      <c r="AT66" s="56"/>
      <c r="AU66" s="55" t="str">
        <f t="shared" si="38"/>
        <v/>
      </c>
      <c r="AV66" s="56"/>
      <c r="AW66" s="55" t="str">
        <f t="shared" si="39"/>
        <v/>
      </c>
      <c r="AX66" s="56"/>
      <c r="AY66" s="55" t="str">
        <f t="shared" si="40"/>
        <v/>
      </c>
      <c r="AZ66" s="37"/>
      <c r="BA66" s="78"/>
      <c r="BB66" s="48"/>
      <c r="BC66" s="48"/>
    </row>
    <row r="67" spans="1:55" x14ac:dyDescent="0.25">
      <c r="A67" s="27" t="s">
        <v>38</v>
      </c>
      <c r="B67" s="27">
        <v>24</v>
      </c>
      <c r="C67" s="56"/>
      <c r="D67" s="55" t="str">
        <f t="shared" si="25"/>
        <v/>
      </c>
      <c r="E67" s="37"/>
      <c r="F67" s="37"/>
      <c r="G67" s="56"/>
      <c r="H67" s="55" t="str">
        <f t="shared" si="26"/>
        <v/>
      </c>
      <c r="I67" s="56"/>
      <c r="J67" s="55" t="str">
        <f t="shared" si="27"/>
        <v/>
      </c>
      <c r="K67" s="56"/>
      <c r="L67" s="55" t="str">
        <f t="shared" ref="L67" si="46">IF(K67="","",K67/$B$34)</f>
        <v/>
      </c>
      <c r="M67" s="56"/>
      <c r="N67" s="55" t="str">
        <f t="shared" si="28"/>
        <v/>
      </c>
      <c r="O67" s="56"/>
      <c r="P67" s="55" t="str">
        <f t="shared" si="29"/>
        <v/>
      </c>
      <c r="Q67" s="37"/>
      <c r="R67" s="37"/>
      <c r="S67" s="56"/>
      <c r="T67" s="55" t="str">
        <f t="shared" si="30"/>
        <v/>
      </c>
      <c r="U67" s="56"/>
      <c r="V67" s="55" t="str">
        <f t="shared" ref="V67" si="47">IF(U67="","",U67/$B$34)</f>
        <v/>
      </c>
      <c r="W67" s="56"/>
      <c r="X67" s="55" t="str">
        <f t="shared" ref="X67" si="48">IF(W67="","",W67/$B$34)</f>
        <v/>
      </c>
      <c r="Y67" s="56"/>
      <c r="Z67" s="55" t="str">
        <f t="shared" ref="Z67" si="49">IF(Y67="","",Y67/$B$34)</f>
        <v/>
      </c>
      <c r="AA67" s="37"/>
      <c r="AB67" s="37"/>
      <c r="AC67" s="37"/>
      <c r="AD67" s="56"/>
      <c r="AE67" s="55" t="str">
        <f t="shared" si="32"/>
        <v/>
      </c>
      <c r="AF67" s="56"/>
      <c r="AG67" s="55" t="str">
        <f t="shared" ref="AG67" si="50">IF(AF67="","",AF67/$B$34)</f>
        <v/>
      </c>
      <c r="AH67" s="56"/>
      <c r="AI67" s="55" t="str">
        <f t="shared" si="33"/>
        <v/>
      </c>
      <c r="AJ67" s="56"/>
      <c r="AK67" s="55" t="str">
        <f t="shared" si="34"/>
        <v/>
      </c>
      <c r="AL67" s="56"/>
      <c r="AM67" s="55" t="str">
        <f t="shared" si="35"/>
        <v/>
      </c>
      <c r="AN67" s="37"/>
      <c r="AO67" s="37"/>
      <c r="AP67" s="56"/>
      <c r="AQ67" s="55" t="str">
        <f t="shared" si="36"/>
        <v/>
      </c>
      <c r="AR67" s="56"/>
      <c r="AS67" s="55" t="str">
        <f t="shared" si="37"/>
        <v/>
      </c>
      <c r="AT67" s="56"/>
      <c r="AU67" s="55" t="str">
        <f t="shared" si="38"/>
        <v/>
      </c>
      <c r="AV67" s="56"/>
      <c r="AW67" s="55" t="str">
        <f t="shared" si="39"/>
        <v/>
      </c>
      <c r="AX67" s="56"/>
      <c r="AY67" s="55" t="str">
        <f t="shared" si="40"/>
        <v/>
      </c>
      <c r="AZ67" s="37"/>
      <c r="BA67" s="78"/>
      <c r="BB67" s="48"/>
      <c r="BC67" s="48"/>
    </row>
    <row r="68" spans="1:55" x14ac:dyDescent="0.25">
      <c r="A68" s="28" t="s">
        <v>40</v>
      </c>
      <c r="B68" s="28">
        <v>24</v>
      </c>
      <c r="C68" s="36"/>
      <c r="D68" s="39" t="str">
        <f t="shared" si="25"/>
        <v/>
      </c>
      <c r="E68" s="37"/>
      <c r="F68" s="37"/>
      <c r="G68" s="36"/>
      <c r="H68" s="39" t="str">
        <f t="shared" si="26"/>
        <v/>
      </c>
      <c r="I68" s="36"/>
      <c r="J68" s="39" t="str">
        <f t="shared" si="27"/>
        <v/>
      </c>
      <c r="K68" s="36"/>
      <c r="L68" s="39" t="str">
        <f t="shared" ref="L68" si="51">IF(K68="","",K68/$B$34)</f>
        <v/>
      </c>
      <c r="M68" s="36"/>
      <c r="N68" s="39" t="str">
        <f t="shared" si="28"/>
        <v/>
      </c>
      <c r="O68" s="36"/>
      <c r="P68" s="39" t="str">
        <f t="shared" si="29"/>
        <v/>
      </c>
      <c r="Q68" s="37"/>
      <c r="R68" s="37"/>
      <c r="S68" s="36"/>
      <c r="T68" s="39" t="str">
        <f t="shared" si="30"/>
        <v/>
      </c>
      <c r="U68" s="36"/>
      <c r="V68" s="39" t="str">
        <f t="shared" ref="V68" si="52">IF(U68="","",U68/$B$34)</f>
        <v/>
      </c>
      <c r="W68" s="36"/>
      <c r="X68" s="39" t="str">
        <f t="shared" ref="X68" si="53">IF(W68="","",W68/$B$34)</f>
        <v/>
      </c>
      <c r="Y68" s="36"/>
      <c r="Z68" s="39" t="str">
        <f t="shared" ref="Z68" si="54">IF(Y68="","",Y68/$B$34)</f>
        <v/>
      </c>
      <c r="AA68" s="37"/>
      <c r="AB68" s="37"/>
      <c r="AC68" s="37"/>
      <c r="AD68" s="36"/>
      <c r="AE68" s="39" t="str">
        <f t="shared" si="32"/>
        <v/>
      </c>
      <c r="AF68" s="36"/>
      <c r="AG68" s="39" t="str">
        <f t="shared" ref="AG68" si="55">IF(AF68="","",AF68/$B$34)</f>
        <v/>
      </c>
      <c r="AH68" s="36"/>
      <c r="AI68" s="39" t="str">
        <f t="shared" si="33"/>
        <v/>
      </c>
      <c r="AJ68" s="36"/>
      <c r="AK68" s="39" t="str">
        <f t="shared" si="34"/>
        <v/>
      </c>
      <c r="AL68" s="36"/>
      <c r="AM68" s="39" t="str">
        <f t="shared" si="35"/>
        <v/>
      </c>
      <c r="AN68" s="37"/>
      <c r="AO68" s="37"/>
      <c r="AP68" s="36"/>
      <c r="AQ68" s="39" t="str">
        <f t="shared" si="36"/>
        <v/>
      </c>
      <c r="AR68" s="36"/>
      <c r="AS68" s="39" t="str">
        <f t="shared" si="37"/>
        <v/>
      </c>
      <c r="AT68" s="36"/>
      <c r="AU68" s="39" t="str">
        <f t="shared" si="38"/>
        <v/>
      </c>
      <c r="AV68" s="36"/>
      <c r="AW68" s="39" t="str">
        <f t="shared" si="39"/>
        <v/>
      </c>
      <c r="AX68" s="36"/>
      <c r="AY68" s="39" t="str">
        <f t="shared" si="40"/>
        <v/>
      </c>
      <c r="AZ68" s="37"/>
      <c r="BA68" s="78"/>
      <c r="BB68" s="48"/>
      <c r="BC68" s="48"/>
    </row>
    <row r="69" spans="1:55" x14ac:dyDescent="0.25">
      <c r="A69" s="27" t="s">
        <v>39</v>
      </c>
      <c r="B69" s="27">
        <v>24</v>
      </c>
      <c r="C69" s="56"/>
      <c r="D69" s="55" t="str">
        <f t="shared" si="25"/>
        <v/>
      </c>
      <c r="E69" s="37"/>
      <c r="F69" s="37"/>
      <c r="G69" s="56"/>
      <c r="H69" s="55" t="str">
        <f t="shared" si="26"/>
        <v/>
      </c>
      <c r="I69" s="56"/>
      <c r="J69" s="55" t="str">
        <f t="shared" si="27"/>
        <v/>
      </c>
      <c r="K69" s="56"/>
      <c r="L69" s="55" t="str">
        <f t="shared" ref="L69:L70" si="56">IF(K69="","",K69/$B$34)</f>
        <v/>
      </c>
      <c r="M69" s="56"/>
      <c r="N69" s="55" t="str">
        <f t="shared" si="28"/>
        <v/>
      </c>
      <c r="O69" s="56"/>
      <c r="P69" s="55" t="str">
        <f t="shared" si="29"/>
        <v/>
      </c>
      <c r="Q69" s="37"/>
      <c r="R69" s="37"/>
      <c r="S69" s="56"/>
      <c r="T69" s="55" t="str">
        <f t="shared" si="30"/>
        <v/>
      </c>
      <c r="U69" s="56"/>
      <c r="V69" s="55" t="str">
        <f t="shared" ref="V69:V70" si="57">IF(U69="","",U69/$B$34)</f>
        <v/>
      </c>
      <c r="W69" s="56"/>
      <c r="X69" s="55" t="str">
        <f t="shared" ref="X69:X70" si="58">IF(W69="","",W69/$B$34)</f>
        <v/>
      </c>
      <c r="Y69" s="56"/>
      <c r="Z69" s="55" t="str">
        <f t="shared" ref="Z69:Z70" si="59">IF(Y69="","",Y69/$B$34)</f>
        <v/>
      </c>
      <c r="AA69" s="37"/>
      <c r="AB69" s="37"/>
      <c r="AC69" s="37"/>
      <c r="AD69" s="56"/>
      <c r="AE69" s="55" t="str">
        <f t="shared" si="32"/>
        <v/>
      </c>
      <c r="AF69" s="56"/>
      <c r="AG69" s="55" t="str">
        <f t="shared" ref="AG69:AG70" si="60">IF(AF69="","",AF69/$B$34)</f>
        <v/>
      </c>
      <c r="AH69" s="56"/>
      <c r="AI69" s="55" t="str">
        <f t="shared" si="33"/>
        <v/>
      </c>
      <c r="AJ69" s="56"/>
      <c r="AK69" s="55" t="str">
        <f t="shared" si="34"/>
        <v/>
      </c>
      <c r="AL69" s="56"/>
      <c r="AM69" s="55" t="str">
        <f t="shared" si="35"/>
        <v/>
      </c>
      <c r="AN69" s="37"/>
      <c r="AO69" s="37"/>
      <c r="AP69" s="56"/>
      <c r="AQ69" s="55" t="str">
        <f t="shared" si="36"/>
        <v/>
      </c>
      <c r="AR69" s="56"/>
      <c r="AS69" s="55" t="str">
        <f t="shared" si="37"/>
        <v/>
      </c>
      <c r="AT69" s="56"/>
      <c r="AU69" s="55" t="str">
        <f t="shared" si="38"/>
        <v/>
      </c>
      <c r="AV69" s="56"/>
      <c r="AW69" s="55" t="str">
        <f t="shared" si="39"/>
        <v/>
      </c>
      <c r="AX69" s="56"/>
      <c r="AY69" s="55" t="str">
        <f t="shared" si="40"/>
        <v/>
      </c>
      <c r="AZ69" s="37"/>
      <c r="BA69" s="78"/>
      <c r="BB69" s="48"/>
      <c r="BC69" s="48"/>
    </row>
    <row r="70" spans="1:55" x14ac:dyDescent="0.25">
      <c r="A70" s="69" t="s">
        <v>99</v>
      </c>
      <c r="B70" s="27">
        <v>24</v>
      </c>
      <c r="C70" s="56"/>
      <c r="D70" s="55" t="str">
        <f t="shared" si="25"/>
        <v/>
      </c>
      <c r="E70" s="37"/>
      <c r="F70" s="37"/>
      <c r="G70" s="56"/>
      <c r="H70" s="55" t="str">
        <f t="shared" si="26"/>
        <v/>
      </c>
      <c r="I70" s="56"/>
      <c r="J70" s="55" t="str">
        <f t="shared" si="27"/>
        <v/>
      </c>
      <c r="K70" s="56"/>
      <c r="L70" s="55" t="str">
        <f t="shared" si="56"/>
        <v/>
      </c>
      <c r="M70" s="56"/>
      <c r="N70" s="55" t="str">
        <f t="shared" si="28"/>
        <v/>
      </c>
      <c r="O70" s="56"/>
      <c r="P70" s="55" t="str">
        <f t="shared" si="29"/>
        <v/>
      </c>
      <c r="Q70" s="37"/>
      <c r="R70" s="37"/>
      <c r="S70" s="56"/>
      <c r="T70" s="55" t="str">
        <f t="shared" si="30"/>
        <v/>
      </c>
      <c r="U70" s="56"/>
      <c r="V70" s="55" t="str">
        <f t="shared" si="57"/>
        <v/>
      </c>
      <c r="W70" s="56"/>
      <c r="X70" s="55" t="str">
        <f t="shared" si="58"/>
        <v/>
      </c>
      <c r="Y70" s="56"/>
      <c r="Z70" s="55" t="str">
        <f t="shared" si="59"/>
        <v/>
      </c>
      <c r="AA70" s="37"/>
      <c r="AB70" s="37"/>
      <c r="AC70" s="37"/>
      <c r="AD70" s="56"/>
      <c r="AE70" s="55" t="str">
        <f t="shared" si="32"/>
        <v/>
      </c>
      <c r="AF70" s="56"/>
      <c r="AG70" s="55" t="str">
        <f t="shared" si="60"/>
        <v/>
      </c>
      <c r="AH70" s="56"/>
      <c r="AI70" s="55" t="str">
        <f t="shared" si="33"/>
        <v/>
      </c>
      <c r="AJ70" s="56"/>
      <c r="AK70" s="55" t="str">
        <f t="shared" si="34"/>
        <v/>
      </c>
      <c r="AL70" s="56"/>
      <c r="AM70" s="55" t="str">
        <f t="shared" si="35"/>
        <v/>
      </c>
      <c r="AN70" s="37"/>
      <c r="AO70" s="37"/>
      <c r="AP70" s="56"/>
      <c r="AQ70" s="55" t="str">
        <f t="shared" si="36"/>
        <v/>
      </c>
      <c r="AR70" s="56"/>
      <c r="AS70" s="55" t="str">
        <f t="shared" si="37"/>
        <v/>
      </c>
      <c r="AT70" s="56"/>
      <c r="AU70" s="55" t="str">
        <f t="shared" si="38"/>
        <v/>
      </c>
      <c r="AV70" s="56"/>
      <c r="AW70" s="55" t="str">
        <f t="shared" si="39"/>
        <v/>
      </c>
      <c r="AX70" s="56"/>
      <c r="AY70" s="55" t="str">
        <f t="shared" si="40"/>
        <v/>
      </c>
      <c r="AZ70" s="37"/>
      <c r="BA70" s="40"/>
      <c r="BB70" s="48"/>
      <c r="BC70" s="48"/>
    </row>
    <row r="71" spans="1:55" x14ac:dyDescent="0.25">
      <c r="BB71" s="48"/>
      <c r="BC71" s="48"/>
    </row>
    <row r="72" spans="1:55" x14ac:dyDescent="0.25">
      <c r="A72" s="30" t="s">
        <v>62</v>
      </c>
      <c r="C72" s="46" t="str">
        <f>IF(C65="","",AVERAGE(D65:D70))</f>
        <v/>
      </c>
      <c r="D72" s="46"/>
      <c r="E72" s="46" t="str">
        <f>IF(E65="","",AVERAGE(#REF!))</f>
        <v/>
      </c>
      <c r="F72" s="46" t="str">
        <f>IF(F65="","",AVERAGE(#REF!))</f>
        <v/>
      </c>
      <c r="G72" s="46" t="str">
        <f>IF(G65="","",AVERAGE(H65:H69))</f>
        <v/>
      </c>
      <c r="H72" s="46"/>
      <c r="I72" s="46" t="str">
        <f>IF(I65="","",AVERAGE(J65:J69))</f>
        <v/>
      </c>
      <c r="J72" s="46"/>
      <c r="K72" s="46" t="str">
        <f>IF(K65="","",AVERAGE(L65:L69))</f>
        <v/>
      </c>
      <c r="L72" s="46"/>
      <c r="M72" s="46" t="str">
        <f>IF(M65="","",AVERAGE(N65:N69))</f>
        <v/>
      </c>
      <c r="N72" s="46"/>
      <c r="O72" s="46" t="str">
        <f>IF(O65="","",AVERAGE(P65:P69))</f>
        <v/>
      </c>
      <c r="P72" s="46"/>
      <c r="Q72" s="46" t="str">
        <f>IF(Q65="","",AVERAGE(#REF!))</f>
        <v/>
      </c>
      <c r="R72" s="46" t="str">
        <f>IF(R65="","",AVERAGE(#REF!))</f>
        <v/>
      </c>
      <c r="S72" s="46" t="str">
        <f>IF(S65="","",AVERAGE(T65:T69))</f>
        <v/>
      </c>
      <c r="T72" s="46"/>
      <c r="U72" s="46" t="str">
        <f>IF(U65="","",AVERAGE(V65:V69))</f>
        <v/>
      </c>
      <c r="V72" s="46"/>
      <c r="W72" s="46" t="str">
        <f>IF(W65="","",AVERAGE(X65:X69))</f>
        <v/>
      </c>
      <c r="X72" s="46"/>
      <c r="Y72" s="46" t="str">
        <f>IF(Y65="","",AVERAGE(Z65:Z69))</f>
        <v/>
      </c>
      <c r="Z72" s="46"/>
      <c r="AA72" s="46"/>
      <c r="AB72" s="46"/>
      <c r="AC72" s="46"/>
      <c r="AD72" s="46" t="str">
        <f>IF(AD65="","",AVERAGE(AE65:AE69))</f>
        <v/>
      </c>
      <c r="AE72" s="46"/>
      <c r="AF72" s="46" t="str">
        <f>IF(AF65="","",AVERAGE(AG65:AG69))</f>
        <v/>
      </c>
      <c r="AG72" s="46"/>
      <c r="AH72" s="46" t="str">
        <f>IF(AH65="","",AVERAGE(AJ65:AJ69))</f>
        <v/>
      </c>
      <c r="AI72" s="46"/>
      <c r="AJ72" s="46" t="str">
        <f>IF(AJ65="","",AVERAGE(AK65:AK69))</f>
        <v/>
      </c>
      <c r="AK72" s="46"/>
      <c r="AL72" s="46" t="str">
        <f>IF(AL65="","",AVERAGE(AM65:AM69))</f>
        <v/>
      </c>
      <c r="AM72" s="46"/>
      <c r="AN72" s="46" t="str">
        <f>IF(AN65="","",AVERAGE(#REF!))</f>
        <v/>
      </c>
      <c r="AO72" s="46" t="str">
        <f>IF(AO65="","",AVERAGE(#REF!))</f>
        <v/>
      </c>
      <c r="AP72" s="46" t="str">
        <f>IF(AP65="","",AVERAGE(AQ65:AQ69))</f>
        <v/>
      </c>
      <c r="AQ72" s="46"/>
      <c r="AR72" s="46" t="str">
        <f>IF(AR65="","",AVERAGE(AS65:AS69))</f>
        <v/>
      </c>
      <c r="AS72" s="46"/>
      <c r="AT72" s="46" t="str">
        <f>IF(AT65="","",AVERAGE(AU65:AU69))</f>
        <v/>
      </c>
      <c r="AU72" s="46"/>
      <c r="AV72" s="46" t="str">
        <f>IF(AV65="","",AVERAGE(AW65:AW69))</f>
        <v/>
      </c>
      <c r="AW72" s="46"/>
      <c r="AX72" s="46" t="str">
        <f>IF(AX65="","",AVERAGE(AY65:AY69))</f>
        <v/>
      </c>
      <c r="AY72" s="46"/>
      <c r="AZ72" s="46"/>
      <c r="BA72" s="46"/>
      <c r="BB72" s="48"/>
      <c r="BC72" s="50" t="e">
        <f>AVERAGE(C72:AZ72)</f>
        <v>#DIV/0!</v>
      </c>
    </row>
    <row r="73" spans="1:55" x14ac:dyDescent="0.25"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  <c r="AY73" s="47"/>
      <c r="AZ73" s="47"/>
      <c r="BB73" s="48"/>
      <c r="BC73" s="48"/>
    </row>
    <row r="74" spans="1:55" x14ac:dyDescent="0.25">
      <c r="A74" s="30" t="s">
        <v>100</v>
      </c>
      <c r="C74" s="47">
        <f>SUM(C65:C70)</f>
        <v>0</v>
      </c>
      <c r="D74" s="47"/>
      <c r="E74" s="47"/>
      <c r="F74" s="47"/>
      <c r="G74" s="47">
        <f t="shared" ref="G74:AX74" si="61">SUM(G65:G70)</f>
        <v>0</v>
      </c>
      <c r="H74" s="47"/>
      <c r="I74" s="47">
        <f t="shared" si="61"/>
        <v>0</v>
      </c>
      <c r="J74" s="47"/>
      <c r="K74" s="47">
        <f t="shared" si="61"/>
        <v>0</v>
      </c>
      <c r="L74" s="47"/>
      <c r="M74" s="47">
        <f t="shared" si="61"/>
        <v>0</v>
      </c>
      <c r="N74" s="47"/>
      <c r="O74" s="47">
        <f t="shared" si="61"/>
        <v>0</v>
      </c>
      <c r="P74" s="47"/>
      <c r="Q74" s="47"/>
      <c r="R74" s="47"/>
      <c r="S74" s="47">
        <f t="shared" si="61"/>
        <v>0</v>
      </c>
      <c r="T74" s="47"/>
      <c r="U74" s="47">
        <f t="shared" si="61"/>
        <v>0</v>
      </c>
      <c r="V74" s="47"/>
      <c r="W74" s="47">
        <f t="shared" si="61"/>
        <v>0</v>
      </c>
      <c r="X74" s="47"/>
      <c r="Y74" s="47">
        <f t="shared" si="61"/>
        <v>0</v>
      </c>
      <c r="Z74" s="47"/>
      <c r="AA74" s="47"/>
      <c r="AB74" s="47"/>
      <c r="AC74" s="47"/>
      <c r="AD74" s="47">
        <f t="shared" si="61"/>
        <v>0</v>
      </c>
      <c r="AE74" s="47"/>
      <c r="AF74" s="47">
        <f t="shared" si="61"/>
        <v>0</v>
      </c>
      <c r="AG74" s="47"/>
      <c r="AH74" s="47">
        <f t="shared" si="61"/>
        <v>0</v>
      </c>
      <c r="AI74" s="47"/>
      <c r="AJ74" s="47">
        <f t="shared" si="61"/>
        <v>0</v>
      </c>
      <c r="AK74" s="47"/>
      <c r="AL74" s="47">
        <f t="shared" si="61"/>
        <v>0</v>
      </c>
      <c r="AM74" s="47"/>
      <c r="AN74" s="47"/>
      <c r="AO74" s="47"/>
      <c r="AP74" s="47">
        <f t="shared" si="61"/>
        <v>0</v>
      </c>
      <c r="AQ74" s="47"/>
      <c r="AR74" s="47">
        <f t="shared" si="61"/>
        <v>0</v>
      </c>
      <c r="AS74" s="47"/>
      <c r="AT74" s="47">
        <f t="shared" si="61"/>
        <v>0</v>
      </c>
      <c r="AU74" s="47"/>
      <c r="AV74" s="47">
        <f t="shared" si="61"/>
        <v>0</v>
      </c>
      <c r="AW74" s="47"/>
      <c r="AX74" s="47">
        <f t="shared" si="61"/>
        <v>0</v>
      </c>
      <c r="AY74" s="47"/>
      <c r="AZ74" s="47"/>
      <c r="BA74" s="47"/>
      <c r="BB74" s="48"/>
      <c r="BC74" s="48"/>
    </row>
    <row r="75" spans="1:55" x14ac:dyDescent="0.25">
      <c r="A75" s="29" t="s">
        <v>41</v>
      </c>
      <c r="C75" s="46" t="str">
        <f>IF(C74=0,"",(SUM(C65:C70)/(C59+C74)))</f>
        <v/>
      </c>
      <c r="D75" s="46"/>
      <c r="E75" s="46" t="str">
        <f>IF(E74=0,"",(SUM(E65:E69)/(E59+E74)))</f>
        <v/>
      </c>
      <c r="F75" s="46" t="str">
        <f>IF(F74=0,"",(SUM(F65:F69)/(F59+F74)))</f>
        <v/>
      </c>
      <c r="G75" s="46" t="str">
        <f>IF(G74=0,"",(SUM(G65:G69)/(G59+G74)))</f>
        <v/>
      </c>
      <c r="H75" s="46"/>
      <c r="I75" s="46" t="str">
        <f>IF(I74=0,"",(SUM(I65:I69)/(I59+I74)))</f>
        <v/>
      </c>
      <c r="J75" s="46"/>
      <c r="K75" s="46" t="str">
        <f>IF(K74=0,"",(SUM(K65:K69)/(K59+K74)))</f>
        <v/>
      </c>
      <c r="L75" s="46"/>
      <c r="M75" s="46" t="str">
        <f>IF(M74=0,"",(SUM(M65:M69)/(M59+M74)))</f>
        <v/>
      </c>
      <c r="N75" s="46"/>
      <c r="O75" s="46" t="str">
        <f>IF(O74=0,"",(SUM(O65:O69)/(O59+O74)))</f>
        <v/>
      </c>
      <c r="P75" s="46"/>
      <c r="Q75" s="46" t="str">
        <f>IF(Q74=0,"",(SUM(Q65:Q69)/(Q59+Q74)))</f>
        <v/>
      </c>
      <c r="R75" s="46" t="str">
        <f>IF(R74=0,"",(SUM(R65:R69)/(R59+R74)))</f>
        <v/>
      </c>
      <c r="S75" s="46" t="str">
        <f>IF(S74=0,"",(SUM(S65:S69)/(S59+S74)))</f>
        <v/>
      </c>
      <c r="T75" s="46"/>
      <c r="U75" s="46" t="str">
        <f>IF(U74=0,"",(SUM(U65:U69)/(U59+U74)))</f>
        <v/>
      </c>
      <c r="V75" s="46"/>
      <c r="W75" s="46" t="str">
        <f>IF(W74=0,"",(SUM(W65:W69)/(W59+W74)))</f>
        <v/>
      </c>
      <c r="X75" s="46"/>
      <c r="Y75" s="46" t="str">
        <f>IF(Y74=0,"",(SUM(Y65:Y69)/(Y59+Y74)))</f>
        <v/>
      </c>
      <c r="Z75" s="46"/>
      <c r="AA75" s="46"/>
      <c r="AB75" s="46"/>
      <c r="AC75" s="46"/>
      <c r="AD75" s="46" t="str">
        <f>IF(AD74=0,"",(SUM(AD65:AD69)/(AD59+AD74)))</f>
        <v/>
      </c>
      <c r="AE75" s="46"/>
      <c r="AF75" s="46" t="str">
        <f>IF(AF74=0,"",(SUM(AF65:AF69)/(AF59+AF74)))</f>
        <v/>
      </c>
      <c r="AG75" s="46"/>
      <c r="AH75" s="46" t="str">
        <f>IF(AH74=0,"",(SUM(AH65:AH69)/(AH59+AH74)))</f>
        <v/>
      </c>
      <c r="AI75" s="46"/>
      <c r="AJ75" s="46" t="str">
        <f>IF(AJ74=0,"",(SUM(AJ65:AJ69)/(AJ59+AJ74)))</f>
        <v/>
      </c>
      <c r="AK75" s="46"/>
      <c r="AL75" s="46" t="str">
        <f>IF(AL74=0,"",(SUM(AL65:AL69)/(AL59+AL74)))</f>
        <v/>
      </c>
      <c r="AM75" s="46"/>
      <c r="AN75" s="46" t="str">
        <f>IF(AN74=0,"",(SUM(AN65:AN69)/(AN59+AN74)))</f>
        <v/>
      </c>
      <c r="AO75" s="46" t="str">
        <f>IF(AO74=0,"",(SUM(AO65:AO69)/(AO59+AO74)))</f>
        <v/>
      </c>
      <c r="AP75" s="46" t="str">
        <f>IF(AP74=0,"",(SUM(AP65:AP69)/(AP59+AP74)))</f>
        <v/>
      </c>
      <c r="AQ75" s="46"/>
      <c r="AR75" s="46" t="str">
        <f>IF(AR74=0,"",(SUM(AR65:AR69)/(AR59+AR74)))</f>
        <v/>
      </c>
      <c r="AS75" s="46"/>
      <c r="AT75" s="46" t="str">
        <f>IF(AT74=0,"",(SUM(AT65:AT69)/(AT59+AT74)))</f>
        <v/>
      </c>
      <c r="AU75" s="46"/>
      <c r="AV75" s="46" t="str">
        <f>IF(AV74=0,"",(SUM(AV65:AV69)/(AV59+AV74)))</f>
        <v/>
      </c>
      <c r="AW75" s="46"/>
      <c r="AX75" s="46" t="str">
        <f>IF(AX74=0,"",(SUM(AX65:AX69)/(AX59+AX74)))</f>
        <v/>
      </c>
      <c r="AY75" s="46"/>
      <c r="AZ75" s="46"/>
      <c r="BA75" s="46"/>
      <c r="BB75" s="48"/>
      <c r="BC75" s="50" t="e">
        <f>AVERAGE(C75:AZ75)</f>
        <v>#DIV/0!</v>
      </c>
    </row>
    <row r="78" spans="1:55" x14ac:dyDescent="0.25">
      <c r="A78" s="27" t="s">
        <v>92</v>
      </c>
      <c r="C78" s="57">
        <v>41852</v>
      </c>
      <c r="D78" s="57"/>
      <c r="E78" s="18">
        <v>41853</v>
      </c>
      <c r="F78" s="18">
        <v>41854</v>
      </c>
      <c r="G78" s="57">
        <v>41855</v>
      </c>
      <c r="H78" s="57"/>
      <c r="I78" s="57">
        <v>41856</v>
      </c>
      <c r="J78" s="57"/>
      <c r="K78" s="57">
        <v>41857</v>
      </c>
      <c r="L78" s="57"/>
      <c r="M78" s="57">
        <v>41858</v>
      </c>
      <c r="N78" s="57"/>
      <c r="O78" s="57">
        <v>41859</v>
      </c>
      <c r="P78" s="57"/>
      <c r="Q78" s="18">
        <v>41860</v>
      </c>
      <c r="R78" s="18">
        <v>41861</v>
      </c>
      <c r="S78" s="57">
        <v>41862</v>
      </c>
      <c r="T78" s="57"/>
      <c r="U78" s="57">
        <v>41863</v>
      </c>
      <c r="V78" s="57"/>
      <c r="W78" s="57">
        <v>41864</v>
      </c>
      <c r="X78" s="57"/>
      <c r="Y78" s="57">
        <v>41865</v>
      </c>
      <c r="Z78" s="57"/>
      <c r="AA78" s="18">
        <v>41866</v>
      </c>
      <c r="AB78" s="18">
        <v>41867</v>
      </c>
      <c r="AC78" s="18">
        <v>41868</v>
      </c>
      <c r="AD78" s="57">
        <v>41838</v>
      </c>
      <c r="AE78" s="57"/>
      <c r="AF78" s="57">
        <v>41870</v>
      </c>
      <c r="AG78" s="57"/>
      <c r="AH78" s="57">
        <v>41871</v>
      </c>
      <c r="AI78" s="57"/>
      <c r="AJ78" s="57">
        <v>41872</v>
      </c>
      <c r="AK78" s="57"/>
      <c r="AL78" s="57">
        <v>41873</v>
      </c>
      <c r="AM78" s="57"/>
      <c r="AN78" s="18">
        <v>41874</v>
      </c>
      <c r="AO78" s="18">
        <v>41875</v>
      </c>
      <c r="AP78" s="57">
        <v>41876</v>
      </c>
      <c r="AQ78" s="57"/>
      <c r="AR78" s="57">
        <v>41877</v>
      </c>
      <c r="AS78" s="57"/>
      <c r="AT78" s="57">
        <v>41878</v>
      </c>
      <c r="AU78" s="57"/>
      <c r="AV78" s="57">
        <v>41879</v>
      </c>
      <c r="AW78" s="57"/>
      <c r="AX78" s="57">
        <v>41880</v>
      </c>
      <c r="AY78" s="57"/>
      <c r="AZ78" s="18">
        <v>41881</v>
      </c>
      <c r="BA78" s="76">
        <v>41882</v>
      </c>
    </row>
    <row r="79" spans="1:55" x14ac:dyDescent="0.25">
      <c r="A79" s="26" t="s">
        <v>70</v>
      </c>
      <c r="C79" s="74"/>
      <c r="D79" s="69"/>
      <c r="E79" s="61"/>
      <c r="F79" s="61"/>
      <c r="G79" s="74"/>
      <c r="H79" s="69"/>
      <c r="I79" s="69"/>
      <c r="J79" s="69"/>
      <c r="K79" s="69"/>
      <c r="L79" s="69"/>
      <c r="M79" s="74"/>
      <c r="N79" s="74"/>
      <c r="O79" s="74"/>
      <c r="P79" s="69"/>
      <c r="Q79" s="68"/>
      <c r="R79" s="68"/>
      <c r="S79" s="75"/>
      <c r="T79" s="69"/>
      <c r="U79" s="69"/>
      <c r="V79" s="69"/>
      <c r="W79" s="69"/>
      <c r="X79" s="69"/>
      <c r="Y79" s="74"/>
      <c r="Z79" s="74"/>
      <c r="AA79" s="61"/>
      <c r="AB79" s="61"/>
      <c r="AC79" s="61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1"/>
      <c r="AO79" s="61"/>
      <c r="AP79" s="69"/>
      <c r="AQ79" s="69"/>
      <c r="AR79" s="69"/>
      <c r="AS79" s="69"/>
      <c r="AT79" s="69"/>
      <c r="AU79" s="69"/>
      <c r="AV79" s="69"/>
      <c r="AW79" s="69"/>
      <c r="AX79" s="69"/>
      <c r="AY79" s="69"/>
      <c r="AZ79" s="61"/>
      <c r="BA79" s="77"/>
    </row>
    <row r="80" spans="1:55" x14ac:dyDescent="0.25">
      <c r="A80" s="26" t="s">
        <v>71</v>
      </c>
      <c r="C80" s="69"/>
      <c r="D80" s="69"/>
      <c r="E80" s="67"/>
      <c r="F80" s="67"/>
      <c r="G80" s="69"/>
      <c r="H80" s="69"/>
      <c r="I80" s="69"/>
      <c r="J80" s="69"/>
      <c r="K80" s="69"/>
      <c r="L80" s="69"/>
      <c r="M80" s="69"/>
      <c r="N80" s="69"/>
      <c r="O80" s="74"/>
      <c r="P80" s="69"/>
      <c r="Q80" s="67"/>
      <c r="R80" s="67"/>
      <c r="S80" s="69"/>
      <c r="T80" s="69"/>
      <c r="U80" s="69"/>
      <c r="V80" s="69"/>
      <c r="W80" s="69"/>
      <c r="X80" s="69"/>
      <c r="Y80" s="74"/>
      <c r="Z80" s="74"/>
      <c r="AA80" s="61"/>
      <c r="AB80" s="61"/>
      <c r="AC80" s="61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61"/>
      <c r="AO80" s="61"/>
      <c r="AP80" s="69"/>
      <c r="AQ80" s="69"/>
      <c r="AR80" s="69"/>
      <c r="AS80" s="69"/>
      <c r="AT80" s="69"/>
      <c r="AU80" s="69"/>
      <c r="AV80" s="69"/>
      <c r="AW80" s="69"/>
      <c r="AX80" s="69"/>
      <c r="AY80" s="69"/>
      <c r="AZ80" s="61"/>
      <c r="BA80" s="77"/>
    </row>
    <row r="81" spans="1:56" x14ac:dyDescent="0.25">
      <c r="A81" s="26" t="s">
        <v>72</v>
      </c>
      <c r="C81" s="69"/>
      <c r="D81" s="69"/>
      <c r="E81" s="67"/>
      <c r="F81" s="61"/>
      <c r="G81" s="74"/>
      <c r="H81" s="69"/>
      <c r="I81" s="69"/>
      <c r="J81" s="69"/>
      <c r="K81" s="69"/>
      <c r="L81" s="69"/>
      <c r="M81" s="74"/>
      <c r="N81" s="69"/>
      <c r="O81" s="69"/>
      <c r="P81" s="69"/>
      <c r="Q81" s="67"/>
      <c r="R81" s="67"/>
      <c r="S81" s="69"/>
      <c r="T81" s="69"/>
      <c r="U81" s="69"/>
      <c r="V81" s="69"/>
      <c r="W81" s="69"/>
      <c r="X81" s="69"/>
      <c r="Y81" s="69"/>
      <c r="Z81" s="69"/>
      <c r="AA81" s="61"/>
      <c r="AB81" s="61"/>
      <c r="AC81" s="61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1"/>
      <c r="AO81" s="61"/>
      <c r="AP81" s="69"/>
      <c r="AQ81" s="69"/>
      <c r="AR81" s="69"/>
      <c r="AS81" s="69"/>
      <c r="AT81" s="69">
        <v>1</v>
      </c>
      <c r="AU81" s="69"/>
      <c r="AV81" s="69"/>
      <c r="AW81" s="69"/>
      <c r="AX81" s="69">
        <v>4</v>
      </c>
      <c r="AY81" s="69"/>
      <c r="AZ81" s="61"/>
      <c r="BA81" s="77"/>
    </row>
    <row r="82" spans="1:56" x14ac:dyDescent="0.25">
      <c r="A82" s="26" t="s">
        <v>73</v>
      </c>
      <c r="C82" s="69"/>
      <c r="D82" s="69"/>
      <c r="E82" s="61"/>
      <c r="F82" s="67"/>
      <c r="G82" s="69"/>
      <c r="H82" s="69"/>
      <c r="I82" s="69"/>
      <c r="J82" s="69"/>
      <c r="K82" s="69"/>
      <c r="L82" s="69"/>
      <c r="M82" s="69"/>
      <c r="N82" s="69"/>
      <c r="O82" s="69"/>
      <c r="P82" s="69"/>
      <c r="Q82" s="67"/>
      <c r="R82" s="67"/>
      <c r="S82" s="74"/>
      <c r="T82" s="69"/>
      <c r="U82" s="69"/>
      <c r="V82" s="69"/>
      <c r="W82" s="69"/>
      <c r="X82" s="69"/>
      <c r="Y82" s="69"/>
      <c r="Z82" s="69"/>
      <c r="AA82" s="61"/>
      <c r="AB82" s="61"/>
      <c r="AC82" s="61"/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61"/>
      <c r="AO82" s="61"/>
      <c r="AP82" s="69"/>
      <c r="AQ82" s="69"/>
      <c r="AR82" s="69"/>
      <c r="AS82" s="69"/>
      <c r="AT82" s="69"/>
      <c r="AU82" s="69"/>
      <c r="AV82" s="69"/>
      <c r="AW82" s="69"/>
      <c r="AX82" s="69"/>
      <c r="AY82" s="69"/>
      <c r="AZ82" s="61"/>
      <c r="BA82" s="77"/>
    </row>
    <row r="83" spans="1:56" x14ac:dyDescent="0.25">
      <c r="A83" s="26" t="s">
        <v>74</v>
      </c>
      <c r="C83" s="69"/>
      <c r="D83" s="69"/>
      <c r="E83" s="61"/>
      <c r="F83" s="61"/>
      <c r="G83" s="69"/>
      <c r="H83" s="69"/>
      <c r="I83" s="69"/>
      <c r="J83" s="69"/>
      <c r="K83" s="69"/>
      <c r="L83" s="69"/>
      <c r="M83" s="69"/>
      <c r="N83" s="69"/>
      <c r="O83" s="69"/>
      <c r="P83" s="69"/>
      <c r="Q83" s="61"/>
      <c r="R83" s="61"/>
      <c r="S83" s="69"/>
      <c r="T83" s="69"/>
      <c r="U83" s="69"/>
      <c r="V83" s="69"/>
      <c r="W83" s="69"/>
      <c r="X83" s="69"/>
      <c r="Y83" s="69"/>
      <c r="Z83" s="69"/>
      <c r="AA83" s="61"/>
      <c r="AB83" s="61"/>
      <c r="AC83" s="61"/>
      <c r="AD83" s="69"/>
      <c r="AE83" s="69"/>
      <c r="AF83" s="69"/>
      <c r="AG83" s="69"/>
      <c r="AH83" s="69"/>
      <c r="AI83" s="69"/>
      <c r="AJ83" s="69"/>
      <c r="AK83" s="69"/>
      <c r="AL83" s="69"/>
      <c r="AM83" s="69"/>
      <c r="AN83" s="61"/>
      <c r="AO83" s="61"/>
      <c r="AP83" s="69"/>
      <c r="AQ83" s="69"/>
      <c r="AR83" s="69"/>
      <c r="AS83" s="69"/>
      <c r="AT83" s="69"/>
      <c r="AU83" s="69"/>
      <c r="AV83" s="69">
        <v>2</v>
      </c>
      <c r="AW83" s="69"/>
      <c r="AX83" s="69"/>
      <c r="AY83" s="69"/>
      <c r="AZ83" s="61"/>
      <c r="BA83" s="77"/>
    </row>
    <row r="84" spans="1:56" x14ac:dyDescent="0.25">
      <c r="A84" s="26" t="s">
        <v>75</v>
      </c>
      <c r="C84" s="69"/>
      <c r="D84" s="69"/>
      <c r="E84" s="61"/>
      <c r="F84" s="61"/>
      <c r="G84" s="69"/>
      <c r="H84" s="69"/>
      <c r="I84" s="69"/>
      <c r="J84" s="69"/>
      <c r="K84" s="69"/>
      <c r="L84" s="69"/>
      <c r="M84" s="69"/>
      <c r="N84" s="69"/>
      <c r="O84" s="69"/>
      <c r="P84" s="69"/>
      <c r="Q84" s="61"/>
      <c r="R84" s="61"/>
      <c r="S84" s="69"/>
      <c r="T84" s="69"/>
      <c r="U84" s="69"/>
      <c r="V84" s="69"/>
      <c r="W84" s="69"/>
      <c r="X84" s="69"/>
      <c r="Y84" s="69"/>
      <c r="Z84" s="69"/>
      <c r="AA84" s="61"/>
      <c r="AB84" s="61"/>
      <c r="AC84" s="61"/>
      <c r="AD84" s="69"/>
      <c r="AE84" s="69"/>
      <c r="AF84" s="69"/>
      <c r="AG84" s="69"/>
      <c r="AH84" s="69"/>
      <c r="AI84" s="69"/>
      <c r="AJ84" s="69"/>
      <c r="AK84" s="69"/>
      <c r="AL84" s="69"/>
      <c r="AM84" s="69"/>
      <c r="AN84" s="61"/>
      <c r="AO84" s="61"/>
      <c r="AP84" s="69"/>
      <c r="AQ84" s="69"/>
      <c r="AR84" s="69"/>
      <c r="AS84" s="69"/>
      <c r="AT84" s="69"/>
      <c r="AU84" s="69"/>
      <c r="AV84" s="69"/>
      <c r="AW84" s="69"/>
      <c r="AX84" s="69"/>
      <c r="AY84" s="69"/>
      <c r="AZ84" s="61"/>
      <c r="BA84" s="77"/>
    </row>
    <row r="85" spans="1:56" x14ac:dyDescent="0.25">
      <c r="A85" s="26" t="s">
        <v>76</v>
      </c>
      <c r="C85" s="69"/>
      <c r="D85" s="69"/>
      <c r="E85" s="67"/>
      <c r="F85" s="61"/>
      <c r="G85" s="74"/>
      <c r="H85" s="69"/>
      <c r="I85" s="69"/>
      <c r="J85" s="69"/>
      <c r="K85" s="69"/>
      <c r="L85" s="69"/>
      <c r="M85" s="74"/>
      <c r="N85" s="69"/>
      <c r="O85" s="69"/>
      <c r="P85" s="69"/>
      <c r="Q85" s="61"/>
      <c r="R85" s="61"/>
      <c r="S85" s="69"/>
      <c r="T85" s="69"/>
      <c r="U85" s="69"/>
      <c r="V85" s="69"/>
      <c r="W85" s="69"/>
      <c r="X85" s="69"/>
      <c r="Y85" s="74"/>
      <c r="Z85" s="74"/>
      <c r="AA85" s="61"/>
      <c r="AB85" s="61"/>
      <c r="AC85" s="61"/>
      <c r="AD85" s="69"/>
      <c r="AE85" s="69"/>
      <c r="AF85" s="69"/>
      <c r="AG85" s="69"/>
      <c r="AH85" s="69"/>
      <c r="AI85" s="69"/>
      <c r="AJ85" s="69"/>
      <c r="AK85" s="69"/>
      <c r="AL85" s="69"/>
      <c r="AM85" s="69"/>
      <c r="AN85" s="61"/>
      <c r="AO85" s="61"/>
      <c r="AP85" s="69"/>
      <c r="AQ85" s="69"/>
      <c r="AR85" s="69"/>
      <c r="AS85" s="69"/>
      <c r="AT85" s="69"/>
      <c r="AU85" s="69"/>
      <c r="AV85" s="69"/>
      <c r="AW85" s="69"/>
      <c r="AX85" s="69"/>
      <c r="AY85" s="69"/>
      <c r="AZ85" s="61"/>
      <c r="BA85" s="77"/>
    </row>
    <row r="86" spans="1:56" x14ac:dyDescent="0.25">
      <c r="A86" s="26" t="s">
        <v>77</v>
      </c>
      <c r="C86" s="69"/>
      <c r="D86" s="69"/>
      <c r="E86" s="61"/>
      <c r="F86" s="61"/>
      <c r="G86" s="69"/>
      <c r="H86" s="69"/>
      <c r="I86" s="69"/>
      <c r="J86" s="69"/>
      <c r="K86" s="69"/>
      <c r="L86" s="69"/>
      <c r="M86" s="69"/>
      <c r="N86" s="69"/>
      <c r="O86" s="69"/>
      <c r="P86" s="69"/>
      <c r="Q86" s="61"/>
      <c r="R86" s="61"/>
      <c r="S86" s="69"/>
      <c r="T86" s="69"/>
      <c r="U86" s="69"/>
      <c r="V86" s="69"/>
      <c r="W86" s="69"/>
      <c r="X86" s="69"/>
      <c r="Y86" s="69"/>
      <c r="Z86" s="69"/>
      <c r="AA86" s="61"/>
      <c r="AB86" s="61"/>
      <c r="AC86" s="61"/>
      <c r="AD86" s="69"/>
      <c r="AE86" s="69"/>
      <c r="AF86" s="69"/>
      <c r="AG86" s="69"/>
      <c r="AH86" s="69"/>
      <c r="AI86" s="69"/>
      <c r="AJ86" s="69"/>
      <c r="AK86" s="69"/>
      <c r="AL86" s="69"/>
      <c r="AM86" s="69"/>
      <c r="AN86" s="61"/>
      <c r="AO86" s="61"/>
      <c r="AP86" s="69"/>
      <c r="AQ86" s="69"/>
      <c r="AR86" s="69"/>
      <c r="AS86" s="69"/>
      <c r="AT86" s="69"/>
      <c r="AU86" s="69"/>
      <c r="AV86" s="69"/>
      <c r="AW86" s="69"/>
      <c r="AX86" s="69"/>
      <c r="AY86" s="69"/>
      <c r="AZ86" s="61"/>
      <c r="BA86" s="77"/>
    </row>
    <row r="87" spans="1:56" x14ac:dyDescent="0.25">
      <c r="A87" s="26" t="s">
        <v>78</v>
      </c>
      <c r="C87" s="69"/>
      <c r="D87" s="69"/>
      <c r="E87" s="61"/>
      <c r="F87" s="61"/>
      <c r="G87" s="69"/>
      <c r="H87" s="69"/>
      <c r="I87" s="69"/>
      <c r="J87" s="69"/>
      <c r="K87" s="69"/>
      <c r="L87" s="69"/>
      <c r="M87" s="69"/>
      <c r="N87" s="69"/>
      <c r="O87" s="69"/>
      <c r="P87" s="69"/>
      <c r="Q87" s="61"/>
      <c r="R87" s="61"/>
      <c r="S87" s="69"/>
      <c r="T87" s="69"/>
      <c r="U87" s="69"/>
      <c r="V87" s="69"/>
      <c r="W87" s="69"/>
      <c r="X87" s="69"/>
      <c r="Y87" s="69"/>
      <c r="Z87" s="69"/>
      <c r="AA87" s="61"/>
      <c r="AB87" s="61"/>
      <c r="AC87" s="61"/>
      <c r="AD87" s="69"/>
      <c r="AE87" s="69"/>
      <c r="AF87" s="69"/>
      <c r="AG87" s="69"/>
      <c r="AH87" s="69"/>
      <c r="AI87" s="69"/>
      <c r="AJ87" s="69"/>
      <c r="AK87" s="69"/>
      <c r="AL87" s="69"/>
      <c r="AM87" s="69"/>
      <c r="AN87" s="61"/>
      <c r="AO87" s="61"/>
      <c r="AP87" s="69"/>
      <c r="AQ87" s="69"/>
      <c r="AR87" s="69"/>
      <c r="AS87" s="69"/>
      <c r="AT87" s="69"/>
      <c r="AU87" s="69"/>
      <c r="AV87" s="69"/>
      <c r="AW87" s="69"/>
      <c r="AX87" s="69"/>
      <c r="AY87" s="69"/>
      <c r="AZ87" s="61"/>
      <c r="BA87" s="77"/>
    </row>
    <row r="89" spans="1:56" x14ac:dyDescent="0.25">
      <c r="A89" s="65" t="s">
        <v>79</v>
      </c>
      <c r="B89" s="65"/>
      <c r="C89" s="29" t="str">
        <f>IF(C65="","",SUM(C79:C87))</f>
        <v/>
      </c>
      <c r="D89" s="29"/>
      <c r="E89" s="29"/>
      <c r="F89" s="29"/>
      <c r="G89" s="29" t="str">
        <f>IF(G65="","",SUM(G79:G87))</f>
        <v/>
      </c>
      <c r="H89" s="29"/>
      <c r="I89" s="29" t="str">
        <f>IF(I65="","",SUM(I79:I87))</f>
        <v/>
      </c>
      <c r="J89" s="29"/>
      <c r="K89" s="29" t="str">
        <f>IF(K65="","",SUM(K79:K87))</f>
        <v/>
      </c>
      <c r="L89" s="29"/>
      <c r="M89" s="29" t="str">
        <f>IF(M65="","",SUM(M79:M87))</f>
        <v/>
      </c>
      <c r="N89" s="29"/>
      <c r="O89" s="29" t="str">
        <f>IF(O65="","",SUM(O79:O87))</f>
        <v/>
      </c>
      <c r="P89" s="29"/>
      <c r="Q89" s="29"/>
      <c r="R89" s="29"/>
      <c r="S89" s="29" t="str">
        <f>IF(S65="","",SUM(S79:S87))</f>
        <v/>
      </c>
      <c r="T89" s="29"/>
      <c r="U89" s="29" t="str">
        <f>IF(U65="","",SUM(U79:U87))</f>
        <v/>
      </c>
      <c r="V89" s="29"/>
      <c r="W89" s="29" t="str">
        <f>IF(W65="","",SUM(W79:W87))</f>
        <v/>
      </c>
      <c r="X89" s="29"/>
      <c r="Y89" s="29" t="str">
        <f>IF(Y65="","",SUM(Y79:Y87))</f>
        <v/>
      </c>
      <c r="Z89" s="29"/>
      <c r="AA89" s="29"/>
      <c r="AB89" s="29"/>
      <c r="AC89" s="29"/>
      <c r="AD89" s="29" t="str">
        <f>IF(AD65="","",SUM(AD79:AD87))</f>
        <v/>
      </c>
      <c r="AE89" s="29"/>
      <c r="AF89" s="29" t="str">
        <f>IF(AF65="","",SUM(AF79:AF87))</f>
        <v/>
      </c>
      <c r="AG89" s="29"/>
      <c r="AH89" s="29" t="str">
        <f>IF(AH65="","",SUM(AH79:AH87))</f>
        <v/>
      </c>
      <c r="AI89" s="29"/>
      <c r="AJ89" s="29" t="str">
        <f>IF(AJ65="","",SUM(AJ79:AJ87))</f>
        <v/>
      </c>
      <c r="AK89" s="29"/>
      <c r="AL89" s="29" t="str">
        <f>IF(AL65="","",SUM(AL79:AL87))</f>
        <v/>
      </c>
      <c r="AM89" s="29"/>
      <c r="AN89" s="29"/>
      <c r="AO89" s="29"/>
      <c r="AP89" s="29" t="str">
        <f>IF(AP65="","",SUM(AP79:AP87))</f>
        <v/>
      </c>
      <c r="AQ89" s="29"/>
      <c r="AR89" s="29" t="str">
        <f>IF(AR65="","",SUM(AR79:AR87))</f>
        <v/>
      </c>
      <c r="AS89" s="29"/>
      <c r="AT89" s="29" t="str">
        <f>IF(AT65="","",SUM(AT79:AT87))</f>
        <v/>
      </c>
      <c r="AU89" s="29"/>
      <c r="AV89" s="29" t="str">
        <f>IF(AV65="","",SUM(AV79:AV87))</f>
        <v/>
      </c>
      <c r="AW89" s="29"/>
      <c r="AX89" s="29" t="str">
        <f>IF(AX65="","",SUM(AX79:AX87))</f>
        <v/>
      </c>
      <c r="AY89" s="29"/>
      <c r="AZ89" s="29"/>
      <c r="BA89" s="29"/>
      <c r="BB89" s="26">
        <f>SUM(C89:AX89)</f>
        <v>0</v>
      </c>
      <c r="BC89" s="90" t="e">
        <f>AVERAGE(C89:AX89)</f>
        <v>#DIV/0!</v>
      </c>
    </row>
    <row r="91" spans="1:56" x14ac:dyDescent="0.25">
      <c r="A91" s="65" t="s">
        <v>80</v>
      </c>
      <c r="C91" s="45" t="str">
        <f>IF(C65="","",C89+C59)</f>
        <v/>
      </c>
      <c r="D91" s="45"/>
      <c r="E91" s="45" t="str">
        <f>IF(E65="","",E89+E59)</f>
        <v/>
      </c>
      <c r="F91" s="45"/>
      <c r="G91" s="45" t="str">
        <f>IF(G65="","",G89+G59)</f>
        <v/>
      </c>
      <c r="H91" s="45"/>
      <c r="I91" s="45" t="str">
        <f>IF(I65="","",I89+I59)</f>
        <v/>
      </c>
      <c r="J91" s="45"/>
      <c r="K91" s="45" t="str">
        <f>IF(K65="","",K89+K59)</f>
        <v/>
      </c>
      <c r="L91" s="45"/>
      <c r="M91" s="45" t="str">
        <f>IF(M65="","",M89+M59)</f>
        <v/>
      </c>
      <c r="N91" s="45"/>
      <c r="O91" s="45" t="str">
        <f>IF(O65="","",O89+O59)</f>
        <v/>
      </c>
      <c r="P91" s="45"/>
      <c r="Q91" s="45"/>
      <c r="R91" s="45"/>
      <c r="S91" s="45" t="str">
        <f>IF(S65="","",S89+S59)</f>
        <v/>
      </c>
      <c r="T91" s="45"/>
      <c r="U91" s="45" t="str">
        <f>IF(U65="","",U89+U59)</f>
        <v/>
      </c>
      <c r="V91" s="45"/>
      <c r="W91" s="45" t="str">
        <f>IF(W65="","",W89+W59)</f>
        <v/>
      </c>
      <c r="X91" s="45"/>
      <c r="Y91" s="45" t="str">
        <f>IF(Y65="","",Y89+Y59)</f>
        <v/>
      </c>
      <c r="Z91" s="45"/>
      <c r="AA91" s="45"/>
      <c r="AB91" s="45"/>
      <c r="AC91" s="45"/>
      <c r="AD91" s="45" t="str">
        <f>IF(AD65="","",AD89+AD59)</f>
        <v/>
      </c>
      <c r="AE91" s="45"/>
      <c r="AF91" s="45" t="str">
        <f>IF(AF65="","",AF89+AF59)</f>
        <v/>
      </c>
      <c r="AG91" s="45"/>
      <c r="AH91" s="45" t="str">
        <f>IF(AH65="","",AH89+AH59)</f>
        <v/>
      </c>
      <c r="AI91" s="45"/>
      <c r="AJ91" s="45" t="str">
        <f>IF(AJ65="","",AJ89+AJ59)</f>
        <v/>
      </c>
      <c r="AK91" s="45"/>
      <c r="AL91" s="45" t="str">
        <f>IF(AL65="","",AL89+AL59)</f>
        <v/>
      </c>
      <c r="AM91" s="45"/>
      <c r="AN91" s="45"/>
      <c r="AO91" s="45"/>
      <c r="AP91" s="45" t="str">
        <f>IF(AP65="","",AP89+AP59)</f>
        <v/>
      </c>
      <c r="AQ91" s="45"/>
      <c r="AR91" s="45" t="str">
        <f>IF(AR65="","",AR89+AR59)</f>
        <v/>
      </c>
      <c r="AS91" s="45"/>
      <c r="AT91" s="45" t="str">
        <f>IF(AT65="","",AT89+AT59)</f>
        <v/>
      </c>
      <c r="AU91" s="45"/>
      <c r="AV91" s="45" t="str">
        <f>IF(AV65="","",AV89+AV59)</f>
        <v/>
      </c>
      <c r="AW91" s="45"/>
      <c r="AX91" s="45" t="str">
        <f>IF(AX65="","",AX89+AX59)</f>
        <v/>
      </c>
      <c r="AY91" s="45"/>
      <c r="AZ91" s="45"/>
      <c r="BA91" s="45"/>
      <c r="BB91" s="26">
        <f>SUM(C91:AX91)</f>
        <v>0</v>
      </c>
      <c r="BC91" s="32" t="e">
        <f>AVERAGE(C91:AX91)</f>
        <v>#DIV/0!</v>
      </c>
    </row>
    <row r="93" spans="1:56" x14ac:dyDescent="0.25">
      <c r="A93" s="65" t="s">
        <v>81</v>
      </c>
      <c r="B93" s="65"/>
      <c r="C93" s="46" t="str">
        <f>IF(C65="","",C89/((C89+C59)+SUM(C65:C70)))</f>
        <v/>
      </c>
      <c r="D93" s="46" t="str">
        <f t="shared" ref="D93:AX93" si="62">IF(D65="","",D89/((D89+D59)+SUM(D65:D70)))</f>
        <v/>
      </c>
      <c r="E93" s="46"/>
      <c r="F93" s="46"/>
      <c r="G93" s="46" t="str">
        <f t="shared" si="62"/>
        <v/>
      </c>
      <c r="H93" s="46"/>
      <c r="I93" s="46" t="str">
        <f t="shared" si="62"/>
        <v/>
      </c>
      <c r="J93" s="46"/>
      <c r="K93" s="46" t="str">
        <f t="shared" si="62"/>
        <v/>
      </c>
      <c r="L93" s="46"/>
      <c r="M93" s="46" t="str">
        <f t="shared" si="62"/>
        <v/>
      </c>
      <c r="N93" s="46"/>
      <c r="O93" s="46" t="str">
        <f t="shared" si="62"/>
        <v/>
      </c>
      <c r="P93" s="46"/>
      <c r="Q93" s="46"/>
      <c r="R93" s="46"/>
      <c r="S93" s="46" t="str">
        <f t="shared" si="62"/>
        <v/>
      </c>
      <c r="T93" s="46"/>
      <c r="U93" s="46" t="str">
        <f t="shared" si="62"/>
        <v/>
      </c>
      <c r="V93" s="46"/>
      <c r="W93" s="46" t="str">
        <f t="shared" si="62"/>
        <v/>
      </c>
      <c r="X93" s="46"/>
      <c r="Y93" s="46" t="str">
        <f t="shared" si="62"/>
        <v/>
      </c>
      <c r="Z93" s="46"/>
      <c r="AA93" s="46"/>
      <c r="AB93" s="46"/>
      <c r="AC93" s="46"/>
      <c r="AD93" s="46" t="str">
        <f t="shared" si="62"/>
        <v/>
      </c>
      <c r="AE93" s="46"/>
      <c r="AF93" s="46" t="str">
        <f t="shared" si="62"/>
        <v/>
      </c>
      <c r="AG93" s="46"/>
      <c r="AH93" s="46" t="str">
        <f t="shared" si="62"/>
        <v/>
      </c>
      <c r="AI93" s="46"/>
      <c r="AJ93" s="46" t="str">
        <f t="shared" si="62"/>
        <v/>
      </c>
      <c r="AK93" s="46"/>
      <c r="AL93" s="46" t="str">
        <f t="shared" si="62"/>
        <v/>
      </c>
      <c r="AM93" s="46"/>
      <c r="AN93" s="46"/>
      <c r="AO93" s="46"/>
      <c r="AP93" s="46" t="str">
        <f t="shared" si="62"/>
        <v/>
      </c>
      <c r="AQ93" s="46"/>
      <c r="AR93" s="46" t="str">
        <f t="shared" si="62"/>
        <v/>
      </c>
      <c r="AS93" s="46"/>
      <c r="AT93" s="46" t="str">
        <f t="shared" si="62"/>
        <v/>
      </c>
      <c r="AU93" s="46"/>
      <c r="AV93" s="46" t="str">
        <f t="shared" si="62"/>
        <v/>
      </c>
      <c r="AW93" s="46"/>
      <c r="AX93" s="46" t="str">
        <f t="shared" si="62"/>
        <v/>
      </c>
      <c r="AY93" s="46"/>
      <c r="AZ93" s="46"/>
      <c r="BA93" s="46"/>
      <c r="BC93" s="47" t="e">
        <f>AVERAGE(C93:AX93)</f>
        <v>#DIV/0!</v>
      </c>
      <c r="BD93" s="47"/>
    </row>
  </sheetData>
  <mergeCells count="1">
    <mergeCell ref="G3:O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E93"/>
  <sheetViews>
    <sheetView zoomScale="60" zoomScaleNormal="60" workbookViewId="0">
      <pane xSplit="1" ySplit="10" topLeftCell="X39" activePane="bottomRight" state="frozen"/>
      <selection pane="topRight" activeCell="B1" sqref="B1"/>
      <selection pane="bottomLeft" activeCell="A11" sqref="A11"/>
      <selection pane="bottomRight" activeCell="AA5" sqref="AA5"/>
    </sheetView>
  </sheetViews>
  <sheetFormatPr baseColWidth="10" defaultRowHeight="15" x14ac:dyDescent="0.25"/>
  <cols>
    <col min="1" max="1" width="36.7109375" style="26" customWidth="1"/>
    <col min="2" max="2" width="6" style="26" customWidth="1"/>
    <col min="3" max="3" width="8.42578125" style="26" customWidth="1"/>
    <col min="4" max="4" width="7" style="26" customWidth="1"/>
    <col min="5" max="8" width="9.28515625" style="26" customWidth="1"/>
    <col min="9" max="9" width="9.7109375" style="26" customWidth="1"/>
    <col min="10" max="10" width="7.85546875" style="26" customWidth="1"/>
    <col min="11" max="11" width="9.28515625" style="26" customWidth="1"/>
    <col min="12" max="12" width="8.85546875" style="26" customWidth="1"/>
    <col min="13" max="13" width="9.7109375" style="26" customWidth="1"/>
    <col min="14" max="14" width="9.42578125" style="26" customWidth="1"/>
    <col min="15" max="15" width="8.85546875" style="26" customWidth="1"/>
    <col min="16" max="16" width="6.42578125" style="26" customWidth="1"/>
    <col min="17" max="18" width="9" style="26" customWidth="1"/>
    <col min="19" max="20" width="8.28515625" style="26" customWidth="1"/>
    <col min="21" max="21" width="8.5703125" style="26" customWidth="1"/>
    <col min="22" max="22" width="6.42578125" style="26" customWidth="1"/>
    <col min="23" max="23" width="8.28515625" style="26" customWidth="1"/>
    <col min="24" max="24" width="7.7109375" style="26" customWidth="1"/>
    <col min="25" max="26" width="8.85546875" style="26" customWidth="1"/>
    <col min="27" max="27" width="8.42578125" style="26" customWidth="1"/>
    <col min="28" max="28" width="7.42578125" style="26" customWidth="1"/>
    <col min="29" max="30" width="9.140625" style="26" customWidth="1"/>
    <col min="31" max="33" width="8.5703125" style="26" customWidth="1"/>
    <col min="34" max="34" width="7.7109375" style="26" customWidth="1"/>
    <col min="35" max="35" width="8.85546875" style="26" customWidth="1"/>
    <col min="36" max="36" width="7.5703125" style="26" customWidth="1"/>
    <col min="37" max="37" width="9.5703125" style="26" customWidth="1"/>
    <col min="38" max="38" width="8.5703125" style="26" customWidth="1"/>
    <col min="39" max="39" width="9.28515625" style="26" customWidth="1"/>
    <col min="40" max="40" width="6.42578125" style="26" customWidth="1"/>
    <col min="41" max="42" width="9.140625" style="26" customWidth="1"/>
    <col min="43" max="44" width="8.85546875" style="26" customWidth="1"/>
    <col min="45" max="45" width="9.140625" style="26" customWidth="1"/>
    <col min="46" max="46" width="6.42578125" style="26" customWidth="1"/>
    <col min="47" max="47" width="9.140625" style="26" customWidth="1"/>
    <col min="48" max="48" width="7.85546875" style="26" customWidth="1"/>
    <col min="49" max="49" width="9.28515625" style="26" customWidth="1"/>
    <col min="50" max="51" width="8.85546875" style="26" customWidth="1"/>
    <col min="52" max="52" width="7.42578125" style="26" customWidth="1"/>
    <col min="53" max="53" width="10.140625" style="26" customWidth="1"/>
    <col min="54" max="54" width="9.140625" style="26" customWidth="1"/>
    <col min="55" max="55" width="8.7109375" style="26" customWidth="1"/>
    <col min="56" max="56" width="10" style="26" bestFit="1" customWidth="1"/>
    <col min="57" max="16384" width="11.42578125" style="26"/>
  </cols>
  <sheetData>
    <row r="1" spans="1:56" ht="12" customHeight="1" x14ac:dyDescent="0.25">
      <c r="A1" s="14"/>
      <c r="B1" s="42"/>
      <c r="C1" s="9" t="s">
        <v>15</v>
      </c>
      <c r="D1" s="9"/>
      <c r="M1" s="9"/>
      <c r="N1" s="9"/>
      <c r="O1" s="9"/>
      <c r="P1" s="9"/>
      <c r="Q1" s="9"/>
      <c r="R1" s="9"/>
      <c r="S1" s="2"/>
      <c r="T1" s="9"/>
    </row>
    <row r="2" spans="1:56" ht="11.25" customHeight="1" x14ac:dyDescent="0.25">
      <c r="A2" s="3"/>
      <c r="B2" s="10"/>
      <c r="C2" s="9" t="s">
        <v>16</v>
      </c>
      <c r="D2" s="9"/>
      <c r="M2" s="9"/>
      <c r="N2" s="9"/>
      <c r="O2" s="9"/>
      <c r="P2" s="9"/>
      <c r="Q2" s="9"/>
      <c r="R2" s="9"/>
      <c r="S2" s="2"/>
      <c r="T2" s="9"/>
    </row>
    <row r="3" spans="1:56" ht="12" customHeight="1" x14ac:dyDescent="0.25">
      <c r="A3" s="4"/>
      <c r="B3" s="11"/>
      <c r="C3" s="9" t="s">
        <v>0</v>
      </c>
      <c r="D3" s="9"/>
      <c r="I3" s="109" t="s">
        <v>88</v>
      </c>
      <c r="J3" s="109"/>
      <c r="K3" s="109"/>
      <c r="L3" s="109"/>
      <c r="M3" s="109"/>
      <c r="N3" s="109"/>
      <c r="O3" s="109"/>
      <c r="P3" s="9"/>
      <c r="Q3" s="9"/>
      <c r="R3" s="9"/>
      <c r="S3" s="2"/>
      <c r="T3" s="9"/>
    </row>
    <row r="4" spans="1:56" ht="12" customHeight="1" x14ac:dyDescent="0.25">
      <c r="A4" s="5"/>
      <c r="B4" s="12"/>
      <c r="C4" s="9" t="s">
        <v>17</v>
      </c>
      <c r="D4" s="9"/>
      <c r="I4" s="109"/>
      <c r="J4" s="109"/>
      <c r="K4" s="109"/>
      <c r="L4" s="109"/>
      <c r="M4" s="109"/>
      <c r="N4" s="109"/>
      <c r="O4" s="109"/>
      <c r="P4" s="9"/>
      <c r="Q4" s="9"/>
      <c r="R4" s="9"/>
      <c r="S4" s="2"/>
      <c r="T4" s="9"/>
    </row>
    <row r="5" spans="1:56" ht="11.25" customHeight="1" x14ac:dyDescent="0.25">
      <c r="A5" s="6"/>
      <c r="B5" s="24"/>
      <c r="C5" s="9" t="s">
        <v>18</v>
      </c>
      <c r="D5" s="9"/>
      <c r="I5" s="109"/>
      <c r="J5" s="109"/>
      <c r="K5" s="109"/>
      <c r="L5" s="109"/>
      <c r="M5" s="109"/>
      <c r="N5" s="109"/>
      <c r="O5" s="109"/>
      <c r="P5" s="9"/>
      <c r="Q5" s="9"/>
      <c r="R5" s="9"/>
      <c r="S5" s="9"/>
      <c r="T5" s="9"/>
    </row>
    <row r="6" spans="1:56" ht="13.5" customHeight="1" x14ac:dyDescent="0.25">
      <c r="A6" s="7"/>
      <c r="B6" s="13"/>
      <c r="C6" s="9" t="s">
        <v>19</v>
      </c>
      <c r="D6" s="9"/>
      <c r="I6" s="109"/>
      <c r="J6" s="109"/>
      <c r="K6" s="109"/>
      <c r="L6" s="109"/>
      <c r="M6" s="109"/>
      <c r="N6" s="109"/>
      <c r="O6" s="109"/>
      <c r="P6" s="9"/>
      <c r="Q6" s="9"/>
      <c r="R6" s="9"/>
      <c r="S6" s="9"/>
      <c r="T6" s="9"/>
    </row>
    <row r="7" spans="1:56" x14ac:dyDescent="0.25">
      <c r="A7" s="8"/>
      <c r="B7" s="25"/>
      <c r="C7" s="9" t="s">
        <v>20</v>
      </c>
      <c r="D7" s="9"/>
      <c r="I7" s="109"/>
      <c r="J7" s="109"/>
      <c r="K7" s="109"/>
      <c r="L7" s="109"/>
      <c r="M7" s="109"/>
      <c r="N7" s="109"/>
      <c r="O7" s="109"/>
      <c r="P7" s="9"/>
      <c r="Q7" s="9"/>
      <c r="R7" s="9"/>
      <c r="S7" s="2"/>
      <c r="T7" s="9"/>
    </row>
    <row r="8" spans="1:56" x14ac:dyDescent="0.25">
      <c r="A8" s="53"/>
    </row>
    <row r="10" spans="1:56" x14ac:dyDescent="0.25">
      <c r="C10" s="57">
        <v>41883</v>
      </c>
      <c r="D10" s="57"/>
      <c r="E10" s="57">
        <v>41884</v>
      </c>
      <c r="F10" s="57"/>
      <c r="G10" s="57">
        <v>41885</v>
      </c>
      <c r="H10" s="57"/>
      <c r="I10" s="57">
        <v>41886</v>
      </c>
      <c r="J10" s="57"/>
      <c r="K10" s="57">
        <v>41887</v>
      </c>
      <c r="L10" s="57"/>
      <c r="M10" s="18">
        <v>41888</v>
      </c>
      <c r="N10" s="18">
        <v>41889</v>
      </c>
      <c r="O10" s="57">
        <v>41890</v>
      </c>
      <c r="P10" s="57"/>
      <c r="Q10" s="57">
        <v>41891</v>
      </c>
      <c r="R10" s="57"/>
      <c r="S10" s="57">
        <v>41892</v>
      </c>
      <c r="T10" s="57"/>
      <c r="U10" s="57">
        <v>41893</v>
      </c>
      <c r="V10" s="57"/>
      <c r="W10" s="57">
        <v>41894</v>
      </c>
      <c r="X10" s="57"/>
      <c r="Y10" s="18">
        <v>41895</v>
      </c>
      <c r="Z10" s="18">
        <v>41896</v>
      </c>
      <c r="AA10" s="57">
        <v>41897</v>
      </c>
      <c r="AB10" s="57"/>
      <c r="AC10" s="57">
        <v>41898</v>
      </c>
      <c r="AD10" s="57"/>
      <c r="AE10" s="57">
        <v>41899</v>
      </c>
      <c r="AF10" s="57"/>
      <c r="AG10" s="57">
        <v>41900</v>
      </c>
      <c r="AH10" s="57"/>
      <c r="AI10" s="57">
        <v>41901</v>
      </c>
      <c r="AJ10" s="57"/>
      <c r="AK10" s="18">
        <v>41871</v>
      </c>
      <c r="AL10" s="18">
        <v>41872</v>
      </c>
      <c r="AM10" s="57">
        <v>41904</v>
      </c>
      <c r="AN10" s="57"/>
      <c r="AO10" s="57">
        <v>41905</v>
      </c>
      <c r="AP10" s="57"/>
      <c r="AQ10" s="57">
        <v>41906</v>
      </c>
      <c r="AR10" s="57"/>
      <c r="AS10" s="57">
        <v>41907</v>
      </c>
      <c r="AT10" s="57"/>
      <c r="AU10" s="57">
        <v>41908</v>
      </c>
      <c r="AV10" s="57"/>
      <c r="AW10" s="18">
        <v>41909</v>
      </c>
      <c r="AX10" s="18">
        <v>41910</v>
      </c>
      <c r="AY10" s="57">
        <v>41911</v>
      </c>
      <c r="AZ10" s="57"/>
      <c r="BA10" s="57">
        <v>41912</v>
      </c>
      <c r="BB10" s="57"/>
      <c r="BC10" s="48" t="s">
        <v>57</v>
      </c>
      <c r="BD10" s="26" t="s">
        <v>58</v>
      </c>
    </row>
    <row r="11" spans="1:56" x14ac:dyDescent="0.25">
      <c r="A11" s="17" t="s">
        <v>3</v>
      </c>
      <c r="B11" s="17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7"/>
      <c r="N11" s="37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7"/>
      <c r="Z11" s="37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7"/>
      <c r="AL11" s="37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7"/>
      <c r="AX11" s="37"/>
      <c r="AY11" s="36"/>
      <c r="AZ11" s="36"/>
      <c r="BA11" s="36"/>
      <c r="BB11" s="36"/>
    </row>
    <row r="12" spans="1:56" x14ac:dyDescent="0.25">
      <c r="A12" s="17" t="s">
        <v>4</v>
      </c>
      <c r="B12" s="17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7"/>
      <c r="N12" s="37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7"/>
      <c r="Z12" s="37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7"/>
      <c r="AL12" s="37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7"/>
      <c r="AX12" s="37"/>
      <c r="AY12" s="36"/>
      <c r="AZ12" s="36"/>
      <c r="BA12" s="36"/>
      <c r="BB12" s="36"/>
    </row>
    <row r="13" spans="1:56" x14ac:dyDescent="0.25">
      <c r="A13" s="17" t="s">
        <v>5</v>
      </c>
      <c r="B13" s="17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7"/>
      <c r="N13" s="37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7"/>
      <c r="Z13" s="37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7"/>
      <c r="AL13" s="37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7"/>
      <c r="AX13" s="37"/>
      <c r="AY13" s="36"/>
      <c r="AZ13" s="36"/>
      <c r="BA13" s="36"/>
      <c r="BB13" s="36"/>
    </row>
    <row r="14" spans="1:56" x14ac:dyDescent="0.25">
      <c r="A14" s="17" t="s">
        <v>6</v>
      </c>
      <c r="B14" s="17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7"/>
      <c r="N14" s="37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7"/>
      <c r="Z14" s="37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7"/>
      <c r="AL14" s="37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7"/>
      <c r="AX14" s="37"/>
      <c r="AY14" s="36"/>
      <c r="AZ14" s="36"/>
      <c r="BA14" s="36"/>
      <c r="BB14" s="36"/>
    </row>
    <row r="15" spans="1:56" x14ac:dyDescent="0.25">
      <c r="A15" s="17" t="s">
        <v>7</v>
      </c>
      <c r="B15" s="17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7"/>
      <c r="N15" s="37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7"/>
      <c r="Z15" s="37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7"/>
      <c r="AL15" s="37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7"/>
      <c r="AX15" s="37"/>
      <c r="AY15" s="36"/>
      <c r="AZ15" s="36"/>
      <c r="BA15" s="36"/>
      <c r="BB15" s="36"/>
    </row>
    <row r="16" spans="1:56" x14ac:dyDescent="0.25">
      <c r="A16" s="17" t="s">
        <v>8</v>
      </c>
      <c r="B16" s="17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7"/>
      <c r="N16" s="37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7"/>
      <c r="Z16" s="37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7"/>
      <c r="AL16" s="37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7"/>
      <c r="AX16" s="37"/>
      <c r="AY16" s="36"/>
      <c r="AZ16" s="36"/>
      <c r="BA16" s="36"/>
      <c r="BB16" s="36"/>
    </row>
    <row r="17" spans="1:56" x14ac:dyDescent="0.25">
      <c r="A17" s="17" t="s">
        <v>9</v>
      </c>
      <c r="B17" s="17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7"/>
      <c r="N17" s="37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7"/>
      <c r="Z17" s="37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7"/>
      <c r="AL17" s="37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7"/>
      <c r="AX17" s="37"/>
      <c r="AY17" s="36"/>
      <c r="AZ17" s="36"/>
      <c r="BA17" s="36"/>
      <c r="BB17" s="36"/>
    </row>
    <row r="18" spans="1:56" x14ac:dyDescent="0.25">
      <c r="A18" s="17" t="s">
        <v>10</v>
      </c>
      <c r="B18" s="17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7"/>
      <c r="N18" s="37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7"/>
      <c r="Z18" s="37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7"/>
      <c r="AL18" s="37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7"/>
      <c r="AX18" s="37"/>
      <c r="AY18" s="36"/>
      <c r="AZ18" s="36"/>
      <c r="BA18" s="36"/>
      <c r="BB18" s="36"/>
    </row>
    <row r="19" spans="1:56" x14ac:dyDescent="0.25">
      <c r="A19" s="15" t="s">
        <v>11</v>
      </c>
      <c r="B19" s="15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37"/>
      <c r="N19" s="37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37"/>
      <c r="Z19" s="37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37"/>
      <c r="AL19" s="37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37"/>
      <c r="AX19" s="37"/>
      <c r="AY19" s="56"/>
      <c r="AZ19" s="56"/>
      <c r="BA19" s="56"/>
      <c r="BB19" s="56"/>
    </row>
    <row r="20" spans="1:56" x14ac:dyDescent="0.25">
      <c r="A20" s="15" t="s">
        <v>12</v>
      </c>
      <c r="B20" s="15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37"/>
      <c r="N20" s="37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37"/>
      <c r="Z20" s="37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37"/>
      <c r="AL20" s="37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37"/>
      <c r="AX20" s="37"/>
      <c r="AY20" s="56"/>
      <c r="AZ20" s="56"/>
      <c r="BA20" s="56"/>
      <c r="BB20" s="56"/>
    </row>
    <row r="21" spans="1:56" x14ac:dyDescent="0.25">
      <c r="A21" s="15" t="s">
        <v>13</v>
      </c>
      <c r="B21" s="15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37"/>
      <c r="N21" s="37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37"/>
      <c r="Z21" s="37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37"/>
      <c r="AL21" s="37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37"/>
      <c r="AX21" s="37"/>
      <c r="AY21" s="56"/>
      <c r="AZ21" s="56"/>
      <c r="BA21" s="56"/>
      <c r="BB21" s="56"/>
    </row>
    <row r="22" spans="1:56" x14ac:dyDescent="0.25">
      <c r="A22" s="15" t="s">
        <v>14</v>
      </c>
      <c r="B22" s="15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37"/>
      <c r="N22" s="37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37"/>
      <c r="Z22" s="37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37"/>
      <c r="AL22" s="37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37"/>
      <c r="AX22" s="37"/>
      <c r="AY22" s="56"/>
      <c r="AZ22" s="56"/>
      <c r="BA22" s="56"/>
      <c r="BB22" s="56"/>
    </row>
    <row r="23" spans="1:56" x14ac:dyDescent="0.25">
      <c r="A23" s="17" t="s">
        <v>21</v>
      </c>
      <c r="B23" s="17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7"/>
      <c r="N23" s="37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7"/>
      <c r="Z23" s="37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7"/>
      <c r="AL23" s="37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7"/>
      <c r="AX23" s="37"/>
      <c r="AY23" s="36"/>
      <c r="AZ23" s="36"/>
      <c r="BA23" s="36"/>
      <c r="BB23" s="36"/>
    </row>
    <row r="24" spans="1:56" x14ac:dyDescent="0.25">
      <c r="A24" s="17" t="s">
        <v>22</v>
      </c>
      <c r="B24" s="17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7"/>
      <c r="N24" s="37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7"/>
      <c r="Z24" s="37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7"/>
      <c r="AL24" s="37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7"/>
      <c r="AX24" s="37"/>
      <c r="AY24" s="36"/>
      <c r="AZ24" s="36"/>
      <c r="BA24" s="36"/>
      <c r="BB24" s="36"/>
    </row>
    <row r="25" spans="1:56" x14ac:dyDescent="0.25">
      <c r="A25" s="17" t="s">
        <v>23</v>
      </c>
      <c r="B25" s="17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7"/>
      <c r="N25" s="37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7"/>
      <c r="Z25" s="37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7"/>
      <c r="AL25" s="37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7"/>
      <c r="AX25" s="37"/>
      <c r="AY25" s="36"/>
      <c r="AZ25" s="36"/>
      <c r="BA25" s="36"/>
      <c r="BB25" s="36"/>
    </row>
    <row r="26" spans="1:56" x14ac:dyDescent="0.25">
      <c r="A26" s="17" t="s">
        <v>24</v>
      </c>
      <c r="B26" s="17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7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7"/>
      <c r="Z26" s="37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7"/>
      <c r="AL26" s="37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7"/>
      <c r="AX26" s="37"/>
      <c r="AY26" s="36"/>
      <c r="AZ26" s="36"/>
      <c r="BA26" s="36"/>
      <c r="BB26" s="36"/>
    </row>
    <row r="27" spans="1:56" x14ac:dyDescent="0.25">
      <c r="A27" s="17" t="s">
        <v>25</v>
      </c>
      <c r="B27" s="17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7"/>
      <c r="N27" s="37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7"/>
      <c r="Z27" s="37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7"/>
      <c r="AL27" s="37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7"/>
      <c r="AX27" s="37"/>
      <c r="AY27" s="36"/>
      <c r="AZ27" s="36"/>
      <c r="BA27" s="36"/>
      <c r="BB27" s="36"/>
    </row>
    <row r="28" spans="1:56" x14ac:dyDescent="0.25">
      <c r="A28" s="17" t="s">
        <v>26</v>
      </c>
      <c r="B28" s="17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7"/>
      <c r="N28" s="37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7"/>
      <c r="Z28" s="37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7"/>
      <c r="AL28" s="37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7"/>
      <c r="AX28" s="37"/>
      <c r="AY28" s="36"/>
      <c r="AZ28" s="36"/>
      <c r="BA28" s="36"/>
      <c r="BB28" s="36"/>
    </row>
    <row r="29" spans="1:56" x14ac:dyDescent="0.25"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</row>
    <row r="30" spans="1:56" x14ac:dyDescent="0.25">
      <c r="A30" s="35" t="s">
        <v>27</v>
      </c>
      <c r="B30" s="19"/>
      <c r="C30" s="69">
        <f>SUM(C11:C28)</f>
        <v>0</v>
      </c>
      <c r="D30" s="69"/>
      <c r="E30" s="69">
        <f t="shared" ref="E30:G30" si="0">SUM(E11:E28)</f>
        <v>0</v>
      </c>
      <c r="F30" s="69"/>
      <c r="G30" s="69">
        <f t="shared" si="0"/>
        <v>0</v>
      </c>
      <c r="H30" s="69"/>
      <c r="I30" s="69">
        <f t="shared" ref="I30:BA30" si="1">SUM(I11:I28)</f>
        <v>0</v>
      </c>
      <c r="J30" s="69"/>
      <c r="K30" s="69">
        <f t="shared" si="1"/>
        <v>0</v>
      </c>
      <c r="L30" s="69"/>
      <c r="M30" s="69"/>
      <c r="N30" s="69"/>
      <c r="O30" s="69">
        <f t="shared" si="1"/>
        <v>0</v>
      </c>
      <c r="P30" s="69"/>
      <c r="Q30" s="69">
        <f t="shared" si="1"/>
        <v>0</v>
      </c>
      <c r="R30" s="69"/>
      <c r="S30" s="69">
        <f t="shared" si="1"/>
        <v>0</v>
      </c>
      <c r="T30" s="69"/>
      <c r="U30" s="69">
        <f t="shared" si="1"/>
        <v>0</v>
      </c>
      <c r="V30" s="69"/>
      <c r="W30" s="69">
        <f t="shared" si="1"/>
        <v>0</v>
      </c>
      <c r="X30" s="69"/>
      <c r="Y30" s="69"/>
      <c r="Z30" s="69"/>
      <c r="AA30" s="69">
        <f t="shared" si="1"/>
        <v>0</v>
      </c>
      <c r="AB30" s="69"/>
      <c r="AC30" s="69">
        <f t="shared" si="1"/>
        <v>0</v>
      </c>
      <c r="AD30" s="69"/>
      <c r="AE30" s="69">
        <f t="shared" si="1"/>
        <v>0</v>
      </c>
      <c r="AF30" s="69"/>
      <c r="AG30" s="69">
        <f t="shared" si="1"/>
        <v>0</v>
      </c>
      <c r="AH30" s="69"/>
      <c r="AI30" s="69">
        <f t="shared" si="1"/>
        <v>0</v>
      </c>
      <c r="AJ30" s="69"/>
      <c r="AK30" s="69"/>
      <c r="AL30" s="69"/>
      <c r="AM30" s="69">
        <f t="shared" si="1"/>
        <v>0</v>
      </c>
      <c r="AN30" s="69"/>
      <c r="AO30" s="69">
        <f t="shared" si="1"/>
        <v>0</v>
      </c>
      <c r="AP30" s="69"/>
      <c r="AQ30" s="69">
        <f t="shared" si="1"/>
        <v>0</v>
      </c>
      <c r="AR30" s="69"/>
      <c r="AS30" s="69">
        <f t="shared" si="1"/>
        <v>0</v>
      </c>
      <c r="AT30" s="69"/>
      <c r="AU30" s="69">
        <f t="shared" si="1"/>
        <v>0</v>
      </c>
      <c r="AV30" s="69"/>
      <c r="AW30" s="69"/>
      <c r="AX30" s="69"/>
      <c r="AY30" s="69">
        <f t="shared" si="1"/>
        <v>0</v>
      </c>
      <c r="AZ30" s="69"/>
      <c r="BA30" s="69">
        <f t="shared" si="1"/>
        <v>0</v>
      </c>
      <c r="BB30" s="69"/>
      <c r="BD30" s="50">
        <f>AVERAGE(C30:BA30)</f>
        <v>0</v>
      </c>
    </row>
    <row r="31" spans="1:56" x14ac:dyDescent="0.25">
      <c r="A31" s="35" t="s">
        <v>28</v>
      </c>
      <c r="B31" s="19"/>
      <c r="C31" s="69">
        <f>IF(C30="","",(18-C30))</f>
        <v>18</v>
      </c>
      <c r="D31" s="69"/>
      <c r="E31" s="69">
        <f t="shared" ref="E31:BA31" si="2">IF(E30="","",(18-E30))</f>
        <v>18</v>
      </c>
      <c r="F31" s="69"/>
      <c r="G31" s="69">
        <f t="shared" si="2"/>
        <v>18</v>
      </c>
      <c r="H31" s="69"/>
      <c r="I31" s="69">
        <f t="shared" si="2"/>
        <v>18</v>
      </c>
      <c r="J31" s="69"/>
      <c r="K31" s="69">
        <f t="shared" si="2"/>
        <v>18</v>
      </c>
      <c r="L31" s="69"/>
      <c r="M31" s="69"/>
      <c r="N31" s="69" t="str">
        <f t="shared" si="2"/>
        <v/>
      </c>
      <c r="O31" s="69">
        <f t="shared" si="2"/>
        <v>18</v>
      </c>
      <c r="P31" s="69"/>
      <c r="Q31" s="69">
        <f t="shared" si="2"/>
        <v>18</v>
      </c>
      <c r="R31" s="69"/>
      <c r="S31" s="69">
        <f t="shared" si="2"/>
        <v>18</v>
      </c>
      <c r="T31" s="69"/>
      <c r="U31" s="69">
        <f t="shared" si="2"/>
        <v>18</v>
      </c>
      <c r="V31" s="69"/>
      <c r="W31" s="69">
        <f t="shared" si="2"/>
        <v>18</v>
      </c>
      <c r="X31" s="69"/>
      <c r="Y31" s="69"/>
      <c r="Z31" s="69"/>
      <c r="AA31" s="69">
        <f t="shared" si="2"/>
        <v>18</v>
      </c>
      <c r="AB31" s="69"/>
      <c r="AC31" s="69">
        <f t="shared" si="2"/>
        <v>18</v>
      </c>
      <c r="AD31" s="69"/>
      <c r="AE31" s="69">
        <f t="shared" si="2"/>
        <v>18</v>
      </c>
      <c r="AF31" s="69" t="str">
        <f t="shared" si="2"/>
        <v/>
      </c>
      <c r="AG31" s="69">
        <f t="shared" si="2"/>
        <v>18</v>
      </c>
      <c r="AH31" s="69"/>
      <c r="AI31" s="69">
        <f t="shared" si="2"/>
        <v>18</v>
      </c>
      <c r="AJ31" s="69"/>
      <c r="AK31" s="69"/>
      <c r="AL31" s="69"/>
      <c r="AM31" s="69">
        <f t="shared" si="2"/>
        <v>18</v>
      </c>
      <c r="AN31" s="69"/>
      <c r="AO31" s="69">
        <f t="shared" si="2"/>
        <v>18</v>
      </c>
      <c r="AP31" s="69"/>
      <c r="AQ31" s="69">
        <f t="shared" si="2"/>
        <v>18</v>
      </c>
      <c r="AR31" s="69"/>
      <c r="AS31" s="69">
        <f t="shared" si="2"/>
        <v>18</v>
      </c>
      <c r="AT31" s="69"/>
      <c r="AU31" s="69">
        <f t="shared" si="2"/>
        <v>18</v>
      </c>
      <c r="AV31" s="69"/>
      <c r="AW31" s="69"/>
      <c r="AX31" s="69"/>
      <c r="AY31" s="69">
        <f t="shared" si="2"/>
        <v>18</v>
      </c>
      <c r="AZ31" s="69" t="str">
        <f t="shared" si="2"/>
        <v/>
      </c>
      <c r="BA31" s="69">
        <f t="shared" si="2"/>
        <v>18</v>
      </c>
      <c r="BB31" s="69"/>
      <c r="BD31" s="50">
        <f>AVERAGE(C31:BA31)</f>
        <v>18</v>
      </c>
    </row>
    <row r="32" spans="1:56" x14ac:dyDescent="0.25"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</row>
    <row r="33" spans="1:54" x14ac:dyDescent="0.25">
      <c r="B33" s="26" t="s">
        <v>33</v>
      </c>
      <c r="C33" s="57">
        <v>41883</v>
      </c>
      <c r="D33" s="57"/>
      <c r="E33" s="57">
        <v>41884</v>
      </c>
      <c r="F33" s="57"/>
      <c r="G33" s="57">
        <v>41885</v>
      </c>
      <c r="H33" s="57"/>
      <c r="I33" s="57">
        <v>41886</v>
      </c>
      <c r="J33" s="57"/>
      <c r="K33" s="57">
        <v>41887</v>
      </c>
      <c r="L33" s="57"/>
      <c r="M33" s="18">
        <v>41888</v>
      </c>
      <c r="N33" s="18">
        <v>41889</v>
      </c>
      <c r="O33" s="57">
        <v>41890</v>
      </c>
      <c r="P33" s="57"/>
      <c r="Q33" s="57">
        <v>41891</v>
      </c>
      <c r="R33" s="57"/>
      <c r="S33" s="57">
        <v>41892</v>
      </c>
      <c r="T33" s="57"/>
      <c r="U33" s="57">
        <v>41893</v>
      </c>
      <c r="V33" s="57"/>
      <c r="W33" s="57">
        <v>41894</v>
      </c>
      <c r="X33" s="57"/>
      <c r="Y33" s="18">
        <v>41895</v>
      </c>
      <c r="Z33" s="18">
        <v>41896</v>
      </c>
      <c r="AA33" s="57">
        <v>41897</v>
      </c>
      <c r="AB33" s="57"/>
      <c r="AC33" s="57">
        <v>41898</v>
      </c>
      <c r="AD33" s="57"/>
      <c r="AE33" s="57">
        <v>41899</v>
      </c>
      <c r="AF33" s="57"/>
      <c r="AG33" s="57">
        <v>41900</v>
      </c>
      <c r="AH33" s="57"/>
      <c r="AI33" s="57">
        <v>41901</v>
      </c>
      <c r="AJ33" s="57"/>
      <c r="AK33" s="18">
        <v>41902</v>
      </c>
      <c r="AL33" s="18">
        <v>41903</v>
      </c>
      <c r="AM33" s="57">
        <v>41904</v>
      </c>
      <c r="AN33" s="57"/>
      <c r="AO33" s="57">
        <v>41905</v>
      </c>
      <c r="AP33" s="57"/>
      <c r="AQ33" s="57">
        <v>41906</v>
      </c>
      <c r="AR33" s="57"/>
      <c r="AS33" s="57">
        <v>41907</v>
      </c>
      <c r="AT33" s="57"/>
      <c r="AU33" s="57">
        <v>41908</v>
      </c>
      <c r="AV33" s="57"/>
      <c r="AW33" s="18">
        <v>41909</v>
      </c>
      <c r="AX33" s="18">
        <v>41910</v>
      </c>
      <c r="AY33" s="57">
        <v>41911</v>
      </c>
      <c r="AZ33" s="57"/>
      <c r="BA33" s="57">
        <v>41912</v>
      </c>
      <c r="BB33" s="57"/>
    </row>
    <row r="34" spans="1:54" x14ac:dyDescent="0.25">
      <c r="A34" s="22" t="s">
        <v>46</v>
      </c>
      <c r="B34" s="22">
        <v>24</v>
      </c>
      <c r="C34" s="39"/>
      <c r="D34" s="39" t="str">
        <f>IF(C34="","",C34/B34)</f>
        <v/>
      </c>
      <c r="E34" s="39"/>
      <c r="F34" s="39" t="str">
        <f>IF(E34="","",E34/B34)</f>
        <v/>
      </c>
      <c r="G34" s="39"/>
      <c r="H34" s="39" t="str">
        <f>IF(G34="","",G34/B34)</f>
        <v/>
      </c>
      <c r="I34" s="39"/>
      <c r="J34" s="39" t="str">
        <f t="shared" ref="J34:J57" si="3">IF(I34="","",I34/B34)</f>
        <v/>
      </c>
      <c r="K34" s="39"/>
      <c r="L34" s="39" t="str">
        <f>IF(K34="","",K34/B34)</f>
        <v/>
      </c>
      <c r="M34" s="40"/>
      <c r="N34" s="40"/>
      <c r="O34" s="39"/>
      <c r="P34" s="39" t="str">
        <f t="shared" ref="P34:P57" si="4">IF(O34="","",O34/B34)</f>
        <v/>
      </c>
      <c r="Q34" s="39"/>
      <c r="R34" s="39" t="str">
        <f>IF(Q34="","",Q34/B34)</f>
        <v/>
      </c>
      <c r="S34" s="39"/>
      <c r="T34" s="39" t="str">
        <f>IF(S34="","",S34/B34)</f>
        <v/>
      </c>
      <c r="U34" s="39"/>
      <c r="V34" s="39" t="str">
        <f>IF(U34="","",U34/B34)</f>
        <v/>
      </c>
      <c r="W34" s="39"/>
      <c r="X34" s="39" t="str">
        <f>IF(W34="","",W34/B34)</f>
        <v/>
      </c>
      <c r="Y34" s="40"/>
      <c r="Z34" s="40"/>
      <c r="AA34" s="39"/>
      <c r="AB34" s="39" t="str">
        <f t="shared" ref="AB34:AB57" si="5">IF(AA34="","",AA34/B34)</f>
        <v/>
      </c>
      <c r="AC34" s="39"/>
      <c r="AD34" s="39" t="str">
        <f>IF(AC34="","",AC34/B34)</f>
        <v/>
      </c>
      <c r="AE34" s="39"/>
      <c r="AF34" s="39" t="str">
        <f>IF(AE34="","",AE34/B34)</f>
        <v/>
      </c>
      <c r="AG34" s="39"/>
      <c r="AH34" s="39" t="str">
        <f>IF(AG34="","",AG34/B34)</f>
        <v/>
      </c>
      <c r="AI34" s="39"/>
      <c r="AJ34" s="39" t="str">
        <f>IF(AI34="","",AI34/B34)</f>
        <v/>
      </c>
      <c r="AK34" s="40"/>
      <c r="AL34" s="40"/>
      <c r="AM34" s="39"/>
      <c r="AN34" s="39" t="str">
        <f t="shared" ref="AN34:AN57" si="6">IF(AM34="","",AM34/B34)</f>
        <v/>
      </c>
      <c r="AO34" s="39"/>
      <c r="AP34" s="39" t="str">
        <f>IF(AO34="","",AO34/B34)</f>
        <v/>
      </c>
      <c r="AQ34" s="39"/>
      <c r="AR34" s="39" t="str">
        <f>IF(AQ34="","",AQ34/B34)</f>
        <v/>
      </c>
      <c r="AS34" s="39"/>
      <c r="AT34" s="39" t="str">
        <f>IF(AS34="","",AS34/B34)</f>
        <v/>
      </c>
      <c r="AU34" s="39"/>
      <c r="AV34" s="39" t="str">
        <f>IF(AU34="","",AU34/B34)</f>
        <v/>
      </c>
      <c r="AW34" s="40"/>
      <c r="AX34" s="40"/>
      <c r="AY34" s="39"/>
      <c r="AZ34" s="39" t="str">
        <f t="shared" ref="AZ34:AZ57" si="7">IF(AY34="","",AY34/B34)</f>
        <v/>
      </c>
      <c r="BA34" s="39"/>
      <c r="BB34" s="39" t="str">
        <f>IF(BA34="","",BA34/B34)</f>
        <v/>
      </c>
    </row>
    <row r="35" spans="1:54" x14ac:dyDescent="0.25">
      <c r="A35" s="22" t="s">
        <v>67</v>
      </c>
      <c r="B35" s="22">
        <v>15</v>
      </c>
      <c r="C35" s="39"/>
      <c r="D35" s="39" t="str">
        <f>IF(C35="","",C35/B35)</f>
        <v/>
      </c>
      <c r="E35" s="39"/>
      <c r="F35" s="39" t="str">
        <f t="shared" ref="F35:F57" si="8">IF(E35="","",E35/B35)</f>
        <v/>
      </c>
      <c r="G35" s="39"/>
      <c r="H35" s="39" t="str">
        <f t="shared" ref="H35:H57" si="9">IF(G35="","",G35/B35)</f>
        <v/>
      </c>
      <c r="I35" s="39"/>
      <c r="J35" s="39" t="str">
        <f t="shared" si="3"/>
        <v/>
      </c>
      <c r="K35" s="39"/>
      <c r="L35" s="39" t="str">
        <f t="shared" ref="L35:L57" si="10">IF(K35="","",K35/B35)</f>
        <v/>
      </c>
      <c r="M35" s="40"/>
      <c r="N35" s="40"/>
      <c r="O35" s="39"/>
      <c r="P35" s="39" t="str">
        <f t="shared" si="4"/>
        <v/>
      </c>
      <c r="Q35" s="39"/>
      <c r="R35" s="39" t="str">
        <f t="shared" ref="R35:R57" si="11">IF(Q35="","",Q35/B35)</f>
        <v/>
      </c>
      <c r="S35" s="39"/>
      <c r="T35" s="39" t="str">
        <f t="shared" ref="T35:T55" si="12">IF(S35="","",S35/B35)</f>
        <v/>
      </c>
      <c r="U35" s="39"/>
      <c r="V35" s="39" t="str">
        <f t="shared" ref="V35:V57" si="13">IF(U35="","",U35/B35)</f>
        <v/>
      </c>
      <c r="W35" s="39"/>
      <c r="X35" s="39" t="str">
        <f t="shared" ref="X35:X57" si="14">IF(W35="","",W35/B35)</f>
        <v/>
      </c>
      <c r="Y35" s="40"/>
      <c r="Z35" s="40"/>
      <c r="AA35" s="39"/>
      <c r="AB35" s="39" t="str">
        <f t="shared" si="5"/>
        <v/>
      </c>
      <c r="AC35" s="39"/>
      <c r="AD35" s="39" t="str">
        <f t="shared" ref="AD35:AD57" si="15">IF(AC35="","",AC35/B35)</f>
        <v/>
      </c>
      <c r="AE35" s="39"/>
      <c r="AF35" s="39" t="str">
        <f t="shared" ref="AF35:AF57" si="16">IF(AE35="","",AE35/B35)</f>
        <v/>
      </c>
      <c r="AG35" s="39"/>
      <c r="AH35" s="39" t="str">
        <f t="shared" ref="AH35:AH57" si="17">IF(AG35="","",AG35/B35)</f>
        <v/>
      </c>
      <c r="AI35" s="39"/>
      <c r="AJ35" s="39" t="str">
        <f t="shared" ref="AJ35:AJ57" si="18">IF(AI35="","",AI35/B35)</f>
        <v/>
      </c>
      <c r="AK35" s="40"/>
      <c r="AL35" s="40"/>
      <c r="AM35" s="39"/>
      <c r="AN35" s="39" t="str">
        <f t="shared" si="6"/>
        <v/>
      </c>
      <c r="AO35" s="39"/>
      <c r="AP35" s="39" t="str">
        <f t="shared" ref="AP35:AP57" si="19">IF(AO35="","",AO35/B35)</f>
        <v/>
      </c>
      <c r="AQ35" s="39"/>
      <c r="AR35" s="39" t="str">
        <f t="shared" ref="AR35:AR57" si="20">IF(AQ35="","",AQ35/B35)</f>
        <v/>
      </c>
      <c r="AS35" s="39"/>
      <c r="AT35" s="39" t="str">
        <f t="shared" ref="AT35:AT57" si="21">IF(AS35="","",AS35/B35)</f>
        <v/>
      </c>
      <c r="AU35" s="39"/>
      <c r="AV35" s="39" t="str">
        <f t="shared" ref="AV35:AV57" si="22">IF(AU35="","",AU35/B35)</f>
        <v/>
      </c>
      <c r="AW35" s="40"/>
      <c r="AX35" s="40"/>
      <c r="AY35" s="39"/>
      <c r="AZ35" s="39" t="str">
        <f t="shared" si="7"/>
        <v/>
      </c>
      <c r="BA35" s="39"/>
      <c r="BB35" s="39" t="str">
        <f t="shared" ref="BB35:BB57" si="23">IF(BA35="","",BA35/B35)</f>
        <v/>
      </c>
    </row>
    <row r="36" spans="1:54" x14ac:dyDescent="0.25">
      <c r="A36" s="22" t="s">
        <v>47</v>
      </c>
      <c r="B36" s="22">
        <v>15</v>
      </c>
      <c r="C36" s="39"/>
      <c r="D36" s="39" t="str">
        <f t="shared" ref="D36:D57" si="24">IF(C36="","",C36/B36)</f>
        <v/>
      </c>
      <c r="E36" s="39"/>
      <c r="F36" s="39" t="str">
        <f t="shared" si="8"/>
        <v/>
      </c>
      <c r="G36" s="39"/>
      <c r="H36" s="39" t="str">
        <f t="shared" si="9"/>
        <v/>
      </c>
      <c r="I36" s="39"/>
      <c r="J36" s="39" t="str">
        <f t="shared" si="3"/>
        <v/>
      </c>
      <c r="K36" s="39"/>
      <c r="L36" s="39" t="str">
        <f t="shared" si="10"/>
        <v/>
      </c>
      <c r="M36" s="40"/>
      <c r="N36" s="40"/>
      <c r="O36" s="39"/>
      <c r="P36" s="39" t="str">
        <f t="shared" si="4"/>
        <v/>
      </c>
      <c r="Q36" s="39"/>
      <c r="R36" s="39" t="str">
        <f t="shared" si="11"/>
        <v/>
      </c>
      <c r="S36" s="39"/>
      <c r="T36" s="39" t="str">
        <f t="shared" si="12"/>
        <v/>
      </c>
      <c r="U36" s="39"/>
      <c r="V36" s="39" t="str">
        <f t="shared" si="13"/>
        <v/>
      </c>
      <c r="W36" s="39"/>
      <c r="X36" s="39" t="str">
        <f t="shared" si="14"/>
        <v/>
      </c>
      <c r="Y36" s="40"/>
      <c r="Z36" s="40"/>
      <c r="AA36" s="39"/>
      <c r="AB36" s="39" t="str">
        <f t="shared" si="5"/>
        <v/>
      </c>
      <c r="AC36" s="39"/>
      <c r="AD36" s="39" t="str">
        <f t="shared" si="15"/>
        <v/>
      </c>
      <c r="AE36" s="39"/>
      <c r="AF36" s="39" t="str">
        <f t="shared" si="16"/>
        <v/>
      </c>
      <c r="AG36" s="39"/>
      <c r="AH36" s="39" t="str">
        <f t="shared" si="17"/>
        <v/>
      </c>
      <c r="AI36" s="39"/>
      <c r="AJ36" s="39" t="str">
        <f t="shared" si="18"/>
        <v/>
      </c>
      <c r="AK36" s="40"/>
      <c r="AL36" s="40"/>
      <c r="AM36" s="39"/>
      <c r="AN36" s="39" t="str">
        <f t="shared" si="6"/>
        <v/>
      </c>
      <c r="AO36" s="39"/>
      <c r="AP36" s="39" t="str">
        <f t="shared" si="19"/>
        <v/>
      </c>
      <c r="AQ36" s="39"/>
      <c r="AR36" s="39" t="str">
        <f t="shared" si="20"/>
        <v/>
      </c>
      <c r="AS36" s="39"/>
      <c r="AT36" s="39" t="str">
        <f t="shared" si="21"/>
        <v/>
      </c>
      <c r="AU36" s="39"/>
      <c r="AV36" s="39" t="str">
        <f t="shared" si="22"/>
        <v/>
      </c>
      <c r="AW36" s="40"/>
      <c r="AX36" s="40"/>
      <c r="AY36" s="39"/>
      <c r="AZ36" s="39" t="str">
        <f t="shared" si="7"/>
        <v/>
      </c>
      <c r="BA36" s="39"/>
      <c r="BB36" s="39" t="str">
        <f t="shared" si="23"/>
        <v/>
      </c>
    </row>
    <row r="37" spans="1:54" x14ac:dyDescent="0.25">
      <c r="A37" s="22" t="s">
        <v>48</v>
      </c>
      <c r="B37" s="22">
        <v>15</v>
      </c>
      <c r="C37" s="39"/>
      <c r="D37" s="39" t="str">
        <f t="shared" si="24"/>
        <v/>
      </c>
      <c r="E37" s="39"/>
      <c r="F37" s="39" t="str">
        <f t="shared" si="8"/>
        <v/>
      </c>
      <c r="G37" s="39"/>
      <c r="H37" s="39" t="str">
        <f t="shared" si="9"/>
        <v/>
      </c>
      <c r="I37" s="39"/>
      <c r="J37" s="39" t="str">
        <f t="shared" si="3"/>
        <v/>
      </c>
      <c r="K37" s="39"/>
      <c r="L37" s="39" t="str">
        <f t="shared" si="10"/>
        <v/>
      </c>
      <c r="M37" s="40"/>
      <c r="N37" s="40"/>
      <c r="O37" s="39"/>
      <c r="P37" s="39" t="str">
        <f t="shared" si="4"/>
        <v/>
      </c>
      <c r="Q37" s="39"/>
      <c r="R37" s="39" t="str">
        <f t="shared" si="11"/>
        <v/>
      </c>
      <c r="S37" s="39"/>
      <c r="T37" s="39" t="str">
        <f t="shared" si="12"/>
        <v/>
      </c>
      <c r="U37" s="39"/>
      <c r="V37" s="39" t="str">
        <f t="shared" si="13"/>
        <v/>
      </c>
      <c r="W37" s="39"/>
      <c r="X37" s="39" t="str">
        <f t="shared" si="14"/>
        <v/>
      </c>
      <c r="Y37" s="40"/>
      <c r="Z37" s="40"/>
      <c r="AA37" s="39"/>
      <c r="AB37" s="39" t="str">
        <f t="shared" si="5"/>
        <v/>
      </c>
      <c r="AC37" s="39"/>
      <c r="AD37" s="39" t="str">
        <f t="shared" si="15"/>
        <v/>
      </c>
      <c r="AE37" s="39"/>
      <c r="AF37" s="39" t="str">
        <f t="shared" si="16"/>
        <v/>
      </c>
      <c r="AG37" s="39"/>
      <c r="AH37" s="39" t="str">
        <f t="shared" si="17"/>
        <v/>
      </c>
      <c r="AI37" s="39"/>
      <c r="AJ37" s="39" t="str">
        <f t="shared" si="18"/>
        <v/>
      </c>
      <c r="AK37" s="40"/>
      <c r="AL37" s="40"/>
      <c r="AM37" s="39"/>
      <c r="AN37" s="39" t="str">
        <f t="shared" si="6"/>
        <v/>
      </c>
      <c r="AO37" s="39"/>
      <c r="AP37" s="39" t="str">
        <f t="shared" si="19"/>
        <v/>
      </c>
      <c r="AQ37" s="39"/>
      <c r="AR37" s="39" t="str">
        <f t="shared" si="20"/>
        <v/>
      </c>
      <c r="AS37" s="39"/>
      <c r="AT37" s="39" t="str">
        <f t="shared" si="21"/>
        <v/>
      </c>
      <c r="AU37" s="39"/>
      <c r="AV37" s="39" t="str">
        <f t="shared" si="22"/>
        <v/>
      </c>
      <c r="AW37" s="40"/>
      <c r="AX37" s="40"/>
      <c r="AY37" s="39"/>
      <c r="AZ37" s="39" t="str">
        <f t="shared" si="7"/>
        <v/>
      </c>
      <c r="BA37" s="39"/>
      <c r="BB37" s="39" t="str">
        <f t="shared" si="23"/>
        <v/>
      </c>
    </row>
    <row r="38" spans="1:54" x14ac:dyDescent="0.25">
      <c r="A38" s="22" t="s">
        <v>49</v>
      </c>
      <c r="B38" s="22">
        <v>15</v>
      </c>
      <c r="C38" s="39"/>
      <c r="D38" s="39" t="str">
        <f t="shared" si="24"/>
        <v/>
      </c>
      <c r="E38" s="39"/>
      <c r="F38" s="39" t="str">
        <f t="shared" si="8"/>
        <v/>
      </c>
      <c r="G38" s="39"/>
      <c r="H38" s="39" t="str">
        <f t="shared" si="9"/>
        <v/>
      </c>
      <c r="I38" s="39"/>
      <c r="J38" s="39" t="str">
        <f t="shared" si="3"/>
        <v/>
      </c>
      <c r="K38" s="39"/>
      <c r="L38" s="39" t="str">
        <f t="shared" si="10"/>
        <v/>
      </c>
      <c r="M38" s="40"/>
      <c r="N38" s="40"/>
      <c r="O38" s="39"/>
      <c r="P38" s="39" t="str">
        <f t="shared" si="4"/>
        <v/>
      </c>
      <c r="Q38" s="39"/>
      <c r="R38" s="39" t="str">
        <f t="shared" si="11"/>
        <v/>
      </c>
      <c r="S38" s="39"/>
      <c r="T38" s="39" t="str">
        <f t="shared" si="12"/>
        <v/>
      </c>
      <c r="U38" s="39"/>
      <c r="V38" s="39" t="str">
        <f t="shared" si="13"/>
        <v/>
      </c>
      <c r="W38" s="39"/>
      <c r="X38" s="39" t="str">
        <f t="shared" si="14"/>
        <v/>
      </c>
      <c r="Y38" s="40"/>
      <c r="Z38" s="40"/>
      <c r="AA38" s="39"/>
      <c r="AB38" s="39" t="str">
        <f t="shared" si="5"/>
        <v/>
      </c>
      <c r="AC38" s="39"/>
      <c r="AD38" s="39" t="str">
        <f t="shared" si="15"/>
        <v/>
      </c>
      <c r="AE38" s="39"/>
      <c r="AF38" s="39" t="str">
        <f t="shared" si="16"/>
        <v/>
      </c>
      <c r="AG38" s="39"/>
      <c r="AH38" s="39" t="str">
        <f t="shared" si="17"/>
        <v/>
      </c>
      <c r="AI38" s="39"/>
      <c r="AJ38" s="39" t="str">
        <f t="shared" si="18"/>
        <v/>
      </c>
      <c r="AK38" s="40"/>
      <c r="AL38" s="40"/>
      <c r="AM38" s="39"/>
      <c r="AN38" s="39" t="str">
        <f t="shared" si="6"/>
        <v/>
      </c>
      <c r="AO38" s="39"/>
      <c r="AP38" s="39" t="str">
        <f t="shared" si="19"/>
        <v/>
      </c>
      <c r="AQ38" s="39"/>
      <c r="AR38" s="39" t="str">
        <f t="shared" si="20"/>
        <v/>
      </c>
      <c r="AS38" s="39"/>
      <c r="AT38" s="39" t="str">
        <f t="shared" si="21"/>
        <v/>
      </c>
      <c r="AU38" s="39"/>
      <c r="AV38" s="39" t="str">
        <f t="shared" si="22"/>
        <v/>
      </c>
      <c r="AW38" s="40"/>
      <c r="AX38" s="40"/>
      <c r="AY38" s="39"/>
      <c r="AZ38" s="39" t="str">
        <f t="shared" si="7"/>
        <v/>
      </c>
      <c r="BA38" s="39"/>
      <c r="BB38" s="39" t="str">
        <f t="shared" si="23"/>
        <v/>
      </c>
    </row>
    <row r="39" spans="1:54" x14ac:dyDescent="0.25">
      <c r="A39" s="22" t="s">
        <v>50</v>
      </c>
      <c r="B39" s="22">
        <v>15</v>
      </c>
      <c r="C39" s="39"/>
      <c r="D39" s="39" t="str">
        <f t="shared" si="24"/>
        <v/>
      </c>
      <c r="E39" s="39"/>
      <c r="F39" s="39" t="str">
        <f t="shared" si="8"/>
        <v/>
      </c>
      <c r="G39" s="39"/>
      <c r="H39" s="39" t="str">
        <f t="shared" si="9"/>
        <v/>
      </c>
      <c r="I39" s="39"/>
      <c r="J39" s="39" t="str">
        <f t="shared" si="3"/>
        <v/>
      </c>
      <c r="K39" s="39"/>
      <c r="L39" s="39" t="str">
        <f t="shared" si="10"/>
        <v/>
      </c>
      <c r="M39" s="40"/>
      <c r="N39" s="40"/>
      <c r="O39" s="39"/>
      <c r="P39" s="39" t="str">
        <f t="shared" si="4"/>
        <v/>
      </c>
      <c r="Q39" s="39"/>
      <c r="R39" s="39" t="str">
        <f t="shared" si="11"/>
        <v/>
      </c>
      <c r="S39" s="39"/>
      <c r="T39" s="39" t="str">
        <f t="shared" si="12"/>
        <v/>
      </c>
      <c r="U39" s="39"/>
      <c r="V39" s="39" t="str">
        <f t="shared" si="13"/>
        <v/>
      </c>
      <c r="W39" s="39"/>
      <c r="X39" s="39" t="str">
        <f t="shared" si="14"/>
        <v/>
      </c>
      <c r="Y39" s="40"/>
      <c r="Z39" s="40"/>
      <c r="AA39" s="39"/>
      <c r="AB39" s="39" t="str">
        <f t="shared" si="5"/>
        <v/>
      </c>
      <c r="AC39" s="39"/>
      <c r="AD39" s="39" t="str">
        <f t="shared" si="15"/>
        <v/>
      </c>
      <c r="AE39" s="39"/>
      <c r="AF39" s="39" t="str">
        <f t="shared" si="16"/>
        <v/>
      </c>
      <c r="AG39" s="39"/>
      <c r="AH39" s="39" t="str">
        <f t="shared" si="17"/>
        <v/>
      </c>
      <c r="AI39" s="39"/>
      <c r="AJ39" s="39" t="str">
        <f t="shared" si="18"/>
        <v/>
      </c>
      <c r="AK39" s="40"/>
      <c r="AL39" s="40"/>
      <c r="AM39" s="39"/>
      <c r="AN39" s="39" t="str">
        <f t="shared" si="6"/>
        <v/>
      </c>
      <c r="AO39" s="39"/>
      <c r="AP39" s="39" t="str">
        <f t="shared" si="19"/>
        <v/>
      </c>
      <c r="AQ39" s="39"/>
      <c r="AR39" s="39" t="str">
        <f t="shared" si="20"/>
        <v/>
      </c>
      <c r="AS39" s="39"/>
      <c r="AT39" s="39" t="str">
        <f t="shared" si="21"/>
        <v/>
      </c>
      <c r="AU39" s="39"/>
      <c r="AV39" s="39" t="str">
        <f t="shared" si="22"/>
        <v/>
      </c>
      <c r="AW39" s="40"/>
      <c r="AX39" s="40"/>
      <c r="AY39" s="39"/>
      <c r="AZ39" s="39" t="str">
        <f t="shared" si="7"/>
        <v/>
      </c>
      <c r="BA39" s="39"/>
      <c r="BB39" s="39" t="str">
        <f t="shared" si="23"/>
        <v/>
      </c>
    </row>
    <row r="40" spans="1:54" x14ac:dyDescent="0.25">
      <c r="A40" s="21" t="s">
        <v>51</v>
      </c>
      <c r="B40" s="21">
        <v>24</v>
      </c>
      <c r="C40" s="55"/>
      <c r="D40" s="55" t="str">
        <f t="shared" si="24"/>
        <v/>
      </c>
      <c r="E40" s="55"/>
      <c r="F40" s="55" t="str">
        <f t="shared" si="8"/>
        <v/>
      </c>
      <c r="G40" s="55"/>
      <c r="H40" s="55" t="str">
        <f t="shared" si="9"/>
        <v/>
      </c>
      <c r="I40" s="55"/>
      <c r="J40" s="55" t="str">
        <f t="shared" si="3"/>
        <v/>
      </c>
      <c r="K40" s="55"/>
      <c r="L40" s="55" t="str">
        <f t="shared" si="10"/>
        <v/>
      </c>
      <c r="M40" s="40"/>
      <c r="N40" s="40"/>
      <c r="O40" s="55"/>
      <c r="P40" s="55" t="str">
        <f t="shared" si="4"/>
        <v/>
      </c>
      <c r="Q40" s="55"/>
      <c r="R40" s="55" t="str">
        <f t="shared" si="11"/>
        <v/>
      </c>
      <c r="S40" s="55"/>
      <c r="T40" s="55" t="str">
        <f t="shared" si="12"/>
        <v/>
      </c>
      <c r="U40" s="55"/>
      <c r="V40" s="55" t="str">
        <f t="shared" si="13"/>
        <v/>
      </c>
      <c r="W40" s="55"/>
      <c r="X40" s="55" t="str">
        <f t="shared" si="14"/>
        <v/>
      </c>
      <c r="Y40" s="40"/>
      <c r="Z40" s="40"/>
      <c r="AA40" s="55"/>
      <c r="AB40" s="55" t="str">
        <f t="shared" si="5"/>
        <v/>
      </c>
      <c r="AC40" s="55"/>
      <c r="AD40" s="55" t="str">
        <f t="shared" si="15"/>
        <v/>
      </c>
      <c r="AE40" s="55"/>
      <c r="AF40" s="55" t="str">
        <f t="shared" si="16"/>
        <v/>
      </c>
      <c r="AG40" s="55"/>
      <c r="AH40" s="55" t="str">
        <f t="shared" si="17"/>
        <v/>
      </c>
      <c r="AI40" s="55"/>
      <c r="AJ40" s="55" t="str">
        <f t="shared" si="18"/>
        <v/>
      </c>
      <c r="AK40" s="40"/>
      <c r="AL40" s="40"/>
      <c r="AM40" s="55"/>
      <c r="AN40" s="55" t="str">
        <f t="shared" si="6"/>
        <v/>
      </c>
      <c r="AO40" s="55"/>
      <c r="AP40" s="55" t="str">
        <f t="shared" si="19"/>
        <v/>
      </c>
      <c r="AQ40" s="55"/>
      <c r="AR40" s="55" t="str">
        <f t="shared" si="20"/>
        <v/>
      </c>
      <c r="AS40" s="55"/>
      <c r="AT40" s="55" t="str">
        <f t="shared" si="21"/>
        <v/>
      </c>
      <c r="AU40" s="55"/>
      <c r="AV40" s="55" t="str">
        <f t="shared" si="22"/>
        <v/>
      </c>
      <c r="AW40" s="40"/>
      <c r="AX40" s="40"/>
      <c r="AY40" s="55"/>
      <c r="AZ40" s="55" t="str">
        <f t="shared" si="7"/>
        <v/>
      </c>
      <c r="BA40" s="55"/>
      <c r="BB40" s="55" t="str">
        <f t="shared" si="23"/>
        <v/>
      </c>
    </row>
    <row r="41" spans="1:54" x14ac:dyDescent="0.25">
      <c r="A41" s="21" t="s">
        <v>29</v>
      </c>
      <c r="B41" s="21">
        <v>13</v>
      </c>
      <c r="C41" s="55"/>
      <c r="D41" s="55" t="str">
        <f t="shared" si="24"/>
        <v/>
      </c>
      <c r="E41" s="55"/>
      <c r="F41" s="55" t="str">
        <f t="shared" si="8"/>
        <v/>
      </c>
      <c r="G41" s="55"/>
      <c r="H41" s="55" t="str">
        <f t="shared" si="9"/>
        <v/>
      </c>
      <c r="I41" s="55"/>
      <c r="J41" s="55" t="str">
        <f t="shared" si="3"/>
        <v/>
      </c>
      <c r="K41" s="55"/>
      <c r="L41" s="55" t="str">
        <f t="shared" si="10"/>
        <v/>
      </c>
      <c r="M41" s="40"/>
      <c r="N41" s="40"/>
      <c r="O41" s="55"/>
      <c r="P41" s="55" t="str">
        <f t="shared" si="4"/>
        <v/>
      </c>
      <c r="Q41" s="55"/>
      <c r="R41" s="55" t="str">
        <f t="shared" si="11"/>
        <v/>
      </c>
      <c r="S41" s="55"/>
      <c r="T41" s="55" t="str">
        <f t="shared" si="12"/>
        <v/>
      </c>
      <c r="U41" s="55"/>
      <c r="V41" s="55" t="str">
        <f t="shared" si="13"/>
        <v/>
      </c>
      <c r="W41" s="55"/>
      <c r="X41" s="55" t="str">
        <f t="shared" si="14"/>
        <v/>
      </c>
      <c r="Y41" s="40"/>
      <c r="Z41" s="40"/>
      <c r="AA41" s="55"/>
      <c r="AB41" s="55" t="str">
        <f t="shared" si="5"/>
        <v/>
      </c>
      <c r="AC41" s="55"/>
      <c r="AD41" s="55" t="str">
        <f t="shared" si="15"/>
        <v/>
      </c>
      <c r="AE41" s="55"/>
      <c r="AF41" s="55" t="str">
        <f t="shared" si="16"/>
        <v/>
      </c>
      <c r="AG41" s="55"/>
      <c r="AH41" s="55" t="str">
        <f t="shared" si="17"/>
        <v/>
      </c>
      <c r="AI41" s="55"/>
      <c r="AJ41" s="55" t="str">
        <f t="shared" si="18"/>
        <v/>
      </c>
      <c r="AK41" s="40"/>
      <c r="AL41" s="40"/>
      <c r="AM41" s="55"/>
      <c r="AN41" s="55" t="str">
        <f t="shared" si="6"/>
        <v/>
      </c>
      <c r="AO41" s="55"/>
      <c r="AP41" s="55" t="str">
        <f t="shared" si="19"/>
        <v/>
      </c>
      <c r="AQ41" s="55"/>
      <c r="AR41" s="55" t="str">
        <f t="shared" si="20"/>
        <v/>
      </c>
      <c r="AS41" s="55"/>
      <c r="AT41" s="55" t="str">
        <f t="shared" si="21"/>
        <v/>
      </c>
      <c r="AU41" s="55"/>
      <c r="AV41" s="55" t="str">
        <f t="shared" si="22"/>
        <v/>
      </c>
      <c r="AW41" s="40"/>
      <c r="AX41" s="40"/>
      <c r="AY41" s="55"/>
      <c r="AZ41" s="55" t="str">
        <f t="shared" si="7"/>
        <v/>
      </c>
      <c r="BA41" s="55"/>
      <c r="BB41" s="55" t="str">
        <f t="shared" si="23"/>
        <v/>
      </c>
    </row>
    <row r="42" spans="1:54" x14ac:dyDescent="0.25">
      <c r="A42" s="21" t="s">
        <v>52</v>
      </c>
      <c r="B42" s="21">
        <v>15</v>
      </c>
      <c r="C42" s="55"/>
      <c r="D42" s="55" t="str">
        <f t="shared" si="24"/>
        <v/>
      </c>
      <c r="E42" s="55"/>
      <c r="F42" s="55" t="str">
        <f t="shared" si="8"/>
        <v/>
      </c>
      <c r="G42" s="55"/>
      <c r="H42" s="55" t="str">
        <f t="shared" si="9"/>
        <v/>
      </c>
      <c r="I42" s="55"/>
      <c r="J42" s="55" t="str">
        <f t="shared" si="3"/>
        <v/>
      </c>
      <c r="K42" s="55"/>
      <c r="L42" s="55" t="str">
        <f t="shared" si="10"/>
        <v/>
      </c>
      <c r="M42" s="40"/>
      <c r="N42" s="40"/>
      <c r="O42" s="55"/>
      <c r="P42" s="55" t="str">
        <f t="shared" si="4"/>
        <v/>
      </c>
      <c r="Q42" s="55"/>
      <c r="R42" s="55" t="str">
        <f t="shared" si="11"/>
        <v/>
      </c>
      <c r="S42" s="55"/>
      <c r="T42" s="55" t="str">
        <f t="shared" si="12"/>
        <v/>
      </c>
      <c r="U42" s="55"/>
      <c r="V42" s="55" t="str">
        <f t="shared" si="13"/>
        <v/>
      </c>
      <c r="W42" s="55"/>
      <c r="X42" s="55" t="str">
        <f t="shared" si="14"/>
        <v/>
      </c>
      <c r="Y42" s="40"/>
      <c r="Z42" s="40"/>
      <c r="AA42" s="55"/>
      <c r="AB42" s="55" t="str">
        <f t="shared" si="5"/>
        <v/>
      </c>
      <c r="AC42" s="55"/>
      <c r="AD42" s="55" t="str">
        <f t="shared" si="15"/>
        <v/>
      </c>
      <c r="AE42" s="55"/>
      <c r="AF42" s="55" t="str">
        <f t="shared" si="16"/>
        <v/>
      </c>
      <c r="AG42" s="55"/>
      <c r="AH42" s="55" t="str">
        <f t="shared" si="17"/>
        <v/>
      </c>
      <c r="AI42" s="55"/>
      <c r="AJ42" s="55" t="str">
        <f t="shared" si="18"/>
        <v/>
      </c>
      <c r="AK42" s="40"/>
      <c r="AL42" s="40"/>
      <c r="AM42" s="55"/>
      <c r="AN42" s="55" t="str">
        <f t="shared" si="6"/>
        <v/>
      </c>
      <c r="AO42" s="55"/>
      <c r="AP42" s="55" t="str">
        <f t="shared" si="19"/>
        <v/>
      </c>
      <c r="AQ42" s="55"/>
      <c r="AR42" s="55" t="str">
        <f t="shared" si="20"/>
        <v/>
      </c>
      <c r="AS42" s="55"/>
      <c r="AT42" s="55" t="str">
        <f t="shared" si="21"/>
        <v/>
      </c>
      <c r="AU42" s="55"/>
      <c r="AV42" s="55" t="str">
        <f t="shared" si="22"/>
        <v/>
      </c>
      <c r="AW42" s="40"/>
      <c r="AX42" s="40"/>
      <c r="AY42" s="55"/>
      <c r="AZ42" s="55" t="str">
        <f t="shared" si="7"/>
        <v/>
      </c>
      <c r="BA42" s="55"/>
      <c r="BB42" s="55" t="str">
        <f t="shared" si="23"/>
        <v/>
      </c>
    </row>
    <row r="43" spans="1:54" x14ac:dyDescent="0.25">
      <c r="A43" s="21" t="s">
        <v>53</v>
      </c>
      <c r="B43" s="21">
        <v>24</v>
      </c>
      <c r="C43" s="55"/>
      <c r="D43" s="55" t="str">
        <f t="shared" si="24"/>
        <v/>
      </c>
      <c r="E43" s="55"/>
      <c r="F43" s="55" t="str">
        <f t="shared" si="8"/>
        <v/>
      </c>
      <c r="G43" s="55"/>
      <c r="H43" s="55" t="str">
        <f t="shared" si="9"/>
        <v/>
      </c>
      <c r="I43" s="55"/>
      <c r="J43" s="55" t="str">
        <f t="shared" si="3"/>
        <v/>
      </c>
      <c r="K43" s="55"/>
      <c r="L43" s="55" t="str">
        <f t="shared" si="10"/>
        <v/>
      </c>
      <c r="M43" s="40"/>
      <c r="N43" s="40"/>
      <c r="O43" s="55"/>
      <c r="P43" s="55" t="str">
        <f t="shared" si="4"/>
        <v/>
      </c>
      <c r="Q43" s="55"/>
      <c r="R43" s="55" t="str">
        <f t="shared" si="11"/>
        <v/>
      </c>
      <c r="S43" s="55"/>
      <c r="T43" s="55" t="str">
        <f t="shared" si="12"/>
        <v/>
      </c>
      <c r="U43" s="55"/>
      <c r="V43" s="55" t="str">
        <f t="shared" si="13"/>
        <v/>
      </c>
      <c r="W43" s="55"/>
      <c r="X43" s="55" t="str">
        <f t="shared" si="14"/>
        <v/>
      </c>
      <c r="Y43" s="40"/>
      <c r="Z43" s="40"/>
      <c r="AA43" s="55"/>
      <c r="AB43" s="55" t="str">
        <f t="shared" si="5"/>
        <v/>
      </c>
      <c r="AC43" s="55"/>
      <c r="AD43" s="55" t="str">
        <f t="shared" si="15"/>
        <v/>
      </c>
      <c r="AE43" s="55"/>
      <c r="AF43" s="55" t="str">
        <f t="shared" si="16"/>
        <v/>
      </c>
      <c r="AG43" s="55"/>
      <c r="AH43" s="55" t="str">
        <f t="shared" si="17"/>
        <v/>
      </c>
      <c r="AI43" s="55"/>
      <c r="AJ43" s="55" t="str">
        <f t="shared" si="18"/>
        <v/>
      </c>
      <c r="AK43" s="40"/>
      <c r="AL43" s="40"/>
      <c r="AM43" s="55"/>
      <c r="AN43" s="55" t="str">
        <f t="shared" si="6"/>
        <v/>
      </c>
      <c r="AO43" s="55"/>
      <c r="AP43" s="55" t="str">
        <f t="shared" si="19"/>
        <v/>
      </c>
      <c r="AQ43" s="55"/>
      <c r="AR43" s="55" t="str">
        <f t="shared" si="20"/>
        <v/>
      </c>
      <c r="AS43" s="55"/>
      <c r="AT43" s="55" t="str">
        <f t="shared" si="21"/>
        <v/>
      </c>
      <c r="AU43" s="55"/>
      <c r="AV43" s="55" t="str">
        <f t="shared" si="22"/>
        <v/>
      </c>
      <c r="AW43" s="40"/>
      <c r="AX43" s="40"/>
      <c r="AY43" s="55"/>
      <c r="AZ43" s="55" t="str">
        <f t="shared" si="7"/>
        <v/>
      </c>
      <c r="BA43" s="55"/>
      <c r="BB43" s="55" t="str">
        <f t="shared" si="23"/>
        <v/>
      </c>
    </row>
    <row r="44" spans="1:54" x14ac:dyDescent="0.25">
      <c r="A44" s="21" t="s">
        <v>95</v>
      </c>
      <c r="B44" s="21">
        <v>15</v>
      </c>
      <c r="C44" s="55"/>
      <c r="D44" s="55" t="str">
        <f t="shared" si="24"/>
        <v/>
      </c>
      <c r="E44" s="55"/>
      <c r="F44" s="55" t="str">
        <f t="shared" si="8"/>
        <v/>
      </c>
      <c r="G44" s="55"/>
      <c r="H44" s="55" t="str">
        <f t="shared" si="9"/>
        <v/>
      </c>
      <c r="I44" s="55"/>
      <c r="J44" s="55" t="str">
        <f t="shared" si="3"/>
        <v/>
      </c>
      <c r="K44" s="55"/>
      <c r="L44" s="55" t="str">
        <f t="shared" si="10"/>
        <v/>
      </c>
      <c r="M44" s="40"/>
      <c r="N44" s="40"/>
      <c r="O44" s="55"/>
      <c r="P44" s="55" t="str">
        <f t="shared" si="4"/>
        <v/>
      </c>
      <c r="Q44" s="55"/>
      <c r="R44" s="55" t="str">
        <f t="shared" si="11"/>
        <v/>
      </c>
      <c r="S44" s="55"/>
      <c r="T44" s="55" t="str">
        <f t="shared" si="12"/>
        <v/>
      </c>
      <c r="U44" s="55"/>
      <c r="V44" s="55" t="str">
        <f t="shared" si="13"/>
        <v/>
      </c>
      <c r="W44" s="55"/>
      <c r="X44" s="55" t="str">
        <f t="shared" si="14"/>
        <v/>
      </c>
      <c r="Y44" s="40"/>
      <c r="Z44" s="40"/>
      <c r="AA44" s="55"/>
      <c r="AB44" s="55" t="str">
        <f t="shared" si="5"/>
        <v/>
      </c>
      <c r="AC44" s="55"/>
      <c r="AD44" s="55" t="str">
        <f t="shared" si="15"/>
        <v/>
      </c>
      <c r="AE44" s="55"/>
      <c r="AF44" s="55" t="str">
        <f t="shared" si="16"/>
        <v/>
      </c>
      <c r="AG44" s="55"/>
      <c r="AH44" s="55" t="str">
        <f t="shared" si="17"/>
        <v/>
      </c>
      <c r="AI44" s="55"/>
      <c r="AJ44" s="55" t="str">
        <f t="shared" si="18"/>
        <v/>
      </c>
      <c r="AK44" s="40"/>
      <c r="AL44" s="40"/>
      <c r="AM44" s="55"/>
      <c r="AN44" s="55" t="str">
        <f t="shared" si="6"/>
        <v/>
      </c>
      <c r="AO44" s="55"/>
      <c r="AP44" s="55" t="str">
        <f t="shared" si="19"/>
        <v/>
      </c>
      <c r="AQ44" s="55"/>
      <c r="AR44" s="55" t="str">
        <f t="shared" si="20"/>
        <v/>
      </c>
      <c r="AS44" s="55"/>
      <c r="AT44" s="55" t="str">
        <f t="shared" si="21"/>
        <v/>
      </c>
      <c r="AU44" s="55"/>
      <c r="AV44" s="55" t="str">
        <f t="shared" si="22"/>
        <v/>
      </c>
      <c r="AW44" s="40"/>
      <c r="AX44" s="40"/>
      <c r="AY44" s="55"/>
      <c r="AZ44" s="55" t="str">
        <f t="shared" si="7"/>
        <v/>
      </c>
      <c r="BA44" s="55"/>
      <c r="BB44" s="55" t="str">
        <f t="shared" si="23"/>
        <v/>
      </c>
    </row>
    <row r="45" spans="1:54" x14ac:dyDescent="0.25">
      <c r="A45" s="22" t="s">
        <v>42</v>
      </c>
      <c r="B45" s="22">
        <v>24</v>
      </c>
      <c r="C45" s="39"/>
      <c r="D45" s="39" t="str">
        <f t="shared" si="24"/>
        <v/>
      </c>
      <c r="E45" s="39"/>
      <c r="F45" s="39" t="str">
        <f t="shared" si="8"/>
        <v/>
      </c>
      <c r="G45" s="39"/>
      <c r="H45" s="39" t="str">
        <f t="shared" si="9"/>
        <v/>
      </c>
      <c r="I45" s="39"/>
      <c r="J45" s="39" t="str">
        <f t="shared" si="3"/>
        <v/>
      </c>
      <c r="K45" s="39"/>
      <c r="L45" s="39" t="str">
        <f t="shared" si="10"/>
        <v/>
      </c>
      <c r="M45" s="40"/>
      <c r="N45" s="40"/>
      <c r="O45" s="39"/>
      <c r="P45" s="39" t="str">
        <f t="shared" si="4"/>
        <v/>
      </c>
      <c r="Q45" s="39"/>
      <c r="R45" s="39" t="str">
        <f t="shared" si="11"/>
        <v/>
      </c>
      <c r="S45" s="39"/>
      <c r="T45" s="39" t="str">
        <f t="shared" si="12"/>
        <v/>
      </c>
      <c r="U45" s="39"/>
      <c r="V45" s="39" t="str">
        <f t="shared" si="13"/>
        <v/>
      </c>
      <c r="W45" s="39"/>
      <c r="X45" s="39" t="str">
        <f t="shared" si="14"/>
        <v/>
      </c>
      <c r="Y45" s="40"/>
      <c r="Z45" s="40"/>
      <c r="AA45" s="39"/>
      <c r="AB45" s="39" t="str">
        <f t="shared" si="5"/>
        <v/>
      </c>
      <c r="AC45" s="39"/>
      <c r="AD45" s="39" t="str">
        <f t="shared" si="15"/>
        <v/>
      </c>
      <c r="AE45" s="39"/>
      <c r="AF45" s="39" t="str">
        <f t="shared" si="16"/>
        <v/>
      </c>
      <c r="AG45" s="39"/>
      <c r="AH45" s="39" t="str">
        <f t="shared" si="17"/>
        <v/>
      </c>
      <c r="AI45" s="39"/>
      <c r="AJ45" s="39" t="str">
        <f t="shared" si="18"/>
        <v/>
      </c>
      <c r="AK45" s="40"/>
      <c r="AL45" s="40"/>
      <c r="AM45" s="39"/>
      <c r="AN45" s="39" t="str">
        <f t="shared" si="6"/>
        <v/>
      </c>
      <c r="AO45" s="39"/>
      <c r="AP45" s="39" t="str">
        <f t="shared" si="19"/>
        <v/>
      </c>
      <c r="AQ45" s="39"/>
      <c r="AR45" s="39" t="str">
        <f t="shared" si="20"/>
        <v/>
      </c>
      <c r="AS45" s="39"/>
      <c r="AT45" s="39" t="str">
        <f t="shared" si="21"/>
        <v/>
      </c>
      <c r="AU45" s="39"/>
      <c r="AV45" s="39" t="str">
        <f t="shared" si="22"/>
        <v/>
      </c>
      <c r="AW45" s="40"/>
      <c r="AX45" s="40"/>
      <c r="AY45" s="39"/>
      <c r="AZ45" s="39" t="str">
        <f t="shared" si="7"/>
        <v/>
      </c>
      <c r="BA45" s="39"/>
      <c r="BB45" s="39" t="str">
        <f t="shared" si="23"/>
        <v/>
      </c>
    </row>
    <row r="46" spans="1:54" x14ac:dyDescent="0.25">
      <c r="A46" s="22" t="s">
        <v>43</v>
      </c>
      <c r="B46" s="22">
        <v>24</v>
      </c>
      <c r="C46" s="39"/>
      <c r="D46" s="39" t="str">
        <f t="shared" si="24"/>
        <v/>
      </c>
      <c r="E46" s="39"/>
      <c r="F46" s="39" t="str">
        <f t="shared" si="8"/>
        <v/>
      </c>
      <c r="G46" s="39"/>
      <c r="H46" s="39" t="str">
        <f t="shared" si="9"/>
        <v/>
      </c>
      <c r="I46" s="39"/>
      <c r="J46" s="39" t="str">
        <f t="shared" si="3"/>
        <v/>
      </c>
      <c r="K46" s="39"/>
      <c r="L46" s="39" t="str">
        <f t="shared" si="10"/>
        <v/>
      </c>
      <c r="M46" s="40"/>
      <c r="N46" s="40"/>
      <c r="O46" s="39"/>
      <c r="P46" s="39" t="str">
        <f t="shared" si="4"/>
        <v/>
      </c>
      <c r="Q46" s="39"/>
      <c r="R46" s="39" t="str">
        <f t="shared" si="11"/>
        <v/>
      </c>
      <c r="S46" s="39"/>
      <c r="T46" s="39" t="str">
        <f t="shared" si="12"/>
        <v/>
      </c>
      <c r="U46" s="39"/>
      <c r="V46" s="39" t="str">
        <f t="shared" si="13"/>
        <v/>
      </c>
      <c r="W46" s="39"/>
      <c r="X46" s="39" t="str">
        <f t="shared" si="14"/>
        <v/>
      </c>
      <c r="Y46" s="40"/>
      <c r="Z46" s="40"/>
      <c r="AA46" s="39"/>
      <c r="AB46" s="39" t="str">
        <f t="shared" si="5"/>
        <v/>
      </c>
      <c r="AC46" s="39"/>
      <c r="AD46" s="39" t="str">
        <f t="shared" si="15"/>
        <v/>
      </c>
      <c r="AE46" s="39"/>
      <c r="AF46" s="39" t="str">
        <f t="shared" si="16"/>
        <v/>
      </c>
      <c r="AG46" s="39"/>
      <c r="AH46" s="39" t="str">
        <f t="shared" si="17"/>
        <v/>
      </c>
      <c r="AI46" s="39"/>
      <c r="AJ46" s="39" t="str">
        <f t="shared" si="18"/>
        <v/>
      </c>
      <c r="AK46" s="40"/>
      <c r="AL46" s="40"/>
      <c r="AM46" s="39"/>
      <c r="AN46" s="39" t="str">
        <f t="shared" si="6"/>
        <v/>
      </c>
      <c r="AO46" s="39"/>
      <c r="AP46" s="39" t="str">
        <f t="shared" si="19"/>
        <v/>
      </c>
      <c r="AQ46" s="39"/>
      <c r="AR46" s="39" t="str">
        <f t="shared" si="20"/>
        <v/>
      </c>
      <c r="AS46" s="39"/>
      <c r="AT46" s="39" t="str">
        <f t="shared" si="21"/>
        <v/>
      </c>
      <c r="AU46" s="39"/>
      <c r="AV46" s="39" t="str">
        <f t="shared" si="22"/>
        <v/>
      </c>
      <c r="AW46" s="40"/>
      <c r="AX46" s="40"/>
      <c r="AY46" s="39"/>
      <c r="AZ46" s="39" t="str">
        <f t="shared" si="7"/>
        <v/>
      </c>
      <c r="BA46" s="39"/>
      <c r="BB46" s="39" t="str">
        <f t="shared" si="23"/>
        <v/>
      </c>
    </row>
    <row r="47" spans="1:54" x14ac:dyDescent="0.25">
      <c r="A47" s="22" t="s">
        <v>54</v>
      </c>
      <c r="B47" s="22">
        <v>15</v>
      </c>
      <c r="C47" s="39"/>
      <c r="D47" s="39" t="str">
        <f t="shared" si="24"/>
        <v/>
      </c>
      <c r="E47" s="39"/>
      <c r="F47" s="39" t="str">
        <f t="shared" si="8"/>
        <v/>
      </c>
      <c r="G47" s="39"/>
      <c r="H47" s="39" t="str">
        <f t="shared" si="9"/>
        <v/>
      </c>
      <c r="I47" s="39"/>
      <c r="J47" s="39" t="str">
        <f t="shared" si="3"/>
        <v/>
      </c>
      <c r="K47" s="39"/>
      <c r="L47" s="39" t="str">
        <f t="shared" si="10"/>
        <v/>
      </c>
      <c r="M47" s="40"/>
      <c r="N47" s="40"/>
      <c r="O47" s="39"/>
      <c r="P47" s="39" t="str">
        <f t="shared" si="4"/>
        <v/>
      </c>
      <c r="Q47" s="39"/>
      <c r="R47" s="39" t="str">
        <f t="shared" si="11"/>
        <v/>
      </c>
      <c r="S47" s="39"/>
      <c r="T47" s="39" t="str">
        <f t="shared" si="12"/>
        <v/>
      </c>
      <c r="U47" s="39"/>
      <c r="V47" s="39" t="str">
        <f t="shared" si="13"/>
        <v/>
      </c>
      <c r="W47" s="39"/>
      <c r="X47" s="39" t="str">
        <f t="shared" si="14"/>
        <v/>
      </c>
      <c r="Y47" s="40"/>
      <c r="Z47" s="40"/>
      <c r="AA47" s="39"/>
      <c r="AB47" s="39" t="str">
        <f t="shared" si="5"/>
        <v/>
      </c>
      <c r="AC47" s="39"/>
      <c r="AD47" s="39" t="str">
        <f t="shared" si="15"/>
        <v/>
      </c>
      <c r="AE47" s="39"/>
      <c r="AF47" s="39" t="str">
        <f t="shared" si="16"/>
        <v/>
      </c>
      <c r="AG47" s="39"/>
      <c r="AH47" s="39" t="str">
        <f t="shared" si="17"/>
        <v/>
      </c>
      <c r="AI47" s="39"/>
      <c r="AJ47" s="39" t="str">
        <f t="shared" si="18"/>
        <v/>
      </c>
      <c r="AK47" s="40"/>
      <c r="AL47" s="40"/>
      <c r="AM47" s="39"/>
      <c r="AN47" s="39" t="str">
        <f t="shared" si="6"/>
        <v/>
      </c>
      <c r="AO47" s="39"/>
      <c r="AP47" s="39" t="str">
        <f t="shared" si="19"/>
        <v/>
      </c>
      <c r="AQ47" s="39"/>
      <c r="AR47" s="39" t="str">
        <f t="shared" si="20"/>
        <v/>
      </c>
      <c r="AS47" s="39"/>
      <c r="AT47" s="39" t="str">
        <f t="shared" si="21"/>
        <v/>
      </c>
      <c r="AU47" s="39"/>
      <c r="AV47" s="39" t="str">
        <f t="shared" si="22"/>
        <v/>
      </c>
      <c r="AW47" s="40"/>
      <c r="AX47" s="40"/>
      <c r="AY47" s="39"/>
      <c r="AZ47" s="39" t="str">
        <f t="shared" si="7"/>
        <v/>
      </c>
      <c r="BA47" s="39"/>
      <c r="BB47" s="39" t="str">
        <f t="shared" si="23"/>
        <v/>
      </c>
    </row>
    <row r="48" spans="1:54" x14ac:dyDescent="0.25">
      <c r="A48" s="22" t="s">
        <v>44</v>
      </c>
      <c r="B48" s="22">
        <v>24</v>
      </c>
      <c r="C48" s="39"/>
      <c r="D48" s="39" t="str">
        <f t="shared" si="24"/>
        <v/>
      </c>
      <c r="E48" s="39"/>
      <c r="F48" s="39" t="str">
        <f t="shared" si="8"/>
        <v/>
      </c>
      <c r="G48" s="39"/>
      <c r="H48" s="39" t="str">
        <f t="shared" si="9"/>
        <v/>
      </c>
      <c r="I48" s="39"/>
      <c r="J48" s="39" t="str">
        <f t="shared" si="3"/>
        <v/>
      </c>
      <c r="K48" s="39"/>
      <c r="L48" s="39" t="str">
        <f t="shared" si="10"/>
        <v/>
      </c>
      <c r="M48" s="40"/>
      <c r="N48" s="40"/>
      <c r="O48" s="39"/>
      <c r="P48" s="39" t="str">
        <f t="shared" si="4"/>
        <v/>
      </c>
      <c r="Q48" s="39"/>
      <c r="R48" s="39" t="str">
        <f t="shared" si="11"/>
        <v/>
      </c>
      <c r="S48" s="39"/>
      <c r="T48" s="39" t="str">
        <f t="shared" si="12"/>
        <v/>
      </c>
      <c r="U48" s="39"/>
      <c r="V48" s="39" t="str">
        <f t="shared" si="13"/>
        <v/>
      </c>
      <c r="W48" s="39"/>
      <c r="X48" s="39" t="str">
        <f t="shared" si="14"/>
        <v/>
      </c>
      <c r="Y48" s="40"/>
      <c r="Z48" s="40"/>
      <c r="AA48" s="39"/>
      <c r="AB48" s="39" t="str">
        <f t="shared" si="5"/>
        <v/>
      </c>
      <c r="AC48" s="39"/>
      <c r="AD48" s="39" t="str">
        <f t="shared" si="15"/>
        <v/>
      </c>
      <c r="AE48" s="39"/>
      <c r="AF48" s="39" t="str">
        <f t="shared" si="16"/>
        <v/>
      </c>
      <c r="AG48" s="39"/>
      <c r="AH48" s="39" t="str">
        <f t="shared" si="17"/>
        <v/>
      </c>
      <c r="AI48" s="39"/>
      <c r="AJ48" s="39" t="str">
        <f t="shared" si="18"/>
        <v/>
      </c>
      <c r="AK48" s="40"/>
      <c r="AL48" s="40"/>
      <c r="AM48" s="39"/>
      <c r="AN48" s="39" t="str">
        <f t="shared" si="6"/>
        <v/>
      </c>
      <c r="AO48" s="39"/>
      <c r="AP48" s="39" t="str">
        <f t="shared" si="19"/>
        <v/>
      </c>
      <c r="AQ48" s="39"/>
      <c r="AR48" s="39" t="str">
        <f t="shared" si="20"/>
        <v/>
      </c>
      <c r="AS48" s="39"/>
      <c r="AT48" s="39" t="str">
        <f t="shared" si="21"/>
        <v/>
      </c>
      <c r="AU48" s="39"/>
      <c r="AV48" s="39" t="str">
        <f t="shared" si="22"/>
        <v/>
      </c>
      <c r="AW48" s="40"/>
      <c r="AX48" s="40"/>
      <c r="AY48" s="39"/>
      <c r="AZ48" s="39" t="str">
        <f t="shared" si="7"/>
        <v/>
      </c>
      <c r="BA48" s="39"/>
      <c r="BB48" s="39" t="str">
        <f t="shared" si="23"/>
        <v/>
      </c>
    </row>
    <row r="49" spans="1:56" x14ac:dyDescent="0.25">
      <c r="A49" s="22" t="s">
        <v>45</v>
      </c>
      <c r="B49" s="22">
        <v>24</v>
      </c>
      <c r="C49" s="39"/>
      <c r="D49" s="39" t="str">
        <f t="shared" si="24"/>
        <v/>
      </c>
      <c r="E49" s="39"/>
      <c r="F49" s="39" t="str">
        <f t="shared" si="8"/>
        <v/>
      </c>
      <c r="G49" s="39"/>
      <c r="H49" s="39" t="str">
        <f t="shared" si="9"/>
        <v/>
      </c>
      <c r="I49" s="39"/>
      <c r="J49" s="39" t="str">
        <f t="shared" si="3"/>
        <v/>
      </c>
      <c r="K49" s="39"/>
      <c r="L49" s="39" t="str">
        <f t="shared" si="10"/>
        <v/>
      </c>
      <c r="M49" s="40"/>
      <c r="N49" s="40"/>
      <c r="O49" s="39"/>
      <c r="P49" s="39" t="str">
        <f t="shared" si="4"/>
        <v/>
      </c>
      <c r="Q49" s="39"/>
      <c r="R49" s="39" t="str">
        <f t="shared" si="11"/>
        <v/>
      </c>
      <c r="S49" s="39"/>
      <c r="T49" s="39" t="str">
        <f t="shared" si="12"/>
        <v/>
      </c>
      <c r="U49" s="39"/>
      <c r="V49" s="39" t="str">
        <f t="shared" si="13"/>
        <v/>
      </c>
      <c r="W49" s="39"/>
      <c r="X49" s="39" t="str">
        <f t="shared" si="14"/>
        <v/>
      </c>
      <c r="Y49" s="40"/>
      <c r="Z49" s="40"/>
      <c r="AA49" s="39"/>
      <c r="AB49" s="39" t="str">
        <f t="shared" si="5"/>
        <v/>
      </c>
      <c r="AC49" s="39"/>
      <c r="AD49" s="39" t="str">
        <f t="shared" si="15"/>
        <v/>
      </c>
      <c r="AE49" s="39"/>
      <c r="AF49" s="39" t="str">
        <f t="shared" si="16"/>
        <v/>
      </c>
      <c r="AG49" s="39"/>
      <c r="AH49" s="39" t="str">
        <f t="shared" si="17"/>
        <v/>
      </c>
      <c r="AI49" s="39"/>
      <c r="AJ49" s="39" t="str">
        <f t="shared" si="18"/>
        <v/>
      </c>
      <c r="AK49" s="40"/>
      <c r="AL49" s="40"/>
      <c r="AM49" s="39"/>
      <c r="AN49" s="39" t="str">
        <f t="shared" si="6"/>
        <v/>
      </c>
      <c r="AO49" s="39"/>
      <c r="AP49" s="39" t="str">
        <f t="shared" si="19"/>
        <v/>
      </c>
      <c r="AQ49" s="39"/>
      <c r="AR49" s="39" t="str">
        <f t="shared" si="20"/>
        <v/>
      </c>
      <c r="AS49" s="39"/>
      <c r="AT49" s="39" t="str">
        <f t="shared" si="21"/>
        <v/>
      </c>
      <c r="AU49" s="39"/>
      <c r="AV49" s="39" t="str">
        <f t="shared" si="22"/>
        <v/>
      </c>
      <c r="AW49" s="40"/>
      <c r="AX49" s="40"/>
      <c r="AY49" s="39"/>
      <c r="AZ49" s="39" t="str">
        <f t="shared" si="7"/>
        <v/>
      </c>
      <c r="BA49" s="39"/>
      <c r="BB49" s="39" t="str">
        <f t="shared" si="23"/>
        <v/>
      </c>
    </row>
    <row r="50" spans="1:56" x14ac:dyDescent="0.25">
      <c r="A50" s="22" t="s">
        <v>55</v>
      </c>
      <c r="B50" s="22">
        <v>15</v>
      </c>
      <c r="C50" s="39"/>
      <c r="D50" s="39" t="str">
        <f t="shared" si="24"/>
        <v/>
      </c>
      <c r="E50" s="39"/>
      <c r="F50" s="39" t="str">
        <f t="shared" si="8"/>
        <v/>
      </c>
      <c r="G50" s="39"/>
      <c r="H50" s="39" t="str">
        <f t="shared" si="9"/>
        <v/>
      </c>
      <c r="I50" s="39"/>
      <c r="J50" s="39" t="str">
        <f t="shared" si="3"/>
        <v/>
      </c>
      <c r="K50" s="39"/>
      <c r="L50" s="39" t="str">
        <f t="shared" si="10"/>
        <v/>
      </c>
      <c r="M50" s="40"/>
      <c r="N50" s="40"/>
      <c r="O50" s="39"/>
      <c r="P50" s="39" t="str">
        <f t="shared" si="4"/>
        <v/>
      </c>
      <c r="Q50" s="39"/>
      <c r="R50" s="39" t="str">
        <f t="shared" si="11"/>
        <v/>
      </c>
      <c r="S50" s="39"/>
      <c r="T50" s="39" t="str">
        <f t="shared" si="12"/>
        <v/>
      </c>
      <c r="U50" s="39"/>
      <c r="V50" s="39" t="str">
        <f t="shared" si="13"/>
        <v/>
      </c>
      <c r="W50" s="39"/>
      <c r="X50" s="39" t="str">
        <f t="shared" si="14"/>
        <v/>
      </c>
      <c r="Y50" s="40"/>
      <c r="Z50" s="40"/>
      <c r="AA50" s="39"/>
      <c r="AB50" s="39" t="str">
        <f t="shared" si="5"/>
        <v/>
      </c>
      <c r="AC50" s="39"/>
      <c r="AD50" s="39" t="str">
        <f t="shared" si="15"/>
        <v/>
      </c>
      <c r="AE50" s="39"/>
      <c r="AF50" s="39" t="str">
        <f t="shared" si="16"/>
        <v/>
      </c>
      <c r="AG50" s="39"/>
      <c r="AH50" s="39" t="str">
        <f t="shared" si="17"/>
        <v/>
      </c>
      <c r="AI50" s="39"/>
      <c r="AJ50" s="39" t="str">
        <f t="shared" si="18"/>
        <v/>
      </c>
      <c r="AK50" s="40"/>
      <c r="AL50" s="40"/>
      <c r="AM50" s="39"/>
      <c r="AN50" s="39" t="str">
        <f t="shared" si="6"/>
        <v/>
      </c>
      <c r="AO50" s="39"/>
      <c r="AP50" s="39" t="str">
        <f t="shared" si="19"/>
        <v/>
      </c>
      <c r="AQ50" s="39"/>
      <c r="AR50" s="39" t="str">
        <f t="shared" si="20"/>
        <v/>
      </c>
      <c r="AS50" s="39"/>
      <c r="AT50" s="39" t="str">
        <f t="shared" si="21"/>
        <v/>
      </c>
      <c r="AU50" s="39"/>
      <c r="AV50" s="39" t="str">
        <f t="shared" si="22"/>
        <v/>
      </c>
      <c r="AW50" s="40"/>
      <c r="AX50" s="40"/>
      <c r="AY50" s="39"/>
      <c r="AZ50" s="39" t="str">
        <f t="shared" si="7"/>
        <v/>
      </c>
      <c r="BA50" s="39"/>
      <c r="BB50" s="39" t="str">
        <f t="shared" si="23"/>
        <v/>
      </c>
    </row>
    <row r="51" spans="1:56" x14ac:dyDescent="0.25">
      <c r="A51" s="22" t="s">
        <v>56</v>
      </c>
      <c r="B51" s="22">
        <v>15</v>
      </c>
      <c r="C51" s="39"/>
      <c r="D51" s="39" t="str">
        <f t="shared" si="24"/>
        <v/>
      </c>
      <c r="E51" s="39"/>
      <c r="F51" s="39" t="str">
        <f t="shared" si="8"/>
        <v/>
      </c>
      <c r="G51" s="39"/>
      <c r="H51" s="39" t="str">
        <f t="shared" si="9"/>
        <v/>
      </c>
      <c r="I51" s="39"/>
      <c r="J51" s="39" t="str">
        <f t="shared" si="3"/>
        <v/>
      </c>
      <c r="K51" s="39"/>
      <c r="L51" s="39" t="str">
        <f t="shared" si="10"/>
        <v/>
      </c>
      <c r="M51" s="40"/>
      <c r="N51" s="40"/>
      <c r="O51" s="39"/>
      <c r="P51" s="39" t="str">
        <f t="shared" si="4"/>
        <v/>
      </c>
      <c r="Q51" s="39"/>
      <c r="R51" s="39" t="str">
        <f t="shared" si="11"/>
        <v/>
      </c>
      <c r="S51" s="39"/>
      <c r="T51" s="39" t="str">
        <f t="shared" si="12"/>
        <v/>
      </c>
      <c r="U51" s="39"/>
      <c r="V51" s="39" t="str">
        <f t="shared" si="13"/>
        <v/>
      </c>
      <c r="W51" s="39"/>
      <c r="X51" s="39" t="str">
        <f t="shared" si="14"/>
        <v/>
      </c>
      <c r="Y51" s="40"/>
      <c r="Z51" s="40"/>
      <c r="AA51" s="39"/>
      <c r="AB51" s="39" t="str">
        <f t="shared" si="5"/>
        <v/>
      </c>
      <c r="AC51" s="39"/>
      <c r="AD51" s="39" t="str">
        <f t="shared" si="15"/>
        <v/>
      </c>
      <c r="AE51" s="39"/>
      <c r="AF51" s="39" t="str">
        <f t="shared" si="16"/>
        <v/>
      </c>
      <c r="AG51" s="39"/>
      <c r="AH51" s="39" t="str">
        <f t="shared" si="17"/>
        <v/>
      </c>
      <c r="AI51" s="39"/>
      <c r="AJ51" s="39" t="str">
        <f t="shared" si="18"/>
        <v/>
      </c>
      <c r="AK51" s="40"/>
      <c r="AL51" s="40"/>
      <c r="AM51" s="39"/>
      <c r="AN51" s="39" t="str">
        <f t="shared" si="6"/>
        <v/>
      </c>
      <c r="AO51" s="39"/>
      <c r="AP51" s="39" t="str">
        <f t="shared" si="19"/>
        <v/>
      </c>
      <c r="AQ51" s="39"/>
      <c r="AR51" s="39" t="str">
        <f t="shared" si="20"/>
        <v/>
      </c>
      <c r="AS51" s="39"/>
      <c r="AT51" s="39" t="str">
        <f t="shared" si="21"/>
        <v/>
      </c>
      <c r="AU51" s="39"/>
      <c r="AV51" s="39" t="str">
        <f t="shared" si="22"/>
        <v/>
      </c>
      <c r="AW51" s="40"/>
      <c r="AX51" s="40"/>
      <c r="AY51" s="39"/>
      <c r="AZ51" s="39" t="str">
        <f t="shared" si="7"/>
        <v/>
      </c>
      <c r="BA51" s="39"/>
      <c r="BB51" s="39" t="str">
        <f t="shared" si="23"/>
        <v/>
      </c>
    </row>
    <row r="52" spans="1:56" x14ac:dyDescent="0.25">
      <c r="A52" s="22" t="s">
        <v>30</v>
      </c>
      <c r="B52" s="22">
        <v>15</v>
      </c>
      <c r="C52" s="39"/>
      <c r="D52" s="39" t="str">
        <f t="shared" si="24"/>
        <v/>
      </c>
      <c r="E52" s="39"/>
      <c r="F52" s="39" t="str">
        <f t="shared" si="8"/>
        <v/>
      </c>
      <c r="G52" s="39"/>
      <c r="H52" s="39" t="str">
        <f t="shared" si="9"/>
        <v/>
      </c>
      <c r="I52" s="39"/>
      <c r="J52" s="39" t="str">
        <f t="shared" si="3"/>
        <v/>
      </c>
      <c r="K52" s="39"/>
      <c r="L52" s="39" t="str">
        <f t="shared" si="10"/>
        <v/>
      </c>
      <c r="M52" s="40"/>
      <c r="N52" s="40"/>
      <c r="O52" s="39"/>
      <c r="P52" s="39" t="str">
        <f t="shared" si="4"/>
        <v/>
      </c>
      <c r="Q52" s="39"/>
      <c r="R52" s="39" t="str">
        <f t="shared" si="11"/>
        <v/>
      </c>
      <c r="S52" s="39"/>
      <c r="T52" s="39" t="str">
        <f t="shared" si="12"/>
        <v/>
      </c>
      <c r="U52" s="39"/>
      <c r="V52" s="39" t="str">
        <f t="shared" si="13"/>
        <v/>
      </c>
      <c r="W52" s="39"/>
      <c r="X52" s="39" t="str">
        <f t="shared" si="14"/>
        <v/>
      </c>
      <c r="Y52" s="40"/>
      <c r="Z52" s="40"/>
      <c r="AA52" s="39"/>
      <c r="AB52" s="39" t="str">
        <f t="shared" si="5"/>
        <v/>
      </c>
      <c r="AC52" s="39"/>
      <c r="AD52" s="39" t="str">
        <f t="shared" si="15"/>
        <v/>
      </c>
      <c r="AE52" s="39"/>
      <c r="AF52" s="39" t="str">
        <f t="shared" si="16"/>
        <v/>
      </c>
      <c r="AG52" s="39"/>
      <c r="AH52" s="39" t="str">
        <f t="shared" si="17"/>
        <v/>
      </c>
      <c r="AI52" s="39"/>
      <c r="AJ52" s="39" t="str">
        <f t="shared" si="18"/>
        <v/>
      </c>
      <c r="AK52" s="40"/>
      <c r="AL52" s="40"/>
      <c r="AM52" s="39"/>
      <c r="AN52" s="39" t="str">
        <f t="shared" si="6"/>
        <v/>
      </c>
      <c r="AO52" s="39"/>
      <c r="AP52" s="39" t="str">
        <f t="shared" si="19"/>
        <v/>
      </c>
      <c r="AQ52" s="39"/>
      <c r="AR52" s="39" t="str">
        <f t="shared" si="20"/>
        <v/>
      </c>
      <c r="AS52" s="39"/>
      <c r="AT52" s="39" t="str">
        <f t="shared" si="21"/>
        <v/>
      </c>
      <c r="AU52" s="39"/>
      <c r="AV52" s="39" t="str">
        <f t="shared" si="22"/>
        <v/>
      </c>
      <c r="AW52" s="40"/>
      <c r="AX52" s="40"/>
      <c r="AY52" s="39"/>
      <c r="AZ52" s="39" t="str">
        <f t="shared" si="7"/>
        <v/>
      </c>
      <c r="BA52" s="39"/>
      <c r="BB52" s="39" t="str">
        <f t="shared" si="23"/>
        <v/>
      </c>
    </row>
    <row r="53" spans="1:56" x14ac:dyDescent="0.25">
      <c r="A53" s="23" t="s">
        <v>32</v>
      </c>
      <c r="B53" s="23">
        <v>15</v>
      </c>
      <c r="C53" s="39"/>
      <c r="D53" s="39" t="str">
        <f t="shared" si="24"/>
        <v/>
      </c>
      <c r="E53" s="39"/>
      <c r="F53" s="39" t="str">
        <f t="shared" si="8"/>
        <v/>
      </c>
      <c r="G53" s="39"/>
      <c r="H53" s="39" t="str">
        <f t="shared" si="9"/>
        <v/>
      </c>
      <c r="I53" s="39"/>
      <c r="J53" s="39" t="str">
        <f t="shared" si="3"/>
        <v/>
      </c>
      <c r="K53" s="39"/>
      <c r="L53" s="39" t="str">
        <f t="shared" si="10"/>
        <v/>
      </c>
      <c r="M53" s="40"/>
      <c r="N53" s="40"/>
      <c r="O53" s="39"/>
      <c r="P53" s="39" t="str">
        <f t="shared" si="4"/>
        <v/>
      </c>
      <c r="Q53" s="39"/>
      <c r="R53" s="39" t="str">
        <f t="shared" si="11"/>
        <v/>
      </c>
      <c r="S53" s="39"/>
      <c r="T53" s="39" t="str">
        <f t="shared" si="12"/>
        <v/>
      </c>
      <c r="U53" s="39"/>
      <c r="V53" s="39" t="str">
        <f t="shared" si="13"/>
        <v/>
      </c>
      <c r="W53" s="39"/>
      <c r="X53" s="39" t="str">
        <f t="shared" si="14"/>
        <v/>
      </c>
      <c r="Y53" s="40"/>
      <c r="Z53" s="40"/>
      <c r="AA53" s="39"/>
      <c r="AB53" s="39" t="str">
        <f t="shared" si="5"/>
        <v/>
      </c>
      <c r="AC53" s="39"/>
      <c r="AD53" s="39" t="str">
        <f t="shared" si="15"/>
        <v/>
      </c>
      <c r="AE53" s="39"/>
      <c r="AF53" s="39" t="str">
        <f t="shared" si="16"/>
        <v/>
      </c>
      <c r="AG53" s="39"/>
      <c r="AH53" s="39" t="str">
        <f t="shared" si="17"/>
        <v/>
      </c>
      <c r="AI53" s="39"/>
      <c r="AJ53" s="39" t="str">
        <f t="shared" si="18"/>
        <v/>
      </c>
      <c r="AK53" s="40"/>
      <c r="AL53" s="40"/>
      <c r="AM53" s="39"/>
      <c r="AN53" s="39" t="str">
        <f t="shared" si="6"/>
        <v/>
      </c>
      <c r="AO53" s="39"/>
      <c r="AP53" s="39" t="str">
        <f t="shared" si="19"/>
        <v/>
      </c>
      <c r="AQ53" s="39"/>
      <c r="AR53" s="39" t="str">
        <f t="shared" si="20"/>
        <v/>
      </c>
      <c r="AS53" s="39"/>
      <c r="AT53" s="39" t="str">
        <f t="shared" si="21"/>
        <v/>
      </c>
      <c r="AU53" s="39"/>
      <c r="AV53" s="39" t="str">
        <f t="shared" si="22"/>
        <v/>
      </c>
      <c r="AW53" s="40"/>
      <c r="AX53" s="40"/>
      <c r="AY53" s="39"/>
      <c r="AZ53" s="39" t="str">
        <f t="shared" si="7"/>
        <v/>
      </c>
      <c r="BA53" s="39"/>
      <c r="BB53" s="39" t="str">
        <f t="shared" si="23"/>
        <v/>
      </c>
    </row>
    <row r="54" spans="1:56" x14ac:dyDescent="0.25">
      <c r="A54" s="22" t="s">
        <v>31</v>
      </c>
      <c r="B54" s="22">
        <v>24</v>
      </c>
      <c r="C54" s="39"/>
      <c r="D54" s="39" t="str">
        <f t="shared" si="24"/>
        <v/>
      </c>
      <c r="E54" s="39"/>
      <c r="F54" s="39" t="str">
        <f t="shared" si="8"/>
        <v/>
      </c>
      <c r="G54" s="39"/>
      <c r="H54" s="39" t="str">
        <f t="shared" si="9"/>
        <v/>
      </c>
      <c r="I54" s="39"/>
      <c r="J54" s="39" t="str">
        <f t="shared" si="3"/>
        <v/>
      </c>
      <c r="K54" s="39"/>
      <c r="L54" s="39" t="str">
        <f t="shared" si="10"/>
        <v/>
      </c>
      <c r="M54" s="40"/>
      <c r="N54" s="40"/>
      <c r="O54" s="39"/>
      <c r="P54" s="39" t="str">
        <f t="shared" si="4"/>
        <v/>
      </c>
      <c r="Q54" s="39"/>
      <c r="R54" s="39" t="str">
        <f t="shared" si="11"/>
        <v/>
      </c>
      <c r="S54" s="39"/>
      <c r="T54" s="39" t="str">
        <f t="shared" si="12"/>
        <v/>
      </c>
      <c r="U54" s="39"/>
      <c r="V54" s="39" t="str">
        <f t="shared" si="13"/>
        <v/>
      </c>
      <c r="W54" s="39"/>
      <c r="X54" s="39" t="str">
        <f t="shared" si="14"/>
        <v/>
      </c>
      <c r="Y54" s="40"/>
      <c r="Z54" s="40"/>
      <c r="AA54" s="39"/>
      <c r="AB54" s="39" t="str">
        <f t="shared" si="5"/>
        <v/>
      </c>
      <c r="AC54" s="39"/>
      <c r="AD54" s="39" t="str">
        <f t="shared" si="15"/>
        <v/>
      </c>
      <c r="AE54" s="39"/>
      <c r="AF54" s="39" t="str">
        <f t="shared" si="16"/>
        <v/>
      </c>
      <c r="AG54" s="39"/>
      <c r="AH54" s="39" t="str">
        <f t="shared" si="17"/>
        <v/>
      </c>
      <c r="AI54" s="39"/>
      <c r="AJ54" s="39" t="str">
        <f t="shared" si="18"/>
        <v/>
      </c>
      <c r="AK54" s="40"/>
      <c r="AL54" s="40"/>
      <c r="AM54" s="39"/>
      <c r="AN54" s="39" t="str">
        <f t="shared" si="6"/>
        <v/>
      </c>
      <c r="AO54" s="39"/>
      <c r="AP54" s="39" t="str">
        <f t="shared" si="19"/>
        <v/>
      </c>
      <c r="AQ54" s="39"/>
      <c r="AR54" s="39" t="str">
        <f t="shared" si="20"/>
        <v/>
      </c>
      <c r="AS54" s="39"/>
      <c r="AT54" s="39" t="str">
        <f t="shared" si="21"/>
        <v/>
      </c>
      <c r="AU54" s="39"/>
      <c r="AV54" s="39" t="str">
        <f t="shared" si="22"/>
        <v/>
      </c>
      <c r="AW54" s="40"/>
      <c r="AX54" s="40"/>
      <c r="AY54" s="39"/>
      <c r="AZ54" s="39" t="str">
        <f t="shared" si="7"/>
        <v/>
      </c>
      <c r="BA54" s="39"/>
      <c r="BB54" s="39" t="str">
        <f t="shared" si="23"/>
        <v/>
      </c>
    </row>
    <row r="55" spans="1:56" x14ac:dyDescent="0.25">
      <c r="A55" s="22" t="s">
        <v>68</v>
      </c>
      <c r="B55" s="22">
        <v>24</v>
      </c>
      <c r="C55" s="39"/>
      <c r="D55" s="39" t="str">
        <f t="shared" si="24"/>
        <v/>
      </c>
      <c r="E55" s="39"/>
      <c r="F55" s="39" t="str">
        <f t="shared" si="8"/>
        <v/>
      </c>
      <c r="G55" s="39"/>
      <c r="H55" s="39" t="str">
        <f t="shared" si="9"/>
        <v/>
      </c>
      <c r="I55" s="39"/>
      <c r="J55" s="39" t="str">
        <f t="shared" si="3"/>
        <v/>
      </c>
      <c r="K55" s="39"/>
      <c r="L55" s="39" t="str">
        <f t="shared" si="10"/>
        <v/>
      </c>
      <c r="M55" s="40"/>
      <c r="N55" s="40"/>
      <c r="O55" s="39"/>
      <c r="P55" s="39" t="str">
        <f t="shared" si="4"/>
        <v/>
      </c>
      <c r="Q55" s="39"/>
      <c r="R55" s="39" t="str">
        <f t="shared" si="11"/>
        <v/>
      </c>
      <c r="S55" s="39"/>
      <c r="T55" s="39" t="str">
        <f t="shared" si="12"/>
        <v/>
      </c>
      <c r="U55" s="39"/>
      <c r="V55" s="39" t="str">
        <f t="shared" si="13"/>
        <v/>
      </c>
      <c r="W55" s="39"/>
      <c r="X55" s="39" t="str">
        <f t="shared" si="14"/>
        <v/>
      </c>
      <c r="Y55" s="40"/>
      <c r="Z55" s="40"/>
      <c r="AA55" s="39"/>
      <c r="AB55" s="39" t="str">
        <f t="shared" si="5"/>
        <v/>
      </c>
      <c r="AC55" s="39"/>
      <c r="AD55" s="39" t="str">
        <f t="shared" si="15"/>
        <v/>
      </c>
      <c r="AE55" s="39"/>
      <c r="AF55" s="39" t="str">
        <f t="shared" si="16"/>
        <v/>
      </c>
      <c r="AG55" s="39"/>
      <c r="AH55" s="39" t="str">
        <f t="shared" si="17"/>
        <v/>
      </c>
      <c r="AI55" s="39"/>
      <c r="AJ55" s="39" t="str">
        <f t="shared" si="18"/>
        <v/>
      </c>
      <c r="AK55" s="40"/>
      <c r="AL55" s="40"/>
      <c r="AM55" s="39"/>
      <c r="AN55" s="39" t="str">
        <f t="shared" si="6"/>
        <v/>
      </c>
      <c r="AO55" s="39"/>
      <c r="AP55" s="39" t="str">
        <f t="shared" si="19"/>
        <v/>
      </c>
      <c r="AQ55" s="39"/>
      <c r="AR55" s="39" t="str">
        <f t="shared" si="20"/>
        <v/>
      </c>
      <c r="AS55" s="39"/>
      <c r="AT55" s="39" t="str">
        <f t="shared" si="21"/>
        <v/>
      </c>
      <c r="AU55" s="39"/>
      <c r="AV55" s="39" t="str">
        <f t="shared" si="22"/>
        <v/>
      </c>
      <c r="AW55" s="40"/>
      <c r="AX55" s="40"/>
      <c r="AY55" s="39"/>
      <c r="AZ55" s="39" t="str">
        <f t="shared" si="7"/>
        <v/>
      </c>
      <c r="BA55" s="39"/>
      <c r="BB55" s="39" t="str">
        <f t="shared" si="23"/>
        <v/>
      </c>
    </row>
    <row r="56" spans="1:56" x14ac:dyDescent="0.25">
      <c r="A56" s="22" t="s">
        <v>69</v>
      </c>
      <c r="B56" s="22">
        <v>24</v>
      </c>
      <c r="C56" s="39"/>
      <c r="D56" s="39" t="str">
        <f t="shared" si="24"/>
        <v/>
      </c>
      <c r="E56" s="39"/>
      <c r="F56" s="39" t="str">
        <f t="shared" si="8"/>
        <v/>
      </c>
      <c r="G56" s="39"/>
      <c r="H56" s="39" t="str">
        <f t="shared" si="9"/>
        <v/>
      </c>
      <c r="I56" s="39"/>
      <c r="J56" s="39" t="str">
        <f t="shared" si="3"/>
        <v/>
      </c>
      <c r="K56" s="39"/>
      <c r="L56" s="39" t="str">
        <f t="shared" si="10"/>
        <v/>
      </c>
      <c r="M56" s="40"/>
      <c r="N56" s="40"/>
      <c r="O56" s="39"/>
      <c r="P56" s="39" t="str">
        <f t="shared" si="4"/>
        <v/>
      </c>
      <c r="Q56" s="39"/>
      <c r="R56" s="39" t="str">
        <f t="shared" si="11"/>
        <v/>
      </c>
      <c r="S56" s="39"/>
      <c r="T56" s="39"/>
      <c r="U56" s="39"/>
      <c r="V56" s="39" t="str">
        <f t="shared" si="13"/>
        <v/>
      </c>
      <c r="W56" s="39"/>
      <c r="X56" s="39" t="str">
        <f t="shared" si="14"/>
        <v/>
      </c>
      <c r="Y56" s="40"/>
      <c r="Z56" s="40"/>
      <c r="AA56" s="39"/>
      <c r="AB56" s="39" t="str">
        <f t="shared" si="5"/>
        <v/>
      </c>
      <c r="AC56" s="39"/>
      <c r="AD56" s="39" t="str">
        <f t="shared" si="15"/>
        <v/>
      </c>
      <c r="AE56" s="39"/>
      <c r="AF56" s="39" t="str">
        <f t="shared" si="16"/>
        <v/>
      </c>
      <c r="AG56" s="39"/>
      <c r="AH56" s="39" t="str">
        <f t="shared" si="17"/>
        <v/>
      </c>
      <c r="AI56" s="39"/>
      <c r="AJ56" s="39" t="str">
        <f t="shared" si="18"/>
        <v/>
      </c>
      <c r="AK56" s="40"/>
      <c r="AL56" s="40"/>
      <c r="AM56" s="39"/>
      <c r="AN56" s="39" t="str">
        <f t="shared" si="6"/>
        <v/>
      </c>
      <c r="AO56" s="39"/>
      <c r="AP56" s="39" t="str">
        <f t="shared" si="19"/>
        <v/>
      </c>
      <c r="AQ56" s="39"/>
      <c r="AR56" s="39" t="str">
        <f t="shared" si="20"/>
        <v/>
      </c>
      <c r="AS56" s="39"/>
      <c r="AT56" s="39" t="str">
        <f t="shared" si="21"/>
        <v/>
      </c>
      <c r="AU56" s="39"/>
      <c r="AV56" s="39" t="str">
        <f t="shared" si="22"/>
        <v/>
      </c>
      <c r="AW56" s="40"/>
      <c r="AX56" s="40"/>
      <c r="AY56" s="39"/>
      <c r="AZ56" s="39" t="str">
        <f t="shared" si="7"/>
        <v/>
      </c>
      <c r="BA56" s="39"/>
      <c r="BB56" s="39" t="str">
        <f t="shared" si="23"/>
        <v/>
      </c>
    </row>
    <row r="57" spans="1:56" x14ac:dyDescent="0.25">
      <c r="A57" s="22" t="s">
        <v>97</v>
      </c>
      <c r="B57" s="22">
        <v>15</v>
      </c>
      <c r="C57" s="39"/>
      <c r="D57" s="39" t="str">
        <f t="shared" si="24"/>
        <v/>
      </c>
      <c r="E57" s="39"/>
      <c r="F57" s="39" t="str">
        <f t="shared" si="8"/>
        <v/>
      </c>
      <c r="G57" s="39"/>
      <c r="H57" s="39" t="str">
        <f t="shared" si="9"/>
        <v/>
      </c>
      <c r="I57" s="39"/>
      <c r="J57" s="39" t="str">
        <f t="shared" si="3"/>
        <v/>
      </c>
      <c r="K57" s="39"/>
      <c r="L57" s="39" t="str">
        <f t="shared" si="10"/>
        <v/>
      </c>
      <c r="M57" s="40"/>
      <c r="N57" s="40"/>
      <c r="O57" s="39"/>
      <c r="P57" s="39" t="str">
        <f t="shared" si="4"/>
        <v/>
      </c>
      <c r="Q57" s="39"/>
      <c r="R57" s="39" t="str">
        <f t="shared" si="11"/>
        <v/>
      </c>
      <c r="S57" s="39"/>
      <c r="T57" s="39"/>
      <c r="U57" s="39"/>
      <c r="V57" s="39" t="str">
        <f t="shared" si="13"/>
        <v/>
      </c>
      <c r="W57" s="39"/>
      <c r="X57" s="39" t="str">
        <f t="shared" si="14"/>
        <v/>
      </c>
      <c r="Y57" s="40"/>
      <c r="Z57" s="40"/>
      <c r="AA57" s="39"/>
      <c r="AB57" s="39" t="str">
        <f t="shared" si="5"/>
        <v/>
      </c>
      <c r="AC57" s="39"/>
      <c r="AD57" s="39" t="str">
        <f t="shared" si="15"/>
        <v/>
      </c>
      <c r="AE57" s="39"/>
      <c r="AF57" s="39" t="str">
        <f t="shared" si="16"/>
        <v/>
      </c>
      <c r="AG57" s="39"/>
      <c r="AH57" s="39" t="str">
        <f t="shared" si="17"/>
        <v/>
      </c>
      <c r="AI57" s="39"/>
      <c r="AJ57" s="39" t="str">
        <f t="shared" si="18"/>
        <v/>
      </c>
      <c r="AK57" s="40"/>
      <c r="AL57" s="40"/>
      <c r="AM57" s="39"/>
      <c r="AN57" s="39" t="str">
        <f t="shared" si="6"/>
        <v/>
      </c>
      <c r="AO57" s="39"/>
      <c r="AP57" s="39" t="str">
        <f t="shared" si="19"/>
        <v/>
      </c>
      <c r="AQ57" s="39"/>
      <c r="AR57" s="39" t="str">
        <f t="shared" si="20"/>
        <v/>
      </c>
      <c r="AS57" s="39"/>
      <c r="AT57" s="39" t="str">
        <f t="shared" si="21"/>
        <v/>
      </c>
      <c r="AU57" s="39"/>
      <c r="AV57" s="39" t="str">
        <f t="shared" si="22"/>
        <v/>
      </c>
      <c r="AW57" s="40"/>
      <c r="AX57" s="40"/>
      <c r="AY57" s="39"/>
      <c r="AZ57" s="39" t="str">
        <f t="shared" si="7"/>
        <v/>
      </c>
      <c r="BA57" s="39"/>
      <c r="BB57" s="39" t="str">
        <f t="shared" si="23"/>
        <v/>
      </c>
    </row>
    <row r="59" spans="1:56" x14ac:dyDescent="0.25">
      <c r="A59" s="30" t="s">
        <v>34</v>
      </c>
      <c r="C59" s="45" t="str">
        <f>IF(C65="","",SUM(C34:C57))</f>
        <v/>
      </c>
      <c r="D59" s="45" t="str">
        <f t="shared" ref="D59:BB59" si="25">IF(D65="","",SUM(D34:D57))</f>
        <v/>
      </c>
      <c r="E59" s="45" t="str">
        <f t="shared" si="25"/>
        <v/>
      </c>
      <c r="F59" s="45" t="str">
        <f t="shared" si="25"/>
        <v/>
      </c>
      <c r="G59" s="45" t="str">
        <f t="shared" si="25"/>
        <v/>
      </c>
      <c r="H59" s="45" t="str">
        <f t="shared" si="25"/>
        <v/>
      </c>
      <c r="I59" s="45" t="str">
        <f t="shared" si="25"/>
        <v/>
      </c>
      <c r="J59" s="45" t="str">
        <f t="shared" si="25"/>
        <v/>
      </c>
      <c r="K59" s="45" t="str">
        <f t="shared" si="25"/>
        <v/>
      </c>
      <c r="L59" s="45" t="str">
        <f t="shared" si="25"/>
        <v/>
      </c>
      <c r="M59" s="45"/>
      <c r="N59" s="45"/>
      <c r="O59" s="45" t="str">
        <f t="shared" si="25"/>
        <v/>
      </c>
      <c r="P59" s="45" t="str">
        <f t="shared" si="25"/>
        <v/>
      </c>
      <c r="Q59" s="45" t="str">
        <f t="shared" si="25"/>
        <v/>
      </c>
      <c r="R59" s="45" t="str">
        <f t="shared" si="25"/>
        <v/>
      </c>
      <c r="S59" s="45" t="str">
        <f t="shared" si="25"/>
        <v/>
      </c>
      <c r="T59" s="45" t="str">
        <f t="shared" si="25"/>
        <v/>
      </c>
      <c r="U59" s="45" t="str">
        <f t="shared" si="25"/>
        <v/>
      </c>
      <c r="V59" s="45" t="str">
        <f t="shared" si="25"/>
        <v/>
      </c>
      <c r="W59" s="45" t="str">
        <f t="shared" si="25"/>
        <v/>
      </c>
      <c r="X59" s="45" t="str">
        <f t="shared" si="25"/>
        <v/>
      </c>
      <c r="Y59" s="45"/>
      <c r="Z59" s="45"/>
      <c r="AA59" s="45" t="str">
        <f t="shared" si="25"/>
        <v/>
      </c>
      <c r="AB59" s="45" t="str">
        <f t="shared" si="25"/>
        <v/>
      </c>
      <c r="AC59" s="45" t="str">
        <f t="shared" si="25"/>
        <v/>
      </c>
      <c r="AD59" s="45" t="str">
        <f t="shared" si="25"/>
        <v/>
      </c>
      <c r="AE59" s="45" t="str">
        <f t="shared" si="25"/>
        <v/>
      </c>
      <c r="AF59" s="45" t="str">
        <f t="shared" si="25"/>
        <v/>
      </c>
      <c r="AG59" s="45" t="str">
        <f t="shared" si="25"/>
        <v/>
      </c>
      <c r="AH59" s="45" t="str">
        <f t="shared" si="25"/>
        <v/>
      </c>
      <c r="AI59" s="45" t="str">
        <f t="shared" si="25"/>
        <v/>
      </c>
      <c r="AJ59" s="45" t="str">
        <f t="shared" si="25"/>
        <v/>
      </c>
      <c r="AK59" s="45"/>
      <c r="AL59" s="45"/>
      <c r="AM59" s="45" t="str">
        <f t="shared" si="25"/>
        <v/>
      </c>
      <c r="AN59" s="45" t="str">
        <f t="shared" si="25"/>
        <v/>
      </c>
      <c r="AO59" s="45" t="str">
        <f t="shared" si="25"/>
        <v/>
      </c>
      <c r="AP59" s="45" t="str">
        <f t="shared" si="25"/>
        <v/>
      </c>
      <c r="AQ59" s="45" t="str">
        <f t="shared" si="25"/>
        <v/>
      </c>
      <c r="AR59" s="45" t="str">
        <f t="shared" si="25"/>
        <v/>
      </c>
      <c r="AS59" s="45" t="str">
        <f t="shared" si="25"/>
        <v/>
      </c>
      <c r="AT59" s="45" t="str">
        <f t="shared" si="25"/>
        <v/>
      </c>
      <c r="AU59" s="45" t="str">
        <f t="shared" si="25"/>
        <v/>
      </c>
      <c r="AV59" s="45" t="str">
        <f t="shared" si="25"/>
        <v/>
      </c>
      <c r="AW59" s="45"/>
      <c r="AX59" s="45"/>
      <c r="AY59" s="45" t="str">
        <f t="shared" si="25"/>
        <v/>
      </c>
      <c r="AZ59" s="45" t="str">
        <f t="shared" si="25"/>
        <v/>
      </c>
      <c r="BA59" s="45" t="str">
        <f t="shared" si="25"/>
        <v/>
      </c>
      <c r="BB59" s="45" t="str">
        <f t="shared" si="25"/>
        <v/>
      </c>
      <c r="BC59" s="49">
        <f>SUM(C59,E59,G59,I59,K59,O59,Q59,S59,U59,W59,AA59,AC59,AE59,AG59,AI59,AM59,AO59,AQ59,AS59,AU59,AY59,BA59)</f>
        <v>0</v>
      </c>
      <c r="BD59" s="49" t="e">
        <f>AVERAGE(C59,E59,G59,I59,K59,O59,Q59,S59,U59,W59,AA59,AC59,AE59,AG59,AI59,AM59,AO59,AQ59,AS59,AU59,AY59,BA59)</f>
        <v>#DIV/0!</v>
      </c>
    </row>
    <row r="60" spans="1:56" x14ac:dyDescent="0.25">
      <c r="A60" s="30" t="s">
        <v>63</v>
      </c>
      <c r="C60" s="46" t="str">
        <f>IF(C65="","",AVERAGE(D34:D57))</f>
        <v/>
      </c>
      <c r="D60" s="46"/>
      <c r="E60" s="46" t="str">
        <f t="shared" ref="E60:BA60" si="26">IF(E65="","",AVERAGE(F34:F57))</f>
        <v/>
      </c>
      <c r="F60" s="46"/>
      <c r="G60" s="46" t="str">
        <f t="shared" si="26"/>
        <v/>
      </c>
      <c r="H60" s="46"/>
      <c r="I60" s="46" t="str">
        <f t="shared" si="26"/>
        <v/>
      </c>
      <c r="J60" s="46"/>
      <c r="K60" s="46" t="str">
        <f t="shared" si="26"/>
        <v/>
      </c>
      <c r="L60" s="46"/>
      <c r="M60" s="46"/>
      <c r="N60" s="46"/>
      <c r="O60" s="46" t="str">
        <f t="shared" si="26"/>
        <v/>
      </c>
      <c r="P60" s="46"/>
      <c r="Q60" s="46" t="str">
        <f t="shared" si="26"/>
        <v/>
      </c>
      <c r="R60" s="46"/>
      <c r="S60" s="46" t="str">
        <f t="shared" si="26"/>
        <v/>
      </c>
      <c r="T60" s="46"/>
      <c r="U60" s="46" t="str">
        <f t="shared" si="26"/>
        <v/>
      </c>
      <c r="V60" s="46"/>
      <c r="W60" s="46" t="str">
        <f t="shared" si="26"/>
        <v/>
      </c>
      <c r="X60" s="46"/>
      <c r="Y60" s="46"/>
      <c r="Z60" s="46"/>
      <c r="AA60" s="46" t="str">
        <f t="shared" si="26"/>
        <v/>
      </c>
      <c r="AB60" s="46"/>
      <c r="AC60" s="46" t="str">
        <f t="shared" si="26"/>
        <v/>
      </c>
      <c r="AD60" s="46"/>
      <c r="AE60" s="46" t="str">
        <f t="shared" si="26"/>
        <v/>
      </c>
      <c r="AF60" s="46"/>
      <c r="AG60" s="46" t="str">
        <f t="shared" si="26"/>
        <v/>
      </c>
      <c r="AH60" s="46"/>
      <c r="AI60" s="46" t="str">
        <f t="shared" si="26"/>
        <v/>
      </c>
      <c r="AJ60" s="46"/>
      <c r="AK60" s="46"/>
      <c r="AL60" s="46"/>
      <c r="AM60" s="46" t="str">
        <f t="shared" si="26"/>
        <v/>
      </c>
      <c r="AN60" s="46"/>
      <c r="AO60" s="46" t="str">
        <f t="shared" si="26"/>
        <v/>
      </c>
      <c r="AP60" s="46"/>
      <c r="AQ60" s="46" t="str">
        <f t="shared" si="26"/>
        <v/>
      </c>
      <c r="AR60" s="46"/>
      <c r="AS60" s="46" t="str">
        <f t="shared" si="26"/>
        <v/>
      </c>
      <c r="AT60" s="46"/>
      <c r="AU60" s="46" t="str">
        <f t="shared" si="26"/>
        <v/>
      </c>
      <c r="AV60" s="46"/>
      <c r="AW60" s="46"/>
      <c r="AX60" s="46"/>
      <c r="AY60" s="46" t="str">
        <f t="shared" si="26"/>
        <v/>
      </c>
      <c r="AZ60" s="46"/>
      <c r="BA60" s="46" t="str">
        <f t="shared" si="26"/>
        <v/>
      </c>
      <c r="BB60" s="46"/>
      <c r="BC60" s="48"/>
      <c r="BD60" s="50" t="e">
        <f>AVERAGE(C60:BA60)</f>
        <v>#DIV/0!</v>
      </c>
    </row>
    <row r="61" spans="1:56" x14ac:dyDescent="0.25"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32"/>
      <c r="BC61" s="48"/>
      <c r="BD61" s="48"/>
    </row>
    <row r="62" spans="1:56" x14ac:dyDescent="0.25">
      <c r="A62" s="30" t="s">
        <v>64</v>
      </c>
      <c r="C62" s="46" t="str">
        <f>IF(C65="","",(20-COUNTBLANK(C34:C53))/20)</f>
        <v/>
      </c>
      <c r="D62" s="46"/>
      <c r="E62" s="46" t="str">
        <f t="shared" ref="E62:BA62" si="27">IF(E65="","",(20-COUNTBLANK(E34:E53))/20)</f>
        <v/>
      </c>
      <c r="F62" s="46"/>
      <c r="G62" s="46" t="str">
        <f t="shared" si="27"/>
        <v/>
      </c>
      <c r="H62" s="46"/>
      <c r="I62" s="46" t="str">
        <f t="shared" si="27"/>
        <v/>
      </c>
      <c r="J62" s="46"/>
      <c r="K62" s="46" t="str">
        <f t="shared" si="27"/>
        <v/>
      </c>
      <c r="L62" s="46"/>
      <c r="M62" s="46"/>
      <c r="N62" s="46"/>
      <c r="O62" s="46" t="str">
        <f t="shared" si="27"/>
        <v/>
      </c>
      <c r="P62" s="46"/>
      <c r="Q62" s="46" t="str">
        <f t="shared" si="27"/>
        <v/>
      </c>
      <c r="R62" s="46"/>
      <c r="S62" s="46" t="str">
        <f t="shared" si="27"/>
        <v/>
      </c>
      <c r="T62" s="46"/>
      <c r="U62" s="46" t="str">
        <f t="shared" si="27"/>
        <v/>
      </c>
      <c r="V62" s="46"/>
      <c r="W62" s="46" t="str">
        <f t="shared" si="27"/>
        <v/>
      </c>
      <c r="X62" s="46"/>
      <c r="Y62" s="46"/>
      <c r="Z62" s="46"/>
      <c r="AA62" s="46" t="str">
        <f t="shared" si="27"/>
        <v/>
      </c>
      <c r="AB62" s="46"/>
      <c r="AC62" s="46" t="str">
        <f t="shared" si="27"/>
        <v/>
      </c>
      <c r="AD62" s="46"/>
      <c r="AE62" s="46" t="str">
        <f t="shared" si="27"/>
        <v/>
      </c>
      <c r="AF62" s="46"/>
      <c r="AG62" s="46" t="str">
        <f t="shared" si="27"/>
        <v/>
      </c>
      <c r="AH62" s="46"/>
      <c r="AI62" s="46" t="str">
        <f t="shared" si="27"/>
        <v/>
      </c>
      <c r="AJ62" s="46"/>
      <c r="AK62" s="46"/>
      <c r="AL62" s="46"/>
      <c r="AM62" s="46" t="str">
        <f t="shared" si="27"/>
        <v/>
      </c>
      <c r="AN62" s="46"/>
      <c r="AO62" s="46" t="str">
        <f t="shared" si="27"/>
        <v/>
      </c>
      <c r="AP62" s="46"/>
      <c r="AQ62" s="46" t="str">
        <f t="shared" si="27"/>
        <v/>
      </c>
      <c r="AR62" s="46"/>
      <c r="AS62" s="46" t="str">
        <f t="shared" si="27"/>
        <v/>
      </c>
      <c r="AT62" s="46"/>
      <c r="AU62" s="46" t="str">
        <f t="shared" si="27"/>
        <v/>
      </c>
      <c r="AV62" s="46"/>
      <c r="AW62" s="46"/>
      <c r="AX62" s="46"/>
      <c r="AY62" s="46" t="str">
        <f t="shared" si="27"/>
        <v/>
      </c>
      <c r="AZ62" s="46"/>
      <c r="BA62" s="46" t="str">
        <f t="shared" si="27"/>
        <v/>
      </c>
      <c r="BB62" s="46"/>
      <c r="BC62" s="48"/>
      <c r="BD62" s="100" t="e">
        <f>AVERAGE(C62:BA62)</f>
        <v>#DIV/0!</v>
      </c>
    </row>
    <row r="63" spans="1:56" x14ac:dyDescent="0.25">
      <c r="BC63" s="48"/>
      <c r="BD63" s="48"/>
    </row>
    <row r="64" spans="1:56" x14ac:dyDescent="0.25">
      <c r="A64" s="27" t="s">
        <v>35</v>
      </c>
      <c r="C64" s="59">
        <v>41883</v>
      </c>
      <c r="D64" s="59"/>
      <c r="E64" s="59">
        <v>41884</v>
      </c>
      <c r="F64" s="59"/>
      <c r="G64" s="59">
        <v>41885</v>
      </c>
      <c r="H64" s="59"/>
      <c r="I64" s="59">
        <v>41886</v>
      </c>
      <c r="J64" s="59"/>
      <c r="K64" s="59">
        <v>41887</v>
      </c>
      <c r="L64" s="59"/>
      <c r="M64" s="34">
        <v>41888</v>
      </c>
      <c r="N64" s="34">
        <v>41889</v>
      </c>
      <c r="O64" s="59">
        <v>41890</v>
      </c>
      <c r="P64" s="59"/>
      <c r="Q64" s="59">
        <v>41891</v>
      </c>
      <c r="R64" s="59"/>
      <c r="S64" s="59">
        <v>41892</v>
      </c>
      <c r="T64" s="59"/>
      <c r="U64" s="59">
        <v>41893</v>
      </c>
      <c r="V64" s="59"/>
      <c r="W64" s="59">
        <v>41894</v>
      </c>
      <c r="X64" s="59"/>
      <c r="Y64" s="34">
        <v>41895</v>
      </c>
      <c r="Z64" s="34">
        <v>41896</v>
      </c>
      <c r="AA64" s="59">
        <v>41897</v>
      </c>
      <c r="AB64" s="59"/>
      <c r="AC64" s="59">
        <v>41898</v>
      </c>
      <c r="AD64" s="59"/>
      <c r="AE64" s="59">
        <v>41899</v>
      </c>
      <c r="AF64" s="59"/>
      <c r="AG64" s="59">
        <v>41900</v>
      </c>
      <c r="AH64" s="59"/>
      <c r="AI64" s="59">
        <v>41901</v>
      </c>
      <c r="AJ64" s="59"/>
      <c r="AK64" s="34">
        <v>41902</v>
      </c>
      <c r="AL64" s="34">
        <v>41872</v>
      </c>
      <c r="AM64" s="59">
        <v>41904</v>
      </c>
      <c r="AN64" s="59"/>
      <c r="AO64" s="59">
        <v>41905</v>
      </c>
      <c r="AP64" s="59"/>
      <c r="AQ64" s="59">
        <v>41906</v>
      </c>
      <c r="AR64" s="59"/>
      <c r="AS64" s="59">
        <v>41907</v>
      </c>
      <c r="AT64" s="59"/>
      <c r="AU64" s="59">
        <v>41908</v>
      </c>
      <c r="AV64" s="59"/>
      <c r="AW64" s="34">
        <v>41909</v>
      </c>
      <c r="AX64" s="34">
        <v>41910</v>
      </c>
      <c r="AY64" s="59">
        <v>41911</v>
      </c>
      <c r="AZ64" s="59"/>
      <c r="BA64" s="59">
        <v>41912</v>
      </c>
      <c r="BB64" s="57"/>
      <c r="BC64" s="48"/>
      <c r="BD64" s="48"/>
    </row>
    <row r="65" spans="1:56" x14ac:dyDescent="0.25">
      <c r="A65" s="28" t="s">
        <v>36</v>
      </c>
      <c r="B65" s="28">
        <v>24</v>
      </c>
      <c r="C65" s="36"/>
      <c r="D65" s="39" t="str">
        <f t="shared" ref="D65:D70" si="28">IF(C65="","",C65/$B$34)</f>
        <v/>
      </c>
      <c r="E65" s="39"/>
      <c r="F65" s="39" t="str">
        <f t="shared" ref="F65:L65" si="29">IF(E65="","",E65/$B$34)</f>
        <v/>
      </c>
      <c r="G65" s="39"/>
      <c r="H65" s="39" t="str">
        <f t="shared" si="29"/>
        <v/>
      </c>
      <c r="I65" s="39"/>
      <c r="J65" s="39" t="str">
        <f t="shared" si="29"/>
        <v/>
      </c>
      <c r="K65" s="39"/>
      <c r="L65" s="39" t="str">
        <f t="shared" si="29"/>
        <v/>
      </c>
      <c r="M65" s="40"/>
      <c r="N65" s="37"/>
      <c r="O65" s="83"/>
      <c r="P65" s="84" t="str">
        <f t="shared" ref="P65:P70" si="30">IF(O65="","",O65/$B$34)</f>
        <v/>
      </c>
      <c r="Q65" s="84"/>
      <c r="R65" s="84" t="str">
        <f t="shared" ref="R65:X65" si="31">IF(Q65="","",Q65/$B$34)</f>
        <v/>
      </c>
      <c r="S65" s="84"/>
      <c r="T65" s="84" t="str">
        <f t="shared" si="31"/>
        <v/>
      </c>
      <c r="U65" s="84"/>
      <c r="V65" s="84" t="str">
        <f t="shared" si="31"/>
        <v/>
      </c>
      <c r="W65" s="84"/>
      <c r="X65" s="84" t="str">
        <f t="shared" si="31"/>
        <v/>
      </c>
      <c r="Y65" s="40"/>
      <c r="Z65" s="40"/>
      <c r="AA65" s="36"/>
      <c r="AB65" s="39" t="str">
        <f t="shared" ref="AB65:AB70" si="32">IF(AA65="","",AA65/$B$34)</f>
        <v/>
      </c>
      <c r="AC65" s="39"/>
      <c r="AD65" s="39" t="str">
        <f t="shared" ref="AD65:AJ65" si="33">IF(AC65="","",AC65/$B$34)</f>
        <v/>
      </c>
      <c r="AE65" s="39"/>
      <c r="AF65" s="39" t="str">
        <f t="shared" si="33"/>
        <v/>
      </c>
      <c r="AG65" s="39"/>
      <c r="AH65" s="39" t="str">
        <f t="shared" si="33"/>
        <v/>
      </c>
      <c r="AI65" s="39"/>
      <c r="AJ65" s="39" t="str">
        <f t="shared" si="33"/>
        <v/>
      </c>
      <c r="AK65" s="40"/>
      <c r="AL65" s="37"/>
      <c r="AM65" s="36"/>
      <c r="AN65" s="39" t="str">
        <f t="shared" ref="AN65:AN70" si="34">IF(AM65="","",AM65/$B$34)</f>
        <v/>
      </c>
      <c r="AO65" s="39"/>
      <c r="AP65" s="39" t="str">
        <f t="shared" ref="AP65:AV65" si="35">IF(AO65="","",AO65/$B$34)</f>
        <v/>
      </c>
      <c r="AQ65" s="39"/>
      <c r="AR65" s="39" t="str">
        <f t="shared" si="35"/>
        <v/>
      </c>
      <c r="AS65" s="39"/>
      <c r="AT65" s="39" t="str">
        <f t="shared" si="35"/>
        <v/>
      </c>
      <c r="AU65" s="39"/>
      <c r="AV65" s="39" t="str">
        <f t="shared" si="35"/>
        <v/>
      </c>
      <c r="AW65" s="40"/>
      <c r="AX65" s="37"/>
      <c r="AY65" s="36"/>
      <c r="AZ65" s="39" t="str">
        <f t="shared" ref="AZ65:AZ70" si="36">IF(AY65="","",AY65/$B$34)</f>
        <v/>
      </c>
      <c r="BA65" s="39"/>
      <c r="BB65" s="39" t="str">
        <f t="shared" ref="BB65" si="37">IF(BA65="","",BA65/$B$34)</f>
        <v/>
      </c>
      <c r="BC65" s="48"/>
      <c r="BD65" s="48"/>
    </row>
    <row r="66" spans="1:56" x14ac:dyDescent="0.25">
      <c r="A66" s="27" t="s">
        <v>37</v>
      </c>
      <c r="B66" s="27">
        <v>24</v>
      </c>
      <c r="C66" s="56"/>
      <c r="D66" s="55" t="str">
        <f t="shared" si="28"/>
        <v/>
      </c>
      <c r="E66" s="56"/>
      <c r="F66" s="55" t="str">
        <f t="shared" ref="F66" si="38">IF(E66="","",E66/$B$34)</f>
        <v/>
      </c>
      <c r="G66" s="56"/>
      <c r="H66" s="55" t="str">
        <f t="shared" ref="H66" si="39">IF(G66="","",G66/$B$34)</f>
        <v/>
      </c>
      <c r="I66" s="56"/>
      <c r="J66" s="55" t="str">
        <f t="shared" ref="J66" si="40">IF(I66="","",I66/$B$34)</f>
        <v/>
      </c>
      <c r="K66" s="56"/>
      <c r="L66" s="55" t="str">
        <f t="shared" ref="L66" si="41">IF(K66="","",K66/$B$34)</f>
        <v/>
      </c>
      <c r="M66" s="37"/>
      <c r="N66" s="37"/>
      <c r="O66" s="56"/>
      <c r="P66" s="55" t="str">
        <f t="shared" si="30"/>
        <v/>
      </c>
      <c r="Q66" s="56"/>
      <c r="R66" s="82" t="str">
        <f t="shared" ref="R66" si="42">IF(Q66="","",Q66/$B$34)</f>
        <v/>
      </c>
      <c r="S66" s="56"/>
      <c r="T66" s="82" t="str">
        <f t="shared" ref="T66" si="43">IF(S66="","",S66/$B$34)</f>
        <v/>
      </c>
      <c r="U66" s="56"/>
      <c r="V66" s="82" t="str">
        <f t="shared" ref="V66" si="44">IF(U66="","",U66/$B$34)</f>
        <v/>
      </c>
      <c r="W66" s="56"/>
      <c r="X66" s="82" t="str">
        <f t="shared" ref="X66" si="45">IF(W66="","",W66/$B$34)</f>
        <v/>
      </c>
      <c r="Y66" s="37"/>
      <c r="Z66" s="37"/>
      <c r="AA66" s="56"/>
      <c r="AB66" s="55" t="str">
        <f t="shared" si="32"/>
        <v/>
      </c>
      <c r="AC66" s="56"/>
      <c r="AD66" s="55" t="str">
        <f t="shared" ref="AD66" si="46">IF(AC66="","",AC66/$B$34)</f>
        <v/>
      </c>
      <c r="AE66" s="56"/>
      <c r="AF66" s="55" t="str">
        <f t="shared" ref="AF66" si="47">IF(AE66="","",AE66/$B$34)</f>
        <v/>
      </c>
      <c r="AG66" s="56"/>
      <c r="AH66" s="55" t="str">
        <f t="shared" ref="AH66" si="48">IF(AG66="","",AG66/$B$34)</f>
        <v/>
      </c>
      <c r="AI66" s="56"/>
      <c r="AJ66" s="55" t="str">
        <f t="shared" ref="AJ66" si="49">IF(AI66="","",AI66/$B$34)</f>
        <v/>
      </c>
      <c r="AK66" s="37"/>
      <c r="AL66" s="37"/>
      <c r="AM66" s="56"/>
      <c r="AN66" s="55" t="str">
        <f t="shared" si="34"/>
        <v/>
      </c>
      <c r="AO66" s="56"/>
      <c r="AP66" s="55" t="str">
        <f t="shared" ref="AP66" si="50">IF(AO66="","",AO66/$B$34)</f>
        <v/>
      </c>
      <c r="AQ66" s="56"/>
      <c r="AR66" s="55" t="str">
        <f t="shared" ref="AR66" si="51">IF(AQ66="","",AQ66/$B$34)</f>
        <v/>
      </c>
      <c r="AS66" s="56"/>
      <c r="AT66" s="55" t="str">
        <f t="shared" ref="AT66" si="52">IF(AS66="","",AS66/$B$34)</f>
        <v/>
      </c>
      <c r="AU66" s="56"/>
      <c r="AV66" s="55" t="str">
        <f t="shared" ref="AV66" si="53">IF(AU66="","",AU66/$B$34)</f>
        <v/>
      </c>
      <c r="AW66" s="37"/>
      <c r="AX66" s="37"/>
      <c r="AY66" s="56"/>
      <c r="AZ66" s="55" t="str">
        <f t="shared" si="36"/>
        <v/>
      </c>
      <c r="BA66" s="56"/>
      <c r="BB66" s="55" t="str">
        <f t="shared" ref="BB66" si="54">IF(BA66="","",BA66/$B$34)</f>
        <v/>
      </c>
      <c r="BC66" s="48"/>
      <c r="BD66" s="48"/>
    </row>
    <row r="67" spans="1:56" x14ac:dyDescent="0.25">
      <c r="A67" s="27" t="s">
        <v>38</v>
      </c>
      <c r="B67" s="27">
        <v>24</v>
      </c>
      <c r="C67" s="56"/>
      <c r="D67" s="55" t="str">
        <f t="shared" si="28"/>
        <v/>
      </c>
      <c r="E67" s="56"/>
      <c r="F67" s="55" t="str">
        <f t="shared" ref="F67" si="55">IF(E67="","",E67/$B$34)</f>
        <v/>
      </c>
      <c r="G67" s="56"/>
      <c r="H67" s="55" t="str">
        <f t="shared" ref="H67" si="56">IF(G67="","",G67/$B$34)</f>
        <v/>
      </c>
      <c r="I67" s="56"/>
      <c r="J67" s="55" t="str">
        <f t="shared" ref="J67" si="57">IF(I67="","",I67/$B$34)</f>
        <v/>
      </c>
      <c r="K67" s="56"/>
      <c r="L67" s="55" t="str">
        <f t="shared" ref="L67" si="58">IF(K67="","",K67/$B$34)</f>
        <v/>
      </c>
      <c r="M67" s="37"/>
      <c r="N67" s="37"/>
      <c r="O67" s="56"/>
      <c r="P67" s="55" t="str">
        <f t="shared" si="30"/>
        <v/>
      </c>
      <c r="Q67" s="56"/>
      <c r="R67" s="82" t="str">
        <f t="shared" ref="R67" si="59">IF(Q67="","",Q67/$B$34)</f>
        <v/>
      </c>
      <c r="S67" s="56"/>
      <c r="T67" s="82" t="str">
        <f t="shared" ref="T67" si="60">IF(S67="","",S67/$B$34)</f>
        <v/>
      </c>
      <c r="U67" s="56"/>
      <c r="V67" s="82" t="str">
        <f t="shared" ref="V67" si="61">IF(U67="","",U67/$B$34)</f>
        <v/>
      </c>
      <c r="W67" s="56"/>
      <c r="X67" s="82" t="str">
        <f t="shared" ref="X67" si="62">IF(W67="","",W67/$B$34)</f>
        <v/>
      </c>
      <c r="Y67" s="37"/>
      <c r="Z67" s="37"/>
      <c r="AA67" s="56"/>
      <c r="AB67" s="55" t="str">
        <f t="shared" si="32"/>
        <v/>
      </c>
      <c r="AC67" s="56"/>
      <c r="AD67" s="55" t="str">
        <f t="shared" ref="AD67" si="63">IF(AC67="","",AC67/$B$34)</f>
        <v/>
      </c>
      <c r="AE67" s="56"/>
      <c r="AF67" s="55" t="str">
        <f t="shared" ref="AF67" si="64">IF(AE67="","",AE67/$B$34)</f>
        <v/>
      </c>
      <c r="AG67" s="56"/>
      <c r="AH67" s="55" t="str">
        <f t="shared" ref="AH67" si="65">IF(AG67="","",AG67/$B$34)</f>
        <v/>
      </c>
      <c r="AI67" s="56"/>
      <c r="AJ67" s="55" t="str">
        <f t="shared" ref="AJ67" si="66">IF(AI67="","",AI67/$B$34)</f>
        <v/>
      </c>
      <c r="AK67" s="37"/>
      <c r="AL67" s="37"/>
      <c r="AM67" s="56"/>
      <c r="AN67" s="55" t="str">
        <f t="shared" si="34"/>
        <v/>
      </c>
      <c r="AO67" s="56"/>
      <c r="AP67" s="55" t="str">
        <f t="shared" ref="AP67" si="67">IF(AO67="","",AO67/$B$34)</f>
        <v/>
      </c>
      <c r="AQ67" s="56"/>
      <c r="AR67" s="55" t="str">
        <f t="shared" ref="AR67" si="68">IF(AQ67="","",AQ67/$B$34)</f>
        <v/>
      </c>
      <c r="AS67" s="56"/>
      <c r="AT67" s="55" t="str">
        <f t="shared" ref="AT67" si="69">IF(AS67="","",AS67/$B$34)</f>
        <v/>
      </c>
      <c r="AU67" s="56"/>
      <c r="AV67" s="55" t="str">
        <f t="shared" ref="AV67" si="70">IF(AU67="","",AU67/$B$34)</f>
        <v/>
      </c>
      <c r="AW67" s="37"/>
      <c r="AX67" s="37"/>
      <c r="AY67" s="56"/>
      <c r="AZ67" s="55" t="str">
        <f t="shared" si="36"/>
        <v/>
      </c>
      <c r="BA67" s="56"/>
      <c r="BB67" s="55" t="str">
        <f t="shared" ref="BB67" si="71">IF(BA67="","",BA67/$B$34)</f>
        <v/>
      </c>
      <c r="BC67" s="48"/>
      <c r="BD67" s="48"/>
    </row>
    <row r="68" spans="1:56" x14ac:dyDescent="0.25">
      <c r="A68" s="28" t="s">
        <v>40</v>
      </c>
      <c r="B68" s="28">
        <v>24</v>
      </c>
      <c r="C68" s="36"/>
      <c r="D68" s="39" t="str">
        <f t="shared" si="28"/>
        <v/>
      </c>
      <c r="E68" s="36"/>
      <c r="F68" s="39" t="str">
        <f t="shared" ref="F68" si="72">IF(E68="","",E68/$B$34)</f>
        <v/>
      </c>
      <c r="G68" s="36"/>
      <c r="H68" s="39" t="str">
        <f t="shared" ref="H68" si="73">IF(G68="","",G68/$B$34)</f>
        <v/>
      </c>
      <c r="I68" s="36"/>
      <c r="J68" s="39" t="str">
        <f t="shared" ref="J68" si="74">IF(I68="","",I68/$B$34)</f>
        <v/>
      </c>
      <c r="K68" s="36"/>
      <c r="L68" s="39" t="str">
        <f t="shared" ref="L68" si="75">IF(K68="","",K68/$B$34)</f>
        <v/>
      </c>
      <c r="M68" s="37"/>
      <c r="N68" s="37"/>
      <c r="O68" s="36"/>
      <c r="P68" s="39" t="str">
        <f t="shared" si="30"/>
        <v/>
      </c>
      <c r="Q68" s="36"/>
      <c r="R68" s="84" t="str">
        <f t="shared" ref="R68" si="76">IF(Q68="","",Q68/$B$34)</f>
        <v/>
      </c>
      <c r="S68" s="36"/>
      <c r="T68" s="84" t="str">
        <f t="shared" ref="T68" si="77">IF(S68="","",S68/$B$34)</f>
        <v/>
      </c>
      <c r="U68" s="36"/>
      <c r="V68" s="84" t="str">
        <f t="shared" ref="V68" si="78">IF(U68="","",U68/$B$34)</f>
        <v/>
      </c>
      <c r="W68" s="36"/>
      <c r="X68" s="84" t="str">
        <f t="shared" ref="X68" si="79">IF(W68="","",W68/$B$34)</f>
        <v/>
      </c>
      <c r="Y68" s="37"/>
      <c r="Z68" s="37"/>
      <c r="AA68" s="36"/>
      <c r="AB68" s="39" t="str">
        <f t="shared" si="32"/>
        <v/>
      </c>
      <c r="AC68" s="36"/>
      <c r="AD68" s="39" t="str">
        <f t="shared" ref="AD68" si="80">IF(AC68="","",AC68/$B$34)</f>
        <v/>
      </c>
      <c r="AE68" s="36"/>
      <c r="AF68" s="39" t="str">
        <f t="shared" ref="AF68" si="81">IF(AE68="","",AE68/$B$34)</f>
        <v/>
      </c>
      <c r="AG68" s="36"/>
      <c r="AH68" s="39" t="str">
        <f t="shared" ref="AH68" si="82">IF(AG68="","",AG68/$B$34)</f>
        <v/>
      </c>
      <c r="AI68" s="36"/>
      <c r="AJ68" s="39" t="str">
        <f t="shared" ref="AJ68" si="83">IF(AI68="","",AI68/$B$34)</f>
        <v/>
      </c>
      <c r="AK68" s="37"/>
      <c r="AL68" s="37"/>
      <c r="AM68" s="36"/>
      <c r="AN68" s="39" t="str">
        <f t="shared" si="34"/>
        <v/>
      </c>
      <c r="AO68" s="36"/>
      <c r="AP68" s="39" t="str">
        <f t="shared" ref="AP68" si="84">IF(AO68="","",AO68/$B$34)</f>
        <v/>
      </c>
      <c r="AQ68" s="36"/>
      <c r="AR68" s="39" t="str">
        <f t="shared" ref="AR68" si="85">IF(AQ68="","",AQ68/$B$34)</f>
        <v/>
      </c>
      <c r="AS68" s="36"/>
      <c r="AT68" s="39" t="str">
        <f t="shared" ref="AT68" si="86">IF(AS68="","",AS68/$B$34)</f>
        <v/>
      </c>
      <c r="AU68" s="36"/>
      <c r="AV68" s="39" t="str">
        <f t="shared" ref="AV68" si="87">IF(AU68="","",AU68/$B$34)</f>
        <v/>
      </c>
      <c r="AW68" s="37"/>
      <c r="AX68" s="37"/>
      <c r="AY68" s="36"/>
      <c r="AZ68" s="39" t="str">
        <f t="shared" si="36"/>
        <v/>
      </c>
      <c r="BA68" s="36"/>
      <c r="BB68" s="39" t="str">
        <f t="shared" ref="BB68" si="88">IF(BA68="","",BA68/$B$34)</f>
        <v/>
      </c>
      <c r="BC68" s="48"/>
      <c r="BD68" s="48"/>
    </row>
    <row r="69" spans="1:56" x14ac:dyDescent="0.25">
      <c r="A69" s="27" t="s">
        <v>39</v>
      </c>
      <c r="B69" s="27">
        <v>24</v>
      </c>
      <c r="C69" s="56"/>
      <c r="D69" s="55" t="str">
        <f t="shared" si="28"/>
        <v/>
      </c>
      <c r="E69" s="56"/>
      <c r="F69" s="55" t="str">
        <f t="shared" ref="F69:F70" si="89">IF(E69="","",E69/$B$34)</f>
        <v/>
      </c>
      <c r="G69" s="56"/>
      <c r="H69" s="55" t="str">
        <f t="shared" ref="H69:H70" si="90">IF(G69="","",G69/$B$34)</f>
        <v/>
      </c>
      <c r="I69" s="56"/>
      <c r="J69" s="55" t="str">
        <f t="shared" ref="J69:J70" si="91">IF(I69="","",I69/$B$34)</f>
        <v/>
      </c>
      <c r="K69" s="56"/>
      <c r="L69" s="55" t="str">
        <f t="shared" ref="L69:L70" si="92">IF(K69="","",K69/$B$34)</f>
        <v/>
      </c>
      <c r="M69" s="37"/>
      <c r="N69" s="37"/>
      <c r="O69" s="56"/>
      <c r="P69" s="55" t="str">
        <f t="shared" si="30"/>
        <v/>
      </c>
      <c r="Q69" s="56"/>
      <c r="R69" s="82" t="str">
        <f t="shared" ref="R69:R70" si="93">IF(Q69="","",Q69/$B$34)</f>
        <v/>
      </c>
      <c r="S69" s="56"/>
      <c r="T69" s="82" t="str">
        <f t="shared" ref="T69:T70" si="94">IF(S69="","",S69/$B$34)</f>
        <v/>
      </c>
      <c r="U69" s="56"/>
      <c r="V69" s="82" t="str">
        <f t="shared" ref="V69:V70" si="95">IF(U69="","",U69/$B$34)</f>
        <v/>
      </c>
      <c r="W69" s="56"/>
      <c r="X69" s="82" t="str">
        <f t="shared" ref="X69:X70" si="96">IF(W69="","",W69/$B$34)</f>
        <v/>
      </c>
      <c r="Y69" s="37"/>
      <c r="Z69" s="37"/>
      <c r="AA69" s="56"/>
      <c r="AB69" s="55" t="str">
        <f t="shared" si="32"/>
        <v/>
      </c>
      <c r="AC69" s="56"/>
      <c r="AD69" s="55" t="str">
        <f t="shared" ref="AD69:AD70" si="97">IF(AC69="","",AC69/$B$34)</f>
        <v/>
      </c>
      <c r="AE69" s="56"/>
      <c r="AF69" s="55" t="str">
        <f t="shared" ref="AF69:AF70" si="98">IF(AE69="","",AE69/$B$34)</f>
        <v/>
      </c>
      <c r="AG69" s="56"/>
      <c r="AH69" s="55" t="str">
        <f t="shared" ref="AH69:AH70" si="99">IF(AG69="","",AG69/$B$34)</f>
        <v/>
      </c>
      <c r="AI69" s="56"/>
      <c r="AJ69" s="55" t="str">
        <f t="shared" ref="AJ69:AJ70" si="100">IF(AI69="","",AI69/$B$34)</f>
        <v/>
      </c>
      <c r="AK69" s="37"/>
      <c r="AL69" s="37"/>
      <c r="AM69" s="56"/>
      <c r="AN69" s="55" t="str">
        <f t="shared" si="34"/>
        <v/>
      </c>
      <c r="AO69" s="56"/>
      <c r="AP69" s="55" t="str">
        <f t="shared" ref="AP69:AP70" si="101">IF(AO69="","",AO69/$B$34)</f>
        <v/>
      </c>
      <c r="AQ69" s="56"/>
      <c r="AR69" s="55" t="str">
        <f t="shared" ref="AR69:AR70" si="102">IF(AQ69="","",AQ69/$B$34)</f>
        <v/>
      </c>
      <c r="AS69" s="56"/>
      <c r="AT69" s="55" t="str">
        <f t="shared" ref="AT69:AT70" si="103">IF(AS69="","",AS69/$B$34)</f>
        <v/>
      </c>
      <c r="AU69" s="56"/>
      <c r="AV69" s="55" t="str">
        <f t="shared" ref="AV69:AV70" si="104">IF(AU69="","",AU69/$B$34)</f>
        <v/>
      </c>
      <c r="AW69" s="37"/>
      <c r="AX69" s="37"/>
      <c r="AY69" s="56"/>
      <c r="AZ69" s="55" t="str">
        <f t="shared" si="36"/>
        <v/>
      </c>
      <c r="BA69" s="56"/>
      <c r="BB69" s="55" t="str">
        <f t="shared" ref="BB69:BB70" si="105">IF(BA69="","",BA69/$B$34)</f>
        <v/>
      </c>
      <c r="BC69" s="48"/>
      <c r="BD69" s="48"/>
    </row>
    <row r="70" spans="1:56" x14ac:dyDescent="0.25">
      <c r="A70" s="69" t="s">
        <v>99</v>
      </c>
      <c r="B70" s="27">
        <v>24</v>
      </c>
      <c r="C70" s="56"/>
      <c r="D70" s="55" t="str">
        <f t="shared" si="28"/>
        <v/>
      </c>
      <c r="E70" s="56"/>
      <c r="F70" s="55" t="str">
        <f t="shared" si="89"/>
        <v/>
      </c>
      <c r="G70" s="56"/>
      <c r="H70" s="55" t="str">
        <f t="shared" si="90"/>
        <v/>
      </c>
      <c r="I70" s="56"/>
      <c r="J70" s="55" t="str">
        <f t="shared" si="91"/>
        <v/>
      </c>
      <c r="K70" s="56"/>
      <c r="L70" s="55" t="str">
        <f t="shared" si="92"/>
        <v/>
      </c>
      <c r="M70" s="37"/>
      <c r="N70" s="37"/>
      <c r="O70" s="56"/>
      <c r="P70" s="55" t="str">
        <f t="shared" si="30"/>
        <v/>
      </c>
      <c r="Q70" s="56"/>
      <c r="R70" s="82" t="str">
        <f t="shared" si="93"/>
        <v/>
      </c>
      <c r="S70" s="56"/>
      <c r="T70" s="82" t="str">
        <f t="shared" si="94"/>
        <v/>
      </c>
      <c r="U70" s="56"/>
      <c r="V70" s="82" t="str">
        <f t="shared" si="95"/>
        <v/>
      </c>
      <c r="W70" s="56"/>
      <c r="X70" s="82" t="str">
        <f t="shared" si="96"/>
        <v/>
      </c>
      <c r="Y70" s="37"/>
      <c r="Z70" s="37"/>
      <c r="AA70" s="56"/>
      <c r="AB70" s="55" t="str">
        <f t="shared" si="32"/>
        <v/>
      </c>
      <c r="AC70" s="56"/>
      <c r="AD70" s="55" t="str">
        <f t="shared" si="97"/>
        <v/>
      </c>
      <c r="AE70" s="56"/>
      <c r="AF70" s="55" t="str">
        <f t="shared" si="98"/>
        <v/>
      </c>
      <c r="AG70" s="56"/>
      <c r="AH70" s="55" t="str">
        <f t="shared" si="99"/>
        <v/>
      </c>
      <c r="AI70" s="56"/>
      <c r="AJ70" s="55" t="str">
        <f t="shared" si="100"/>
        <v/>
      </c>
      <c r="AK70" s="37"/>
      <c r="AL70" s="37"/>
      <c r="AM70" s="56"/>
      <c r="AN70" s="55" t="str">
        <f t="shared" si="34"/>
        <v/>
      </c>
      <c r="AO70" s="56"/>
      <c r="AP70" s="55" t="str">
        <f t="shared" si="101"/>
        <v/>
      </c>
      <c r="AQ70" s="56"/>
      <c r="AR70" s="55" t="str">
        <f t="shared" si="102"/>
        <v/>
      </c>
      <c r="AS70" s="56"/>
      <c r="AT70" s="55" t="str">
        <f t="shared" si="103"/>
        <v/>
      </c>
      <c r="AU70" s="56"/>
      <c r="AV70" s="55" t="str">
        <f t="shared" si="104"/>
        <v/>
      </c>
      <c r="AW70" s="37"/>
      <c r="AX70" s="37"/>
      <c r="AY70" s="56"/>
      <c r="AZ70" s="55" t="str">
        <f t="shared" si="36"/>
        <v/>
      </c>
      <c r="BA70" s="56"/>
      <c r="BB70" s="55" t="str">
        <f t="shared" si="105"/>
        <v/>
      </c>
      <c r="BC70" s="48"/>
      <c r="BD70" s="48"/>
    </row>
    <row r="71" spans="1:56" x14ac:dyDescent="0.25">
      <c r="BC71" s="48"/>
      <c r="BD71" s="48"/>
    </row>
    <row r="72" spans="1:56" x14ac:dyDescent="0.25">
      <c r="A72" s="30" t="s">
        <v>62</v>
      </c>
      <c r="C72" s="46" t="str">
        <f>IF(C65="","",AVERAGE(D65:D70))</f>
        <v/>
      </c>
      <c r="D72" s="46"/>
      <c r="E72" s="46" t="str">
        <f t="shared" ref="E72:BA72" si="106">IF(E65="","",AVERAGE(F65:F70))</f>
        <v/>
      </c>
      <c r="F72" s="46"/>
      <c r="G72" s="46" t="str">
        <f t="shared" si="106"/>
        <v/>
      </c>
      <c r="H72" s="46"/>
      <c r="I72" s="46" t="str">
        <f t="shared" si="106"/>
        <v/>
      </c>
      <c r="J72" s="46"/>
      <c r="K72" s="46" t="str">
        <f t="shared" si="106"/>
        <v/>
      </c>
      <c r="L72" s="46"/>
      <c r="M72" s="46"/>
      <c r="N72" s="46"/>
      <c r="O72" s="46" t="str">
        <f t="shared" si="106"/>
        <v/>
      </c>
      <c r="P72" s="46"/>
      <c r="Q72" s="46" t="str">
        <f t="shared" si="106"/>
        <v/>
      </c>
      <c r="R72" s="46"/>
      <c r="S72" s="46" t="str">
        <f t="shared" si="106"/>
        <v/>
      </c>
      <c r="T72" s="46"/>
      <c r="U72" s="46" t="str">
        <f t="shared" si="106"/>
        <v/>
      </c>
      <c r="V72" s="46"/>
      <c r="W72" s="46" t="str">
        <f t="shared" si="106"/>
        <v/>
      </c>
      <c r="X72" s="46"/>
      <c r="Y72" s="46"/>
      <c r="Z72" s="46"/>
      <c r="AA72" s="46" t="str">
        <f t="shared" si="106"/>
        <v/>
      </c>
      <c r="AB72" s="46"/>
      <c r="AC72" s="46" t="str">
        <f t="shared" si="106"/>
        <v/>
      </c>
      <c r="AD72" s="46"/>
      <c r="AE72" s="46" t="str">
        <f t="shared" si="106"/>
        <v/>
      </c>
      <c r="AF72" s="46"/>
      <c r="AG72" s="46" t="str">
        <f t="shared" si="106"/>
        <v/>
      </c>
      <c r="AH72" s="46"/>
      <c r="AI72" s="46" t="str">
        <f t="shared" si="106"/>
        <v/>
      </c>
      <c r="AJ72" s="46"/>
      <c r="AK72" s="46"/>
      <c r="AL72" s="46"/>
      <c r="AM72" s="46" t="str">
        <f t="shared" si="106"/>
        <v/>
      </c>
      <c r="AN72" s="46"/>
      <c r="AO72" s="46" t="str">
        <f t="shared" si="106"/>
        <v/>
      </c>
      <c r="AP72" s="46"/>
      <c r="AQ72" s="46" t="str">
        <f t="shared" si="106"/>
        <v/>
      </c>
      <c r="AR72" s="46"/>
      <c r="AS72" s="46" t="str">
        <f t="shared" si="106"/>
        <v/>
      </c>
      <c r="AT72" s="46"/>
      <c r="AU72" s="46" t="str">
        <f t="shared" si="106"/>
        <v/>
      </c>
      <c r="AV72" s="46"/>
      <c r="AW72" s="46"/>
      <c r="AX72" s="46"/>
      <c r="AY72" s="46" t="str">
        <f t="shared" si="106"/>
        <v/>
      </c>
      <c r="AZ72" s="46"/>
      <c r="BA72" s="46" t="str">
        <f t="shared" si="106"/>
        <v/>
      </c>
      <c r="BB72" s="46"/>
      <c r="BC72" s="48"/>
      <c r="BD72" s="50" t="e">
        <f>AVERAGE(C72:BA72)</f>
        <v>#DIV/0!</v>
      </c>
    </row>
    <row r="73" spans="1:56" x14ac:dyDescent="0.25"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  <c r="AY73" s="47"/>
      <c r="AZ73" s="47"/>
      <c r="BA73" s="47"/>
      <c r="BC73" s="48"/>
      <c r="BD73" s="48"/>
    </row>
    <row r="74" spans="1:56" x14ac:dyDescent="0.25">
      <c r="A74" s="30" t="s">
        <v>100</v>
      </c>
      <c r="C74" s="47">
        <f>SUM(C65:C70)</f>
        <v>0</v>
      </c>
      <c r="D74" s="47"/>
      <c r="E74" s="47">
        <f t="shared" ref="E74:BA74" si="107">SUM(E65:E70)</f>
        <v>0</v>
      </c>
      <c r="F74" s="47"/>
      <c r="G74" s="47">
        <f t="shared" si="107"/>
        <v>0</v>
      </c>
      <c r="H74" s="47"/>
      <c r="I74" s="47">
        <f t="shared" si="107"/>
        <v>0</v>
      </c>
      <c r="J74" s="47"/>
      <c r="K74" s="47">
        <f t="shared" si="107"/>
        <v>0</v>
      </c>
      <c r="L74" s="47"/>
      <c r="M74" s="47"/>
      <c r="N74" s="47"/>
      <c r="O74" s="47">
        <f t="shared" si="107"/>
        <v>0</v>
      </c>
      <c r="P74" s="47"/>
      <c r="Q74" s="47">
        <f t="shared" si="107"/>
        <v>0</v>
      </c>
      <c r="R74" s="47"/>
      <c r="S74" s="47">
        <f t="shared" si="107"/>
        <v>0</v>
      </c>
      <c r="T74" s="47"/>
      <c r="U74" s="47">
        <f t="shared" si="107"/>
        <v>0</v>
      </c>
      <c r="V74" s="47"/>
      <c r="W74" s="47">
        <f t="shared" si="107"/>
        <v>0</v>
      </c>
      <c r="X74" s="47"/>
      <c r="Y74" s="47"/>
      <c r="Z74" s="47"/>
      <c r="AA74" s="47">
        <f t="shared" si="107"/>
        <v>0</v>
      </c>
      <c r="AB74" s="47"/>
      <c r="AC74" s="47">
        <f t="shared" si="107"/>
        <v>0</v>
      </c>
      <c r="AD74" s="47"/>
      <c r="AE74" s="47">
        <f t="shared" si="107"/>
        <v>0</v>
      </c>
      <c r="AF74" s="47"/>
      <c r="AG74" s="47">
        <f t="shared" si="107"/>
        <v>0</v>
      </c>
      <c r="AH74" s="47"/>
      <c r="AI74" s="47">
        <f t="shared" si="107"/>
        <v>0</v>
      </c>
      <c r="AJ74" s="47"/>
      <c r="AK74" s="47"/>
      <c r="AL74" s="47"/>
      <c r="AM74" s="47">
        <f t="shared" si="107"/>
        <v>0</v>
      </c>
      <c r="AN74" s="47"/>
      <c r="AO74" s="47">
        <f t="shared" si="107"/>
        <v>0</v>
      </c>
      <c r="AP74" s="47"/>
      <c r="AQ74" s="47">
        <f t="shared" si="107"/>
        <v>0</v>
      </c>
      <c r="AR74" s="47"/>
      <c r="AS74" s="47">
        <f t="shared" si="107"/>
        <v>0</v>
      </c>
      <c r="AT74" s="47"/>
      <c r="AU74" s="47">
        <f t="shared" si="107"/>
        <v>0</v>
      </c>
      <c r="AV74" s="47"/>
      <c r="AW74" s="47"/>
      <c r="AX74" s="47"/>
      <c r="AY74" s="47">
        <f t="shared" si="107"/>
        <v>0</v>
      </c>
      <c r="AZ74" s="47"/>
      <c r="BA74" s="47">
        <f t="shared" si="107"/>
        <v>0</v>
      </c>
      <c r="BB74" s="47"/>
      <c r="BC74" s="48"/>
      <c r="BD74" s="48"/>
    </row>
    <row r="75" spans="1:56" x14ac:dyDescent="0.25">
      <c r="A75" s="29" t="s">
        <v>41</v>
      </c>
      <c r="C75" s="46" t="str">
        <f>IF(C74=0,"",(SUM(C65:C70)/(C59+C74)))</f>
        <v/>
      </c>
      <c r="D75" s="46"/>
      <c r="E75" s="46" t="str">
        <f t="shared" ref="E75:BA75" si="108">IF(E74=0,"",(SUM(E65:E70)/(E59+E74)))</f>
        <v/>
      </c>
      <c r="F75" s="46"/>
      <c r="G75" s="46" t="str">
        <f t="shared" si="108"/>
        <v/>
      </c>
      <c r="H75" s="46"/>
      <c r="I75" s="46" t="str">
        <f t="shared" si="108"/>
        <v/>
      </c>
      <c r="J75" s="46"/>
      <c r="K75" s="46" t="str">
        <f t="shared" si="108"/>
        <v/>
      </c>
      <c r="L75" s="46"/>
      <c r="M75" s="46"/>
      <c r="N75" s="46"/>
      <c r="O75" s="46" t="str">
        <f t="shared" si="108"/>
        <v/>
      </c>
      <c r="P75" s="46"/>
      <c r="Q75" s="46" t="str">
        <f t="shared" si="108"/>
        <v/>
      </c>
      <c r="R75" s="46"/>
      <c r="S75" s="46" t="str">
        <f t="shared" si="108"/>
        <v/>
      </c>
      <c r="T75" s="46"/>
      <c r="U75" s="46" t="str">
        <f t="shared" si="108"/>
        <v/>
      </c>
      <c r="V75" s="46"/>
      <c r="W75" s="46" t="str">
        <f t="shared" si="108"/>
        <v/>
      </c>
      <c r="X75" s="46"/>
      <c r="Y75" s="46"/>
      <c r="Z75" s="46"/>
      <c r="AA75" s="46" t="str">
        <f t="shared" si="108"/>
        <v/>
      </c>
      <c r="AB75" s="46"/>
      <c r="AC75" s="46" t="str">
        <f t="shared" si="108"/>
        <v/>
      </c>
      <c r="AD75" s="46"/>
      <c r="AE75" s="46" t="str">
        <f t="shared" si="108"/>
        <v/>
      </c>
      <c r="AF75" s="46"/>
      <c r="AG75" s="46" t="str">
        <f t="shared" si="108"/>
        <v/>
      </c>
      <c r="AH75" s="46"/>
      <c r="AI75" s="46" t="str">
        <f t="shared" si="108"/>
        <v/>
      </c>
      <c r="AJ75" s="46"/>
      <c r="AK75" s="46"/>
      <c r="AL75" s="46"/>
      <c r="AM75" s="46" t="str">
        <f t="shared" si="108"/>
        <v/>
      </c>
      <c r="AN75" s="46"/>
      <c r="AO75" s="46" t="str">
        <f t="shared" si="108"/>
        <v/>
      </c>
      <c r="AP75" s="46"/>
      <c r="AQ75" s="46" t="str">
        <f t="shared" si="108"/>
        <v/>
      </c>
      <c r="AR75" s="46"/>
      <c r="AS75" s="46" t="str">
        <f t="shared" si="108"/>
        <v/>
      </c>
      <c r="AT75" s="46"/>
      <c r="AU75" s="46" t="str">
        <f t="shared" si="108"/>
        <v/>
      </c>
      <c r="AV75" s="46"/>
      <c r="AW75" s="46"/>
      <c r="AX75" s="46"/>
      <c r="AY75" s="46" t="str">
        <f t="shared" si="108"/>
        <v/>
      </c>
      <c r="AZ75" s="46"/>
      <c r="BA75" s="46" t="str">
        <f t="shared" si="108"/>
        <v/>
      </c>
      <c r="BB75" s="46"/>
      <c r="BC75" s="48"/>
      <c r="BD75" s="50" t="e">
        <f>AVERAGE(C75:BA75)</f>
        <v>#DIV/0!</v>
      </c>
    </row>
    <row r="78" spans="1:56" x14ac:dyDescent="0.25">
      <c r="A78" s="27" t="s">
        <v>92</v>
      </c>
      <c r="C78" s="57">
        <v>41883</v>
      </c>
      <c r="D78" s="57"/>
      <c r="E78" s="57">
        <v>41884</v>
      </c>
      <c r="F78" s="57"/>
      <c r="G78" s="57">
        <v>41885</v>
      </c>
      <c r="H78" s="57"/>
      <c r="I78" s="57">
        <v>41886</v>
      </c>
      <c r="J78" s="57"/>
      <c r="K78" s="57">
        <v>41887</v>
      </c>
      <c r="L78" s="57"/>
      <c r="M78" s="18">
        <v>41857</v>
      </c>
      <c r="N78" s="18">
        <v>41858</v>
      </c>
      <c r="O78" s="57">
        <v>41890</v>
      </c>
      <c r="P78" s="57"/>
      <c r="Q78" s="57">
        <v>41891</v>
      </c>
      <c r="R78" s="57"/>
      <c r="S78" s="57">
        <v>41892</v>
      </c>
      <c r="T78" s="57"/>
      <c r="U78" s="57">
        <v>41893</v>
      </c>
      <c r="V78" s="57"/>
      <c r="W78" s="57">
        <v>41894</v>
      </c>
      <c r="X78" s="57"/>
      <c r="Y78" s="18">
        <v>41895</v>
      </c>
      <c r="Z78" s="18">
        <v>41896</v>
      </c>
      <c r="AA78" s="57">
        <v>41897</v>
      </c>
      <c r="AB78" s="57"/>
      <c r="AC78" s="57">
        <v>41898</v>
      </c>
      <c r="AD78" s="57"/>
      <c r="AE78" s="57">
        <v>41899</v>
      </c>
      <c r="AF78" s="57"/>
      <c r="AG78" s="57">
        <v>41900</v>
      </c>
      <c r="AH78" s="57"/>
      <c r="AI78" s="57">
        <v>41901</v>
      </c>
      <c r="AJ78" s="57"/>
      <c r="AK78" s="18">
        <v>41902</v>
      </c>
      <c r="AL78" s="18">
        <v>41903</v>
      </c>
      <c r="AM78" s="57">
        <v>41904</v>
      </c>
      <c r="AN78" s="57"/>
      <c r="AO78" s="57">
        <v>41905</v>
      </c>
      <c r="AP78" s="57"/>
      <c r="AQ78" s="57">
        <v>41906</v>
      </c>
      <c r="AR78" s="57"/>
      <c r="AS78" s="57">
        <v>41907</v>
      </c>
      <c r="AT78" s="57"/>
      <c r="AU78" s="57">
        <v>41877</v>
      </c>
      <c r="AV78" s="57"/>
      <c r="AW78" s="18">
        <v>41909</v>
      </c>
      <c r="AX78" s="18">
        <v>41910</v>
      </c>
      <c r="AY78" s="57">
        <v>41911</v>
      </c>
      <c r="AZ78" s="57"/>
      <c r="BA78" s="57">
        <v>41912</v>
      </c>
      <c r="BB78" s="57"/>
    </row>
    <row r="79" spans="1:56" x14ac:dyDescent="0.25">
      <c r="A79" s="26" t="s">
        <v>70</v>
      </c>
      <c r="C79" s="74"/>
      <c r="D79" s="69"/>
      <c r="E79" s="69"/>
      <c r="F79" s="69"/>
      <c r="G79" s="69"/>
      <c r="H79" s="69"/>
      <c r="I79" s="74"/>
      <c r="J79" s="69"/>
      <c r="K79" s="69"/>
      <c r="L79" s="69"/>
      <c r="M79" s="61"/>
      <c r="N79" s="67"/>
      <c r="O79" s="74"/>
      <c r="P79" s="69"/>
      <c r="Q79" s="75"/>
      <c r="R79" s="75"/>
      <c r="S79" s="75"/>
      <c r="T79" s="75"/>
      <c r="U79" s="75"/>
      <c r="V79" s="69"/>
      <c r="W79" s="69"/>
      <c r="X79" s="69"/>
      <c r="Y79" s="61"/>
      <c r="Z79" s="67"/>
      <c r="AA79" s="69"/>
      <c r="AB79" s="74"/>
      <c r="AC79" s="69"/>
      <c r="AD79" s="69"/>
      <c r="AE79" s="69"/>
      <c r="AF79" s="69"/>
      <c r="AG79" s="69"/>
      <c r="AH79" s="69"/>
      <c r="AI79" s="69"/>
      <c r="AJ79" s="69"/>
      <c r="AK79" s="61"/>
      <c r="AL79" s="61"/>
      <c r="AM79" s="69"/>
      <c r="AN79" s="69"/>
      <c r="AO79" s="69"/>
      <c r="AP79" s="69"/>
      <c r="AQ79" s="69"/>
      <c r="AR79" s="69"/>
      <c r="AS79" s="69"/>
      <c r="AT79" s="69"/>
      <c r="AU79" s="69"/>
      <c r="AV79" s="69"/>
      <c r="AW79" s="61"/>
      <c r="AX79" s="61"/>
      <c r="AY79" s="69"/>
      <c r="AZ79" s="69"/>
      <c r="BA79" s="69"/>
      <c r="BB79" s="69"/>
    </row>
    <row r="80" spans="1:56" x14ac:dyDescent="0.25">
      <c r="A80" s="26" t="s">
        <v>71</v>
      </c>
      <c r="C80" s="69"/>
      <c r="D80" s="69"/>
      <c r="E80" s="74"/>
      <c r="F80" s="74"/>
      <c r="G80" s="74"/>
      <c r="H80" s="74"/>
      <c r="I80" s="69"/>
      <c r="J80" s="69"/>
      <c r="K80" s="69"/>
      <c r="L80" s="69"/>
      <c r="M80" s="61"/>
      <c r="N80" s="61"/>
      <c r="O80" s="74"/>
      <c r="P80" s="69"/>
      <c r="Q80" s="74"/>
      <c r="R80" s="74"/>
      <c r="S80" s="74"/>
      <c r="T80" s="74"/>
      <c r="U80" s="69"/>
      <c r="V80" s="69"/>
      <c r="W80" s="69"/>
      <c r="X80" s="69"/>
      <c r="Y80" s="61"/>
      <c r="Z80" s="67"/>
      <c r="AA80" s="69"/>
      <c r="AB80" s="74"/>
      <c r="AC80" s="69"/>
      <c r="AD80" s="69"/>
      <c r="AE80" s="69"/>
      <c r="AF80" s="69"/>
      <c r="AG80" s="69"/>
      <c r="AH80" s="69"/>
      <c r="AI80" s="69"/>
      <c r="AJ80" s="69"/>
      <c r="AK80" s="61"/>
      <c r="AL80" s="61"/>
      <c r="AM80" s="69"/>
      <c r="AN80" s="69"/>
      <c r="AO80" s="69"/>
      <c r="AP80" s="69"/>
      <c r="AQ80" s="69"/>
      <c r="AR80" s="69"/>
      <c r="AS80" s="69"/>
      <c r="AT80" s="69"/>
      <c r="AU80" s="69"/>
      <c r="AV80" s="69"/>
      <c r="AW80" s="61"/>
      <c r="AX80" s="61"/>
      <c r="AY80" s="69"/>
      <c r="AZ80" s="69"/>
      <c r="BA80" s="69"/>
      <c r="BB80" s="69"/>
    </row>
    <row r="81" spans="1:57" x14ac:dyDescent="0.25">
      <c r="A81" s="26" t="s">
        <v>72</v>
      </c>
      <c r="C81" s="69"/>
      <c r="D81" s="69"/>
      <c r="E81" s="74"/>
      <c r="F81" s="74"/>
      <c r="G81" s="69"/>
      <c r="H81" s="69"/>
      <c r="I81" s="74"/>
      <c r="J81" s="69"/>
      <c r="K81" s="69"/>
      <c r="L81" s="69"/>
      <c r="M81" s="61"/>
      <c r="N81" s="67"/>
      <c r="O81" s="69"/>
      <c r="P81" s="69"/>
      <c r="Q81" s="74"/>
      <c r="R81" s="74"/>
      <c r="S81" s="74"/>
      <c r="T81" s="74"/>
      <c r="U81" s="69"/>
      <c r="V81" s="69"/>
      <c r="W81" s="69"/>
      <c r="X81" s="69"/>
      <c r="Y81" s="61"/>
      <c r="Z81" s="61"/>
      <c r="AA81" s="69"/>
      <c r="AB81" s="74"/>
      <c r="AC81" s="69"/>
      <c r="AD81" s="69"/>
      <c r="AE81" s="69"/>
      <c r="AF81" s="69"/>
      <c r="AG81" s="69"/>
      <c r="AH81" s="69"/>
      <c r="AI81" s="69"/>
      <c r="AJ81" s="69"/>
      <c r="AK81" s="61"/>
      <c r="AL81" s="61"/>
      <c r="AM81" s="69"/>
      <c r="AN81" s="69"/>
      <c r="AO81" s="69"/>
      <c r="AP81" s="69"/>
      <c r="AQ81" s="69"/>
      <c r="AR81" s="69"/>
      <c r="AS81" s="69"/>
      <c r="AT81" s="69"/>
      <c r="AU81" s="69"/>
      <c r="AV81" s="69"/>
      <c r="AW81" s="61"/>
      <c r="AX81" s="61"/>
      <c r="AY81" s="69"/>
      <c r="AZ81" s="69"/>
      <c r="BA81" s="69"/>
      <c r="BB81" s="69"/>
    </row>
    <row r="82" spans="1:57" x14ac:dyDescent="0.25">
      <c r="A82" s="26" t="s">
        <v>73</v>
      </c>
      <c r="C82" s="69"/>
      <c r="D82" s="69"/>
      <c r="E82" s="69"/>
      <c r="F82" s="69"/>
      <c r="G82" s="74"/>
      <c r="H82" s="74"/>
      <c r="I82" s="69"/>
      <c r="J82" s="69"/>
      <c r="K82" s="69"/>
      <c r="L82" s="69"/>
      <c r="M82" s="61"/>
      <c r="N82" s="61"/>
      <c r="O82" s="69"/>
      <c r="P82" s="69"/>
      <c r="Q82" s="74"/>
      <c r="R82" s="74"/>
      <c r="S82" s="74"/>
      <c r="T82" s="74"/>
      <c r="U82" s="74"/>
      <c r="V82" s="69"/>
      <c r="W82" s="69"/>
      <c r="X82" s="69"/>
      <c r="Y82" s="61"/>
      <c r="Z82" s="61"/>
      <c r="AA82" s="69"/>
      <c r="AB82" s="74"/>
      <c r="AC82" s="69"/>
      <c r="AD82" s="69"/>
      <c r="AE82" s="69"/>
      <c r="AF82" s="69"/>
      <c r="AG82" s="69"/>
      <c r="AH82" s="69"/>
      <c r="AI82" s="69"/>
      <c r="AJ82" s="69"/>
      <c r="AK82" s="61"/>
      <c r="AL82" s="61"/>
      <c r="AM82" s="69"/>
      <c r="AN82" s="69"/>
      <c r="AO82" s="69"/>
      <c r="AP82" s="69"/>
      <c r="AQ82" s="69"/>
      <c r="AR82" s="69"/>
      <c r="AS82" s="69"/>
      <c r="AT82" s="69"/>
      <c r="AU82" s="69"/>
      <c r="AV82" s="69"/>
      <c r="AW82" s="61"/>
      <c r="AX82" s="61"/>
      <c r="AY82" s="69"/>
      <c r="AZ82" s="69"/>
      <c r="BA82" s="69"/>
      <c r="BB82" s="69"/>
    </row>
    <row r="83" spans="1:57" x14ac:dyDescent="0.25">
      <c r="A83" s="26" t="s">
        <v>74</v>
      </c>
      <c r="C83" s="69"/>
      <c r="D83" s="69"/>
      <c r="E83" s="69"/>
      <c r="F83" s="69"/>
      <c r="G83" s="69"/>
      <c r="H83" s="69"/>
      <c r="I83" s="69"/>
      <c r="J83" s="69"/>
      <c r="K83" s="69"/>
      <c r="L83" s="69"/>
      <c r="M83" s="61"/>
      <c r="N83" s="61"/>
      <c r="O83" s="69"/>
      <c r="P83" s="69"/>
      <c r="Q83" s="69"/>
      <c r="R83" s="69"/>
      <c r="S83" s="69"/>
      <c r="T83" s="69"/>
      <c r="U83" s="69"/>
      <c r="V83" s="69"/>
      <c r="W83" s="69"/>
      <c r="X83" s="69"/>
      <c r="Y83" s="61"/>
      <c r="Z83" s="61"/>
      <c r="AA83" s="69"/>
      <c r="AB83" s="69"/>
      <c r="AC83" s="69"/>
      <c r="AD83" s="69"/>
      <c r="AE83" s="69"/>
      <c r="AF83" s="69"/>
      <c r="AG83" s="69"/>
      <c r="AH83" s="69"/>
      <c r="AI83" s="69"/>
      <c r="AJ83" s="69"/>
      <c r="AK83" s="61"/>
      <c r="AL83" s="61"/>
      <c r="AM83" s="69"/>
      <c r="AN83" s="69"/>
      <c r="AO83" s="69"/>
      <c r="AP83" s="69"/>
      <c r="AQ83" s="69"/>
      <c r="AR83" s="69"/>
      <c r="AS83" s="69"/>
      <c r="AT83" s="69"/>
      <c r="AU83" s="69"/>
      <c r="AV83" s="69"/>
      <c r="AW83" s="61"/>
      <c r="AX83" s="61"/>
      <c r="AY83" s="69"/>
      <c r="AZ83" s="69"/>
      <c r="BA83" s="69"/>
      <c r="BB83" s="69"/>
    </row>
    <row r="84" spans="1:57" x14ac:dyDescent="0.25">
      <c r="A84" s="26" t="s">
        <v>75</v>
      </c>
      <c r="C84" s="69"/>
      <c r="D84" s="69"/>
      <c r="E84" s="69"/>
      <c r="F84" s="69"/>
      <c r="G84" s="69"/>
      <c r="H84" s="69"/>
      <c r="I84" s="69"/>
      <c r="J84" s="69"/>
      <c r="K84" s="69"/>
      <c r="L84" s="69"/>
      <c r="M84" s="61"/>
      <c r="N84" s="61"/>
      <c r="O84" s="69"/>
      <c r="P84" s="69"/>
      <c r="Q84" s="69"/>
      <c r="R84" s="69"/>
      <c r="S84" s="69"/>
      <c r="T84" s="69"/>
      <c r="U84" s="69"/>
      <c r="V84" s="69"/>
      <c r="W84" s="69"/>
      <c r="X84" s="69"/>
      <c r="Y84" s="61"/>
      <c r="Z84" s="61"/>
      <c r="AA84" s="69"/>
      <c r="AB84" s="69"/>
      <c r="AC84" s="69"/>
      <c r="AD84" s="69"/>
      <c r="AE84" s="69"/>
      <c r="AF84" s="69"/>
      <c r="AG84" s="69"/>
      <c r="AH84" s="69"/>
      <c r="AI84" s="69"/>
      <c r="AJ84" s="69"/>
      <c r="AK84" s="61"/>
      <c r="AL84" s="61"/>
      <c r="AM84" s="69"/>
      <c r="AN84" s="69"/>
      <c r="AO84" s="69"/>
      <c r="AP84" s="69"/>
      <c r="AQ84" s="69"/>
      <c r="AR84" s="69"/>
      <c r="AS84" s="69"/>
      <c r="AT84" s="69"/>
      <c r="AU84" s="69"/>
      <c r="AV84" s="69"/>
      <c r="AW84" s="61"/>
      <c r="AX84" s="61"/>
      <c r="AY84" s="69"/>
      <c r="AZ84" s="69"/>
      <c r="BA84" s="69"/>
      <c r="BB84" s="69"/>
    </row>
    <row r="85" spans="1:57" x14ac:dyDescent="0.25">
      <c r="A85" s="26" t="s">
        <v>76</v>
      </c>
      <c r="C85" s="69"/>
      <c r="D85" s="69"/>
      <c r="E85" s="74"/>
      <c r="F85" s="74"/>
      <c r="G85" s="69"/>
      <c r="H85" s="69"/>
      <c r="I85" s="74"/>
      <c r="J85" s="69"/>
      <c r="K85" s="69"/>
      <c r="L85" s="69"/>
      <c r="M85" s="61"/>
      <c r="N85" s="67"/>
      <c r="O85" s="69"/>
      <c r="P85" s="69"/>
      <c r="Q85" s="69"/>
      <c r="R85" s="69"/>
      <c r="S85" s="69"/>
      <c r="T85" s="69"/>
      <c r="U85" s="69"/>
      <c r="V85" s="69"/>
      <c r="W85" s="69"/>
      <c r="X85" s="69"/>
      <c r="Y85" s="61"/>
      <c r="Z85" s="67"/>
      <c r="AA85" s="69"/>
      <c r="AB85" s="69"/>
      <c r="AC85" s="69"/>
      <c r="AD85" s="69"/>
      <c r="AE85" s="69"/>
      <c r="AF85" s="69"/>
      <c r="AG85" s="69"/>
      <c r="AH85" s="69"/>
      <c r="AI85" s="69"/>
      <c r="AJ85" s="69"/>
      <c r="AK85" s="61"/>
      <c r="AL85" s="61"/>
      <c r="AM85" s="69"/>
      <c r="AN85" s="69"/>
      <c r="AO85" s="69"/>
      <c r="AP85" s="69"/>
      <c r="AQ85" s="69"/>
      <c r="AR85" s="69"/>
      <c r="AS85" s="69"/>
      <c r="AT85" s="69"/>
      <c r="AU85" s="69"/>
      <c r="AV85" s="69"/>
      <c r="AW85" s="61"/>
      <c r="AX85" s="61"/>
      <c r="AY85" s="69"/>
      <c r="AZ85" s="69"/>
      <c r="BA85" s="69"/>
      <c r="BB85" s="69"/>
    </row>
    <row r="86" spans="1:57" x14ac:dyDescent="0.25">
      <c r="A86" s="26" t="s">
        <v>77</v>
      </c>
      <c r="C86" s="69"/>
      <c r="D86" s="69"/>
      <c r="E86" s="69"/>
      <c r="F86" s="69"/>
      <c r="G86" s="69"/>
      <c r="H86" s="69"/>
      <c r="I86" s="69"/>
      <c r="J86" s="69"/>
      <c r="K86" s="69"/>
      <c r="L86" s="69"/>
      <c r="M86" s="61"/>
      <c r="N86" s="61"/>
      <c r="O86" s="69"/>
      <c r="P86" s="69"/>
      <c r="Q86" s="69"/>
      <c r="R86" s="69"/>
      <c r="S86" s="69"/>
      <c r="T86" s="69"/>
      <c r="U86" s="69"/>
      <c r="V86" s="69"/>
      <c r="W86" s="69"/>
      <c r="X86" s="69"/>
      <c r="Y86" s="61"/>
      <c r="Z86" s="61"/>
      <c r="AA86" s="69"/>
      <c r="AB86" s="69"/>
      <c r="AC86" s="69"/>
      <c r="AD86" s="69"/>
      <c r="AE86" s="69"/>
      <c r="AF86" s="69"/>
      <c r="AG86" s="69"/>
      <c r="AH86" s="69"/>
      <c r="AI86" s="69"/>
      <c r="AJ86" s="69"/>
      <c r="AK86" s="61"/>
      <c r="AL86" s="61"/>
      <c r="AM86" s="69"/>
      <c r="AN86" s="69"/>
      <c r="AO86" s="69"/>
      <c r="AP86" s="69"/>
      <c r="AQ86" s="69"/>
      <c r="AR86" s="69"/>
      <c r="AS86" s="69"/>
      <c r="AT86" s="69"/>
      <c r="AU86" s="69"/>
      <c r="AV86" s="69"/>
      <c r="AW86" s="61"/>
      <c r="AX86" s="61"/>
      <c r="AY86" s="69"/>
      <c r="AZ86" s="69"/>
      <c r="BA86" s="69"/>
      <c r="BB86" s="69"/>
    </row>
    <row r="87" spans="1:57" x14ac:dyDescent="0.25">
      <c r="A87" s="26" t="s">
        <v>78</v>
      </c>
      <c r="C87" s="69"/>
      <c r="D87" s="69"/>
      <c r="E87" s="69"/>
      <c r="F87" s="69"/>
      <c r="G87" s="69"/>
      <c r="H87" s="69"/>
      <c r="I87" s="69"/>
      <c r="J87" s="69"/>
      <c r="K87" s="69"/>
      <c r="L87" s="69"/>
      <c r="M87" s="61"/>
      <c r="N87" s="61"/>
      <c r="O87" s="69"/>
      <c r="P87" s="69"/>
      <c r="Q87" s="69"/>
      <c r="R87" s="69"/>
      <c r="S87" s="69"/>
      <c r="T87" s="69"/>
      <c r="U87" s="69"/>
      <c r="V87" s="69"/>
      <c r="W87" s="69"/>
      <c r="X87" s="69"/>
      <c r="Y87" s="61"/>
      <c r="Z87" s="61"/>
      <c r="AA87" s="69"/>
      <c r="AB87" s="69"/>
      <c r="AC87" s="69"/>
      <c r="AD87" s="69"/>
      <c r="AE87" s="69"/>
      <c r="AF87" s="69"/>
      <c r="AG87" s="69"/>
      <c r="AH87" s="69"/>
      <c r="AI87" s="69"/>
      <c r="AJ87" s="69"/>
      <c r="AK87" s="61"/>
      <c r="AL87" s="61"/>
      <c r="AM87" s="69"/>
      <c r="AN87" s="69"/>
      <c r="AO87" s="69"/>
      <c r="AP87" s="69"/>
      <c r="AQ87" s="69"/>
      <c r="AR87" s="69"/>
      <c r="AS87" s="69"/>
      <c r="AT87" s="69"/>
      <c r="AU87" s="69"/>
      <c r="AV87" s="69"/>
      <c r="AW87" s="61"/>
      <c r="AX87" s="61"/>
      <c r="AY87" s="69"/>
      <c r="AZ87" s="69"/>
      <c r="BA87" s="69"/>
      <c r="BB87" s="69"/>
    </row>
    <row r="89" spans="1:57" x14ac:dyDescent="0.25">
      <c r="A89" s="65" t="s">
        <v>79</v>
      </c>
      <c r="B89" s="65"/>
      <c r="C89" s="29" t="str">
        <f>IF(C65="","",SUM(C79:C87))</f>
        <v/>
      </c>
      <c r="D89" s="29"/>
      <c r="E89" s="29" t="str">
        <f t="shared" ref="E89:BA89" si="109">IF(E65="","",SUM(E79:E87))</f>
        <v/>
      </c>
      <c r="F89" s="29"/>
      <c r="G89" s="29" t="str">
        <f t="shared" si="109"/>
        <v/>
      </c>
      <c r="H89" s="29"/>
      <c r="I89" s="29" t="str">
        <f t="shared" si="109"/>
        <v/>
      </c>
      <c r="J89" s="29"/>
      <c r="K89" s="29" t="str">
        <f t="shared" si="109"/>
        <v/>
      </c>
      <c r="L89" s="29"/>
      <c r="M89" s="29"/>
      <c r="N89" s="29"/>
      <c r="O89" s="29" t="str">
        <f t="shared" si="109"/>
        <v/>
      </c>
      <c r="P89" s="29"/>
      <c r="Q89" s="29" t="str">
        <f t="shared" si="109"/>
        <v/>
      </c>
      <c r="R89" s="29"/>
      <c r="S89" s="29" t="str">
        <f t="shared" si="109"/>
        <v/>
      </c>
      <c r="T89" s="29"/>
      <c r="U89" s="29" t="str">
        <f t="shared" si="109"/>
        <v/>
      </c>
      <c r="V89" s="29"/>
      <c r="W89" s="29" t="str">
        <f t="shared" si="109"/>
        <v/>
      </c>
      <c r="X89" s="29"/>
      <c r="Y89" s="29"/>
      <c r="Z89" s="29"/>
      <c r="AA89" s="29" t="str">
        <f t="shared" si="109"/>
        <v/>
      </c>
      <c r="AB89" s="29"/>
      <c r="AC89" s="29" t="str">
        <f t="shared" si="109"/>
        <v/>
      </c>
      <c r="AD89" s="29"/>
      <c r="AE89" s="29" t="str">
        <f t="shared" si="109"/>
        <v/>
      </c>
      <c r="AF89" s="29"/>
      <c r="AG89" s="29" t="str">
        <f t="shared" si="109"/>
        <v/>
      </c>
      <c r="AH89" s="29"/>
      <c r="AI89" s="29" t="str">
        <f t="shared" si="109"/>
        <v/>
      </c>
      <c r="AJ89" s="29"/>
      <c r="AK89" s="29"/>
      <c r="AL89" s="29"/>
      <c r="AM89" s="29" t="str">
        <f t="shared" si="109"/>
        <v/>
      </c>
      <c r="AN89" s="29"/>
      <c r="AO89" s="29" t="str">
        <f t="shared" si="109"/>
        <v/>
      </c>
      <c r="AP89" s="29"/>
      <c r="AQ89" s="29" t="str">
        <f t="shared" si="109"/>
        <v/>
      </c>
      <c r="AR89" s="29"/>
      <c r="AS89" s="29" t="str">
        <f t="shared" si="109"/>
        <v/>
      </c>
      <c r="AT89" s="29"/>
      <c r="AU89" s="29" t="str">
        <f t="shared" si="109"/>
        <v/>
      </c>
      <c r="AV89" s="29" t="str">
        <f t="shared" si="109"/>
        <v/>
      </c>
      <c r="AW89" s="29"/>
      <c r="AX89" s="29"/>
      <c r="AY89" s="29" t="str">
        <f t="shared" si="109"/>
        <v/>
      </c>
      <c r="AZ89" s="29"/>
      <c r="BA89" s="29" t="str">
        <f t="shared" si="109"/>
        <v/>
      </c>
      <c r="BB89" s="29"/>
      <c r="BC89" s="26">
        <f>SUM(C89:BA89)</f>
        <v>0</v>
      </c>
      <c r="BD89" s="66" t="e">
        <f>AVERAGE(C89:BA89)</f>
        <v>#DIV/0!</v>
      </c>
    </row>
    <row r="90" spans="1:57" x14ac:dyDescent="0.25">
      <c r="BD90" s="66"/>
    </row>
    <row r="91" spans="1:57" x14ac:dyDescent="0.25">
      <c r="A91" s="65" t="s">
        <v>80</v>
      </c>
      <c r="C91" s="45" t="str">
        <f>IF(C65="","",C89+C59)</f>
        <v/>
      </c>
      <c r="D91" s="45"/>
      <c r="E91" s="45" t="str">
        <f t="shared" ref="E91:BA91" si="110">IF(E65="","",E89+E59)</f>
        <v/>
      </c>
      <c r="F91" s="45"/>
      <c r="G91" s="45" t="str">
        <f t="shared" si="110"/>
        <v/>
      </c>
      <c r="H91" s="45"/>
      <c r="I91" s="45" t="str">
        <f t="shared" si="110"/>
        <v/>
      </c>
      <c r="J91" s="45"/>
      <c r="K91" s="45" t="str">
        <f t="shared" si="110"/>
        <v/>
      </c>
      <c r="L91" s="45"/>
      <c r="M91" s="45"/>
      <c r="N91" s="45"/>
      <c r="O91" s="45" t="str">
        <f t="shared" si="110"/>
        <v/>
      </c>
      <c r="P91" s="45"/>
      <c r="Q91" s="45" t="str">
        <f t="shared" si="110"/>
        <v/>
      </c>
      <c r="R91" s="45"/>
      <c r="S91" s="45" t="str">
        <f t="shared" si="110"/>
        <v/>
      </c>
      <c r="T91" s="45"/>
      <c r="U91" s="45" t="str">
        <f t="shared" si="110"/>
        <v/>
      </c>
      <c r="V91" s="45"/>
      <c r="W91" s="45" t="str">
        <f t="shared" si="110"/>
        <v/>
      </c>
      <c r="X91" s="45"/>
      <c r="Y91" s="45"/>
      <c r="Z91" s="45"/>
      <c r="AA91" s="45" t="str">
        <f t="shared" si="110"/>
        <v/>
      </c>
      <c r="AB91" s="45"/>
      <c r="AC91" s="45" t="str">
        <f t="shared" si="110"/>
        <v/>
      </c>
      <c r="AD91" s="45"/>
      <c r="AE91" s="45" t="str">
        <f t="shared" si="110"/>
        <v/>
      </c>
      <c r="AF91" s="45"/>
      <c r="AG91" s="45" t="str">
        <f t="shared" si="110"/>
        <v/>
      </c>
      <c r="AH91" s="45"/>
      <c r="AI91" s="45" t="str">
        <f t="shared" si="110"/>
        <v/>
      </c>
      <c r="AJ91" s="45"/>
      <c r="AK91" s="45"/>
      <c r="AL91" s="45"/>
      <c r="AM91" s="45" t="str">
        <f t="shared" si="110"/>
        <v/>
      </c>
      <c r="AN91" s="45"/>
      <c r="AO91" s="45" t="str">
        <f t="shared" si="110"/>
        <v/>
      </c>
      <c r="AP91" s="45"/>
      <c r="AQ91" s="45" t="str">
        <f t="shared" si="110"/>
        <v/>
      </c>
      <c r="AR91" s="45"/>
      <c r="AS91" s="45" t="str">
        <f t="shared" si="110"/>
        <v/>
      </c>
      <c r="AT91" s="45"/>
      <c r="AU91" s="45" t="str">
        <f t="shared" si="110"/>
        <v/>
      </c>
      <c r="AV91" s="45"/>
      <c r="AW91" s="45"/>
      <c r="AX91" s="45"/>
      <c r="AY91" s="45" t="str">
        <f t="shared" si="110"/>
        <v/>
      </c>
      <c r="AZ91" s="45"/>
      <c r="BA91" s="45" t="str">
        <f t="shared" si="110"/>
        <v/>
      </c>
      <c r="BB91" s="45"/>
      <c r="BC91" s="26">
        <f t="shared" ref="BC91" si="111">SUM(C91:BA91)</f>
        <v>0</v>
      </c>
      <c r="BD91" s="66" t="e">
        <f t="shared" ref="BD91:BD93" si="112">AVERAGE(C91:BA91)</f>
        <v>#DIV/0!</v>
      </c>
    </row>
    <row r="92" spans="1:57" x14ac:dyDescent="0.25">
      <c r="BD92" s="66"/>
    </row>
    <row r="93" spans="1:57" x14ac:dyDescent="0.25">
      <c r="A93" s="65" t="s">
        <v>81</v>
      </c>
      <c r="B93" s="65"/>
      <c r="C93" s="46" t="str">
        <f>IF(C65="","",C89/((C89+C59)+SUM(C65:C70)))</f>
        <v/>
      </c>
      <c r="D93" s="46"/>
      <c r="E93" s="46" t="str">
        <f t="shared" ref="E93:BA93" si="113">IF(E65="","",E89/((E89+E59)+SUM(E65:E70)))</f>
        <v/>
      </c>
      <c r="F93" s="46"/>
      <c r="G93" s="46" t="str">
        <f t="shared" si="113"/>
        <v/>
      </c>
      <c r="H93" s="46"/>
      <c r="I93" s="46" t="str">
        <f t="shared" si="113"/>
        <v/>
      </c>
      <c r="J93" s="46"/>
      <c r="K93" s="46" t="str">
        <f t="shared" si="113"/>
        <v/>
      </c>
      <c r="L93" s="46"/>
      <c r="M93" s="46"/>
      <c r="N93" s="46"/>
      <c r="O93" s="46" t="str">
        <f t="shared" si="113"/>
        <v/>
      </c>
      <c r="P93" s="46"/>
      <c r="Q93" s="46" t="str">
        <f t="shared" si="113"/>
        <v/>
      </c>
      <c r="R93" s="46"/>
      <c r="S93" s="46" t="str">
        <f t="shared" si="113"/>
        <v/>
      </c>
      <c r="T93" s="46"/>
      <c r="U93" s="46" t="str">
        <f t="shared" si="113"/>
        <v/>
      </c>
      <c r="V93" s="46"/>
      <c r="W93" s="46" t="str">
        <f t="shared" si="113"/>
        <v/>
      </c>
      <c r="X93" s="46"/>
      <c r="Y93" s="46"/>
      <c r="Z93" s="46"/>
      <c r="AA93" s="46" t="str">
        <f t="shared" si="113"/>
        <v/>
      </c>
      <c r="AB93" s="46"/>
      <c r="AC93" s="46" t="str">
        <f t="shared" si="113"/>
        <v/>
      </c>
      <c r="AD93" s="46"/>
      <c r="AE93" s="46" t="str">
        <f t="shared" si="113"/>
        <v/>
      </c>
      <c r="AF93" s="46"/>
      <c r="AG93" s="46" t="str">
        <f t="shared" si="113"/>
        <v/>
      </c>
      <c r="AH93" s="46"/>
      <c r="AI93" s="46" t="str">
        <f t="shared" si="113"/>
        <v/>
      </c>
      <c r="AJ93" s="46"/>
      <c r="AK93" s="46"/>
      <c r="AL93" s="46"/>
      <c r="AM93" s="46" t="str">
        <f t="shared" si="113"/>
        <v/>
      </c>
      <c r="AN93" s="46"/>
      <c r="AO93" s="46" t="str">
        <f t="shared" si="113"/>
        <v/>
      </c>
      <c r="AP93" s="46"/>
      <c r="AQ93" s="46" t="str">
        <f t="shared" si="113"/>
        <v/>
      </c>
      <c r="AR93" s="46"/>
      <c r="AS93" s="46" t="str">
        <f t="shared" si="113"/>
        <v/>
      </c>
      <c r="AT93" s="46"/>
      <c r="AU93" s="46" t="str">
        <f t="shared" si="113"/>
        <v/>
      </c>
      <c r="AV93" s="46"/>
      <c r="AW93" s="46"/>
      <c r="AX93" s="46"/>
      <c r="AY93" s="46" t="str">
        <f t="shared" si="113"/>
        <v/>
      </c>
      <c r="AZ93" s="46"/>
      <c r="BA93" s="46" t="str">
        <f t="shared" si="113"/>
        <v/>
      </c>
      <c r="BB93" s="46"/>
      <c r="BD93" s="66" t="e">
        <f t="shared" si="112"/>
        <v>#DIV/0!</v>
      </c>
      <c r="BE93" s="47"/>
    </row>
  </sheetData>
  <mergeCells count="1">
    <mergeCell ref="I3:O7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G104"/>
  <sheetViews>
    <sheetView zoomScale="60" zoomScaleNormal="60" workbookViewId="0">
      <pane xSplit="1" ySplit="10" topLeftCell="B29" activePane="bottomRight" state="frozen"/>
      <selection pane="topRight" activeCell="B1" sqref="B1"/>
      <selection pane="bottomLeft" activeCell="A11" sqref="A11"/>
      <selection pane="bottomRight" activeCell="G3" sqref="G3"/>
    </sheetView>
  </sheetViews>
  <sheetFormatPr baseColWidth="10" defaultRowHeight="15" x14ac:dyDescent="0.25"/>
  <cols>
    <col min="1" max="1" width="36.7109375" style="26" customWidth="1"/>
    <col min="2" max="2" width="6" style="26" customWidth="1"/>
    <col min="3" max="3" width="8.42578125" style="26" customWidth="1"/>
    <col min="4" max="4" width="8" style="26" customWidth="1"/>
    <col min="5" max="8" width="9.28515625" style="26" customWidth="1"/>
    <col min="9" max="9" width="9.7109375" style="26" customWidth="1"/>
    <col min="10" max="10" width="9.28515625" style="26" customWidth="1"/>
    <col min="11" max="12" width="9.7109375" style="26" customWidth="1"/>
    <col min="13" max="14" width="9.42578125" style="26" customWidth="1"/>
    <col min="15" max="15" width="9.5703125" style="26" customWidth="1"/>
    <col min="16" max="16" width="7.5703125" style="26" customWidth="1"/>
    <col min="17" max="18" width="9" style="26" customWidth="1"/>
    <col min="19" max="20" width="8.28515625" style="26" customWidth="1"/>
    <col min="21" max="21" width="8.5703125" style="26" customWidth="1"/>
    <col min="22" max="22" width="8.28515625" style="26" customWidth="1"/>
    <col min="23" max="26" width="8.85546875" style="26" customWidth="1"/>
    <col min="27" max="27" width="8.42578125" style="26" customWidth="1"/>
    <col min="28" max="28" width="7.42578125" style="26" customWidth="1"/>
    <col min="29" max="30" width="9.140625" style="26" customWidth="1"/>
    <col min="31" max="33" width="8.5703125" style="26" customWidth="1"/>
    <col min="34" max="34" width="8.85546875" style="26" customWidth="1"/>
    <col min="35" max="36" width="9.5703125" style="26" customWidth="1"/>
    <col min="37" max="38" width="8.5703125" style="26" customWidth="1"/>
    <col min="39" max="39" width="9.28515625" style="26" customWidth="1"/>
    <col min="40" max="40" width="6.42578125" style="26" customWidth="1"/>
    <col min="41" max="42" width="9.140625" style="26" customWidth="1"/>
    <col min="43" max="44" width="8.85546875" style="26" customWidth="1"/>
    <col min="45" max="46" width="9.140625" style="26" customWidth="1"/>
    <col min="47" max="48" width="9.28515625" style="26" customWidth="1"/>
    <col min="49" max="51" width="8.85546875" style="26" customWidth="1"/>
    <col min="52" max="52" width="7.42578125" style="26" customWidth="1"/>
    <col min="53" max="55" width="8.85546875" style="26" customWidth="1"/>
    <col min="56" max="56" width="7.5703125" style="26" customWidth="1"/>
    <col min="57" max="57" width="8.7109375" style="26" customWidth="1"/>
    <col min="58" max="58" width="10" style="26" bestFit="1" customWidth="1"/>
    <col min="59" max="16384" width="11.42578125" style="26"/>
  </cols>
  <sheetData>
    <row r="1" spans="1:58" ht="12" customHeight="1" x14ac:dyDescent="0.25">
      <c r="A1" s="14"/>
      <c r="B1" s="42"/>
      <c r="C1" s="9" t="s">
        <v>15</v>
      </c>
      <c r="D1" s="9"/>
      <c r="K1" s="9"/>
      <c r="L1" s="9"/>
      <c r="M1" s="9"/>
      <c r="N1" s="9"/>
      <c r="O1" s="9"/>
      <c r="P1" s="9"/>
      <c r="Q1" s="9"/>
      <c r="R1" s="9"/>
      <c r="S1" s="2"/>
      <c r="T1" s="9"/>
    </row>
    <row r="2" spans="1:58" ht="11.25" customHeight="1" x14ac:dyDescent="0.25">
      <c r="A2" s="3"/>
      <c r="B2" s="10"/>
      <c r="C2" s="9" t="s">
        <v>16</v>
      </c>
      <c r="D2" s="9"/>
      <c r="K2" s="9"/>
      <c r="L2" s="9"/>
      <c r="M2" s="9"/>
      <c r="N2" s="9"/>
      <c r="O2" s="9"/>
      <c r="P2" s="9"/>
      <c r="Q2" s="9"/>
      <c r="R2" s="9"/>
      <c r="S2" s="2"/>
      <c r="T2" s="9"/>
    </row>
    <row r="3" spans="1:58" ht="12" customHeight="1" x14ac:dyDescent="0.25">
      <c r="A3" s="4"/>
      <c r="B3" s="11"/>
      <c r="C3" s="9" t="s">
        <v>0</v>
      </c>
      <c r="D3" s="9"/>
      <c r="I3" s="109" t="s">
        <v>89</v>
      </c>
      <c r="J3" s="109"/>
      <c r="K3" s="109"/>
      <c r="L3" s="109"/>
      <c r="M3" s="109"/>
      <c r="N3" s="109"/>
      <c r="O3" s="109"/>
      <c r="P3" s="9"/>
      <c r="Q3" s="9"/>
      <c r="R3" s="9"/>
      <c r="S3" s="2"/>
      <c r="T3" s="9"/>
    </row>
    <row r="4" spans="1:58" ht="12" customHeight="1" x14ac:dyDescent="0.25">
      <c r="A4" s="5"/>
      <c r="B4" s="12"/>
      <c r="C4" s="9" t="s">
        <v>17</v>
      </c>
      <c r="D4" s="9"/>
      <c r="I4" s="109"/>
      <c r="J4" s="109"/>
      <c r="K4" s="109"/>
      <c r="L4" s="109"/>
      <c r="M4" s="109"/>
      <c r="N4" s="109"/>
      <c r="O4" s="109"/>
      <c r="P4" s="9"/>
      <c r="Q4" s="9"/>
      <c r="R4" s="9"/>
      <c r="S4" s="2"/>
      <c r="T4" s="9"/>
    </row>
    <row r="5" spans="1:58" ht="11.25" customHeight="1" x14ac:dyDescent="0.25">
      <c r="A5" s="6"/>
      <c r="B5" s="24"/>
      <c r="C5" s="9" t="s">
        <v>18</v>
      </c>
      <c r="D5" s="9"/>
      <c r="I5" s="109"/>
      <c r="J5" s="109"/>
      <c r="K5" s="109"/>
      <c r="L5" s="109"/>
      <c r="M5" s="109"/>
      <c r="N5" s="109"/>
      <c r="O5" s="109"/>
      <c r="P5" s="9"/>
      <c r="Q5" s="9"/>
      <c r="R5" s="9"/>
      <c r="S5" s="9"/>
      <c r="T5" s="9"/>
    </row>
    <row r="6" spans="1:58" ht="13.5" customHeight="1" x14ac:dyDescent="0.25">
      <c r="A6" s="7"/>
      <c r="B6" s="13"/>
      <c r="C6" s="9" t="s">
        <v>19</v>
      </c>
      <c r="D6" s="9"/>
      <c r="I6" s="109"/>
      <c r="J6" s="109"/>
      <c r="K6" s="109"/>
      <c r="L6" s="109"/>
      <c r="M6" s="109"/>
      <c r="N6" s="109"/>
      <c r="O6" s="109"/>
      <c r="P6" s="9"/>
      <c r="Q6" s="9"/>
      <c r="R6" s="9"/>
      <c r="S6" s="9"/>
      <c r="T6" s="9"/>
    </row>
    <row r="7" spans="1:58" x14ac:dyDescent="0.25">
      <c r="A7" s="8"/>
      <c r="B7" s="25"/>
      <c r="C7" s="9" t="s">
        <v>20</v>
      </c>
      <c r="D7" s="9"/>
      <c r="I7" s="109"/>
      <c r="J7" s="109"/>
      <c r="K7" s="109"/>
      <c r="L7" s="109"/>
      <c r="M7" s="109"/>
      <c r="N7" s="109"/>
      <c r="O7" s="109"/>
      <c r="P7" s="9"/>
      <c r="Q7" s="9"/>
      <c r="R7" s="9"/>
      <c r="S7" s="2"/>
      <c r="T7" s="9"/>
    </row>
    <row r="8" spans="1:58" x14ac:dyDescent="0.25">
      <c r="A8" s="53"/>
    </row>
    <row r="10" spans="1:58" x14ac:dyDescent="0.25">
      <c r="C10" s="57">
        <v>41913</v>
      </c>
      <c r="D10" s="57"/>
      <c r="E10" s="57">
        <v>41914</v>
      </c>
      <c r="F10" s="57"/>
      <c r="G10" s="57">
        <v>41915</v>
      </c>
      <c r="H10" s="57"/>
      <c r="I10" s="18">
        <v>41916</v>
      </c>
      <c r="J10" s="18">
        <v>41917</v>
      </c>
      <c r="K10" s="57">
        <v>41918</v>
      </c>
      <c r="L10" s="57"/>
      <c r="M10" s="57">
        <v>41919</v>
      </c>
      <c r="N10" s="57"/>
      <c r="O10" s="57">
        <v>41920</v>
      </c>
      <c r="P10" s="57"/>
      <c r="Q10" s="57">
        <v>41921</v>
      </c>
      <c r="R10" s="57"/>
      <c r="S10" s="57">
        <v>41922</v>
      </c>
      <c r="T10" s="57"/>
      <c r="U10" s="18">
        <v>41923</v>
      </c>
      <c r="V10" s="18">
        <v>41924</v>
      </c>
      <c r="W10" s="57">
        <v>41925</v>
      </c>
      <c r="X10" s="57"/>
      <c r="Y10" s="57">
        <v>41926</v>
      </c>
      <c r="Z10" s="57"/>
      <c r="AA10" s="57">
        <v>41927</v>
      </c>
      <c r="AB10" s="57"/>
      <c r="AC10" s="57">
        <v>41928</v>
      </c>
      <c r="AD10" s="57"/>
      <c r="AE10" s="57">
        <v>41929</v>
      </c>
      <c r="AF10" s="57"/>
      <c r="AG10" s="18">
        <v>41930</v>
      </c>
      <c r="AH10" s="18">
        <v>41931</v>
      </c>
      <c r="AI10" s="57">
        <v>41932</v>
      </c>
      <c r="AJ10" s="57"/>
      <c r="AK10" s="57">
        <v>41933</v>
      </c>
      <c r="AL10" s="57"/>
      <c r="AM10" s="57">
        <v>41934</v>
      </c>
      <c r="AN10" s="57"/>
      <c r="AO10" s="57">
        <v>41935</v>
      </c>
      <c r="AP10" s="57"/>
      <c r="AQ10" s="57">
        <v>41936</v>
      </c>
      <c r="AR10" s="57"/>
      <c r="AS10" s="18">
        <v>41937</v>
      </c>
      <c r="AT10" s="18">
        <v>41938</v>
      </c>
      <c r="AU10" s="57">
        <v>41939</v>
      </c>
      <c r="AV10" s="57"/>
      <c r="AW10" s="57">
        <v>41940</v>
      </c>
      <c r="AX10" s="57"/>
      <c r="AY10" s="57">
        <v>41941</v>
      </c>
      <c r="AZ10" s="57"/>
      <c r="BA10" s="57">
        <v>41942</v>
      </c>
      <c r="BB10" s="57"/>
      <c r="BC10" s="57">
        <v>41943</v>
      </c>
      <c r="BD10" s="57"/>
      <c r="BE10" s="48" t="s">
        <v>57</v>
      </c>
      <c r="BF10" s="26" t="s">
        <v>58</v>
      </c>
    </row>
    <row r="11" spans="1:58" x14ac:dyDescent="0.25">
      <c r="A11" s="17" t="s">
        <v>3</v>
      </c>
      <c r="B11" s="17"/>
      <c r="C11" s="36"/>
      <c r="D11" s="36"/>
      <c r="E11" s="36"/>
      <c r="F11" s="36"/>
      <c r="G11" s="36"/>
      <c r="H11" s="36"/>
      <c r="I11" s="37"/>
      <c r="J11" s="37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7"/>
      <c r="V11" s="37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7"/>
      <c r="AH11" s="37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7"/>
      <c r="AT11" s="37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81"/>
    </row>
    <row r="12" spans="1:58" x14ac:dyDescent="0.25">
      <c r="A12" s="17" t="s">
        <v>4</v>
      </c>
      <c r="B12" s="17"/>
      <c r="C12" s="36"/>
      <c r="D12" s="36"/>
      <c r="E12" s="36"/>
      <c r="F12" s="36"/>
      <c r="G12" s="36"/>
      <c r="H12" s="36"/>
      <c r="I12" s="37"/>
      <c r="J12" s="37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7"/>
      <c r="V12" s="37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7"/>
      <c r="AH12" s="37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7"/>
      <c r="AT12" s="37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81"/>
    </row>
    <row r="13" spans="1:58" x14ac:dyDescent="0.25">
      <c r="A13" s="17" t="s">
        <v>5</v>
      </c>
      <c r="B13" s="17"/>
      <c r="C13" s="36"/>
      <c r="D13" s="36"/>
      <c r="E13" s="36"/>
      <c r="F13" s="36"/>
      <c r="G13" s="36"/>
      <c r="H13" s="36"/>
      <c r="I13" s="37"/>
      <c r="J13" s="37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7"/>
      <c r="V13" s="37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7"/>
      <c r="AH13" s="37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7"/>
      <c r="AT13" s="37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81"/>
    </row>
    <row r="14" spans="1:58" x14ac:dyDescent="0.25">
      <c r="A14" s="17" t="s">
        <v>6</v>
      </c>
      <c r="B14" s="17"/>
      <c r="C14" s="36"/>
      <c r="D14" s="36"/>
      <c r="E14" s="36"/>
      <c r="F14" s="36"/>
      <c r="G14" s="36"/>
      <c r="H14" s="36"/>
      <c r="I14" s="37"/>
      <c r="J14" s="37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7"/>
      <c r="V14" s="37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7"/>
      <c r="AH14" s="37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7"/>
      <c r="AT14" s="37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81"/>
    </row>
    <row r="15" spans="1:58" x14ac:dyDescent="0.25">
      <c r="A15" s="17" t="s">
        <v>7</v>
      </c>
      <c r="B15" s="17"/>
      <c r="C15" s="36"/>
      <c r="D15" s="36"/>
      <c r="E15" s="36"/>
      <c r="F15" s="36"/>
      <c r="G15" s="36"/>
      <c r="H15" s="36"/>
      <c r="I15" s="37"/>
      <c r="J15" s="37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7"/>
      <c r="V15" s="37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7"/>
      <c r="AH15" s="37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7"/>
      <c r="AT15" s="37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81"/>
    </row>
    <row r="16" spans="1:58" x14ac:dyDescent="0.25">
      <c r="A16" s="17" t="s">
        <v>8</v>
      </c>
      <c r="B16" s="17"/>
      <c r="C16" s="36"/>
      <c r="D16" s="36"/>
      <c r="E16" s="36"/>
      <c r="F16" s="36"/>
      <c r="G16" s="36"/>
      <c r="H16" s="36"/>
      <c r="I16" s="37"/>
      <c r="J16" s="37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7"/>
      <c r="V16" s="37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7"/>
      <c r="AH16" s="37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7"/>
      <c r="AT16" s="37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81"/>
    </row>
    <row r="17" spans="1:58" x14ac:dyDescent="0.25">
      <c r="A17" s="17" t="s">
        <v>9</v>
      </c>
      <c r="B17" s="17"/>
      <c r="C17" s="36"/>
      <c r="D17" s="36"/>
      <c r="E17" s="36"/>
      <c r="F17" s="36"/>
      <c r="G17" s="36"/>
      <c r="H17" s="36"/>
      <c r="I17" s="37"/>
      <c r="J17" s="37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7"/>
      <c r="V17" s="37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7"/>
      <c r="AH17" s="37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7"/>
      <c r="AT17" s="37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81"/>
    </row>
    <row r="18" spans="1:58" x14ac:dyDescent="0.25">
      <c r="A18" s="17" t="s">
        <v>10</v>
      </c>
      <c r="B18" s="17"/>
      <c r="C18" s="36"/>
      <c r="D18" s="36"/>
      <c r="E18" s="36"/>
      <c r="F18" s="36"/>
      <c r="G18" s="36"/>
      <c r="H18" s="36"/>
      <c r="I18" s="37"/>
      <c r="J18" s="37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7"/>
      <c r="V18" s="37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7"/>
      <c r="AH18" s="37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7"/>
      <c r="AT18" s="37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81"/>
    </row>
    <row r="19" spans="1:58" x14ac:dyDescent="0.25">
      <c r="A19" s="15" t="s">
        <v>11</v>
      </c>
      <c r="B19" s="15"/>
      <c r="C19" s="56"/>
      <c r="D19" s="56"/>
      <c r="E19" s="56"/>
      <c r="F19" s="56"/>
      <c r="G19" s="56"/>
      <c r="H19" s="56"/>
      <c r="I19" s="37"/>
      <c r="J19" s="37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37"/>
      <c r="V19" s="37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37"/>
      <c r="AH19" s="37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37"/>
      <c r="AT19" s="37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81"/>
    </row>
    <row r="20" spans="1:58" x14ac:dyDescent="0.25">
      <c r="A20" s="15" t="s">
        <v>12</v>
      </c>
      <c r="B20" s="15"/>
      <c r="C20" s="56"/>
      <c r="D20" s="56"/>
      <c r="E20" s="56"/>
      <c r="F20" s="56"/>
      <c r="G20" s="56"/>
      <c r="H20" s="56"/>
      <c r="I20" s="37"/>
      <c r="J20" s="37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37"/>
      <c r="V20" s="37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37"/>
      <c r="AH20" s="37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37"/>
      <c r="AT20" s="37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81"/>
    </row>
    <row r="21" spans="1:58" x14ac:dyDescent="0.25">
      <c r="A21" s="15" t="s">
        <v>13</v>
      </c>
      <c r="B21" s="15"/>
      <c r="C21" s="56"/>
      <c r="D21" s="56"/>
      <c r="E21" s="56"/>
      <c r="F21" s="56"/>
      <c r="G21" s="56"/>
      <c r="H21" s="56"/>
      <c r="I21" s="37"/>
      <c r="J21" s="37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37"/>
      <c r="V21" s="37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37"/>
      <c r="AH21" s="37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37"/>
      <c r="AT21" s="37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81"/>
    </row>
    <row r="22" spans="1:58" x14ac:dyDescent="0.25">
      <c r="A22" s="15" t="s">
        <v>14</v>
      </c>
      <c r="B22" s="15"/>
      <c r="C22" s="56"/>
      <c r="D22" s="56"/>
      <c r="E22" s="56"/>
      <c r="F22" s="56"/>
      <c r="G22" s="56"/>
      <c r="H22" s="56"/>
      <c r="I22" s="37"/>
      <c r="J22" s="37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37"/>
      <c r="V22" s="37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37"/>
      <c r="AH22" s="37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37"/>
      <c r="AT22" s="37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81"/>
    </row>
    <row r="23" spans="1:58" x14ac:dyDescent="0.25">
      <c r="A23" s="17" t="s">
        <v>21</v>
      </c>
      <c r="B23" s="17"/>
      <c r="C23" s="36"/>
      <c r="D23" s="36"/>
      <c r="E23" s="36"/>
      <c r="F23" s="36"/>
      <c r="G23" s="36"/>
      <c r="H23" s="36"/>
      <c r="I23" s="37"/>
      <c r="J23" s="37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7"/>
      <c r="V23" s="37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7"/>
      <c r="AH23" s="37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7"/>
      <c r="AT23" s="37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81"/>
    </row>
    <row r="24" spans="1:58" x14ac:dyDescent="0.25">
      <c r="A24" s="17" t="s">
        <v>22</v>
      </c>
      <c r="B24" s="17"/>
      <c r="C24" s="36"/>
      <c r="D24" s="36"/>
      <c r="E24" s="36"/>
      <c r="F24" s="36"/>
      <c r="G24" s="36"/>
      <c r="H24" s="36"/>
      <c r="I24" s="37"/>
      <c r="J24" s="37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7"/>
      <c r="V24" s="37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7"/>
      <c r="AH24" s="37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7"/>
      <c r="AT24" s="37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81"/>
    </row>
    <row r="25" spans="1:58" x14ac:dyDescent="0.25">
      <c r="A25" s="17" t="s">
        <v>23</v>
      </c>
      <c r="B25" s="17"/>
      <c r="C25" s="36"/>
      <c r="D25" s="36"/>
      <c r="E25" s="36"/>
      <c r="F25" s="36"/>
      <c r="G25" s="36"/>
      <c r="H25" s="36"/>
      <c r="I25" s="37"/>
      <c r="J25" s="37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7"/>
      <c r="V25" s="37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7"/>
      <c r="AH25" s="37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7"/>
      <c r="AT25" s="37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81"/>
    </row>
    <row r="26" spans="1:58" x14ac:dyDescent="0.25">
      <c r="A26" s="17" t="s">
        <v>24</v>
      </c>
      <c r="B26" s="17"/>
      <c r="C26" s="36"/>
      <c r="D26" s="36"/>
      <c r="E26" s="36"/>
      <c r="F26" s="36"/>
      <c r="G26" s="36"/>
      <c r="H26" s="36"/>
      <c r="I26" s="37"/>
      <c r="J26" s="37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7"/>
      <c r="V26" s="37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7"/>
      <c r="AH26" s="37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7"/>
      <c r="AT26" s="37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81"/>
    </row>
    <row r="27" spans="1:58" x14ac:dyDescent="0.25">
      <c r="A27" s="17" t="s">
        <v>25</v>
      </c>
      <c r="B27" s="17"/>
      <c r="C27" s="36"/>
      <c r="D27" s="36"/>
      <c r="E27" s="36"/>
      <c r="F27" s="36"/>
      <c r="G27" s="36"/>
      <c r="H27" s="36"/>
      <c r="I27" s="37"/>
      <c r="J27" s="37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7"/>
      <c r="V27" s="37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7"/>
      <c r="AH27" s="37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7"/>
      <c r="AT27" s="37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81"/>
    </row>
    <row r="28" spans="1:58" x14ac:dyDescent="0.25">
      <c r="A28" s="17" t="s">
        <v>26</v>
      </c>
      <c r="B28" s="17"/>
      <c r="C28" s="36"/>
      <c r="D28" s="36"/>
      <c r="E28" s="36"/>
      <c r="F28" s="36"/>
      <c r="G28" s="36"/>
      <c r="H28" s="36"/>
      <c r="I28" s="37"/>
      <c r="J28" s="37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7"/>
      <c r="V28" s="37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7"/>
      <c r="AH28" s="37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7"/>
      <c r="AT28" s="37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81"/>
    </row>
    <row r="29" spans="1:58" x14ac:dyDescent="0.25"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</row>
    <row r="30" spans="1:58" x14ac:dyDescent="0.25">
      <c r="A30" s="35" t="s">
        <v>27</v>
      </c>
      <c r="B30" s="19"/>
      <c r="C30" s="29">
        <f>SUM(C11:C28)</f>
        <v>0</v>
      </c>
      <c r="D30" s="29"/>
      <c r="E30" s="29">
        <f t="shared" ref="E30:G30" si="0">SUM(E11:E28)</f>
        <v>0</v>
      </c>
      <c r="F30" s="29"/>
      <c r="G30" s="29">
        <f t="shared" si="0"/>
        <v>0</v>
      </c>
      <c r="H30" s="29"/>
      <c r="I30" s="29"/>
      <c r="J30" s="29"/>
      <c r="K30" s="29">
        <f t="shared" ref="K30:BC30" si="1">SUM(K11:K28)</f>
        <v>0</v>
      </c>
      <c r="L30" s="29"/>
      <c r="M30" s="29">
        <f t="shared" si="1"/>
        <v>0</v>
      </c>
      <c r="N30" s="29"/>
      <c r="O30" s="29">
        <f t="shared" si="1"/>
        <v>0</v>
      </c>
      <c r="P30" s="29"/>
      <c r="Q30" s="29">
        <f t="shared" si="1"/>
        <v>0</v>
      </c>
      <c r="R30" s="29"/>
      <c r="S30" s="29">
        <f t="shared" si="1"/>
        <v>0</v>
      </c>
      <c r="T30" s="29"/>
      <c r="U30" s="29"/>
      <c r="V30" s="29"/>
      <c r="W30" s="29">
        <f t="shared" si="1"/>
        <v>0</v>
      </c>
      <c r="X30" s="29"/>
      <c r="Y30" s="29">
        <f t="shared" si="1"/>
        <v>0</v>
      </c>
      <c r="Z30" s="29"/>
      <c r="AA30" s="29">
        <f t="shared" si="1"/>
        <v>0</v>
      </c>
      <c r="AB30" s="29"/>
      <c r="AC30" s="29">
        <f t="shared" si="1"/>
        <v>0</v>
      </c>
      <c r="AD30" s="29"/>
      <c r="AE30" s="29">
        <f t="shared" si="1"/>
        <v>0</v>
      </c>
      <c r="AF30" s="29"/>
      <c r="AG30" s="29"/>
      <c r="AH30" s="29"/>
      <c r="AI30" s="29">
        <f t="shared" si="1"/>
        <v>0</v>
      </c>
      <c r="AJ30" s="29"/>
      <c r="AK30" s="29">
        <f t="shared" si="1"/>
        <v>0</v>
      </c>
      <c r="AL30" s="29"/>
      <c r="AM30" s="29">
        <f t="shared" si="1"/>
        <v>0</v>
      </c>
      <c r="AN30" s="29"/>
      <c r="AO30" s="29">
        <f t="shared" si="1"/>
        <v>0</v>
      </c>
      <c r="AP30" s="29"/>
      <c r="AQ30" s="29">
        <f t="shared" si="1"/>
        <v>0</v>
      </c>
      <c r="AR30" s="29"/>
      <c r="AS30" s="29"/>
      <c r="AT30" s="29"/>
      <c r="AU30" s="29">
        <f t="shared" si="1"/>
        <v>0</v>
      </c>
      <c r="AV30" s="29"/>
      <c r="AW30" s="29">
        <f t="shared" si="1"/>
        <v>0</v>
      </c>
      <c r="AX30" s="29"/>
      <c r="AY30" s="29">
        <f t="shared" si="1"/>
        <v>0</v>
      </c>
      <c r="AZ30" s="29"/>
      <c r="BA30" s="29">
        <f t="shared" si="1"/>
        <v>0</v>
      </c>
      <c r="BB30" s="29"/>
      <c r="BC30" s="29">
        <f t="shared" si="1"/>
        <v>0</v>
      </c>
      <c r="BD30" s="29"/>
      <c r="BE30" s="81"/>
      <c r="BF30" s="50">
        <f>AVERAGE(C30:BA30)</f>
        <v>0</v>
      </c>
    </row>
    <row r="31" spans="1:58" x14ac:dyDescent="0.25">
      <c r="A31" s="35" t="s">
        <v>28</v>
      </c>
      <c r="B31" s="19"/>
      <c r="C31" s="29">
        <f>IF(C30="","",(18-C30))</f>
        <v>18</v>
      </c>
      <c r="D31" s="29"/>
      <c r="E31" s="29">
        <f t="shared" ref="E31:BC31" si="2">IF(E30="","",(18-E30))</f>
        <v>18</v>
      </c>
      <c r="F31" s="29"/>
      <c r="G31" s="29">
        <f t="shared" si="2"/>
        <v>18</v>
      </c>
      <c r="H31" s="29"/>
      <c r="I31" s="29"/>
      <c r="J31" s="29" t="str">
        <f t="shared" si="2"/>
        <v/>
      </c>
      <c r="K31" s="29">
        <f t="shared" si="2"/>
        <v>18</v>
      </c>
      <c r="L31" s="29"/>
      <c r="M31" s="29">
        <f t="shared" si="2"/>
        <v>18</v>
      </c>
      <c r="N31" s="29"/>
      <c r="O31" s="29">
        <f t="shared" si="2"/>
        <v>18</v>
      </c>
      <c r="P31" s="29"/>
      <c r="Q31" s="29">
        <f t="shared" si="2"/>
        <v>18</v>
      </c>
      <c r="R31" s="29"/>
      <c r="S31" s="29">
        <f t="shared" si="2"/>
        <v>18</v>
      </c>
      <c r="T31" s="29"/>
      <c r="U31" s="29"/>
      <c r="V31" s="29" t="str">
        <f t="shared" si="2"/>
        <v/>
      </c>
      <c r="W31" s="29">
        <f t="shared" si="2"/>
        <v>18</v>
      </c>
      <c r="X31" s="29"/>
      <c r="Y31" s="29">
        <f t="shared" si="2"/>
        <v>18</v>
      </c>
      <c r="Z31" s="29"/>
      <c r="AA31" s="29">
        <f t="shared" si="2"/>
        <v>18</v>
      </c>
      <c r="AB31" s="29"/>
      <c r="AC31" s="29">
        <f t="shared" si="2"/>
        <v>18</v>
      </c>
      <c r="AD31" s="29"/>
      <c r="AE31" s="29">
        <f t="shared" si="2"/>
        <v>18</v>
      </c>
      <c r="AF31" s="29" t="str">
        <f t="shared" si="2"/>
        <v/>
      </c>
      <c r="AG31" s="29"/>
      <c r="AH31" s="29"/>
      <c r="AI31" s="29">
        <f t="shared" si="2"/>
        <v>18</v>
      </c>
      <c r="AJ31" s="29"/>
      <c r="AK31" s="29">
        <f t="shared" si="2"/>
        <v>18</v>
      </c>
      <c r="AL31" s="29"/>
      <c r="AM31" s="29">
        <f t="shared" si="2"/>
        <v>18</v>
      </c>
      <c r="AN31" s="29"/>
      <c r="AO31" s="29">
        <f t="shared" si="2"/>
        <v>18</v>
      </c>
      <c r="AP31" s="29"/>
      <c r="AQ31" s="29">
        <f t="shared" si="2"/>
        <v>18</v>
      </c>
      <c r="AR31" s="29"/>
      <c r="AS31" s="29"/>
      <c r="AT31" s="29"/>
      <c r="AU31" s="29">
        <f t="shared" si="2"/>
        <v>18</v>
      </c>
      <c r="AV31" s="29"/>
      <c r="AW31" s="29">
        <f t="shared" si="2"/>
        <v>18</v>
      </c>
      <c r="AX31" s="29"/>
      <c r="AY31" s="29">
        <f t="shared" si="2"/>
        <v>18</v>
      </c>
      <c r="AZ31" s="29"/>
      <c r="BA31" s="29">
        <f t="shared" si="2"/>
        <v>18</v>
      </c>
      <c r="BB31" s="29"/>
      <c r="BC31" s="29">
        <f t="shared" si="2"/>
        <v>18</v>
      </c>
      <c r="BD31" s="29"/>
      <c r="BE31" s="81"/>
      <c r="BF31" s="50">
        <f>AVERAGE(C31:BA31)</f>
        <v>18</v>
      </c>
    </row>
    <row r="32" spans="1:58" x14ac:dyDescent="0.25"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C32" s="81"/>
      <c r="BD32" s="81"/>
      <c r="BE32" s="81"/>
    </row>
    <row r="33" spans="1:57" x14ac:dyDescent="0.25">
      <c r="B33" s="26" t="s">
        <v>33</v>
      </c>
      <c r="C33" s="57">
        <v>41913</v>
      </c>
      <c r="D33" s="57"/>
      <c r="E33" s="57">
        <v>41914</v>
      </c>
      <c r="F33" s="57"/>
      <c r="G33" s="57">
        <v>41915</v>
      </c>
      <c r="H33" s="57"/>
      <c r="I33" s="18">
        <v>41916</v>
      </c>
      <c r="J33" s="18">
        <v>41917</v>
      </c>
      <c r="K33" s="57">
        <v>41918</v>
      </c>
      <c r="L33" s="57"/>
      <c r="M33" s="57">
        <v>41919</v>
      </c>
      <c r="N33" s="57"/>
      <c r="O33" s="57">
        <v>41920</v>
      </c>
      <c r="P33" s="57"/>
      <c r="Q33" s="57">
        <v>41921</v>
      </c>
      <c r="R33" s="57"/>
      <c r="S33" s="57">
        <v>41922</v>
      </c>
      <c r="T33" s="57"/>
      <c r="U33" s="18">
        <v>41923</v>
      </c>
      <c r="V33" s="18">
        <v>41924</v>
      </c>
      <c r="W33" s="57">
        <v>41925</v>
      </c>
      <c r="X33" s="57"/>
      <c r="Y33" s="57">
        <v>41926</v>
      </c>
      <c r="Z33" s="57"/>
      <c r="AA33" s="57">
        <v>41927</v>
      </c>
      <c r="AB33" s="57"/>
      <c r="AC33" s="57">
        <v>41928</v>
      </c>
      <c r="AD33" s="57"/>
      <c r="AE33" s="57">
        <v>41929</v>
      </c>
      <c r="AF33" s="57"/>
      <c r="AG33" s="18">
        <v>41930</v>
      </c>
      <c r="AH33" s="18">
        <v>41931</v>
      </c>
      <c r="AI33" s="57">
        <v>41932</v>
      </c>
      <c r="AJ33" s="57"/>
      <c r="AK33" s="57">
        <v>41933</v>
      </c>
      <c r="AL33" s="57"/>
      <c r="AM33" s="57">
        <v>41934</v>
      </c>
      <c r="AN33" s="57"/>
      <c r="AO33" s="57">
        <v>41935</v>
      </c>
      <c r="AP33" s="57"/>
      <c r="AQ33" s="57">
        <v>41936</v>
      </c>
      <c r="AR33" s="57"/>
      <c r="AS33" s="18">
        <v>41937</v>
      </c>
      <c r="AT33" s="18">
        <v>41938</v>
      </c>
      <c r="AU33" s="57">
        <v>41909</v>
      </c>
      <c r="AV33" s="57"/>
      <c r="AW33" s="57">
        <v>41940</v>
      </c>
      <c r="AX33" s="57"/>
      <c r="AY33" s="57">
        <v>41941</v>
      </c>
      <c r="AZ33" s="57"/>
      <c r="BA33" s="57">
        <v>41942</v>
      </c>
      <c r="BB33" s="57"/>
      <c r="BC33" s="57">
        <v>41943</v>
      </c>
      <c r="BD33" s="57"/>
      <c r="BE33" s="81"/>
    </row>
    <row r="34" spans="1:57" x14ac:dyDescent="0.25">
      <c r="A34" s="22" t="s">
        <v>46</v>
      </c>
      <c r="B34" s="22">
        <v>24</v>
      </c>
      <c r="C34" s="39"/>
      <c r="D34" s="39" t="str">
        <f>IF(C34="","",C34/B34)</f>
        <v/>
      </c>
      <c r="E34" s="39"/>
      <c r="F34" s="39" t="str">
        <f>IF(E34="","",E34/B34)</f>
        <v/>
      </c>
      <c r="G34" s="39"/>
      <c r="H34" s="39" t="str">
        <f>IF(G34="","",G34/B34)</f>
        <v/>
      </c>
      <c r="I34" s="40"/>
      <c r="J34" s="40"/>
      <c r="K34" s="39"/>
      <c r="L34" s="39" t="str">
        <f>IF(K34="","",K34/B34)</f>
        <v/>
      </c>
      <c r="M34" s="39" t="str">
        <f t="shared" ref="M34:S34" si="3">IF(L34="","",L34/C34)</f>
        <v/>
      </c>
      <c r="N34" s="39" t="str">
        <f>IF(M34="","",M34/B34)</f>
        <v/>
      </c>
      <c r="O34" s="39" t="str">
        <f t="shared" si="3"/>
        <v/>
      </c>
      <c r="P34" s="39" t="str">
        <f>IF(O34="","",O34/B34)</f>
        <v/>
      </c>
      <c r="Q34" s="39" t="str">
        <f t="shared" si="3"/>
        <v/>
      </c>
      <c r="R34" s="39" t="str">
        <f>IF(Q34="","",Q34/B34)</f>
        <v/>
      </c>
      <c r="S34" s="39" t="str">
        <f t="shared" si="3"/>
        <v/>
      </c>
      <c r="T34" s="39" t="str">
        <f>IF(S34="","",S34/B34)</f>
        <v/>
      </c>
      <c r="U34" s="40" t="str">
        <f t="shared" ref="U34:V34" si="4">IF(T34="","",T34/C34)</f>
        <v/>
      </c>
      <c r="V34" s="40" t="str">
        <f t="shared" si="4"/>
        <v/>
      </c>
      <c r="W34" s="39"/>
      <c r="X34" s="39" t="str">
        <f>IF(W34="","",W34/B34)</f>
        <v/>
      </c>
      <c r="Y34" s="39"/>
      <c r="Z34" s="39" t="str">
        <f>IF(Y34="","",Y34/B34)</f>
        <v/>
      </c>
      <c r="AA34" s="39" t="str">
        <f t="shared" ref="AA34:AE34" si="5">IF(Z34="","",Z34/E34)</f>
        <v/>
      </c>
      <c r="AB34" s="39" t="str">
        <f>IF(AA34="","",AA34/B34)</f>
        <v/>
      </c>
      <c r="AC34" s="39" t="str">
        <f t="shared" si="5"/>
        <v/>
      </c>
      <c r="AD34" s="39" t="str">
        <f>IF(AC34="","",AC34/B34)</f>
        <v/>
      </c>
      <c r="AE34" s="39" t="str">
        <f t="shared" si="5"/>
        <v/>
      </c>
      <c r="AF34" s="39" t="str">
        <f>IF(AE34="","",AE34/B34)</f>
        <v/>
      </c>
      <c r="AG34" s="40"/>
      <c r="AH34" s="40"/>
      <c r="AI34" s="39"/>
      <c r="AJ34" s="39" t="str">
        <f>IF(AI34="","",AI34/B34)</f>
        <v/>
      </c>
      <c r="AK34" s="39" t="str">
        <f t="shared" ref="AK34:AM34" si="6">IF(AJ34="","",AJ34/G34)</f>
        <v/>
      </c>
      <c r="AL34" s="39" t="str">
        <f>IF(AK34="","",AK34/B34)</f>
        <v/>
      </c>
      <c r="AM34" s="39" t="str">
        <f t="shared" si="6"/>
        <v/>
      </c>
      <c r="AN34" s="39" t="str">
        <f>IF(AM34="","",AM34/B34)</f>
        <v/>
      </c>
      <c r="AO34" s="39"/>
      <c r="AP34" s="39" t="str">
        <f>IF(AO34="","",AO34/B34)</f>
        <v/>
      </c>
      <c r="AQ34" s="39"/>
      <c r="AR34" s="39" t="str">
        <f>IF(AQ34="","",AQ34/B34)</f>
        <v/>
      </c>
      <c r="AS34" s="40"/>
      <c r="AT34" s="40"/>
      <c r="AU34" s="39"/>
      <c r="AV34" s="39" t="str">
        <f>IF(AU34="","",AU34/B34)</f>
        <v/>
      </c>
      <c r="AW34" s="39" t="str">
        <f t="shared" ref="AW34" si="7">IF(AV34="","",AV34/S34)</f>
        <v/>
      </c>
      <c r="AX34" s="39" t="str">
        <f>IF(AW34="","",AW34/B34)</f>
        <v/>
      </c>
      <c r="AY34" s="39" t="str">
        <f t="shared" ref="AY34" si="8">IF(AX34="","",AX34/U34)</f>
        <v/>
      </c>
      <c r="AZ34" s="39" t="str">
        <f>IF(AY34="","",AY34/B34)</f>
        <v/>
      </c>
      <c r="BA34" s="39" t="str">
        <f t="shared" ref="BA34" si="9">IF(AZ34="","",AZ34/W34)</f>
        <v/>
      </c>
      <c r="BB34" s="39" t="str">
        <f>IF(BA34="","",BA34/B34)</f>
        <v/>
      </c>
      <c r="BC34" s="39"/>
      <c r="BD34" s="39" t="str">
        <f>IF(BC34="","",BC34/B34)</f>
        <v/>
      </c>
      <c r="BE34" s="81"/>
    </row>
    <row r="35" spans="1:57" x14ac:dyDescent="0.25">
      <c r="A35" s="22" t="s">
        <v>67</v>
      </c>
      <c r="B35" s="22">
        <v>15</v>
      </c>
      <c r="C35" s="39"/>
      <c r="D35" s="39" t="str">
        <f>IF(C35="","",C35/B35)</f>
        <v/>
      </c>
      <c r="E35" s="39"/>
      <c r="F35" s="39" t="str">
        <f t="shared" ref="F35:F57" si="10">IF(E35="","",E35/B35)</f>
        <v/>
      </c>
      <c r="G35" s="39"/>
      <c r="H35" s="39" t="str">
        <f t="shared" ref="H35:H57" si="11">IF(G35="","",G35/B35)</f>
        <v/>
      </c>
      <c r="I35" s="40"/>
      <c r="J35" s="40"/>
      <c r="K35" s="39"/>
      <c r="L35" s="39" t="str">
        <f t="shared" ref="L35:L57" si="12">IF(K35="","",K35/B35)</f>
        <v/>
      </c>
      <c r="M35" s="39"/>
      <c r="N35" s="39" t="str">
        <f t="shared" ref="N35:N57" si="13">IF(M35="","",M35/B35)</f>
        <v/>
      </c>
      <c r="O35" s="39"/>
      <c r="P35" s="39" t="str">
        <f t="shared" ref="P35:P57" si="14">IF(O35="","",O35/B35)</f>
        <v/>
      </c>
      <c r="Q35" s="39"/>
      <c r="R35" s="39" t="str">
        <f t="shared" ref="R35:R57" si="15">IF(Q35="","",Q35/B35)</f>
        <v/>
      </c>
      <c r="S35" s="39"/>
      <c r="T35" s="39" t="str">
        <f t="shared" ref="T35:T57" si="16">IF(S35="","",S35/B35)</f>
        <v/>
      </c>
      <c r="U35" s="40"/>
      <c r="V35" s="40"/>
      <c r="W35" s="39"/>
      <c r="X35" s="39" t="str">
        <f t="shared" ref="X35:X57" si="17">IF(W35="","",W35/B35)</f>
        <v/>
      </c>
      <c r="Y35" s="39"/>
      <c r="Z35" s="39" t="str">
        <f t="shared" ref="Z35:Z57" si="18">IF(Y35="","",Y35/B35)</f>
        <v/>
      </c>
      <c r="AA35" s="39"/>
      <c r="AB35" s="39" t="str">
        <f t="shared" ref="AB35:AB57" si="19">IF(AA35="","",AA35/B35)</f>
        <v/>
      </c>
      <c r="AC35" s="39"/>
      <c r="AD35" s="39" t="str">
        <f t="shared" ref="AD35:AD57" si="20">IF(AC35="","",AC35/B35)</f>
        <v/>
      </c>
      <c r="AE35" s="39"/>
      <c r="AF35" s="39" t="str">
        <f t="shared" ref="AF35:AF57" si="21">IF(AE35="","",AE35/B35)</f>
        <v/>
      </c>
      <c r="AG35" s="40"/>
      <c r="AH35" s="40"/>
      <c r="AI35" s="39"/>
      <c r="AJ35" s="39" t="str">
        <f t="shared" ref="AJ35:AJ57" si="22">IF(AI35="","",AI35/B35)</f>
        <v/>
      </c>
      <c r="AK35" s="39"/>
      <c r="AL35" s="39" t="str">
        <f t="shared" ref="AL35:AL57" si="23">IF(AK35="","",AK35/B35)</f>
        <v/>
      </c>
      <c r="AM35" s="39"/>
      <c r="AN35" s="39" t="str">
        <f t="shared" ref="AN35:AN57" si="24">IF(AM35="","",AM35/B35)</f>
        <v/>
      </c>
      <c r="AO35" s="39"/>
      <c r="AP35" s="39" t="str">
        <f t="shared" ref="AP35:AP57" si="25">IF(AO35="","",AO35/B35)</f>
        <v/>
      </c>
      <c r="AQ35" s="39"/>
      <c r="AR35" s="39" t="str">
        <f t="shared" ref="AR35:AR57" si="26">IF(AQ35="","",AQ35/B35)</f>
        <v/>
      </c>
      <c r="AS35" s="40"/>
      <c r="AT35" s="40"/>
      <c r="AU35" s="39"/>
      <c r="AV35" s="39" t="str">
        <f t="shared" ref="AV35:AV57" si="27">IF(AU35="","",AU35/B35)</f>
        <v/>
      </c>
      <c r="AW35" s="39"/>
      <c r="AX35" s="39" t="str">
        <f t="shared" ref="AX35:AX57" si="28">IF(AW35="","",AW35/B35)</f>
        <v/>
      </c>
      <c r="AY35" s="39"/>
      <c r="AZ35" s="39" t="str">
        <f t="shared" ref="AZ35:AZ57" si="29">IF(AY35="","",AY35/B35)</f>
        <v/>
      </c>
      <c r="BA35" s="39"/>
      <c r="BB35" s="39" t="str">
        <f t="shared" ref="BB35:BB57" si="30">IF(BA35="","",BA35/B35)</f>
        <v/>
      </c>
      <c r="BC35" s="39"/>
      <c r="BD35" s="39" t="str">
        <f t="shared" ref="BD35:BD57" si="31">IF(BC35="","",BC35/B35)</f>
        <v/>
      </c>
      <c r="BE35" s="81"/>
    </row>
    <row r="36" spans="1:57" x14ac:dyDescent="0.25">
      <c r="A36" s="22" t="s">
        <v>47</v>
      </c>
      <c r="B36" s="22">
        <v>15</v>
      </c>
      <c r="C36" s="39"/>
      <c r="D36" s="39" t="str">
        <f t="shared" ref="D36:D57" si="32">IF(C36="","",C36/B36)</f>
        <v/>
      </c>
      <c r="E36" s="39"/>
      <c r="F36" s="39" t="str">
        <f t="shared" si="10"/>
        <v/>
      </c>
      <c r="G36" s="39"/>
      <c r="H36" s="39" t="str">
        <f t="shared" si="11"/>
        <v/>
      </c>
      <c r="I36" s="91"/>
      <c r="J36" s="40"/>
      <c r="K36" s="39"/>
      <c r="L36" s="39" t="str">
        <f t="shared" si="12"/>
        <v/>
      </c>
      <c r="M36" s="39"/>
      <c r="N36" s="39" t="str">
        <f t="shared" si="13"/>
        <v/>
      </c>
      <c r="O36" s="39"/>
      <c r="P36" s="39" t="str">
        <f t="shared" si="14"/>
        <v/>
      </c>
      <c r="Q36" s="39"/>
      <c r="R36" s="39" t="str">
        <f t="shared" si="15"/>
        <v/>
      </c>
      <c r="S36" s="39"/>
      <c r="T36" s="39" t="str">
        <f t="shared" si="16"/>
        <v/>
      </c>
      <c r="U36" s="40"/>
      <c r="V36" s="40"/>
      <c r="W36" s="39"/>
      <c r="X36" s="39" t="str">
        <f t="shared" si="17"/>
        <v/>
      </c>
      <c r="Y36" s="39"/>
      <c r="Z36" s="39" t="str">
        <f t="shared" si="18"/>
        <v/>
      </c>
      <c r="AA36" s="39"/>
      <c r="AB36" s="39" t="str">
        <f t="shared" si="19"/>
        <v/>
      </c>
      <c r="AC36" s="39"/>
      <c r="AD36" s="39" t="str">
        <f t="shared" si="20"/>
        <v/>
      </c>
      <c r="AE36" s="39"/>
      <c r="AF36" s="39" t="str">
        <f t="shared" si="21"/>
        <v/>
      </c>
      <c r="AG36" s="40"/>
      <c r="AH36" s="40"/>
      <c r="AI36" s="39"/>
      <c r="AJ36" s="39" t="str">
        <f t="shared" si="22"/>
        <v/>
      </c>
      <c r="AK36" s="39"/>
      <c r="AL36" s="39" t="str">
        <f t="shared" si="23"/>
        <v/>
      </c>
      <c r="AM36" s="39"/>
      <c r="AN36" s="39" t="str">
        <f t="shared" si="24"/>
        <v/>
      </c>
      <c r="AO36" s="39"/>
      <c r="AP36" s="39" t="str">
        <f t="shared" si="25"/>
        <v/>
      </c>
      <c r="AQ36" s="39"/>
      <c r="AR36" s="39" t="str">
        <f t="shared" si="26"/>
        <v/>
      </c>
      <c r="AS36" s="40"/>
      <c r="AT36" s="40"/>
      <c r="AU36" s="39"/>
      <c r="AV36" s="39" t="str">
        <f t="shared" si="27"/>
        <v/>
      </c>
      <c r="AW36" s="39"/>
      <c r="AX36" s="39" t="str">
        <f t="shared" si="28"/>
        <v/>
      </c>
      <c r="AY36" s="39"/>
      <c r="AZ36" s="39" t="str">
        <f t="shared" si="29"/>
        <v/>
      </c>
      <c r="BA36" s="39"/>
      <c r="BB36" s="39" t="str">
        <f t="shared" si="30"/>
        <v/>
      </c>
      <c r="BC36" s="39"/>
      <c r="BD36" s="39" t="str">
        <f t="shared" si="31"/>
        <v/>
      </c>
      <c r="BE36" s="81"/>
    </row>
    <row r="37" spans="1:57" x14ac:dyDescent="0.25">
      <c r="A37" s="22" t="s">
        <v>48</v>
      </c>
      <c r="B37" s="22">
        <v>15</v>
      </c>
      <c r="C37" s="39"/>
      <c r="D37" s="39" t="str">
        <f t="shared" si="32"/>
        <v/>
      </c>
      <c r="E37" s="39"/>
      <c r="F37" s="39" t="str">
        <f t="shared" si="10"/>
        <v/>
      </c>
      <c r="G37" s="39"/>
      <c r="H37" s="39" t="str">
        <f t="shared" si="11"/>
        <v/>
      </c>
      <c r="I37" s="40"/>
      <c r="J37" s="40"/>
      <c r="K37" s="39"/>
      <c r="L37" s="39" t="str">
        <f t="shared" si="12"/>
        <v/>
      </c>
      <c r="M37" s="39"/>
      <c r="N37" s="39" t="str">
        <f t="shared" si="13"/>
        <v/>
      </c>
      <c r="O37" s="39"/>
      <c r="P37" s="39" t="str">
        <f t="shared" si="14"/>
        <v/>
      </c>
      <c r="Q37" s="39"/>
      <c r="R37" s="39" t="str">
        <f t="shared" si="15"/>
        <v/>
      </c>
      <c r="S37" s="39"/>
      <c r="T37" s="39" t="str">
        <f t="shared" si="16"/>
        <v/>
      </c>
      <c r="U37" s="40"/>
      <c r="V37" s="40"/>
      <c r="W37" s="39"/>
      <c r="X37" s="39" t="str">
        <f t="shared" si="17"/>
        <v/>
      </c>
      <c r="Y37" s="39"/>
      <c r="Z37" s="39" t="str">
        <f t="shared" si="18"/>
        <v/>
      </c>
      <c r="AA37" s="39"/>
      <c r="AB37" s="39" t="str">
        <f t="shared" si="19"/>
        <v/>
      </c>
      <c r="AC37" s="39"/>
      <c r="AD37" s="39" t="str">
        <f t="shared" si="20"/>
        <v/>
      </c>
      <c r="AE37" s="39"/>
      <c r="AF37" s="39" t="str">
        <f t="shared" si="21"/>
        <v/>
      </c>
      <c r="AG37" s="40"/>
      <c r="AH37" s="40"/>
      <c r="AI37" s="39"/>
      <c r="AJ37" s="39" t="str">
        <f t="shared" si="22"/>
        <v/>
      </c>
      <c r="AK37" s="39"/>
      <c r="AL37" s="39" t="str">
        <f t="shared" si="23"/>
        <v/>
      </c>
      <c r="AM37" s="39"/>
      <c r="AN37" s="39" t="str">
        <f t="shared" si="24"/>
        <v/>
      </c>
      <c r="AO37" s="39"/>
      <c r="AP37" s="39" t="str">
        <f t="shared" si="25"/>
        <v/>
      </c>
      <c r="AQ37" s="39"/>
      <c r="AR37" s="39" t="str">
        <f t="shared" si="26"/>
        <v/>
      </c>
      <c r="AS37" s="40"/>
      <c r="AT37" s="40"/>
      <c r="AU37" s="39"/>
      <c r="AV37" s="39" t="str">
        <f t="shared" si="27"/>
        <v/>
      </c>
      <c r="AW37" s="39"/>
      <c r="AX37" s="39" t="str">
        <f t="shared" si="28"/>
        <v/>
      </c>
      <c r="AY37" s="39"/>
      <c r="AZ37" s="39" t="str">
        <f t="shared" si="29"/>
        <v/>
      </c>
      <c r="BA37" s="39"/>
      <c r="BB37" s="39" t="str">
        <f t="shared" si="30"/>
        <v/>
      </c>
      <c r="BC37" s="39"/>
      <c r="BD37" s="39" t="str">
        <f t="shared" si="31"/>
        <v/>
      </c>
      <c r="BE37" s="81"/>
    </row>
    <row r="38" spans="1:57" x14ac:dyDescent="0.25">
      <c r="A38" s="22" t="s">
        <v>49</v>
      </c>
      <c r="B38" s="22">
        <v>15</v>
      </c>
      <c r="C38" s="39"/>
      <c r="D38" s="39" t="str">
        <f t="shared" si="32"/>
        <v/>
      </c>
      <c r="E38" s="39"/>
      <c r="F38" s="39" t="str">
        <f t="shared" si="10"/>
        <v/>
      </c>
      <c r="G38" s="39"/>
      <c r="H38" s="39" t="str">
        <f t="shared" si="11"/>
        <v/>
      </c>
      <c r="I38" s="40"/>
      <c r="J38" s="40"/>
      <c r="K38" s="39"/>
      <c r="L38" s="39" t="str">
        <f t="shared" si="12"/>
        <v/>
      </c>
      <c r="M38" s="39"/>
      <c r="N38" s="39" t="str">
        <f t="shared" si="13"/>
        <v/>
      </c>
      <c r="O38" s="39"/>
      <c r="P38" s="39" t="str">
        <f t="shared" si="14"/>
        <v/>
      </c>
      <c r="Q38" s="39"/>
      <c r="R38" s="39" t="str">
        <f t="shared" si="15"/>
        <v/>
      </c>
      <c r="S38" s="39"/>
      <c r="T38" s="39" t="str">
        <f t="shared" si="16"/>
        <v/>
      </c>
      <c r="U38" s="40"/>
      <c r="V38" s="40"/>
      <c r="W38" s="39"/>
      <c r="X38" s="39" t="str">
        <f t="shared" si="17"/>
        <v/>
      </c>
      <c r="Y38" s="39"/>
      <c r="Z38" s="39" t="str">
        <f t="shared" si="18"/>
        <v/>
      </c>
      <c r="AA38" s="39"/>
      <c r="AB38" s="39" t="str">
        <f t="shared" si="19"/>
        <v/>
      </c>
      <c r="AC38" s="39"/>
      <c r="AD38" s="39" t="str">
        <f t="shared" si="20"/>
        <v/>
      </c>
      <c r="AE38" s="39"/>
      <c r="AF38" s="39" t="str">
        <f t="shared" si="21"/>
        <v/>
      </c>
      <c r="AG38" s="40"/>
      <c r="AH38" s="40"/>
      <c r="AI38" s="39"/>
      <c r="AJ38" s="39" t="str">
        <f t="shared" si="22"/>
        <v/>
      </c>
      <c r="AK38" s="39"/>
      <c r="AL38" s="39" t="str">
        <f t="shared" si="23"/>
        <v/>
      </c>
      <c r="AM38" s="39"/>
      <c r="AN38" s="39" t="str">
        <f t="shared" si="24"/>
        <v/>
      </c>
      <c r="AO38" s="39"/>
      <c r="AP38" s="39" t="str">
        <f t="shared" si="25"/>
        <v/>
      </c>
      <c r="AQ38" s="39"/>
      <c r="AR38" s="39" t="str">
        <f t="shared" si="26"/>
        <v/>
      </c>
      <c r="AS38" s="40"/>
      <c r="AT38" s="40"/>
      <c r="AU38" s="39"/>
      <c r="AV38" s="39" t="str">
        <f t="shared" si="27"/>
        <v/>
      </c>
      <c r="AW38" s="39"/>
      <c r="AX38" s="39" t="str">
        <f t="shared" si="28"/>
        <v/>
      </c>
      <c r="AY38" s="39"/>
      <c r="AZ38" s="39" t="str">
        <f t="shared" si="29"/>
        <v/>
      </c>
      <c r="BA38" s="39"/>
      <c r="BB38" s="39" t="str">
        <f t="shared" si="30"/>
        <v/>
      </c>
      <c r="BC38" s="39"/>
      <c r="BD38" s="39" t="str">
        <f t="shared" si="31"/>
        <v/>
      </c>
      <c r="BE38" s="81"/>
    </row>
    <row r="39" spans="1:57" x14ac:dyDescent="0.25">
      <c r="A39" s="22" t="s">
        <v>50</v>
      </c>
      <c r="B39" s="22">
        <v>15</v>
      </c>
      <c r="C39" s="39"/>
      <c r="D39" s="39" t="str">
        <f t="shared" si="32"/>
        <v/>
      </c>
      <c r="E39" s="39"/>
      <c r="F39" s="39" t="str">
        <f t="shared" si="10"/>
        <v/>
      </c>
      <c r="G39" s="39"/>
      <c r="H39" s="39" t="str">
        <f t="shared" si="11"/>
        <v/>
      </c>
      <c r="I39" s="40"/>
      <c r="J39" s="40"/>
      <c r="K39" s="39"/>
      <c r="L39" s="39" t="str">
        <f t="shared" si="12"/>
        <v/>
      </c>
      <c r="M39" s="39"/>
      <c r="N39" s="39" t="str">
        <f t="shared" si="13"/>
        <v/>
      </c>
      <c r="O39" s="39"/>
      <c r="P39" s="39" t="str">
        <f t="shared" si="14"/>
        <v/>
      </c>
      <c r="Q39" s="39"/>
      <c r="R39" s="39" t="str">
        <f t="shared" si="15"/>
        <v/>
      </c>
      <c r="S39" s="39"/>
      <c r="T39" s="39" t="str">
        <f t="shared" si="16"/>
        <v/>
      </c>
      <c r="U39" s="40"/>
      <c r="V39" s="40"/>
      <c r="W39" s="39"/>
      <c r="X39" s="39" t="str">
        <f t="shared" si="17"/>
        <v/>
      </c>
      <c r="Y39" s="39"/>
      <c r="Z39" s="39" t="str">
        <f t="shared" si="18"/>
        <v/>
      </c>
      <c r="AA39" s="39"/>
      <c r="AB39" s="39" t="str">
        <f t="shared" si="19"/>
        <v/>
      </c>
      <c r="AC39" s="39"/>
      <c r="AD39" s="39" t="str">
        <f t="shared" si="20"/>
        <v/>
      </c>
      <c r="AE39" s="39"/>
      <c r="AF39" s="39" t="str">
        <f t="shared" si="21"/>
        <v/>
      </c>
      <c r="AG39" s="40"/>
      <c r="AH39" s="40"/>
      <c r="AI39" s="39"/>
      <c r="AJ39" s="39" t="str">
        <f t="shared" si="22"/>
        <v/>
      </c>
      <c r="AK39" s="39"/>
      <c r="AL39" s="39" t="str">
        <f t="shared" si="23"/>
        <v/>
      </c>
      <c r="AM39" s="39"/>
      <c r="AN39" s="39" t="str">
        <f t="shared" si="24"/>
        <v/>
      </c>
      <c r="AO39" s="39"/>
      <c r="AP39" s="39" t="str">
        <f t="shared" si="25"/>
        <v/>
      </c>
      <c r="AQ39" s="39"/>
      <c r="AR39" s="39" t="str">
        <f t="shared" si="26"/>
        <v/>
      </c>
      <c r="AS39" s="40"/>
      <c r="AT39" s="40"/>
      <c r="AU39" s="39"/>
      <c r="AV39" s="39" t="str">
        <f t="shared" si="27"/>
        <v/>
      </c>
      <c r="AW39" s="39"/>
      <c r="AX39" s="39" t="str">
        <f t="shared" si="28"/>
        <v/>
      </c>
      <c r="AY39" s="39"/>
      <c r="AZ39" s="39" t="str">
        <f t="shared" si="29"/>
        <v/>
      </c>
      <c r="BA39" s="39"/>
      <c r="BB39" s="39" t="str">
        <f t="shared" si="30"/>
        <v/>
      </c>
      <c r="BC39" s="39"/>
      <c r="BD39" s="39" t="str">
        <f t="shared" si="31"/>
        <v/>
      </c>
      <c r="BE39" s="81"/>
    </row>
    <row r="40" spans="1:57" x14ac:dyDescent="0.25">
      <c r="A40" s="21" t="s">
        <v>51</v>
      </c>
      <c r="B40" s="21">
        <v>24</v>
      </c>
      <c r="C40" s="55"/>
      <c r="D40" s="55" t="str">
        <f t="shared" si="32"/>
        <v/>
      </c>
      <c r="E40" s="55"/>
      <c r="F40" s="55" t="str">
        <f t="shared" si="10"/>
        <v/>
      </c>
      <c r="G40" s="55"/>
      <c r="H40" s="55" t="str">
        <f t="shared" si="11"/>
        <v/>
      </c>
      <c r="I40" s="40"/>
      <c r="J40" s="40"/>
      <c r="K40" s="55"/>
      <c r="L40" s="55" t="str">
        <f t="shared" si="12"/>
        <v/>
      </c>
      <c r="M40" s="55"/>
      <c r="N40" s="55" t="str">
        <f t="shared" si="13"/>
        <v/>
      </c>
      <c r="O40" s="55"/>
      <c r="P40" s="55" t="str">
        <f t="shared" si="14"/>
        <v/>
      </c>
      <c r="Q40" s="55"/>
      <c r="R40" s="55" t="str">
        <f t="shared" si="15"/>
        <v/>
      </c>
      <c r="S40" s="55"/>
      <c r="T40" s="55" t="str">
        <f t="shared" si="16"/>
        <v/>
      </c>
      <c r="U40" s="40"/>
      <c r="V40" s="40"/>
      <c r="W40" s="55"/>
      <c r="X40" s="55" t="str">
        <f t="shared" si="17"/>
        <v/>
      </c>
      <c r="Y40" s="55"/>
      <c r="Z40" s="55" t="str">
        <f t="shared" si="18"/>
        <v/>
      </c>
      <c r="AA40" s="55"/>
      <c r="AB40" s="55" t="str">
        <f t="shared" si="19"/>
        <v/>
      </c>
      <c r="AC40" s="55"/>
      <c r="AD40" s="55" t="str">
        <f t="shared" si="20"/>
        <v/>
      </c>
      <c r="AE40" s="55"/>
      <c r="AF40" s="55" t="str">
        <f t="shared" si="21"/>
        <v/>
      </c>
      <c r="AG40" s="40"/>
      <c r="AH40" s="40"/>
      <c r="AI40" s="55"/>
      <c r="AJ40" s="55" t="str">
        <f t="shared" si="22"/>
        <v/>
      </c>
      <c r="AK40" s="55"/>
      <c r="AL40" s="55" t="str">
        <f t="shared" si="23"/>
        <v/>
      </c>
      <c r="AM40" s="55"/>
      <c r="AN40" s="55" t="str">
        <f t="shared" si="24"/>
        <v/>
      </c>
      <c r="AO40" s="55"/>
      <c r="AP40" s="55" t="str">
        <f t="shared" si="25"/>
        <v/>
      </c>
      <c r="AQ40" s="55"/>
      <c r="AR40" s="55" t="str">
        <f t="shared" si="26"/>
        <v/>
      </c>
      <c r="AS40" s="40"/>
      <c r="AT40" s="40"/>
      <c r="AU40" s="55"/>
      <c r="AV40" s="55" t="str">
        <f t="shared" si="27"/>
        <v/>
      </c>
      <c r="AW40" s="55"/>
      <c r="AX40" s="55" t="str">
        <f t="shared" si="28"/>
        <v/>
      </c>
      <c r="AY40" s="55"/>
      <c r="AZ40" s="55" t="str">
        <f t="shared" si="29"/>
        <v/>
      </c>
      <c r="BA40" s="55"/>
      <c r="BB40" s="55" t="str">
        <f t="shared" si="30"/>
        <v/>
      </c>
      <c r="BC40" s="55"/>
      <c r="BD40" s="55" t="str">
        <f t="shared" si="31"/>
        <v/>
      </c>
      <c r="BE40" s="81"/>
    </row>
    <row r="41" spans="1:57" x14ac:dyDescent="0.25">
      <c r="A41" s="21" t="s">
        <v>29</v>
      </c>
      <c r="B41" s="21">
        <v>13</v>
      </c>
      <c r="C41" s="55"/>
      <c r="D41" s="55" t="str">
        <f t="shared" si="32"/>
        <v/>
      </c>
      <c r="E41" s="55"/>
      <c r="F41" s="55" t="str">
        <f t="shared" si="10"/>
        <v/>
      </c>
      <c r="G41" s="55"/>
      <c r="H41" s="55" t="str">
        <f t="shared" si="11"/>
        <v/>
      </c>
      <c r="I41" s="40"/>
      <c r="J41" s="40"/>
      <c r="K41" s="55"/>
      <c r="L41" s="55" t="str">
        <f t="shared" si="12"/>
        <v/>
      </c>
      <c r="M41" s="55"/>
      <c r="N41" s="55" t="str">
        <f t="shared" si="13"/>
        <v/>
      </c>
      <c r="O41" s="55"/>
      <c r="P41" s="55" t="str">
        <f t="shared" si="14"/>
        <v/>
      </c>
      <c r="Q41" s="55"/>
      <c r="R41" s="55" t="str">
        <f t="shared" si="15"/>
        <v/>
      </c>
      <c r="S41" s="55"/>
      <c r="T41" s="55" t="str">
        <f t="shared" si="16"/>
        <v/>
      </c>
      <c r="U41" s="40"/>
      <c r="V41" s="40"/>
      <c r="W41" s="55"/>
      <c r="X41" s="55" t="str">
        <f t="shared" si="17"/>
        <v/>
      </c>
      <c r="Y41" s="55"/>
      <c r="Z41" s="55" t="str">
        <f t="shared" si="18"/>
        <v/>
      </c>
      <c r="AA41" s="55"/>
      <c r="AB41" s="55" t="str">
        <f t="shared" si="19"/>
        <v/>
      </c>
      <c r="AC41" s="55"/>
      <c r="AD41" s="55" t="str">
        <f t="shared" si="20"/>
        <v/>
      </c>
      <c r="AE41" s="55"/>
      <c r="AF41" s="55" t="str">
        <f t="shared" si="21"/>
        <v/>
      </c>
      <c r="AG41" s="40"/>
      <c r="AH41" s="40"/>
      <c r="AI41" s="55"/>
      <c r="AJ41" s="55" t="str">
        <f t="shared" si="22"/>
        <v/>
      </c>
      <c r="AK41" s="55"/>
      <c r="AL41" s="55" t="str">
        <f t="shared" si="23"/>
        <v/>
      </c>
      <c r="AM41" s="55"/>
      <c r="AN41" s="55" t="str">
        <f t="shared" si="24"/>
        <v/>
      </c>
      <c r="AO41" s="55"/>
      <c r="AP41" s="55" t="str">
        <f t="shared" si="25"/>
        <v/>
      </c>
      <c r="AQ41" s="55"/>
      <c r="AR41" s="55" t="str">
        <f t="shared" si="26"/>
        <v/>
      </c>
      <c r="AS41" s="40"/>
      <c r="AT41" s="40"/>
      <c r="AU41" s="55"/>
      <c r="AV41" s="55" t="str">
        <f t="shared" si="27"/>
        <v/>
      </c>
      <c r="AW41" s="55"/>
      <c r="AX41" s="55" t="str">
        <f t="shared" si="28"/>
        <v/>
      </c>
      <c r="AY41" s="55"/>
      <c r="AZ41" s="55" t="str">
        <f t="shared" si="29"/>
        <v/>
      </c>
      <c r="BA41" s="55"/>
      <c r="BB41" s="55" t="str">
        <f t="shared" si="30"/>
        <v/>
      </c>
      <c r="BC41" s="55"/>
      <c r="BD41" s="55" t="str">
        <f t="shared" si="31"/>
        <v/>
      </c>
      <c r="BE41" s="81"/>
    </row>
    <row r="42" spans="1:57" x14ac:dyDescent="0.25">
      <c r="A42" s="21" t="s">
        <v>52</v>
      </c>
      <c r="B42" s="21">
        <v>15</v>
      </c>
      <c r="C42" s="55"/>
      <c r="D42" s="55" t="str">
        <f t="shared" si="32"/>
        <v/>
      </c>
      <c r="E42" s="55"/>
      <c r="F42" s="55" t="str">
        <f t="shared" si="10"/>
        <v/>
      </c>
      <c r="G42" s="55"/>
      <c r="H42" s="55" t="str">
        <f t="shared" si="11"/>
        <v/>
      </c>
      <c r="I42" s="40"/>
      <c r="J42" s="40"/>
      <c r="K42" s="55"/>
      <c r="L42" s="55" t="str">
        <f t="shared" si="12"/>
        <v/>
      </c>
      <c r="M42" s="55"/>
      <c r="N42" s="55" t="str">
        <f t="shared" si="13"/>
        <v/>
      </c>
      <c r="O42" s="55"/>
      <c r="P42" s="55" t="str">
        <f t="shared" si="14"/>
        <v/>
      </c>
      <c r="Q42" s="55"/>
      <c r="R42" s="55" t="str">
        <f t="shared" si="15"/>
        <v/>
      </c>
      <c r="S42" s="55"/>
      <c r="T42" s="55" t="str">
        <f t="shared" si="16"/>
        <v/>
      </c>
      <c r="U42" s="40"/>
      <c r="V42" s="40"/>
      <c r="W42" s="55"/>
      <c r="X42" s="55" t="str">
        <f t="shared" si="17"/>
        <v/>
      </c>
      <c r="Y42" s="55"/>
      <c r="Z42" s="55" t="str">
        <f t="shared" si="18"/>
        <v/>
      </c>
      <c r="AA42" s="55"/>
      <c r="AB42" s="55" t="str">
        <f t="shared" si="19"/>
        <v/>
      </c>
      <c r="AC42" s="55"/>
      <c r="AD42" s="55" t="str">
        <f t="shared" si="20"/>
        <v/>
      </c>
      <c r="AE42" s="55"/>
      <c r="AF42" s="55" t="str">
        <f t="shared" si="21"/>
        <v/>
      </c>
      <c r="AG42" s="40"/>
      <c r="AH42" s="40"/>
      <c r="AI42" s="55"/>
      <c r="AJ42" s="55" t="str">
        <f t="shared" si="22"/>
        <v/>
      </c>
      <c r="AK42" s="55"/>
      <c r="AL42" s="55" t="str">
        <f t="shared" si="23"/>
        <v/>
      </c>
      <c r="AM42" s="55"/>
      <c r="AN42" s="55" t="str">
        <f t="shared" si="24"/>
        <v/>
      </c>
      <c r="AO42" s="55"/>
      <c r="AP42" s="55" t="str">
        <f t="shared" si="25"/>
        <v/>
      </c>
      <c r="AQ42" s="55"/>
      <c r="AR42" s="55" t="str">
        <f t="shared" si="26"/>
        <v/>
      </c>
      <c r="AS42" s="40"/>
      <c r="AT42" s="40"/>
      <c r="AU42" s="55"/>
      <c r="AV42" s="55" t="str">
        <f t="shared" si="27"/>
        <v/>
      </c>
      <c r="AW42" s="55"/>
      <c r="AX42" s="55" t="str">
        <f t="shared" si="28"/>
        <v/>
      </c>
      <c r="AY42" s="55"/>
      <c r="AZ42" s="55" t="str">
        <f t="shared" si="29"/>
        <v/>
      </c>
      <c r="BA42" s="55"/>
      <c r="BB42" s="55" t="str">
        <f t="shared" si="30"/>
        <v/>
      </c>
      <c r="BC42" s="55"/>
      <c r="BD42" s="55" t="str">
        <f t="shared" si="31"/>
        <v/>
      </c>
      <c r="BE42" s="81"/>
    </row>
    <row r="43" spans="1:57" x14ac:dyDescent="0.25">
      <c r="A43" s="21" t="s">
        <v>53</v>
      </c>
      <c r="B43" s="21">
        <v>24</v>
      </c>
      <c r="C43" s="55"/>
      <c r="D43" s="55" t="str">
        <f t="shared" si="32"/>
        <v/>
      </c>
      <c r="E43" s="55"/>
      <c r="F43" s="55" t="str">
        <f t="shared" si="10"/>
        <v/>
      </c>
      <c r="G43" s="55"/>
      <c r="H43" s="55" t="str">
        <f t="shared" si="11"/>
        <v/>
      </c>
      <c r="I43" s="40"/>
      <c r="J43" s="40"/>
      <c r="K43" s="55"/>
      <c r="L43" s="55" t="str">
        <f t="shared" si="12"/>
        <v/>
      </c>
      <c r="M43" s="55"/>
      <c r="N43" s="55" t="str">
        <f t="shared" si="13"/>
        <v/>
      </c>
      <c r="O43" s="55"/>
      <c r="P43" s="55" t="str">
        <f t="shared" si="14"/>
        <v/>
      </c>
      <c r="Q43" s="55"/>
      <c r="R43" s="55" t="str">
        <f t="shared" si="15"/>
        <v/>
      </c>
      <c r="S43" s="55"/>
      <c r="T43" s="55" t="str">
        <f t="shared" si="16"/>
        <v/>
      </c>
      <c r="U43" s="40"/>
      <c r="V43" s="40"/>
      <c r="W43" s="55"/>
      <c r="X43" s="55" t="str">
        <f t="shared" si="17"/>
        <v/>
      </c>
      <c r="Y43" s="55"/>
      <c r="Z43" s="55" t="str">
        <f t="shared" si="18"/>
        <v/>
      </c>
      <c r="AA43" s="55"/>
      <c r="AB43" s="55" t="str">
        <f t="shared" si="19"/>
        <v/>
      </c>
      <c r="AC43" s="55"/>
      <c r="AD43" s="55" t="str">
        <f t="shared" si="20"/>
        <v/>
      </c>
      <c r="AE43" s="55"/>
      <c r="AF43" s="55" t="str">
        <f t="shared" si="21"/>
        <v/>
      </c>
      <c r="AG43" s="40"/>
      <c r="AH43" s="40"/>
      <c r="AI43" s="55"/>
      <c r="AJ43" s="55" t="str">
        <f t="shared" si="22"/>
        <v/>
      </c>
      <c r="AK43" s="55"/>
      <c r="AL43" s="55" t="str">
        <f t="shared" si="23"/>
        <v/>
      </c>
      <c r="AM43" s="55"/>
      <c r="AN43" s="55" t="str">
        <f t="shared" si="24"/>
        <v/>
      </c>
      <c r="AO43" s="55"/>
      <c r="AP43" s="55" t="str">
        <f t="shared" si="25"/>
        <v/>
      </c>
      <c r="AQ43" s="55"/>
      <c r="AR43" s="55" t="str">
        <f t="shared" si="26"/>
        <v/>
      </c>
      <c r="AS43" s="40"/>
      <c r="AT43" s="40"/>
      <c r="AU43" s="55"/>
      <c r="AV43" s="55" t="str">
        <f t="shared" si="27"/>
        <v/>
      </c>
      <c r="AW43" s="55"/>
      <c r="AX43" s="55" t="str">
        <f t="shared" si="28"/>
        <v/>
      </c>
      <c r="AY43" s="55"/>
      <c r="AZ43" s="55" t="str">
        <f t="shared" si="29"/>
        <v/>
      </c>
      <c r="BA43" s="55"/>
      <c r="BB43" s="55" t="str">
        <f t="shared" si="30"/>
        <v/>
      </c>
      <c r="BC43" s="55"/>
      <c r="BD43" s="55" t="str">
        <f t="shared" si="31"/>
        <v/>
      </c>
      <c r="BE43" s="81"/>
    </row>
    <row r="44" spans="1:57" x14ac:dyDescent="0.25">
      <c r="A44" s="21" t="s">
        <v>95</v>
      </c>
      <c r="B44" s="21">
        <v>15</v>
      </c>
      <c r="C44" s="55"/>
      <c r="D44" s="55" t="str">
        <f t="shared" si="32"/>
        <v/>
      </c>
      <c r="E44" s="55"/>
      <c r="F44" s="55" t="str">
        <f t="shared" si="10"/>
        <v/>
      </c>
      <c r="G44" s="55"/>
      <c r="H44" s="55" t="str">
        <f t="shared" si="11"/>
        <v/>
      </c>
      <c r="I44" s="40"/>
      <c r="J44" s="40"/>
      <c r="K44" s="55"/>
      <c r="L44" s="55" t="str">
        <f t="shared" si="12"/>
        <v/>
      </c>
      <c r="M44" s="55"/>
      <c r="N44" s="55" t="str">
        <f t="shared" si="13"/>
        <v/>
      </c>
      <c r="O44" s="55"/>
      <c r="P44" s="55" t="str">
        <f t="shared" si="14"/>
        <v/>
      </c>
      <c r="Q44" s="55"/>
      <c r="R44" s="55" t="str">
        <f t="shared" si="15"/>
        <v/>
      </c>
      <c r="S44" s="55"/>
      <c r="T44" s="55" t="str">
        <f t="shared" si="16"/>
        <v/>
      </c>
      <c r="U44" s="40"/>
      <c r="V44" s="40"/>
      <c r="W44" s="55"/>
      <c r="X44" s="55" t="str">
        <f t="shared" si="17"/>
        <v/>
      </c>
      <c r="Y44" s="55"/>
      <c r="Z44" s="55" t="str">
        <f t="shared" si="18"/>
        <v/>
      </c>
      <c r="AA44" s="55"/>
      <c r="AB44" s="55" t="str">
        <f t="shared" si="19"/>
        <v/>
      </c>
      <c r="AC44" s="55"/>
      <c r="AD44" s="55" t="str">
        <f t="shared" si="20"/>
        <v/>
      </c>
      <c r="AE44" s="55"/>
      <c r="AF44" s="55" t="str">
        <f t="shared" si="21"/>
        <v/>
      </c>
      <c r="AG44" s="40"/>
      <c r="AH44" s="40"/>
      <c r="AI44" s="55"/>
      <c r="AJ44" s="55" t="str">
        <f t="shared" si="22"/>
        <v/>
      </c>
      <c r="AK44" s="55"/>
      <c r="AL44" s="55" t="str">
        <f t="shared" si="23"/>
        <v/>
      </c>
      <c r="AM44" s="55"/>
      <c r="AN44" s="55" t="str">
        <f t="shared" si="24"/>
        <v/>
      </c>
      <c r="AO44" s="55"/>
      <c r="AP44" s="55" t="str">
        <f t="shared" si="25"/>
        <v/>
      </c>
      <c r="AQ44" s="55"/>
      <c r="AR44" s="55" t="str">
        <f t="shared" si="26"/>
        <v/>
      </c>
      <c r="AS44" s="40"/>
      <c r="AT44" s="40"/>
      <c r="AU44" s="55"/>
      <c r="AV44" s="55" t="str">
        <f t="shared" si="27"/>
        <v/>
      </c>
      <c r="AW44" s="55"/>
      <c r="AX44" s="55" t="str">
        <f t="shared" si="28"/>
        <v/>
      </c>
      <c r="AY44" s="55"/>
      <c r="AZ44" s="55" t="str">
        <f t="shared" si="29"/>
        <v/>
      </c>
      <c r="BA44" s="55"/>
      <c r="BB44" s="55" t="str">
        <f t="shared" si="30"/>
        <v/>
      </c>
      <c r="BC44" s="55"/>
      <c r="BD44" s="55" t="str">
        <f t="shared" si="31"/>
        <v/>
      </c>
      <c r="BE44" s="81"/>
    </row>
    <row r="45" spans="1:57" x14ac:dyDescent="0.25">
      <c r="A45" s="22" t="s">
        <v>42</v>
      </c>
      <c r="B45" s="22">
        <v>24</v>
      </c>
      <c r="C45" s="39"/>
      <c r="D45" s="39" t="str">
        <f t="shared" si="32"/>
        <v/>
      </c>
      <c r="E45" s="39"/>
      <c r="F45" s="39" t="str">
        <f t="shared" si="10"/>
        <v/>
      </c>
      <c r="G45" s="39"/>
      <c r="H45" s="39" t="str">
        <f t="shared" si="11"/>
        <v/>
      </c>
      <c r="I45" s="40"/>
      <c r="J45" s="40"/>
      <c r="K45" s="39"/>
      <c r="L45" s="39" t="str">
        <f t="shared" si="12"/>
        <v/>
      </c>
      <c r="M45" s="39"/>
      <c r="N45" s="39" t="str">
        <f t="shared" si="13"/>
        <v/>
      </c>
      <c r="O45" s="39"/>
      <c r="P45" s="39" t="str">
        <f t="shared" si="14"/>
        <v/>
      </c>
      <c r="Q45" s="39"/>
      <c r="R45" s="39" t="str">
        <f t="shared" si="15"/>
        <v/>
      </c>
      <c r="S45" s="39"/>
      <c r="T45" s="39" t="str">
        <f t="shared" si="16"/>
        <v/>
      </c>
      <c r="U45" s="40"/>
      <c r="V45" s="40"/>
      <c r="W45" s="39"/>
      <c r="X45" s="39" t="str">
        <f t="shared" si="17"/>
        <v/>
      </c>
      <c r="Y45" s="39"/>
      <c r="Z45" s="39" t="str">
        <f t="shared" si="18"/>
        <v/>
      </c>
      <c r="AA45" s="39"/>
      <c r="AB45" s="39" t="str">
        <f t="shared" si="19"/>
        <v/>
      </c>
      <c r="AC45" s="39"/>
      <c r="AD45" s="39" t="str">
        <f t="shared" si="20"/>
        <v/>
      </c>
      <c r="AE45" s="39"/>
      <c r="AF45" s="39" t="str">
        <f t="shared" si="21"/>
        <v/>
      </c>
      <c r="AG45" s="40"/>
      <c r="AH45" s="40"/>
      <c r="AI45" s="39"/>
      <c r="AJ45" s="39" t="str">
        <f t="shared" si="22"/>
        <v/>
      </c>
      <c r="AK45" s="39"/>
      <c r="AL45" s="39" t="str">
        <f t="shared" si="23"/>
        <v/>
      </c>
      <c r="AM45" s="39"/>
      <c r="AN45" s="39" t="str">
        <f t="shared" si="24"/>
        <v/>
      </c>
      <c r="AO45" s="39"/>
      <c r="AP45" s="39" t="str">
        <f t="shared" si="25"/>
        <v/>
      </c>
      <c r="AQ45" s="39"/>
      <c r="AR45" s="39" t="str">
        <f t="shared" si="26"/>
        <v/>
      </c>
      <c r="AS45" s="40"/>
      <c r="AT45" s="40"/>
      <c r="AU45" s="39"/>
      <c r="AV45" s="39" t="str">
        <f t="shared" si="27"/>
        <v/>
      </c>
      <c r="AW45" s="39"/>
      <c r="AX45" s="39" t="str">
        <f t="shared" si="28"/>
        <v/>
      </c>
      <c r="AY45" s="39"/>
      <c r="AZ45" s="39" t="str">
        <f t="shared" si="29"/>
        <v/>
      </c>
      <c r="BA45" s="39"/>
      <c r="BB45" s="39" t="str">
        <f t="shared" si="30"/>
        <v/>
      </c>
      <c r="BC45" s="39"/>
      <c r="BD45" s="39" t="str">
        <f t="shared" si="31"/>
        <v/>
      </c>
      <c r="BE45" s="81"/>
    </row>
    <row r="46" spans="1:57" x14ac:dyDescent="0.25">
      <c r="A46" s="22" t="s">
        <v>43</v>
      </c>
      <c r="B46" s="22">
        <v>24</v>
      </c>
      <c r="C46" s="39"/>
      <c r="D46" s="39" t="str">
        <f t="shared" si="32"/>
        <v/>
      </c>
      <c r="E46" s="39"/>
      <c r="F46" s="39" t="str">
        <f t="shared" si="10"/>
        <v/>
      </c>
      <c r="G46" s="39"/>
      <c r="H46" s="39" t="str">
        <f t="shared" si="11"/>
        <v/>
      </c>
      <c r="I46" s="40"/>
      <c r="J46" s="40"/>
      <c r="K46" s="39"/>
      <c r="L46" s="39" t="str">
        <f t="shared" si="12"/>
        <v/>
      </c>
      <c r="M46" s="39"/>
      <c r="N46" s="39" t="str">
        <f t="shared" si="13"/>
        <v/>
      </c>
      <c r="O46" s="39"/>
      <c r="P46" s="39" t="str">
        <f t="shared" si="14"/>
        <v/>
      </c>
      <c r="Q46" s="39"/>
      <c r="R46" s="39" t="str">
        <f t="shared" si="15"/>
        <v/>
      </c>
      <c r="S46" s="39"/>
      <c r="T46" s="39" t="str">
        <f t="shared" si="16"/>
        <v/>
      </c>
      <c r="U46" s="40"/>
      <c r="V46" s="40"/>
      <c r="W46" s="39"/>
      <c r="X46" s="39" t="str">
        <f t="shared" si="17"/>
        <v/>
      </c>
      <c r="Y46" s="39"/>
      <c r="Z46" s="39" t="str">
        <f t="shared" si="18"/>
        <v/>
      </c>
      <c r="AA46" s="39"/>
      <c r="AB46" s="39" t="str">
        <f t="shared" si="19"/>
        <v/>
      </c>
      <c r="AC46" s="39"/>
      <c r="AD46" s="39" t="str">
        <f t="shared" si="20"/>
        <v/>
      </c>
      <c r="AE46" s="39"/>
      <c r="AF46" s="39" t="str">
        <f t="shared" si="21"/>
        <v/>
      </c>
      <c r="AG46" s="40"/>
      <c r="AH46" s="40"/>
      <c r="AI46" s="39"/>
      <c r="AJ46" s="39" t="str">
        <f t="shared" si="22"/>
        <v/>
      </c>
      <c r="AK46" s="39"/>
      <c r="AL46" s="39" t="str">
        <f t="shared" si="23"/>
        <v/>
      </c>
      <c r="AM46" s="39"/>
      <c r="AN46" s="39" t="str">
        <f t="shared" si="24"/>
        <v/>
      </c>
      <c r="AO46" s="39"/>
      <c r="AP46" s="39" t="str">
        <f t="shared" si="25"/>
        <v/>
      </c>
      <c r="AQ46" s="39"/>
      <c r="AR46" s="39" t="str">
        <f t="shared" si="26"/>
        <v/>
      </c>
      <c r="AS46" s="40"/>
      <c r="AT46" s="40"/>
      <c r="AU46" s="39"/>
      <c r="AV46" s="39" t="str">
        <f t="shared" si="27"/>
        <v/>
      </c>
      <c r="AW46" s="39"/>
      <c r="AX46" s="39" t="str">
        <f t="shared" si="28"/>
        <v/>
      </c>
      <c r="AY46" s="39"/>
      <c r="AZ46" s="39" t="str">
        <f t="shared" si="29"/>
        <v/>
      </c>
      <c r="BA46" s="39"/>
      <c r="BB46" s="39" t="str">
        <f t="shared" si="30"/>
        <v/>
      </c>
      <c r="BC46" s="39"/>
      <c r="BD46" s="39" t="str">
        <f t="shared" si="31"/>
        <v/>
      </c>
      <c r="BE46" s="81"/>
    </row>
    <row r="47" spans="1:57" x14ac:dyDescent="0.25">
      <c r="A47" s="22" t="s">
        <v>54</v>
      </c>
      <c r="B47" s="22">
        <v>15</v>
      </c>
      <c r="C47" s="39"/>
      <c r="D47" s="39" t="str">
        <f t="shared" si="32"/>
        <v/>
      </c>
      <c r="E47" s="39"/>
      <c r="F47" s="39" t="str">
        <f t="shared" si="10"/>
        <v/>
      </c>
      <c r="G47" s="39"/>
      <c r="H47" s="39" t="str">
        <f t="shared" si="11"/>
        <v/>
      </c>
      <c r="I47" s="40"/>
      <c r="J47" s="40"/>
      <c r="K47" s="39"/>
      <c r="L47" s="39" t="str">
        <f t="shared" si="12"/>
        <v/>
      </c>
      <c r="M47" s="39"/>
      <c r="N47" s="39" t="str">
        <f t="shared" si="13"/>
        <v/>
      </c>
      <c r="O47" s="39"/>
      <c r="P47" s="39" t="str">
        <f t="shared" si="14"/>
        <v/>
      </c>
      <c r="Q47" s="39"/>
      <c r="R47" s="39" t="str">
        <f t="shared" si="15"/>
        <v/>
      </c>
      <c r="S47" s="39"/>
      <c r="T47" s="39" t="str">
        <f t="shared" si="16"/>
        <v/>
      </c>
      <c r="U47" s="40"/>
      <c r="V47" s="40"/>
      <c r="W47" s="39"/>
      <c r="X47" s="39" t="str">
        <f t="shared" si="17"/>
        <v/>
      </c>
      <c r="Y47" s="39"/>
      <c r="Z47" s="39" t="str">
        <f t="shared" si="18"/>
        <v/>
      </c>
      <c r="AA47" s="39"/>
      <c r="AB47" s="39" t="str">
        <f t="shared" si="19"/>
        <v/>
      </c>
      <c r="AC47" s="39"/>
      <c r="AD47" s="39" t="str">
        <f t="shared" si="20"/>
        <v/>
      </c>
      <c r="AE47" s="39"/>
      <c r="AF47" s="39" t="str">
        <f t="shared" si="21"/>
        <v/>
      </c>
      <c r="AG47" s="40"/>
      <c r="AH47" s="40"/>
      <c r="AI47" s="39"/>
      <c r="AJ47" s="39" t="str">
        <f t="shared" si="22"/>
        <v/>
      </c>
      <c r="AK47" s="39"/>
      <c r="AL47" s="39" t="str">
        <f t="shared" si="23"/>
        <v/>
      </c>
      <c r="AM47" s="39"/>
      <c r="AN47" s="39" t="str">
        <f t="shared" si="24"/>
        <v/>
      </c>
      <c r="AO47" s="39"/>
      <c r="AP47" s="39" t="str">
        <f t="shared" si="25"/>
        <v/>
      </c>
      <c r="AQ47" s="39"/>
      <c r="AR47" s="39" t="str">
        <f t="shared" si="26"/>
        <v/>
      </c>
      <c r="AS47" s="40"/>
      <c r="AT47" s="40"/>
      <c r="AU47" s="39"/>
      <c r="AV47" s="39" t="str">
        <f t="shared" si="27"/>
        <v/>
      </c>
      <c r="AW47" s="39"/>
      <c r="AX47" s="39" t="str">
        <f t="shared" si="28"/>
        <v/>
      </c>
      <c r="AY47" s="39"/>
      <c r="AZ47" s="39" t="str">
        <f t="shared" si="29"/>
        <v/>
      </c>
      <c r="BA47" s="39"/>
      <c r="BB47" s="39" t="str">
        <f t="shared" si="30"/>
        <v/>
      </c>
      <c r="BC47" s="39"/>
      <c r="BD47" s="39" t="str">
        <f t="shared" si="31"/>
        <v/>
      </c>
      <c r="BE47" s="81"/>
    </row>
    <row r="48" spans="1:57" x14ac:dyDescent="0.25">
      <c r="A48" s="22" t="s">
        <v>44</v>
      </c>
      <c r="B48" s="22">
        <v>24</v>
      </c>
      <c r="C48" s="39"/>
      <c r="D48" s="39" t="str">
        <f t="shared" si="32"/>
        <v/>
      </c>
      <c r="E48" s="39"/>
      <c r="F48" s="39" t="str">
        <f t="shared" si="10"/>
        <v/>
      </c>
      <c r="G48" s="39"/>
      <c r="H48" s="39" t="str">
        <f t="shared" si="11"/>
        <v/>
      </c>
      <c r="I48" s="40"/>
      <c r="J48" s="40"/>
      <c r="K48" s="39"/>
      <c r="L48" s="39" t="str">
        <f t="shared" si="12"/>
        <v/>
      </c>
      <c r="M48" s="39"/>
      <c r="N48" s="39" t="str">
        <f t="shared" si="13"/>
        <v/>
      </c>
      <c r="O48" s="39"/>
      <c r="P48" s="39" t="str">
        <f t="shared" si="14"/>
        <v/>
      </c>
      <c r="Q48" s="39"/>
      <c r="R48" s="39" t="str">
        <f t="shared" si="15"/>
        <v/>
      </c>
      <c r="S48" s="39"/>
      <c r="T48" s="39" t="str">
        <f t="shared" si="16"/>
        <v/>
      </c>
      <c r="U48" s="40"/>
      <c r="V48" s="40"/>
      <c r="W48" s="39"/>
      <c r="X48" s="39" t="str">
        <f t="shared" si="17"/>
        <v/>
      </c>
      <c r="Y48" s="39"/>
      <c r="Z48" s="39" t="str">
        <f t="shared" si="18"/>
        <v/>
      </c>
      <c r="AA48" s="39"/>
      <c r="AB48" s="39" t="str">
        <f t="shared" si="19"/>
        <v/>
      </c>
      <c r="AC48" s="39"/>
      <c r="AD48" s="39" t="str">
        <f t="shared" si="20"/>
        <v/>
      </c>
      <c r="AE48" s="39"/>
      <c r="AF48" s="39" t="str">
        <f t="shared" si="21"/>
        <v/>
      </c>
      <c r="AG48" s="40"/>
      <c r="AH48" s="40"/>
      <c r="AI48" s="39"/>
      <c r="AJ48" s="39" t="str">
        <f t="shared" si="22"/>
        <v/>
      </c>
      <c r="AK48" s="39"/>
      <c r="AL48" s="39" t="str">
        <f t="shared" si="23"/>
        <v/>
      </c>
      <c r="AM48" s="39"/>
      <c r="AN48" s="39" t="str">
        <f t="shared" si="24"/>
        <v/>
      </c>
      <c r="AO48" s="39"/>
      <c r="AP48" s="39" t="str">
        <f t="shared" si="25"/>
        <v/>
      </c>
      <c r="AQ48" s="39"/>
      <c r="AR48" s="39" t="str">
        <f t="shared" si="26"/>
        <v/>
      </c>
      <c r="AS48" s="40"/>
      <c r="AT48" s="40"/>
      <c r="AU48" s="39"/>
      <c r="AV48" s="39" t="str">
        <f t="shared" si="27"/>
        <v/>
      </c>
      <c r="AW48" s="39"/>
      <c r="AX48" s="39" t="str">
        <f t="shared" si="28"/>
        <v/>
      </c>
      <c r="AY48" s="39"/>
      <c r="AZ48" s="39" t="str">
        <f t="shared" si="29"/>
        <v/>
      </c>
      <c r="BA48" s="39"/>
      <c r="BB48" s="39" t="str">
        <f t="shared" si="30"/>
        <v/>
      </c>
      <c r="BC48" s="39"/>
      <c r="BD48" s="39" t="str">
        <f t="shared" si="31"/>
        <v/>
      </c>
      <c r="BE48" s="81"/>
    </row>
    <row r="49" spans="1:58" x14ac:dyDescent="0.25">
      <c r="A49" s="22" t="s">
        <v>45</v>
      </c>
      <c r="B49" s="22">
        <v>24</v>
      </c>
      <c r="C49" s="39"/>
      <c r="D49" s="39" t="str">
        <f t="shared" si="32"/>
        <v/>
      </c>
      <c r="E49" s="39"/>
      <c r="F49" s="39" t="str">
        <f t="shared" si="10"/>
        <v/>
      </c>
      <c r="G49" s="39"/>
      <c r="H49" s="39" t="str">
        <f t="shared" si="11"/>
        <v/>
      </c>
      <c r="I49" s="40"/>
      <c r="J49" s="40"/>
      <c r="K49" s="39"/>
      <c r="L49" s="39" t="str">
        <f t="shared" si="12"/>
        <v/>
      </c>
      <c r="M49" s="39"/>
      <c r="N49" s="39" t="str">
        <f t="shared" si="13"/>
        <v/>
      </c>
      <c r="O49" s="39"/>
      <c r="P49" s="39" t="str">
        <f t="shared" si="14"/>
        <v/>
      </c>
      <c r="Q49" s="39"/>
      <c r="R49" s="39" t="str">
        <f t="shared" si="15"/>
        <v/>
      </c>
      <c r="S49" s="39"/>
      <c r="T49" s="39" t="str">
        <f t="shared" si="16"/>
        <v/>
      </c>
      <c r="U49" s="40"/>
      <c r="V49" s="40"/>
      <c r="W49" s="39"/>
      <c r="X49" s="39" t="str">
        <f t="shared" si="17"/>
        <v/>
      </c>
      <c r="Y49" s="39"/>
      <c r="Z49" s="39" t="str">
        <f t="shared" si="18"/>
        <v/>
      </c>
      <c r="AA49" s="39"/>
      <c r="AB49" s="39" t="str">
        <f t="shared" si="19"/>
        <v/>
      </c>
      <c r="AC49" s="39"/>
      <c r="AD49" s="39" t="str">
        <f t="shared" si="20"/>
        <v/>
      </c>
      <c r="AE49" s="39"/>
      <c r="AF49" s="39" t="str">
        <f t="shared" si="21"/>
        <v/>
      </c>
      <c r="AG49" s="40"/>
      <c r="AH49" s="40"/>
      <c r="AI49" s="39"/>
      <c r="AJ49" s="39" t="str">
        <f t="shared" si="22"/>
        <v/>
      </c>
      <c r="AK49" s="39"/>
      <c r="AL49" s="39" t="str">
        <f t="shared" si="23"/>
        <v/>
      </c>
      <c r="AM49" s="39"/>
      <c r="AN49" s="39" t="str">
        <f t="shared" si="24"/>
        <v/>
      </c>
      <c r="AO49" s="39"/>
      <c r="AP49" s="39" t="str">
        <f t="shared" si="25"/>
        <v/>
      </c>
      <c r="AQ49" s="39"/>
      <c r="AR49" s="39" t="str">
        <f t="shared" si="26"/>
        <v/>
      </c>
      <c r="AS49" s="40"/>
      <c r="AT49" s="40"/>
      <c r="AU49" s="39"/>
      <c r="AV49" s="39" t="str">
        <f t="shared" si="27"/>
        <v/>
      </c>
      <c r="AW49" s="39"/>
      <c r="AX49" s="39" t="str">
        <f t="shared" si="28"/>
        <v/>
      </c>
      <c r="AY49" s="39"/>
      <c r="AZ49" s="39" t="str">
        <f t="shared" si="29"/>
        <v/>
      </c>
      <c r="BA49" s="39"/>
      <c r="BB49" s="39" t="str">
        <f t="shared" si="30"/>
        <v/>
      </c>
      <c r="BC49" s="39"/>
      <c r="BD49" s="39" t="str">
        <f t="shared" si="31"/>
        <v/>
      </c>
      <c r="BE49" s="81"/>
    </row>
    <row r="50" spans="1:58" x14ac:dyDescent="0.25">
      <c r="A50" s="22" t="s">
        <v>55</v>
      </c>
      <c r="B50" s="22">
        <v>15</v>
      </c>
      <c r="C50" s="39"/>
      <c r="D50" s="39" t="str">
        <f t="shared" si="32"/>
        <v/>
      </c>
      <c r="E50" s="39"/>
      <c r="F50" s="39" t="str">
        <f t="shared" si="10"/>
        <v/>
      </c>
      <c r="G50" s="39"/>
      <c r="H50" s="39" t="str">
        <f t="shared" si="11"/>
        <v/>
      </c>
      <c r="I50" s="40"/>
      <c r="J50" s="40"/>
      <c r="K50" s="39"/>
      <c r="L50" s="39" t="str">
        <f t="shared" si="12"/>
        <v/>
      </c>
      <c r="M50" s="39"/>
      <c r="N50" s="39" t="str">
        <f t="shared" si="13"/>
        <v/>
      </c>
      <c r="O50" s="39"/>
      <c r="P50" s="39" t="str">
        <f t="shared" si="14"/>
        <v/>
      </c>
      <c r="Q50" s="39"/>
      <c r="R50" s="39" t="str">
        <f t="shared" si="15"/>
        <v/>
      </c>
      <c r="S50" s="39"/>
      <c r="T50" s="39" t="str">
        <f t="shared" si="16"/>
        <v/>
      </c>
      <c r="U50" s="40"/>
      <c r="V50" s="40"/>
      <c r="W50" s="39"/>
      <c r="X50" s="39" t="str">
        <f t="shared" si="17"/>
        <v/>
      </c>
      <c r="Y50" s="39"/>
      <c r="Z50" s="39" t="str">
        <f t="shared" si="18"/>
        <v/>
      </c>
      <c r="AA50" s="39"/>
      <c r="AB50" s="39" t="str">
        <f t="shared" si="19"/>
        <v/>
      </c>
      <c r="AC50" s="39"/>
      <c r="AD50" s="39" t="str">
        <f t="shared" si="20"/>
        <v/>
      </c>
      <c r="AE50" s="39"/>
      <c r="AF50" s="39" t="str">
        <f t="shared" si="21"/>
        <v/>
      </c>
      <c r="AG50" s="40"/>
      <c r="AH50" s="40"/>
      <c r="AI50" s="39"/>
      <c r="AJ50" s="39" t="str">
        <f t="shared" si="22"/>
        <v/>
      </c>
      <c r="AK50" s="39"/>
      <c r="AL50" s="39" t="str">
        <f t="shared" si="23"/>
        <v/>
      </c>
      <c r="AM50" s="39"/>
      <c r="AN50" s="39" t="str">
        <f t="shared" si="24"/>
        <v/>
      </c>
      <c r="AO50" s="39"/>
      <c r="AP50" s="39" t="str">
        <f t="shared" si="25"/>
        <v/>
      </c>
      <c r="AQ50" s="39"/>
      <c r="AR50" s="39" t="str">
        <f t="shared" si="26"/>
        <v/>
      </c>
      <c r="AS50" s="40"/>
      <c r="AT50" s="40"/>
      <c r="AU50" s="39"/>
      <c r="AV50" s="39" t="str">
        <f t="shared" si="27"/>
        <v/>
      </c>
      <c r="AW50" s="39"/>
      <c r="AX50" s="39" t="str">
        <f t="shared" si="28"/>
        <v/>
      </c>
      <c r="AY50" s="39"/>
      <c r="AZ50" s="39" t="str">
        <f t="shared" si="29"/>
        <v/>
      </c>
      <c r="BA50" s="39"/>
      <c r="BB50" s="39" t="str">
        <f t="shared" si="30"/>
        <v/>
      </c>
      <c r="BC50" s="39"/>
      <c r="BD50" s="39" t="str">
        <f t="shared" si="31"/>
        <v/>
      </c>
      <c r="BE50" s="81"/>
    </row>
    <row r="51" spans="1:58" x14ac:dyDescent="0.25">
      <c r="A51" s="22" t="s">
        <v>56</v>
      </c>
      <c r="B51" s="22">
        <v>15</v>
      </c>
      <c r="C51" s="39"/>
      <c r="D51" s="39" t="str">
        <f t="shared" si="32"/>
        <v/>
      </c>
      <c r="E51" s="39"/>
      <c r="F51" s="39" t="str">
        <f t="shared" si="10"/>
        <v/>
      </c>
      <c r="G51" s="39"/>
      <c r="H51" s="39" t="str">
        <f t="shared" si="11"/>
        <v/>
      </c>
      <c r="I51" s="40"/>
      <c r="J51" s="40"/>
      <c r="K51" s="39"/>
      <c r="L51" s="39" t="str">
        <f t="shared" si="12"/>
        <v/>
      </c>
      <c r="M51" s="39"/>
      <c r="N51" s="39" t="str">
        <f t="shared" si="13"/>
        <v/>
      </c>
      <c r="O51" s="39"/>
      <c r="P51" s="39" t="str">
        <f t="shared" si="14"/>
        <v/>
      </c>
      <c r="Q51" s="39"/>
      <c r="R51" s="39" t="str">
        <f t="shared" si="15"/>
        <v/>
      </c>
      <c r="S51" s="39"/>
      <c r="T51" s="39" t="str">
        <f t="shared" si="16"/>
        <v/>
      </c>
      <c r="U51" s="40"/>
      <c r="V51" s="40"/>
      <c r="W51" s="39"/>
      <c r="X51" s="39" t="str">
        <f t="shared" si="17"/>
        <v/>
      </c>
      <c r="Y51" s="39"/>
      <c r="Z51" s="39" t="str">
        <f t="shared" si="18"/>
        <v/>
      </c>
      <c r="AA51" s="39"/>
      <c r="AB51" s="39" t="str">
        <f t="shared" si="19"/>
        <v/>
      </c>
      <c r="AC51" s="39"/>
      <c r="AD51" s="39" t="str">
        <f t="shared" si="20"/>
        <v/>
      </c>
      <c r="AE51" s="39"/>
      <c r="AF51" s="39" t="str">
        <f t="shared" si="21"/>
        <v/>
      </c>
      <c r="AG51" s="40"/>
      <c r="AH51" s="40"/>
      <c r="AI51" s="39"/>
      <c r="AJ51" s="39" t="str">
        <f t="shared" si="22"/>
        <v/>
      </c>
      <c r="AK51" s="39"/>
      <c r="AL51" s="39" t="str">
        <f t="shared" si="23"/>
        <v/>
      </c>
      <c r="AM51" s="39"/>
      <c r="AN51" s="39" t="str">
        <f t="shared" si="24"/>
        <v/>
      </c>
      <c r="AO51" s="39"/>
      <c r="AP51" s="39" t="str">
        <f t="shared" si="25"/>
        <v/>
      </c>
      <c r="AQ51" s="39"/>
      <c r="AR51" s="39" t="str">
        <f t="shared" si="26"/>
        <v/>
      </c>
      <c r="AS51" s="40"/>
      <c r="AT51" s="40"/>
      <c r="AU51" s="39"/>
      <c r="AV51" s="39" t="str">
        <f t="shared" si="27"/>
        <v/>
      </c>
      <c r="AW51" s="39"/>
      <c r="AX51" s="39" t="str">
        <f t="shared" si="28"/>
        <v/>
      </c>
      <c r="AY51" s="39"/>
      <c r="AZ51" s="39" t="str">
        <f t="shared" si="29"/>
        <v/>
      </c>
      <c r="BA51" s="39"/>
      <c r="BB51" s="39" t="str">
        <f t="shared" si="30"/>
        <v/>
      </c>
      <c r="BC51" s="39"/>
      <c r="BD51" s="39" t="str">
        <f t="shared" si="31"/>
        <v/>
      </c>
      <c r="BE51" s="81"/>
    </row>
    <row r="52" spans="1:58" x14ac:dyDescent="0.25">
      <c r="A52" s="22" t="s">
        <v>30</v>
      </c>
      <c r="B52" s="22">
        <v>15</v>
      </c>
      <c r="C52" s="39"/>
      <c r="D52" s="39" t="str">
        <f t="shared" si="32"/>
        <v/>
      </c>
      <c r="E52" s="39"/>
      <c r="F52" s="39" t="str">
        <f t="shared" si="10"/>
        <v/>
      </c>
      <c r="G52" s="39"/>
      <c r="H52" s="39" t="str">
        <f t="shared" si="11"/>
        <v/>
      </c>
      <c r="I52" s="40"/>
      <c r="J52" s="40"/>
      <c r="K52" s="39"/>
      <c r="L52" s="39" t="str">
        <f t="shared" si="12"/>
        <v/>
      </c>
      <c r="M52" s="39"/>
      <c r="N52" s="39" t="str">
        <f t="shared" si="13"/>
        <v/>
      </c>
      <c r="O52" s="39"/>
      <c r="P52" s="39" t="str">
        <f t="shared" si="14"/>
        <v/>
      </c>
      <c r="Q52" s="39"/>
      <c r="R52" s="39" t="str">
        <f t="shared" si="15"/>
        <v/>
      </c>
      <c r="S52" s="39"/>
      <c r="T52" s="39" t="str">
        <f t="shared" si="16"/>
        <v/>
      </c>
      <c r="U52" s="40"/>
      <c r="V52" s="40"/>
      <c r="W52" s="39"/>
      <c r="X52" s="39" t="str">
        <f t="shared" si="17"/>
        <v/>
      </c>
      <c r="Y52" s="39"/>
      <c r="Z52" s="39" t="str">
        <f t="shared" si="18"/>
        <v/>
      </c>
      <c r="AA52" s="39"/>
      <c r="AB52" s="39" t="str">
        <f t="shared" si="19"/>
        <v/>
      </c>
      <c r="AC52" s="39"/>
      <c r="AD52" s="39" t="str">
        <f t="shared" si="20"/>
        <v/>
      </c>
      <c r="AE52" s="39"/>
      <c r="AF52" s="39" t="str">
        <f t="shared" si="21"/>
        <v/>
      </c>
      <c r="AG52" s="40"/>
      <c r="AH52" s="40"/>
      <c r="AI52" s="39"/>
      <c r="AJ52" s="39" t="str">
        <f t="shared" si="22"/>
        <v/>
      </c>
      <c r="AK52" s="39"/>
      <c r="AL52" s="39" t="str">
        <f t="shared" si="23"/>
        <v/>
      </c>
      <c r="AM52" s="39"/>
      <c r="AN52" s="39" t="str">
        <f t="shared" si="24"/>
        <v/>
      </c>
      <c r="AO52" s="39"/>
      <c r="AP52" s="39" t="str">
        <f t="shared" si="25"/>
        <v/>
      </c>
      <c r="AQ52" s="39"/>
      <c r="AR52" s="39" t="str">
        <f t="shared" si="26"/>
        <v/>
      </c>
      <c r="AS52" s="40"/>
      <c r="AT52" s="40"/>
      <c r="AU52" s="39"/>
      <c r="AV52" s="39" t="str">
        <f t="shared" si="27"/>
        <v/>
      </c>
      <c r="AW52" s="39"/>
      <c r="AX52" s="39" t="str">
        <f t="shared" si="28"/>
        <v/>
      </c>
      <c r="AY52" s="39"/>
      <c r="AZ52" s="39" t="str">
        <f t="shared" si="29"/>
        <v/>
      </c>
      <c r="BA52" s="39"/>
      <c r="BB52" s="39" t="str">
        <f t="shared" si="30"/>
        <v/>
      </c>
      <c r="BC52" s="39"/>
      <c r="BD52" s="39" t="str">
        <f t="shared" si="31"/>
        <v/>
      </c>
      <c r="BE52" s="81"/>
    </row>
    <row r="53" spans="1:58" x14ac:dyDescent="0.25">
      <c r="A53" s="23" t="s">
        <v>32</v>
      </c>
      <c r="B53" s="23">
        <v>15</v>
      </c>
      <c r="C53" s="39"/>
      <c r="D53" s="39" t="str">
        <f t="shared" si="32"/>
        <v/>
      </c>
      <c r="E53" s="39"/>
      <c r="F53" s="39" t="str">
        <f t="shared" si="10"/>
        <v/>
      </c>
      <c r="G53" s="39"/>
      <c r="H53" s="39" t="str">
        <f t="shared" si="11"/>
        <v/>
      </c>
      <c r="I53" s="40"/>
      <c r="J53" s="40"/>
      <c r="K53" s="39"/>
      <c r="L53" s="39" t="str">
        <f t="shared" si="12"/>
        <v/>
      </c>
      <c r="M53" s="39"/>
      <c r="N53" s="39" t="str">
        <f t="shared" si="13"/>
        <v/>
      </c>
      <c r="O53" s="39"/>
      <c r="P53" s="39" t="str">
        <f t="shared" si="14"/>
        <v/>
      </c>
      <c r="Q53" s="39"/>
      <c r="R53" s="39" t="str">
        <f t="shared" si="15"/>
        <v/>
      </c>
      <c r="S53" s="39"/>
      <c r="T53" s="39" t="str">
        <f t="shared" si="16"/>
        <v/>
      </c>
      <c r="U53" s="40"/>
      <c r="V53" s="40"/>
      <c r="W53" s="39"/>
      <c r="X53" s="39" t="str">
        <f t="shared" si="17"/>
        <v/>
      </c>
      <c r="Y53" s="39"/>
      <c r="Z53" s="39" t="str">
        <f t="shared" si="18"/>
        <v/>
      </c>
      <c r="AA53" s="39"/>
      <c r="AB53" s="39" t="str">
        <f t="shared" si="19"/>
        <v/>
      </c>
      <c r="AC53" s="39"/>
      <c r="AD53" s="39" t="str">
        <f t="shared" si="20"/>
        <v/>
      </c>
      <c r="AE53" s="39"/>
      <c r="AF53" s="39" t="str">
        <f t="shared" si="21"/>
        <v/>
      </c>
      <c r="AG53" s="40"/>
      <c r="AH53" s="40"/>
      <c r="AI53" s="39"/>
      <c r="AJ53" s="39" t="str">
        <f t="shared" si="22"/>
        <v/>
      </c>
      <c r="AK53" s="39"/>
      <c r="AL53" s="39" t="str">
        <f t="shared" si="23"/>
        <v/>
      </c>
      <c r="AM53" s="39"/>
      <c r="AN53" s="39" t="str">
        <f t="shared" si="24"/>
        <v/>
      </c>
      <c r="AO53" s="39"/>
      <c r="AP53" s="39" t="str">
        <f t="shared" si="25"/>
        <v/>
      </c>
      <c r="AQ53" s="39"/>
      <c r="AR53" s="39" t="str">
        <f t="shared" si="26"/>
        <v/>
      </c>
      <c r="AS53" s="40"/>
      <c r="AT53" s="40"/>
      <c r="AU53" s="39"/>
      <c r="AV53" s="39" t="str">
        <f t="shared" si="27"/>
        <v/>
      </c>
      <c r="AW53" s="39"/>
      <c r="AX53" s="39" t="str">
        <f t="shared" si="28"/>
        <v/>
      </c>
      <c r="AY53" s="39"/>
      <c r="AZ53" s="39" t="str">
        <f t="shared" si="29"/>
        <v/>
      </c>
      <c r="BA53" s="39"/>
      <c r="BB53" s="39" t="str">
        <f t="shared" si="30"/>
        <v/>
      </c>
      <c r="BC53" s="39"/>
      <c r="BD53" s="39" t="str">
        <f t="shared" si="31"/>
        <v/>
      </c>
      <c r="BE53" s="81"/>
    </row>
    <row r="54" spans="1:58" x14ac:dyDescent="0.25">
      <c r="A54" s="22" t="s">
        <v>31</v>
      </c>
      <c r="B54" s="22">
        <v>24</v>
      </c>
      <c r="C54" s="39"/>
      <c r="D54" s="39" t="str">
        <f t="shared" si="32"/>
        <v/>
      </c>
      <c r="E54" s="39"/>
      <c r="F54" s="39" t="str">
        <f t="shared" si="10"/>
        <v/>
      </c>
      <c r="G54" s="39"/>
      <c r="H54" s="39" t="str">
        <f t="shared" si="11"/>
        <v/>
      </c>
      <c r="I54" s="40"/>
      <c r="J54" s="40"/>
      <c r="K54" s="39"/>
      <c r="L54" s="39" t="str">
        <f t="shared" si="12"/>
        <v/>
      </c>
      <c r="M54" s="39"/>
      <c r="N54" s="39" t="str">
        <f t="shared" si="13"/>
        <v/>
      </c>
      <c r="O54" s="39"/>
      <c r="P54" s="39" t="str">
        <f t="shared" si="14"/>
        <v/>
      </c>
      <c r="Q54" s="39"/>
      <c r="R54" s="39" t="str">
        <f t="shared" si="15"/>
        <v/>
      </c>
      <c r="S54" s="39"/>
      <c r="T54" s="39" t="str">
        <f t="shared" si="16"/>
        <v/>
      </c>
      <c r="U54" s="40"/>
      <c r="V54" s="40"/>
      <c r="W54" s="39"/>
      <c r="X54" s="39" t="str">
        <f t="shared" si="17"/>
        <v/>
      </c>
      <c r="Y54" s="39"/>
      <c r="Z54" s="39" t="str">
        <f t="shared" si="18"/>
        <v/>
      </c>
      <c r="AA54" s="39"/>
      <c r="AB54" s="39" t="str">
        <f t="shared" si="19"/>
        <v/>
      </c>
      <c r="AC54" s="39"/>
      <c r="AD54" s="39" t="str">
        <f t="shared" si="20"/>
        <v/>
      </c>
      <c r="AE54" s="39"/>
      <c r="AF54" s="39" t="str">
        <f t="shared" si="21"/>
        <v/>
      </c>
      <c r="AG54" s="40"/>
      <c r="AH54" s="40"/>
      <c r="AI54" s="39"/>
      <c r="AJ54" s="39" t="str">
        <f t="shared" si="22"/>
        <v/>
      </c>
      <c r="AK54" s="39"/>
      <c r="AL54" s="39" t="str">
        <f t="shared" si="23"/>
        <v/>
      </c>
      <c r="AM54" s="39"/>
      <c r="AN54" s="39" t="str">
        <f t="shared" si="24"/>
        <v/>
      </c>
      <c r="AO54" s="39"/>
      <c r="AP54" s="39" t="str">
        <f t="shared" si="25"/>
        <v/>
      </c>
      <c r="AQ54" s="39"/>
      <c r="AR54" s="39" t="str">
        <f t="shared" si="26"/>
        <v/>
      </c>
      <c r="AS54" s="40"/>
      <c r="AT54" s="40"/>
      <c r="AU54" s="39"/>
      <c r="AV54" s="39" t="str">
        <f t="shared" si="27"/>
        <v/>
      </c>
      <c r="AW54" s="39"/>
      <c r="AX54" s="39" t="str">
        <f t="shared" si="28"/>
        <v/>
      </c>
      <c r="AY54" s="39"/>
      <c r="AZ54" s="39" t="str">
        <f t="shared" si="29"/>
        <v/>
      </c>
      <c r="BA54" s="39"/>
      <c r="BB54" s="39" t="str">
        <f t="shared" si="30"/>
        <v/>
      </c>
      <c r="BC54" s="39"/>
      <c r="BD54" s="39" t="str">
        <f t="shared" si="31"/>
        <v/>
      </c>
      <c r="BE54" s="81"/>
    </row>
    <row r="55" spans="1:58" x14ac:dyDescent="0.25">
      <c r="A55" s="22" t="s">
        <v>68</v>
      </c>
      <c r="B55" s="22">
        <v>24</v>
      </c>
      <c r="C55" s="39"/>
      <c r="D55" s="39" t="str">
        <f t="shared" si="32"/>
        <v/>
      </c>
      <c r="E55" s="39"/>
      <c r="F55" s="39" t="str">
        <f t="shared" si="10"/>
        <v/>
      </c>
      <c r="G55" s="39"/>
      <c r="H55" s="39" t="str">
        <f t="shared" si="11"/>
        <v/>
      </c>
      <c r="I55" s="40"/>
      <c r="J55" s="40"/>
      <c r="K55" s="39"/>
      <c r="L55" s="39" t="str">
        <f t="shared" si="12"/>
        <v/>
      </c>
      <c r="M55" s="39"/>
      <c r="N55" s="39" t="str">
        <f t="shared" si="13"/>
        <v/>
      </c>
      <c r="O55" s="39"/>
      <c r="P55" s="39" t="str">
        <f t="shared" si="14"/>
        <v/>
      </c>
      <c r="Q55" s="39"/>
      <c r="R55" s="39" t="str">
        <f t="shared" si="15"/>
        <v/>
      </c>
      <c r="S55" s="39"/>
      <c r="T55" s="39" t="str">
        <f t="shared" si="16"/>
        <v/>
      </c>
      <c r="U55" s="40"/>
      <c r="V55" s="40"/>
      <c r="W55" s="39"/>
      <c r="X55" s="39" t="str">
        <f t="shared" si="17"/>
        <v/>
      </c>
      <c r="Y55" s="39"/>
      <c r="Z55" s="39" t="str">
        <f t="shared" si="18"/>
        <v/>
      </c>
      <c r="AA55" s="39"/>
      <c r="AB55" s="39" t="str">
        <f t="shared" si="19"/>
        <v/>
      </c>
      <c r="AC55" s="39"/>
      <c r="AD55" s="39" t="str">
        <f t="shared" si="20"/>
        <v/>
      </c>
      <c r="AE55" s="39"/>
      <c r="AF55" s="39" t="str">
        <f t="shared" si="21"/>
        <v/>
      </c>
      <c r="AG55" s="40"/>
      <c r="AH55" s="40"/>
      <c r="AI55" s="39"/>
      <c r="AJ55" s="39" t="str">
        <f t="shared" si="22"/>
        <v/>
      </c>
      <c r="AK55" s="39"/>
      <c r="AL55" s="39" t="str">
        <f t="shared" si="23"/>
        <v/>
      </c>
      <c r="AM55" s="39"/>
      <c r="AN55" s="39" t="str">
        <f t="shared" si="24"/>
        <v/>
      </c>
      <c r="AO55" s="39"/>
      <c r="AP55" s="39" t="str">
        <f t="shared" si="25"/>
        <v/>
      </c>
      <c r="AQ55" s="39"/>
      <c r="AR55" s="39" t="str">
        <f t="shared" si="26"/>
        <v/>
      </c>
      <c r="AS55" s="40"/>
      <c r="AT55" s="40"/>
      <c r="AU55" s="39"/>
      <c r="AV55" s="39" t="str">
        <f t="shared" si="27"/>
        <v/>
      </c>
      <c r="AW55" s="39"/>
      <c r="AX55" s="39" t="str">
        <f t="shared" si="28"/>
        <v/>
      </c>
      <c r="AY55" s="39"/>
      <c r="AZ55" s="39" t="str">
        <f t="shared" si="29"/>
        <v/>
      </c>
      <c r="BA55" s="39"/>
      <c r="BB55" s="39" t="str">
        <f t="shared" si="30"/>
        <v/>
      </c>
      <c r="BC55" s="39"/>
      <c r="BD55" s="39" t="str">
        <f t="shared" si="31"/>
        <v/>
      </c>
      <c r="BE55" s="81"/>
    </row>
    <row r="56" spans="1:58" x14ac:dyDescent="0.25">
      <c r="A56" s="22" t="s">
        <v>69</v>
      </c>
      <c r="B56" s="22">
        <v>24</v>
      </c>
      <c r="C56" s="39"/>
      <c r="D56" s="39" t="str">
        <f t="shared" si="32"/>
        <v/>
      </c>
      <c r="E56" s="39"/>
      <c r="F56" s="39" t="str">
        <f t="shared" si="10"/>
        <v/>
      </c>
      <c r="G56" s="39"/>
      <c r="H56" s="39" t="str">
        <f t="shared" si="11"/>
        <v/>
      </c>
      <c r="I56" s="40"/>
      <c r="J56" s="40"/>
      <c r="K56" s="39"/>
      <c r="L56" s="39" t="str">
        <f t="shared" si="12"/>
        <v/>
      </c>
      <c r="M56" s="39"/>
      <c r="N56" s="39" t="str">
        <f t="shared" si="13"/>
        <v/>
      </c>
      <c r="O56" s="39"/>
      <c r="P56" s="39" t="str">
        <f t="shared" si="14"/>
        <v/>
      </c>
      <c r="Q56" s="39"/>
      <c r="R56" s="39" t="str">
        <f t="shared" si="15"/>
        <v/>
      </c>
      <c r="S56" s="39"/>
      <c r="T56" s="39" t="str">
        <f t="shared" si="16"/>
        <v/>
      </c>
      <c r="U56" s="40"/>
      <c r="V56" s="40"/>
      <c r="W56" s="39"/>
      <c r="X56" s="39" t="str">
        <f t="shared" si="17"/>
        <v/>
      </c>
      <c r="Y56" s="39"/>
      <c r="Z56" s="39" t="str">
        <f t="shared" si="18"/>
        <v/>
      </c>
      <c r="AA56" s="39"/>
      <c r="AB56" s="39" t="str">
        <f t="shared" si="19"/>
        <v/>
      </c>
      <c r="AC56" s="39"/>
      <c r="AD56" s="39" t="str">
        <f t="shared" si="20"/>
        <v/>
      </c>
      <c r="AE56" s="39"/>
      <c r="AF56" s="39" t="str">
        <f t="shared" si="21"/>
        <v/>
      </c>
      <c r="AG56" s="40"/>
      <c r="AH56" s="40"/>
      <c r="AI56" s="39"/>
      <c r="AJ56" s="39" t="str">
        <f t="shared" si="22"/>
        <v/>
      </c>
      <c r="AK56" s="39"/>
      <c r="AL56" s="39" t="str">
        <f t="shared" si="23"/>
        <v/>
      </c>
      <c r="AM56" s="39"/>
      <c r="AN56" s="39" t="str">
        <f t="shared" si="24"/>
        <v/>
      </c>
      <c r="AO56" s="39"/>
      <c r="AP56" s="39" t="str">
        <f t="shared" si="25"/>
        <v/>
      </c>
      <c r="AQ56" s="39"/>
      <c r="AR56" s="39" t="str">
        <f t="shared" si="26"/>
        <v/>
      </c>
      <c r="AS56" s="40"/>
      <c r="AT56" s="40"/>
      <c r="AU56" s="39"/>
      <c r="AV56" s="39" t="str">
        <f t="shared" si="27"/>
        <v/>
      </c>
      <c r="AW56" s="39"/>
      <c r="AX56" s="39" t="str">
        <f t="shared" si="28"/>
        <v/>
      </c>
      <c r="AY56" s="39"/>
      <c r="AZ56" s="39" t="str">
        <f t="shared" si="29"/>
        <v/>
      </c>
      <c r="BA56" s="39"/>
      <c r="BB56" s="39" t="str">
        <f t="shared" si="30"/>
        <v/>
      </c>
      <c r="BC56" s="39"/>
      <c r="BD56" s="39" t="str">
        <f t="shared" si="31"/>
        <v/>
      </c>
      <c r="BE56" s="81"/>
    </row>
    <row r="57" spans="1:58" x14ac:dyDescent="0.25">
      <c r="A57" s="22" t="s">
        <v>97</v>
      </c>
      <c r="B57" s="22">
        <v>15</v>
      </c>
      <c r="C57" s="39"/>
      <c r="D57" s="39" t="str">
        <f t="shared" si="32"/>
        <v/>
      </c>
      <c r="E57" s="39"/>
      <c r="F57" s="39" t="str">
        <f t="shared" si="10"/>
        <v/>
      </c>
      <c r="G57" s="39"/>
      <c r="H57" s="39" t="str">
        <f t="shared" si="11"/>
        <v/>
      </c>
      <c r="I57" s="40"/>
      <c r="J57" s="40"/>
      <c r="K57" s="39"/>
      <c r="L57" s="39" t="str">
        <f t="shared" si="12"/>
        <v/>
      </c>
      <c r="M57" s="39"/>
      <c r="N57" s="39" t="str">
        <f t="shared" si="13"/>
        <v/>
      </c>
      <c r="O57" s="39"/>
      <c r="P57" s="39" t="str">
        <f t="shared" si="14"/>
        <v/>
      </c>
      <c r="Q57" s="39"/>
      <c r="R57" s="39" t="str">
        <f t="shared" si="15"/>
        <v/>
      </c>
      <c r="S57" s="39"/>
      <c r="T57" s="39" t="str">
        <f t="shared" si="16"/>
        <v/>
      </c>
      <c r="U57" s="40"/>
      <c r="V57" s="40"/>
      <c r="W57" s="39"/>
      <c r="X57" s="39" t="str">
        <f t="shared" si="17"/>
        <v/>
      </c>
      <c r="Y57" s="39"/>
      <c r="Z57" s="39" t="str">
        <f t="shared" si="18"/>
        <v/>
      </c>
      <c r="AA57" s="39"/>
      <c r="AB57" s="39" t="str">
        <f t="shared" si="19"/>
        <v/>
      </c>
      <c r="AC57" s="39"/>
      <c r="AD57" s="39" t="str">
        <f t="shared" si="20"/>
        <v/>
      </c>
      <c r="AE57" s="39"/>
      <c r="AF57" s="39" t="str">
        <f t="shared" si="21"/>
        <v/>
      </c>
      <c r="AG57" s="40"/>
      <c r="AH57" s="40"/>
      <c r="AI57" s="39"/>
      <c r="AJ57" s="39" t="str">
        <f t="shared" si="22"/>
        <v/>
      </c>
      <c r="AK57" s="39"/>
      <c r="AL57" s="39" t="str">
        <f t="shared" si="23"/>
        <v/>
      </c>
      <c r="AM57" s="39"/>
      <c r="AN57" s="39" t="str">
        <f t="shared" si="24"/>
        <v/>
      </c>
      <c r="AO57" s="39"/>
      <c r="AP57" s="39" t="str">
        <f t="shared" si="25"/>
        <v/>
      </c>
      <c r="AQ57" s="39"/>
      <c r="AR57" s="39" t="str">
        <f t="shared" si="26"/>
        <v/>
      </c>
      <c r="AS57" s="40"/>
      <c r="AT57" s="40"/>
      <c r="AU57" s="39"/>
      <c r="AV57" s="39" t="str">
        <f t="shared" si="27"/>
        <v/>
      </c>
      <c r="AW57" s="39"/>
      <c r="AX57" s="39" t="str">
        <f t="shared" si="28"/>
        <v/>
      </c>
      <c r="AY57" s="39"/>
      <c r="AZ57" s="39" t="str">
        <f t="shared" si="29"/>
        <v/>
      </c>
      <c r="BA57" s="39"/>
      <c r="BB57" s="39" t="str">
        <f t="shared" si="30"/>
        <v/>
      </c>
      <c r="BC57" s="39"/>
      <c r="BD57" s="39" t="str">
        <f t="shared" si="31"/>
        <v/>
      </c>
      <c r="BE57" s="81"/>
    </row>
    <row r="58" spans="1:58" x14ac:dyDescent="0.25">
      <c r="C58" s="81"/>
      <c r="D58" s="81"/>
      <c r="E58" s="81"/>
      <c r="F58" s="81"/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  <c r="AA58" s="81"/>
      <c r="AB58" s="81"/>
      <c r="AC58" s="81"/>
      <c r="AD58" s="81"/>
      <c r="AE58" s="81"/>
      <c r="AF58" s="81"/>
      <c r="AG58" s="81"/>
      <c r="AH58" s="81"/>
      <c r="AI58" s="81"/>
      <c r="AJ58" s="81"/>
      <c r="AK58" s="81"/>
      <c r="AL58" s="81"/>
      <c r="AM58" s="81"/>
      <c r="AN58" s="81"/>
      <c r="AO58" s="81"/>
      <c r="AP58" s="81"/>
      <c r="AQ58" s="81"/>
      <c r="AR58" s="81"/>
      <c r="AS58" s="81"/>
      <c r="AT58" s="81"/>
      <c r="AU58" s="81"/>
      <c r="AV58" s="81"/>
      <c r="AW58" s="81"/>
      <c r="AX58" s="81"/>
      <c r="AY58" s="81"/>
      <c r="AZ58" s="81"/>
      <c r="BA58" s="81"/>
      <c r="BB58" s="81"/>
      <c r="BC58" s="81"/>
      <c r="BD58" s="81"/>
      <c r="BE58" s="81"/>
    </row>
    <row r="59" spans="1:58" x14ac:dyDescent="0.25">
      <c r="A59" s="30" t="s">
        <v>34</v>
      </c>
      <c r="C59" s="45" t="str">
        <f>IF(C65="","",SUM(C34:C57))</f>
        <v/>
      </c>
      <c r="D59" s="45" t="str">
        <f t="shared" ref="D59:BD59" si="33">IF(D65="","",SUM(D34:D57))</f>
        <v/>
      </c>
      <c r="E59" s="45" t="str">
        <f t="shared" si="33"/>
        <v/>
      </c>
      <c r="F59" s="45" t="str">
        <f t="shared" si="33"/>
        <v/>
      </c>
      <c r="G59" s="45" t="str">
        <f t="shared" si="33"/>
        <v/>
      </c>
      <c r="H59" s="45" t="str">
        <f t="shared" si="33"/>
        <v/>
      </c>
      <c r="I59" s="45"/>
      <c r="J59" s="45"/>
      <c r="K59" s="45" t="str">
        <f t="shared" si="33"/>
        <v/>
      </c>
      <c r="L59" s="45" t="str">
        <f t="shared" si="33"/>
        <v/>
      </c>
      <c r="M59" s="45" t="str">
        <f t="shared" si="33"/>
        <v/>
      </c>
      <c r="N59" s="45" t="str">
        <f t="shared" si="33"/>
        <v/>
      </c>
      <c r="O59" s="45" t="str">
        <f t="shared" si="33"/>
        <v/>
      </c>
      <c r="P59" s="45" t="str">
        <f t="shared" si="33"/>
        <v/>
      </c>
      <c r="Q59" s="45" t="str">
        <f t="shared" si="33"/>
        <v/>
      </c>
      <c r="R59" s="45" t="str">
        <f t="shared" si="33"/>
        <v/>
      </c>
      <c r="S59" s="45" t="str">
        <f t="shared" si="33"/>
        <v/>
      </c>
      <c r="T59" s="45" t="str">
        <f t="shared" si="33"/>
        <v/>
      </c>
      <c r="U59" s="45"/>
      <c r="V59" s="45"/>
      <c r="W59" s="45" t="str">
        <f t="shared" si="33"/>
        <v/>
      </c>
      <c r="X59" s="45" t="str">
        <f t="shared" si="33"/>
        <v/>
      </c>
      <c r="Y59" s="45" t="str">
        <f t="shared" si="33"/>
        <v/>
      </c>
      <c r="Z59" s="45" t="str">
        <f t="shared" si="33"/>
        <v/>
      </c>
      <c r="AA59" s="45" t="str">
        <f t="shared" si="33"/>
        <v/>
      </c>
      <c r="AB59" s="45" t="str">
        <f t="shared" si="33"/>
        <v/>
      </c>
      <c r="AC59" s="45" t="str">
        <f t="shared" si="33"/>
        <v/>
      </c>
      <c r="AD59" s="45" t="str">
        <f t="shared" si="33"/>
        <v/>
      </c>
      <c r="AE59" s="45" t="str">
        <f t="shared" si="33"/>
        <v/>
      </c>
      <c r="AF59" s="45" t="str">
        <f t="shared" si="33"/>
        <v/>
      </c>
      <c r="AG59" s="45"/>
      <c r="AH59" s="45"/>
      <c r="AI59" s="45" t="str">
        <f t="shared" si="33"/>
        <v/>
      </c>
      <c r="AJ59" s="45" t="str">
        <f t="shared" si="33"/>
        <v/>
      </c>
      <c r="AK59" s="45" t="str">
        <f t="shared" si="33"/>
        <v/>
      </c>
      <c r="AL59" s="45" t="str">
        <f t="shared" si="33"/>
        <v/>
      </c>
      <c r="AM59" s="45" t="str">
        <f t="shared" si="33"/>
        <v/>
      </c>
      <c r="AN59" s="45" t="str">
        <f t="shared" si="33"/>
        <v/>
      </c>
      <c r="AO59" s="45" t="str">
        <f t="shared" si="33"/>
        <v/>
      </c>
      <c r="AP59" s="45" t="str">
        <f t="shared" si="33"/>
        <v/>
      </c>
      <c r="AQ59" s="45" t="str">
        <f t="shared" si="33"/>
        <v/>
      </c>
      <c r="AR59" s="45" t="str">
        <f t="shared" si="33"/>
        <v/>
      </c>
      <c r="AS59" s="45"/>
      <c r="AT59" s="45"/>
      <c r="AU59" s="45" t="str">
        <f t="shared" si="33"/>
        <v/>
      </c>
      <c r="AV59" s="45" t="str">
        <f t="shared" si="33"/>
        <v/>
      </c>
      <c r="AW59" s="45" t="str">
        <f t="shared" si="33"/>
        <v/>
      </c>
      <c r="AX59" s="45" t="str">
        <f t="shared" si="33"/>
        <v/>
      </c>
      <c r="AY59" s="45" t="str">
        <f t="shared" si="33"/>
        <v/>
      </c>
      <c r="AZ59" s="45" t="str">
        <f t="shared" si="33"/>
        <v/>
      </c>
      <c r="BA59" s="45" t="str">
        <f t="shared" si="33"/>
        <v/>
      </c>
      <c r="BB59" s="45" t="str">
        <f t="shared" si="33"/>
        <v/>
      </c>
      <c r="BC59" s="45" t="str">
        <f t="shared" si="33"/>
        <v/>
      </c>
      <c r="BD59" s="45" t="str">
        <f t="shared" si="33"/>
        <v/>
      </c>
      <c r="BE59" s="87">
        <f>SUM(C59,E59,G59,K59,M59,O59,Q59,S59,W59,Y59,AA59,AC59,AE59,AI59,AK59,AM59,AO59,AQ59,AU59,AW59,AY59,BA59,BC59)</f>
        <v>0</v>
      </c>
      <c r="BF59" s="49" t="e">
        <f>AVERAGE(C59,E59,G59,I59,M59,O59,Q59,S59,U59,Y59,AA59,AC59,AE59,AG59,AM59,AO59,AQ59,AS59,AW59,AY59,BA59,BC59)</f>
        <v>#DIV/0!</v>
      </c>
    </row>
    <row r="60" spans="1:58" x14ac:dyDescent="0.25">
      <c r="A60" s="30" t="s">
        <v>63</v>
      </c>
      <c r="C60" s="46" t="str">
        <f>IF(C65="","",AVERAGE(D34:D57))</f>
        <v/>
      </c>
      <c r="D60" s="46"/>
      <c r="E60" s="46" t="str">
        <f t="shared" ref="E60:BC60" si="34">IF(E65="","",AVERAGE(F34:F57))</f>
        <v/>
      </c>
      <c r="F60" s="46"/>
      <c r="G60" s="46" t="str">
        <f t="shared" si="34"/>
        <v/>
      </c>
      <c r="H60" s="46"/>
      <c r="I60" s="46"/>
      <c r="J60" s="46"/>
      <c r="K60" s="46" t="str">
        <f t="shared" si="34"/>
        <v/>
      </c>
      <c r="L60" s="46"/>
      <c r="M60" s="46" t="str">
        <f t="shared" si="34"/>
        <v/>
      </c>
      <c r="N60" s="46"/>
      <c r="O60" s="46" t="str">
        <f t="shared" si="34"/>
        <v/>
      </c>
      <c r="P60" s="46"/>
      <c r="Q60" s="46" t="str">
        <f t="shared" si="34"/>
        <v/>
      </c>
      <c r="R60" s="46"/>
      <c r="S60" s="46" t="str">
        <f t="shared" si="34"/>
        <v/>
      </c>
      <c r="T60" s="46"/>
      <c r="U60" s="46"/>
      <c r="V60" s="46"/>
      <c r="W60" s="46" t="str">
        <f t="shared" si="34"/>
        <v/>
      </c>
      <c r="X60" s="46"/>
      <c r="Y60" s="46" t="str">
        <f t="shared" si="34"/>
        <v/>
      </c>
      <c r="Z60" s="46"/>
      <c r="AA60" s="46" t="str">
        <f t="shared" si="34"/>
        <v/>
      </c>
      <c r="AB60" s="46"/>
      <c r="AC60" s="46" t="str">
        <f t="shared" si="34"/>
        <v/>
      </c>
      <c r="AD60" s="46"/>
      <c r="AE60" s="46" t="str">
        <f t="shared" si="34"/>
        <v/>
      </c>
      <c r="AF60" s="46"/>
      <c r="AG60" s="46"/>
      <c r="AH60" s="46"/>
      <c r="AI60" s="46" t="str">
        <f t="shared" si="34"/>
        <v/>
      </c>
      <c r="AJ60" s="46"/>
      <c r="AK60" s="46" t="str">
        <f t="shared" si="34"/>
        <v/>
      </c>
      <c r="AL60" s="46"/>
      <c r="AM60" s="46" t="str">
        <f t="shared" si="34"/>
        <v/>
      </c>
      <c r="AN60" s="46"/>
      <c r="AO60" s="46" t="str">
        <f t="shared" si="34"/>
        <v/>
      </c>
      <c r="AP60" s="46"/>
      <c r="AQ60" s="46" t="str">
        <f t="shared" si="34"/>
        <v/>
      </c>
      <c r="AR60" s="46"/>
      <c r="AS60" s="46"/>
      <c r="AT60" s="46"/>
      <c r="AU60" s="46" t="str">
        <f t="shared" si="34"/>
        <v/>
      </c>
      <c r="AV60" s="46"/>
      <c r="AW60" s="46" t="str">
        <f t="shared" si="34"/>
        <v/>
      </c>
      <c r="AX60" s="46"/>
      <c r="AY60" s="46" t="str">
        <f t="shared" si="34"/>
        <v/>
      </c>
      <c r="AZ60" s="46"/>
      <c r="BA60" s="46" t="str">
        <f t="shared" si="34"/>
        <v/>
      </c>
      <c r="BB60" s="46"/>
      <c r="BC60" s="46" t="str">
        <f t="shared" si="34"/>
        <v/>
      </c>
      <c r="BD60" s="46"/>
      <c r="BE60" s="86"/>
      <c r="BF60" s="50" t="e">
        <f>AVERAGE(C60:BC60)</f>
        <v>#DIV/0!</v>
      </c>
    </row>
    <row r="61" spans="1:58" x14ac:dyDescent="0.25"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85"/>
      <c r="BA61" s="85"/>
      <c r="BB61" s="85"/>
      <c r="BC61" s="85"/>
      <c r="BD61" s="88"/>
      <c r="BE61" s="86"/>
      <c r="BF61" s="48"/>
    </row>
    <row r="62" spans="1:58" x14ac:dyDescent="0.25">
      <c r="A62" s="30" t="s">
        <v>64</v>
      </c>
      <c r="C62" s="46" t="str">
        <f>IF(C65="","",(20-COUNTBLANK(C34:C53))/20)</f>
        <v/>
      </c>
      <c r="D62" s="46"/>
      <c r="E62" s="46" t="str">
        <f t="shared" ref="E62:BC62" si="35">IF(E65="","",(20-COUNTBLANK(E34:E53))/20)</f>
        <v/>
      </c>
      <c r="F62" s="46"/>
      <c r="G62" s="46" t="str">
        <f t="shared" si="35"/>
        <v/>
      </c>
      <c r="H62" s="46"/>
      <c r="I62" s="46"/>
      <c r="J62" s="46"/>
      <c r="K62" s="46" t="str">
        <f t="shared" si="35"/>
        <v/>
      </c>
      <c r="L62" s="46"/>
      <c r="M62" s="46" t="str">
        <f t="shared" si="35"/>
        <v/>
      </c>
      <c r="N62" s="46"/>
      <c r="O62" s="46" t="str">
        <f t="shared" si="35"/>
        <v/>
      </c>
      <c r="P62" s="46"/>
      <c r="Q62" s="46" t="str">
        <f t="shared" si="35"/>
        <v/>
      </c>
      <c r="R62" s="46"/>
      <c r="S62" s="46" t="str">
        <f t="shared" si="35"/>
        <v/>
      </c>
      <c r="T62" s="46"/>
      <c r="U62" s="46"/>
      <c r="V62" s="46"/>
      <c r="W62" s="46" t="str">
        <f t="shared" si="35"/>
        <v/>
      </c>
      <c r="X62" s="46"/>
      <c r="Y62" s="46" t="str">
        <f t="shared" si="35"/>
        <v/>
      </c>
      <c r="Z62" s="46"/>
      <c r="AA62" s="46" t="str">
        <f t="shared" si="35"/>
        <v/>
      </c>
      <c r="AB62" s="46"/>
      <c r="AC62" s="46" t="str">
        <f t="shared" si="35"/>
        <v/>
      </c>
      <c r="AD62" s="46"/>
      <c r="AE62" s="46" t="str">
        <f t="shared" si="35"/>
        <v/>
      </c>
      <c r="AF62" s="46"/>
      <c r="AG62" s="46"/>
      <c r="AH62" s="46"/>
      <c r="AI62" s="46" t="str">
        <f t="shared" si="35"/>
        <v/>
      </c>
      <c r="AJ62" s="46"/>
      <c r="AK62" s="46" t="str">
        <f t="shared" si="35"/>
        <v/>
      </c>
      <c r="AL62" s="46"/>
      <c r="AM62" s="46" t="str">
        <f t="shared" si="35"/>
        <v/>
      </c>
      <c r="AN62" s="46"/>
      <c r="AO62" s="46" t="str">
        <f t="shared" si="35"/>
        <v/>
      </c>
      <c r="AP62" s="46"/>
      <c r="AQ62" s="46" t="str">
        <f t="shared" si="35"/>
        <v/>
      </c>
      <c r="AR62" s="46"/>
      <c r="AS62" s="46"/>
      <c r="AT62" s="46"/>
      <c r="AU62" s="46" t="str">
        <f t="shared" si="35"/>
        <v/>
      </c>
      <c r="AV62" s="46"/>
      <c r="AW62" s="46" t="str">
        <f t="shared" si="35"/>
        <v/>
      </c>
      <c r="AX62" s="46"/>
      <c r="AY62" s="46" t="str">
        <f t="shared" si="35"/>
        <v/>
      </c>
      <c r="AZ62" s="46"/>
      <c r="BA62" s="46" t="str">
        <f t="shared" si="35"/>
        <v/>
      </c>
      <c r="BB62" s="46"/>
      <c r="BC62" s="46" t="str">
        <f t="shared" si="35"/>
        <v/>
      </c>
      <c r="BD62" s="46"/>
      <c r="BE62" s="86"/>
      <c r="BF62" s="50" t="e">
        <f>AVERAGE(C62:BA62)</f>
        <v>#DIV/0!</v>
      </c>
    </row>
    <row r="63" spans="1:58" x14ac:dyDescent="0.25"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  <c r="AA63" s="81"/>
      <c r="AB63" s="81"/>
      <c r="AC63" s="81"/>
      <c r="AD63" s="81"/>
      <c r="AE63" s="81"/>
      <c r="AF63" s="81"/>
      <c r="AG63" s="81"/>
      <c r="AH63" s="81"/>
      <c r="AI63" s="81"/>
      <c r="AJ63" s="81"/>
      <c r="AK63" s="81"/>
      <c r="AL63" s="81"/>
      <c r="AM63" s="81"/>
      <c r="AN63" s="81"/>
      <c r="AO63" s="81"/>
      <c r="AP63" s="81"/>
      <c r="AQ63" s="81"/>
      <c r="AR63" s="81"/>
      <c r="AS63" s="81"/>
      <c r="AT63" s="81"/>
      <c r="AU63" s="81"/>
      <c r="AV63" s="81"/>
      <c r="AW63" s="81"/>
      <c r="AX63" s="81"/>
      <c r="AY63" s="81"/>
      <c r="AZ63" s="81"/>
      <c r="BA63" s="81"/>
      <c r="BB63" s="81"/>
      <c r="BC63" s="81"/>
      <c r="BD63" s="81"/>
      <c r="BE63" s="86"/>
      <c r="BF63" s="48"/>
    </row>
    <row r="64" spans="1:58" x14ac:dyDescent="0.25">
      <c r="A64" s="27" t="s">
        <v>35</v>
      </c>
      <c r="B64" s="27"/>
      <c r="C64" s="59">
        <v>41913</v>
      </c>
      <c r="D64" s="59"/>
      <c r="E64" s="59">
        <v>41914</v>
      </c>
      <c r="F64" s="59"/>
      <c r="G64" s="59">
        <v>41915</v>
      </c>
      <c r="H64" s="59"/>
      <c r="I64" s="34">
        <v>41916</v>
      </c>
      <c r="J64" s="34">
        <v>41917</v>
      </c>
      <c r="K64" s="59">
        <v>41918</v>
      </c>
      <c r="L64" s="59"/>
      <c r="M64" s="59">
        <v>41919</v>
      </c>
      <c r="N64" s="59"/>
      <c r="O64" s="59">
        <v>41920</v>
      </c>
      <c r="P64" s="59"/>
      <c r="Q64" s="59">
        <v>41921</v>
      </c>
      <c r="R64" s="59"/>
      <c r="S64" s="59">
        <v>41922</v>
      </c>
      <c r="T64" s="59"/>
      <c r="U64" s="34">
        <v>41923</v>
      </c>
      <c r="V64" s="34">
        <v>41924</v>
      </c>
      <c r="W64" s="59">
        <v>41925</v>
      </c>
      <c r="X64" s="59"/>
      <c r="Y64" s="59">
        <v>41926</v>
      </c>
      <c r="Z64" s="59"/>
      <c r="AA64" s="59">
        <v>41897</v>
      </c>
      <c r="AB64" s="59"/>
      <c r="AC64" s="59">
        <v>41928</v>
      </c>
      <c r="AD64" s="59"/>
      <c r="AE64" s="59">
        <v>41929</v>
      </c>
      <c r="AF64" s="59"/>
      <c r="AG64" s="34">
        <v>41930</v>
      </c>
      <c r="AH64" s="34">
        <v>41901</v>
      </c>
      <c r="AI64" s="59">
        <v>41902</v>
      </c>
      <c r="AJ64" s="59"/>
      <c r="AK64" s="59">
        <v>41933</v>
      </c>
      <c r="AL64" s="59"/>
      <c r="AM64" s="59">
        <v>41934</v>
      </c>
      <c r="AN64" s="59"/>
      <c r="AO64" s="59">
        <v>41935</v>
      </c>
      <c r="AP64" s="59"/>
      <c r="AQ64" s="59">
        <v>41936</v>
      </c>
      <c r="AR64" s="59"/>
      <c r="AS64" s="34">
        <v>41937</v>
      </c>
      <c r="AT64" s="34">
        <v>41938</v>
      </c>
      <c r="AU64" s="59">
        <v>41939</v>
      </c>
      <c r="AV64" s="59"/>
      <c r="AW64" s="59">
        <v>41940</v>
      </c>
      <c r="AX64" s="59"/>
      <c r="AY64" s="59">
        <v>41941</v>
      </c>
      <c r="AZ64" s="59"/>
      <c r="BA64" s="59">
        <v>41942</v>
      </c>
      <c r="BB64" s="59"/>
      <c r="BC64" s="59">
        <v>41943</v>
      </c>
      <c r="BD64" s="57"/>
      <c r="BE64" s="86"/>
      <c r="BF64" s="48"/>
    </row>
    <row r="65" spans="1:58" x14ac:dyDescent="0.25">
      <c r="A65" s="28" t="s">
        <v>36</v>
      </c>
      <c r="B65" s="28">
        <v>24</v>
      </c>
      <c r="C65" s="36"/>
      <c r="D65" s="39" t="str">
        <f t="shared" ref="D65:D70" si="36">IF(C65="","",C65/$B$34)</f>
        <v/>
      </c>
      <c r="E65" s="39"/>
      <c r="F65" s="39" t="str">
        <f t="shared" ref="F65:H70" si="37">IF(E65="","",E65/$B$34)</f>
        <v/>
      </c>
      <c r="G65" s="39"/>
      <c r="H65" s="39" t="str">
        <f t="shared" si="37"/>
        <v/>
      </c>
      <c r="I65" s="40"/>
      <c r="J65" s="40"/>
      <c r="K65" s="39"/>
      <c r="L65" s="39" t="str">
        <f t="shared" ref="L65:L70" si="38">IF(K65="","",K65/$B$34)</f>
        <v/>
      </c>
      <c r="M65" s="39"/>
      <c r="N65" s="39" t="str">
        <f t="shared" ref="N65:N70" si="39">IF(M65="","",M65/$B$34)</f>
        <v/>
      </c>
      <c r="O65" s="39"/>
      <c r="P65" s="39" t="str">
        <f t="shared" ref="P65:P70" si="40">IF(O65="","",O65/$B$34)</f>
        <v/>
      </c>
      <c r="Q65" s="39"/>
      <c r="R65" s="39" t="str">
        <f t="shared" ref="R65:R70" si="41">IF(Q65="","",Q65/$B$34)</f>
        <v/>
      </c>
      <c r="S65" s="39"/>
      <c r="T65" s="39" t="str">
        <f t="shared" ref="T65:T70" si="42">IF(S65="","",S65/$B$34)</f>
        <v/>
      </c>
      <c r="U65" s="40"/>
      <c r="V65" s="40"/>
      <c r="W65" s="39"/>
      <c r="X65" s="39" t="str">
        <f t="shared" ref="X65:X70" si="43">IF(W65="","",W65/$B$34)</f>
        <v/>
      </c>
      <c r="Y65" s="39"/>
      <c r="Z65" s="39" t="str">
        <f t="shared" ref="Z65:Z70" si="44">IF(Y65="","",Y65/$B$34)</f>
        <v/>
      </c>
      <c r="AA65" s="39"/>
      <c r="AB65" s="39" t="str">
        <f t="shared" ref="AB65:AB70" si="45">IF(AA65="","",AA65/$B$34)</f>
        <v/>
      </c>
      <c r="AC65" s="39"/>
      <c r="AD65" s="39" t="str">
        <f t="shared" ref="AD65:AD70" si="46">IF(AC65="","",AC65/$B$34)</f>
        <v/>
      </c>
      <c r="AE65" s="39"/>
      <c r="AF65" s="39" t="str">
        <f t="shared" ref="AF65:AF70" si="47">IF(AE65="","",AE65/$B$34)</f>
        <v/>
      </c>
      <c r="AG65" s="40"/>
      <c r="AH65" s="40"/>
      <c r="AI65" s="39"/>
      <c r="AJ65" s="39" t="str">
        <f t="shared" ref="AJ65:AJ70" si="48">IF(AI65="","",AI65/$B$34)</f>
        <v/>
      </c>
      <c r="AK65" s="39"/>
      <c r="AL65" s="39" t="str">
        <f t="shared" ref="AL65:AL70" si="49">IF(AK65="","",AK65/$B$34)</f>
        <v/>
      </c>
      <c r="AM65" s="39"/>
      <c r="AN65" s="39" t="str">
        <f t="shared" ref="AN65:AN70" si="50">IF(AM65="","",AM65/$B$34)</f>
        <v/>
      </c>
      <c r="AO65" s="39"/>
      <c r="AP65" s="39" t="str">
        <f t="shared" ref="AP65:AP70" si="51">IF(AO65="","",AO65/$B$34)</f>
        <v/>
      </c>
      <c r="AQ65" s="39"/>
      <c r="AR65" s="39" t="str">
        <f t="shared" ref="AR65:AR70" si="52">IF(AQ65="","",AQ65/$B$34)</f>
        <v/>
      </c>
      <c r="AS65" s="40"/>
      <c r="AT65" s="40"/>
      <c r="AU65" s="39"/>
      <c r="AV65" s="39" t="str">
        <f t="shared" ref="AV65:AV70" si="53">IF(AU65="","",AU65/$B$34)</f>
        <v/>
      </c>
      <c r="AW65" s="39"/>
      <c r="AX65" s="39" t="str">
        <f t="shared" ref="AX65:AX70" si="54">IF(AW65="","",AW65/$B$34)</f>
        <v/>
      </c>
      <c r="AY65" s="39"/>
      <c r="AZ65" s="39" t="str">
        <f t="shared" ref="AZ65:AZ70" si="55">IF(AY65="","",AY65/$B$34)</f>
        <v/>
      </c>
      <c r="BA65" s="39"/>
      <c r="BB65" s="39" t="str">
        <f t="shared" ref="BB65:BB70" si="56">IF(BA65="","",BA65/$B$34)</f>
        <v/>
      </c>
      <c r="BC65" s="39"/>
      <c r="BD65" s="39" t="str">
        <f t="shared" ref="BD65:BD70" si="57">IF(BC65="","",BC65/$B$34)</f>
        <v/>
      </c>
      <c r="BE65" s="86"/>
      <c r="BF65" s="48"/>
    </row>
    <row r="66" spans="1:58" x14ac:dyDescent="0.25">
      <c r="A66" s="27" t="s">
        <v>37</v>
      </c>
      <c r="B66" s="27">
        <v>24</v>
      </c>
      <c r="C66" s="56"/>
      <c r="D66" s="55" t="str">
        <f t="shared" si="36"/>
        <v/>
      </c>
      <c r="E66" s="56"/>
      <c r="F66" s="55" t="str">
        <f t="shared" si="37"/>
        <v/>
      </c>
      <c r="G66" s="56"/>
      <c r="H66" s="55" t="str">
        <f t="shared" si="37"/>
        <v/>
      </c>
      <c r="I66" s="37"/>
      <c r="J66" s="37"/>
      <c r="K66" s="56"/>
      <c r="L66" s="55" t="str">
        <f t="shared" si="38"/>
        <v/>
      </c>
      <c r="M66" s="56"/>
      <c r="N66" s="55" t="str">
        <f t="shared" si="39"/>
        <v/>
      </c>
      <c r="O66" s="56"/>
      <c r="P66" s="55" t="str">
        <f t="shared" si="40"/>
        <v/>
      </c>
      <c r="Q66" s="56"/>
      <c r="R66" s="55" t="str">
        <f t="shared" si="41"/>
        <v/>
      </c>
      <c r="S66" s="56"/>
      <c r="T66" s="55" t="str">
        <f t="shared" si="42"/>
        <v/>
      </c>
      <c r="U66" s="37"/>
      <c r="V66" s="37"/>
      <c r="W66" s="56"/>
      <c r="X66" s="55" t="str">
        <f t="shared" si="43"/>
        <v/>
      </c>
      <c r="Y66" s="56"/>
      <c r="Z66" s="55" t="str">
        <f t="shared" si="44"/>
        <v/>
      </c>
      <c r="AA66" s="56"/>
      <c r="AB66" s="55" t="str">
        <f t="shared" si="45"/>
        <v/>
      </c>
      <c r="AC66" s="56"/>
      <c r="AD66" s="55" t="str">
        <f t="shared" si="46"/>
        <v/>
      </c>
      <c r="AE66" s="56"/>
      <c r="AF66" s="55" t="str">
        <f t="shared" si="47"/>
        <v/>
      </c>
      <c r="AG66" s="37"/>
      <c r="AH66" s="37"/>
      <c r="AI66" s="56"/>
      <c r="AJ66" s="55" t="str">
        <f t="shared" si="48"/>
        <v/>
      </c>
      <c r="AK66" s="56"/>
      <c r="AL66" s="55" t="str">
        <f t="shared" si="49"/>
        <v/>
      </c>
      <c r="AM66" s="56"/>
      <c r="AN66" s="55" t="str">
        <f t="shared" si="50"/>
        <v/>
      </c>
      <c r="AO66" s="56"/>
      <c r="AP66" s="55" t="str">
        <f t="shared" si="51"/>
        <v/>
      </c>
      <c r="AQ66" s="56"/>
      <c r="AR66" s="55" t="str">
        <f t="shared" si="52"/>
        <v/>
      </c>
      <c r="AS66" s="37"/>
      <c r="AT66" s="37"/>
      <c r="AU66" s="56"/>
      <c r="AV66" s="55" t="str">
        <f t="shared" si="53"/>
        <v/>
      </c>
      <c r="AW66" s="56"/>
      <c r="AX66" s="55" t="str">
        <f t="shared" si="54"/>
        <v/>
      </c>
      <c r="AY66" s="56"/>
      <c r="AZ66" s="55" t="str">
        <f t="shared" si="55"/>
        <v/>
      </c>
      <c r="BA66" s="56"/>
      <c r="BB66" s="55" t="str">
        <f t="shared" si="56"/>
        <v/>
      </c>
      <c r="BC66" s="56"/>
      <c r="BD66" s="55" t="str">
        <f t="shared" si="57"/>
        <v/>
      </c>
      <c r="BE66" s="86"/>
      <c r="BF66" s="48"/>
    </row>
    <row r="67" spans="1:58" x14ac:dyDescent="0.25">
      <c r="A67" s="27" t="s">
        <v>38</v>
      </c>
      <c r="B67" s="27">
        <v>24</v>
      </c>
      <c r="C67" s="56"/>
      <c r="D67" s="55" t="str">
        <f t="shared" si="36"/>
        <v/>
      </c>
      <c r="E67" s="56"/>
      <c r="F67" s="55" t="str">
        <f t="shared" si="37"/>
        <v/>
      </c>
      <c r="G67" s="56"/>
      <c r="H67" s="55" t="str">
        <f t="shared" si="37"/>
        <v/>
      </c>
      <c r="I67" s="37"/>
      <c r="J67" s="37"/>
      <c r="K67" s="56"/>
      <c r="L67" s="55" t="str">
        <f t="shared" si="38"/>
        <v/>
      </c>
      <c r="M67" s="56"/>
      <c r="N67" s="55" t="str">
        <f t="shared" si="39"/>
        <v/>
      </c>
      <c r="O67" s="56"/>
      <c r="P67" s="55" t="str">
        <f t="shared" si="40"/>
        <v/>
      </c>
      <c r="Q67" s="56"/>
      <c r="R67" s="55" t="str">
        <f t="shared" si="41"/>
        <v/>
      </c>
      <c r="S67" s="56"/>
      <c r="T67" s="55" t="str">
        <f t="shared" si="42"/>
        <v/>
      </c>
      <c r="U67" s="37"/>
      <c r="V67" s="37"/>
      <c r="W67" s="56"/>
      <c r="X67" s="55" t="str">
        <f t="shared" si="43"/>
        <v/>
      </c>
      <c r="Y67" s="56"/>
      <c r="Z67" s="55" t="str">
        <f t="shared" si="44"/>
        <v/>
      </c>
      <c r="AA67" s="56"/>
      <c r="AB67" s="55" t="str">
        <f t="shared" si="45"/>
        <v/>
      </c>
      <c r="AC67" s="56"/>
      <c r="AD67" s="55" t="str">
        <f t="shared" si="46"/>
        <v/>
      </c>
      <c r="AE67" s="56"/>
      <c r="AF67" s="55" t="str">
        <f t="shared" si="47"/>
        <v/>
      </c>
      <c r="AG67" s="37"/>
      <c r="AH67" s="37"/>
      <c r="AI67" s="56"/>
      <c r="AJ67" s="55" t="str">
        <f t="shared" si="48"/>
        <v/>
      </c>
      <c r="AK67" s="56"/>
      <c r="AL67" s="55" t="str">
        <f t="shared" si="49"/>
        <v/>
      </c>
      <c r="AM67" s="56"/>
      <c r="AN67" s="55" t="str">
        <f t="shared" si="50"/>
        <v/>
      </c>
      <c r="AO67" s="56"/>
      <c r="AP67" s="55" t="str">
        <f t="shared" si="51"/>
        <v/>
      </c>
      <c r="AQ67" s="56"/>
      <c r="AR67" s="55" t="str">
        <f t="shared" si="52"/>
        <v/>
      </c>
      <c r="AS67" s="37"/>
      <c r="AT67" s="37"/>
      <c r="AU67" s="56"/>
      <c r="AV67" s="55" t="str">
        <f t="shared" si="53"/>
        <v/>
      </c>
      <c r="AW67" s="56"/>
      <c r="AX67" s="55" t="str">
        <f t="shared" si="54"/>
        <v/>
      </c>
      <c r="AY67" s="56"/>
      <c r="AZ67" s="55" t="str">
        <f t="shared" si="55"/>
        <v/>
      </c>
      <c r="BA67" s="56"/>
      <c r="BB67" s="55" t="str">
        <f t="shared" si="56"/>
        <v/>
      </c>
      <c r="BC67" s="56"/>
      <c r="BD67" s="55" t="str">
        <f t="shared" si="57"/>
        <v/>
      </c>
      <c r="BE67" s="86"/>
      <c r="BF67" s="48"/>
    </row>
    <row r="68" spans="1:58" x14ac:dyDescent="0.25">
      <c r="A68" s="28" t="s">
        <v>40</v>
      </c>
      <c r="B68" s="28">
        <v>24</v>
      </c>
      <c r="C68" s="36"/>
      <c r="D68" s="39" t="str">
        <f t="shared" si="36"/>
        <v/>
      </c>
      <c r="E68" s="36"/>
      <c r="F68" s="39" t="str">
        <f t="shared" si="37"/>
        <v/>
      </c>
      <c r="G68" s="36"/>
      <c r="H68" s="39" t="str">
        <f t="shared" si="37"/>
        <v/>
      </c>
      <c r="I68" s="37"/>
      <c r="J68" s="37"/>
      <c r="K68" s="36"/>
      <c r="L68" s="39" t="str">
        <f t="shared" si="38"/>
        <v/>
      </c>
      <c r="M68" s="36"/>
      <c r="N68" s="39" t="str">
        <f t="shared" si="39"/>
        <v/>
      </c>
      <c r="O68" s="36"/>
      <c r="P68" s="39" t="str">
        <f t="shared" si="40"/>
        <v/>
      </c>
      <c r="Q68" s="36"/>
      <c r="R68" s="39" t="str">
        <f t="shared" si="41"/>
        <v/>
      </c>
      <c r="S68" s="36"/>
      <c r="T68" s="39" t="str">
        <f t="shared" si="42"/>
        <v/>
      </c>
      <c r="U68" s="37"/>
      <c r="V68" s="37"/>
      <c r="W68" s="36"/>
      <c r="X68" s="39" t="str">
        <f t="shared" si="43"/>
        <v/>
      </c>
      <c r="Y68" s="36"/>
      <c r="Z68" s="39" t="str">
        <f t="shared" si="44"/>
        <v/>
      </c>
      <c r="AA68" s="36"/>
      <c r="AB68" s="39" t="str">
        <f t="shared" si="45"/>
        <v/>
      </c>
      <c r="AC68" s="36"/>
      <c r="AD68" s="39" t="str">
        <f t="shared" si="46"/>
        <v/>
      </c>
      <c r="AE68" s="36"/>
      <c r="AF68" s="39" t="str">
        <f t="shared" si="47"/>
        <v/>
      </c>
      <c r="AG68" s="37"/>
      <c r="AH68" s="37"/>
      <c r="AI68" s="36"/>
      <c r="AJ68" s="39" t="str">
        <f t="shared" si="48"/>
        <v/>
      </c>
      <c r="AK68" s="36"/>
      <c r="AL68" s="39" t="str">
        <f t="shared" si="49"/>
        <v/>
      </c>
      <c r="AM68" s="36"/>
      <c r="AN68" s="39" t="str">
        <f t="shared" si="50"/>
        <v/>
      </c>
      <c r="AO68" s="36"/>
      <c r="AP68" s="39" t="str">
        <f t="shared" si="51"/>
        <v/>
      </c>
      <c r="AQ68" s="36"/>
      <c r="AR68" s="39" t="str">
        <f t="shared" si="52"/>
        <v/>
      </c>
      <c r="AS68" s="37"/>
      <c r="AT68" s="37"/>
      <c r="AU68" s="36"/>
      <c r="AV68" s="39" t="str">
        <f t="shared" si="53"/>
        <v/>
      </c>
      <c r="AW68" s="36"/>
      <c r="AX68" s="39" t="str">
        <f t="shared" si="54"/>
        <v/>
      </c>
      <c r="AY68" s="36"/>
      <c r="AZ68" s="39" t="str">
        <f t="shared" si="55"/>
        <v/>
      </c>
      <c r="BA68" s="36"/>
      <c r="BB68" s="39" t="str">
        <f t="shared" si="56"/>
        <v/>
      </c>
      <c r="BC68" s="36"/>
      <c r="BD68" s="39" t="str">
        <f t="shared" si="57"/>
        <v/>
      </c>
      <c r="BE68" s="86"/>
      <c r="BF68" s="48"/>
    </row>
    <row r="69" spans="1:58" x14ac:dyDescent="0.25">
      <c r="A69" s="27" t="s">
        <v>39</v>
      </c>
      <c r="B69" s="27">
        <v>24</v>
      </c>
      <c r="C69" s="56"/>
      <c r="D69" s="55" t="str">
        <f t="shared" si="36"/>
        <v/>
      </c>
      <c r="E69" s="56"/>
      <c r="F69" s="55" t="str">
        <f t="shared" si="37"/>
        <v/>
      </c>
      <c r="G69" s="56"/>
      <c r="H69" s="55" t="str">
        <f t="shared" si="37"/>
        <v/>
      </c>
      <c r="I69" s="37"/>
      <c r="J69" s="37"/>
      <c r="K69" s="56"/>
      <c r="L69" s="55" t="str">
        <f t="shared" si="38"/>
        <v/>
      </c>
      <c r="M69" s="56"/>
      <c r="N69" s="55" t="str">
        <f t="shared" si="39"/>
        <v/>
      </c>
      <c r="O69" s="56"/>
      <c r="P69" s="55" t="str">
        <f t="shared" si="40"/>
        <v/>
      </c>
      <c r="Q69" s="56"/>
      <c r="R69" s="55" t="str">
        <f t="shared" si="41"/>
        <v/>
      </c>
      <c r="S69" s="56"/>
      <c r="T69" s="55" t="str">
        <f t="shared" si="42"/>
        <v/>
      </c>
      <c r="U69" s="37"/>
      <c r="V69" s="37"/>
      <c r="W69" s="56"/>
      <c r="X69" s="55" t="str">
        <f t="shared" si="43"/>
        <v/>
      </c>
      <c r="Y69" s="56"/>
      <c r="Z69" s="55" t="str">
        <f t="shared" si="44"/>
        <v/>
      </c>
      <c r="AA69" s="56"/>
      <c r="AB69" s="55" t="str">
        <f t="shared" si="45"/>
        <v/>
      </c>
      <c r="AC69" s="56"/>
      <c r="AD69" s="55" t="str">
        <f t="shared" si="46"/>
        <v/>
      </c>
      <c r="AE69" s="56"/>
      <c r="AF69" s="55" t="str">
        <f t="shared" si="47"/>
        <v/>
      </c>
      <c r="AG69" s="37"/>
      <c r="AH69" s="37"/>
      <c r="AI69" s="56"/>
      <c r="AJ69" s="55" t="str">
        <f t="shared" si="48"/>
        <v/>
      </c>
      <c r="AK69" s="56"/>
      <c r="AL69" s="55" t="str">
        <f t="shared" si="49"/>
        <v/>
      </c>
      <c r="AM69" s="56"/>
      <c r="AN69" s="55" t="str">
        <f t="shared" si="50"/>
        <v/>
      </c>
      <c r="AO69" s="56"/>
      <c r="AP69" s="55" t="str">
        <f t="shared" si="51"/>
        <v/>
      </c>
      <c r="AQ69" s="56"/>
      <c r="AR69" s="55" t="str">
        <f t="shared" si="52"/>
        <v/>
      </c>
      <c r="AS69" s="37"/>
      <c r="AT69" s="37"/>
      <c r="AU69" s="56"/>
      <c r="AV69" s="55" t="str">
        <f t="shared" si="53"/>
        <v/>
      </c>
      <c r="AW69" s="56"/>
      <c r="AX69" s="55" t="str">
        <f t="shared" si="54"/>
        <v/>
      </c>
      <c r="AY69" s="56"/>
      <c r="AZ69" s="55" t="str">
        <f t="shared" si="55"/>
        <v/>
      </c>
      <c r="BA69" s="56"/>
      <c r="BB69" s="55" t="str">
        <f t="shared" si="56"/>
        <v/>
      </c>
      <c r="BC69" s="56"/>
      <c r="BD69" s="55" t="str">
        <f t="shared" si="57"/>
        <v/>
      </c>
      <c r="BE69" s="86"/>
      <c r="BF69" s="48"/>
    </row>
    <row r="70" spans="1:58" x14ac:dyDescent="0.25">
      <c r="A70" s="69" t="s">
        <v>99</v>
      </c>
      <c r="B70" s="27">
        <v>24</v>
      </c>
      <c r="C70" s="56"/>
      <c r="D70" s="55" t="str">
        <f t="shared" si="36"/>
        <v/>
      </c>
      <c r="E70" s="56"/>
      <c r="F70" s="55" t="str">
        <f t="shared" si="37"/>
        <v/>
      </c>
      <c r="G70" s="56"/>
      <c r="H70" s="55" t="str">
        <f t="shared" si="37"/>
        <v/>
      </c>
      <c r="I70" s="37"/>
      <c r="J70" s="37"/>
      <c r="K70" s="56"/>
      <c r="L70" s="55" t="str">
        <f t="shared" si="38"/>
        <v/>
      </c>
      <c r="M70" s="56"/>
      <c r="N70" s="55" t="str">
        <f t="shared" si="39"/>
        <v/>
      </c>
      <c r="O70" s="56"/>
      <c r="P70" s="55" t="str">
        <f t="shared" si="40"/>
        <v/>
      </c>
      <c r="Q70" s="56"/>
      <c r="R70" s="55" t="str">
        <f t="shared" si="41"/>
        <v/>
      </c>
      <c r="S70" s="56"/>
      <c r="T70" s="55" t="str">
        <f t="shared" si="42"/>
        <v/>
      </c>
      <c r="U70" s="37"/>
      <c r="V70" s="37"/>
      <c r="W70" s="56"/>
      <c r="X70" s="55" t="str">
        <f t="shared" si="43"/>
        <v/>
      </c>
      <c r="Y70" s="56"/>
      <c r="Z70" s="55" t="str">
        <f t="shared" si="44"/>
        <v/>
      </c>
      <c r="AA70" s="56"/>
      <c r="AB70" s="55" t="str">
        <f t="shared" si="45"/>
        <v/>
      </c>
      <c r="AC70" s="56"/>
      <c r="AD70" s="55" t="str">
        <f t="shared" si="46"/>
        <v/>
      </c>
      <c r="AE70" s="56"/>
      <c r="AF70" s="55" t="str">
        <f t="shared" si="47"/>
        <v/>
      </c>
      <c r="AG70" s="37"/>
      <c r="AH70" s="37"/>
      <c r="AI70" s="56"/>
      <c r="AJ70" s="55" t="str">
        <f t="shared" si="48"/>
        <v/>
      </c>
      <c r="AK70" s="56"/>
      <c r="AL70" s="55" t="str">
        <f t="shared" si="49"/>
        <v/>
      </c>
      <c r="AM70" s="56"/>
      <c r="AN70" s="55" t="str">
        <f t="shared" si="50"/>
        <v/>
      </c>
      <c r="AO70" s="56"/>
      <c r="AP70" s="55" t="str">
        <f t="shared" si="51"/>
        <v/>
      </c>
      <c r="AQ70" s="56"/>
      <c r="AR70" s="55" t="str">
        <f t="shared" si="52"/>
        <v/>
      </c>
      <c r="AS70" s="37"/>
      <c r="AT70" s="37"/>
      <c r="AU70" s="56"/>
      <c r="AV70" s="55" t="str">
        <f t="shared" si="53"/>
        <v/>
      </c>
      <c r="AW70" s="56"/>
      <c r="AX70" s="55" t="str">
        <f t="shared" si="54"/>
        <v/>
      </c>
      <c r="AY70" s="56"/>
      <c r="AZ70" s="55" t="str">
        <f t="shared" si="55"/>
        <v/>
      </c>
      <c r="BA70" s="56"/>
      <c r="BB70" s="55" t="str">
        <f t="shared" si="56"/>
        <v/>
      </c>
      <c r="BC70" s="56"/>
      <c r="BD70" s="55" t="str">
        <f t="shared" si="57"/>
        <v/>
      </c>
      <c r="BE70" s="86"/>
      <c r="BF70" s="48"/>
    </row>
    <row r="71" spans="1:58" x14ac:dyDescent="0.25"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/>
      <c r="AC71" s="81"/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6"/>
      <c r="BF71" s="48"/>
    </row>
    <row r="72" spans="1:58" x14ac:dyDescent="0.25">
      <c r="A72" s="30" t="s">
        <v>62</v>
      </c>
      <c r="C72" s="46" t="str">
        <f>IF(C65="","",AVERAGE(D65:D70))</f>
        <v/>
      </c>
      <c r="D72" s="46"/>
      <c r="E72" s="46" t="str">
        <f t="shared" ref="E72:BC72" si="58">IF(E65="","",AVERAGE(F65:F70))</f>
        <v/>
      </c>
      <c r="F72" s="46"/>
      <c r="G72" s="46" t="str">
        <f t="shared" si="58"/>
        <v/>
      </c>
      <c r="H72" s="46"/>
      <c r="I72" s="46"/>
      <c r="J72" s="46"/>
      <c r="K72" s="46" t="str">
        <f t="shared" si="58"/>
        <v/>
      </c>
      <c r="L72" s="46"/>
      <c r="M72" s="46" t="str">
        <f t="shared" si="58"/>
        <v/>
      </c>
      <c r="N72" s="46"/>
      <c r="O72" s="46" t="str">
        <f t="shared" si="58"/>
        <v/>
      </c>
      <c r="P72" s="46"/>
      <c r="Q72" s="46" t="str">
        <f t="shared" si="58"/>
        <v/>
      </c>
      <c r="R72" s="46"/>
      <c r="S72" s="46" t="str">
        <f t="shared" si="58"/>
        <v/>
      </c>
      <c r="T72" s="46"/>
      <c r="U72" s="46"/>
      <c r="V72" s="46"/>
      <c r="W72" s="46" t="str">
        <f t="shared" si="58"/>
        <v/>
      </c>
      <c r="X72" s="46"/>
      <c r="Y72" s="46" t="str">
        <f t="shared" si="58"/>
        <v/>
      </c>
      <c r="Z72" s="46"/>
      <c r="AA72" s="46" t="str">
        <f t="shared" si="58"/>
        <v/>
      </c>
      <c r="AB72" s="46"/>
      <c r="AC72" s="46" t="str">
        <f t="shared" si="58"/>
        <v/>
      </c>
      <c r="AD72" s="46"/>
      <c r="AE72" s="46" t="str">
        <f t="shared" si="58"/>
        <v/>
      </c>
      <c r="AF72" s="46"/>
      <c r="AG72" s="46"/>
      <c r="AH72" s="46"/>
      <c r="AI72" s="46" t="str">
        <f t="shared" si="58"/>
        <v/>
      </c>
      <c r="AJ72" s="46"/>
      <c r="AK72" s="46" t="str">
        <f t="shared" si="58"/>
        <v/>
      </c>
      <c r="AL72" s="46"/>
      <c r="AM72" s="46" t="str">
        <f t="shared" si="58"/>
        <v/>
      </c>
      <c r="AN72" s="46"/>
      <c r="AO72" s="46" t="str">
        <f t="shared" si="58"/>
        <v/>
      </c>
      <c r="AP72" s="46"/>
      <c r="AQ72" s="46" t="str">
        <f t="shared" si="58"/>
        <v/>
      </c>
      <c r="AR72" s="46"/>
      <c r="AS72" s="46"/>
      <c r="AT72" s="46"/>
      <c r="AU72" s="46" t="str">
        <f t="shared" si="58"/>
        <v/>
      </c>
      <c r="AV72" s="46"/>
      <c r="AW72" s="46" t="str">
        <f t="shared" si="58"/>
        <v/>
      </c>
      <c r="AX72" s="46"/>
      <c r="AY72" s="46" t="str">
        <f t="shared" si="58"/>
        <v/>
      </c>
      <c r="AZ72" s="46"/>
      <c r="BA72" s="46" t="str">
        <f t="shared" si="58"/>
        <v/>
      </c>
      <c r="BB72" s="46"/>
      <c r="BC72" s="46" t="str">
        <f t="shared" si="58"/>
        <v/>
      </c>
      <c r="BD72" s="46"/>
      <c r="BE72" s="86"/>
      <c r="BF72" s="50" t="e">
        <f>AVERAGE(C72:BA72)</f>
        <v>#DIV/0!</v>
      </c>
    </row>
    <row r="73" spans="1:58" x14ac:dyDescent="0.25"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1"/>
      <c r="BE73" s="86"/>
      <c r="BF73" s="48"/>
    </row>
    <row r="74" spans="1:58" x14ac:dyDescent="0.25">
      <c r="A74" s="30" t="s">
        <v>34</v>
      </c>
      <c r="C74" s="85">
        <f>SUM(C65:C70)</f>
        <v>0</v>
      </c>
      <c r="D74" s="85"/>
      <c r="E74" s="85">
        <f t="shared" ref="E74:BC74" si="59">SUM(E65:E70)</f>
        <v>0</v>
      </c>
      <c r="F74" s="85"/>
      <c r="G74" s="85">
        <f t="shared" si="59"/>
        <v>0</v>
      </c>
      <c r="H74" s="85"/>
      <c r="I74" s="85"/>
      <c r="J74" s="85"/>
      <c r="K74" s="85">
        <f t="shared" si="59"/>
        <v>0</v>
      </c>
      <c r="L74" s="85"/>
      <c r="M74" s="85">
        <f t="shared" si="59"/>
        <v>0</v>
      </c>
      <c r="N74" s="85"/>
      <c r="O74" s="85">
        <f t="shared" si="59"/>
        <v>0</v>
      </c>
      <c r="P74" s="85"/>
      <c r="Q74" s="85">
        <f t="shared" si="59"/>
        <v>0</v>
      </c>
      <c r="R74" s="85"/>
      <c r="S74" s="85">
        <f t="shared" si="59"/>
        <v>0</v>
      </c>
      <c r="T74" s="85"/>
      <c r="U74" s="85"/>
      <c r="V74" s="85"/>
      <c r="W74" s="85">
        <f t="shared" si="59"/>
        <v>0</v>
      </c>
      <c r="X74" s="85"/>
      <c r="Y74" s="85">
        <f t="shared" si="59"/>
        <v>0</v>
      </c>
      <c r="Z74" s="85"/>
      <c r="AA74" s="85">
        <f t="shared" si="59"/>
        <v>0</v>
      </c>
      <c r="AB74" s="85"/>
      <c r="AC74" s="85">
        <f t="shared" si="59"/>
        <v>0</v>
      </c>
      <c r="AD74" s="85"/>
      <c r="AE74" s="85">
        <f t="shared" si="59"/>
        <v>0</v>
      </c>
      <c r="AF74" s="85"/>
      <c r="AG74" s="85"/>
      <c r="AH74" s="85"/>
      <c r="AI74" s="85">
        <f t="shared" si="59"/>
        <v>0</v>
      </c>
      <c r="AJ74" s="85"/>
      <c r="AK74" s="85">
        <f t="shared" si="59"/>
        <v>0</v>
      </c>
      <c r="AL74" s="85"/>
      <c r="AM74" s="85">
        <f t="shared" si="59"/>
        <v>0</v>
      </c>
      <c r="AN74" s="85"/>
      <c r="AO74" s="85">
        <f t="shared" si="59"/>
        <v>0</v>
      </c>
      <c r="AP74" s="85"/>
      <c r="AQ74" s="85">
        <f t="shared" si="59"/>
        <v>0</v>
      </c>
      <c r="AR74" s="85"/>
      <c r="AS74" s="85"/>
      <c r="AT74" s="85"/>
      <c r="AU74" s="85">
        <f t="shared" si="59"/>
        <v>0</v>
      </c>
      <c r="AV74" s="85"/>
      <c r="AW74" s="85">
        <f t="shared" si="59"/>
        <v>0</v>
      </c>
      <c r="AX74" s="85"/>
      <c r="AY74" s="85">
        <f t="shared" si="59"/>
        <v>0</v>
      </c>
      <c r="AZ74" s="85"/>
      <c r="BA74" s="85">
        <f t="shared" si="59"/>
        <v>0</v>
      </c>
      <c r="BB74" s="85"/>
      <c r="BC74" s="85">
        <f t="shared" si="59"/>
        <v>0</v>
      </c>
      <c r="BD74" s="85"/>
      <c r="BE74" s="86"/>
      <c r="BF74" s="48"/>
    </row>
    <row r="75" spans="1:58" x14ac:dyDescent="0.25">
      <c r="A75" s="29" t="s">
        <v>41</v>
      </c>
      <c r="C75" s="46" t="str">
        <f>IF(C74=0,"",(SUM(C65:C70)/(C59+C74)))</f>
        <v/>
      </c>
      <c r="D75" s="46"/>
      <c r="E75" s="46" t="str">
        <f t="shared" ref="E75:BC75" si="60">IF(E74=0,"",(SUM(E65:E70)/(E59+E74)))</f>
        <v/>
      </c>
      <c r="F75" s="46"/>
      <c r="G75" s="46" t="str">
        <f t="shared" si="60"/>
        <v/>
      </c>
      <c r="H75" s="46"/>
      <c r="I75" s="46"/>
      <c r="J75" s="46"/>
      <c r="K75" s="46" t="str">
        <f t="shared" si="60"/>
        <v/>
      </c>
      <c r="L75" s="46"/>
      <c r="M75" s="46" t="str">
        <f t="shared" si="60"/>
        <v/>
      </c>
      <c r="N75" s="46"/>
      <c r="O75" s="46" t="str">
        <f t="shared" si="60"/>
        <v/>
      </c>
      <c r="P75" s="46"/>
      <c r="Q75" s="46" t="str">
        <f t="shared" si="60"/>
        <v/>
      </c>
      <c r="R75" s="46"/>
      <c r="S75" s="46" t="str">
        <f t="shared" si="60"/>
        <v/>
      </c>
      <c r="T75" s="46"/>
      <c r="U75" s="46"/>
      <c r="V75" s="46"/>
      <c r="W75" s="46" t="str">
        <f t="shared" si="60"/>
        <v/>
      </c>
      <c r="X75" s="46"/>
      <c r="Y75" s="46" t="str">
        <f t="shared" si="60"/>
        <v/>
      </c>
      <c r="Z75" s="46"/>
      <c r="AA75" s="46" t="str">
        <f t="shared" si="60"/>
        <v/>
      </c>
      <c r="AB75" s="46"/>
      <c r="AC75" s="46" t="str">
        <f t="shared" si="60"/>
        <v/>
      </c>
      <c r="AD75" s="46"/>
      <c r="AE75" s="46" t="str">
        <f t="shared" si="60"/>
        <v/>
      </c>
      <c r="AF75" s="46"/>
      <c r="AG75" s="46"/>
      <c r="AH75" s="46"/>
      <c r="AI75" s="46" t="str">
        <f t="shared" si="60"/>
        <v/>
      </c>
      <c r="AJ75" s="46"/>
      <c r="AK75" s="46" t="str">
        <f t="shared" si="60"/>
        <v/>
      </c>
      <c r="AL75" s="46"/>
      <c r="AM75" s="46" t="str">
        <f t="shared" si="60"/>
        <v/>
      </c>
      <c r="AN75" s="46"/>
      <c r="AO75" s="46" t="str">
        <f t="shared" si="60"/>
        <v/>
      </c>
      <c r="AP75" s="46"/>
      <c r="AQ75" s="46" t="str">
        <f t="shared" si="60"/>
        <v/>
      </c>
      <c r="AR75" s="46"/>
      <c r="AS75" s="46"/>
      <c r="AT75" s="46"/>
      <c r="AU75" s="46" t="str">
        <f t="shared" si="60"/>
        <v/>
      </c>
      <c r="AV75" s="46"/>
      <c r="AW75" s="46" t="str">
        <f t="shared" si="60"/>
        <v/>
      </c>
      <c r="AX75" s="46"/>
      <c r="AY75" s="46" t="str">
        <f t="shared" si="60"/>
        <v/>
      </c>
      <c r="AZ75" s="46"/>
      <c r="BA75" s="46" t="str">
        <f t="shared" si="60"/>
        <v/>
      </c>
      <c r="BB75" s="46"/>
      <c r="BC75" s="46" t="str">
        <f t="shared" si="60"/>
        <v/>
      </c>
      <c r="BD75" s="46"/>
      <c r="BE75" s="86"/>
      <c r="BF75" s="50" t="e">
        <f>AVERAGE(C75:BA75)</f>
        <v>#DIV/0!</v>
      </c>
    </row>
    <row r="76" spans="1:58" x14ac:dyDescent="0.25">
      <c r="C76" s="81"/>
      <c r="D76" s="81"/>
      <c r="E76" s="81"/>
      <c r="F76" s="81"/>
      <c r="G76" s="81"/>
      <c r="H76" s="81"/>
      <c r="I76" s="81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/>
      <c r="AC76" s="81"/>
      <c r="AD76" s="81"/>
      <c r="AE76" s="81"/>
      <c r="AF76" s="81"/>
      <c r="AG76" s="81"/>
      <c r="AH76" s="81"/>
      <c r="AI76" s="81"/>
      <c r="AJ76" s="81"/>
      <c r="AK76" s="81"/>
      <c r="AL76" s="81"/>
      <c r="AM76" s="81"/>
      <c r="AN76" s="81"/>
      <c r="AO76" s="81"/>
      <c r="AP76" s="81"/>
      <c r="AQ76" s="81"/>
      <c r="AR76" s="81"/>
      <c r="AS76" s="81"/>
      <c r="AT76" s="81"/>
      <c r="AU76" s="81"/>
      <c r="AV76" s="81"/>
      <c r="AW76" s="81"/>
      <c r="AX76" s="81"/>
      <c r="AY76" s="81"/>
      <c r="AZ76" s="81"/>
      <c r="BA76" s="81"/>
      <c r="BB76" s="81"/>
      <c r="BC76" s="81"/>
      <c r="BD76" s="81"/>
      <c r="BE76" s="81"/>
    </row>
    <row r="77" spans="1:58" x14ac:dyDescent="0.25">
      <c r="C77" s="81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  <c r="AG77" s="81"/>
      <c r="AH77" s="81"/>
      <c r="AI77" s="81"/>
      <c r="AJ77" s="81"/>
      <c r="AK77" s="81"/>
      <c r="AL77" s="81"/>
      <c r="AM77" s="81"/>
      <c r="AN77" s="81"/>
      <c r="AO77" s="81"/>
      <c r="AP77" s="81"/>
      <c r="AQ77" s="81"/>
      <c r="AR77" s="81"/>
      <c r="AS77" s="81"/>
      <c r="AT77" s="81"/>
      <c r="AU77" s="81"/>
      <c r="AV77" s="81"/>
      <c r="AW77" s="81"/>
      <c r="AX77" s="81"/>
      <c r="AY77" s="81"/>
      <c r="AZ77" s="81"/>
      <c r="BA77" s="81"/>
      <c r="BB77" s="81"/>
      <c r="BC77" s="81"/>
      <c r="BD77" s="81"/>
      <c r="BE77" s="81"/>
    </row>
    <row r="78" spans="1:58" x14ac:dyDescent="0.25">
      <c r="A78" s="27" t="s">
        <v>92</v>
      </c>
      <c r="C78" s="57">
        <v>41913</v>
      </c>
      <c r="D78" s="57"/>
      <c r="E78" s="57">
        <v>41914</v>
      </c>
      <c r="F78" s="57"/>
      <c r="G78" s="57">
        <v>41915</v>
      </c>
      <c r="H78" s="57"/>
      <c r="I78" s="18">
        <v>41916</v>
      </c>
      <c r="J78" s="18">
        <v>41917</v>
      </c>
      <c r="K78" s="57">
        <v>41918</v>
      </c>
      <c r="L78" s="57"/>
      <c r="M78" s="57">
        <v>41919</v>
      </c>
      <c r="N78" s="57"/>
      <c r="O78" s="57">
        <v>41920</v>
      </c>
      <c r="P78" s="57"/>
      <c r="Q78" s="57">
        <v>41921</v>
      </c>
      <c r="R78" s="57"/>
      <c r="S78" s="57">
        <v>41922</v>
      </c>
      <c r="T78" s="57"/>
      <c r="U78" s="18">
        <v>41923</v>
      </c>
      <c r="V78" s="18">
        <v>41924</v>
      </c>
      <c r="W78" s="57">
        <v>41925</v>
      </c>
      <c r="X78" s="57"/>
      <c r="Y78" s="57">
        <v>41926</v>
      </c>
      <c r="Z78" s="57"/>
      <c r="AA78" s="57">
        <v>41927</v>
      </c>
      <c r="AB78" s="57"/>
      <c r="AC78" s="57">
        <v>41928</v>
      </c>
      <c r="AD78" s="57"/>
      <c r="AE78" s="57">
        <v>41929</v>
      </c>
      <c r="AF78" s="57"/>
      <c r="AG78" s="18">
        <v>41900</v>
      </c>
      <c r="AH78" s="18">
        <v>41901</v>
      </c>
      <c r="AI78" s="57">
        <v>41932</v>
      </c>
      <c r="AJ78" s="57"/>
      <c r="AK78" s="57">
        <v>41933</v>
      </c>
      <c r="AL78" s="57"/>
      <c r="AM78" s="57">
        <v>41934</v>
      </c>
      <c r="AN78" s="57"/>
      <c r="AO78" s="57">
        <v>41935</v>
      </c>
      <c r="AP78" s="57"/>
      <c r="AQ78" s="57">
        <v>41936</v>
      </c>
      <c r="AR78" s="57"/>
      <c r="AS78" s="18">
        <v>41907</v>
      </c>
      <c r="AT78" s="18">
        <v>41877</v>
      </c>
      <c r="AU78" s="57">
        <v>41939</v>
      </c>
      <c r="AV78" s="57"/>
      <c r="AW78" s="57">
        <v>41940</v>
      </c>
      <c r="AX78" s="57"/>
      <c r="AY78" s="57">
        <v>41941</v>
      </c>
      <c r="AZ78" s="57"/>
      <c r="BA78" s="57">
        <v>41942</v>
      </c>
      <c r="BB78" s="57"/>
      <c r="BC78" s="57">
        <v>41943</v>
      </c>
      <c r="BD78" s="57"/>
      <c r="BE78" s="81"/>
    </row>
    <row r="79" spans="1:58" x14ac:dyDescent="0.25">
      <c r="A79" s="26" t="s">
        <v>70</v>
      </c>
      <c r="C79" s="74"/>
      <c r="D79" s="69"/>
      <c r="E79" s="69"/>
      <c r="F79" s="69"/>
      <c r="G79" s="69"/>
      <c r="H79" s="69"/>
      <c r="I79" s="67"/>
      <c r="J79" s="61"/>
      <c r="K79" s="69"/>
      <c r="L79" s="69"/>
      <c r="M79" s="74"/>
      <c r="N79" s="74"/>
      <c r="O79" s="74"/>
      <c r="P79" s="69"/>
      <c r="Q79" s="75"/>
      <c r="R79" s="75"/>
      <c r="S79" s="75"/>
      <c r="T79" s="75"/>
      <c r="U79" s="68"/>
      <c r="V79" s="61"/>
      <c r="W79" s="69"/>
      <c r="X79" s="69"/>
      <c r="Y79" s="74"/>
      <c r="Z79" s="74"/>
      <c r="AA79" s="69"/>
      <c r="AB79" s="74"/>
      <c r="AC79" s="69"/>
      <c r="AD79" s="69"/>
      <c r="AE79" s="69"/>
      <c r="AF79" s="69"/>
      <c r="AG79" s="61"/>
      <c r="AH79" s="61"/>
      <c r="AI79" s="69"/>
      <c r="AJ79" s="69"/>
      <c r="AK79" s="69"/>
      <c r="AL79" s="69"/>
      <c r="AM79" s="69"/>
      <c r="AN79" s="69"/>
      <c r="AO79" s="69"/>
      <c r="AP79" s="69"/>
      <c r="AQ79" s="69"/>
      <c r="AR79" s="69"/>
      <c r="AS79" s="61"/>
      <c r="AT79" s="61"/>
      <c r="AU79" s="69"/>
      <c r="AV79" s="69"/>
      <c r="AW79" s="69"/>
      <c r="AX79" s="69"/>
      <c r="AY79" s="69"/>
      <c r="AZ79" s="69"/>
      <c r="BA79" s="69"/>
      <c r="BB79" s="69"/>
      <c r="BC79" s="69"/>
      <c r="BD79" s="69"/>
      <c r="BE79" s="81"/>
    </row>
    <row r="80" spans="1:58" x14ac:dyDescent="0.25">
      <c r="A80" s="26" t="s">
        <v>71</v>
      </c>
      <c r="C80" s="69"/>
      <c r="D80" s="69"/>
      <c r="E80" s="74"/>
      <c r="F80" s="74"/>
      <c r="G80" s="74"/>
      <c r="H80" s="74"/>
      <c r="I80" s="61"/>
      <c r="J80" s="61"/>
      <c r="K80" s="69"/>
      <c r="L80" s="69"/>
      <c r="M80" s="69"/>
      <c r="N80" s="69"/>
      <c r="O80" s="74"/>
      <c r="P80" s="69"/>
      <c r="Q80" s="74"/>
      <c r="R80" s="74"/>
      <c r="S80" s="74"/>
      <c r="T80" s="74"/>
      <c r="U80" s="61"/>
      <c r="V80" s="61"/>
      <c r="W80" s="69"/>
      <c r="X80" s="69"/>
      <c r="Y80" s="74"/>
      <c r="Z80" s="74"/>
      <c r="AA80" s="69"/>
      <c r="AB80" s="74"/>
      <c r="AC80" s="69"/>
      <c r="AD80" s="69"/>
      <c r="AE80" s="69"/>
      <c r="AF80" s="69"/>
      <c r="AG80" s="61"/>
      <c r="AH80" s="61"/>
      <c r="AI80" s="69"/>
      <c r="AJ80" s="69"/>
      <c r="AK80" s="69"/>
      <c r="AL80" s="69"/>
      <c r="AM80" s="69"/>
      <c r="AN80" s="69"/>
      <c r="AO80" s="69"/>
      <c r="AP80" s="69"/>
      <c r="AQ80" s="69"/>
      <c r="AR80" s="69"/>
      <c r="AS80" s="61"/>
      <c r="AT80" s="61"/>
      <c r="AU80" s="69"/>
      <c r="AV80" s="69"/>
      <c r="AW80" s="69"/>
      <c r="AX80" s="69"/>
      <c r="AY80" s="69"/>
      <c r="AZ80" s="69"/>
      <c r="BA80" s="69"/>
      <c r="BB80" s="69"/>
      <c r="BC80" s="69"/>
      <c r="BD80" s="69"/>
      <c r="BE80" s="81"/>
    </row>
    <row r="81" spans="1:59" x14ac:dyDescent="0.25">
      <c r="A81" s="26" t="s">
        <v>72</v>
      </c>
      <c r="C81" s="69"/>
      <c r="D81" s="69"/>
      <c r="E81" s="74"/>
      <c r="F81" s="74"/>
      <c r="G81" s="69"/>
      <c r="H81" s="69"/>
      <c r="I81" s="67"/>
      <c r="J81" s="61"/>
      <c r="K81" s="69"/>
      <c r="L81" s="69"/>
      <c r="M81" s="74"/>
      <c r="N81" s="74"/>
      <c r="O81" s="69"/>
      <c r="P81" s="69"/>
      <c r="Q81" s="74"/>
      <c r="R81" s="74"/>
      <c r="S81" s="74"/>
      <c r="T81" s="74"/>
      <c r="U81" s="61"/>
      <c r="V81" s="61"/>
      <c r="W81" s="69"/>
      <c r="X81" s="69"/>
      <c r="Y81" s="69"/>
      <c r="Z81" s="69"/>
      <c r="AA81" s="69"/>
      <c r="AB81" s="74"/>
      <c r="AC81" s="69"/>
      <c r="AD81" s="69"/>
      <c r="AE81" s="69"/>
      <c r="AF81" s="69"/>
      <c r="AG81" s="61"/>
      <c r="AH81" s="61"/>
      <c r="AI81" s="69"/>
      <c r="AJ81" s="69"/>
      <c r="AK81" s="69"/>
      <c r="AL81" s="69"/>
      <c r="AM81" s="69"/>
      <c r="AN81" s="69"/>
      <c r="AO81" s="69"/>
      <c r="AP81" s="69"/>
      <c r="AQ81" s="69"/>
      <c r="AR81" s="69"/>
      <c r="AS81" s="61"/>
      <c r="AT81" s="61"/>
      <c r="AU81" s="69"/>
      <c r="AV81" s="69"/>
      <c r="AW81" s="69"/>
      <c r="AX81" s="69"/>
      <c r="AY81" s="69"/>
      <c r="AZ81" s="69"/>
      <c r="BA81" s="69"/>
      <c r="BB81" s="69"/>
      <c r="BC81" s="69"/>
      <c r="BD81" s="69"/>
      <c r="BE81" s="81"/>
    </row>
    <row r="82" spans="1:59" x14ac:dyDescent="0.25">
      <c r="A82" s="26" t="s">
        <v>73</v>
      </c>
      <c r="C82" s="69"/>
      <c r="D82" s="69"/>
      <c r="E82" s="74"/>
      <c r="F82" s="69"/>
      <c r="G82" s="74"/>
      <c r="H82" s="74"/>
      <c r="I82" s="61"/>
      <c r="J82" s="61"/>
      <c r="K82" s="69"/>
      <c r="L82" s="69"/>
      <c r="M82" s="69"/>
      <c r="N82" s="69"/>
      <c r="O82" s="69"/>
      <c r="P82" s="69"/>
      <c r="Q82" s="74"/>
      <c r="R82" s="74"/>
      <c r="S82" s="74"/>
      <c r="T82" s="74"/>
      <c r="U82" s="67"/>
      <c r="V82" s="61"/>
      <c r="W82" s="69"/>
      <c r="X82" s="69"/>
      <c r="Y82" s="69"/>
      <c r="Z82" s="69"/>
      <c r="AA82" s="69"/>
      <c r="AB82" s="74"/>
      <c r="AC82" s="69"/>
      <c r="AD82" s="69"/>
      <c r="AE82" s="69"/>
      <c r="AF82" s="69"/>
      <c r="AG82" s="61"/>
      <c r="AH82" s="61"/>
      <c r="AI82" s="69"/>
      <c r="AJ82" s="69"/>
      <c r="AK82" s="69"/>
      <c r="AL82" s="69"/>
      <c r="AM82" s="69"/>
      <c r="AN82" s="69"/>
      <c r="AO82" s="69"/>
      <c r="AP82" s="69"/>
      <c r="AQ82" s="69"/>
      <c r="AR82" s="69"/>
      <c r="AS82" s="61"/>
      <c r="AT82" s="61"/>
      <c r="AU82" s="69"/>
      <c r="AV82" s="69"/>
      <c r="AW82" s="69"/>
      <c r="AX82" s="69"/>
      <c r="AY82" s="69"/>
      <c r="AZ82" s="69"/>
      <c r="BA82" s="69"/>
      <c r="BB82" s="69"/>
      <c r="BC82" s="69"/>
      <c r="BD82" s="69"/>
      <c r="BE82" s="81"/>
    </row>
    <row r="83" spans="1:59" x14ac:dyDescent="0.25">
      <c r="A83" s="26" t="s">
        <v>74</v>
      </c>
      <c r="C83" s="69"/>
      <c r="D83" s="69"/>
      <c r="E83" s="69"/>
      <c r="F83" s="69"/>
      <c r="G83" s="69"/>
      <c r="H83" s="69"/>
      <c r="I83" s="61"/>
      <c r="J83" s="61"/>
      <c r="K83" s="69"/>
      <c r="L83" s="69"/>
      <c r="M83" s="69"/>
      <c r="N83" s="69"/>
      <c r="O83" s="69"/>
      <c r="P83" s="69"/>
      <c r="Q83" s="69"/>
      <c r="R83" s="69"/>
      <c r="S83" s="69"/>
      <c r="T83" s="69"/>
      <c r="U83" s="61"/>
      <c r="V83" s="61"/>
      <c r="W83" s="69"/>
      <c r="X83" s="69"/>
      <c r="Y83" s="69"/>
      <c r="Z83" s="69"/>
      <c r="AA83" s="69"/>
      <c r="AB83" s="69"/>
      <c r="AC83" s="69"/>
      <c r="AD83" s="69"/>
      <c r="AE83" s="69"/>
      <c r="AF83" s="69"/>
      <c r="AG83" s="61"/>
      <c r="AH83" s="61"/>
      <c r="AI83" s="69"/>
      <c r="AJ83" s="69"/>
      <c r="AK83" s="69"/>
      <c r="AL83" s="69"/>
      <c r="AM83" s="69"/>
      <c r="AN83" s="69"/>
      <c r="AO83" s="69"/>
      <c r="AP83" s="69"/>
      <c r="AQ83" s="69"/>
      <c r="AR83" s="69"/>
      <c r="AS83" s="61"/>
      <c r="AT83" s="61"/>
      <c r="AU83" s="69"/>
      <c r="AV83" s="69"/>
      <c r="AW83" s="69"/>
      <c r="AX83" s="69"/>
      <c r="AY83" s="69"/>
      <c r="AZ83" s="69"/>
      <c r="BA83" s="69"/>
      <c r="BB83" s="69"/>
      <c r="BC83" s="69"/>
      <c r="BD83" s="69"/>
      <c r="BE83" s="81"/>
    </row>
    <row r="84" spans="1:59" x14ac:dyDescent="0.25">
      <c r="A84" s="26" t="s">
        <v>75</v>
      </c>
      <c r="C84" s="69"/>
      <c r="D84" s="69"/>
      <c r="E84" s="69"/>
      <c r="F84" s="69"/>
      <c r="G84" s="69"/>
      <c r="H84" s="69"/>
      <c r="I84" s="61"/>
      <c r="J84" s="61"/>
      <c r="K84" s="69"/>
      <c r="L84" s="69"/>
      <c r="M84" s="69"/>
      <c r="N84" s="69"/>
      <c r="O84" s="69"/>
      <c r="P84" s="69"/>
      <c r="Q84" s="69"/>
      <c r="R84" s="69"/>
      <c r="S84" s="69"/>
      <c r="T84" s="69"/>
      <c r="U84" s="61"/>
      <c r="V84" s="61"/>
      <c r="W84" s="69"/>
      <c r="X84" s="69"/>
      <c r="Y84" s="69"/>
      <c r="Z84" s="69"/>
      <c r="AA84" s="69"/>
      <c r="AB84" s="69"/>
      <c r="AC84" s="69"/>
      <c r="AD84" s="69"/>
      <c r="AE84" s="69"/>
      <c r="AF84" s="69"/>
      <c r="AG84" s="61"/>
      <c r="AH84" s="61"/>
      <c r="AI84" s="69"/>
      <c r="AJ84" s="69"/>
      <c r="AK84" s="69"/>
      <c r="AL84" s="69"/>
      <c r="AM84" s="69"/>
      <c r="AN84" s="69"/>
      <c r="AO84" s="69"/>
      <c r="AP84" s="69"/>
      <c r="AQ84" s="69"/>
      <c r="AR84" s="69"/>
      <c r="AS84" s="61"/>
      <c r="AT84" s="61"/>
      <c r="AU84" s="69"/>
      <c r="AV84" s="69"/>
      <c r="AW84" s="69"/>
      <c r="AX84" s="69"/>
      <c r="AY84" s="69"/>
      <c r="AZ84" s="69"/>
      <c r="BA84" s="69"/>
      <c r="BB84" s="69"/>
      <c r="BC84" s="69"/>
      <c r="BD84" s="69"/>
      <c r="BE84" s="81"/>
    </row>
    <row r="85" spans="1:59" x14ac:dyDescent="0.25">
      <c r="A85" s="26" t="s">
        <v>76</v>
      </c>
      <c r="C85" s="69"/>
      <c r="D85" s="69"/>
      <c r="E85" s="74"/>
      <c r="F85" s="74"/>
      <c r="G85" s="69"/>
      <c r="H85" s="69"/>
      <c r="I85" s="67"/>
      <c r="J85" s="61"/>
      <c r="K85" s="69"/>
      <c r="L85" s="69"/>
      <c r="M85" s="74"/>
      <c r="N85" s="74"/>
      <c r="O85" s="69"/>
      <c r="P85" s="69"/>
      <c r="Q85" s="69"/>
      <c r="R85" s="69"/>
      <c r="S85" s="69"/>
      <c r="T85" s="69"/>
      <c r="U85" s="61"/>
      <c r="V85" s="61"/>
      <c r="W85" s="69"/>
      <c r="X85" s="69"/>
      <c r="Y85" s="74"/>
      <c r="Z85" s="74"/>
      <c r="AA85" s="69"/>
      <c r="AB85" s="69"/>
      <c r="AC85" s="69"/>
      <c r="AD85" s="69"/>
      <c r="AE85" s="69"/>
      <c r="AF85" s="69"/>
      <c r="AG85" s="61"/>
      <c r="AH85" s="61"/>
      <c r="AI85" s="69"/>
      <c r="AJ85" s="69"/>
      <c r="AK85" s="69"/>
      <c r="AL85" s="69"/>
      <c r="AM85" s="69"/>
      <c r="AN85" s="69"/>
      <c r="AO85" s="69"/>
      <c r="AP85" s="69"/>
      <c r="AQ85" s="69"/>
      <c r="AR85" s="69"/>
      <c r="AS85" s="61"/>
      <c r="AT85" s="61"/>
      <c r="AU85" s="69"/>
      <c r="AV85" s="69"/>
      <c r="AW85" s="69"/>
      <c r="AX85" s="69"/>
      <c r="AY85" s="69"/>
      <c r="AZ85" s="69"/>
      <c r="BA85" s="69"/>
      <c r="BB85" s="69"/>
      <c r="BC85" s="69"/>
      <c r="BD85" s="69"/>
      <c r="BE85" s="81"/>
    </row>
    <row r="86" spans="1:59" x14ac:dyDescent="0.25">
      <c r="A86" s="26" t="s">
        <v>77</v>
      </c>
      <c r="C86" s="69"/>
      <c r="D86" s="69"/>
      <c r="E86" s="69"/>
      <c r="F86" s="69"/>
      <c r="G86" s="69"/>
      <c r="H86" s="69"/>
      <c r="I86" s="61"/>
      <c r="J86" s="61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61"/>
      <c r="V86" s="61"/>
      <c r="W86" s="69"/>
      <c r="X86" s="69"/>
      <c r="Y86" s="69"/>
      <c r="Z86" s="69"/>
      <c r="AA86" s="69"/>
      <c r="AB86" s="69"/>
      <c r="AC86" s="69"/>
      <c r="AD86" s="69"/>
      <c r="AE86" s="69"/>
      <c r="AF86" s="69"/>
      <c r="AG86" s="61"/>
      <c r="AH86" s="61"/>
      <c r="AI86" s="69"/>
      <c r="AJ86" s="69"/>
      <c r="AK86" s="69"/>
      <c r="AL86" s="69"/>
      <c r="AM86" s="69"/>
      <c r="AN86" s="69"/>
      <c r="AO86" s="69"/>
      <c r="AP86" s="69"/>
      <c r="AQ86" s="69"/>
      <c r="AR86" s="69"/>
      <c r="AS86" s="61"/>
      <c r="AT86" s="61"/>
      <c r="AU86" s="69"/>
      <c r="AV86" s="69"/>
      <c r="AW86" s="69"/>
      <c r="AX86" s="69"/>
      <c r="AY86" s="69"/>
      <c r="AZ86" s="69"/>
      <c r="BA86" s="69"/>
      <c r="BB86" s="69"/>
      <c r="BC86" s="69"/>
      <c r="BD86" s="69"/>
      <c r="BE86" s="81"/>
    </row>
    <row r="87" spans="1:59" x14ac:dyDescent="0.25">
      <c r="A87" s="26" t="s">
        <v>78</v>
      </c>
      <c r="C87" s="69"/>
      <c r="D87" s="69"/>
      <c r="E87" s="69"/>
      <c r="F87" s="69"/>
      <c r="G87" s="69"/>
      <c r="H87" s="69"/>
      <c r="I87" s="61"/>
      <c r="J87" s="61"/>
      <c r="K87" s="69"/>
      <c r="L87" s="69"/>
      <c r="M87" s="69"/>
      <c r="N87" s="69"/>
      <c r="O87" s="69"/>
      <c r="P87" s="69"/>
      <c r="Q87" s="69"/>
      <c r="R87" s="69"/>
      <c r="S87" s="69"/>
      <c r="T87" s="69"/>
      <c r="U87" s="61"/>
      <c r="V87" s="61"/>
      <c r="W87" s="69"/>
      <c r="X87" s="69"/>
      <c r="Y87" s="69"/>
      <c r="Z87" s="69"/>
      <c r="AA87" s="69"/>
      <c r="AB87" s="69"/>
      <c r="AC87" s="69"/>
      <c r="AD87" s="69"/>
      <c r="AE87" s="69"/>
      <c r="AF87" s="69"/>
      <c r="AG87" s="61"/>
      <c r="AH87" s="61"/>
      <c r="AI87" s="69"/>
      <c r="AJ87" s="69"/>
      <c r="AK87" s="69"/>
      <c r="AL87" s="69"/>
      <c r="AM87" s="69"/>
      <c r="AN87" s="69"/>
      <c r="AO87" s="69"/>
      <c r="AP87" s="69"/>
      <c r="AQ87" s="69"/>
      <c r="AR87" s="69"/>
      <c r="AS87" s="61"/>
      <c r="AT87" s="61"/>
      <c r="AU87" s="69"/>
      <c r="AV87" s="69"/>
      <c r="AW87" s="69"/>
      <c r="AX87" s="69"/>
      <c r="AY87" s="69"/>
      <c r="AZ87" s="69"/>
      <c r="BA87" s="69"/>
      <c r="BB87" s="69"/>
      <c r="BC87" s="69"/>
      <c r="BD87" s="69"/>
      <c r="BE87" s="81"/>
    </row>
    <row r="88" spans="1:59" x14ac:dyDescent="0.25"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  <c r="Z88" s="81"/>
      <c r="AA88" s="81"/>
      <c r="AB88" s="81"/>
      <c r="AC88" s="81"/>
      <c r="AD88" s="81"/>
      <c r="AE88" s="81"/>
      <c r="AF88" s="81"/>
      <c r="AG88" s="81"/>
      <c r="AH88" s="81"/>
      <c r="AI88" s="81"/>
      <c r="AJ88" s="81"/>
      <c r="AK88" s="81"/>
      <c r="AL88" s="81"/>
      <c r="AM88" s="81"/>
      <c r="AN88" s="81"/>
      <c r="AO88" s="81"/>
      <c r="AP88" s="81"/>
      <c r="AQ88" s="81"/>
      <c r="AR88" s="81"/>
      <c r="AS88" s="81"/>
      <c r="AT88" s="81"/>
      <c r="AU88" s="81"/>
      <c r="AV88" s="81"/>
      <c r="AW88" s="81"/>
      <c r="AX88" s="81"/>
      <c r="AY88" s="81"/>
      <c r="AZ88" s="81"/>
      <c r="BA88" s="81"/>
      <c r="BB88" s="81"/>
      <c r="BC88" s="81"/>
      <c r="BD88" s="81"/>
      <c r="BE88" s="81"/>
    </row>
    <row r="89" spans="1:59" x14ac:dyDescent="0.25">
      <c r="A89" s="65" t="s">
        <v>79</v>
      </c>
      <c r="B89" s="65"/>
      <c r="C89" s="29" t="str">
        <f>IF(C65="","",SUM(C79:C87))</f>
        <v/>
      </c>
      <c r="D89" s="29"/>
      <c r="E89" s="29" t="str">
        <f t="shared" ref="E89:BC89" si="61">IF(E65="","",SUM(E79:E87))</f>
        <v/>
      </c>
      <c r="F89" s="29"/>
      <c r="G89" s="29" t="str">
        <f t="shared" si="61"/>
        <v/>
      </c>
      <c r="H89" s="29"/>
      <c r="I89" s="29"/>
      <c r="J89" s="29"/>
      <c r="K89" s="29" t="str">
        <f t="shared" si="61"/>
        <v/>
      </c>
      <c r="L89" s="29"/>
      <c r="M89" s="29" t="str">
        <f t="shared" si="61"/>
        <v/>
      </c>
      <c r="N89" s="29"/>
      <c r="O89" s="29" t="str">
        <f t="shared" si="61"/>
        <v/>
      </c>
      <c r="P89" s="29"/>
      <c r="Q89" s="29" t="str">
        <f t="shared" si="61"/>
        <v/>
      </c>
      <c r="R89" s="29"/>
      <c r="S89" s="29" t="str">
        <f t="shared" si="61"/>
        <v/>
      </c>
      <c r="T89" s="29"/>
      <c r="U89" s="29"/>
      <c r="V89" s="29"/>
      <c r="W89" s="29" t="str">
        <f t="shared" si="61"/>
        <v/>
      </c>
      <c r="X89" s="29"/>
      <c r="Y89" s="29" t="str">
        <f t="shared" si="61"/>
        <v/>
      </c>
      <c r="Z89" s="29"/>
      <c r="AA89" s="29" t="str">
        <f t="shared" si="61"/>
        <v/>
      </c>
      <c r="AB89" s="29"/>
      <c r="AC89" s="29" t="str">
        <f t="shared" si="61"/>
        <v/>
      </c>
      <c r="AD89" s="29"/>
      <c r="AE89" s="29" t="str">
        <f t="shared" si="61"/>
        <v/>
      </c>
      <c r="AF89" s="29"/>
      <c r="AG89" s="29"/>
      <c r="AH89" s="29"/>
      <c r="AI89" s="29" t="str">
        <f t="shared" si="61"/>
        <v/>
      </c>
      <c r="AJ89" s="29"/>
      <c r="AK89" s="29" t="str">
        <f t="shared" si="61"/>
        <v/>
      </c>
      <c r="AL89" s="29"/>
      <c r="AM89" s="29" t="str">
        <f t="shared" si="61"/>
        <v/>
      </c>
      <c r="AN89" s="29"/>
      <c r="AO89" s="29" t="str">
        <f t="shared" si="61"/>
        <v/>
      </c>
      <c r="AP89" s="29"/>
      <c r="AQ89" s="29" t="str">
        <f t="shared" si="61"/>
        <v/>
      </c>
      <c r="AR89" s="29"/>
      <c r="AS89" s="29"/>
      <c r="AT89" s="29"/>
      <c r="AU89" s="29" t="str">
        <f t="shared" si="61"/>
        <v/>
      </c>
      <c r="AV89" s="29"/>
      <c r="AW89" s="29" t="str">
        <f t="shared" si="61"/>
        <v/>
      </c>
      <c r="AX89" s="29"/>
      <c r="AY89" s="29" t="str">
        <f t="shared" si="61"/>
        <v/>
      </c>
      <c r="AZ89" s="29"/>
      <c r="BA89" s="29" t="str">
        <f t="shared" si="61"/>
        <v/>
      </c>
      <c r="BB89" s="29"/>
      <c r="BC89" s="29" t="str">
        <f t="shared" si="61"/>
        <v/>
      </c>
      <c r="BD89" s="29"/>
      <c r="BE89" s="81">
        <f>SUM(C89:BD89)</f>
        <v>0</v>
      </c>
      <c r="BF89" s="66" t="e">
        <f>AVERAGE(C89:BD89)</f>
        <v>#DIV/0!</v>
      </c>
    </row>
    <row r="90" spans="1:59" x14ac:dyDescent="0.25">
      <c r="C90" s="81"/>
      <c r="D90" s="81"/>
      <c r="E90" s="81"/>
      <c r="F90" s="81"/>
      <c r="G90" s="81"/>
      <c r="H90" s="81"/>
      <c r="I90" s="81"/>
      <c r="J90" s="81"/>
      <c r="K90" s="81"/>
      <c r="L90" s="81"/>
      <c r="M90" s="81"/>
      <c r="N90" s="81"/>
      <c r="O90" s="81"/>
      <c r="P90" s="81"/>
      <c r="Q90" s="81"/>
      <c r="R90" s="81"/>
      <c r="S90" s="81"/>
      <c r="T90" s="81"/>
      <c r="U90" s="81"/>
      <c r="V90" s="81"/>
      <c r="W90" s="81"/>
      <c r="X90" s="81"/>
      <c r="Y90" s="81"/>
      <c r="Z90" s="81"/>
      <c r="AA90" s="81"/>
      <c r="AB90" s="81"/>
      <c r="AC90" s="81"/>
      <c r="AD90" s="81"/>
      <c r="AE90" s="81"/>
      <c r="AF90" s="81"/>
      <c r="AG90" s="81"/>
      <c r="AH90" s="81"/>
      <c r="AI90" s="81"/>
      <c r="AJ90" s="81"/>
      <c r="AK90" s="81"/>
      <c r="AL90" s="81"/>
      <c r="AM90" s="81"/>
      <c r="AN90" s="81"/>
      <c r="AO90" s="81"/>
      <c r="AP90" s="81"/>
      <c r="AQ90" s="81"/>
      <c r="AR90" s="81"/>
      <c r="AS90" s="81"/>
      <c r="AT90" s="81"/>
      <c r="AU90" s="81"/>
      <c r="AV90" s="81"/>
      <c r="AW90" s="81"/>
      <c r="AX90" s="81"/>
      <c r="AY90" s="81"/>
      <c r="AZ90" s="81"/>
      <c r="BA90" s="81"/>
      <c r="BB90" s="81"/>
      <c r="BC90" s="81"/>
      <c r="BD90" s="81"/>
      <c r="BE90" s="81"/>
      <c r="BF90" s="66"/>
    </row>
    <row r="91" spans="1:59" x14ac:dyDescent="0.25">
      <c r="A91" s="65" t="s">
        <v>80</v>
      </c>
      <c r="B91" s="65"/>
      <c r="C91" s="45" t="str">
        <f>IF(C65="","",C89+C59)</f>
        <v/>
      </c>
      <c r="D91" s="45"/>
      <c r="E91" s="45" t="str">
        <f t="shared" ref="E91:BC91" si="62">IF(E65="","",E89+E59)</f>
        <v/>
      </c>
      <c r="F91" s="45"/>
      <c r="G91" s="45" t="str">
        <f t="shared" si="62"/>
        <v/>
      </c>
      <c r="H91" s="45"/>
      <c r="I91" s="45"/>
      <c r="J91" s="45"/>
      <c r="K91" s="45" t="str">
        <f t="shared" si="62"/>
        <v/>
      </c>
      <c r="L91" s="45"/>
      <c r="M91" s="45" t="str">
        <f t="shared" si="62"/>
        <v/>
      </c>
      <c r="N91" s="45"/>
      <c r="O91" s="45" t="str">
        <f t="shared" si="62"/>
        <v/>
      </c>
      <c r="P91" s="45"/>
      <c r="Q91" s="45" t="str">
        <f t="shared" si="62"/>
        <v/>
      </c>
      <c r="R91" s="45"/>
      <c r="S91" s="45" t="str">
        <f t="shared" si="62"/>
        <v/>
      </c>
      <c r="T91" s="45"/>
      <c r="U91" s="45"/>
      <c r="V91" s="45"/>
      <c r="W91" s="45" t="str">
        <f t="shared" si="62"/>
        <v/>
      </c>
      <c r="X91" s="45"/>
      <c r="Y91" s="45" t="str">
        <f t="shared" si="62"/>
        <v/>
      </c>
      <c r="Z91" s="45"/>
      <c r="AA91" s="45" t="str">
        <f t="shared" si="62"/>
        <v/>
      </c>
      <c r="AB91" s="45"/>
      <c r="AC91" s="45" t="str">
        <f t="shared" si="62"/>
        <v/>
      </c>
      <c r="AD91" s="45"/>
      <c r="AE91" s="45" t="str">
        <f t="shared" si="62"/>
        <v/>
      </c>
      <c r="AF91" s="45"/>
      <c r="AG91" s="45"/>
      <c r="AH91" s="45"/>
      <c r="AI91" s="45" t="str">
        <f t="shared" si="62"/>
        <v/>
      </c>
      <c r="AJ91" s="45"/>
      <c r="AK91" s="45" t="str">
        <f t="shared" si="62"/>
        <v/>
      </c>
      <c r="AL91" s="45"/>
      <c r="AM91" s="45" t="str">
        <f t="shared" si="62"/>
        <v/>
      </c>
      <c r="AN91" s="45"/>
      <c r="AO91" s="45" t="str">
        <f t="shared" si="62"/>
        <v/>
      </c>
      <c r="AP91" s="45"/>
      <c r="AQ91" s="45" t="str">
        <f t="shared" si="62"/>
        <v/>
      </c>
      <c r="AR91" s="45"/>
      <c r="AS91" s="45"/>
      <c r="AT91" s="45"/>
      <c r="AU91" s="45" t="str">
        <f t="shared" si="62"/>
        <v/>
      </c>
      <c r="AV91" s="45"/>
      <c r="AW91" s="45" t="str">
        <f t="shared" si="62"/>
        <v/>
      </c>
      <c r="AX91" s="45"/>
      <c r="AY91" s="45" t="str">
        <f t="shared" si="62"/>
        <v/>
      </c>
      <c r="AZ91" s="45"/>
      <c r="BA91" s="45" t="str">
        <f t="shared" si="62"/>
        <v/>
      </c>
      <c r="BB91" s="45"/>
      <c r="BC91" s="45" t="str">
        <f t="shared" si="62"/>
        <v/>
      </c>
      <c r="BD91" s="45"/>
      <c r="BE91" s="81">
        <f t="shared" ref="BE91" si="63">SUM(C91:BD91)</f>
        <v>0</v>
      </c>
      <c r="BF91" s="66" t="e">
        <f t="shared" ref="BF91:BF93" si="64">AVERAGE(C91:BD91)</f>
        <v>#DIV/0!</v>
      </c>
    </row>
    <row r="92" spans="1:59" x14ac:dyDescent="0.25">
      <c r="C92" s="81"/>
      <c r="D92" s="81"/>
      <c r="E92" s="81"/>
      <c r="F92" s="81"/>
      <c r="G92" s="81"/>
      <c r="H92" s="81"/>
      <c r="I92" s="81"/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  <c r="Z92" s="81"/>
      <c r="AA92" s="81"/>
      <c r="AB92" s="81"/>
      <c r="AC92" s="81"/>
      <c r="AD92" s="81"/>
      <c r="AE92" s="81"/>
      <c r="AF92" s="81"/>
      <c r="AG92" s="81"/>
      <c r="AH92" s="81"/>
      <c r="AI92" s="81"/>
      <c r="AJ92" s="81"/>
      <c r="AK92" s="81"/>
      <c r="AL92" s="81"/>
      <c r="AM92" s="81"/>
      <c r="AN92" s="81"/>
      <c r="AO92" s="81"/>
      <c r="AP92" s="81"/>
      <c r="AQ92" s="81"/>
      <c r="AR92" s="81"/>
      <c r="AS92" s="81"/>
      <c r="AT92" s="81"/>
      <c r="AU92" s="81"/>
      <c r="AV92" s="81"/>
      <c r="AW92" s="81"/>
      <c r="AX92" s="81"/>
      <c r="AY92" s="81"/>
      <c r="AZ92" s="81"/>
      <c r="BA92" s="81"/>
      <c r="BB92" s="81"/>
      <c r="BC92" s="81"/>
      <c r="BD92" s="81"/>
      <c r="BE92" s="81"/>
      <c r="BF92" s="66"/>
    </row>
    <row r="93" spans="1:59" x14ac:dyDescent="0.25">
      <c r="A93" s="65" t="s">
        <v>81</v>
      </c>
      <c r="B93" s="65"/>
      <c r="C93" s="46" t="str">
        <f>IF(C65="","",C89/((C89+C59)+SUM(C65:C70)))</f>
        <v/>
      </c>
      <c r="D93" s="46"/>
      <c r="E93" s="46" t="str">
        <f t="shared" ref="E93:BC93" si="65">IF(E65="","",E89/((E89+E59)+SUM(E65:E70)))</f>
        <v/>
      </c>
      <c r="F93" s="46"/>
      <c r="G93" s="46" t="str">
        <f t="shared" si="65"/>
        <v/>
      </c>
      <c r="H93" s="46"/>
      <c r="I93" s="46"/>
      <c r="J93" s="46"/>
      <c r="K93" s="46" t="str">
        <f t="shared" si="65"/>
        <v/>
      </c>
      <c r="L93" s="46"/>
      <c r="M93" s="46" t="str">
        <f t="shared" si="65"/>
        <v/>
      </c>
      <c r="N93" s="46"/>
      <c r="O93" s="46" t="str">
        <f t="shared" si="65"/>
        <v/>
      </c>
      <c r="P93" s="46"/>
      <c r="Q93" s="46" t="str">
        <f t="shared" si="65"/>
        <v/>
      </c>
      <c r="R93" s="46"/>
      <c r="S93" s="46" t="str">
        <f t="shared" si="65"/>
        <v/>
      </c>
      <c r="T93" s="46"/>
      <c r="U93" s="46"/>
      <c r="V93" s="46"/>
      <c r="W93" s="46" t="str">
        <f t="shared" si="65"/>
        <v/>
      </c>
      <c r="X93" s="46"/>
      <c r="Y93" s="46" t="str">
        <f t="shared" si="65"/>
        <v/>
      </c>
      <c r="Z93" s="46"/>
      <c r="AA93" s="46" t="str">
        <f t="shared" si="65"/>
        <v/>
      </c>
      <c r="AB93" s="46"/>
      <c r="AC93" s="46" t="str">
        <f t="shared" si="65"/>
        <v/>
      </c>
      <c r="AD93" s="46"/>
      <c r="AE93" s="46" t="str">
        <f t="shared" si="65"/>
        <v/>
      </c>
      <c r="AF93" s="46"/>
      <c r="AG93" s="46"/>
      <c r="AH93" s="46"/>
      <c r="AI93" s="46" t="str">
        <f t="shared" si="65"/>
        <v/>
      </c>
      <c r="AJ93" s="46"/>
      <c r="AK93" s="46" t="str">
        <f t="shared" si="65"/>
        <v/>
      </c>
      <c r="AL93" s="46"/>
      <c r="AM93" s="46" t="str">
        <f t="shared" si="65"/>
        <v/>
      </c>
      <c r="AN93" s="46"/>
      <c r="AO93" s="46" t="str">
        <f t="shared" si="65"/>
        <v/>
      </c>
      <c r="AP93" s="46"/>
      <c r="AQ93" s="46" t="str">
        <f t="shared" si="65"/>
        <v/>
      </c>
      <c r="AR93" s="46"/>
      <c r="AS93" s="46"/>
      <c r="AT93" s="46"/>
      <c r="AU93" s="46" t="str">
        <f t="shared" si="65"/>
        <v/>
      </c>
      <c r="AV93" s="46"/>
      <c r="AW93" s="46" t="str">
        <f t="shared" si="65"/>
        <v/>
      </c>
      <c r="AX93" s="46"/>
      <c r="AY93" s="46" t="str">
        <f t="shared" si="65"/>
        <v/>
      </c>
      <c r="AZ93" s="46"/>
      <c r="BA93" s="46" t="str">
        <f t="shared" si="65"/>
        <v/>
      </c>
      <c r="BB93" s="46"/>
      <c r="BC93" s="46" t="str">
        <f t="shared" si="65"/>
        <v/>
      </c>
      <c r="BD93" s="46"/>
      <c r="BE93" s="81"/>
      <c r="BF93" s="66" t="e">
        <f t="shared" si="64"/>
        <v>#DIV/0!</v>
      </c>
      <c r="BG93" s="47"/>
    </row>
    <row r="94" spans="1:59" x14ac:dyDescent="0.25">
      <c r="BD94" s="81"/>
      <c r="BE94" s="81"/>
    </row>
    <row r="95" spans="1:59" x14ac:dyDescent="0.25">
      <c r="BD95" s="81"/>
      <c r="BE95" s="81"/>
    </row>
    <row r="96" spans="1:59" x14ac:dyDescent="0.25">
      <c r="BD96" s="81"/>
      <c r="BE96" s="81"/>
    </row>
    <row r="97" spans="56:57" x14ac:dyDescent="0.25">
      <c r="BD97" s="81"/>
      <c r="BE97" s="81"/>
    </row>
    <row r="98" spans="56:57" x14ac:dyDescent="0.25">
      <c r="BD98" s="81"/>
      <c r="BE98" s="81"/>
    </row>
    <row r="99" spans="56:57" x14ac:dyDescent="0.25">
      <c r="BD99" s="81"/>
      <c r="BE99" s="81"/>
    </row>
    <row r="100" spans="56:57" x14ac:dyDescent="0.25">
      <c r="BD100" s="81"/>
      <c r="BE100" s="81"/>
    </row>
    <row r="101" spans="56:57" x14ac:dyDescent="0.25">
      <c r="BD101" s="81"/>
      <c r="BE101" s="81"/>
    </row>
    <row r="102" spans="56:57" x14ac:dyDescent="0.25">
      <c r="BD102" s="81"/>
      <c r="BE102" s="81"/>
    </row>
    <row r="103" spans="56:57" x14ac:dyDescent="0.25">
      <c r="BD103" s="81"/>
      <c r="BE103" s="81"/>
    </row>
    <row r="104" spans="56:57" x14ac:dyDescent="0.25">
      <c r="BD104" s="81"/>
      <c r="BE104" s="81"/>
    </row>
  </sheetData>
  <mergeCells count="1">
    <mergeCell ref="I3:O7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D94"/>
  <sheetViews>
    <sheetView zoomScale="70" zoomScaleNormal="70" workbookViewId="0">
      <pane xSplit="1" ySplit="10" topLeftCell="Z44" activePane="bottomRight" state="frozen"/>
      <selection pane="topRight" activeCell="B1" sqref="B1"/>
      <selection pane="bottomLeft" activeCell="A11" sqref="A11"/>
      <selection pane="bottomRight" activeCell="AP70" sqref="AP70"/>
    </sheetView>
  </sheetViews>
  <sheetFormatPr baseColWidth="10" defaultRowHeight="15" x14ac:dyDescent="0.25"/>
  <cols>
    <col min="1" max="1" width="31.7109375" style="26" customWidth="1"/>
    <col min="2" max="2" width="4.28515625" style="26" bestFit="1" customWidth="1"/>
    <col min="3" max="3" width="7.7109375" style="26" customWidth="1"/>
    <col min="4" max="7" width="8.28515625" style="26" customWidth="1"/>
    <col min="8" max="8" width="7.5703125" style="26" customWidth="1"/>
    <col min="9" max="9" width="8.28515625" style="26" customWidth="1"/>
    <col min="10" max="10" width="6.42578125" style="26" customWidth="1"/>
    <col min="11" max="11" width="8.7109375" style="26" customWidth="1"/>
    <col min="12" max="12" width="6.42578125" style="26" customWidth="1"/>
    <col min="13" max="13" width="8" style="26" bestFit="1" customWidth="1"/>
    <col min="14" max="14" width="6.42578125" style="26" customWidth="1"/>
    <col min="15" max="15" width="8" style="26" customWidth="1"/>
    <col min="16" max="18" width="8.28515625" style="26" customWidth="1"/>
    <col min="19" max="20" width="8.140625" style="26" customWidth="1"/>
    <col min="21" max="21" width="7.5703125" style="26" customWidth="1"/>
    <col min="22" max="22" width="6.42578125" style="26" customWidth="1"/>
    <col min="23" max="23" width="8.28515625" style="26" customWidth="1"/>
    <col min="24" max="24" width="6.42578125" style="26" customWidth="1"/>
    <col min="25" max="25" width="7.7109375" style="26" customWidth="1"/>
    <col min="26" max="26" width="6.42578125" style="26" customWidth="1"/>
    <col min="27" max="27" width="7.7109375" style="26" customWidth="1"/>
    <col min="28" max="28" width="7.5703125" style="26" customWidth="1"/>
    <col min="29" max="29" width="8.5703125" style="26" customWidth="1"/>
    <col min="30" max="30" width="7" style="26" customWidth="1"/>
    <col min="31" max="31" width="8" style="26" customWidth="1"/>
    <col min="32" max="32" width="7" style="26" customWidth="1"/>
    <col min="33" max="33" width="7.7109375" style="26" customWidth="1"/>
    <col min="34" max="34" width="6.42578125" style="26" customWidth="1"/>
    <col min="35" max="35" width="8.28515625" style="26" customWidth="1"/>
    <col min="36" max="36" width="6.42578125" style="26" customWidth="1"/>
    <col min="37" max="37" width="8" style="26" customWidth="1"/>
    <col min="38" max="38" width="6.42578125" style="26" customWidth="1"/>
    <col min="39" max="40" width="8.5703125" style="26" customWidth="1"/>
    <col min="41" max="41" width="8" style="26" bestFit="1" customWidth="1"/>
    <col min="42" max="43" width="8" style="26" customWidth="1"/>
    <col min="44" max="44" width="7" style="26" customWidth="1"/>
    <col min="45" max="45" width="8" style="26" customWidth="1"/>
    <col min="46" max="46" width="6.42578125" style="26" customWidth="1"/>
    <col min="47" max="47" width="8" style="26" customWidth="1"/>
    <col min="48" max="48" width="6.42578125" style="26" customWidth="1"/>
    <col min="49" max="49" width="8.28515625" style="26" customWidth="1"/>
    <col min="50" max="50" width="6.42578125" style="26" customWidth="1"/>
    <col min="51" max="51" width="9.28515625" style="26" customWidth="1"/>
    <col min="52" max="52" width="8.85546875" style="26" customWidth="1"/>
    <col min="53" max="53" width="9.42578125" style="26" customWidth="1"/>
    <col min="54" max="54" width="10" style="26" bestFit="1" customWidth="1"/>
    <col min="55" max="16384" width="11.42578125" style="26"/>
  </cols>
  <sheetData>
    <row r="1" spans="1:54" ht="12" customHeight="1" x14ac:dyDescent="0.25">
      <c r="A1" s="14"/>
      <c r="B1" s="42"/>
      <c r="C1" s="9" t="s">
        <v>15</v>
      </c>
      <c r="K1" s="9"/>
      <c r="L1" s="9"/>
      <c r="M1" s="9"/>
      <c r="N1" s="9"/>
      <c r="O1" s="9"/>
      <c r="P1" s="9"/>
      <c r="Q1" s="2"/>
      <c r="R1" s="9"/>
    </row>
    <row r="2" spans="1:54" ht="11.25" customHeight="1" x14ac:dyDescent="0.25">
      <c r="A2" s="3"/>
      <c r="B2" s="10"/>
      <c r="C2" s="9" t="s">
        <v>16</v>
      </c>
      <c r="K2" s="9"/>
      <c r="L2" s="9"/>
      <c r="M2" s="9"/>
      <c r="N2" s="9"/>
      <c r="O2" s="9"/>
      <c r="P2" s="9"/>
      <c r="Q2" s="2"/>
      <c r="R2" s="9"/>
    </row>
    <row r="3" spans="1:54" ht="12" customHeight="1" x14ac:dyDescent="0.25">
      <c r="A3" s="4"/>
      <c r="B3" s="11"/>
      <c r="C3" s="9" t="s">
        <v>0</v>
      </c>
      <c r="G3" s="109" t="s">
        <v>90</v>
      </c>
      <c r="H3" s="109"/>
      <c r="I3" s="109"/>
      <c r="J3" s="109"/>
      <c r="K3" s="109"/>
      <c r="L3" s="109"/>
      <c r="M3" s="109"/>
      <c r="N3" s="109"/>
      <c r="O3" s="109"/>
      <c r="P3" s="9"/>
      <c r="Q3" s="2"/>
      <c r="R3" s="9"/>
    </row>
    <row r="4" spans="1:54" ht="12" customHeight="1" x14ac:dyDescent="0.25">
      <c r="A4" s="5"/>
      <c r="B4" s="12"/>
      <c r="C4" s="9" t="s">
        <v>17</v>
      </c>
      <c r="G4" s="109"/>
      <c r="H4" s="109"/>
      <c r="I4" s="109"/>
      <c r="J4" s="109"/>
      <c r="K4" s="109"/>
      <c r="L4" s="109"/>
      <c r="M4" s="109"/>
      <c r="N4" s="109"/>
      <c r="O4" s="109"/>
      <c r="P4" s="9"/>
      <c r="Q4" s="2"/>
      <c r="R4" s="9"/>
    </row>
    <row r="5" spans="1:54" ht="11.25" customHeight="1" x14ac:dyDescent="0.25">
      <c r="A5" s="6"/>
      <c r="B5" s="24"/>
      <c r="C5" s="9" t="s">
        <v>18</v>
      </c>
      <c r="G5" s="109"/>
      <c r="H5" s="109"/>
      <c r="I5" s="109"/>
      <c r="J5" s="109"/>
      <c r="K5" s="109"/>
      <c r="L5" s="109"/>
      <c r="M5" s="109"/>
      <c r="N5" s="109"/>
      <c r="O5" s="109"/>
      <c r="P5" s="9"/>
      <c r="Q5" s="9"/>
      <c r="R5" s="9"/>
    </row>
    <row r="6" spans="1:54" ht="13.5" customHeight="1" x14ac:dyDescent="0.25">
      <c r="A6" s="7"/>
      <c r="B6" s="13"/>
      <c r="C6" s="9" t="s">
        <v>19</v>
      </c>
      <c r="G6" s="109"/>
      <c r="H6" s="109"/>
      <c r="I6" s="109"/>
      <c r="J6" s="109"/>
      <c r="K6" s="109"/>
      <c r="L6" s="109"/>
      <c r="M6" s="109"/>
      <c r="N6" s="109"/>
      <c r="O6" s="109"/>
      <c r="P6" s="9"/>
      <c r="Q6" s="9"/>
      <c r="R6" s="9"/>
    </row>
    <row r="7" spans="1:54" x14ac:dyDescent="0.25">
      <c r="A7" s="8"/>
      <c r="B7" s="25"/>
      <c r="C7" s="9" t="s">
        <v>20</v>
      </c>
      <c r="G7" s="109"/>
      <c r="H7" s="109"/>
      <c r="I7" s="109"/>
      <c r="J7" s="109"/>
      <c r="K7" s="109"/>
      <c r="L7" s="109"/>
      <c r="M7" s="109"/>
      <c r="N7" s="109"/>
      <c r="O7" s="109"/>
      <c r="P7" s="9"/>
      <c r="Q7" s="2"/>
      <c r="R7" s="9"/>
    </row>
    <row r="8" spans="1:54" x14ac:dyDescent="0.25">
      <c r="A8" s="53"/>
    </row>
    <row r="10" spans="1:54" x14ac:dyDescent="0.25">
      <c r="C10" s="18">
        <v>41944</v>
      </c>
      <c r="D10" s="18">
        <v>41945</v>
      </c>
      <c r="E10" s="57">
        <v>41946</v>
      </c>
      <c r="F10" s="57"/>
      <c r="G10" s="57">
        <v>41947</v>
      </c>
      <c r="H10" s="57"/>
      <c r="I10" s="57">
        <v>41948</v>
      </c>
      <c r="J10" s="57"/>
      <c r="K10" s="57">
        <v>41949</v>
      </c>
      <c r="L10" s="57"/>
      <c r="M10" s="57">
        <v>41950</v>
      </c>
      <c r="N10" s="57"/>
      <c r="O10" s="18">
        <v>41951</v>
      </c>
      <c r="P10" s="18">
        <v>41952</v>
      </c>
      <c r="Q10" s="57">
        <v>41953</v>
      </c>
      <c r="R10" s="57"/>
      <c r="S10" s="57">
        <v>41954</v>
      </c>
      <c r="T10" s="57"/>
      <c r="U10" s="57">
        <v>41955</v>
      </c>
      <c r="V10" s="57"/>
      <c r="W10" s="57">
        <v>41956</v>
      </c>
      <c r="X10" s="57"/>
      <c r="Y10" s="57">
        <v>41957</v>
      </c>
      <c r="Z10" s="57"/>
      <c r="AA10" s="18">
        <v>41958</v>
      </c>
      <c r="AB10" s="18">
        <v>41959</v>
      </c>
      <c r="AC10" s="57">
        <v>41960</v>
      </c>
      <c r="AD10" s="57"/>
      <c r="AE10" s="57">
        <v>41961</v>
      </c>
      <c r="AF10" s="57"/>
      <c r="AG10" s="57">
        <v>41962</v>
      </c>
      <c r="AH10" s="57"/>
      <c r="AI10" s="57">
        <v>41963</v>
      </c>
      <c r="AJ10" s="57"/>
      <c r="AK10" s="57">
        <v>41964</v>
      </c>
      <c r="AL10" s="57"/>
      <c r="AM10" s="18">
        <v>41965</v>
      </c>
      <c r="AN10" s="18">
        <v>41966</v>
      </c>
      <c r="AO10" s="57">
        <v>41967</v>
      </c>
      <c r="AP10" s="57"/>
      <c r="AQ10" s="57">
        <v>41968</v>
      </c>
      <c r="AR10" s="57"/>
      <c r="AS10" s="57">
        <v>41969</v>
      </c>
      <c r="AT10" s="57"/>
      <c r="AU10" s="57">
        <v>41970</v>
      </c>
      <c r="AV10" s="57"/>
      <c r="AW10" s="57">
        <v>41971</v>
      </c>
      <c r="AX10" s="57"/>
      <c r="AY10" s="18">
        <v>41972</v>
      </c>
      <c r="AZ10" s="18">
        <v>41973</v>
      </c>
      <c r="BA10" s="86" t="s">
        <v>57</v>
      </c>
      <c r="BB10" s="26" t="s">
        <v>58</v>
      </c>
    </row>
    <row r="11" spans="1:54" x14ac:dyDescent="0.25">
      <c r="A11" s="17" t="s">
        <v>3</v>
      </c>
      <c r="B11" s="17"/>
      <c r="C11" s="37"/>
      <c r="D11" s="37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7"/>
      <c r="P11" s="37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7"/>
      <c r="AB11" s="37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7"/>
      <c r="AN11" s="37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7"/>
      <c r="AZ11" s="37"/>
      <c r="BA11" s="81"/>
    </row>
    <row r="12" spans="1:54" x14ac:dyDescent="0.25">
      <c r="A12" s="17" t="s">
        <v>4</v>
      </c>
      <c r="B12" s="17"/>
      <c r="C12" s="37"/>
      <c r="D12" s="37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7"/>
      <c r="P12" s="37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7"/>
      <c r="AB12" s="37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7"/>
      <c r="AN12" s="37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7"/>
      <c r="AZ12" s="37"/>
      <c r="BA12" s="81"/>
    </row>
    <row r="13" spans="1:54" x14ac:dyDescent="0.25">
      <c r="A13" s="17" t="s">
        <v>5</v>
      </c>
      <c r="B13" s="17"/>
      <c r="C13" s="37"/>
      <c r="D13" s="37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7"/>
      <c r="P13" s="37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7"/>
      <c r="AB13" s="37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7"/>
      <c r="AN13" s="37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7"/>
      <c r="AZ13" s="37"/>
      <c r="BA13" s="81"/>
    </row>
    <row r="14" spans="1:54" x14ac:dyDescent="0.25">
      <c r="A14" s="17" t="s">
        <v>6</v>
      </c>
      <c r="B14" s="17"/>
      <c r="C14" s="37"/>
      <c r="D14" s="37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7"/>
      <c r="P14" s="37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7"/>
      <c r="AB14" s="37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7"/>
      <c r="AN14" s="37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7"/>
      <c r="AZ14" s="37"/>
      <c r="BA14" s="81"/>
    </row>
    <row r="15" spans="1:54" x14ac:dyDescent="0.25">
      <c r="A15" s="17" t="s">
        <v>7</v>
      </c>
      <c r="B15" s="17"/>
      <c r="C15" s="37"/>
      <c r="D15" s="37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7"/>
      <c r="P15" s="37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7"/>
      <c r="AB15" s="37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7"/>
      <c r="AN15" s="37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7"/>
      <c r="AZ15" s="37"/>
      <c r="BA15" s="81"/>
    </row>
    <row r="16" spans="1:54" x14ac:dyDescent="0.25">
      <c r="A16" s="17" t="s">
        <v>8</v>
      </c>
      <c r="B16" s="17"/>
      <c r="C16" s="37"/>
      <c r="D16" s="37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7"/>
      <c r="P16" s="37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7"/>
      <c r="AB16" s="37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7"/>
      <c r="AN16" s="37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7"/>
      <c r="AZ16" s="37"/>
      <c r="BA16" s="81"/>
    </row>
    <row r="17" spans="1:54" x14ac:dyDescent="0.25">
      <c r="A17" s="17" t="s">
        <v>9</v>
      </c>
      <c r="B17" s="17"/>
      <c r="C17" s="37"/>
      <c r="D17" s="37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7"/>
      <c r="P17" s="37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7"/>
      <c r="AB17" s="37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7"/>
      <c r="AN17" s="37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7"/>
      <c r="AZ17" s="37"/>
      <c r="BA17" s="81"/>
    </row>
    <row r="18" spans="1:54" x14ac:dyDescent="0.25">
      <c r="A18" s="17" t="s">
        <v>10</v>
      </c>
      <c r="B18" s="17"/>
      <c r="C18" s="37"/>
      <c r="D18" s="37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7"/>
      <c r="P18" s="37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7"/>
      <c r="AB18" s="37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7"/>
      <c r="AN18" s="37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7"/>
      <c r="AZ18" s="37"/>
      <c r="BA18" s="81"/>
    </row>
    <row r="19" spans="1:54" x14ac:dyDescent="0.25">
      <c r="A19" s="15" t="s">
        <v>11</v>
      </c>
      <c r="B19" s="15"/>
      <c r="C19" s="37"/>
      <c r="D19" s="37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37"/>
      <c r="P19" s="37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37"/>
      <c r="AB19" s="37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37"/>
      <c r="AN19" s="37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37"/>
      <c r="AZ19" s="37"/>
      <c r="BA19" s="81"/>
    </row>
    <row r="20" spans="1:54" x14ac:dyDescent="0.25">
      <c r="A20" s="15" t="s">
        <v>12</v>
      </c>
      <c r="B20" s="15"/>
      <c r="C20" s="37"/>
      <c r="D20" s="37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37"/>
      <c r="P20" s="37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37"/>
      <c r="AB20" s="37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37"/>
      <c r="AN20" s="37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37"/>
      <c r="AZ20" s="37"/>
      <c r="BA20" s="81"/>
    </row>
    <row r="21" spans="1:54" x14ac:dyDescent="0.25">
      <c r="A21" s="15" t="s">
        <v>13</v>
      </c>
      <c r="B21" s="15"/>
      <c r="C21" s="37"/>
      <c r="D21" s="37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37"/>
      <c r="P21" s="37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37"/>
      <c r="AB21" s="37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37"/>
      <c r="AN21" s="37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37"/>
      <c r="AZ21" s="37"/>
      <c r="BA21" s="81"/>
    </row>
    <row r="22" spans="1:54" x14ac:dyDescent="0.25">
      <c r="A22" s="15" t="s">
        <v>14</v>
      </c>
      <c r="B22" s="15"/>
      <c r="C22" s="37"/>
      <c r="D22" s="37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37"/>
      <c r="P22" s="37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37"/>
      <c r="AB22" s="37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37"/>
      <c r="AN22" s="37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37"/>
      <c r="AZ22" s="37"/>
      <c r="BA22" s="81"/>
    </row>
    <row r="23" spans="1:54" x14ac:dyDescent="0.25">
      <c r="A23" s="17" t="s">
        <v>21</v>
      </c>
      <c r="B23" s="17"/>
      <c r="C23" s="37"/>
      <c r="D23" s="37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7"/>
      <c r="P23" s="37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7"/>
      <c r="AB23" s="37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7"/>
      <c r="AN23" s="37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7"/>
      <c r="AZ23" s="37"/>
      <c r="BA23" s="81"/>
    </row>
    <row r="24" spans="1:54" x14ac:dyDescent="0.25">
      <c r="A24" s="17" t="s">
        <v>22</v>
      </c>
      <c r="B24" s="17"/>
      <c r="C24" s="37"/>
      <c r="D24" s="37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7"/>
      <c r="P24" s="37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7"/>
      <c r="AB24" s="37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7"/>
      <c r="AN24" s="37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7"/>
      <c r="AZ24" s="37"/>
      <c r="BA24" s="81"/>
    </row>
    <row r="25" spans="1:54" x14ac:dyDescent="0.25">
      <c r="A25" s="17" t="s">
        <v>23</v>
      </c>
      <c r="B25" s="17"/>
      <c r="C25" s="37"/>
      <c r="D25" s="37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7"/>
      <c r="P25" s="37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7"/>
      <c r="AB25" s="37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7"/>
      <c r="AN25" s="37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7"/>
      <c r="AZ25" s="37"/>
      <c r="BA25" s="81"/>
    </row>
    <row r="26" spans="1:54" x14ac:dyDescent="0.25">
      <c r="A26" s="17" t="s">
        <v>24</v>
      </c>
      <c r="B26" s="17"/>
      <c r="C26" s="37"/>
      <c r="D26" s="37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7"/>
      <c r="P26" s="37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7"/>
      <c r="AB26" s="37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7"/>
      <c r="AN26" s="37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7"/>
      <c r="AZ26" s="37"/>
      <c r="BA26" s="81"/>
    </row>
    <row r="27" spans="1:54" x14ac:dyDescent="0.25">
      <c r="A27" s="17" t="s">
        <v>25</v>
      </c>
      <c r="B27" s="17"/>
      <c r="C27" s="37"/>
      <c r="D27" s="37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7"/>
      <c r="P27" s="37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7"/>
      <c r="AB27" s="37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7"/>
      <c r="AN27" s="37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7"/>
      <c r="AZ27" s="37"/>
      <c r="BA27" s="81"/>
    </row>
    <row r="28" spans="1:54" x14ac:dyDescent="0.25">
      <c r="A28" s="17" t="s">
        <v>26</v>
      </c>
      <c r="B28" s="17"/>
      <c r="C28" s="37"/>
      <c r="D28" s="37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7"/>
      <c r="P28" s="37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7"/>
      <c r="AB28" s="37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7"/>
      <c r="AN28" s="37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7"/>
      <c r="AZ28" s="37"/>
      <c r="BA28" s="81"/>
    </row>
    <row r="29" spans="1:54" x14ac:dyDescent="0.25"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</row>
    <row r="30" spans="1:54" x14ac:dyDescent="0.25">
      <c r="A30" s="35" t="s">
        <v>27</v>
      </c>
      <c r="B30" s="35"/>
      <c r="C30" s="29" t="str">
        <f>IF(C11="","",SUM(C11:C28))</f>
        <v/>
      </c>
      <c r="D30" s="29"/>
      <c r="E30" s="29">
        <f t="shared" ref="E30:AW30" si="0">SUM(E11:E28)</f>
        <v>0</v>
      </c>
      <c r="F30" s="29"/>
      <c r="G30" s="29">
        <f t="shared" si="0"/>
        <v>0</v>
      </c>
      <c r="H30" s="29"/>
      <c r="I30" s="29">
        <f t="shared" si="0"/>
        <v>0</v>
      </c>
      <c r="J30" s="29"/>
      <c r="K30" s="29">
        <f t="shared" si="0"/>
        <v>0</v>
      </c>
      <c r="L30" s="29"/>
      <c r="M30" s="29">
        <f t="shared" si="0"/>
        <v>0</v>
      </c>
      <c r="N30" s="29"/>
      <c r="O30" s="29"/>
      <c r="P30" s="29"/>
      <c r="Q30" s="29">
        <f t="shared" si="0"/>
        <v>0</v>
      </c>
      <c r="R30" s="29"/>
      <c r="S30" s="29">
        <f t="shared" si="0"/>
        <v>0</v>
      </c>
      <c r="T30" s="29"/>
      <c r="U30" s="29">
        <f t="shared" si="0"/>
        <v>0</v>
      </c>
      <c r="V30" s="29"/>
      <c r="W30" s="29">
        <f t="shared" si="0"/>
        <v>0</v>
      </c>
      <c r="X30" s="29"/>
      <c r="Y30" s="29">
        <f t="shared" si="0"/>
        <v>0</v>
      </c>
      <c r="Z30" s="29"/>
      <c r="AA30" s="29"/>
      <c r="AB30" s="29"/>
      <c r="AC30" s="29">
        <f t="shared" si="0"/>
        <v>0</v>
      </c>
      <c r="AD30" s="29"/>
      <c r="AE30" s="29">
        <f t="shared" si="0"/>
        <v>0</v>
      </c>
      <c r="AF30" s="29"/>
      <c r="AG30" s="29">
        <f t="shared" si="0"/>
        <v>0</v>
      </c>
      <c r="AH30" s="29"/>
      <c r="AI30" s="29">
        <f t="shared" si="0"/>
        <v>0</v>
      </c>
      <c r="AJ30" s="29"/>
      <c r="AK30" s="29">
        <f t="shared" si="0"/>
        <v>0</v>
      </c>
      <c r="AL30" s="29"/>
      <c r="AM30" s="29"/>
      <c r="AN30" s="29"/>
      <c r="AO30" s="29">
        <f t="shared" si="0"/>
        <v>0</v>
      </c>
      <c r="AP30" s="29"/>
      <c r="AQ30" s="29">
        <f t="shared" si="0"/>
        <v>0</v>
      </c>
      <c r="AR30" s="29"/>
      <c r="AS30" s="29">
        <f t="shared" si="0"/>
        <v>0</v>
      </c>
      <c r="AT30" s="29"/>
      <c r="AU30" s="29">
        <f t="shared" si="0"/>
        <v>0</v>
      </c>
      <c r="AV30" s="29"/>
      <c r="AW30" s="29">
        <f t="shared" si="0"/>
        <v>0</v>
      </c>
      <c r="AX30" s="29"/>
      <c r="AY30" s="29"/>
      <c r="AZ30" s="29"/>
      <c r="BA30" s="81"/>
      <c r="BB30" s="50">
        <f>AVERAGE(C30:AZ30)</f>
        <v>0</v>
      </c>
    </row>
    <row r="31" spans="1:54" x14ac:dyDescent="0.25">
      <c r="A31" s="35" t="s">
        <v>28</v>
      </c>
      <c r="B31" s="35"/>
      <c r="C31" s="29" t="str">
        <f>IF(C30="","",(18-C30))</f>
        <v/>
      </c>
      <c r="D31" s="29"/>
      <c r="E31" s="29">
        <f t="shared" ref="E31:AW31" si="1">IF(E30="","",(18-E30))</f>
        <v>18</v>
      </c>
      <c r="F31" s="29"/>
      <c r="G31" s="29">
        <f t="shared" si="1"/>
        <v>18</v>
      </c>
      <c r="H31" s="29"/>
      <c r="I31" s="29">
        <f t="shared" si="1"/>
        <v>18</v>
      </c>
      <c r="J31" s="29" t="str">
        <f t="shared" si="1"/>
        <v/>
      </c>
      <c r="K31" s="29">
        <f t="shared" si="1"/>
        <v>18</v>
      </c>
      <c r="L31" s="29"/>
      <c r="M31" s="29">
        <f t="shared" si="1"/>
        <v>18</v>
      </c>
      <c r="N31" s="29"/>
      <c r="O31" s="29"/>
      <c r="P31" s="29"/>
      <c r="Q31" s="29">
        <f t="shared" si="1"/>
        <v>18</v>
      </c>
      <c r="R31" s="29"/>
      <c r="S31" s="29">
        <f t="shared" si="1"/>
        <v>18</v>
      </c>
      <c r="T31" s="29"/>
      <c r="U31" s="29">
        <f t="shared" si="1"/>
        <v>18</v>
      </c>
      <c r="V31" s="29"/>
      <c r="W31" s="29">
        <f t="shared" si="1"/>
        <v>18</v>
      </c>
      <c r="X31" s="29"/>
      <c r="Y31" s="29">
        <f t="shared" si="1"/>
        <v>18</v>
      </c>
      <c r="Z31" s="29"/>
      <c r="AA31" s="29"/>
      <c r="AB31" s="29"/>
      <c r="AC31" s="29">
        <f t="shared" si="1"/>
        <v>18</v>
      </c>
      <c r="AD31" s="29"/>
      <c r="AE31" s="29">
        <f t="shared" si="1"/>
        <v>18</v>
      </c>
      <c r="AF31" s="29"/>
      <c r="AG31" s="29">
        <f t="shared" si="1"/>
        <v>18</v>
      </c>
      <c r="AH31" s="29" t="str">
        <f t="shared" si="1"/>
        <v/>
      </c>
      <c r="AI31" s="29">
        <f t="shared" si="1"/>
        <v>18</v>
      </c>
      <c r="AJ31" s="29"/>
      <c r="AK31" s="29">
        <f t="shared" si="1"/>
        <v>18</v>
      </c>
      <c r="AL31" s="29"/>
      <c r="AM31" s="29"/>
      <c r="AN31" s="29"/>
      <c r="AO31" s="29">
        <f t="shared" si="1"/>
        <v>18</v>
      </c>
      <c r="AP31" s="29"/>
      <c r="AQ31" s="29">
        <f t="shared" si="1"/>
        <v>18</v>
      </c>
      <c r="AR31" s="29"/>
      <c r="AS31" s="29">
        <f t="shared" si="1"/>
        <v>18</v>
      </c>
      <c r="AT31" s="29"/>
      <c r="AU31" s="29">
        <f t="shared" si="1"/>
        <v>18</v>
      </c>
      <c r="AV31" s="29" t="str">
        <f t="shared" si="1"/>
        <v/>
      </c>
      <c r="AW31" s="29">
        <f t="shared" si="1"/>
        <v>18</v>
      </c>
      <c r="AX31" s="29"/>
      <c r="AY31" s="29"/>
      <c r="AZ31" s="29"/>
      <c r="BA31" s="81"/>
      <c r="BB31" s="50">
        <f>AVERAGE(C31:AZ31)</f>
        <v>18</v>
      </c>
    </row>
    <row r="32" spans="1:54" x14ac:dyDescent="0.25"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</row>
    <row r="33" spans="1:53" x14ac:dyDescent="0.25">
      <c r="B33" s="26" t="s">
        <v>33</v>
      </c>
      <c r="C33" s="18">
        <v>41944</v>
      </c>
      <c r="D33" s="18">
        <v>41945</v>
      </c>
      <c r="E33" s="57">
        <v>41946</v>
      </c>
      <c r="F33" s="57"/>
      <c r="G33" s="57">
        <v>41947</v>
      </c>
      <c r="H33" s="57"/>
      <c r="I33" s="57">
        <v>41948</v>
      </c>
      <c r="J33" s="57"/>
      <c r="K33" s="57">
        <v>41949</v>
      </c>
      <c r="L33" s="57"/>
      <c r="M33" s="57">
        <v>41950</v>
      </c>
      <c r="N33" s="57"/>
      <c r="O33" s="18">
        <v>41951</v>
      </c>
      <c r="P33" s="18">
        <v>41952</v>
      </c>
      <c r="Q33" s="57">
        <v>41953</v>
      </c>
      <c r="R33" s="57"/>
      <c r="S33" s="57">
        <v>41954</v>
      </c>
      <c r="T33" s="57"/>
      <c r="U33" s="57">
        <v>41955</v>
      </c>
      <c r="V33" s="57"/>
      <c r="W33" s="57">
        <v>41956</v>
      </c>
      <c r="X33" s="57"/>
      <c r="Y33" s="57">
        <v>41957</v>
      </c>
      <c r="Z33" s="57"/>
      <c r="AA33" s="18">
        <v>41958</v>
      </c>
      <c r="AB33" s="18">
        <v>41959</v>
      </c>
      <c r="AC33" s="57">
        <v>41960</v>
      </c>
      <c r="AD33" s="57"/>
      <c r="AE33" s="57">
        <v>41961</v>
      </c>
      <c r="AF33" s="57"/>
      <c r="AG33" s="57">
        <v>41962</v>
      </c>
      <c r="AH33" s="57"/>
      <c r="AI33" s="57">
        <v>41963</v>
      </c>
      <c r="AJ33" s="57"/>
      <c r="AK33" s="57">
        <v>41964</v>
      </c>
      <c r="AL33" s="57"/>
      <c r="AM33" s="18">
        <v>41965</v>
      </c>
      <c r="AN33" s="18">
        <v>41966</v>
      </c>
      <c r="AO33" s="57">
        <v>41967</v>
      </c>
      <c r="AP33" s="57"/>
      <c r="AQ33" s="57">
        <v>41968</v>
      </c>
      <c r="AR33" s="57"/>
      <c r="AS33" s="57">
        <v>41969</v>
      </c>
      <c r="AT33" s="57"/>
      <c r="AU33" s="57">
        <v>41970</v>
      </c>
      <c r="AV33" s="57"/>
      <c r="AW33" s="57">
        <v>41971</v>
      </c>
      <c r="AX33" s="57"/>
      <c r="AY33" s="18">
        <v>41972</v>
      </c>
      <c r="AZ33" s="18">
        <v>41973</v>
      </c>
      <c r="BA33" s="81"/>
    </row>
    <row r="34" spans="1:53" x14ac:dyDescent="0.25">
      <c r="A34" s="22" t="s">
        <v>46</v>
      </c>
      <c r="B34" s="22">
        <v>24</v>
      </c>
      <c r="C34" s="40"/>
      <c r="D34" s="40"/>
      <c r="E34" s="39"/>
      <c r="F34" s="39" t="str">
        <f>IF(E34="","",E34/B34)</f>
        <v/>
      </c>
      <c r="G34" s="39"/>
      <c r="H34" s="39" t="str">
        <f>IF(G34="","",G34/B34)</f>
        <v/>
      </c>
      <c r="I34" s="39"/>
      <c r="J34" s="39" t="str">
        <f>IF(I34="","",I34/B34)</f>
        <v/>
      </c>
      <c r="K34" s="39"/>
      <c r="L34" s="39" t="str">
        <f>IF(K34="","",K34/B34)</f>
        <v/>
      </c>
      <c r="M34" s="39"/>
      <c r="N34" s="39" t="str">
        <f>IF(M34="","",M34/B34)</f>
        <v/>
      </c>
      <c r="O34" s="40"/>
      <c r="P34" s="40"/>
      <c r="Q34" s="39"/>
      <c r="R34" s="39" t="str">
        <f>IF(Q34="","",Q34/B34)</f>
        <v/>
      </c>
      <c r="S34" s="39"/>
      <c r="T34" s="39" t="str">
        <f>IF(S34="","",S34/B34)</f>
        <v/>
      </c>
      <c r="U34" s="39"/>
      <c r="V34" s="39" t="str">
        <f>IF(U34="","",U34/B34)</f>
        <v/>
      </c>
      <c r="W34" s="39"/>
      <c r="X34" s="39" t="str">
        <f>IF(W34="","",W34/B34)</f>
        <v/>
      </c>
      <c r="Y34" s="39"/>
      <c r="Z34" s="39" t="str">
        <f>IF(Y34="","",Y34/B34)</f>
        <v/>
      </c>
      <c r="AA34" s="40"/>
      <c r="AB34" s="40"/>
      <c r="AC34" s="39"/>
      <c r="AD34" s="39" t="str">
        <f>IF(AC34="","",AC34/B34)</f>
        <v/>
      </c>
      <c r="AE34" s="39"/>
      <c r="AF34" s="39" t="str">
        <f>IF(AE34="","",AE34/B34)</f>
        <v/>
      </c>
      <c r="AG34" s="39"/>
      <c r="AH34" s="39" t="str">
        <f>IF(AG34="","",AG34/B34)</f>
        <v/>
      </c>
      <c r="AI34" s="39"/>
      <c r="AJ34" s="39" t="str">
        <f>IF(AI34="","",AI34/B34)</f>
        <v/>
      </c>
      <c r="AK34" s="39"/>
      <c r="AL34" s="39" t="str">
        <f>IF(AK34="","",AK34/B34)</f>
        <v/>
      </c>
      <c r="AM34" s="40"/>
      <c r="AN34" s="40"/>
      <c r="AO34" s="39"/>
      <c r="AP34" s="39" t="str">
        <f>IF(AO34="","",AO34/B34)</f>
        <v/>
      </c>
      <c r="AQ34" s="39"/>
      <c r="AR34" s="39" t="str">
        <f>IF(AQ34="","",AQ34/B34)</f>
        <v/>
      </c>
      <c r="AS34" s="39"/>
      <c r="AT34" s="39" t="str">
        <f>IF(AS34="","",AS34/B34)</f>
        <v/>
      </c>
      <c r="AU34" s="39"/>
      <c r="AV34" s="39" t="str">
        <f>IF(AU34="","",AU34/B34)</f>
        <v/>
      </c>
      <c r="AW34" s="39"/>
      <c r="AX34" s="39" t="str">
        <f>IF(AW34="","",AW34/B34)</f>
        <v/>
      </c>
      <c r="AY34" s="40"/>
      <c r="AZ34" s="40"/>
      <c r="BA34" s="81"/>
    </row>
    <row r="35" spans="1:53" x14ac:dyDescent="0.25">
      <c r="A35" s="22" t="s">
        <v>67</v>
      </c>
      <c r="B35" s="22">
        <v>15</v>
      </c>
      <c r="C35" s="40"/>
      <c r="D35" s="40"/>
      <c r="E35" s="39"/>
      <c r="F35" s="39" t="str">
        <f t="shared" ref="F35:F57" si="2">IF(E35="","",E35/B35)</f>
        <v/>
      </c>
      <c r="G35" s="39"/>
      <c r="H35" s="39" t="str">
        <f t="shared" ref="H35:H57" si="3">IF(G35="","",G35/B35)</f>
        <v/>
      </c>
      <c r="I35" s="39"/>
      <c r="J35" s="39" t="str">
        <f t="shared" ref="J35:J55" si="4">IF(I35="","",I35/B35)</f>
        <v/>
      </c>
      <c r="K35" s="39"/>
      <c r="L35" s="39" t="str">
        <f t="shared" ref="L35:L57" si="5">IF(K35="","",K35/B35)</f>
        <v/>
      </c>
      <c r="M35" s="39"/>
      <c r="N35" s="39" t="str">
        <f t="shared" ref="N35:N57" si="6">IF(M35="","",M35/B35)</f>
        <v/>
      </c>
      <c r="O35" s="40"/>
      <c r="P35" s="40"/>
      <c r="Q35" s="39"/>
      <c r="R35" s="39" t="str">
        <f t="shared" ref="R35:R57" si="7">IF(Q35="","",Q35/B35)</f>
        <v/>
      </c>
      <c r="S35" s="39"/>
      <c r="T35" s="39" t="str">
        <f t="shared" ref="T35:T57" si="8">IF(S35="","",S35/B35)</f>
        <v/>
      </c>
      <c r="U35" s="39"/>
      <c r="V35" s="39" t="str">
        <f t="shared" ref="V35:V57" si="9">IF(U35="","",U35/B35)</f>
        <v/>
      </c>
      <c r="W35" s="39"/>
      <c r="X35" s="39" t="str">
        <f t="shared" ref="X35:X57" si="10">IF(W35="","",W35/B35)</f>
        <v/>
      </c>
      <c r="Y35" s="39"/>
      <c r="Z35" s="39" t="str">
        <f t="shared" ref="Z35:Z57" si="11">IF(Y35="","",Y35/B35)</f>
        <v/>
      </c>
      <c r="AA35" s="40"/>
      <c r="AB35" s="40"/>
      <c r="AC35" s="39"/>
      <c r="AD35" s="39" t="str">
        <f t="shared" ref="AD35:AD57" si="12">IF(AC35="","",AC35/B35)</f>
        <v/>
      </c>
      <c r="AE35" s="39"/>
      <c r="AF35" s="39" t="str">
        <f t="shared" ref="AF35:AF57" si="13">IF(AE35="","",AE35/B35)</f>
        <v/>
      </c>
      <c r="AG35" s="39"/>
      <c r="AH35" s="39" t="str">
        <f t="shared" ref="AH35:AH57" si="14">IF(AG35="","",AG35/B35)</f>
        <v/>
      </c>
      <c r="AI35" s="39"/>
      <c r="AJ35" s="39" t="str">
        <f t="shared" ref="AJ35:AJ57" si="15">IF(AI35="","",AI35/B35)</f>
        <v/>
      </c>
      <c r="AK35" s="39"/>
      <c r="AL35" s="39" t="str">
        <f t="shared" ref="AL35:AL57" si="16">IF(AK35="","",AK35/B35)</f>
        <v/>
      </c>
      <c r="AM35" s="40"/>
      <c r="AN35" s="40"/>
      <c r="AO35" s="39"/>
      <c r="AP35" s="39" t="str">
        <f t="shared" ref="AP35:AP57" si="17">IF(AO35="","",AO35/B35)</f>
        <v/>
      </c>
      <c r="AQ35" s="39"/>
      <c r="AR35" s="39" t="str">
        <f t="shared" ref="AR35:AR57" si="18">IF(AQ35="","",AQ35/B35)</f>
        <v/>
      </c>
      <c r="AS35" s="39"/>
      <c r="AT35" s="39" t="str">
        <f t="shared" ref="AT35:AT57" si="19">IF(AS35="","",AS35/B35)</f>
        <v/>
      </c>
      <c r="AU35" s="39"/>
      <c r="AV35" s="39" t="str">
        <f t="shared" ref="AV35:AV57" si="20">IF(AU35="","",AU35/B35)</f>
        <v/>
      </c>
      <c r="AW35" s="39"/>
      <c r="AX35" s="39" t="str">
        <f t="shared" ref="AX35:AX57" si="21">IF(AW35="","",AW35/B35)</f>
        <v/>
      </c>
      <c r="AY35" s="40" t="str">
        <f>IF(AX35="","",AX35/C35)</f>
        <v/>
      </c>
      <c r="AZ35" s="40" t="str">
        <f>IF(AY35="","",AY35/D35)</f>
        <v/>
      </c>
      <c r="BA35" s="81"/>
    </row>
    <row r="36" spans="1:53" x14ac:dyDescent="0.25">
      <c r="A36" s="22" t="s">
        <v>47</v>
      </c>
      <c r="B36" s="22">
        <v>15</v>
      </c>
      <c r="C36" s="40"/>
      <c r="D36" s="40"/>
      <c r="E36" s="39"/>
      <c r="F36" s="39" t="str">
        <f t="shared" si="2"/>
        <v/>
      </c>
      <c r="G36" s="39"/>
      <c r="H36" s="39" t="str">
        <f t="shared" si="3"/>
        <v/>
      </c>
      <c r="I36" s="39"/>
      <c r="J36" s="39" t="str">
        <f t="shared" si="4"/>
        <v/>
      </c>
      <c r="K36" s="39"/>
      <c r="L36" s="39" t="str">
        <f t="shared" si="5"/>
        <v/>
      </c>
      <c r="M36" s="39"/>
      <c r="N36" s="39" t="str">
        <f t="shared" si="6"/>
        <v/>
      </c>
      <c r="O36" s="40"/>
      <c r="P36" s="40"/>
      <c r="Q36" s="39"/>
      <c r="R36" s="39" t="str">
        <f t="shared" si="7"/>
        <v/>
      </c>
      <c r="S36" s="39"/>
      <c r="T36" s="39" t="str">
        <f t="shared" si="8"/>
        <v/>
      </c>
      <c r="U36" s="39"/>
      <c r="V36" s="39" t="str">
        <f t="shared" si="9"/>
        <v/>
      </c>
      <c r="W36" s="39"/>
      <c r="X36" s="39" t="str">
        <f t="shared" si="10"/>
        <v/>
      </c>
      <c r="Y36" s="39"/>
      <c r="Z36" s="39" t="str">
        <f t="shared" si="11"/>
        <v/>
      </c>
      <c r="AA36" s="40"/>
      <c r="AB36" s="40"/>
      <c r="AC36" s="39"/>
      <c r="AD36" s="39" t="str">
        <f t="shared" si="12"/>
        <v/>
      </c>
      <c r="AE36" s="39"/>
      <c r="AF36" s="39" t="str">
        <f t="shared" si="13"/>
        <v/>
      </c>
      <c r="AG36" s="39"/>
      <c r="AH36" s="39" t="str">
        <f t="shared" si="14"/>
        <v/>
      </c>
      <c r="AI36" s="39"/>
      <c r="AJ36" s="39" t="str">
        <f t="shared" si="15"/>
        <v/>
      </c>
      <c r="AK36" s="39"/>
      <c r="AL36" s="39" t="str">
        <f t="shared" si="16"/>
        <v/>
      </c>
      <c r="AM36" s="40"/>
      <c r="AN36" s="40"/>
      <c r="AO36" s="39"/>
      <c r="AP36" s="39" t="str">
        <f t="shared" si="17"/>
        <v/>
      </c>
      <c r="AQ36" s="39"/>
      <c r="AR36" s="39" t="str">
        <f t="shared" si="18"/>
        <v/>
      </c>
      <c r="AS36" s="39"/>
      <c r="AT36" s="39" t="str">
        <f t="shared" si="19"/>
        <v/>
      </c>
      <c r="AU36" s="39"/>
      <c r="AV36" s="39" t="str">
        <f t="shared" si="20"/>
        <v/>
      </c>
      <c r="AW36" s="39"/>
      <c r="AX36" s="39" t="str">
        <f t="shared" si="21"/>
        <v/>
      </c>
      <c r="AY36" s="40"/>
      <c r="AZ36" s="40"/>
      <c r="BA36" s="81"/>
    </row>
    <row r="37" spans="1:53" x14ac:dyDescent="0.25">
      <c r="A37" s="22" t="s">
        <v>48</v>
      </c>
      <c r="B37" s="22">
        <v>15</v>
      </c>
      <c r="C37" s="40"/>
      <c r="D37" s="40"/>
      <c r="E37" s="39"/>
      <c r="F37" s="39" t="str">
        <f t="shared" si="2"/>
        <v/>
      </c>
      <c r="G37" s="39"/>
      <c r="H37" s="39" t="str">
        <f t="shared" si="3"/>
        <v/>
      </c>
      <c r="I37" s="39"/>
      <c r="J37" s="39" t="str">
        <f t="shared" si="4"/>
        <v/>
      </c>
      <c r="K37" s="39"/>
      <c r="L37" s="39" t="str">
        <f t="shared" si="5"/>
        <v/>
      </c>
      <c r="M37" s="39"/>
      <c r="N37" s="39" t="str">
        <f t="shared" si="6"/>
        <v/>
      </c>
      <c r="O37" s="40"/>
      <c r="P37" s="40"/>
      <c r="Q37" s="39"/>
      <c r="R37" s="39" t="str">
        <f t="shared" si="7"/>
        <v/>
      </c>
      <c r="S37" s="39"/>
      <c r="T37" s="39" t="str">
        <f t="shared" si="8"/>
        <v/>
      </c>
      <c r="U37" s="39"/>
      <c r="V37" s="39" t="str">
        <f t="shared" si="9"/>
        <v/>
      </c>
      <c r="W37" s="39"/>
      <c r="X37" s="39" t="str">
        <f t="shared" si="10"/>
        <v/>
      </c>
      <c r="Y37" s="39"/>
      <c r="Z37" s="39" t="str">
        <f t="shared" si="11"/>
        <v/>
      </c>
      <c r="AA37" s="40"/>
      <c r="AB37" s="40"/>
      <c r="AC37" s="39"/>
      <c r="AD37" s="39" t="str">
        <f t="shared" si="12"/>
        <v/>
      </c>
      <c r="AE37" s="39"/>
      <c r="AF37" s="39" t="str">
        <f t="shared" si="13"/>
        <v/>
      </c>
      <c r="AG37" s="39"/>
      <c r="AH37" s="39" t="str">
        <f t="shared" si="14"/>
        <v/>
      </c>
      <c r="AI37" s="39"/>
      <c r="AJ37" s="39" t="str">
        <f t="shared" si="15"/>
        <v/>
      </c>
      <c r="AK37" s="39"/>
      <c r="AL37" s="39" t="str">
        <f t="shared" si="16"/>
        <v/>
      </c>
      <c r="AM37" s="40"/>
      <c r="AN37" s="40"/>
      <c r="AO37" s="39"/>
      <c r="AP37" s="39" t="str">
        <f t="shared" si="17"/>
        <v/>
      </c>
      <c r="AQ37" s="39"/>
      <c r="AR37" s="39" t="str">
        <f t="shared" si="18"/>
        <v/>
      </c>
      <c r="AS37" s="39"/>
      <c r="AT37" s="39" t="str">
        <f t="shared" si="19"/>
        <v/>
      </c>
      <c r="AU37" s="39"/>
      <c r="AV37" s="39" t="str">
        <f t="shared" si="20"/>
        <v/>
      </c>
      <c r="AW37" s="39"/>
      <c r="AX37" s="39" t="str">
        <f t="shared" si="21"/>
        <v/>
      </c>
      <c r="AY37" s="40"/>
      <c r="AZ37" s="40"/>
      <c r="BA37" s="81"/>
    </row>
    <row r="38" spans="1:53" x14ac:dyDescent="0.25">
      <c r="A38" s="22" t="s">
        <v>49</v>
      </c>
      <c r="B38" s="22">
        <v>15</v>
      </c>
      <c r="C38" s="40"/>
      <c r="D38" s="40"/>
      <c r="E38" s="39"/>
      <c r="F38" s="39" t="str">
        <f t="shared" si="2"/>
        <v/>
      </c>
      <c r="G38" s="39"/>
      <c r="H38" s="39" t="str">
        <f t="shared" si="3"/>
        <v/>
      </c>
      <c r="I38" s="39"/>
      <c r="J38" s="39" t="str">
        <f t="shared" si="4"/>
        <v/>
      </c>
      <c r="K38" s="39"/>
      <c r="L38" s="39" t="str">
        <f t="shared" si="5"/>
        <v/>
      </c>
      <c r="M38" s="39"/>
      <c r="N38" s="39" t="str">
        <f t="shared" si="6"/>
        <v/>
      </c>
      <c r="O38" s="40"/>
      <c r="P38" s="40"/>
      <c r="Q38" s="39"/>
      <c r="R38" s="39" t="str">
        <f t="shared" si="7"/>
        <v/>
      </c>
      <c r="S38" s="39"/>
      <c r="T38" s="39" t="str">
        <f t="shared" si="8"/>
        <v/>
      </c>
      <c r="U38" s="39"/>
      <c r="V38" s="39" t="str">
        <f t="shared" si="9"/>
        <v/>
      </c>
      <c r="W38" s="39"/>
      <c r="X38" s="39" t="str">
        <f t="shared" si="10"/>
        <v/>
      </c>
      <c r="Y38" s="39"/>
      <c r="Z38" s="39" t="str">
        <f t="shared" si="11"/>
        <v/>
      </c>
      <c r="AA38" s="40"/>
      <c r="AB38" s="40"/>
      <c r="AC38" s="39"/>
      <c r="AD38" s="39" t="str">
        <f t="shared" si="12"/>
        <v/>
      </c>
      <c r="AE38" s="39"/>
      <c r="AF38" s="39" t="str">
        <f t="shared" si="13"/>
        <v/>
      </c>
      <c r="AG38" s="39"/>
      <c r="AH38" s="39" t="str">
        <f t="shared" si="14"/>
        <v/>
      </c>
      <c r="AI38" s="39"/>
      <c r="AJ38" s="39" t="str">
        <f t="shared" si="15"/>
        <v/>
      </c>
      <c r="AK38" s="39"/>
      <c r="AL38" s="39" t="str">
        <f t="shared" si="16"/>
        <v/>
      </c>
      <c r="AM38" s="40"/>
      <c r="AN38" s="40"/>
      <c r="AO38" s="39"/>
      <c r="AP38" s="39" t="str">
        <f t="shared" si="17"/>
        <v/>
      </c>
      <c r="AQ38" s="39"/>
      <c r="AR38" s="39" t="str">
        <f t="shared" si="18"/>
        <v/>
      </c>
      <c r="AS38" s="39"/>
      <c r="AT38" s="39" t="str">
        <f t="shared" si="19"/>
        <v/>
      </c>
      <c r="AU38" s="39"/>
      <c r="AV38" s="39" t="str">
        <f t="shared" si="20"/>
        <v/>
      </c>
      <c r="AW38" s="39"/>
      <c r="AX38" s="39" t="str">
        <f t="shared" si="21"/>
        <v/>
      </c>
      <c r="AY38" s="40"/>
      <c r="AZ38" s="40"/>
      <c r="BA38" s="81"/>
    </row>
    <row r="39" spans="1:53" x14ac:dyDescent="0.25">
      <c r="A39" s="22" t="s">
        <v>50</v>
      </c>
      <c r="B39" s="22">
        <v>15</v>
      </c>
      <c r="C39" s="40"/>
      <c r="D39" s="40"/>
      <c r="E39" s="39"/>
      <c r="F39" s="39" t="str">
        <f t="shared" si="2"/>
        <v/>
      </c>
      <c r="G39" s="39"/>
      <c r="H39" s="39" t="str">
        <f t="shared" si="3"/>
        <v/>
      </c>
      <c r="I39" s="39"/>
      <c r="J39" s="39" t="str">
        <f t="shared" si="4"/>
        <v/>
      </c>
      <c r="K39" s="39"/>
      <c r="L39" s="39" t="str">
        <f t="shared" si="5"/>
        <v/>
      </c>
      <c r="M39" s="39"/>
      <c r="N39" s="39" t="str">
        <f t="shared" si="6"/>
        <v/>
      </c>
      <c r="O39" s="40"/>
      <c r="P39" s="40"/>
      <c r="Q39" s="39"/>
      <c r="R39" s="39" t="str">
        <f t="shared" si="7"/>
        <v/>
      </c>
      <c r="S39" s="39"/>
      <c r="T39" s="39" t="str">
        <f t="shared" si="8"/>
        <v/>
      </c>
      <c r="U39" s="39"/>
      <c r="V39" s="39" t="str">
        <f t="shared" si="9"/>
        <v/>
      </c>
      <c r="W39" s="39"/>
      <c r="X39" s="39" t="str">
        <f t="shared" si="10"/>
        <v/>
      </c>
      <c r="Y39" s="39"/>
      <c r="Z39" s="39" t="str">
        <f t="shared" si="11"/>
        <v/>
      </c>
      <c r="AA39" s="40"/>
      <c r="AB39" s="40"/>
      <c r="AC39" s="39"/>
      <c r="AD39" s="39" t="str">
        <f t="shared" si="12"/>
        <v/>
      </c>
      <c r="AE39" s="39"/>
      <c r="AF39" s="39" t="str">
        <f t="shared" si="13"/>
        <v/>
      </c>
      <c r="AG39" s="39"/>
      <c r="AH39" s="39" t="str">
        <f t="shared" si="14"/>
        <v/>
      </c>
      <c r="AI39" s="39"/>
      <c r="AJ39" s="39" t="str">
        <f t="shared" si="15"/>
        <v/>
      </c>
      <c r="AK39" s="39"/>
      <c r="AL39" s="39" t="str">
        <f t="shared" si="16"/>
        <v/>
      </c>
      <c r="AM39" s="40"/>
      <c r="AN39" s="40"/>
      <c r="AO39" s="39"/>
      <c r="AP39" s="39" t="str">
        <f t="shared" si="17"/>
        <v/>
      </c>
      <c r="AQ39" s="39"/>
      <c r="AR39" s="39" t="str">
        <f t="shared" si="18"/>
        <v/>
      </c>
      <c r="AS39" s="39"/>
      <c r="AT39" s="39" t="str">
        <f t="shared" si="19"/>
        <v/>
      </c>
      <c r="AU39" s="39"/>
      <c r="AV39" s="39" t="str">
        <f t="shared" si="20"/>
        <v/>
      </c>
      <c r="AW39" s="39"/>
      <c r="AX39" s="39" t="str">
        <f t="shared" si="21"/>
        <v/>
      </c>
      <c r="AY39" s="40"/>
      <c r="AZ39" s="40"/>
      <c r="BA39" s="81"/>
    </row>
    <row r="40" spans="1:53" x14ac:dyDescent="0.25">
      <c r="A40" s="21" t="s">
        <v>51</v>
      </c>
      <c r="B40" s="21">
        <v>24</v>
      </c>
      <c r="C40" s="40"/>
      <c r="D40" s="40"/>
      <c r="E40" s="55"/>
      <c r="F40" s="55" t="str">
        <f t="shared" si="2"/>
        <v/>
      </c>
      <c r="G40" s="55"/>
      <c r="H40" s="55" t="str">
        <f t="shared" si="3"/>
        <v/>
      </c>
      <c r="I40" s="55"/>
      <c r="J40" s="55" t="str">
        <f t="shared" si="4"/>
        <v/>
      </c>
      <c r="K40" s="55"/>
      <c r="L40" s="55" t="str">
        <f t="shared" si="5"/>
        <v/>
      </c>
      <c r="M40" s="55"/>
      <c r="N40" s="55" t="str">
        <f t="shared" si="6"/>
        <v/>
      </c>
      <c r="O40" s="40"/>
      <c r="P40" s="40"/>
      <c r="Q40" s="55"/>
      <c r="R40" s="55" t="str">
        <f t="shared" si="7"/>
        <v/>
      </c>
      <c r="S40" s="55"/>
      <c r="T40" s="55" t="str">
        <f t="shared" si="8"/>
        <v/>
      </c>
      <c r="U40" s="55"/>
      <c r="V40" s="55" t="str">
        <f t="shared" si="9"/>
        <v/>
      </c>
      <c r="W40" s="55"/>
      <c r="X40" s="55" t="str">
        <f t="shared" si="10"/>
        <v/>
      </c>
      <c r="Y40" s="55"/>
      <c r="Z40" s="55" t="str">
        <f t="shared" si="11"/>
        <v/>
      </c>
      <c r="AA40" s="40"/>
      <c r="AB40" s="40"/>
      <c r="AC40" s="55"/>
      <c r="AD40" s="55" t="str">
        <f t="shared" si="12"/>
        <v/>
      </c>
      <c r="AE40" s="55"/>
      <c r="AF40" s="55" t="str">
        <f t="shared" si="13"/>
        <v/>
      </c>
      <c r="AG40" s="55"/>
      <c r="AH40" s="55" t="str">
        <f t="shared" si="14"/>
        <v/>
      </c>
      <c r="AI40" s="55"/>
      <c r="AJ40" s="55" t="str">
        <f t="shared" si="15"/>
        <v/>
      </c>
      <c r="AK40" s="55"/>
      <c r="AL40" s="55" t="str">
        <f t="shared" si="16"/>
        <v/>
      </c>
      <c r="AM40" s="40"/>
      <c r="AN40" s="40"/>
      <c r="AO40" s="55"/>
      <c r="AP40" s="55" t="str">
        <f t="shared" si="17"/>
        <v/>
      </c>
      <c r="AQ40" s="55"/>
      <c r="AR40" s="55" t="str">
        <f t="shared" si="18"/>
        <v/>
      </c>
      <c r="AS40" s="55"/>
      <c r="AT40" s="55" t="str">
        <f t="shared" si="19"/>
        <v/>
      </c>
      <c r="AU40" s="55"/>
      <c r="AV40" s="55" t="str">
        <f t="shared" si="20"/>
        <v/>
      </c>
      <c r="AW40" s="55"/>
      <c r="AX40" s="55" t="str">
        <f t="shared" si="21"/>
        <v/>
      </c>
      <c r="AY40" s="40"/>
      <c r="AZ40" s="40"/>
      <c r="BA40" s="81"/>
    </row>
    <row r="41" spans="1:53" x14ac:dyDescent="0.25">
      <c r="A41" s="21" t="s">
        <v>29</v>
      </c>
      <c r="B41" s="21">
        <v>13</v>
      </c>
      <c r="C41" s="40"/>
      <c r="D41" s="40"/>
      <c r="E41" s="55"/>
      <c r="F41" s="55" t="str">
        <f t="shared" si="2"/>
        <v/>
      </c>
      <c r="G41" s="55"/>
      <c r="H41" s="55" t="str">
        <f t="shared" si="3"/>
        <v/>
      </c>
      <c r="I41" s="55"/>
      <c r="J41" s="55" t="str">
        <f t="shared" si="4"/>
        <v/>
      </c>
      <c r="K41" s="55"/>
      <c r="L41" s="55" t="str">
        <f t="shared" si="5"/>
        <v/>
      </c>
      <c r="M41" s="55"/>
      <c r="N41" s="55" t="str">
        <f t="shared" si="6"/>
        <v/>
      </c>
      <c r="O41" s="40"/>
      <c r="P41" s="40"/>
      <c r="Q41" s="55"/>
      <c r="R41" s="55" t="str">
        <f t="shared" si="7"/>
        <v/>
      </c>
      <c r="S41" s="55"/>
      <c r="T41" s="55" t="str">
        <f t="shared" si="8"/>
        <v/>
      </c>
      <c r="U41" s="55"/>
      <c r="V41" s="55" t="str">
        <f t="shared" si="9"/>
        <v/>
      </c>
      <c r="W41" s="55"/>
      <c r="X41" s="55" t="str">
        <f t="shared" si="10"/>
        <v/>
      </c>
      <c r="Y41" s="55"/>
      <c r="Z41" s="55" t="str">
        <f t="shared" si="11"/>
        <v/>
      </c>
      <c r="AA41" s="40"/>
      <c r="AB41" s="40"/>
      <c r="AC41" s="55"/>
      <c r="AD41" s="55" t="str">
        <f t="shared" si="12"/>
        <v/>
      </c>
      <c r="AE41" s="55"/>
      <c r="AF41" s="55" t="str">
        <f t="shared" si="13"/>
        <v/>
      </c>
      <c r="AG41" s="55"/>
      <c r="AH41" s="55" t="str">
        <f t="shared" si="14"/>
        <v/>
      </c>
      <c r="AI41" s="55"/>
      <c r="AJ41" s="55" t="str">
        <f t="shared" si="15"/>
        <v/>
      </c>
      <c r="AK41" s="55"/>
      <c r="AL41" s="55" t="str">
        <f t="shared" si="16"/>
        <v/>
      </c>
      <c r="AM41" s="40"/>
      <c r="AN41" s="40"/>
      <c r="AO41" s="55"/>
      <c r="AP41" s="55" t="str">
        <f t="shared" si="17"/>
        <v/>
      </c>
      <c r="AQ41" s="55"/>
      <c r="AR41" s="55" t="str">
        <f t="shared" si="18"/>
        <v/>
      </c>
      <c r="AS41" s="55"/>
      <c r="AT41" s="55" t="str">
        <f t="shared" si="19"/>
        <v/>
      </c>
      <c r="AU41" s="55"/>
      <c r="AV41" s="55" t="str">
        <f t="shared" si="20"/>
        <v/>
      </c>
      <c r="AW41" s="55"/>
      <c r="AX41" s="55" t="str">
        <f t="shared" si="21"/>
        <v/>
      </c>
      <c r="AY41" s="40"/>
      <c r="AZ41" s="40"/>
      <c r="BA41" s="81"/>
    </row>
    <row r="42" spans="1:53" x14ac:dyDescent="0.25">
      <c r="A42" s="21" t="s">
        <v>52</v>
      </c>
      <c r="B42" s="21">
        <v>15</v>
      </c>
      <c r="C42" s="40"/>
      <c r="D42" s="40"/>
      <c r="E42" s="55"/>
      <c r="F42" s="55" t="str">
        <f t="shared" si="2"/>
        <v/>
      </c>
      <c r="G42" s="55"/>
      <c r="H42" s="55" t="str">
        <f t="shared" si="3"/>
        <v/>
      </c>
      <c r="I42" s="55"/>
      <c r="J42" s="55" t="str">
        <f t="shared" si="4"/>
        <v/>
      </c>
      <c r="K42" s="55"/>
      <c r="L42" s="55" t="str">
        <f t="shared" si="5"/>
        <v/>
      </c>
      <c r="M42" s="55"/>
      <c r="N42" s="55" t="str">
        <f t="shared" si="6"/>
        <v/>
      </c>
      <c r="O42" s="40"/>
      <c r="P42" s="40"/>
      <c r="Q42" s="55"/>
      <c r="R42" s="55" t="str">
        <f t="shared" si="7"/>
        <v/>
      </c>
      <c r="S42" s="55"/>
      <c r="T42" s="55" t="str">
        <f t="shared" si="8"/>
        <v/>
      </c>
      <c r="U42" s="55"/>
      <c r="V42" s="55" t="str">
        <f t="shared" si="9"/>
        <v/>
      </c>
      <c r="W42" s="55"/>
      <c r="X42" s="55" t="str">
        <f t="shared" si="10"/>
        <v/>
      </c>
      <c r="Y42" s="55"/>
      <c r="Z42" s="55" t="str">
        <f t="shared" si="11"/>
        <v/>
      </c>
      <c r="AA42" s="40"/>
      <c r="AB42" s="40"/>
      <c r="AC42" s="55"/>
      <c r="AD42" s="55" t="str">
        <f t="shared" si="12"/>
        <v/>
      </c>
      <c r="AE42" s="55"/>
      <c r="AF42" s="55" t="str">
        <f t="shared" si="13"/>
        <v/>
      </c>
      <c r="AG42" s="55"/>
      <c r="AH42" s="55" t="str">
        <f t="shared" si="14"/>
        <v/>
      </c>
      <c r="AI42" s="55"/>
      <c r="AJ42" s="55" t="str">
        <f t="shared" si="15"/>
        <v/>
      </c>
      <c r="AK42" s="55"/>
      <c r="AL42" s="55" t="str">
        <f t="shared" si="16"/>
        <v/>
      </c>
      <c r="AM42" s="40"/>
      <c r="AN42" s="40"/>
      <c r="AO42" s="55"/>
      <c r="AP42" s="55" t="str">
        <f t="shared" si="17"/>
        <v/>
      </c>
      <c r="AQ42" s="55"/>
      <c r="AR42" s="55" t="str">
        <f t="shared" si="18"/>
        <v/>
      </c>
      <c r="AS42" s="55"/>
      <c r="AT42" s="55" t="str">
        <f t="shared" si="19"/>
        <v/>
      </c>
      <c r="AU42" s="55"/>
      <c r="AV42" s="55" t="str">
        <f t="shared" si="20"/>
        <v/>
      </c>
      <c r="AW42" s="55"/>
      <c r="AX42" s="55" t="str">
        <f t="shared" si="21"/>
        <v/>
      </c>
      <c r="AY42" s="40"/>
      <c r="AZ42" s="40"/>
      <c r="BA42" s="81"/>
    </row>
    <row r="43" spans="1:53" x14ac:dyDescent="0.25">
      <c r="A43" s="21" t="s">
        <v>53</v>
      </c>
      <c r="B43" s="21">
        <v>24</v>
      </c>
      <c r="C43" s="40"/>
      <c r="D43" s="40"/>
      <c r="E43" s="55"/>
      <c r="F43" s="55" t="str">
        <f t="shared" si="2"/>
        <v/>
      </c>
      <c r="G43" s="55"/>
      <c r="H43" s="55" t="str">
        <f t="shared" si="3"/>
        <v/>
      </c>
      <c r="I43" s="55"/>
      <c r="J43" s="55" t="str">
        <f t="shared" si="4"/>
        <v/>
      </c>
      <c r="K43" s="55"/>
      <c r="L43" s="55" t="str">
        <f t="shared" si="5"/>
        <v/>
      </c>
      <c r="M43" s="55"/>
      <c r="N43" s="55" t="str">
        <f t="shared" si="6"/>
        <v/>
      </c>
      <c r="O43" s="40"/>
      <c r="P43" s="40"/>
      <c r="Q43" s="55"/>
      <c r="R43" s="55" t="str">
        <f t="shared" si="7"/>
        <v/>
      </c>
      <c r="S43" s="55"/>
      <c r="T43" s="55" t="str">
        <f t="shared" si="8"/>
        <v/>
      </c>
      <c r="U43" s="55"/>
      <c r="V43" s="55" t="str">
        <f t="shared" si="9"/>
        <v/>
      </c>
      <c r="W43" s="55"/>
      <c r="X43" s="55" t="str">
        <f t="shared" si="10"/>
        <v/>
      </c>
      <c r="Y43" s="55"/>
      <c r="Z43" s="55" t="str">
        <f t="shared" si="11"/>
        <v/>
      </c>
      <c r="AA43" s="40"/>
      <c r="AB43" s="40"/>
      <c r="AC43" s="55"/>
      <c r="AD43" s="55" t="str">
        <f t="shared" si="12"/>
        <v/>
      </c>
      <c r="AE43" s="55"/>
      <c r="AF43" s="55" t="str">
        <f t="shared" si="13"/>
        <v/>
      </c>
      <c r="AG43" s="55"/>
      <c r="AH43" s="55" t="str">
        <f t="shared" si="14"/>
        <v/>
      </c>
      <c r="AI43" s="55"/>
      <c r="AJ43" s="55" t="str">
        <f t="shared" si="15"/>
        <v/>
      </c>
      <c r="AK43" s="55"/>
      <c r="AL43" s="55" t="str">
        <f t="shared" si="16"/>
        <v/>
      </c>
      <c r="AM43" s="40"/>
      <c r="AN43" s="40"/>
      <c r="AO43" s="55"/>
      <c r="AP43" s="55" t="str">
        <f t="shared" si="17"/>
        <v/>
      </c>
      <c r="AQ43" s="55"/>
      <c r="AR43" s="55" t="str">
        <f t="shared" si="18"/>
        <v/>
      </c>
      <c r="AS43" s="55"/>
      <c r="AT43" s="55" t="str">
        <f t="shared" si="19"/>
        <v/>
      </c>
      <c r="AU43" s="55"/>
      <c r="AV43" s="55" t="str">
        <f t="shared" si="20"/>
        <v/>
      </c>
      <c r="AW43" s="55"/>
      <c r="AX43" s="55" t="str">
        <f t="shared" si="21"/>
        <v/>
      </c>
      <c r="AY43" s="40"/>
      <c r="AZ43" s="40"/>
      <c r="BA43" s="81"/>
    </row>
    <row r="44" spans="1:53" x14ac:dyDescent="0.25">
      <c r="A44" s="21" t="s">
        <v>95</v>
      </c>
      <c r="B44" s="21">
        <v>15</v>
      </c>
      <c r="C44" s="40"/>
      <c r="D44" s="40"/>
      <c r="E44" s="55"/>
      <c r="F44" s="55" t="str">
        <f t="shared" si="2"/>
        <v/>
      </c>
      <c r="G44" s="55"/>
      <c r="H44" s="55" t="str">
        <f t="shared" si="3"/>
        <v/>
      </c>
      <c r="I44" s="55"/>
      <c r="J44" s="55" t="str">
        <f t="shared" si="4"/>
        <v/>
      </c>
      <c r="K44" s="55"/>
      <c r="L44" s="55" t="str">
        <f t="shared" si="5"/>
        <v/>
      </c>
      <c r="M44" s="55"/>
      <c r="N44" s="55" t="str">
        <f t="shared" si="6"/>
        <v/>
      </c>
      <c r="O44" s="40"/>
      <c r="P44" s="40"/>
      <c r="Q44" s="55"/>
      <c r="R44" s="55" t="str">
        <f t="shared" si="7"/>
        <v/>
      </c>
      <c r="S44" s="55"/>
      <c r="T44" s="55" t="str">
        <f t="shared" si="8"/>
        <v/>
      </c>
      <c r="U44" s="55"/>
      <c r="V44" s="55" t="str">
        <f t="shared" si="9"/>
        <v/>
      </c>
      <c r="W44" s="55"/>
      <c r="X44" s="55" t="str">
        <f t="shared" si="10"/>
        <v/>
      </c>
      <c r="Y44" s="55"/>
      <c r="Z44" s="55" t="str">
        <f t="shared" si="11"/>
        <v/>
      </c>
      <c r="AA44" s="40"/>
      <c r="AB44" s="40"/>
      <c r="AC44" s="55"/>
      <c r="AD44" s="55" t="str">
        <f t="shared" si="12"/>
        <v/>
      </c>
      <c r="AE44" s="55"/>
      <c r="AF44" s="55" t="str">
        <f t="shared" si="13"/>
        <v/>
      </c>
      <c r="AG44" s="55"/>
      <c r="AH44" s="55" t="str">
        <f t="shared" si="14"/>
        <v/>
      </c>
      <c r="AI44" s="55"/>
      <c r="AJ44" s="55" t="str">
        <f t="shared" si="15"/>
        <v/>
      </c>
      <c r="AK44" s="55"/>
      <c r="AL44" s="55" t="str">
        <f t="shared" si="16"/>
        <v/>
      </c>
      <c r="AM44" s="40"/>
      <c r="AN44" s="40"/>
      <c r="AO44" s="55"/>
      <c r="AP44" s="55" t="str">
        <f t="shared" si="17"/>
        <v/>
      </c>
      <c r="AQ44" s="55"/>
      <c r="AR44" s="55" t="str">
        <f t="shared" si="18"/>
        <v/>
      </c>
      <c r="AS44" s="55"/>
      <c r="AT44" s="55" t="str">
        <f t="shared" si="19"/>
        <v/>
      </c>
      <c r="AU44" s="55"/>
      <c r="AV44" s="55" t="str">
        <f t="shared" si="20"/>
        <v/>
      </c>
      <c r="AW44" s="55"/>
      <c r="AX44" s="55" t="str">
        <f t="shared" si="21"/>
        <v/>
      </c>
      <c r="AY44" s="40"/>
      <c r="AZ44" s="40"/>
      <c r="BA44" s="81"/>
    </row>
    <row r="45" spans="1:53" x14ac:dyDescent="0.25">
      <c r="A45" s="22" t="s">
        <v>42</v>
      </c>
      <c r="B45" s="22">
        <v>24</v>
      </c>
      <c r="C45" s="40"/>
      <c r="D45" s="40"/>
      <c r="E45" s="39"/>
      <c r="F45" s="39" t="str">
        <f t="shared" si="2"/>
        <v/>
      </c>
      <c r="G45" s="39"/>
      <c r="H45" s="39" t="str">
        <f t="shared" si="3"/>
        <v/>
      </c>
      <c r="I45" s="39"/>
      <c r="J45" s="39" t="str">
        <f t="shared" si="4"/>
        <v/>
      </c>
      <c r="K45" s="39"/>
      <c r="L45" s="39" t="str">
        <f t="shared" si="5"/>
        <v/>
      </c>
      <c r="M45" s="39"/>
      <c r="N45" s="39" t="str">
        <f t="shared" si="6"/>
        <v/>
      </c>
      <c r="O45" s="40"/>
      <c r="P45" s="40"/>
      <c r="Q45" s="39"/>
      <c r="R45" s="39" t="str">
        <f t="shared" si="7"/>
        <v/>
      </c>
      <c r="S45" s="39"/>
      <c r="T45" s="39" t="str">
        <f t="shared" si="8"/>
        <v/>
      </c>
      <c r="U45" s="39"/>
      <c r="V45" s="39" t="str">
        <f t="shared" si="9"/>
        <v/>
      </c>
      <c r="W45" s="39"/>
      <c r="X45" s="39" t="str">
        <f t="shared" si="10"/>
        <v/>
      </c>
      <c r="Y45" s="39"/>
      <c r="Z45" s="39" t="str">
        <f t="shared" si="11"/>
        <v/>
      </c>
      <c r="AA45" s="40"/>
      <c r="AB45" s="40"/>
      <c r="AC45" s="39"/>
      <c r="AD45" s="39" t="str">
        <f t="shared" si="12"/>
        <v/>
      </c>
      <c r="AE45" s="39"/>
      <c r="AF45" s="39" t="str">
        <f t="shared" si="13"/>
        <v/>
      </c>
      <c r="AG45" s="39"/>
      <c r="AH45" s="39" t="str">
        <f t="shared" si="14"/>
        <v/>
      </c>
      <c r="AI45" s="39"/>
      <c r="AJ45" s="39" t="str">
        <f t="shared" si="15"/>
        <v/>
      </c>
      <c r="AK45" s="39"/>
      <c r="AL45" s="39" t="str">
        <f t="shared" si="16"/>
        <v/>
      </c>
      <c r="AM45" s="40"/>
      <c r="AN45" s="40"/>
      <c r="AO45" s="39"/>
      <c r="AP45" s="39" t="str">
        <f t="shared" si="17"/>
        <v/>
      </c>
      <c r="AQ45" s="39"/>
      <c r="AR45" s="39" t="str">
        <f t="shared" si="18"/>
        <v/>
      </c>
      <c r="AS45" s="39"/>
      <c r="AT45" s="39" t="str">
        <f t="shared" si="19"/>
        <v/>
      </c>
      <c r="AU45" s="39"/>
      <c r="AV45" s="39" t="str">
        <f t="shared" si="20"/>
        <v/>
      </c>
      <c r="AW45" s="39"/>
      <c r="AX45" s="39" t="str">
        <f t="shared" si="21"/>
        <v/>
      </c>
      <c r="AY45" s="40"/>
      <c r="AZ45" s="40"/>
      <c r="BA45" s="81"/>
    </row>
    <row r="46" spans="1:53" x14ac:dyDescent="0.25">
      <c r="A46" s="22" t="s">
        <v>43</v>
      </c>
      <c r="B46" s="22">
        <v>24</v>
      </c>
      <c r="C46" s="40"/>
      <c r="D46" s="40"/>
      <c r="E46" s="39"/>
      <c r="F46" s="39" t="str">
        <f t="shared" si="2"/>
        <v/>
      </c>
      <c r="G46" s="39"/>
      <c r="H46" s="39" t="str">
        <f t="shared" si="3"/>
        <v/>
      </c>
      <c r="I46" s="39"/>
      <c r="J46" s="39" t="str">
        <f t="shared" si="4"/>
        <v/>
      </c>
      <c r="K46" s="39"/>
      <c r="L46" s="39" t="str">
        <f t="shared" si="5"/>
        <v/>
      </c>
      <c r="M46" s="39"/>
      <c r="N46" s="39" t="str">
        <f t="shared" si="6"/>
        <v/>
      </c>
      <c r="O46" s="40"/>
      <c r="P46" s="40"/>
      <c r="Q46" s="39"/>
      <c r="R46" s="39" t="str">
        <f t="shared" si="7"/>
        <v/>
      </c>
      <c r="S46" s="39"/>
      <c r="T46" s="39" t="str">
        <f t="shared" si="8"/>
        <v/>
      </c>
      <c r="U46" s="39"/>
      <c r="V46" s="39" t="str">
        <f t="shared" si="9"/>
        <v/>
      </c>
      <c r="W46" s="39"/>
      <c r="X46" s="39" t="str">
        <f t="shared" si="10"/>
        <v/>
      </c>
      <c r="Y46" s="39"/>
      <c r="Z46" s="39" t="str">
        <f t="shared" si="11"/>
        <v/>
      </c>
      <c r="AA46" s="40"/>
      <c r="AB46" s="40"/>
      <c r="AC46" s="39"/>
      <c r="AD46" s="39" t="str">
        <f t="shared" si="12"/>
        <v/>
      </c>
      <c r="AE46" s="39"/>
      <c r="AF46" s="39" t="str">
        <f t="shared" si="13"/>
        <v/>
      </c>
      <c r="AG46" s="39"/>
      <c r="AH46" s="39" t="str">
        <f t="shared" si="14"/>
        <v/>
      </c>
      <c r="AI46" s="39"/>
      <c r="AJ46" s="39" t="str">
        <f t="shared" si="15"/>
        <v/>
      </c>
      <c r="AK46" s="39"/>
      <c r="AL46" s="39" t="str">
        <f t="shared" si="16"/>
        <v/>
      </c>
      <c r="AM46" s="40"/>
      <c r="AN46" s="40"/>
      <c r="AO46" s="39"/>
      <c r="AP46" s="39" t="str">
        <f t="shared" si="17"/>
        <v/>
      </c>
      <c r="AQ46" s="39"/>
      <c r="AR46" s="39" t="str">
        <f t="shared" si="18"/>
        <v/>
      </c>
      <c r="AS46" s="39"/>
      <c r="AT46" s="39" t="str">
        <f t="shared" si="19"/>
        <v/>
      </c>
      <c r="AU46" s="39"/>
      <c r="AV46" s="39" t="str">
        <f t="shared" si="20"/>
        <v/>
      </c>
      <c r="AW46" s="39"/>
      <c r="AX46" s="39" t="str">
        <f t="shared" si="21"/>
        <v/>
      </c>
      <c r="AY46" s="40"/>
      <c r="AZ46" s="40"/>
      <c r="BA46" s="81"/>
    </row>
    <row r="47" spans="1:53" x14ac:dyDescent="0.25">
      <c r="A47" s="22" t="s">
        <v>54</v>
      </c>
      <c r="B47" s="22">
        <v>15</v>
      </c>
      <c r="C47" s="40"/>
      <c r="D47" s="40"/>
      <c r="E47" s="39"/>
      <c r="F47" s="39" t="str">
        <f t="shared" si="2"/>
        <v/>
      </c>
      <c r="G47" s="39"/>
      <c r="H47" s="39" t="str">
        <f t="shared" si="3"/>
        <v/>
      </c>
      <c r="I47" s="39"/>
      <c r="J47" s="39" t="str">
        <f t="shared" si="4"/>
        <v/>
      </c>
      <c r="K47" s="39"/>
      <c r="L47" s="39" t="str">
        <f t="shared" si="5"/>
        <v/>
      </c>
      <c r="M47" s="39"/>
      <c r="N47" s="39" t="str">
        <f t="shared" si="6"/>
        <v/>
      </c>
      <c r="O47" s="40"/>
      <c r="P47" s="40"/>
      <c r="Q47" s="39"/>
      <c r="R47" s="39" t="str">
        <f t="shared" si="7"/>
        <v/>
      </c>
      <c r="S47" s="39"/>
      <c r="T47" s="39" t="str">
        <f t="shared" si="8"/>
        <v/>
      </c>
      <c r="U47" s="39"/>
      <c r="V47" s="39" t="str">
        <f t="shared" si="9"/>
        <v/>
      </c>
      <c r="W47" s="39"/>
      <c r="X47" s="39" t="str">
        <f t="shared" si="10"/>
        <v/>
      </c>
      <c r="Y47" s="39"/>
      <c r="Z47" s="39" t="str">
        <f t="shared" si="11"/>
        <v/>
      </c>
      <c r="AA47" s="40"/>
      <c r="AB47" s="40"/>
      <c r="AC47" s="39"/>
      <c r="AD47" s="39" t="str">
        <f t="shared" si="12"/>
        <v/>
      </c>
      <c r="AE47" s="39"/>
      <c r="AF47" s="39" t="str">
        <f t="shared" si="13"/>
        <v/>
      </c>
      <c r="AG47" s="39"/>
      <c r="AH47" s="39" t="str">
        <f t="shared" si="14"/>
        <v/>
      </c>
      <c r="AI47" s="39"/>
      <c r="AJ47" s="39" t="str">
        <f t="shared" si="15"/>
        <v/>
      </c>
      <c r="AK47" s="39"/>
      <c r="AL47" s="39" t="str">
        <f t="shared" si="16"/>
        <v/>
      </c>
      <c r="AM47" s="40"/>
      <c r="AN47" s="40"/>
      <c r="AO47" s="39"/>
      <c r="AP47" s="39" t="str">
        <f t="shared" si="17"/>
        <v/>
      </c>
      <c r="AQ47" s="39"/>
      <c r="AR47" s="39" t="str">
        <f t="shared" si="18"/>
        <v/>
      </c>
      <c r="AS47" s="39"/>
      <c r="AT47" s="39" t="str">
        <f t="shared" si="19"/>
        <v/>
      </c>
      <c r="AU47" s="39"/>
      <c r="AV47" s="39" t="str">
        <f t="shared" si="20"/>
        <v/>
      </c>
      <c r="AW47" s="39"/>
      <c r="AX47" s="39" t="str">
        <f t="shared" si="21"/>
        <v/>
      </c>
      <c r="AY47" s="40"/>
      <c r="AZ47" s="40"/>
      <c r="BA47" s="81"/>
    </row>
    <row r="48" spans="1:53" x14ac:dyDescent="0.25">
      <c r="A48" s="22" t="s">
        <v>44</v>
      </c>
      <c r="B48" s="22">
        <v>24</v>
      </c>
      <c r="C48" s="40"/>
      <c r="D48" s="40"/>
      <c r="E48" s="39"/>
      <c r="F48" s="39" t="str">
        <f t="shared" si="2"/>
        <v/>
      </c>
      <c r="G48" s="39"/>
      <c r="H48" s="39" t="str">
        <f t="shared" si="3"/>
        <v/>
      </c>
      <c r="I48" s="39"/>
      <c r="J48" s="39" t="str">
        <f t="shared" si="4"/>
        <v/>
      </c>
      <c r="K48" s="39"/>
      <c r="L48" s="39" t="str">
        <f t="shared" si="5"/>
        <v/>
      </c>
      <c r="M48" s="39"/>
      <c r="N48" s="39" t="str">
        <f t="shared" si="6"/>
        <v/>
      </c>
      <c r="O48" s="40"/>
      <c r="P48" s="40"/>
      <c r="Q48" s="39"/>
      <c r="R48" s="39" t="str">
        <f t="shared" si="7"/>
        <v/>
      </c>
      <c r="S48" s="39"/>
      <c r="T48" s="39" t="str">
        <f t="shared" si="8"/>
        <v/>
      </c>
      <c r="U48" s="39"/>
      <c r="V48" s="39" t="str">
        <f t="shared" si="9"/>
        <v/>
      </c>
      <c r="W48" s="39"/>
      <c r="X48" s="39" t="str">
        <f t="shared" si="10"/>
        <v/>
      </c>
      <c r="Y48" s="39"/>
      <c r="Z48" s="39" t="str">
        <f t="shared" si="11"/>
        <v/>
      </c>
      <c r="AA48" s="40"/>
      <c r="AB48" s="40"/>
      <c r="AC48" s="39"/>
      <c r="AD48" s="39" t="str">
        <f t="shared" si="12"/>
        <v/>
      </c>
      <c r="AE48" s="39"/>
      <c r="AF48" s="39" t="str">
        <f t="shared" si="13"/>
        <v/>
      </c>
      <c r="AG48" s="39"/>
      <c r="AH48" s="39" t="str">
        <f t="shared" si="14"/>
        <v/>
      </c>
      <c r="AI48" s="39"/>
      <c r="AJ48" s="39" t="str">
        <f t="shared" si="15"/>
        <v/>
      </c>
      <c r="AK48" s="39"/>
      <c r="AL48" s="39" t="str">
        <f t="shared" si="16"/>
        <v/>
      </c>
      <c r="AM48" s="40"/>
      <c r="AN48" s="40"/>
      <c r="AO48" s="39"/>
      <c r="AP48" s="39" t="str">
        <f t="shared" si="17"/>
        <v/>
      </c>
      <c r="AQ48" s="39"/>
      <c r="AR48" s="39" t="str">
        <f t="shared" si="18"/>
        <v/>
      </c>
      <c r="AS48" s="39"/>
      <c r="AT48" s="39" t="str">
        <f t="shared" si="19"/>
        <v/>
      </c>
      <c r="AU48" s="39"/>
      <c r="AV48" s="39" t="str">
        <f t="shared" si="20"/>
        <v/>
      </c>
      <c r="AW48" s="39"/>
      <c r="AX48" s="39" t="str">
        <f t="shared" si="21"/>
        <v/>
      </c>
      <c r="AY48" s="40"/>
      <c r="AZ48" s="40"/>
      <c r="BA48" s="81"/>
    </row>
    <row r="49" spans="1:54" x14ac:dyDescent="0.25">
      <c r="A49" s="22" t="s">
        <v>45</v>
      </c>
      <c r="B49" s="22">
        <v>24</v>
      </c>
      <c r="C49" s="40"/>
      <c r="D49" s="40"/>
      <c r="E49" s="39"/>
      <c r="F49" s="39" t="str">
        <f t="shared" si="2"/>
        <v/>
      </c>
      <c r="G49" s="39"/>
      <c r="H49" s="39" t="str">
        <f t="shared" si="3"/>
        <v/>
      </c>
      <c r="I49" s="39"/>
      <c r="J49" s="39" t="str">
        <f t="shared" si="4"/>
        <v/>
      </c>
      <c r="K49" s="39"/>
      <c r="L49" s="39" t="str">
        <f t="shared" si="5"/>
        <v/>
      </c>
      <c r="M49" s="39"/>
      <c r="N49" s="39" t="str">
        <f t="shared" si="6"/>
        <v/>
      </c>
      <c r="O49" s="40"/>
      <c r="P49" s="40"/>
      <c r="Q49" s="39"/>
      <c r="R49" s="39" t="str">
        <f t="shared" si="7"/>
        <v/>
      </c>
      <c r="S49" s="39"/>
      <c r="T49" s="39" t="str">
        <f t="shared" si="8"/>
        <v/>
      </c>
      <c r="U49" s="39"/>
      <c r="V49" s="39" t="str">
        <f t="shared" si="9"/>
        <v/>
      </c>
      <c r="W49" s="39"/>
      <c r="X49" s="39" t="str">
        <f t="shared" si="10"/>
        <v/>
      </c>
      <c r="Y49" s="39"/>
      <c r="Z49" s="39" t="str">
        <f t="shared" si="11"/>
        <v/>
      </c>
      <c r="AA49" s="40"/>
      <c r="AB49" s="40"/>
      <c r="AC49" s="39"/>
      <c r="AD49" s="39" t="str">
        <f t="shared" si="12"/>
        <v/>
      </c>
      <c r="AE49" s="39"/>
      <c r="AF49" s="39" t="str">
        <f t="shared" si="13"/>
        <v/>
      </c>
      <c r="AG49" s="39"/>
      <c r="AH49" s="39" t="str">
        <f t="shared" si="14"/>
        <v/>
      </c>
      <c r="AI49" s="39"/>
      <c r="AJ49" s="39" t="str">
        <f t="shared" si="15"/>
        <v/>
      </c>
      <c r="AK49" s="39"/>
      <c r="AL49" s="39" t="str">
        <f t="shared" si="16"/>
        <v/>
      </c>
      <c r="AM49" s="40"/>
      <c r="AN49" s="40"/>
      <c r="AO49" s="39"/>
      <c r="AP49" s="39" t="str">
        <f t="shared" si="17"/>
        <v/>
      </c>
      <c r="AQ49" s="39"/>
      <c r="AR49" s="39" t="str">
        <f t="shared" si="18"/>
        <v/>
      </c>
      <c r="AS49" s="39"/>
      <c r="AT49" s="39" t="str">
        <f t="shared" si="19"/>
        <v/>
      </c>
      <c r="AU49" s="39"/>
      <c r="AV49" s="39" t="str">
        <f t="shared" si="20"/>
        <v/>
      </c>
      <c r="AW49" s="39"/>
      <c r="AX49" s="39" t="str">
        <f t="shared" si="21"/>
        <v/>
      </c>
      <c r="AY49" s="40"/>
      <c r="AZ49" s="40"/>
      <c r="BA49" s="81"/>
    </row>
    <row r="50" spans="1:54" x14ac:dyDescent="0.25">
      <c r="A50" s="22" t="s">
        <v>55</v>
      </c>
      <c r="B50" s="22">
        <v>15</v>
      </c>
      <c r="C50" s="40"/>
      <c r="D50" s="40"/>
      <c r="E50" s="39"/>
      <c r="F50" s="39" t="str">
        <f t="shared" si="2"/>
        <v/>
      </c>
      <c r="G50" s="39"/>
      <c r="H50" s="39" t="str">
        <f t="shared" si="3"/>
        <v/>
      </c>
      <c r="I50" s="39"/>
      <c r="J50" s="39" t="str">
        <f t="shared" si="4"/>
        <v/>
      </c>
      <c r="K50" s="39"/>
      <c r="L50" s="39" t="str">
        <f t="shared" si="5"/>
        <v/>
      </c>
      <c r="M50" s="39"/>
      <c r="N50" s="39" t="str">
        <f t="shared" si="6"/>
        <v/>
      </c>
      <c r="O50" s="40"/>
      <c r="P50" s="40"/>
      <c r="Q50" s="39"/>
      <c r="R50" s="39" t="str">
        <f t="shared" si="7"/>
        <v/>
      </c>
      <c r="S50" s="39"/>
      <c r="T50" s="39" t="str">
        <f t="shared" si="8"/>
        <v/>
      </c>
      <c r="U50" s="39"/>
      <c r="V50" s="39" t="str">
        <f t="shared" si="9"/>
        <v/>
      </c>
      <c r="W50" s="39"/>
      <c r="X50" s="39" t="str">
        <f t="shared" si="10"/>
        <v/>
      </c>
      <c r="Y50" s="39"/>
      <c r="Z50" s="39" t="str">
        <f t="shared" si="11"/>
        <v/>
      </c>
      <c r="AA50" s="40"/>
      <c r="AB50" s="40"/>
      <c r="AC50" s="39"/>
      <c r="AD50" s="39" t="str">
        <f t="shared" si="12"/>
        <v/>
      </c>
      <c r="AE50" s="39"/>
      <c r="AF50" s="39" t="str">
        <f t="shared" si="13"/>
        <v/>
      </c>
      <c r="AG50" s="39"/>
      <c r="AH50" s="39" t="str">
        <f t="shared" si="14"/>
        <v/>
      </c>
      <c r="AI50" s="39"/>
      <c r="AJ50" s="39" t="str">
        <f t="shared" si="15"/>
        <v/>
      </c>
      <c r="AK50" s="39"/>
      <c r="AL50" s="39" t="str">
        <f t="shared" si="16"/>
        <v/>
      </c>
      <c r="AM50" s="40"/>
      <c r="AN50" s="40"/>
      <c r="AO50" s="39"/>
      <c r="AP50" s="39" t="str">
        <f t="shared" si="17"/>
        <v/>
      </c>
      <c r="AQ50" s="39"/>
      <c r="AR50" s="39" t="str">
        <f t="shared" si="18"/>
        <v/>
      </c>
      <c r="AS50" s="39"/>
      <c r="AT50" s="39" t="str">
        <f t="shared" si="19"/>
        <v/>
      </c>
      <c r="AU50" s="39"/>
      <c r="AV50" s="39" t="str">
        <f t="shared" si="20"/>
        <v/>
      </c>
      <c r="AW50" s="39"/>
      <c r="AX50" s="39" t="str">
        <f t="shared" si="21"/>
        <v/>
      </c>
      <c r="AY50" s="40"/>
      <c r="AZ50" s="40"/>
      <c r="BA50" s="81"/>
    </row>
    <row r="51" spans="1:54" x14ac:dyDescent="0.25">
      <c r="A51" s="22" t="s">
        <v>56</v>
      </c>
      <c r="B51" s="22">
        <v>15</v>
      </c>
      <c r="C51" s="40"/>
      <c r="D51" s="40"/>
      <c r="E51" s="39"/>
      <c r="F51" s="39" t="str">
        <f t="shared" si="2"/>
        <v/>
      </c>
      <c r="G51" s="39"/>
      <c r="H51" s="39" t="str">
        <f t="shared" si="3"/>
        <v/>
      </c>
      <c r="I51" s="39"/>
      <c r="J51" s="39" t="str">
        <f t="shared" si="4"/>
        <v/>
      </c>
      <c r="K51" s="39"/>
      <c r="L51" s="39" t="str">
        <f t="shared" si="5"/>
        <v/>
      </c>
      <c r="M51" s="39"/>
      <c r="N51" s="39" t="str">
        <f t="shared" si="6"/>
        <v/>
      </c>
      <c r="O51" s="40"/>
      <c r="P51" s="40"/>
      <c r="Q51" s="39"/>
      <c r="R51" s="39" t="str">
        <f t="shared" si="7"/>
        <v/>
      </c>
      <c r="S51" s="39"/>
      <c r="T51" s="39" t="str">
        <f t="shared" si="8"/>
        <v/>
      </c>
      <c r="U51" s="39"/>
      <c r="V51" s="39" t="str">
        <f t="shared" si="9"/>
        <v/>
      </c>
      <c r="W51" s="39"/>
      <c r="X51" s="39" t="str">
        <f t="shared" si="10"/>
        <v/>
      </c>
      <c r="Y51" s="39"/>
      <c r="Z51" s="39" t="str">
        <f t="shared" si="11"/>
        <v/>
      </c>
      <c r="AA51" s="40"/>
      <c r="AB51" s="40"/>
      <c r="AC51" s="39"/>
      <c r="AD51" s="39" t="str">
        <f t="shared" si="12"/>
        <v/>
      </c>
      <c r="AE51" s="39"/>
      <c r="AF51" s="39" t="str">
        <f t="shared" si="13"/>
        <v/>
      </c>
      <c r="AG51" s="39"/>
      <c r="AH51" s="39" t="str">
        <f t="shared" si="14"/>
        <v/>
      </c>
      <c r="AI51" s="39"/>
      <c r="AJ51" s="39" t="str">
        <f t="shared" si="15"/>
        <v/>
      </c>
      <c r="AK51" s="39"/>
      <c r="AL51" s="39" t="str">
        <f t="shared" si="16"/>
        <v/>
      </c>
      <c r="AM51" s="40"/>
      <c r="AN51" s="40"/>
      <c r="AO51" s="39"/>
      <c r="AP51" s="39" t="str">
        <f t="shared" si="17"/>
        <v/>
      </c>
      <c r="AQ51" s="39"/>
      <c r="AR51" s="39" t="str">
        <f t="shared" si="18"/>
        <v/>
      </c>
      <c r="AS51" s="39"/>
      <c r="AT51" s="39" t="str">
        <f t="shared" si="19"/>
        <v/>
      </c>
      <c r="AU51" s="39"/>
      <c r="AV51" s="39" t="str">
        <f t="shared" si="20"/>
        <v/>
      </c>
      <c r="AW51" s="39"/>
      <c r="AX51" s="39" t="str">
        <f t="shared" si="21"/>
        <v/>
      </c>
      <c r="AY51" s="40"/>
      <c r="AZ51" s="40"/>
      <c r="BA51" s="81"/>
    </row>
    <row r="52" spans="1:54" x14ac:dyDescent="0.25">
      <c r="A52" s="22" t="s">
        <v>30</v>
      </c>
      <c r="B52" s="22">
        <v>15</v>
      </c>
      <c r="C52" s="40"/>
      <c r="D52" s="40"/>
      <c r="E52" s="39"/>
      <c r="F52" s="39" t="str">
        <f t="shared" si="2"/>
        <v/>
      </c>
      <c r="G52" s="39"/>
      <c r="H52" s="39" t="str">
        <f t="shared" si="3"/>
        <v/>
      </c>
      <c r="I52" s="39"/>
      <c r="J52" s="39" t="str">
        <f t="shared" si="4"/>
        <v/>
      </c>
      <c r="K52" s="39"/>
      <c r="L52" s="39" t="str">
        <f t="shared" si="5"/>
        <v/>
      </c>
      <c r="M52" s="39"/>
      <c r="N52" s="39" t="str">
        <f t="shared" si="6"/>
        <v/>
      </c>
      <c r="O52" s="40"/>
      <c r="P52" s="40"/>
      <c r="Q52" s="39"/>
      <c r="R52" s="39" t="str">
        <f t="shared" si="7"/>
        <v/>
      </c>
      <c r="S52" s="39"/>
      <c r="T52" s="39" t="str">
        <f t="shared" si="8"/>
        <v/>
      </c>
      <c r="U52" s="39"/>
      <c r="V52" s="39" t="str">
        <f t="shared" si="9"/>
        <v/>
      </c>
      <c r="W52" s="39"/>
      <c r="X52" s="39" t="str">
        <f t="shared" si="10"/>
        <v/>
      </c>
      <c r="Y52" s="39"/>
      <c r="Z52" s="39" t="str">
        <f t="shared" si="11"/>
        <v/>
      </c>
      <c r="AA52" s="40"/>
      <c r="AB52" s="40"/>
      <c r="AC52" s="39"/>
      <c r="AD52" s="39" t="str">
        <f t="shared" si="12"/>
        <v/>
      </c>
      <c r="AE52" s="39"/>
      <c r="AF52" s="39" t="str">
        <f t="shared" si="13"/>
        <v/>
      </c>
      <c r="AG52" s="39"/>
      <c r="AH52" s="39" t="str">
        <f t="shared" si="14"/>
        <v/>
      </c>
      <c r="AI52" s="39"/>
      <c r="AJ52" s="39" t="str">
        <f t="shared" si="15"/>
        <v/>
      </c>
      <c r="AK52" s="39"/>
      <c r="AL52" s="39" t="str">
        <f t="shared" si="16"/>
        <v/>
      </c>
      <c r="AM52" s="40"/>
      <c r="AN52" s="40"/>
      <c r="AO52" s="39"/>
      <c r="AP52" s="39" t="str">
        <f t="shared" si="17"/>
        <v/>
      </c>
      <c r="AQ52" s="39"/>
      <c r="AR52" s="39" t="str">
        <f t="shared" si="18"/>
        <v/>
      </c>
      <c r="AS52" s="39"/>
      <c r="AT52" s="39" t="str">
        <f t="shared" si="19"/>
        <v/>
      </c>
      <c r="AU52" s="39"/>
      <c r="AV52" s="39" t="str">
        <f t="shared" si="20"/>
        <v/>
      </c>
      <c r="AW52" s="39"/>
      <c r="AX52" s="39" t="str">
        <f t="shared" si="21"/>
        <v/>
      </c>
      <c r="AY52" s="40"/>
      <c r="AZ52" s="40"/>
      <c r="BA52" s="81"/>
    </row>
    <row r="53" spans="1:54" x14ac:dyDescent="0.25">
      <c r="A53" s="23" t="s">
        <v>32</v>
      </c>
      <c r="B53" s="23">
        <v>15</v>
      </c>
      <c r="C53" s="40"/>
      <c r="D53" s="40"/>
      <c r="E53" s="39"/>
      <c r="F53" s="39" t="str">
        <f t="shared" si="2"/>
        <v/>
      </c>
      <c r="G53" s="39"/>
      <c r="H53" s="39" t="str">
        <f t="shared" si="3"/>
        <v/>
      </c>
      <c r="I53" s="39"/>
      <c r="J53" s="39" t="str">
        <f t="shared" si="4"/>
        <v/>
      </c>
      <c r="K53" s="39"/>
      <c r="L53" s="39" t="str">
        <f t="shared" si="5"/>
        <v/>
      </c>
      <c r="M53" s="39"/>
      <c r="N53" s="39" t="str">
        <f t="shared" si="6"/>
        <v/>
      </c>
      <c r="O53" s="40"/>
      <c r="P53" s="40"/>
      <c r="Q53" s="39"/>
      <c r="R53" s="39" t="str">
        <f t="shared" si="7"/>
        <v/>
      </c>
      <c r="S53" s="39"/>
      <c r="T53" s="39" t="str">
        <f t="shared" si="8"/>
        <v/>
      </c>
      <c r="U53" s="39"/>
      <c r="V53" s="39" t="str">
        <f t="shared" si="9"/>
        <v/>
      </c>
      <c r="W53" s="39"/>
      <c r="X53" s="39" t="str">
        <f t="shared" si="10"/>
        <v/>
      </c>
      <c r="Y53" s="39"/>
      <c r="Z53" s="39" t="str">
        <f t="shared" si="11"/>
        <v/>
      </c>
      <c r="AA53" s="40"/>
      <c r="AB53" s="40"/>
      <c r="AC53" s="39"/>
      <c r="AD53" s="39" t="str">
        <f t="shared" si="12"/>
        <v/>
      </c>
      <c r="AE53" s="39"/>
      <c r="AF53" s="39" t="str">
        <f t="shared" si="13"/>
        <v/>
      </c>
      <c r="AG53" s="39"/>
      <c r="AH53" s="39" t="str">
        <f t="shared" si="14"/>
        <v/>
      </c>
      <c r="AI53" s="39"/>
      <c r="AJ53" s="39" t="str">
        <f t="shared" si="15"/>
        <v/>
      </c>
      <c r="AK53" s="39"/>
      <c r="AL53" s="39" t="str">
        <f t="shared" si="16"/>
        <v/>
      </c>
      <c r="AM53" s="40"/>
      <c r="AN53" s="40"/>
      <c r="AO53" s="39"/>
      <c r="AP53" s="39" t="str">
        <f t="shared" si="17"/>
        <v/>
      </c>
      <c r="AQ53" s="39"/>
      <c r="AR53" s="39" t="str">
        <f t="shared" si="18"/>
        <v/>
      </c>
      <c r="AS53" s="39"/>
      <c r="AT53" s="39" t="str">
        <f t="shared" si="19"/>
        <v/>
      </c>
      <c r="AU53" s="39"/>
      <c r="AV53" s="39" t="str">
        <f t="shared" si="20"/>
        <v/>
      </c>
      <c r="AW53" s="39"/>
      <c r="AX53" s="39" t="str">
        <f t="shared" si="21"/>
        <v/>
      </c>
      <c r="AY53" s="40"/>
      <c r="AZ53" s="40"/>
      <c r="BA53" s="81"/>
    </row>
    <row r="54" spans="1:54" x14ac:dyDescent="0.25">
      <c r="A54" s="22" t="s">
        <v>31</v>
      </c>
      <c r="B54" s="22">
        <v>24</v>
      </c>
      <c r="C54" s="40"/>
      <c r="D54" s="40"/>
      <c r="E54" s="39"/>
      <c r="F54" s="39" t="str">
        <f t="shared" si="2"/>
        <v/>
      </c>
      <c r="G54" s="39"/>
      <c r="H54" s="39" t="str">
        <f t="shared" si="3"/>
        <v/>
      </c>
      <c r="I54" s="39"/>
      <c r="J54" s="39" t="str">
        <f t="shared" si="4"/>
        <v/>
      </c>
      <c r="K54" s="39"/>
      <c r="L54" s="39" t="str">
        <f t="shared" si="5"/>
        <v/>
      </c>
      <c r="M54" s="39"/>
      <c r="N54" s="39" t="str">
        <f t="shared" si="6"/>
        <v/>
      </c>
      <c r="O54" s="40"/>
      <c r="P54" s="40"/>
      <c r="Q54" s="39"/>
      <c r="R54" s="39" t="str">
        <f t="shared" si="7"/>
        <v/>
      </c>
      <c r="S54" s="39"/>
      <c r="T54" s="39" t="str">
        <f t="shared" si="8"/>
        <v/>
      </c>
      <c r="U54" s="39"/>
      <c r="V54" s="39" t="str">
        <f t="shared" si="9"/>
        <v/>
      </c>
      <c r="W54" s="39"/>
      <c r="X54" s="39" t="str">
        <f t="shared" si="10"/>
        <v/>
      </c>
      <c r="Y54" s="39"/>
      <c r="Z54" s="39" t="str">
        <f t="shared" si="11"/>
        <v/>
      </c>
      <c r="AA54" s="40"/>
      <c r="AB54" s="40"/>
      <c r="AC54" s="39"/>
      <c r="AD54" s="39" t="str">
        <f t="shared" si="12"/>
        <v/>
      </c>
      <c r="AE54" s="39"/>
      <c r="AF54" s="39" t="str">
        <f t="shared" si="13"/>
        <v/>
      </c>
      <c r="AG54" s="39"/>
      <c r="AH54" s="39" t="str">
        <f t="shared" si="14"/>
        <v/>
      </c>
      <c r="AI54" s="39"/>
      <c r="AJ54" s="39" t="str">
        <f t="shared" si="15"/>
        <v/>
      </c>
      <c r="AK54" s="39"/>
      <c r="AL54" s="39" t="str">
        <f t="shared" si="16"/>
        <v/>
      </c>
      <c r="AM54" s="40"/>
      <c r="AN54" s="40"/>
      <c r="AO54" s="39"/>
      <c r="AP54" s="39" t="str">
        <f t="shared" si="17"/>
        <v/>
      </c>
      <c r="AQ54" s="39"/>
      <c r="AR54" s="39" t="str">
        <f t="shared" si="18"/>
        <v/>
      </c>
      <c r="AS54" s="39"/>
      <c r="AT54" s="39" t="str">
        <f t="shared" si="19"/>
        <v/>
      </c>
      <c r="AU54" s="39"/>
      <c r="AV54" s="39" t="str">
        <f t="shared" si="20"/>
        <v/>
      </c>
      <c r="AW54" s="39"/>
      <c r="AX54" s="39" t="str">
        <f t="shared" si="21"/>
        <v/>
      </c>
      <c r="AY54" s="40"/>
      <c r="AZ54" s="40"/>
      <c r="BA54" s="81"/>
    </row>
    <row r="55" spans="1:54" x14ac:dyDescent="0.25">
      <c r="A55" s="22" t="s">
        <v>68</v>
      </c>
      <c r="B55" s="22">
        <v>24</v>
      </c>
      <c r="C55" s="40"/>
      <c r="D55" s="40"/>
      <c r="E55" s="39"/>
      <c r="F55" s="39" t="str">
        <f t="shared" si="2"/>
        <v/>
      </c>
      <c r="G55" s="39"/>
      <c r="H55" s="39" t="str">
        <f t="shared" si="3"/>
        <v/>
      </c>
      <c r="I55" s="39"/>
      <c r="J55" s="39" t="str">
        <f t="shared" si="4"/>
        <v/>
      </c>
      <c r="K55" s="39"/>
      <c r="L55" s="39" t="str">
        <f t="shared" si="5"/>
        <v/>
      </c>
      <c r="M55" s="39"/>
      <c r="N55" s="39" t="str">
        <f t="shared" si="6"/>
        <v/>
      </c>
      <c r="O55" s="40"/>
      <c r="P55" s="40"/>
      <c r="Q55" s="39"/>
      <c r="R55" s="39" t="str">
        <f t="shared" si="7"/>
        <v/>
      </c>
      <c r="S55" s="39"/>
      <c r="T55" s="39" t="str">
        <f t="shared" si="8"/>
        <v/>
      </c>
      <c r="U55" s="39"/>
      <c r="V55" s="39" t="str">
        <f t="shared" si="9"/>
        <v/>
      </c>
      <c r="W55" s="39"/>
      <c r="X55" s="39" t="str">
        <f t="shared" si="10"/>
        <v/>
      </c>
      <c r="Y55" s="39"/>
      <c r="Z55" s="39" t="str">
        <f t="shared" si="11"/>
        <v/>
      </c>
      <c r="AA55" s="40"/>
      <c r="AB55" s="40"/>
      <c r="AC55" s="39"/>
      <c r="AD55" s="39" t="str">
        <f t="shared" si="12"/>
        <v/>
      </c>
      <c r="AE55" s="39"/>
      <c r="AF55" s="39" t="str">
        <f t="shared" si="13"/>
        <v/>
      </c>
      <c r="AG55" s="39"/>
      <c r="AH55" s="39" t="str">
        <f t="shared" si="14"/>
        <v/>
      </c>
      <c r="AI55" s="39"/>
      <c r="AJ55" s="39" t="str">
        <f t="shared" si="15"/>
        <v/>
      </c>
      <c r="AK55" s="39"/>
      <c r="AL55" s="39" t="str">
        <f t="shared" si="16"/>
        <v/>
      </c>
      <c r="AM55" s="40"/>
      <c r="AN55" s="40"/>
      <c r="AO55" s="39"/>
      <c r="AP55" s="39" t="str">
        <f t="shared" si="17"/>
        <v/>
      </c>
      <c r="AQ55" s="39"/>
      <c r="AR55" s="39" t="str">
        <f t="shared" si="18"/>
        <v/>
      </c>
      <c r="AS55" s="39"/>
      <c r="AT55" s="39" t="str">
        <f t="shared" si="19"/>
        <v/>
      </c>
      <c r="AU55" s="39"/>
      <c r="AV55" s="39" t="str">
        <f t="shared" si="20"/>
        <v/>
      </c>
      <c r="AW55" s="39"/>
      <c r="AX55" s="39" t="str">
        <f t="shared" si="21"/>
        <v/>
      </c>
      <c r="AY55" s="40"/>
      <c r="AZ55" s="40"/>
      <c r="BA55" s="81"/>
    </row>
    <row r="56" spans="1:54" x14ac:dyDescent="0.25">
      <c r="A56" s="22" t="s">
        <v>69</v>
      </c>
      <c r="B56" s="22">
        <v>24</v>
      </c>
      <c r="C56" s="40"/>
      <c r="D56" s="40"/>
      <c r="E56" s="39"/>
      <c r="F56" s="39" t="str">
        <f t="shared" si="2"/>
        <v/>
      </c>
      <c r="G56" s="39"/>
      <c r="H56" s="39" t="str">
        <f t="shared" si="3"/>
        <v/>
      </c>
      <c r="I56" s="39"/>
      <c r="J56" s="39" t="str">
        <f>IF(I56="","",I56/B56)</f>
        <v/>
      </c>
      <c r="K56" s="39"/>
      <c r="L56" s="39" t="str">
        <f t="shared" si="5"/>
        <v/>
      </c>
      <c r="M56" s="39"/>
      <c r="N56" s="39" t="str">
        <f t="shared" si="6"/>
        <v/>
      </c>
      <c r="O56" s="40"/>
      <c r="P56" s="40"/>
      <c r="Q56" s="39"/>
      <c r="R56" s="39" t="str">
        <f t="shared" si="7"/>
        <v/>
      </c>
      <c r="S56" s="39"/>
      <c r="T56" s="39" t="str">
        <f t="shared" si="8"/>
        <v/>
      </c>
      <c r="U56" s="39"/>
      <c r="V56" s="39" t="str">
        <f t="shared" si="9"/>
        <v/>
      </c>
      <c r="W56" s="39"/>
      <c r="X56" s="39" t="str">
        <f t="shared" si="10"/>
        <v/>
      </c>
      <c r="Y56" s="39"/>
      <c r="Z56" s="39" t="str">
        <f t="shared" si="11"/>
        <v/>
      </c>
      <c r="AA56" s="40"/>
      <c r="AB56" s="40"/>
      <c r="AC56" s="39"/>
      <c r="AD56" s="39" t="str">
        <f t="shared" si="12"/>
        <v/>
      </c>
      <c r="AE56" s="39"/>
      <c r="AF56" s="39" t="str">
        <f t="shared" si="13"/>
        <v/>
      </c>
      <c r="AG56" s="39"/>
      <c r="AH56" s="39" t="str">
        <f t="shared" si="14"/>
        <v/>
      </c>
      <c r="AI56" s="39"/>
      <c r="AJ56" s="39" t="str">
        <f t="shared" si="15"/>
        <v/>
      </c>
      <c r="AK56" s="39"/>
      <c r="AL56" s="39" t="str">
        <f t="shared" si="16"/>
        <v/>
      </c>
      <c r="AM56" s="40"/>
      <c r="AN56" s="40"/>
      <c r="AO56" s="39"/>
      <c r="AP56" s="39" t="str">
        <f t="shared" si="17"/>
        <v/>
      </c>
      <c r="AQ56" s="39"/>
      <c r="AR56" s="39" t="str">
        <f t="shared" si="18"/>
        <v/>
      </c>
      <c r="AS56" s="39"/>
      <c r="AT56" s="39" t="str">
        <f t="shared" si="19"/>
        <v/>
      </c>
      <c r="AU56" s="39"/>
      <c r="AV56" s="39" t="str">
        <f t="shared" si="20"/>
        <v/>
      </c>
      <c r="AW56" s="39"/>
      <c r="AX56" s="39" t="str">
        <f t="shared" si="21"/>
        <v/>
      </c>
      <c r="AY56" s="40"/>
      <c r="AZ56" s="40"/>
      <c r="BA56" s="81"/>
    </row>
    <row r="57" spans="1:54" x14ac:dyDescent="0.25">
      <c r="A57" s="22" t="s">
        <v>97</v>
      </c>
      <c r="B57" s="22">
        <v>15</v>
      </c>
      <c r="C57" s="40"/>
      <c r="D57" s="40"/>
      <c r="E57" s="39">
        <v>8</v>
      </c>
      <c r="F57" s="39">
        <f t="shared" si="2"/>
        <v>0.53333333333333333</v>
      </c>
      <c r="G57" s="39"/>
      <c r="H57" s="39" t="str">
        <f t="shared" si="3"/>
        <v/>
      </c>
      <c r="I57" s="39"/>
      <c r="J57" s="39" t="str">
        <f>IF(I57="","",I57/B57)</f>
        <v/>
      </c>
      <c r="K57" s="39"/>
      <c r="L57" s="39" t="str">
        <f t="shared" si="5"/>
        <v/>
      </c>
      <c r="M57" s="39"/>
      <c r="N57" s="39" t="str">
        <f t="shared" si="6"/>
        <v/>
      </c>
      <c r="O57" s="40"/>
      <c r="P57" s="40"/>
      <c r="Q57" s="39"/>
      <c r="R57" s="39" t="str">
        <f t="shared" si="7"/>
        <v/>
      </c>
      <c r="S57" s="39"/>
      <c r="T57" s="39" t="str">
        <f t="shared" si="8"/>
        <v/>
      </c>
      <c r="U57" s="39"/>
      <c r="V57" s="39" t="str">
        <f t="shared" si="9"/>
        <v/>
      </c>
      <c r="W57" s="39"/>
      <c r="X57" s="39" t="str">
        <f t="shared" si="10"/>
        <v/>
      </c>
      <c r="Y57" s="39"/>
      <c r="Z57" s="39" t="str">
        <f t="shared" si="11"/>
        <v/>
      </c>
      <c r="AA57" s="40"/>
      <c r="AB57" s="40"/>
      <c r="AC57" s="39"/>
      <c r="AD57" s="39" t="str">
        <f t="shared" si="12"/>
        <v/>
      </c>
      <c r="AE57" s="39"/>
      <c r="AF57" s="39" t="str">
        <f t="shared" si="13"/>
        <v/>
      </c>
      <c r="AG57" s="39"/>
      <c r="AH57" s="39" t="str">
        <f t="shared" si="14"/>
        <v/>
      </c>
      <c r="AI57" s="39"/>
      <c r="AJ57" s="39" t="str">
        <f t="shared" si="15"/>
        <v/>
      </c>
      <c r="AK57" s="39"/>
      <c r="AL57" s="39" t="str">
        <f t="shared" si="16"/>
        <v/>
      </c>
      <c r="AM57" s="40"/>
      <c r="AN57" s="40"/>
      <c r="AO57" s="39"/>
      <c r="AP57" s="39" t="str">
        <f t="shared" si="17"/>
        <v/>
      </c>
      <c r="AQ57" s="39"/>
      <c r="AR57" s="39" t="str">
        <f t="shared" si="18"/>
        <v/>
      </c>
      <c r="AS57" s="39"/>
      <c r="AT57" s="39" t="str">
        <f t="shared" si="19"/>
        <v/>
      </c>
      <c r="AU57" s="39"/>
      <c r="AV57" s="39" t="str">
        <f t="shared" si="20"/>
        <v/>
      </c>
      <c r="AW57" s="39"/>
      <c r="AX57" s="39" t="str">
        <f t="shared" si="21"/>
        <v/>
      </c>
      <c r="AY57" s="40"/>
      <c r="AZ57" s="40"/>
      <c r="BA57" s="81"/>
    </row>
    <row r="58" spans="1:54" x14ac:dyDescent="0.25">
      <c r="C58" s="81"/>
      <c r="D58" s="81"/>
      <c r="E58" s="81"/>
      <c r="F58" s="81"/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  <c r="AA58" s="81"/>
      <c r="AB58" s="81"/>
      <c r="AC58" s="81"/>
      <c r="AD58" s="81"/>
      <c r="AE58" s="81"/>
      <c r="AF58" s="81"/>
      <c r="AG58" s="81"/>
      <c r="AH58" s="81"/>
      <c r="AI58" s="81"/>
      <c r="AJ58" s="81"/>
      <c r="AK58" s="81"/>
      <c r="AL58" s="81"/>
      <c r="AM58" s="81"/>
      <c r="AN58" s="81"/>
      <c r="AO58" s="81"/>
      <c r="AP58" s="81"/>
      <c r="AQ58" s="81"/>
      <c r="AR58" s="81"/>
      <c r="AS58" s="81"/>
      <c r="AT58" s="81"/>
      <c r="AU58" s="81"/>
      <c r="AV58" s="81"/>
      <c r="AW58" s="81"/>
      <c r="AX58" s="81"/>
      <c r="AY58" s="81"/>
      <c r="AZ58" s="81"/>
      <c r="BA58" s="81"/>
    </row>
    <row r="59" spans="1:54" x14ac:dyDescent="0.25">
      <c r="A59" s="30" t="s">
        <v>34</v>
      </c>
      <c r="C59" s="68"/>
      <c r="D59" s="68"/>
      <c r="E59" s="45">
        <f>IF(E65="","",SUM(E34:E57))</f>
        <v>8</v>
      </c>
      <c r="F59" s="45">
        <f t="shared" ref="F59:AX59" si="22">IF(F65="","",SUM(F34:F57))</f>
        <v>0.53333333333333333</v>
      </c>
      <c r="G59" s="45" t="str">
        <f t="shared" si="22"/>
        <v/>
      </c>
      <c r="H59" s="45" t="str">
        <f t="shared" si="22"/>
        <v/>
      </c>
      <c r="I59" s="45" t="str">
        <f t="shared" si="22"/>
        <v/>
      </c>
      <c r="J59" s="45" t="str">
        <f t="shared" si="22"/>
        <v/>
      </c>
      <c r="K59" s="45" t="str">
        <f t="shared" si="22"/>
        <v/>
      </c>
      <c r="L59" s="45" t="str">
        <f t="shared" si="22"/>
        <v/>
      </c>
      <c r="M59" s="45" t="str">
        <f t="shared" si="22"/>
        <v/>
      </c>
      <c r="N59" s="45" t="str">
        <f t="shared" si="22"/>
        <v/>
      </c>
      <c r="O59" s="45"/>
      <c r="P59" s="45"/>
      <c r="Q59" s="45" t="str">
        <f t="shared" si="22"/>
        <v/>
      </c>
      <c r="R59" s="45" t="str">
        <f t="shared" si="22"/>
        <v/>
      </c>
      <c r="S59" s="45" t="str">
        <f t="shared" si="22"/>
        <v/>
      </c>
      <c r="T59" s="45" t="str">
        <f t="shared" si="22"/>
        <v/>
      </c>
      <c r="U59" s="45" t="str">
        <f t="shared" si="22"/>
        <v/>
      </c>
      <c r="V59" s="45" t="str">
        <f t="shared" si="22"/>
        <v/>
      </c>
      <c r="W59" s="45" t="str">
        <f t="shared" si="22"/>
        <v/>
      </c>
      <c r="X59" s="45" t="str">
        <f t="shared" si="22"/>
        <v/>
      </c>
      <c r="Y59" s="45" t="str">
        <f t="shared" si="22"/>
        <v/>
      </c>
      <c r="Z59" s="45" t="str">
        <f t="shared" si="22"/>
        <v/>
      </c>
      <c r="AA59" s="45"/>
      <c r="AB59" s="45"/>
      <c r="AC59" s="45" t="str">
        <f t="shared" si="22"/>
        <v/>
      </c>
      <c r="AD59" s="45" t="str">
        <f t="shared" si="22"/>
        <v/>
      </c>
      <c r="AE59" s="45" t="str">
        <f t="shared" si="22"/>
        <v/>
      </c>
      <c r="AF59" s="45" t="str">
        <f t="shared" si="22"/>
        <v/>
      </c>
      <c r="AG59" s="45" t="str">
        <f t="shared" si="22"/>
        <v/>
      </c>
      <c r="AH59" s="45" t="str">
        <f t="shared" si="22"/>
        <v/>
      </c>
      <c r="AI59" s="45" t="str">
        <f t="shared" si="22"/>
        <v/>
      </c>
      <c r="AJ59" s="45" t="str">
        <f t="shared" si="22"/>
        <v/>
      </c>
      <c r="AK59" s="45" t="str">
        <f t="shared" si="22"/>
        <v/>
      </c>
      <c r="AL59" s="45" t="str">
        <f t="shared" si="22"/>
        <v/>
      </c>
      <c r="AM59" s="45"/>
      <c r="AN59" s="45"/>
      <c r="AO59" s="45" t="str">
        <f t="shared" si="22"/>
        <v/>
      </c>
      <c r="AP59" s="45" t="str">
        <f t="shared" si="22"/>
        <v/>
      </c>
      <c r="AQ59" s="45" t="str">
        <f t="shared" si="22"/>
        <v/>
      </c>
      <c r="AR59" s="45" t="str">
        <f t="shared" si="22"/>
        <v/>
      </c>
      <c r="AS59" s="45" t="str">
        <f t="shared" si="22"/>
        <v/>
      </c>
      <c r="AT59" s="45" t="str">
        <f t="shared" si="22"/>
        <v/>
      </c>
      <c r="AU59" s="45" t="str">
        <f t="shared" si="22"/>
        <v/>
      </c>
      <c r="AV59" s="45" t="str">
        <f t="shared" si="22"/>
        <v/>
      </c>
      <c r="AW59" s="45" t="str">
        <f t="shared" si="22"/>
        <v/>
      </c>
      <c r="AX59" s="45" t="str">
        <f t="shared" si="22"/>
        <v/>
      </c>
      <c r="AY59" s="45"/>
      <c r="AZ59" s="45"/>
      <c r="BA59" s="87">
        <f>SUM(E59,G59,I59,K59,M59,Q59,S59,U59,W59,Y59,AC59,AE59,AG59,AI59,AK59,AO59,AQ59,AS59,AU59,AW59)</f>
        <v>8</v>
      </c>
      <c r="BB59" s="49">
        <f>AVERAGE(C59,D59,E59,G59,M59,O59,P59,Q59,S59,Y59,AA59,AB59,AC59,AE59,AM59,AN59,AO59,AQ59,AS59,AU59,AW59)</f>
        <v>8</v>
      </c>
    </row>
    <row r="60" spans="1:54" x14ac:dyDescent="0.25">
      <c r="A60" s="30" t="s">
        <v>63</v>
      </c>
      <c r="C60" s="67"/>
      <c r="D60" s="67"/>
      <c r="E60" s="46">
        <f>IF(E65="","",AVERAGE(F34:F57))</f>
        <v>0.53333333333333333</v>
      </c>
      <c r="F60" s="46"/>
      <c r="G60" s="46" t="str">
        <f t="shared" ref="G60:AW60" si="23">IF(G65="","",AVERAGE(H34:H57))</f>
        <v/>
      </c>
      <c r="H60" s="46"/>
      <c r="I60" s="46" t="str">
        <f t="shared" si="23"/>
        <v/>
      </c>
      <c r="J60" s="46"/>
      <c r="K60" s="46" t="str">
        <f t="shared" si="23"/>
        <v/>
      </c>
      <c r="L60" s="46"/>
      <c r="M60" s="46" t="str">
        <f t="shared" si="23"/>
        <v/>
      </c>
      <c r="N60" s="46"/>
      <c r="O60" s="46"/>
      <c r="P60" s="46"/>
      <c r="Q60" s="46" t="str">
        <f t="shared" si="23"/>
        <v/>
      </c>
      <c r="R60" s="46"/>
      <c r="S60" s="46" t="str">
        <f t="shared" si="23"/>
        <v/>
      </c>
      <c r="T60" s="46"/>
      <c r="U60" s="46" t="str">
        <f t="shared" si="23"/>
        <v/>
      </c>
      <c r="V60" s="46"/>
      <c r="W60" s="46" t="str">
        <f t="shared" si="23"/>
        <v/>
      </c>
      <c r="X60" s="46"/>
      <c r="Y60" s="46" t="str">
        <f t="shared" si="23"/>
        <v/>
      </c>
      <c r="Z60" s="46"/>
      <c r="AA60" s="46"/>
      <c r="AB60" s="46"/>
      <c r="AC60" s="46" t="str">
        <f t="shared" si="23"/>
        <v/>
      </c>
      <c r="AD60" s="46"/>
      <c r="AE60" s="46" t="str">
        <f t="shared" si="23"/>
        <v/>
      </c>
      <c r="AF60" s="46"/>
      <c r="AG60" s="46" t="str">
        <f t="shared" si="23"/>
        <v/>
      </c>
      <c r="AH60" s="46"/>
      <c r="AI60" s="46" t="str">
        <f t="shared" si="23"/>
        <v/>
      </c>
      <c r="AJ60" s="46"/>
      <c r="AK60" s="46" t="str">
        <f t="shared" si="23"/>
        <v/>
      </c>
      <c r="AL60" s="46"/>
      <c r="AM60" s="46"/>
      <c r="AN60" s="46"/>
      <c r="AO60" s="46" t="str">
        <f t="shared" si="23"/>
        <v/>
      </c>
      <c r="AP60" s="46"/>
      <c r="AQ60" s="46" t="str">
        <f t="shared" si="23"/>
        <v/>
      </c>
      <c r="AR60" s="46"/>
      <c r="AS60" s="46" t="str">
        <f t="shared" si="23"/>
        <v/>
      </c>
      <c r="AT60" s="46"/>
      <c r="AU60" s="46" t="str">
        <f t="shared" si="23"/>
        <v/>
      </c>
      <c r="AV60" s="46"/>
      <c r="AW60" s="46" t="str">
        <f t="shared" si="23"/>
        <v/>
      </c>
      <c r="AX60" s="46"/>
      <c r="AY60" s="46"/>
      <c r="AZ60" s="46"/>
      <c r="BA60" s="86"/>
      <c r="BB60" s="50">
        <f>AVERAGE(C60,D60,E60,G60,M60,O60,P60,Q60,S60,Y60,AA60,AB60,AC60,AE60,AM60,AN60,AO60,AQ60,AS60,AU60,AW60)</f>
        <v>0.53333333333333333</v>
      </c>
    </row>
    <row r="61" spans="1:54" x14ac:dyDescent="0.25"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85"/>
      <c r="BA61" s="86"/>
      <c r="BB61" s="48"/>
    </row>
    <row r="62" spans="1:54" x14ac:dyDescent="0.25">
      <c r="A62" s="30" t="s">
        <v>64</v>
      </c>
      <c r="C62" s="67"/>
      <c r="D62" s="67"/>
      <c r="E62" s="46">
        <f t="shared" ref="E62:AW62" si="24">IF(E65="","",(20-COUNTBLANK(E34:E53))/20)</f>
        <v>0</v>
      </c>
      <c r="F62" s="46"/>
      <c r="G62" s="46" t="str">
        <f t="shared" si="24"/>
        <v/>
      </c>
      <c r="H62" s="46"/>
      <c r="I62" s="46" t="str">
        <f t="shared" si="24"/>
        <v/>
      </c>
      <c r="J62" s="46"/>
      <c r="K62" s="46" t="str">
        <f t="shared" si="24"/>
        <v/>
      </c>
      <c r="L62" s="46"/>
      <c r="M62" s="46" t="str">
        <f t="shared" si="24"/>
        <v/>
      </c>
      <c r="N62" s="46"/>
      <c r="O62" s="46"/>
      <c r="P62" s="46"/>
      <c r="Q62" s="46" t="str">
        <f t="shared" si="24"/>
        <v/>
      </c>
      <c r="R62" s="46"/>
      <c r="S62" s="46" t="str">
        <f t="shared" si="24"/>
        <v/>
      </c>
      <c r="T62" s="46"/>
      <c r="U62" s="46" t="str">
        <f t="shared" si="24"/>
        <v/>
      </c>
      <c r="V62" s="46"/>
      <c r="W62" s="46" t="str">
        <f t="shared" si="24"/>
        <v/>
      </c>
      <c r="X62" s="46"/>
      <c r="Y62" s="46" t="str">
        <f t="shared" si="24"/>
        <v/>
      </c>
      <c r="Z62" s="46"/>
      <c r="AA62" s="46"/>
      <c r="AB62" s="46"/>
      <c r="AC62" s="46" t="str">
        <f t="shared" si="24"/>
        <v/>
      </c>
      <c r="AD62" s="46"/>
      <c r="AE62" s="46" t="str">
        <f t="shared" si="24"/>
        <v/>
      </c>
      <c r="AF62" s="46"/>
      <c r="AG62" s="46" t="str">
        <f t="shared" si="24"/>
        <v/>
      </c>
      <c r="AH62" s="46"/>
      <c r="AI62" s="46" t="str">
        <f t="shared" si="24"/>
        <v/>
      </c>
      <c r="AJ62" s="46"/>
      <c r="AK62" s="46" t="str">
        <f t="shared" si="24"/>
        <v/>
      </c>
      <c r="AL62" s="46"/>
      <c r="AM62" s="46"/>
      <c r="AN62" s="46"/>
      <c r="AO62" s="46" t="str">
        <f t="shared" si="24"/>
        <v/>
      </c>
      <c r="AP62" s="46"/>
      <c r="AQ62" s="46" t="str">
        <f t="shared" si="24"/>
        <v/>
      </c>
      <c r="AR62" s="46"/>
      <c r="AS62" s="46" t="str">
        <f t="shared" si="24"/>
        <v/>
      </c>
      <c r="AT62" s="46"/>
      <c r="AU62" s="46" t="str">
        <f t="shared" si="24"/>
        <v/>
      </c>
      <c r="AV62" s="46"/>
      <c r="AW62" s="46" t="str">
        <f t="shared" si="24"/>
        <v/>
      </c>
      <c r="AX62" s="46"/>
      <c r="AY62" s="46"/>
      <c r="AZ62" s="46"/>
      <c r="BA62" s="86"/>
      <c r="BB62" s="50">
        <f>AVERAGE(C62:AZ62)</f>
        <v>0</v>
      </c>
    </row>
    <row r="63" spans="1:54" x14ac:dyDescent="0.25"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  <c r="AA63" s="81"/>
      <c r="AB63" s="81"/>
      <c r="AC63" s="81"/>
      <c r="AD63" s="81"/>
      <c r="AE63" s="81"/>
      <c r="AF63" s="81"/>
      <c r="AG63" s="81"/>
      <c r="AH63" s="81"/>
      <c r="AI63" s="81"/>
      <c r="AJ63" s="81"/>
      <c r="AK63" s="81"/>
      <c r="AL63" s="81"/>
      <c r="AM63" s="81"/>
      <c r="AN63" s="81"/>
      <c r="AO63" s="81"/>
      <c r="AP63" s="81"/>
      <c r="AQ63" s="81"/>
      <c r="AR63" s="81"/>
      <c r="AS63" s="81"/>
      <c r="AT63" s="81"/>
      <c r="AU63" s="81"/>
      <c r="AV63" s="81"/>
      <c r="AW63" s="81"/>
      <c r="AX63" s="81"/>
      <c r="AY63" s="81"/>
      <c r="AZ63" s="81"/>
      <c r="BA63" s="86"/>
      <c r="BB63" s="48"/>
    </row>
    <row r="64" spans="1:54" x14ac:dyDescent="0.25">
      <c r="A64" s="27" t="s">
        <v>35</v>
      </c>
      <c r="C64" s="34">
        <v>41944</v>
      </c>
      <c r="D64" s="34">
        <v>41945</v>
      </c>
      <c r="E64" s="59">
        <v>41946</v>
      </c>
      <c r="F64" s="59"/>
      <c r="G64" s="59">
        <v>41947</v>
      </c>
      <c r="H64" s="59"/>
      <c r="I64" s="59">
        <v>41948</v>
      </c>
      <c r="J64" s="59"/>
      <c r="K64" s="59">
        <v>41949</v>
      </c>
      <c r="L64" s="59"/>
      <c r="M64" s="59">
        <v>41950</v>
      </c>
      <c r="N64" s="59"/>
      <c r="O64" s="34">
        <v>41951</v>
      </c>
      <c r="P64" s="34">
        <v>41952</v>
      </c>
      <c r="Q64" s="59">
        <v>41953</v>
      </c>
      <c r="R64" s="59"/>
      <c r="S64" s="59">
        <v>41770</v>
      </c>
      <c r="T64" s="59"/>
      <c r="U64" s="59">
        <v>41955</v>
      </c>
      <c r="V64" s="59"/>
      <c r="W64" s="59">
        <v>41956</v>
      </c>
      <c r="X64" s="59"/>
      <c r="Y64" s="59">
        <v>41957</v>
      </c>
      <c r="Z64" s="59"/>
      <c r="AA64" s="34">
        <v>41958</v>
      </c>
      <c r="AB64" s="34">
        <v>41959</v>
      </c>
      <c r="AC64" s="59">
        <v>41960</v>
      </c>
      <c r="AD64" s="59"/>
      <c r="AE64" s="59">
        <v>41961</v>
      </c>
      <c r="AF64" s="59"/>
      <c r="AG64" s="59">
        <v>41962</v>
      </c>
      <c r="AH64" s="59"/>
      <c r="AI64" s="59">
        <v>41963</v>
      </c>
      <c r="AJ64" s="59"/>
      <c r="AK64" s="59">
        <v>41964</v>
      </c>
      <c r="AL64" s="59"/>
      <c r="AM64" s="34">
        <v>41965</v>
      </c>
      <c r="AN64" s="34">
        <v>41966</v>
      </c>
      <c r="AO64" s="59">
        <v>41967</v>
      </c>
      <c r="AP64" s="59"/>
      <c r="AQ64" s="59">
        <v>41968</v>
      </c>
      <c r="AR64" s="59"/>
      <c r="AS64" s="59">
        <v>41969</v>
      </c>
      <c r="AT64" s="59"/>
      <c r="AU64" s="59">
        <v>41970</v>
      </c>
      <c r="AV64" s="59"/>
      <c r="AW64" s="59">
        <v>41971</v>
      </c>
      <c r="AX64" s="59"/>
      <c r="AY64" s="34">
        <v>41972</v>
      </c>
      <c r="AZ64" s="34">
        <v>41973</v>
      </c>
      <c r="BA64" s="86"/>
      <c r="BB64" s="48"/>
    </row>
    <row r="65" spans="1:54" x14ac:dyDescent="0.25">
      <c r="A65" s="28" t="s">
        <v>36</v>
      </c>
      <c r="B65" s="28">
        <v>24</v>
      </c>
      <c r="C65" s="37"/>
      <c r="D65" s="37"/>
      <c r="E65" s="39">
        <v>2</v>
      </c>
      <c r="F65" s="39">
        <f t="shared" ref="F65:L65" si="25">IF(E65="","",E65/$B$34)</f>
        <v>8.3333333333333329E-2</v>
      </c>
      <c r="G65" s="39"/>
      <c r="H65" s="39" t="str">
        <f t="shared" si="25"/>
        <v/>
      </c>
      <c r="I65" s="39"/>
      <c r="J65" s="39" t="str">
        <f t="shared" si="25"/>
        <v/>
      </c>
      <c r="K65" s="39"/>
      <c r="L65" s="39" t="str">
        <f t="shared" si="25"/>
        <v/>
      </c>
      <c r="M65" s="39"/>
      <c r="N65" s="39" t="str">
        <f>IF(M65="","",M65/$B$34)</f>
        <v/>
      </c>
      <c r="O65" s="40"/>
      <c r="P65" s="40"/>
      <c r="Q65" s="39"/>
      <c r="R65" s="39" t="str">
        <f t="shared" ref="R65:AX65" si="26">IF(Q65="","",Q65/$B$34)</f>
        <v/>
      </c>
      <c r="S65" s="39"/>
      <c r="T65" s="39" t="str">
        <f t="shared" si="26"/>
        <v/>
      </c>
      <c r="U65" s="39"/>
      <c r="V65" s="39" t="str">
        <f t="shared" si="26"/>
        <v/>
      </c>
      <c r="W65" s="39"/>
      <c r="X65" s="39" t="str">
        <f t="shared" si="26"/>
        <v/>
      </c>
      <c r="Y65" s="39"/>
      <c r="Z65" s="39" t="str">
        <f t="shared" si="26"/>
        <v/>
      </c>
      <c r="AA65" s="40"/>
      <c r="AB65" s="40"/>
      <c r="AC65" s="39"/>
      <c r="AD65" s="39" t="str">
        <f t="shared" si="26"/>
        <v/>
      </c>
      <c r="AE65" s="39"/>
      <c r="AF65" s="39" t="str">
        <f t="shared" si="26"/>
        <v/>
      </c>
      <c r="AG65" s="39"/>
      <c r="AH65" s="39" t="str">
        <f t="shared" si="26"/>
        <v/>
      </c>
      <c r="AI65" s="39"/>
      <c r="AJ65" s="39" t="str">
        <f t="shared" si="26"/>
        <v/>
      </c>
      <c r="AK65" s="39"/>
      <c r="AL65" s="39" t="str">
        <f t="shared" si="26"/>
        <v/>
      </c>
      <c r="AM65" s="40"/>
      <c r="AN65" s="40"/>
      <c r="AO65" s="39"/>
      <c r="AP65" s="39" t="str">
        <f t="shared" si="26"/>
        <v/>
      </c>
      <c r="AQ65" s="39"/>
      <c r="AR65" s="39" t="str">
        <f t="shared" si="26"/>
        <v/>
      </c>
      <c r="AS65" s="39"/>
      <c r="AT65" s="39" t="str">
        <f t="shared" si="26"/>
        <v/>
      </c>
      <c r="AU65" s="39"/>
      <c r="AV65" s="39" t="str">
        <f t="shared" si="26"/>
        <v/>
      </c>
      <c r="AW65" s="39"/>
      <c r="AX65" s="39" t="str">
        <f t="shared" si="26"/>
        <v/>
      </c>
      <c r="AY65" s="37"/>
      <c r="AZ65" s="37"/>
      <c r="BA65" s="86"/>
      <c r="BB65" s="48"/>
    </row>
    <row r="66" spans="1:54" x14ac:dyDescent="0.25">
      <c r="A66" s="27" t="s">
        <v>37</v>
      </c>
      <c r="B66" s="27">
        <v>24</v>
      </c>
      <c r="C66" s="37"/>
      <c r="D66" s="37"/>
      <c r="E66" s="56"/>
      <c r="F66" s="55" t="str">
        <f t="shared" ref="F66" si="27">IF(E66="","",E66/$B$34)</f>
        <v/>
      </c>
      <c r="G66" s="56"/>
      <c r="H66" s="55" t="str">
        <f t="shared" ref="H66" si="28">IF(G66="","",G66/$B$34)</f>
        <v/>
      </c>
      <c r="I66" s="56"/>
      <c r="J66" s="55" t="str">
        <f t="shared" ref="J66" si="29">IF(I66="","",I66/$B$34)</f>
        <v/>
      </c>
      <c r="K66" s="56"/>
      <c r="L66" s="55" t="str">
        <f t="shared" ref="L66" si="30">IF(K66="","",K66/$B$34)</f>
        <v/>
      </c>
      <c r="M66" s="56"/>
      <c r="N66" s="55" t="str">
        <f t="shared" ref="N66:N70" si="31">IF(M66="","",M66/$B$34)</f>
        <v/>
      </c>
      <c r="O66" s="37"/>
      <c r="P66" s="37"/>
      <c r="Q66" s="56"/>
      <c r="R66" s="55" t="str">
        <f t="shared" ref="R66" si="32">IF(Q66="","",Q66/$B$34)</f>
        <v/>
      </c>
      <c r="S66" s="56"/>
      <c r="T66" s="55" t="str">
        <f t="shared" ref="T66" si="33">IF(S66="","",S66/$B$34)</f>
        <v/>
      </c>
      <c r="U66" s="56"/>
      <c r="V66" s="55" t="str">
        <f t="shared" ref="V66" si="34">IF(U66="","",U66/$B$34)</f>
        <v/>
      </c>
      <c r="W66" s="56"/>
      <c r="X66" s="55" t="str">
        <f t="shared" ref="X66" si="35">IF(W66="","",W66/$B$34)</f>
        <v/>
      </c>
      <c r="Y66" s="56"/>
      <c r="Z66" s="55" t="str">
        <f t="shared" ref="Z66" si="36">IF(Y66="","",Y66/$B$34)</f>
        <v/>
      </c>
      <c r="AA66" s="37"/>
      <c r="AB66" s="37"/>
      <c r="AC66" s="56"/>
      <c r="AD66" s="55" t="str">
        <f t="shared" ref="AD66" si="37">IF(AC66="","",AC66/$B$34)</f>
        <v/>
      </c>
      <c r="AE66" s="56"/>
      <c r="AF66" s="55" t="str">
        <f t="shared" ref="AF66" si="38">IF(AE66="","",AE66/$B$34)</f>
        <v/>
      </c>
      <c r="AG66" s="56"/>
      <c r="AH66" s="55" t="str">
        <f t="shared" ref="AH66" si="39">IF(AG66="","",AG66/$B$34)</f>
        <v/>
      </c>
      <c r="AI66" s="56"/>
      <c r="AJ66" s="55" t="str">
        <f t="shared" ref="AJ66" si="40">IF(AI66="","",AI66/$B$34)</f>
        <v/>
      </c>
      <c r="AK66" s="56"/>
      <c r="AL66" s="55" t="str">
        <f t="shared" ref="AL66" si="41">IF(AK66="","",AK66/$B$34)</f>
        <v/>
      </c>
      <c r="AM66" s="37"/>
      <c r="AN66" s="37"/>
      <c r="AO66" s="56"/>
      <c r="AP66" s="55" t="str">
        <f t="shared" ref="AP66" si="42">IF(AO66="","",AO66/$B$34)</f>
        <v/>
      </c>
      <c r="AQ66" s="56"/>
      <c r="AR66" s="55" t="str">
        <f t="shared" ref="AR66" si="43">IF(AQ66="","",AQ66/$B$34)</f>
        <v/>
      </c>
      <c r="AS66" s="56"/>
      <c r="AT66" s="55" t="str">
        <f t="shared" ref="AT66" si="44">IF(AS66="","",AS66/$B$34)</f>
        <v/>
      </c>
      <c r="AU66" s="56"/>
      <c r="AV66" s="55" t="str">
        <f t="shared" ref="AV66" si="45">IF(AU66="","",AU66/$B$34)</f>
        <v/>
      </c>
      <c r="AW66" s="56"/>
      <c r="AX66" s="55" t="str">
        <f t="shared" ref="AX66" si="46">IF(AW66="","",AW66/$B$34)</f>
        <v/>
      </c>
      <c r="AY66" s="37"/>
      <c r="AZ66" s="37"/>
      <c r="BA66" s="86"/>
      <c r="BB66" s="48"/>
    </row>
    <row r="67" spans="1:54" x14ac:dyDescent="0.25">
      <c r="A67" s="27" t="s">
        <v>38</v>
      </c>
      <c r="B67" s="27">
        <v>24</v>
      </c>
      <c r="C67" s="37"/>
      <c r="D67" s="37"/>
      <c r="E67" s="56"/>
      <c r="F67" s="55" t="str">
        <f t="shared" ref="F67" si="47">IF(E67="","",E67/$B$34)</f>
        <v/>
      </c>
      <c r="G67" s="56"/>
      <c r="H67" s="55" t="str">
        <f t="shared" ref="H67" si="48">IF(G67="","",G67/$B$34)</f>
        <v/>
      </c>
      <c r="I67" s="56"/>
      <c r="J67" s="55" t="str">
        <f t="shared" ref="J67" si="49">IF(I67="","",I67/$B$34)</f>
        <v/>
      </c>
      <c r="K67" s="56"/>
      <c r="L67" s="55" t="str">
        <f t="shared" ref="L67" si="50">IF(K67="","",K67/$B$34)</f>
        <v/>
      </c>
      <c r="M67" s="56"/>
      <c r="N67" s="55" t="str">
        <f t="shared" si="31"/>
        <v/>
      </c>
      <c r="O67" s="37"/>
      <c r="P67" s="37"/>
      <c r="Q67" s="56"/>
      <c r="R67" s="55" t="str">
        <f t="shared" ref="R67" si="51">IF(Q67="","",Q67/$B$34)</f>
        <v/>
      </c>
      <c r="S67" s="56"/>
      <c r="T67" s="55" t="str">
        <f t="shared" ref="T67" si="52">IF(S67="","",S67/$B$34)</f>
        <v/>
      </c>
      <c r="U67" s="56"/>
      <c r="V67" s="55" t="str">
        <f>IF(U67="","",U67/$B$34)</f>
        <v/>
      </c>
      <c r="W67" s="56"/>
      <c r="X67" s="55" t="str">
        <f t="shared" ref="X67" si="53">IF(W67="","",W67/$B$34)</f>
        <v/>
      </c>
      <c r="Y67" s="56"/>
      <c r="Z67" s="55" t="str">
        <f t="shared" ref="Z67" si="54">IF(Y67="","",Y67/$B$34)</f>
        <v/>
      </c>
      <c r="AA67" s="37"/>
      <c r="AB67" s="37"/>
      <c r="AC67" s="56"/>
      <c r="AD67" s="55" t="str">
        <f t="shared" ref="AD67" si="55">IF(AC67="","",AC67/$B$34)</f>
        <v/>
      </c>
      <c r="AE67" s="56"/>
      <c r="AF67" s="55" t="str">
        <f t="shared" ref="AF67" si="56">IF(AE67="","",AE67/$B$34)</f>
        <v/>
      </c>
      <c r="AG67" s="56"/>
      <c r="AH67" s="55" t="str">
        <f t="shared" ref="AH67" si="57">IF(AG67="","",AG67/$B$34)</f>
        <v/>
      </c>
      <c r="AI67" s="56"/>
      <c r="AJ67" s="55" t="str">
        <f t="shared" ref="AJ67" si="58">IF(AI67="","",AI67/$B$34)</f>
        <v/>
      </c>
      <c r="AK67" s="56"/>
      <c r="AL67" s="55" t="str">
        <f t="shared" ref="AL67" si="59">IF(AK67="","",AK67/$B$34)</f>
        <v/>
      </c>
      <c r="AM67" s="37"/>
      <c r="AN67" s="37"/>
      <c r="AO67" s="56"/>
      <c r="AP67" s="55" t="str">
        <f t="shared" ref="AP67" si="60">IF(AO67="","",AO67/$B$34)</f>
        <v/>
      </c>
      <c r="AQ67" s="56"/>
      <c r="AR67" s="55" t="str">
        <f t="shared" ref="AR67" si="61">IF(AQ67="","",AQ67/$B$34)</f>
        <v/>
      </c>
      <c r="AS67" s="56"/>
      <c r="AT67" s="55" t="str">
        <f t="shared" ref="AT67" si="62">IF(AS67="","",AS67/$B$34)</f>
        <v/>
      </c>
      <c r="AU67" s="56"/>
      <c r="AV67" s="55" t="str">
        <f t="shared" ref="AV67" si="63">IF(AU67="","",AU67/$B$34)</f>
        <v/>
      </c>
      <c r="AW67" s="56"/>
      <c r="AX67" s="55" t="str">
        <f t="shared" ref="AX67" si="64">IF(AW67="","",AW67/$B$34)</f>
        <v/>
      </c>
      <c r="AY67" s="37"/>
      <c r="AZ67" s="37"/>
      <c r="BA67" s="86"/>
      <c r="BB67" s="48"/>
    </row>
    <row r="68" spans="1:54" x14ac:dyDescent="0.25">
      <c r="A68" s="28" t="s">
        <v>40</v>
      </c>
      <c r="B68" s="28">
        <v>24</v>
      </c>
      <c r="C68" s="37"/>
      <c r="D68" s="37"/>
      <c r="E68" s="36"/>
      <c r="F68" s="39" t="str">
        <f t="shared" ref="F68" si="65">IF(E68="","",E68/$B$34)</f>
        <v/>
      </c>
      <c r="G68" s="36"/>
      <c r="H68" s="39" t="str">
        <f t="shared" ref="H68" si="66">IF(G68="","",G68/$B$34)</f>
        <v/>
      </c>
      <c r="I68" s="36"/>
      <c r="J68" s="39" t="str">
        <f t="shared" ref="J68" si="67">IF(I68="","",I68/$B$34)</f>
        <v/>
      </c>
      <c r="K68" s="36"/>
      <c r="L68" s="39" t="str">
        <f t="shared" ref="L68" si="68">IF(K68="","",K68/$B$34)</f>
        <v/>
      </c>
      <c r="M68" s="36"/>
      <c r="N68" s="39" t="str">
        <f t="shared" si="31"/>
        <v/>
      </c>
      <c r="O68" s="37"/>
      <c r="P68" s="37"/>
      <c r="Q68" s="36"/>
      <c r="R68" s="39" t="str">
        <f t="shared" ref="R68" si="69">IF(Q68="","",Q68/$B$34)</f>
        <v/>
      </c>
      <c r="S68" s="36"/>
      <c r="T68" s="39" t="str">
        <f t="shared" ref="T68" si="70">IF(S68="","",S68/$B$34)</f>
        <v/>
      </c>
      <c r="U68" s="36"/>
      <c r="V68" s="39" t="str">
        <f t="shared" ref="V68" si="71">IF(U68="","",U68/$B$34)</f>
        <v/>
      </c>
      <c r="W68" s="36"/>
      <c r="X68" s="39" t="str">
        <f t="shared" ref="X68" si="72">IF(W68="","",W68/$B$34)</f>
        <v/>
      </c>
      <c r="Y68" s="36"/>
      <c r="Z68" s="39" t="str">
        <f t="shared" ref="Z68" si="73">IF(Y68="","",Y68/$B$34)</f>
        <v/>
      </c>
      <c r="AA68" s="37"/>
      <c r="AB68" s="37"/>
      <c r="AC68" s="36"/>
      <c r="AD68" s="39" t="str">
        <f t="shared" ref="AD68" si="74">IF(AC68="","",AC68/$B$34)</f>
        <v/>
      </c>
      <c r="AE68" s="36"/>
      <c r="AF68" s="39" t="str">
        <f t="shared" ref="AF68" si="75">IF(AE68="","",AE68/$B$34)</f>
        <v/>
      </c>
      <c r="AG68" s="36"/>
      <c r="AH68" s="39" t="str">
        <f t="shared" ref="AH68" si="76">IF(AG68="","",AG68/$B$34)</f>
        <v/>
      </c>
      <c r="AI68" s="36"/>
      <c r="AJ68" s="39" t="str">
        <f t="shared" ref="AJ68" si="77">IF(AI68="","",AI68/$B$34)</f>
        <v/>
      </c>
      <c r="AK68" s="36"/>
      <c r="AL68" s="39" t="str">
        <f t="shared" ref="AL68" si="78">IF(AK68="","",AK68/$B$34)</f>
        <v/>
      </c>
      <c r="AM68" s="37"/>
      <c r="AN68" s="37"/>
      <c r="AO68" s="36"/>
      <c r="AP68" s="39" t="str">
        <f t="shared" ref="AP68" si="79">IF(AO68="","",AO68/$B$34)</f>
        <v/>
      </c>
      <c r="AQ68" s="36"/>
      <c r="AR68" s="39" t="str">
        <f t="shared" ref="AR68" si="80">IF(AQ68="","",AQ68/$B$34)</f>
        <v/>
      </c>
      <c r="AS68" s="36"/>
      <c r="AT68" s="39" t="str">
        <f t="shared" ref="AT68" si="81">IF(AS68="","",AS68/$B$34)</f>
        <v/>
      </c>
      <c r="AU68" s="36"/>
      <c r="AV68" s="39" t="str">
        <f t="shared" ref="AV68" si="82">IF(AU68="","",AU68/$B$34)</f>
        <v/>
      </c>
      <c r="AW68" s="36"/>
      <c r="AX68" s="39" t="str">
        <f t="shared" ref="AX68" si="83">IF(AW68="","",AW68/$B$34)</f>
        <v/>
      </c>
      <c r="AY68" s="37"/>
      <c r="AZ68" s="37"/>
      <c r="BA68" s="86"/>
      <c r="BB68" s="48"/>
    </row>
    <row r="69" spans="1:54" x14ac:dyDescent="0.25">
      <c r="A69" s="27" t="s">
        <v>39</v>
      </c>
      <c r="B69" s="27">
        <v>24</v>
      </c>
      <c r="C69" s="37"/>
      <c r="D69" s="37"/>
      <c r="E69" s="56"/>
      <c r="F69" s="55" t="str">
        <f t="shared" ref="F69:F70" si="84">IF(E69="","",E69/$B$34)</f>
        <v/>
      </c>
      <c r="G69" s="56"/>
      <c r="H69" s="55" t="str">
        <f t="shared" ref="H69:H70" si="85">IF(G69="","",G69/$B$34)</f>
        <v/>
      </c>
      <c r="I69" s="56"/>
      <c r="J69" s="55" t="str">
        <f t="shared" ref="J69:J70" si="86">IF(I69="","",I69/$B$34)</f>
        <v/>
      </c>
      <c r="K69" s="56"/>
      <c r="L69" s="55" t="str">
        <f t="shared" ref="L69:L70" si="87">IF(K69="","",K69/$B$34)</f>
        <v/>
      </c>
      <c r="M69" s="56"/>
      <c r="N69" s="55" t="str">
        <f t="shared" si="31"/>
        <v/>
      </c>
      <c r="O69" s="37"/>
      <c r="P69" s="37"/>
      <c r="Q69" s="56"/>
      <c r="R69" s="55" t="str">
        <f t="shared" ref="R69:R70" si="88">IF(Q69="","",Q69/$B$34)</f>
        <v/>
      </c>
      <c r="S69" s="56"/>
      <c r="T69" s="55" t="str">
        <f t="shared" ref="T69:T70" si="89">IF(S69="","",S69/$B$34)</f>
        <v/>
      </c>
      <c r="U69" s="56"/>
      <c r="V69" s="55" t="str">
        <f t="shared" ref="V69:V70" si="90">IF(U69="","",U69/$B$34)</f>
        <v/>
      </c>
      <c r="W69" s="56"/>
      <c r="X69" s="55" t="str">
        <f t="shared" ref="X69:X70" si="91">IF(W69="","",W69/$B$34)</f>
        <v/>
      </c>
      <c r="Y69" s="56"/>
      <c r="Z69" s="55" t="str">
        <f t="shared" ref="Z69:Z70" si="92">IF(Y69="","",Y69/$B$34)</f>
        <v/>
      </c>
      <c r="AA69" s="37"/>
      <c r="AB69" s="37"/>
      <c r="AC69" s="56"/>
      <c r="AD69" s="55" t="str">
        <f t="shared" ref="AD69:AD70" si="93">IF(AC69="","",AC69/$B$34)</f>
        <v/>
      </c>
      <c r="AE69" s="56"/>
      <c r="AF69" s="55" t="str">
        <f t="shared" ref="AF69:AF70" si="94">IF(AE69="","",AE69/$B$34)</f>
        <v/>
      </c>
      <c r="AG69" s="56"/>
      <c r="AH69" s="55" t="str">
        <f t="shared" ref="AH69:AH70" si="95">IF(AG69="","",AG69/$B$34)</f>
        <v/>
      </c>
      <c r="AI69" s="56"/>
      <c r="AJ69" s="55" t="str">
        <f t="shared" ref="AJ69:AJ70" si="96">IF(AI69="","",AI69/$B$34)</f>
        <v/>
      </c>
      <c r="AK69" s="56"/>
      <c r="AL69" s="55" t="str">
        <f t="shared" ref="AL69:AL70" si="97">IF(AK69="","",AK69/$B$34)</f>
        <v/>
      </c>
      <c r="AM69" s="37"/>
      <c r="AN69" s="37"/>
      <c r="AO69" s="56"/>
      <c r="AP69" s="55" t="str">
        <f t="shared" ref="AP69:AP70" si="98">IF(AO69="","",AO69/$B$34)</f>
        <v/>
      </c>
      <c r="AQ69" s="56"/>
      <c r="AR69" s="55" t="str">
        <f t="shared" ref="AR69:AR70" si="99">IF(AQ69="","",AQ69/$B$34)</f>
        <v/>
      </c>
      <c r="AS69" s="56"/>
      <c r="AT69" s="55" t="str">
        <f t="shared" ref="AT69:AT70" si="100">IF(AS69="","",AS69/$B$34)</f>
        <v/>
      </c>
      <c r="AU69" s="56"/>
      <c r="AV69" s="55" t="str">
        <f t="shared" ref="AV69:AV70" si="101">IF(AU69="","",AU69/$B$34)</f>
        <v/>
      </c>
      <c r="AW69" s="56"/>
      <c r="AX69" s="55" t="str">
        <f t="shared" ref="AX69:AX70" si="102">IF(AW69="","",AW69/$B$34)</f>
        <v/>
      </c>
      <c r="AY69" s="37"/>
      <c r="AZ69" s="37"/>
      <c r="BA69" s="86"/>
      <c r="BB69" s="48"/>
    </row>
    <row r="70" spans="1:54" x14ac:dyDescent="0.25">
      <c r="A70" s="69" t="s">
        <v>99</v>
      </c>
      <c r="B70" s="27">
        <v>24</v>
      </c>
      <c r="C70" s="37"/>
      <c r="D70" s="37"/>
      <c r="E70" s="56">
        <v>12</v>
      </c>
      <c r="F70" s="55">
        <f t="shared" si="84"/>
        <v>0.5</v>
      </c>
      <c r="G70" s="56"/>
      <c r="H70" s="55" t="str">
        <f t="shared" si="85"/>
        <v/>
      </c>
      <c r="I70" s="56"/>
      <c r="J70" s="55" t="str">
        <f t="shared" si="86"/>
        <v/>
      </c>
      <c r="K70" s="56"/>
      <c r="L70" s="55" t="str">
        <f t="shared" si="87"/>
        <v/>
      </c>
      <c r="M70" s="56"/>
      <c r="N70" s="55" t="str">
        <f t="shared" si="31"/>
        <v/>
      </c>
      <c r="O70" s="37"/>
      <c r="P70" s="37"/>
      <c r="Q70" s="56"/>
      <c r="R70" s="55" t="str">
        <f t="shared" si="88"/>
        <v/>
      </c>
      <c r="S70" s="56"/>
      <c r="T70" s="55" t="str">
        <f t="shared" si="89"/>
        <v/>
      </c>
      <c r="U70" s="56"/>
      <c r="V70" s="55" t="str">
        <f t="shared" si="90"/>
        <v/>
      </c>
      <c r="W70" s="56"/>
      <c r="X70" s="55" t="str">
        <f t="shared" si="91"/>
        <v/>
      </c>
      <c r="Y70" s="56"/>
      <c r="Z70" s="55" t="str">
        <f t="shared" si="92"/>
        <v/>
      </c>
      <c r="AA70" s="37"/>
      <c r="AB70" s="37"/>
      <c r="AC70" s="56"/>
      <c r="AD70" s="55" t="str">
        <f t="shared" si="93"/>
        <v/>
      </c>
      <c r="AE70" s="56"/>
      <c r="AF70" s="55" t="str">
        <f t="shared" si="94"/>
        <v/>
      </c>
      <c r="AG70" s="56"/>
      <c r="AH70" s="55" t="str">
        <f t="shared" si="95"/>
        <v/>
      </c>
      <c r="AI70" s="56"/>
      <c r="AJ70" s="55" t="str">
        <f t="shared" si="96"/>
        <v/>
      </c>
      <c r="AK70" s="56"/>
      <c r="AL70" s="55" t="str">
        <f t="shared" si="97"/>
        <v/>
      </c>
      <c r="AM70" s="37"/>
      <c r="AN70" s="37"/>
      <c r="AO70" s="56"/>
      <c r="AP70" s="55" t="str">
        <f t="shared" si="98"/>
        <v/>
      </c>
      <c r="AQ70" s="56"/>
      <c r="AR70" s="55" t="str">
        <f t="shared" si="99"/>
        <v/>
      </c>
      <c r="AS70" s="56"/>
      <c r="AT70" s="55" t="str">
        <f t="shared" si="100"/>
        <v/>
      </c>
      <c r="AU70" s="56"/>
      <c r="AV70" s="55" t="str">
        <f t="shared" si="101"/>
        <v/>
      </c>
      <c r="AW70" s="56"/>
      <c r="AX70" s="55" t="str">
        <f t="shared" si="102"/>
        <v/>
      </c>
      <c r="AY70" s="37"/>
      <c r="AZ70" s="37"/>
      <c r="BA70" s="86"/>
      <c r="BB70" s="48"/>
    </row>
    <row r="71" spans="1:54" x14ac:dyDescent="0.25"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/>
      <c r="AC71" s="81"/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6"/>
      <c r="BB71" s="48"/>
    </row>
    <row r="72" spans="1:54" x14ac:dyDescent="0.25">
      <c r="A72" s="30" t="s">
        <v>62</v>
      </c>
      <c r="B72" s="65"/>
      <c r="C72" s="46"/>
      <c r="D72" s="46"/>
      <c r="E72" s="46">
        <f>IF(E65="","",AVERAGE(F65:F70))</f>
        <v>0.29166666666666669</v>
      </c>
      <c r="F72" s="46"/>
      <c r="G72" s="46" t="str">
        <f t="shared" ref="G72:AW72" si="103">IF(G65="","",AVERAGE(H65:H70))</f>
        <v/>
      </c>
      <c r="H72" s="46"/>
      <c r="I72" s="46" t="str">
        <f t="shared" si="103"/>
        <v/>
      </c>
      <c r="J72" s="46"/>
      <c r="K72" s="46" t="str">
        <f t="shared" si="103"/>
        <v/>
      </c>
      <c r="L72" s="46"/>
      <c r="M72" s="46" t="str">
        <f t="shared" si="103"/>
        <v/>
      </c>
      <c r="N72" s="46"/>
      <c r="O72" s="46"/>
      <c r="P72" s="46"/>
      <c r="Q72" s="46" t="str">
        <f t="shared" si="103"/>
        <v/>
      </c>
      <c r="R72" s="46"/>
      <c r="S72" s="46" t="str">
        <f t="shared" si="103"/>
        <v/>
      </c>
      <c r="T72" s="46"/>
      <c r="U72" s="46" t="str">
        <f t="shared" si="103"/>
        <v/>
      </c>
      <c r="V72" s="46"/>
      <c r="W72" s="46" t="str">
        <f t="shared" si="103"/>
        <v/>
      </c>
      <c r="X72" s="46"/>
      <c r="Y72" s="46" t="str">
        <f t="shared" si="103"/>
        <v/>
      </c>
      <c r="Z72" s="46"/>
      <c r="AA72" s="46"/>
      <c r="AB72" s="46"/>
      <c r="AC72" s="46" t="str">
        <f t="shared" si="103"/>
        <v/>
      </c>
      <c r="AD72" s="46"/>
      <c r="AE72" s="46" t="str">
        <f t="shared" si="103"/>
        <v/>
      </c>
      <c r="AF72" s="46"/>
      <c r="AG72" s="46" t="str">
        <f t="shared" si="103"/>
        <v/>
      </c>
      <c r="AH72" s="46"/>
      <c r="AI72" s="46" t="str">
        <f t="shared" si="103"/>
        <v/>
      </c>
      <c r="AJ72" s="46"/>
      <c r="AK72" s="46" t="str">
        <f t="shared" si="103"/>
        <v/>
      </c>
      <c r="AL72" s="46"/>
      <c r="AM72" s="46"/>
      <c r="AN72" s="46"/>
      <c r="AO72" s="46" t="str">
        <f t="shared" si="103"/>
        <v/>
      </c>
      <c r="AP72" s="46"/>
      <c r="AQ72" s="46" t="str">
        <f t="shared" si="103"/>
        <v/>
      </c>
      <c r="AR72" s="46"/>
      <c r="AS72" s="46" t="str">
        <f t="shared" si="103"/>
        <v/>
      </c>
      <c r="AT72" s="46"/>
      <c r="AU72" s="46" t="str">
        <f t="shared" si="103"/>
        <v/>
      </c>
      <c r="AV72" s="46"/>
      <c r="AW72" s="46" t="str">
        <f t="shared" si="103"/>
        <v/>
      </c>
      <c r="AX72" s="46"/>
      <c r="AY72" s="46"/>
      <c r="AZ72" s="46"/>
      <c r="BA72" s="86"/>
      <c r="BB72" s="50">
        <f>AVERAGE(C72:AZ72)</f>
        <v>0.29166666666666669</v>
      </c>
    </row>
    <row r="73" spans="1:54" x14ac:dyDescent="0.25"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6"/>
      <c r="BB73" s="48"/>
    </row>
    <row r="74" spans="1:54" x14ac:dyDescent="0.25">
      <c r="A74" s="30" t="s">
        <v>34</v>
      </c>
      <c r="C74" s="85"/>
      <c r="D74" s="85"/>
      <c r="E74" s="85">
        <f t="shared" ref="E74:AW74" si="104">SUM(E65:E70)</f>
        <v>14</v>
      </c>
      <c r="F74" s="85"/>
      <c r="G74" s="85">
        <f t="shared" si="104"/>
        <v>0</v>
      </c>
      <c r="H74" s="85"/>
      <c r="I74" s="85">
        <f t="shared" si="104"/>
        <v>0</v>
      </c>
      <c r="J74" s="85"/>
      <c r="K74" s="85">
        <f t="shared" si="104"/>
        <v>0</v>
      </c>
      <c r="L74" s="85"/>
      <c r="M74" s="85">
        <f t="shared" si="104"/>
        <v>0</v>
      </c>
      <c r="N74" s="85"/>
      <c r="O74" s="85"/>
      <c r="P74" s="85"/>
      <c r="Q74" s="85">
        <f t="shared" si="104"/>
        <v>0</v>
      </c>
      <c r="R74" s="85"/>
      <c r="S74" s="85">
        <f t="shared" si="104"/>
        <v>0</v>
      </c>
      <c r="T74" s="85"/>
      <c r="U74" s="85">
        <f t="shared" si="104"/>
        <v>0</v>
      </c>
      <c r="V74" s="85"/>
      <c r="W74" s="85">
        <f t="shared" si="104"/>
        <v>0</v>
      </c>
      <c r="X74" s="85"/>
      <c r="Y74" s="85">
        <f t="shared" si="104"/>
        <v>0</v>
      </c>
      <c r="Z74" s="85"/>
      <c r="AA74" s="85"/>
      <c r="AB74" s="85"/>
      <c r="AC74" s="85">
        <f t="shared" si="104"/>
        <v>0</v>
      </c>
      <c r="AD74" s="85"/>
      <c r="AE74" s="85">
        <f t="shared" si="104"/>
        <v>0</v>
      </c>
      <c r="AF74" s="85"/>
      <c r="AG74" s="85">
        <f t="shared" si="104"/>
        <v>0</v>
      </c>
      <c r="AH74" s="85"/>
      <c r="AI74" s="85">
        <f t="shared" si="104"/>
        <v>0</v>
      </c>
      <c r="AJ74" s="85"/>
      <c r="AK74" s="85">
        <f t="shared" si="104"/>
        <v>0</v>
      </c>
      <c r="AL74" s="85"/>
      <c r="AM74" s="85"/>
      <c r="AN74" s="85"/>
      <c r="AO74" s="85">
        <f t="shared" si="104"/>
        <v>0</v>
      </c>
      <c r="AP74" s="85"/>
      <c r="AQ74" s="85">
        <f t="shared" si="104"/>
        <v>0</v>
      </c>
      <c r="AR74" s="85"/>
      <c r="AS74" s="85">
        <f t="shared" si="104"/>
        <v>0</v>
      </c>
      <c r="AT74" s="85"/>
      <c r="AU74" s="85">
        <f t="shared" si="104"/>
        <v>0</v>
      </c>
      <c r="AV74" s="85"/>
      <c r="AW74" s="85">
        <f t="shared" si="104"/>
        <v>0</v>
      </c>
      <c r="AX74" s="85"/>
      <c r="AY74" s="85"/>
      <c r="AZ74" s="85"/>
      <c r="BA74" s="86"/>
      <c r="BB74" s="48"/>
    </row>
    <row r="75" spans="1:54" x14ac:dyDescent="0.25">
      <c r="A75" s="29" t="s">
        <v>41</v>
      </c>
      <c r="B75" s="65"/>
      <c r="C75" s="46"/>
      <c r="D75" s="46"/>
      <c r="E75" s="46">
        <f>IF(E74=0,"",(SUM(E65:E70)/(E59+E74)))</f>
        <v>0.63636363636363635</v>
      </c>
      <c r="F75" s="46"/>
      <c r="G75" s="46" t="str">
        <f t="shared" ref="G75:AW75" si="105">IF(G74=0,"",(SUM(G65:G70)/(G59+G74)))</f>
        <v/>
      </c>
      <c r="H75" s="46"/>
      <c r="I75" s="46" t="str">
        <f t="shared" si="105"/>
        <v/>
      </c>
      <c r="J75" s="46"/>
      <c r="K75" s="46" t="str">
        <f t="shared" si="105"/>
        <v/>
      </c>
      <c r="L75" s="46"/>
      <c r="M75" s="46" t="str">
        <f t="shared" si="105"/>
        <v/>
      </c>
      <c r="N75" s="46"/>
      <c r="O75" s="46"/>
      <c r="P75" s="46"/>
      <c r="Q75" s="46" t="str">
        <f t="shared" si="105"/>
        <v/>
      </c>
      <c r="R75" s="46"/>
      <c r="S75" s="46" t="str">
        <f t="shared" si="105"/>
        <v/>
      </c>
      <c r="T75" s="46"/>
      <c r="U75" s="46" t="str">
        <f t="shared" si="105"/>
        <v/>
      </c>
      <c r="V75" s="46"/>
      <c r="W75" s="46" t="str">
        <f t="shared" si="105"/>
        <v/>
      </c>
      <c r="X75" s="46"/>
      <c r="Y75" s="46" t="str">
        <f t="shared" si="105"/>
        <v/>
      </c>
      <c r="Z75" s="46"/>
      <c r="AA75" s="46"/>
      <c r="AB75" s="46"/>
      <c r="AC75" s="46" t="str">
        <f t="shared" si="105"/>
        <v/>
      </c>
      <c r="AD75" s="46"/>
      <c r="AE75" s="46" t="str">
        <f t="shared" si="105"/>
        <v/>
      </c>
      <c r="AF75" s="46"/>
      <c r="AG75" s="46" t="str">
        <f t="shared" si="105"/>
        <v/>
      </c>
      <c r="AH75" s="46"/>
      <c r="AI75" s="46" t="str">
        <f t="shared" si="105"/>
        <v/>
      </c>
      <c r="AJ75" s="46"/>
      <c r="AK75" s="46" t="str">
        <f t="shared" si="105"/>
        <v/>
      </c>
      <c r="AL75" s="46"/>
      <c r="AM75" s="46"/>
      <c r="AN75" s="46"/>
      <c r="AO75" s="46" t="str">
        <f t="shared" si="105"/>
        <v/>
      </c>
      <c r="AP75" s="46"/>
      <c r="AQ75" s="46" t="str">
        <f t="shared" si="105"/>
        <v/>
      </c>
      <c r="AR75" s="46"/>
      <c r="AS75" s="46" t="str">
        <f t="shared" si="105"/>
        <v/>
      </c>
      <c r="AT75" s="46"/>
      <c r="AU75" s="46" t="str">
        <f t="shared" si="105"/>
        <v/>
      </c>
      <c r="AV75" s="46"/>
      <c r="AW75" s="46" t="str">
        <f t="shared" si="105"/>
        <v/>
      </c>
      <c r="AX75" s="46"/>
      <c r="AY75" s="46"/>
      <c r="AZ75" s="46"/>
      <c r="BA75" s="86"/>
      <c r="BB75" s="50">
        <f>AVERAGE(C75:AZ75)</f>
        <v>0.63636363636363635</v>
      </c>
    </row>
    <row r="76" spans="1:54" x14ac:dyDescent="0.25">
      <c r="C76" s="81"/>
      <c r="D76" s="81"/>
      <c r="E76" s="81"/>
      <c r="F76" s="81"/>
      <c r="G76" s="81"/>
      <c r="H76" s="81"/>
      <c r="I76" s="81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/>
      <c r="AC76" s="81"/>
      <c r="AD76" s="81"/>
      <c r="AE76" s="81"/>
      <c r="AF76" s="81"/>
      <c r="AG76" s="81"/>
      <c r="AH76" s="81"/>
      <c r="AI76" s="81"/>
      <c r="AJ76" s="81"/>
      <c r="AK76" s="81"/>
      <c r="AL76" s="81"/>
      <c r="AM76" s="81"/>
      <c r="AN76" s="81"/>
      <c r="AO76" s="81"/>
      <c r="AP76" s="81"/>
      <c r="AQ76" s="81"/>
      <c r="AR76" s="81"/>
      <c r="AS76" s="81"/>
      <c r="AT76" s="81"/>
      <c r="AU76" s="81"/>
      <c r="AV76" s="81"/>
      <c r="AW76" s="81"/>
      <c r="AX76" s="81"/>
      <c r="AY76" s="81"/>
      <c r="AZ76" s="81"/>
      <c r="BA76" s="81"/>
    </row>
    <row r="77" spans="1:54" x14ac:dyDescent="0.25">
      <c r="C77" s="81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  <c r="AG77" s="81"/>
      <c r="AH77" s="81"/>
      <c r="AI77" s="81"/>
      <c r="AJ77" s="81"/>
      <c r="AK77" s="81"/>
      <c r="AL77" s="81"/>
      <c r="AM77" s="81"/>
      <c r="AN77" s="81"/>
      <c r="AO77" s="81"/>
      <c r="AP77" s="81"/>
      <c r="AQ77" s="81"/>
      <c r="AR77" s="81"/>
      <c r="AS77" s="81"/>
      <c r="AT77" s="81"/>
      <c r="AU77" s="81"/>
      <c r="AV77" s="81"/>
      <c r="AW77" s="81"/>
      <c r="AX77" s="81"/>
      <c r="AY77" s="81"/>
      <c r="AZ77" s="81"/>
      <c r="BA77" s="81"/>
    </row>
    <row r="78" spans="1:54" x14ac:dyDescent="0.25">
      <c r="A78" s="27" t="s">
        <v>92</v>
      </c>
      <c r="C78" s="18">
        <v>41944</v>
      </c>
      <c r="D78" s="18">
        <v>41945</v>
      </c>
      <c r="E78" s="57">
        <v>41946</v>
      </c>
      <c r="F78" s="57"/>
      <c r="G78" s="57">
        <v>41947</v>
      </c>
      <c r="H78" s="57"/>
      <c r="I78" s="57">
        <v>41948</v>
      </c>
      <c r="J78" s="57"/>
      <c r="K78" s="57">
        <v>41949</v>
      </c>
      <c r="L78" s="57"/>
      <c r="M78" s="57">
        <v>41950</v>
      </c>
      <c r="N78" s="57"/>
      <c r="O78" s="18">
        <v>41951</v>
      </c>
      <c r="P78" s="18">
        <v>41952</v>
      </c>
      <c r="Q78" s="57">
        <v>41953</v>
      </c>
      <c r="R78" s="57"/>
      <c r="S78" s="57">
        <v>41954</v>
      </c>
      <c r="T78" s="57"/>
      <c r="U78" s="57">
        <v>41955</v>
      </c>
      <c r="V78" s="57"/>
      <c r="W78" s="57">
        <v>41956</v>
      </c>
      <c r="X78" s="57"/>
      <c r="Y78" s="57">
        <v>41957</v>
      </c>
      <c r="Z78" s="57"/>
      <c r="AA78" s="18">
        <v>41958</v>
      </c>
      <c r="AB78" s="18">
        <v>41959</v>
      </c>
      <c r="AC78" s="57">
        <v>41960</v>
      </c>
      <c r="AD78" s="57"/>
      <c r="AE78" s="57">
        <v>41961</v>
      </c>
      <c r="AF78" s="57"/>
      <c r="AG78" s="57">
        <v>41962</v>
      </c>
      <c r="AH78" s="57"/>
      <c r="AI78" s="57">
        <v>41963</v>
      </c>
      <c r="AJ78" s="57"/>
      <c r="AK78" s="57">
        <v>41964</v>
      </c>
      <c r="AL78" s="57"/>
      <c r="AM78" s="18">
        <v>41965</v>
      </c>
      <c r="AN78" s="18">
        <v>41966</v>
      </c>
      <c r="AO78" s="57">
        <v>41967</v>
      </c>
      <c r="AP78" s="57"/>
      <c r="AQ78" s="57">
        <v>41968</v>
      </c>
      <c r="AR78" s="57"/>
      <c r="AS78" s="57">
        <v>41969</v>
      </c>
      <c r="AT78" s="57"/>
      <c r="AU78" s="57">
        <v>41970</v>
      </c>
      <c r="AV78" s="57"/>
      <c r="AW78" s="57">
        <v>41971</v>
      </c>
      <c r="AX78" s="57"/>
      <c r="AY78" s="18">
        <v>41972</v>
      </c>
      <c r="AZ78" s="18">
        <v>41973</v>
      </c>
      <c r="BA78" s="89"/>
    </row>
    <row r="79" spans="1:54" x14ac:dyDescent="0.25">
      <c r="A79" s="26" t="s">
        <v>70</v>
      </c>
      <c r="C79" s="67"/>
      <c r="D79" s="61"/>
      <c r="E79" s="69"/>
      <c r="F79" s="69"/>
      <c r="G79" s="69"/>
      <c r="H79" s="69"/>
      <c r="I79" s="69"/>
      <c r="J79" s="74"/>
      <c r="K79" s="69"/>
      <c r="L79" s="69"/>
      <c r="M79" s="69"/>
      <c r="N79" s="74"/>
      <c r="O79" s="67"/>
      <c r="P79" s="67"/>
      <c r="Q79" s="75"/>
      <c r="R79" s="75"/>
      <c r="S79" s="75"/>
      <c r="T79" s="75"/>
      <c r="U79" s="75"/>
      <c r="V79" s="75"/>
      <c r="W79" s="75"/>
      <c r="X79" s="69"/>
      <c r="Y79" s="69"/>
      <c r="Z79" s="69"/>
      <c r="AA79" s="67"/>
      <c r="AB79" s="67"/>
      <c r="AC79" s="74"/>
      <c r="AD79" s="74"/>
      <c r="AE79" s="69"/>
      <c r="AF79" s="69"/>
      <c r="AG79" s="69"/>
      <c r="AH79" s="69"/>
      <c r="AI79" s="69"/>
      <c r="AJ79" s="69"/>
      <c r="AK79" s="69"/>
      <c r="AL79" s="69"/>
      <c r="AM79" s="61"/>
      <c r="AN79" s="61"/>
      <c r="AO79" s="69"/>
      <c r="AP79" s="69"/>
      <c r="AQ79" s="69"/>
      <c r="AR79" s="69"/>
      <c r="AS79" s="69"/>
      <c r="AT79" s="69"/>
      <c r="AU79" s="69"/>
      <c r="AV79" s="69"/>
      <c r="AW79" s="69"/>
      <c r="AX79" s="69"/>
      <c r="AY79" s="61"/>
      <c r="AZ79" s="61"/>
      <c r="BA79" s="90"/>
    </row>
    <row r="80" spans="1:54" x14ac:dyDescent="0.25">
      <c r="A80" s="26" t="s">
        <v>71</v>
      </c>
      <c r="C80" s="61"/>
      <c r="D80" s="61"/>
      <c r="E80" s="74"/>
      <c r="F80" s="74"/>
      <c r="G80" s="74"/>
      <c r="H80" s="74"/>
      <c r="I80" s="69"/>
      <c r="J80" s="69"/>
      <c r="K80" s="69"/>
      <c r="L80" s="69"/>
      <c r="M80" s="69"/>
      <c r="N80" s="69"/>
      <c r="O80" s="61"/>
      <c r="P80" s="67"/>
      <c r="Q80" s="74"/>
      <c r="R80" s="74"/>
      <c r="S80" s="74"/>
      <c r="T80" s="74"/>
      <c r="U80" s="74"/>
      <c r="V80" s="69"/>
      <c r="W80" s="69"/>
      <c r="X80" s="69"/>
      <c r="Y80" s="69"/>
      <c r="Z80" s="69"/>
      <c r="AA80" s="67"/>
      <c r="AB80" s="67"/>
      <c r="AC80" s="74"/>
      <c r="AD80" s="74"/>
      <c r="AE80" s="69"/>
      <c r="AF80" s="69"/>
      <c r="AG80" s="69"/>
      <c r="AH80" s="69"/>
      <c r="AI80" s="69"/>
      <c r="AJ80" s="69"/>
      <c r="AK80" s="69"/>
      <c r="AL80" s="69"/>
      <c r="AM80" s="61"/>
      <c r="AN80" s="61"/>
      <c r="AO80" s="69"/>
      <c r="AP80" s="69"/>
      <c r="AQ80" s="69"/>
      <c r="AR80" s="69"/>
      <c r="AS80" s="69"/>
      <c r="AT80" s="69"/>
      <c r="AU80" s="69"/>
      <c r="AV80" s="69"/>
      <c r="AW80" s="69"/>
      <c r="AX80" s="69"/>
      <c r="AY80" s="61"/>
      <c r="AZ80" s="61"/>
      <c r="BA80" s="90"/>
    </row>
    <row r="81" spans="1:56" x14ac:dyDescent="0.25">
      <c r="A81" s="26" t="s">
        <v>72</v>
      </c>
      <c r="C81" s="61"/>
      <c r="D81" s="61"/>
      <c r="E81" s="69"/>
      <c r="F81" s="69"/>
      <c r="G81" s="69"/>
      <c r="H81" s="69"/>
      <c r="I81" s="69"/>
      <c r="J81" s="74"/>
      <c r="K81" s="69"/>
      <c r="L81" s="69"/>
      <c r="M81" s="69"/>
      <c r="N81" s="74"/>
      <c r="O81" s="61"/>
      <c r="P81" s="61"/>
      <c r="Q81" s="74"/>
      <c r="R81" s="74"/>
      <c r="S81" s="74"/>
      <c r="T81" s="74"/>
      <c r="U81" s="74"/>
      <c r="V81" s="69"/>
      <c r="W81" s="69"/>
      <c r="X81" s="69"/>
      <c r="Y81" s="69"/>
      <c r="Z81" s="69"/>
      <c r="AA81" s="61"/>
      <c r="AB81" s="67"/>
      <c r="AC81" s="74"/>
      <c r="AD81" s="74"/>
      <c r="AE81" s="69"/>
      <c r="AF81" s="69"/>
      <c r="AG81" s="69"/>
      <c r="AH81" s="69"/>
      <c r="AI81" s="69"/>
      <c r="AJ81" s="69"/>
      <c r="AK81" s="69"/>
      <c r="AL81" s="69"/>
      <c r="AM81" s="61"/>
      <c r="AN81" s="61"/>
      <c r="AO81" s="69"/>
      <c r="AP81" s="69"/>
      <c r="AQ81" s="69"/>
      <c r="AR81" s="69"/>
      <c r="AS81" s="69"/>
      <c r="AT81" s="69"/>
      <c r="AU81" s="69"/>
      <c r="AV81" s="69"/>
      <c r="AW81" s="69"/>
      <c r="AX81" s="69"/>
      <c r="AY81" s="61"/>
      <c r="AZ81" s="61"/>
      <c r="BA81" s="90"/>
    </row>
    <row r="82" spans="1:56" x14ac:dyDescent="0.25">
      <c r="A82" s="26" t="s">
        <v>73</v>
      </c>
      <c r="C82" s="61"/>
      <c r="D82" s="61"/>
      <c r="E82" s="69"/>
      <c r="F82" s="69"/>
      <c r="G82" s="74"/>
      <c r="H82" s="74"/>
      <c r="I82" s="69"/>
      <c r="J82" s="69"/>
      <c r="K82" s="69"/>
      <c r="L82" s="69"/>
      <c r="M82" s="69"/>
      <c r="N82" s="69"/>
      <c r="O82" s="61"/>
      <c r="P82" s="61"/>
      <c r="Q82" s="74"/>
      <c r="R82" s="74"/>
      <c r="S82" s="74"/>
      <c r="T82" s="74"/>
      <c r="U82" s="74"/>
      <c r="V82" s="74"/>
      <c r="W82" s="74"/>
      <c r="X82" s="69"/>
      <c r="Y82" s="69"/>
      <c r="Z82" s="69"/>
      <c r="AA82" s="61"/>
      <c r="AB82" s="67"/>
      <c r="AC82" s="74"/>
      <c r="AD82" s="74"/>
      <c r="AE82" s="69"/>
      <c r="AF82" s="69"/>
      <c r="AG82" s="69"/>
      <c r="AH82" s="69"/>
      <c r="AI82" s="69"/>
      <c r="AJ82" s="69"/>
      <c r="AK82" s="69"/>
      <c r="AL82" s="69"/>
      <c r="AM82" s="61"/>
      <c r="AN82" s="61"/>
      <c r="AO82" s="69"/>
      <c r="AP82" s="69"/>
      <c r="AQ82" s="69"/>
      <c r="AR82" s="69"/>
      <c r="AS82" s="69"/>
      <c r="AT82" s="69"/>
      <c r="AU82" s="69"/>
      <c r="AV82" s="69"/>
      <c r="AW82" s="69"/>
      <c r="AX82" s="69"/>
      <c r="AY82" s="61"/>
      <c r="AZ82" s="61"/>
      <c r="BA82" s="90"/>
    </row>
    <row r="83" spans="1:56" x14ac:dyDescent="0.25">
      <c r="A83" s="26" t="s">
        <v>74</v>
      </c>
      <c r="C83" s="61"/>
      <c r="D83" s="61"/>
      <c r="E83" s="69"/>
      <c r="F83" s="69"/>
      <c r="G83" s="69"/>
      <c r="H83" s="69"/>
      <c r="I83" s="69"/>
      <c r="J83" s="69"/>
      <c r="K83" s="69"/>
      <c r="L83" s="69"/>
      <c r="M83" s="69"/>
      <c r="N83" s="69"/>
      <c r="O83" s="61"/>
      <c r="P83" s="61"/>
      <c r="Q83" s="69"/>
      <c r="R83" s="69"/>
      <c r="S83" s="69"/>
      <c r="T83" s="69"/>
      <c r="U83" s="69"/>
      <c r="V83" s="69"/>
      <c r="W83" s="69"/>
      <c r="X83" s="69"/>
      <c r="Y83" s="69"/>
      <c r="Z83" s="69"/>
      <c r="AA83" s="61"/>
      <c r="AB83" s="61"/>
      <c r="AC83" s="74"/>
      <c r="AD83" s="74"/>
      <c r="AE83" s="69"/>
      <c r="AF83" s="69"/>
      <c r="AG83" s="69"/>
      <c r="AH83" s="69"/>
      <c r="AI83" s="69"/>
      <c r="AJ83" s="69"/>
      <c r="AK83" s="69"/>
      <c r="AL83" s="69"/>
      <c r="AM83" s="61"/>
      <c r="AN83" s="61"/>
      <c r="AO83" s="69"/>
      <c r="AP83" s="69"/>
      <c r="AQ83" s="69"/>
      <c r="AR83" s="69"/>
      <c r="AS83" s="69"/>
      <c r="AT83" s="69"/>
      <c r="AU83" s="69"/>
      <c r="AV83" s="69"/>
      <c r="AW83" s="69"/>
      <c r="AX83" s="69"/>
      <c r="AY83" s="61"/>
      <c r="AZ83" s="61"/>
      <c r="BA83" s="90"/>
    </row>
    <row r="84" spans="1:56" x14ac:dyDescent="0.25">
      <c r="A84" s="26" t="s">
        <v>75</v>
      </c>
      <c r="C84" s="61"/>
      <c r="D84" s="61"/>
      <c r="E84" s="69"/>
      <c r="F84" s="69"/>
      <c r="G84" s="69"/>
      <c r="H84" s="69"/>
      <c r="I84" s="69"/>
      <c r="J84" s="69"/>
      <c r="K84" s="69"/>
      <c r="L84" s="69"/>
      <c r="M84" s="69"/>
      <c r="N84" s="69"/>
      <c r="O84" s="61"/>
      <c r="P84" s="61"/>
      <c r="Q84" s="69"/>
      <c r="R84" s="69"/>
      <c r="S84" s="69"/>
      <c r="T84" s="69"/>
      <c r="U84" s="69"/>
      <c r="V84" s="69"/>
      <c r="W84" s="69"/>
      <c r="X84" s="69"/>
      <c r="Y84" s="69"/>
      <c r="Z84" s="69"/>
      <c r="AA84" s="61"/>
      <c r="AB84" s="61"/>
      <c r="AC84" s="74"/>
      <c r="AD84" s="74"/>
      <c r="AE84" s="69"/>
      <c r="AF84" s="69"/>
      <c r="AG84" s="69"/>
      <c r="AH84" s="69"/>
      <c r="AI84" s="69"/>
      <c r="AJ84" s="69"/>
      <c r="AK84" s="69"/>
      <c r="AL84" s="69"/>
      <c r="AM84" s="61"/>
      <c r="AN84" s="61"/>
      <c r="AO84" s="69"/>
      <c r="AP84" s="69"/>
      <c r="AQ84" s="69"/>
      <c r="AR84" s="69"/>
      <c r="AS84" s="69"/>
      <c r="AT84" s="69"/>
      <c r="AU84" s="69"/>
      <c r="AV84" s="69"/>
      <c r="AW84" s="69"/>
      <c r="AX84" s="69"/>
      <c r="AY84" s="61"/>
      <c r="AZ84" s="61"/>
      <c r="BA84" s="90"/>
    </row>
    <row r="85" spans="1:56" x14ac:dyDescent="0.25">
      <c r="A85" s="26" t="s">
        <v>76</v>
      </c>
      <c r="C85" s="61"/>
      <c r="D85" s="61"/>
      <c r="E85" s="69"/>
      <c r="F85" s="69"/>
      <c r="G85" s="69"/>
      <c r="H85" s="69"/>
      <c r="I85" s="69"/>
      <c r="J85" s="74"/>
      <c r="K85" s="69"/>
      <c r="L85" s="69"/>
      <c r="M85" s="69"/>
      <c r="N85" s="74"/>
      <c r="O85" s="61"/>
      <c r="P85" s="61"/>
      <c r="Q85" s="69"/>
      <c r="R85" s="69"/>
      <c r="S85" s="69"/>
      <c r="T85" s="69"/>
      <c r="U85" s="69"/>
      <c r="V85" s="69"/>
      <c r="W85" s="69"/>
      <c r="X85" s="69"/>
      <c r="Y85" s="69"/>
      <c r="Z85" s="69"/>
      <c r="AA85" s="67"/>
      <c r="AB85" s="61"/>
      <c r="AC85" s="74"/>
      <c r="AD85" s="74"/>
      <c r="AE85" s="69"/>
      <c r="AF85" s="69"/>
      <c r="AG85" s="69"/>
      <c r="AH85" s="69"/>
      <c r="AI85" s="69"/>
      <c r="AJ85" s="69"/>
      <c r="AK85" s="69"/>
      <c r="AL85" s="69"/>
      <c r="AM85" s="61"/>
      <c r="AN85" s="61"/>
      <c r="AO85" s="69"/>
      <c r="AP85" s="69"/>
      <c r="AQ85" s="69"/>
      <c r="AR85" s="69"/>
      <c r="AS85" s="69"/>
      <c r="AT85" s="69"/>
      <c r="AU85" s="69"/>
      <c r="AV85" s="69"/>
      <c r="AW85" s="69"/>
      <c r="AX85" s="69"/>
      <c r="AY85" s="61"/>
      <c r="AZ85" s="61"/>
      <c r="BA85" s="90"/>
    </row>
    <row r="86" spans="1:56" x14ac:dyDescent="0.25">
      <c r="A86" s="26" t="s">
        <v>77</v>
      </c>
      <c r="C86" s="61"/>
      <c r="D86" s="61"/>
      <c r="E86" s="69"/>
      <c r="F86" s="69"/>
      <c r="G86" s="69"/>
      <c r="H86" s="69"/>
      <c r="I86" s="69"/>
      <c r="J86" s="69"/>
      <c r="K86" s="69"/>
      <c r="L86" s="69"/>
      <c r="M86" s="69"/>
      <c r="N86" s="69"/>
      <c r="O86" s="61"/>
      <c r="P86" s="61"/>
      <c r="Q86" s="69"/>
      <c r="R86" s="69"/>
      <c r="S86" s="69"/>
      <c r="T86" s="69"/>
      <c r="U86" s="69"/>
      <c r="V86" s="69"/>
      <c r="W86" s="69"/>
      <c r="X86" s="69"/>
      <c r="Y86" s="69"/>
      <c r="Z86" s="69"/>
      <c r="AA86" s="61"/>
      <c r="AB86" s="61"/>
      <c r="AC86" s="74"/>
      <c r="AD86" s="74"/>
      <c r="AE86" s="69"/>
      <c r="AF86" s="69"/>
      <c r="AG86" s="69"/>
      <c r="AH86" s="69"/>
      <c r="AI86" s="69"/>
      <c r="AJ86" s="69"/>
      <c r="AK86" s="69"/>
      <c r="AL86" s="69"/>
      <c r="AM86" s="61"/>
      <c r="AN86" s="61"/>
      <c r="AO86" s="69"/>
      <c r="AP86" s="69"/>
      <c r="AQ86" s="69"/>
      <c r="AR86" s="69"/>
      <c r="AS86" s="69"/>
      <c r="AT86" s="69"/>
      <c r="AU86" s="69"/>
      <c r="AV86" s="69"/>
      <c r="AW86" s="69"/>
      <c r="AX86" s="69"/>
      <c r="AY86" s="61"/>
      <c r="AZ86" s="61"/>
      <c r="BA86" s="90"/>
    </row>
    <row r="87" spans="1:56" x14ac:dyDescent="0.25">
      <c r="A87" s="26" t="s">
        <v>78</v>
      </c>
      <c r="C87" s="61"/>
      <c r="D87" s="61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61"/>
      <c r="P87" s="61"/>
      <c r="Q87" s="69"/>
      <c r="R87" s="69"/>
      <c r="S87" s="69"/>
      <c r="T87" s="69"/>
      <c r="U87" s="69"/>
      <c r="V87" s="69"/>
      <c r="W87" s="69"/>
      <c r="X87" s="69"/>
      <c r="Y87" s="69"/>
      <c r="Z87" s="69"/>
      <c r="AA87" s="61"/>
      <c r="AB87" s="61"/>
      <c r="AC87" s="74"/>
      <c r="AD87" s="74"/>
      <c r="AE87" s="69"/>
      <c r="AF87" s="69"/>
      <c r="AG87" s="69"/>
      <c r="AH87" s="69"/>
      <c r="AI87" s="69"/>
      <c r="AJ87" s="69"/>
      <c r="AK87" s="69"/>
      <c r="AL87" s="69"/>
      <c r="AM87" s="61"/>
      <c r="AN87" s="61"/>
      <c r="AO87" s="69"/>
      <c r="AP87" s="69"/>
      <c r="AQ87" s="69"/>
      <c r="AR87" s="69"/>
      <c r="AS87" s="69"/>
      <c r="AT87" s="69"/>
      <c r="AU87" s="69"/>
      <c r="AV87" s="69"/>
      <c r="AW87" s="69"/>
      <c r="AX87" s="69"/>
      <c r="AY87" s="61"/>
      <c r="AZ87" s="61"/>
      <c r="BA87" s="90"/>
    </row>
    <row r="88" spans="1:56" x14ac:dyDescent="0.25"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  <c r="Z88" s="81"/>
      <c r="AA88" s="81"/>
      <c r="AB88" s="81"/>
      <c r="AC88" s="81"/>
      <c r="AD88" s="81"/>
      <c r="AE88" s="81"/>
      <c r="AF88" s="81"/>
      <c r="AG88" s="81"/>
      <c r="AH88" s="81"/>
      <c r="AI88" s="81"/>
      <c r="AJ88" s="81"/>
      <c r="AK88" s="81"/>
      <c r="AL88" s="81"/>
      <c r="AM88" s="81"/>
      <c r="AN88" s="81"/>
      <c r="AO88" s="81"/>
      <c r="AP88" s="81"/>
      <c r="AQ88" s="81"/>
      <c r="AR88" s="81"/>
      <c r="AS88" s="81"/>
      <c r="AT88" s="81"/>
      <c r="AU88" s="81"/>
      <c r="AV88" s="81"/>
      <c r="AW88" s="81"/>
      <c r="AX88" s="81"/>
      <c r="AY88" s="81"/>
      <c r="AZ88" s="81"/>
      <c r="BA88" s="90"/>
      <c r="BB88" s="63"/>
    </row>
    <row r="89" spans="1:56" x14ac:dyDescent="0.25">
      <c r="A89" s="65" t="s">
        <v>79</v>
      </c>
      <c r="B89" s="65"/>
      <c r="C89" s="29"/>
      <c r="D89" s="29"/>
      <c r="E89" s="29">
        <f>IF(E65="","",SUM(E79:E87))</f>
        <v>0</v>
      </c>
      <c r="F89" s="29"/>
      <c r="G89" s="29" t="str">
        <f t="shared" ref="G89:AW89" si="106">IF(G65="","",SUM(G79:G87))</f>
        <v/>
      </c>
      <c r="H89" s="29"/>
      <c r="I89" s="29" t="str">
        <f t="shared" si="106"/>
        <v/>
      </c>
      <c r="J89" s="29"/>
      <c r="K89" s="29" t="str">
        <f t="shared" si="106"/>
        <v/>
      </c>
      <c r="L89" s="29"/>
      <c r="M89" s="29" t="str">
        <f t="shared" si="106"/>
        <v/>
      </c>
      <c r="N89" s="29"/>
      <c r="O89" s="29"/>
      <c r="P89" s="29"/>
      <c r="Q89" s="29" t="str">
        <f t="shared" si="106"/>
        <v/>
      </c>
      <c r="R89" s="29"/>
      <c r="S89" s="29" t="str">
        <f t="shared" si="106"/>
        <v/>
      </c>
      <c r="T89" s="29"/>
      <c r="U89" s="29" t="str">
        <f t="shared" si="106"/>
        <v/>
      </c>
      <c r="V89" s="29"/>
      <c r="W89" s="29" t="str">
        <f t="shared" si="106"/>
        <v/>
      </c>
      <c r="X89" s="29"/>
      <c r="Y89" s="29" t="str">
        <f t="shared" si="106"/>
        <v/>
      </c>
      <c r="Z89" s="29"/>
      <c r="AA89" s="29"/>
      <c r="AB89" s="29"/>
      <c r="AC89" s="29" t="str">
        <f t="shared" si="106"/>
        <v/>
      </c>
      <c r="AD89" s="29"/>
      <c r="AE89" s="29" t="str">
        <f t="shared" si="106"/>
        <v/>
      </c>
      <c r="AF89" s="29"/>
      <c r="AG89" s="29" t="str">
        <f t="shared" si="106"/>
        <v/>
      </c>
      <c r="AH89" s="29"/>
      <c r="AI89" s="29" t="str">
        <f t="shared" si="106"/>
        <v/>
      </c>
      <c r="AJ89" s="29"/>
      <c r="AK89" s="29" t="str">
        <f t="shared" si="106"/>
        <v/>
      </c>
      <c r="AL89" s="29"/>
      <c r="AM89" s="29"/>
      <c r="AN89" s="29"/>
      <c r="AO89" s="29" t="str">
        <f t="shared" si="106"/>
        <v/>
      </c>
      <c r="AP89" s="29"/>
      <c r="AQ89" s="29" t="str">
        <f t="shared" si="106"/>
        <v/>
      </c>
      <c r="AR89" s="29"/>
      <c r="AS89" s="29" t="str">
        <f t="shared" si="106"/>
        <v/>
      </c>
      <c r="AT89" s="29"/>
      <c r="AU89" s="29" t="str">
        <f t="shared" si="106"/>
        <v/>
      </c>
      <c r="AV89" s="29"/>
      <c r="AW89" s="29" t="str">
        <f t="shared" si="106"/>
        <v/>
      </c>
      <c r="AX89" s="29"/>
      <c r="AY89" s="29"/>
      <c r="AZ89" s="29"/>
      <c r="BA89" s="66">
        <f>SUM(C89:AZ89)</f>
        <v>0</v>
      </c>
      <c r="BB89" s="101">
        <f>AVERAGE(C89:AZ89)</f>
        <v>0</v>
      </c>
      <c r="BC89" s="90"/>
    </row>
    <row r="90" spans="1:56" x14ac:dyDescent="0.25">
      <c r="C90" s="81"/>
      <c r="D90" s="81"/>
      <c r="E90" s="81"/>
      <c r="F90" s="81"/>
      <c r="G90" s="81"/>
      <c r="H90" s="81"/>
      <c r="I90" s="81"/>
      <c r="J90" s="81"/>
      <c r="K90" s="81"/>
      <c r="L90" s="81"/>
      <c r="M90" s="81"/>
      <c r="N90" s="81"/>
      <c r="O90" s="81"/>
      <c r="P90" s="81"/>
      <c r="Q90" s="81"/>
      <c r="R90" s="81"/>
      <c r="S90" s="81"/>
      <c r="T90" s="81"/>
      <c r="U90" s="81"/>
      <c r="V90" s="81"/>
      <c r="W90" s="81"/>
      <c r="X90" s="81"/>
      <c r="Y90" s="81"/>
      <c r="Z90" s="81"/>
      <c r="AA90" s="81"/>
      <c r="AB90" s="81"/>
      <c r="AC90" s="81"/>
      <c r="AD90" s="81"/>
      <c r="AE90" s="81"/>
      <c r="AF90" s="81"/>
      <c r="AG90" s="81"/>
      <c r="AH90" s="81"/>
      <c r="AI90" s="81"/>
      <c r="AJ90" s="81"/>
      <c r="AK90" s="81"/>
      <c r="AL90" s="81"/>
      <c r="AM90" s="81"/>
      <c r="AN90" s="81"/>
      <c r="AO90" s="81"/>
      <c r="AP90" s="81"/>
      <c r="AQ90" s="81"/>
      <c r="AR90" s="81"/>
      <c r="AS90" s="81"/>
      <c r="AT90" s="81"/>
      <c r="AU90" s="81"/>
      <c r="AV90" s="81"/>
      <c r="AW90" s="81"/>
      <c r="AX90" s="81"/>
      <c r="AY90" s="81"/>
      <c r="AZ90" s="81"/>
      <c r="BA90" s="66"/>
      <c r="BB90" s="90"/>
    </row>
    <row r="91" spans="1:56" x14ac:dyDescent="0.25">
      <c r="A91" s="65" t="s">
        <v>80</v>
      </c>
      <c r="B91" s="65"/>
      <c r="C91" s="45"/>
      <c r="D91" s="45"/>
      <c r="E91" s="45">
        <f>IF(E65="","",E89+E59)</f>
        <v>8</v>
      </c>
      <c r="F91" s="45"/>
      <c r="G91" s="45" t="str">
        <f t="shared" ref="G91:AW91" si="107">IF(G65="","",G89+G59)</f>
        <v/>
      </c>
      <c r="H91" s="45"/>
      <c r="I91" s="45" t="str">
        <f t="shared" si="107"/>
        <v/>
      </c>
      <c r="J91" s="45"/>
      <c r="K91" s="45" t="str">
        <f t="shared" si="107"/>
        <v/>
      </c>
      <c r="L91" s="45"/>
      <c r="M91" s="45" t="str">
        <f t="shared" si="107"/>
        <v/>
      </c>
      <c r="N91" s="45"/>
      <c r="O91" s="45"/>
      <c r="P91" s="45"/>
      <c r="Q91" s="45" t="str">
        <f t="shared" si="107"/>
        <v/>
      </c>
      <c r="R91" s="45"/>
      <c r="S91" s="45" t="str">
        <f t="shared" si="107"/>
        <v/>
      </c>
      <c r="T91" s="45"/>
      <c r="U91" s="45" t="str">
        <f t="shared" si="107"/>
        <v/>
      </c>
      <c r="V91" s="45"/>
      <c r="W91" s="45" t="str">
        <f t="shared" si="107"/>
        <v/>
      </c>
      <c r="X91" s="45"/>
      <c r="Y91" s="45" t="str">
        <f t="shared" si="107"/>
        <v/>
      </c>
      <c r="Z91" s="45"/>
      <c r="AA91" s="45"/>
      <c r="AB91" s="45"/>
      <c r="AC91" s="45" t="str">
        <f t="shared" si="107"/>
        <v/>
      </c>
      <c r="AD91" s="45"/>
      <c r="AE91" s="45" t="str">
        <f t="shared" si="107"/>
        <v/>
      </c>
      <c r="AF91" s="45"/>
      <c r="AG91" s="45" t="str">
        <f t="shared" si="107"/>
        <v/>
      </c>
      <c r="AH91" s="45"/>
      <c r="AI91" s="45" t="str">
        <f t="shared" si="107"/>
        <v/>
      </c>
      <c r="AJ91" s="45"/>
      <c r="AK91" s="45" t="str">
        <f t="shared" si="107"/>
        <v/>
      </c>
      <c r="AL91" s="45"/>
      <c r="AM91" s="45"/>
      <c r="AN91" s="45"/>
      <c r="AO91" s="45" t="str">
        <f t="shared" si="107"/>
        <v/>
      </c>
      <c r="AP91" s="45"/>
      <c r="AQ91" s="45" t="str">
        <f t="shared" si="107"/>
        <v/>
      </c>
      <c r="AR91" s="45"/>
      <c r="AS91" s="45" t="str">
        <f t="shared" si="107"/>
        <v/>
      </c>
      <c r="AT91" s="45"/>
      <c r="AU91" s="45" t="str">
        <f t="shared" si="107"/>
        <v/>
      </c>
      <c r="AV91" s="45"/>
      <c r="AW91" s="45" t="str">
        <f t="shared" si="107"/>
        <v/>
      </c>
      <c r="AX91" s="45"/>
      <c r="AY91" s="45"/>
      <c r="AZ91" s="45"/>
      <c r="BA91" s="66">
        <f t="shared" ref="BA91" si="108">SUM(C91:AZ91)</f>
        <v>8</v>
      </c>
      <c r="BB91" s="90">
        <f t="shared" ref="BB91:BB93" si="109">AVERAGE(C91:AZ91)</f>
        <v>8</v>
      </c>
    </row>
    <row r="92" spans="1:56" x14ac:dyDescent="0.25">
      <c r="C92" s="81"/>
      <c r="D92" s="81"/>
      <c r="E92" s="81"/>
      <c r="F92" s="81"/>
      <c r="G92" s="81"/>
      <c r="H92" s="81"/>
      <c r="I92" s="81"/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  <c r="Z92" s="81"/>
      <c r="AA92" s="81"/>
      <c r="AB92" s="81"/>
      <c r="AC92" s="81"/>
      <c r="AD92" s="81"/>
      <c r="AE92" s="81"/>
      <c r="AF92" s="81"/>
      <c r="AG92" s="81"/>
      <c r="AH92" s="81"/>
      <c r="AI92" s="81"/>
      <c r="AJ92" s="81"/>
      <c r="AK92" s="81"/>
      <c r="AL92" s="81"/>
      <c r="AM92" s="81"/>
      <c r="AN92" s="81"/>
      <c r="AO92" s="81"/>
      <c r="AP92" s="81"/>
      <c r="AQ92" s="81"/>
      <c r="AR92" s="81"/>
      <c r="AS92" s="81"/>
      <c r="AT92" s="81"/>
      <c r="AU92" s="81"/>
      <c r="AV92" s="81"/>
      <c r="AW92" s="81"/>
      <c r="AX92" s="81"/>
      <c r="AY92" s="81"/>
      <c r="AZ92" s="81"/>
      <c r="BA92" s="90"/>
      <c r="BB92" s="90"/>
    </row>
    <row r="93" spans="1:56" x14ac:dyDescent="0.25">
      <c r="A93" s="65" t="s">
        <v>81</v>
      </c>
      <c r="B93" s="65"/>
      <c r="C93" s="46"/>
      <c r="D93" s="46"/>
      <c r="E93" s="46">
        <f>IF(E65="","",E89/((E89+E59)+SUM(E65:E70)))</f>
        <v>0</v>
      </c>
      <c r="F93" s="46"/>
      <c r="G93" s="46" t="str">
        <f t="shared" ref="G93:AW93" si="110">IF(G65="","",G89/((G89+G59)+SUM(G65:G70)))</f>
        <v/>
      </c>
      <c r="H93" s="46"/>
      <c r="I93" s="46" t="str">
        <f t="shared" si="110"/>
        <v/>
      </c>
      <c r="J93" s="46"/>
      <c r="K93" s="46" t="str">
        <f t="shared" si="110"/>
        <v/>
      </c>
      <c r="L93" s="46"/>
      <c r="M93" s="46" t="str">
        <f t="shared" si="110"/>
        <v/>
      </c>
      <c r="N93" s="46"/>
      <c r="O93" s="46"/>
      <c r="P93" s="46"/>
      <c r="Q93" s="46" t="str">
        <f t="shared" si="110"/>
        <v/>
      </c>
      <c r="R93" s="46"/>
      <c r="S93" s="46" t="str">
        <f t="shared" si="110"/>
        <v/>
      </c>
      <c r="T93" s="46"/>
      <c r="U93" s="46" t="str">
        <f t="shared" si="110"/>
        <v/>
      </c>
      <c r="V93" s="46"/>
      <c r="W93" s="46" t="str">
        <f t="shared" si="110"/>
        <v/>
      </c>
      <c r="X93" s="46"/>
      <c r="Y93" s="46" t="str">
        <f t="shared" si="110"/>
        <v/>
      </c>
      <c r="Z93" s="46"/>
      <c r="AA93" s="46"/>
      <c r="AB93" s="46"/>
      <c r="AC93" s="46" t="str">
        <f t="shared" si="110"/>
        <v/>
      </c>
      <c r="AD93" s="46"/>
      <c r="AE93" s="46" t="str">
        <f t="shared" si="110"/>
        <v/>
      </c>
      <c r="AF93" s="46"/>
      <c r="AG93" s="46" t="str">
        <f t="shared" si="110"/>
        <v/>
      </c>
      <c r="AH93" s="46"/>
      <c r="AI93" s="46" t="str">
        <f t="shared" si="110"/>
        <v/>
      </c>
      <c r="AJ93" s="46"/>
      <c r="AK93" s="46" t="str">
        <f t="shared" si="110"/>
        <v/>
      </c>
      <c r="AL93" s="46"/>
      <c r="AM93" s="46"/>
      <c r="AN93" s="46"/>
      <c r="AO93" s="46" t="str">
        <f t="shared" si="110"/>
        <v/>
      </c>
      <c r="AP93" s="46"/>
      <c r="AQ93" s="46" t="str">
        <f t="shared" si="110"/>
        <v/>
      </c>
      <c r="AR93" s="46"/>
      <c r="AS93" s="46" t="str">
        <f t="shared" si="110"/>
        <v/>
      </c>
      <c r="AT93" s="46"/>
      <c r="AU93" s="46" t="str">
        <f t="shared" si="110"/>
        <v/>
      </c>
      <c r="AV93" s="46"/>
      <c r="AW93" s="46" t="str">
        <f t="shared" si="110"/>
        <v/>
      </c>
      <c r="AX93" s="46"/>
      <c r="AY93" s="46"/>
      <c r="AZ93" s="46"/>
      <c r="BA93" s="93"/>
      <c r="BB93" s="101">
        <f t="shared" si="109"/>
        <v>0</v>
      </c>
      <c r="BD93" s="47"/>
    </row>
    <row r="94" spans="1:56" x14ac:dyDescent="0.25">
      <c r="BA94" s="63"/>
      <c r="BB94" s="63"/>
    </row>
  </sheetData>
  <mergeCells count="1">
    <mergeCell ref="G3:O7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G93"/>
  <sheetViews>
    <sheetView zoomScale="60" zoomScaleNormal="60" workbookViewId="0">
      <pane xSplit="1" ySplit="10" topLeftCell="B32" activePane="bottomRight" state="frozen"/>
      <selection pane="topRight" activeCell="B1" sqref="B1"/>
      <selection pane="bottomLeft" activeCell="A11" sqref="A11"/>
      <selection pane="bottomRight" activeCell="T59" sqref="T59"/>
    </sheetView>
  </sheetViews>
  <sheetFormatPr baseColWidth="10" defaultRowHeight="15" x14ac:dyDescent="0.25"/>
  <cols>
    <col min="1" max="1" width="36.7109375" style="26" customWidth="1"/>
    <col min="2" max="2" width="6" style="26" customWidth="1"/>
    <col min="3" max="3" width="8.42578125" style="26" customWidth="1"/>
    <col min="4" max="4" width="7" style="26" customWidth="1"/>
    <col min="5" max="8" width="9.28515625" style="26" customWidth="1"/>
    <col min="9" max="9" width="9.7109375" style="26" customWidth="1"/>
    <col min="10" max="10" width="7.85546875" style="26" customWidth="1"/>
    <col min="11" max="11" width="9.28515625" style="26" customWidth="1"/>
    <col min="12" max="12" width="8.85546875" style="26" customWidth="1"/>
    <col min="13" max="13" width="9.7109375" style="26" customWidth="1"/>
    <col min="14" max="14" width="9.42578125" style="26" customWidth="1"/>
    <col min="15" max="15" width="9.5703125" style="26" customWidth="1"/>
    <col min="16" max="16" width="6.42578125" style="26" customWidth="1"/>
    <col min="17" max="18" width="9" style="26" customWidth="1"/>
    <col min="19" max="20" width="8.28515625" style="26" customWidth="1"/>
    <col min="21" max="21" width="8.5703125" style="26" customWidth="1"/>
    <col min="22" max="22" width="6.42578125" style="26" customWidth="1"/>
    <col min="23" max="23" width="8.28515625" style="26" customWidth="1"/>
    <col min="24" max="24" width="7.7109375" style="26" customWidth="1"/>
    <col min="25" max="26" width="8.85546875" style="26" customWidth="1"/>
    <col min="27" max="27" width="8.42578125" style="26" customWidth="1"/>
    <col min="28" max="28" width="7.42578125" style="26" customWidth="1"/>
    <col min="29" max="30" width="9.140625" style="26" customWidth="1"/>
    <col min="31" max="33" width="8.5703125" style="26" customWidth="1"/>
    <col min="34" max="34" width="7.7109375" style="26" customWidth="1"/>
    <col min="35" max="35" width="8.85546875" style="26" customWidth="1"/>
    <col min="36" max="36" width="7.5703125" style="26" customWidth="1"/>
    <col min="37" max="37" width="9.5703125" style="26" customWidth="1"/>
    <col min="38" max="38" width="8.5703125" style="26" customWidth="1"/>
    <col min="39" max="39" width="9.28515625" style="26" customWidth="1"/>
    <col min="40" max="40" width="6.42578125" style="26" customWidth="1"/>
    <col min="41" max="42" width="9.140625" style="26" customWidth="1"/>
    <col min="43" max="44" width="8.85546875" style="26" customWidth="1"/>
    <col min="45" max="45" width="9.140625" style="26" customWidth="1"/>
    <col min="46" max="46" width="6.42578125" style="26" customWidth="1"/>
    <col min="47" max="47" width="9.140625" style="26" customWidth="1"/>
    <col min="48" max="48" width="7.85546875" style="26" customWidth="1"/>
    <col min="49" max="49" width="9.28515625" style="26" customWidth="1"/>
    <col min="50" max="51" width="8.85546875" style="26" customWidth="1"/>
    <col min="52" max="52" width="7.42578125" style="26" customWidth="1"/>
    <col min="53" max="53" width="8.85546875" style="26" customWidth="1"/>
    <col min="54" max="56" width="9.140625" style="26" customWidth="1"/>
    <col min="57" max="57" width="8.7109375" style="26" customWidth="1"/>
    <col min="58" max="58" width="10" style="26" bestFit="1" customWidth="1"/>
    <col min="59" max="16384" width="11.42578125" style="26"/>
  </cols>
  <sheetData>
    <row r="1" spans="1:58" ht="12" customHeight="1" x14ac:dyDescent="0.25">
      <c r="A1" s="14"/>
      <c r="B1" s="42"/>
      <c r="C1" s="9" t="s">
        <v>15</v>
      </c>
      <c r="D1" s="9"/>
      <c r="M1" s="9"/>
      <c r="N1" s="9"/>
      <c r="O1" s="9"/>
      <c r="P1" s="9"/>
      <c r="Q1" s="9"/>
      <c r="R1" s="9"/>
      <c r="S1" s="2"/>
      <c r="T1" s="9"/>
    </row>
    <row r="2" spans="1:58" ht="11.25" customHeight="1" x14ac:dyDescent="0.25">
      <c r="A2" s="3"/>
      <c r="B2" s="10"/>
      <c r="C2" s="9" t="s">
        <v>16</v>
      </c>
      <c r="D2" s="9"/>
      <c r="M2" s="9"/>
      <c r="N2" s="9"/>
      <c r="O2" s="9"/>
      <c r="P2" s="9"/>
      <c r="Q2" s="9"/>
      <c r="R2" s="9"/>
      <c r="S2" s="2"/>
      <c r="T2" s="9"/>
    </row>
    <row r="3" spans="1:58" ht="12" customHeight="1" x14ac:dyDescent="0.25">
      <c r="A3" s="4"/>
      <c r="B3" s="11"/>
      <c r="C3" s="9" t="s">
        <v>0</v>
      </c>
      <c r="D3" s="9"/>
      <c r="I3" s="109" t="s">
        <v>91</v>
      </c>
      <c r="J3" s="109"/>
      <c r="K3" s="109"/>
      <c r="L3" s="109"/>
      <c r="M3" s="109"/>
      <c r="N3" s="109"/>
      <c r="O3" s="109"/>
      <c r="P3" s="9"/>
      <c r="Q3" s="9"/>
      <c r="R3" s="9"/>
      <c r="S3" s="2"/>
      <c r="T3" s="9"/>
    </row>
    <row r="4" spans="1:58" ht="12" customHeight="1" x14ac:dyDescent="0.25">
      <c r="A4" s="5"/>
      <c r="B4" s="12"/>
      <c r="C4" s="9" t="s">
        <v>17</v>
      </c>
      <c r="D4" s="9"/>
      <c r="I4" s="109"/>
      <c r="J4" s="109"/>
      <c r="K4" s="109"/>
      <c r="L4" s="109"/>
      <c r="M4" s="109"/>
      <c r="N4" s="109"/>
      <c r="O4" s="109"/>
      <c r="P4" s="9"/>
      <c r="Q4" s="9"/>
      <c r="R4" s="9"/>
      <c r="S4" s="2"/>
      <c r="T4" s="9"/>
    </row>
    <row r="5" spans="1:58" ht="11.25" customHeight="1" x14ac:dyDescent="0.25">
      <c r="A5" s="6"/>
      <c r="B5" s="24"/>
      <c r="C5" s="9" t="s">
        <v>18</v>
      </c>
      <c r="D5" s="9"/>
      <c r="I5" s="109"/>
      <c r="J5" s="109"/>
      <c r="K5" s="109"/>
      <c r="L5" s="109"/>
      <c r="M5" s="109"/>
      <c r="N5" s="109"/>
      <c r="O5" s="109"/>
      <c r="P5" s="9"/>
      <c r="Q5" s="9"/>
      <c r="R5" s="9"/>
      <c r="S5" s="9"/>
      <c r="T5" s="9"/>
    </row>
    <row r="6" spans="1:58" ht="13.5" customHeight="1" x14ac:dyDescent="0.25">
      <c r="A6" s="7"/>
      <c r="B6" s="13"/>
      <c r="C6" s="9" t="s">
        <v>19</v>
      </c>
      <c r="D6" s="9"/>
      <c r="I6" s="109"/>
      <c r="J6" s="109"/>
      <c r="K6" s="109"/>
      <c r="L6" s="109"/>
      <c r="M6" s="109"/>
      <c r="N6" s="109"/>
      <c r="O6" s="109"/>
      <c r="P6" s="9"/>
      <c r="Q6" s="9"/>
      <c r="R6" s="9"/>
      <c r="S6" s="9"/>
      <c r="T6" s="9"/>
    </row>
    <row r="7" spans="1:58" x14ac:dyDescent="0.25">
      <c r="A7" s="8"/>
      <c r="B7" s="25"/>
      <c r="C7" s="9" t="s">
        <v>20</v>
      </c>
      <c r="D7" s="9"/>
      <c r="I7" s="109"/>
      <c r="J7" s="109"/>
      <c r="K7" s="109"/>
      <c r="L7" s="109"/>
      <c r="M7" s="109"/>
      <c r="N7" s="109"/>
      <c r="O7" s="109"/>
      <c r="P7" s="9"/>
      <c r="Q7" s="9"/>
      <c r="R7" s="9"/>
      <c r="S7" s="2"/>
      <c r="T7" s="9"/>
    </row>
    <row r="8" spans="1:58" x14ac:dyDescent="0.25">
      <c r="A8" s="53"/>
    </row>
    <row r="10" spans="1:58" x14ac:dyDescent="0.25">
      <c r="C10" s="57">
        <v>41974</v>
      </c>
      <c r="D10" s="57"/>
      <c r="E10" s="57">
        <v>41975</v>
      </c>
      <c r="F10" s="57"/>
      <c r="G10" s="57">
        <v>41976</v>
      </c>
      <c r="H10" s="57"/>
      <c r="I10" s="57">
        <v>41977</v>
      </c>
      <c r="J10" s="57"/>
      <c r="K10" s="57">
        <v>41978</v>
      </c>
      <c r="L10" s="57"/>
      <c r="M10" s="18">
        <v>41979</v>
      </c>
      <c r="N10" s="18">
        <v>41980</v>
      </c>
      <c r="O10" s="57">
        <v>41981</v>
      </c>
      <c r="P10" s="57"/>
      <c r="Q10" s="57">
        <v>41982</v>
      </c>
      <c r="R10" s="57"/>
      <c r="S10" s="57">
        <v>41983</v>
      </c>
      <c r="T10" s="57"/>
      <c r="U10" s="57">
        <v>41984</v>
      </c>
      <c r="V10" s="57"/>
      <c r="W10" s="57">
        <v>41985</v>
      </c>
      <c r="X10" s="57"/>
      <c r="Y10" s="18">
        <v>41986</v>
      </c>
      <c r="Z10" s="18">
        <v>41987</v>
      </c>
      <c r="AA10" s="57">
        <v>41988</v>
      </c>
      <c r="AB10" s="57"/>
      <c r="AC10" s="57">
        <v>41989</v>
      </c>
      <c r="AD10" s="57"/>
      <c r="AE10" s="57">
        <v>41990</v>
      </c>
      <c r="AF10" s="57"/>
      <c r="AG10" s="57">
        <v>41991</v>
      </c>
      <c r="AH10" s="57"/>
      <c r="AI10" s="57">
        <v>41992</v>
      </c>
      <c r="AJ10" s="57"/>
      <c r="AK10" s="18">
        <v>41993</v>
      </c>
      <c r="AL10" s="18">
        <v>41994</v>
      </c>
      <c r="AM10" s="57">
        <v>41995</v>
      </c>
      <c r="AN10" s="57"/>
      <c r="AO10" s="57">
        <v>41996</v>
      </c>
      <c r="AP10" s="57"/>
      <c r="AQ10" s="57">
        <v>41997</v>
      </c>
      <c r="AR10" s="57"/>
      <c r="AS10" s="57">
        <v>41998</v>
      </c>
      <c r="AT10" s="57"/>
      <c r="AU10" s="57">
        <v>41999</v>
      </c>
      <c r="AV10" s="57"/>
      <c r="AW10" s="18">
        <v>42000</v>
      </c>
      <c r="AX10" s="18">
        <v>42001</v>
      </c>
      <c r="AY10" s="57">
        <v>42002</v>
      </c>
      <c r="AZ10" s="57"/>
      <c r="BA10" s="57">
        <v>42003</v>
      </c>
      <c r="BB10" s="57"/>
      <c r="BC10" s="57">
        <v>42004</v>
      </c>
      <c r="BD10" s="57"/>
      <c r="BE10" s="48" t="s">
        <v>57</v>
      </c>
      <c r="BF10" s="26" t="s">
        <v>58</v>
      </c>
    </row>
    <row r="11" spans="1:58" x14ac:dyDescent="0.25">
      <c r="A11" s="17" t="s">
        <v>3</v>
      </c>
      <c r="B11" s="17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7"/>
      <c r="N11" s="37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7"/>
      <c r="Z11" s="37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7"/>
      <c r="AL11" s="37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7"/>
      <c r="AX11" s="37"/>
      <c r="AY11" s="36"/>
      <c r="AZ11" s="36"/>
      <c r="BA11" s="36"/>
      <c r="BB11" s="36"/>
      <c r="BC11" s="36"/>
      <c r="BD11" s="36"/>
    </row>
    <row r="12" spans="1:58" x14ac:dyDescent="0.25">
      <c r="A12" s="17" t="s">
        <v>4</v>
      </c>
      <c r="B12" s="17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7"/>
      <c r="N12" s="37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7"/>
      <c r="Z12" s="37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7"/>
      <c r="AL12" s="37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7"/>
      <c r="AX12" s="37"/>
      <c r="AY12" s="36"/>
      <c r="AZ12" s="36"/>
      <c r="BA12" s="36"/>
      <c r="BB12" s="36"/>
      <c r="BC12" s="36"/>
      <c r="BD12" s="36"/>
    </row>
    <row r="13" spans="1:58" x14ac:dyDescent="0.25">
      <c r="A13" s="17" t="s">
        <v>5</v>
      </c>
      <c r="B13" s="17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7"/>
      <c r="N13" s="37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7"/>
      <c r="Z13" s="37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7"/>
      <c r="AL13" s="37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7"/>
      <c r="AX13" s="37"/>
      <c r="AY13" s="36"/>
      <c r="AZ13" s="36"/>
      <c r="BA13" s="36"/>
      <c r="BB13" s="36"/>
      <c r="BC13" s="36"/>
      <c r="BD13" s="36"/>
    </row>
    <row r="14" spans="1:58" x14ac:dyDescent="0.25">
      <c r="A14" s="17" t="s">
        <v>6</v>
      </c>
      <c r="B14" s="17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7"/>
      <c r="N14" s="37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7"/>
      <c r="Z14" s="37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7"/>
      <c r="AL14" s="37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7"/>
      <c r="AX14" s="37"/>
      <c r="AY14" s="36"/>
      <c r="AZ14" s="36"/>
      <c r="BA14" s="36"/>
      <c r="BB14" s="36"/>
      <c r="BC14" s="36"/>
      <c r="BD14" s="36"/>
    </row>
    <row r="15" spans="1:58" x14ac:dyDescent="0.25">
      <c r="A15" s="17" t="s">
        <v>7</v>
      </c>
      <c r="B15" s="17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7"/>
      <c r="N15" s="37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7"/>
      <c r="Z15" s="37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7"/>
      <c r="AL15" s="37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7"/>
      <c r="AX15" s="37"/>
      <c r="AY15" s="36"/>
      <c r="AZ15" s="36"/>
      <c r="BA15" s="36"/>
      <c r="BB15" s="36"/>
      <c r="BC15" s="36"/>
      <c r="BD15" s="36"/>
    </row>
    <row r="16" spans="1:58" x14ac:dyDescent="0.25">
      <c r="A16" s="17" t="s">
        <v>8</v>
      </c>
      <c r="B16" s="17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7"/>
      <c r="N16" s="37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7"/>
      <c r="Z16" s="37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7"/>
      <c r="AL16" s="37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7"/>
      <c r="AX16" s="37"/>
      <c r="AY16" s="36"/>
      <c r="AZ16" s="36"/>
      <c r="BA16" s="36"/>
      <c r="BB16" s="36"/>
      <c r="BC16" s="36"/>
      <c r="BD16" s="36"/>
    </row>
    <row r="17" spans="1:58" x14ac:dyDescent="0.25">
      <c r="A17" s="17" t="s">
        <v>9</v>
      </c>
      <c r="B17" s="17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7"/>
      <c r="N17" s="37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7"/>
      <c r="Z17" s="37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7"/>
      <c r="AL17" s="37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7"/>
      <c r="AX17" s="37"/>
      <c r="AY17" s="36"/>
      <c r="AZ17" s="36"/>
      <c r="BA17" s="36"/>
      <c r="BB17" s="36"/>
      <c r="BC17" s="36"/>
      <c r="BD17" s="36"/>
    </row>
    <row r="18" spans="1:58" x14ac:dyDescent="0.25">
      <c r="A18" s="17" t="s">
        <v>10</v>
      </c>
      <c r="B18" s="17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7"/>
      <c r="N18" s="37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7"/>
      <c r="Z18" s="37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7"/>
      <c r="AL18" s="37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7"/>
      <c r="AX18" s="37"/>
      <c r="AY18" s="36"/>
      <c r="AZ18" s="36"/>
      <c r="BA18" s="36"/>
      <c r="BB18" s="36"/>
      <c r="BC18" s="36"/>
      <c r="BD18" s="36"/>
    </row>
    <row r="19" spans="1:58" x14ac:dyDescent="0.25">
      <c r="A19" s="15" t="s">
        <v>11</v>
      </c>
      <c r="B19" s="15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37"/>
      <c r="N19" s="37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37"/>
      <c r="Z19" s="37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37"/>
      <c r="AL19" s="37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37"/>
      <c r="AX19" s="37"/>
      <c r="AY19" s="56"/>
      <c r="AZ19" s="56"/>
      <c r="BA19" s="56"/>
      <c r="BB19" s="56"/>
      <c r="BC19" s="56"/>
      <c r="BD19" s="56"/>
    </row>
    <row r="20" spans="1:58" x14ac:dyDescent="0.25">
      <c r="A20" s="15" t="s">
        <v>12</v>
      </c>
      <c r="B20" s="15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37"/>
      <c r="N20" s="37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37"/>
      <c r="Z20" s="37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37"/>
      <c r="AL20" s="37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37"/>
      <c r="AX20" s="37"/>
      <c r="AY20" s="56"/>
      <c r="AZ20" s="56"/>
      <c r="BA20" s="56"/>
      <c r="BB20" s="56"/>
      <c r="BC20" s="56"/>
      <c r="BD20" s="56"/>
    </row>
    <row r="21" spans="1:58" x14ac:dyDescent="0.25">
      <c r="A21" s="15" t="s">
        <v>13</v>
      </c>
      <c r="B21" s="15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37"/>
      <c r="N21" s="37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37"/>
      <c r="Z21" s="37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37"/>
      <c r="AL21" s="37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37"/>
      <c r="AX21" s="37"/>
      <c r="AY21" s="56"/>
      <c r="AZ21" s="56"/>
      <c r="BA21" s="56"/>
      <c r="BB21" s="56"/>
      <c r="BC21" s="56"/>
      <c r="BD21" s="56"/>
    </row>
    <row r="22" spans="1:58" x14ac:dyDescent="0.25">
      <c r="A22" s="15" t="s">
        <v>14</v>
      </c>
      <c r="B22" s="15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37"/>
      <c r="N22" s="37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37"/>
      <c r="Z22" s="37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37"/>
      <c r="AL22" s="37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37"/>
      <c r="AX22" s="37"/>
      <c r="AY22" s="56"/>
      <c r="AZ22" s="56"/>
      <c r="BA22" s="56"/>
      <c r="BB22" s="56"/>
      <c r="BC22" s="56"/>
      <c r="BD22" s="56"/>
    </row>
    <row r="23" spans="1:58" x14ac:dyDescent="0.25">
      <c r="A23" s="17" t="s">
        <v>21</v>
      </c>
      <c r="B23" s="17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7"/>
      <c r="N23" s="37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7"/>
      <c r="Z23" s="37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7"/>
      <c r="AL23" s="37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7"/>
      <c r="AX23" s="37"/>
      <c r="AY23" s="36"/>
      <c r="AZ23" s="36"/>
      <c r="BA23" s="36"/>
      <c r="BB23" s="36"/>
      <c r="BC23" s="36"/>
      <c r="BD23" s="36"/>
    </row>
    <row r="24" spans="1:58" x14ac:dyDescent="0.25">
      <c r="A24" s="17" t="s">
        <v>22</v>
      </c>
      <c r="B24" s="17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7"/>
      <c r="N24" s="37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7"/>
      <c r="Z24" s="37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7"/>
      <c r="AL24" s="37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7"/>
      <c r="AX24" s="37"/>
      <c r="AY24" s="36"/>
      <c r="AZ24" s="36"/>
      <c r="BA24" s="36"/>
      <c r="BB24" s="36"/>
      <c r="BC24" s="36"/>
      <c r="BD24" s="36"/>
    </row>
    <row r="25" spans="1:58" x14ac:dyDescent="0.25">
      <c r="A25" s="17" t="s">
        <v>23</v>
      </c>
      <c r="B25" s="17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7"/>
      <c r="N25" s="37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7"/>
      <c r="Z25" s="37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7"/>
      <c r="AL25" s="37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7"/>
      <c r="AX25" s="37"/>
      <c r="AY25" s="36"/>
      <c r="AZ25" s="36"/>
      <c r="BA25" s="36"/>
      <c r="BB25" s="36"/>
      <c r="BC25" s="36"/>
      <c r="BD25" s="36"/>
    </row>
    <row r="26" spans="1:58" x14ac:dyDescent="0.25">
      <c r="A26" s="17" t="s">
        <v>24</v>
      </c>
      <c r="B26" s="17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7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7"/>
      <c r="Z26" s="37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7"/>
      <c r="AL26" s="37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7"/>
      <c r="AX26" s="37"/>
      <c r="AY26" s="36"/>
      <c r="AZ26" s="36"/>
      <c r="BA26" s="36"/>
      <c r="BB26" s="36"/>
      <c r="BC26" s="36"/>
      <c r="BD26" s="36"/>
    </row>
    <row r="27" spans="1:58" x14ac:dyDescent="0.25">
      <c r="A27" s="17" t="s">
        <v>25</v>
      </c>
      <c r="B27" s="17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7"/>
      <c r="N27" s="37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7"/>
      <c r="Z27" s="37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7"/>
      <c r="AL27" s="37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7"/>
      <c r="AX27" s="37"/>
      <c r="AY27" s="36"/>
      <c r="AZ27" s="36"/>
      <c r="BA27" s="36"/>
      <c r="BB27" s="36"/>
      <c r="BC27" s="36"/>
      <c r="BD27" s="36"/>
    </row>
    <row r="28" spans="1:58" x14ac:dyDescent="0.25">
      <c r="A28" s="17" t="s">
        <v>26</v>
      </c>
      <c r="B28" s="17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7"/>
      <c r="N28" s="37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7"/>
      <c r="Z28" s="37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7"/>
      <c r="AL28" s="37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7"/>
      <c r="AX28" s="37"/>
      <c r="AY28" s="36"/>
      <c r="AZ28" s="36"/>
      <c r="BA28" s="36"/>
      <c r="BB28" s="36"/>
      <c r="BC28" s="36"/>
      <c r="BD28" s="36"/>
    </row>
    <row r="29" spans="1:58" x14ac:dyDescent="0.25"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</row>
    <row r="30" spans="1:58" x14ac:dyDescent="0.25">
      <c r="A30" s="35" t="s">
        <v>27</v>
      </c>
      <c r="B30" s="35"/>
      <c r="C30" s="29">
        <f>SUM(C11:C28)</f>
        <v>0</v>
      </c>
      <c r="D30" s="29"/>
      <c r="E30" s="29">
        <f t="shared" ref="E30:G30" si="0">SUM(E11:E28)</f>
        <v>0</v>
      </c>
      <c r="F30" s="29"/>
      <c r="G30" s="29">
        <f t="shared" si="0"/>
        <v>0</v>
      </c>
      <c r="H30" s="29"/>
      <c r="I30" s="29">
        <f t="shared" ref="I30:BA30" si="1">SUM(I11:I28)</f>
        <v>0</v>
      </c>
      <c r="J30" s="29"/>
      <c r="K30" s="29">
        <f t="shared" si="1"/>
        <v>0</v>
      </c>
      <c r="L30" s="29"/>
      <c r="M30" s="29"/>
      <c r="N30" s="29"/>
      <c r="O30" s="29">
        <f t="shared" si="1"/>
        <v>0</v>
      </c>
      <c r="P30" s="29"/>
      <c r="Q30" s="29">
        <f t="shared" si="1"/>
        <v>0</v>
      </c>
      <c r="R30" s="29"/>
      <c r="S30" s="29">
        <f t="shared" si="1"/>
        <v>0</v>
      </c>
      <c r="T30" s="29"/>
      <c r="U30" s="29">
        <f t="shared" si="1"/>
        <v>0</v>
      </c>
      <c r="V30" s="29"/>
      <c r="W30" s="29">
        <f t="shared" si="1"/>
        <v>0</v>
      </c>
      <c r="X30" s="29"/>
      <c r="Y30" s="29"/>
      <c r="Z30" s="29"/>
      <c r="AA30" s="29">
        <f t="shared" si="1"/>
        <v>0</v>
      </c>
      <c r="AB30" s="29"/>
      <c r="AC30" s="29">
        <f t="shared" si="1"/>
        <v>0</v>
      </c>
      <c r="AD30" s="29"/>
      <c r="AE30" s="29">
        <f t="shared" si="1"/>
        <v>0</v>
      </c>
      <c r="AF30" s="29"/>
      <c r="AG30" s="29">
        <f t="shared" si="1"/>
        <v>0</v>
      </c>
      <c r="AH30" s="29"/>
      <c r="AI30" s="29">
        <f t="shared" si="1"/>
        <v>0</v>
      </c>
      <c r="AJ30" s="29"/>
      <c r="AK30" s="29"/>
      <c r="AL30" s="29"/>
      <c r="AM30" s="29">
        <f t="shared" si="1"/>
        <v>0</v>
      </c>
      <c r="AN30" s="29"/>
      <c r="AO30" s="29">
        <f t="shared" si="1"/>
        <v>0</v>
      </c>
      <c r="AP30" s="29"/>
      <c r="AQ30" s="29">
        <f t="shared" si="1"/>
        <v>0</v>
      </c>
      <c r="AR30" s="29"/>
      <c r="AS30" s="29">
        <f t="shared" si="1"/>
        <v>0</v>
      </c>
      <c r="AT30" s="29"/>
      <c r="AU30" s="29">
        <f t="shared" si="1"/>
        <v>0</v>
      </c>
      <c r="AV30" s="29"/>
      <c r="AW30" s="29"/>
      <c r="AX30" s="29"/>
      <c r="AY30" s="29">
        <f t="shared" si="1"/>
        <v>0</v>
      </c>
      <c r="AZ30" s="29"/>
      <c r="BA30" s="29">
        <f t="shared" si="1"/>
        <v>0</v>
      </c>
      <c r="BB30" s="29"/>
      <c r="BC30" s="29"/>
      <c r="BD30" s="29"/>
      <c r="BF30" s="50">
        <f>AVERAGE(C30:BA30)</f>
        <v>0</v>
      </c>
    </row>
    <row r="31" spans="1:58" x14ac:dyDescent="0.25">
      <c r="A31" s="35" t="s">
        <v>28</v>
      </c>
      <c r="B31" s="35"/>
      <c r="C31" s="29">
        <f>IF(C30="","",(18-C30))</f>
        <v>18</v>
      </c>
      <c r="D31" s="29"/>
      <c r="E31" s="29">
        <f t="shared" ref="E31:BA31" si="2">IF(E30="","",(18-E30))</f>
        <v>18</v>
      </c>
      <c r="F31" s="29"/>
      <c r="G31" s="29">
        <f t="shared" si="2"/>
        <v>18</v>
      </c>
      <c r="H31" s="29"/>
      <c r="I31" s="29">
        <f t="shared" si="2"/>
        <v>18</v>
      </c>
      <c r="J31" s="29"/>
      <c r="K31" s="29">
        <f t="shared" si="2"/>
        <v>18</v>
      </c>
      <c r="L31" s="29"/>
      <c r="M31" s="29"/>
      <c r="N31" s="29" t="str">
        <f t="shared" si="2"/>
        <v/>
      </c>
      <c r="O31" s="29">
        <f t="shared" si="2"/>
        <v>18</v>
      </c>
      <c r="P31" s="29"/>
      <c r="Q31" s="29">
        <f t="shared" si="2"/>
        <v>18</v>
      </c>
      <c r="R31" s="29"/>
      <c r="S31" s="29">
        <f t="shared" si="2"/>
        <v>18</v>
      </c>
      <c r="T31" s="29"/>
      <c r="U31" s="29">
        <f t="shared" si="2"/>
        <v>18</v>
      </c>
      <c r="V31" s="29"/>
      <c r="W31" s="29">
        <f t="shared" si="2"/>
        <v>18</v>
      </c>
      <c r="X31" s="29"/>
      <c r="Y31" s="29"/>
      <c r="Z31" s="29"/>
      <c r="AA31" s="29">
        <f t="shared" si="2"/>
        <v>18</v>
      </c>
      <c r="AB31" s="29"/>
      <c r="AC31" s="29">
        <f t="shared" si="2"/>
        <v>18</v>
      </c>
      <c r="AD31" s="29"/>
      <c r="AE31" s="29">
        <f t="shared" si="2"/>
        <v>18</v>
      </c>
      <c r="AF31" s="29" t="str">
        <f t="shared" si="2"/>
        <v/>
      </c>
      <c r="AG31" s="29">
        <f t="shared" si="2"/>
        <v>18</v>
      </c>
      <c r="AH31" s="29"/>
      <c r="AI31" s="29">
        <f t="shared" si="2"/>
        <v>18</v>
      </c>
      <c r="AJ31" s="29"/>
      <c r="AK31" s="29"/>
      <c r="AL31" s="29"/>
      <c r="AM31" s="29">
        <f t="shared" si="2"/>
        <v>18</v>
      </c>
      <c r="AN31" s="29"/>
      <c r="AO31" s="29">
        <f t="shared" si="2"/>
        <v>18</v>
      </c>
      <c r="AP31" s="29"/>
      <c r="AQ31" s="29">
        <f t="shared" si="2"/>
        <v>18</v>
      </c>
      <c r="AR31" s="29"/>
      <c r="AS31" s="29">
        <f t="shared" si="2"/>
        <v>18</v>
      </c>
      <c r="AT31" s="29"/>
      <c r="AU31" s="29">
        <f t="shared" si="2"/>
        <v>18</v>
      </c>
      <c r="AV31" s="29"/>
      <c r="AW31" s="29"/>
      <c r="AX31" s="29"/>
      <c r="AY31" s="29">
        <f t="shared" si="2"/>
        <v>18</v>
      </c>
      <c r="AZ31" s="29" t="str">
        <f t="shared" si="2"/>
        <v/>
      </c>
      <c r="BA31" s="29">
        <f t="shared" si="2"/>
        <v>18</v>
      </c>
      <c r="BB31" s="29"/>
      <c r="BC31" s="29"/>
      <c r="BD31" s="29"/>
      <c r="BF31" s="50">
        <f>AVERAGE(C31:BA31)</f>
        <v>18</v>
      </c>
    </row>
    <row r="32" spans="1:58" x14ac:dyDescent="0.25"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C32" s="81"/>
      <c r="BD32" s="81"/>
    </row>
    <row r="33" spans="1:56" x14ac:dyDescent="0.25">
      <c r="B33" s="26" t="s">
        <v>33</v>
      </c>
      <c r="C33" s="57">
        <v>41974</v>
      </c>
      <c r="D33" s="57"/>
      <c r="E33" s="57">
        <v>41975</v>
      </c>
      <c r="F33" s="57"/>
      <c r="G33" s="57">
        <v>41976</v>
      </c>
      <c r="H33" s="57"/>
      <c r="I33" s="57">
        <v>41977</v>
      </c>
      <c r="J33" s="57"/>
      <c r="K33" s="57">
        <v>41978</v>
      </c>
      <c r="L33" s="57"/>
      <c r="M33" s="18">
        <v>41979</v>
      </c>
      <c r="N33" s="18">
        <v>41980</v>
      </c>
      <c r="O33" s="57">
        <v>41981</v>
      </c>
      <c r="P33" s="57"/>
      <c r="Q33" s="57">
        <v>41982</v>
      </c>
      <c r="R33" s="57"/>
      <c r="S33" s="57">
        <v>41983</v>
      </c>
      <c r="T33" s="57"/>
      <c r="U33" s="57">
        <v>41984</v>
      </c>
      <c r="V33" s="57"/>
      <c r="W33" s="57">
        <v>41985</v>
      </c>
      <c r="X33" s="57"/>
      <c r="Y33" s="18">
        <v>41986</v>
      </c>
      <c r="Z33" s="18">
        <v>41987</v>
      </c>
      <c r="AA33" s="57">
        <v>41988</v>
      </c>
      <c r="AB33" s="57"/>
      <c r="AC33" s="57">
        <v>41989</v>
      </c>
      <c r="AD33" s="57"/>
      <c r="AE33" s="57">
        <v>41990</v>
      </c>
      <c r="AF33" s="57"/>
      <c r="AG33" s="57">
        <v>41900</v>
      </c>
      <c r="AH33" s="57"/>
      <c r="AI33" s="57">
        <v>41992</v>
      </c>
      <c r="AJ33" s="57"/>
      <c r="AK33" s="18">
        <v>41993</v>
      </c>
      <c r="AL33" s="18">
        <v>41994</v>
      </c>
      <c r="AM33" s="57">
        <v>41995</v>
      </c>
      <c r="AN33" s="57"/>
      <c r="AO33" s="57">
        <v>41996</v>
      </c>
      <c r="AP33" s="57"/>
      <c r="AQ33" s="57">
        <v>41997</v>
      </c>
      <c r="AR33" s="57"/>
      <c r="AS33" s="57">
        <v>41998</v>
      </c>
      <c r="AT33" s="57"/>
      <c r="AU33" s="57">
        <v>41999</v>
      </c>
      <c r="AV33" s="57"/>
      <c r="AW33" s="18">
        <v>42000</v>
      </c>
      <c r="AX33" s="18">
        <v>42001</v>
      </c>
      <c r="AY33" s="57">
        <v>42002</v>
      </c>
      <c r="AZ33" s="57"/>
      <c r="BA33" s="57">
        <v>42003</v>
      </c>
      <c r="BB33" s="57"/>
      <c r="BC33" s="57">
        <v>42004</v>
      </c>
      <c r="BD33" s="57"/>
    </row>
    <row r="34" spans="1:56" x14ac:dyDescent="0.25">
      <c r="A34" s="22" t="s">
        <v>46</v>
      </c>
      <c r="B34" s="22">
        <v>24</v>
      </c>
      <c r="C34" s="39"/>
      <c r="D34" s="39" t="str">
        <f>IF(C34="","",C34/B34)</f>
        <v/>
      </c>
      <c r="E34" s="39"/>
      <c r="F34" s="39" t="str">
        <f>IF(E34="","",E34/B34)</f>
        <v/>
      </c>
      <c r="G34" s="39"/>
      <c r="H34" s="39" t="str">
        <f>IF(G34="","",G34/B34)</f>
        <v/>
      </c>
      <c r="I34" s="39"/>
      <c r="J34" s="39" t="str">
        <f t="shared" ref="J34:J57" si="3">IF(I34="","",I34/B34)</f>
        <v/>
      </c>
      <c r="K34" s="39"/>
      <c r="L34" s="39" t="str">
        <f>IF(K34="","",K34/B34)</f>
        <v/>
      </c>
      <c r="M34" s="40"/>
      <c r="N34" s="40"/>
      <c r="O34" s="39"/>
      <c r="P34" s="39" t="str">
        <f t="shared" ref="P34:P57" si="4">IF(O34="","",O34/B34)</f>
        <v/>
      </c>
      <c r="Q34" s="39"/>
      <c r="R34" s="39" t="str">
        <f>IF(Q34="","",Q34/B34)</f>
        <v/>
      </c>
      <c r="S34" s="39"/>
      <c r="T34" s="39" t="str">
        <f>IF(S34="","",S34/B34)</f>
        <v/>
      </c>
      <c r="U34" s="39"/>
      <c r="V34" s="39" t="str">
        <f>IF(U34="","",U34/B34)</f>
        <v/>
      </c>
      <c r="W34" s="39"/>
      <c r="X34" s="39" t="str">
        <f>IF(W34="","",W34/B34)</f>
        <v/>
      </c>
      <c r="Y34" s="91"/>
      <c r="Z34" s="40"/>
      <c r="AA34" s="39"/>
      <c r="AB34" s="39" t="str">
        <f t="shared" ref="AB34:AB57" si="5">IF(AA34="","",AA34/B34)</f>
        <v/>
      </c>
      <c r="AC34" s="39"/>
      <c r="AD34" s="39" t="str">
        <f>IF(AC34="","",AC34/B34)</f>
        <v/>
      </c>
      <c r="AE34" s="39"/>
      <c r="AF34" s="39" t="str">
        <f>IF(AE34="","",AE34/B34)</f>
        <v/>
      </c>
      <c r="AG34" s="39"/>
      <c r="AH34" s="39" t="str">
        <f>IF(AG34="","",AG34/B34)</f>
        <v/>
      </c>
      <c r="AI34" s="39"/>
      <c r="AJ34" s="39" t="str">
        <f>IF(AI34="","",AI34/B34)</f>
        <v/>
      </c>
      <c r="AK34" s="40"/>
      <c r="AL34" s="40"/>
      <c r="AM34" s="39"/>
      <c r="AN34" s="39" t="str">
        <f t="shared" ref="AN34:AN57" si="6">IF(AM34="","",AM34/B34)</f>
        <v/>
      </c>
      <c r="AO34" s="39"/>
      <c r="AP34" s="39" t="str">
        <f>IF(AO34="","",AO34/B34)</f>
        <v/>
      </c>
      <c r="AQ34" s="39"/>
      <c r="AR34" s="39" t="str">
        <f>IF(AQ34="","",AQ34/B34)</f>
        <v/>
      </c>
      <c r="AS34" s="39"/>
      <c r="AT34" s="39" t="str">
        <f>IF(AS34="","",AS34/B34)</f>
        <v/>
      </c>
      <c r="AU34" s="39"/>
      <c r="AV34" s="39" t="str">
        <f>IF(AU34="","",AU34/B34)</f>
        <v/>
      </c>
      <c r="AW34" s="40"/>
      <c r="AX34" s="40"/>
      <c r="AY34" s="39"/>
      <c r="AZ34" s="39" t="str">
        <f t="shared" ref="AZ34:AZ57" si="7">IF(AY34="","",AY34/B34)</f>
        <v/>
      </c>
      <c r="BA34" s="39"/>
      <c r="BB34" s="39" t="str">
        <f>IF(BA34="","",BA34/B34)</f>
        <v/>
      </c>
      <c r="BC34" s="39"/>
      <c r="BD34" s="39" t="str">
        <f>IF(BC34="","",BC34/B34)</f>
        <v/>
      </c>
    </row>
    <row r="35" spans="1:56" x14ac:dyDescent="0.25">
      <c r="A35" s="22" t="s">
        <v>67</v>
      </c>
      <c r="B35" s="22">
        <v>15</v>
      </c>
      <c r="C35" s="39"/>
      <c r="D35" s="39" t="str">
        <f>IF(C35="","",C35/B35)</f>
        <v/>
      </c>
      <c r="E35" s="39"/>
      <c r="F35" s="39" t="str">
        <f t="shared" ref="F35:F57" si="8">IF(E35="","",E35/B35)</f>
        <v/>
      </c>
      <c r="G35" s="39"/>
      <c r="H35" s="39" t="str">
        <f t="shared" ref="H35:H57" si="9">IF(G35="","",G35/B35)</f>
        <v/>
      </c>
      <c r="I35" s="39"/>
      <c r="J35" s="39" t="str">
        <f t="shared" si="3"/>
        <v/>
      </c>
      <c r="K35" s="39"/>
      <c r="L35" s="39" t="str">
        <f t="shared" ref="L35:L57" si="10">IF(K35="","",K35/B35)</f>
        <v/>
      </c>
      <c r="M35" s="40"/>
      <c r="N35" s="40"/>
      <c r="O35" s="39"/>
      <c r="P35" s="39" t="str">
        <f t="shared" si="4"/>
        <v/>
      </c>
      <c r="Q35" s="39"/>
      <c r="R35" s="39" t="str">
        <f t="shared" ref="R35:R57" si="11">IF(Q35="","",Q35/B35)</f>
        <v/>
      </c>
      <c r="S35" s="39"/>
      <c r="T35" s="39" t="str">
        <f t="shared" ref="T35:T55" si="12">IF(S35="","",S35/B35)</f>
        <v/>
      </c>
      <c r="U35" s="39"/>
      <c r="V35" s="39" t="str">
        <f t="shared" ref="V35:V57" si="13">IF(U35="","",U35/B35)</f>
        <v/>
      </c>
      <c r="W35" s="39"/>
      <c r="X35" s="39" t="str">
        <f t="shared" ref="X35:X57" si="14">IF(W35="","",W35/B35)</f>
        <v/>
      </c>
      <c r="Y35" s="40"/>
      <c r="Z35" s="40"/>
      <c r="AA35" s="39"/>
      <c r="AB35" s="39" t="str">
        <f t="shared" si="5"/>
        <v/>
      </c>
      <c r="AC35" s="39"/>
      <c r="AD35" s="39" t="str">
        <f t="shared" ref="AD35:AD57" si="15">IF(AC35="","",AC35/B35)</f>
        <v/>
      </c>
      <c r="AE35" s="39"/>
      <c r="AF35" s="39" t="str">
        <f t="shared" ref="AF35:AF57" si="16">IF(AE35="","",AE35/B35)</f>
        <v/>
      </c>
      <c r="AG35" s="39"/>
      <c r="AH35" s="39" t="str">
        <f t="shared" ref="AH35:AH57" si="17">IF(AG35="","",AG35/B35)</f>
        <v/>
      </c>
      <c r="AI35" s="39"/>
      <c r="AJ35" s="39" t="str">
        <f t="shared" ref="AJ35:AJ57" si="18">IF(AI35="","",AI35/B35)</f>
        <v/>
      </c>
      <c r="AK35" s="40"/>
      <c r="AL35" s="40"/>
      <c r="AM35" s="39"/>
      <c r="AN35" s="39" t="str">
        <f t="shared" si="6"/>
        <v/>
      </c>
      <c r="AO35" s="39"/>
      <c r="AP35" s="39" t="str">
        <f t="shared" ref="AP35:AP57" si="19">IF(AO35="","",AO35/B35)</f>
        <v/>
      </c>
      <c r="AQ35" s="39"/>
      <c r="AR35" s="39" t="str">
        <f t="shared" ref="AR35:AR57" si="20">IF(AQ35="","",AQ35/B35)</f>
        <v/>
      </c>
      <c r="AS35" s="39"/>
      <c r="AT35" s="39" t="str">
        <f t="shared" ref="AT35:AT57" si="21">IF(AS35="","",AS35/B35)</f>
        <v/>
      </c>
      <c r="AU35" s="39"/>
      <c r="AV35" s="39" t="str">
        <f t="shared" ref="AV35:AV57" si="22">IF(AU35="","",AU35/B35)</f>
        <v/>
      </c>
      <c r="AW35" s="40"/>
      <c r="AX35" s="40"/>
      <c r="AY35" s="39"/>
      <c r="AZ35" s="39" t="str">
        <f t="shared" si="7"/>
        <v/>
      </c>
      <c r="BA35" s="39"/>
      <c r="BB35" s="39" t="str">
        <f t="shared" ref="BB35:BB57" si="23">IF(BA35="","",BA35/B35)</f>
        <v/>
      </c>
      <c r="BC35" s="39"/>
      <c r="BD35" s="39" t="str">
        <f t="shared" ref="BD35:BD57" si="24">IF(BC35="","",BC35/B35)</f>
        <v/>
      </c>
    </row>
    <row r="36" spans="1:56" x14ac:dyDescent="0.25">
      <c r="A36" s="22" t="s">
        <v>47</v>
      </c>
      <c r="B36" s="22">
        <v>15</v>
      </c>
      <c r="C36" s="39"/>
      <c r="D36" s="39" t="str">
        <f t="shared" ref="D36:D57" si="25">IF(C36="","",C36/B36)</f>
        <v/>
      </c>
      <c r="E36" s="39"/>
      <c r="F36" s="39" t="str">
        <f t="shared" si="8"/>
        <v/>
      </c>
      <c r="G36" s="39"/>
      <c r="H36" s="39" t="str">
        <f t="shared" si="9"/>
        <v/>
      </c>
      <c r="I36" s="39"/>
      <c r="J36" s="39" t="str">
        <f t="shared" si="3"/>
        <v/>
      </c>
      <c r="K36" s="39"/>
      <c r="L36" s="39" t="str">
        <f t="shared" si="10"/>
        <v/>
      </c>
      <c r="M36" s="40"/>
      <c r="N36" s="40"/>
      <c r="O36" s="39"/>
      <c r="P36" s="39" t="str">
        <f t="shared" si="4"/>
        <v/>
      </c>
      <c r="Q36" s="39"/>
      <c r="R36" s="39" t="str">
        <f t="shared" si="11"/>
        <v/>
      </c>
      <c r="S36" s="39"/>
      <c r="T36" s="39" t="str">
        <f t="shared" si="12"/>
        <v/>
      </c>
      <c r="U36" s="39"/>
      <c r="V36" s="39" t="str">
        <f t="shared" si="13"/>
        <v/>
      </c>
      <c r="W36" s="39"/>
      <c r="X36" s="39" t="str">
        <f t="shared" si="14"/>
        <v/>
      </c>
      <c r="Y36" s="40"/>
      <c r="Z36" s="40"/>
      <c r="AA36" s="39"/>
      <c r="AB36" s="39" t="str">
        <f t="shared" si="5"/>
        <v/>
      </c>
      <c r="AC36" s="39"/>
      <c r="AD36" s="39" t="str">
        <f t="shared" si="15"/>
        <v/>
      </c>
      <c r="AE36" s="39"/>
      <c r="AF36" s="39" t="str">
        <f t="shared" si="16"/>
        <v/>
      </c>
      <c r="AG36" s="39"/>
      <c r="AH36" s="39" t="str">
        <f t="shared" si="17"/>
        <v/>
      </c>
      <c r="AI36" s="39"/>
      <c r="AJ36" s="39" t="str">
        <f t="shared" si="18"/>
        <v/>
      </c>
      <c r="AK36" s="40"/>
      <c r="AL36" s="40"/>
      <c r="AM36" s="39"/>
      <c r="AN36" s="39" t="str">
        <f t="shared" si="6"/>
        <v/>
      </c>
      <c r="AO36" s="39"/>
      <c r="AP36" s="39" t="str">
        <f t="shared" si="19"/>
        <v/>
      </c>
      <c r="AQ36" s="39"/>
      <c r="AR36" s="39" t="str">
        <f t="shared" si="20"/>
        <v/>
      </c>
      <c r="AS36" s="39"/>
      <c r="AT36" s="39" t="str">
        <f t="shared" si="21"/>
        <v/>
      </c>
      <c r="AU36" s="39"/>
      <c r="AV36" s="39" t="str">
        <f t="shared" si="22"/>
        <v/>
      </c>
      <c r="AW36" s="40"/>
      <c r="AX36" s="40"/>
      <c r="AY36" s="39"/>
      <c r="AZ36" s="39" t="str">
        <f t="shared" si="7"/>
        <v/>
      </c>
      <c r="BA36" s="39"/>
      <c r="BB36" s="39" t="str">
        <f t="shared" si="23"/>
        <v/>
      </c>
      <c r="BC36" s="39"/>
      <c r="BD36" s="39" t="str">
        <f t="shared" si="24"/>
        <v/>
      </c>
    </row>
    <row r="37" spans="1:56" x14ac:dyDescent="0.25">
      <c r="A37" s="22" t="s">
        <v>48</v>
      </c>
      <c r="B37" s="22">
        <v>15</v>
      </c>
      <c r="C37" s="39"/>
      <c r="D37" s="39" t="str">
        <f t="shared" si="25"/>
        <v/>
      </c>
      <c r="E37" s="39"/>
      <c r="F37" s="39" t="str">
        <f t="shared" si="8"/>
        <v/>
      </c>
      <c r="G37" s="39"/>
      <c r="H37" s="39" t="str">
        <f t="shared" si="9"/>
        <v/>
      </c>
      <c r="I37" s="39"/>
      <c r="J37" s="39" t="str">
        <f t="shared" si="3"/>
        <v/>
      </c>
      <c r="K37" s="39"/>
      <c r="L37" s="39" t="str">
        <f t="shared" si="10"/>
        <v/>
      </c>
      <c r="M37" s="40"/>
      <c r="N37" s="40"/>
      <c r="O37" s="39"/>
      <c r="P37" s="39" t="str">
        <f t="shared" si="4"/>
        <v/>
      </c>
      <c r="Q37" s="39"/>
      <c r="R37" s="39" t="str">
        <f t="shared" si="11"/>
        <v/>
      </c>
      <c r="S37" s="39"/>
      <c r="T37" s="39" t="str">
        <f t="shared" si="12"/>
        <v/>
      </c>
      <c r="U37" s="39"/>
      <c r="V37" s="39" t="str">
        <f t="shared" si="13"/>
        <v/>
      </c>
      <c r="W37" s="39"/>
      <c r="X37" s="39" t="str">
        <f t="shared" si="14"/>
        <v/>
      </c>
      <c r="Y37" s="40"/>
      <c r="Z37" s="40"/>
      <c r="AA37" s="39"/>
      <c r="AB37" s="39" t="str">
        <f t="shared" si="5"/>
        <v/>
      </c>
      <c r="AC37" s="39"/>
      <c r="AD37" s="39" t="str">
        <f t="shared" si="15"/>
        <v/>
      </c>
      <c r="AE37" s="39"/>
      <c r="AF37" s="39" t="str">
        <f t="shared" si="16"/>
        <v/>
      </c>
      <c r="AG37" s="39"/>
      <c r="AH37" s="39" t="str">
        <f t="shared" si="17"/>
        <v/>
      </c>
      <c r="AI37" s="39"/>
      <c r="AJ37" s="39" t="str">
        <f t="shared" si="18"/>
        <v/>
      </c>
      <c r="AK37" s="40"/>
      <c r="AL37" s="40"/>
      <c r="AM37" s="39"/>
      <c r="AN37" s="39" t="str">
        <f t="shared" si="6"/>
        <v/>
      </c>
      <c r="AO37" s="39"/>
      <c r="AP37" s="39" t="str">
        <f t="shared" si="19"/>
        <v/>
      </c>
      <c r="AQ37" s="39"/>
      <c r="AR37" s="39" t="str">
        <f t="shared" si="20"/>
        <v/>
      </c>
      <c r="AS37" s="39"/>
      <c r="AT37" s="39" t="str">
        <f t="shared" si="21"/>
        <v/>
      </c>
      <c r="AU37" s="39"/>
      <c r="AV37" s="39" t="str">
        <f t="shared" si="22"/>
        <v/>
      </c>
      <c r="AW37" s="40"/>
      <c r="AX37" s="40"/>
      <c r="AY37" s="39"/>
      <c r="AZ37" s="39" t="str">
        <f t="shared" si="7"/>
        <v/>
      </c>
      <c r="BA37" s="39"/>
      <c r="BB37" s="39" t="str">
        <f t="shared" si="23"/>
        <v/>
      </c>
      <c r="BC37" s="39"/>
      <c r="BD37" s="39" t="str">
        <f t="shared" si="24"/>
        <v/>
      </c>
    </row>
    <row r="38" spans="1:56" x14ac:dyDescent="0.25">
      <c r="A38" s="22" t="s">
        <v>49</v>
      </c>
      <c r="B38" s="22">
        <v>15</v>
      </c>
      <c r="C38" s="39"/>
      <c r="D38" s="39" t="str">
        <f t="shared" si="25"/>
        <v/>
      </c>
      <c r="E38" s="39"/>
      <c r="F38" s="39" t="str">
        <f t="shared" si="8"/>
        <v/>
      </c>
      <c r="G38" s="39"/>
      <c r="H38" s="39" t="str">
        <f t="shared" si="9"/>
        <v/>
      </c>
      <c r="I38" s="39"/>
      <c r="J38" s="39" t="str">
        <f t="shared" si="3"/>
        <v/>
      </c>
      <c r="K38" s="39"/>
      <c r="L38" s="39" t="str">
        <f t="shared" si="10"/>
        <v/>
      </c>
      <c r="M38" s="40"/>
      <c r="N38" s="40"/>
      <c r="O38" s="39"/>
      <c r="P38" s="39" t="str">
        <f t="shared" si="4"/>
        <v/>
      </c>
      <c r="Q38" s="39"/>
      <c r="R38" s="39" t="str">
        <f t="shared" si="11"/>
        <v/>
      </c>
      <c r="S38" s="39"/>
      <c r="T38" s="39" t="str">
        <f t="shared" si="12"/>
        <v/>
      </c>
      <c r="U38" s="39"/>
      <c r="V38" s="39" t="str">
        <f t="shared" si="13"/>
        <v/>
      </c>
      <c r="W38" s="39"/>
      <c r="X38" s="39" t="str">
        <f t="shared" si="14"/>
        <v/>
      </c>
      <c r="Y38" s="40"/>
      <c r="Z38" s="40"/>
      <c r="AA38" s="39"/>
      <c r="AB38" s="39" t="str">
        <f t="shared" si="5"/>
        <v/>
      </c>
      <c r="AC38" s="39"/>
      <c r="AD38" s="39" t="str">
        <f t="shared" si="15"/>
        <v/>
      </c>
      <c r="AE38" s="39"/>
      <c r="AF38" s="39" t="str">
        <f t="shared" si="16"/>
        <v/>
      </c>
      <c r="AG38" s="39"/>
      <c r="AH38" s="39" t="str">
        <f t="shared" si="17"/>
        <v/>
      </c>
      <c r="AI38" s="39"/>
      <c r="AJ38" s="39" t="str">
        <f t="shared" si="18"/>
        <v/>
      </c>
      <c r="AK38" s="40"/>
      <c r="AL38" s="40"/>
      <c r="AM38" s="39"/>
      <c r="AN38" s="39" t="str">
        <f t="shared" si="6"/>
        <v/>
      </c>
      <c r="AO38" s="39"/>
      <c r="AP38" s="39" t="str">
        <f t="shared" si="19"/>
        <v/>
      </c>
      <c r="AQ38" s="39"/>
      <c r="AR38" s="39" t="str">
        <f t="shared" si="20"/>
        <v/>
      </c>
      <c r="AS38" s="39"/>
      <c r="AT38" s="39" t="str">
        <f t="shared" si="21"/>
        <v/>
      </c>
      <c r="AU38" s="39"/>
      <c r="AV38" s="39" t="str">
        <f t="shared" si="22"/>
        <v/>
      </c>
      <c r="AW38" s="40"/>
      <c r="AX38" s="40"/>
      <c r="AY38" s="39"/>
      <c r="AZ38" s="39" t="str">
        <f t="shared" si="7"/>
        <v/>
      </c>
      <c r="BA38" s="39"/>
      <c r="BB38" s="39" t="str">
        <f t="shared" si="23"/>
        <v/>
      </c>
      <c r="BC38" s="39"/>
      <c r="BD38" s="39" t="str">
        <f t="shared" si="24"/>
        <v/>
      </c>
    </row>
    <row r="39" spans="1:56" x14ac:dyDescent="0.25">
      <c r="A39" s="22" t="s">
        <v>50</v>
      </c>
      <c r="B39" s="22">
        <v>15</v>
      </c>
      <c r="C39" s="39"/>
      <c r="D39" s="39" t="str">
        <f t="shared" si="25"/>
        <v/>
      </c>
      <c r="E39" s="39"/>
      <c r="F39" s="39" t="str">
        <f t="shared" si="8"/>
        <v/>
      </c>
      <c r="G39" s="39"/>
      <c r="H39" s="39" t="str">
        <f t="shared" si="9"/>
        <v/>
      </c>
      <c r="I39" s="39"/>
      <c r="J39" s="39" t="str">
        <f t="shared" si="3"/>
        <v/>
      </c>
      <c r="K39" s="39"/>
      <c r="L39" s="39" t="str">
        <f t="shared" si="10"/>
        <v/>
      </c>
      <c r="M39" s="40"/>
      <c r="N39" s="40"/>
      <c r="O39" s="39"/>
      <c r="P39" s="39" t="str">
        <f t="shared" si="4"/>
        <v/>
      </c>
      <c r="Q39" s="39"/>
      <c r="R39" s="39" t="str">
        <f t="shared" si="11"/>
        <v/>
      </c>
      <c r="S39" s="39"/>
      <c r="T39" s="39" t="str">
        <f t="shared" si="12"/>
        <v/>
      </c>
      <c r="U39" s="39"/>
      <c r="V39" s="39" t="str">
        <f t="shared" si="13"/>
        <v/>
      </c>
      <c r="W39" s="39"/>
      <c r="X39" s="39" t="str">
        <f t="shared" si="14"/>
        <v/>
      </c>
      <c r="Y39" s="40"/>
      <c r="Z39" s="40"/>
      <c r="AA39" s="39"/>
      <c r="AB39" s="39" t="str">
        <f t="shared" si="5"/>
        <v/>
      </c>
      <c r="AC39" s="39"/>
      <c r="AD39" s="39" t="str">
        <f t="shared" si="15"/>
        <v/>
      </c>
      <c r="AE39" s="39"/>
      <c r="AF39" s="39" t="str">
        <f t="shared" si="16"/>
        <v/>
      </c>
      <c r="AG39" s="39"/>
      <c r="AH39" s="39" t="str">
        <f t="shared" si="17"/>
        <v/>
      </c>
      <c r="AI39" s="39"/>
      <c r="AJ39" s="39" t="str">
        <f t="shared" si="18"/>
        <v/>
      </c>
      <c r="AK39" s="40"/>
      <c r="AL39" s="40"/>
      <c r="AM39" s="39"/>
      <c r="AN39" s="39" t="str">
        <f t="shared" si="6"/>
        <v/>
      </c>
      <c r="AO39" s="39"/>
      <c r="AP39" s="39" t="str">
        <f t="shared" si="19"/>
        <v/>
      </c>
      <c r="AQ39" s="39"/>
      <c r="AR39" s="39" t="str">
        <f t="shared" si="20"/>
        <v/>
      </c>
      <c r="AS39" s="39"/>
      <c r="AT39" s="39" t="str">
        <f t="shared" si="21"/>
        <v/>
      </c>
      <c r="AU39" s="39"/>
      <c r="AV39" s="39" t="str">
        <f t="shared" si="22"/>
        <v/>
      </c>
      <c r="AW39" s="40"/>
      <c r="AX39" s="40"/>
      <c r="AY39" s="39"/>
      <c r="AZ39" s="39" t="str">
        <f t="shared" si="7"/>
        <v/>
      </c>
      <c r="BA39" s="39"/>
      <c r="BB39" s="39" t="str">
        <f t="shared" si="23"/>
        <v/>
      </c>
      <c r="BC39" s="39"/>
      <c r="BD39" s="39" t="str">
        <f t="shared" si="24"/>
        <v/>
      </c>
    </row>
    <row r="40" spans="1:56" x14ac:dyDescent="0.25">
      <c r="A40" s="21" t="s">
        <v>51</v>
      </c>
      <c r="B40" s="21">
        <v>24</v>
      </c>
      <c r="C40" s="55"/>
      <c r="D40" s="55" t="str">
        <f t="shared" si="25"/>
        <v/>
      </c>
      <c r="E40" s="55"/>
      <c r="F40" s="55" t="str">
        <f t="shared" si="8"/>
        <v/>
      </c>
      <c r="G40" s="55"/>
      <c r="H40" s="55" t="str">
        <f t="shared" si="9"/>
        <v/>
      </c>
      <c r="I40" s="55"/>
      <c r="J40" s="55" t="str">
        <f t="shared" si="3"/>
        <v/>
      </c>
      <c r="K40" s="55"/>
      <c r="L40" s="55" t="str">
        <f t="shared" si="10"/>
        <v/>
      </c>
      <c r="M40" s="40"/>
      <c r="N40" s="40"/>
      <c r="O40" s="55"/>
      <c r="P40" s="55" t="str">
        <f t="shared" si="4"/>
        <v/>
      </c>
      <c r="Q40" s="55"/>
      <c r="R40" s="55" t="str">
        <f t="shared" si="11"/>
        <v/>
      </c>
      <c r="S40" s="55"/>
      <c r="T40" s="55" t="str">
        <f t="shared" si="12"/>
        <v/>
      </c>
      <c r="U40" s="55"/>
      <c r="V40" s="55" t="str">
        <f t="shared" si="13"/>
        <v/>
      </c>
      <c r="W40" s="55"/>
      <c r="X40" s="55" t="str">
        <f t="shared" si="14"/>
        <v/>
      </c>
      <c r="Y40" s="40"/>
      <c r="Z40" s="40"/>
      <c r="AA40" s="55"/>
      <c r="AB40" s="55" t="str">
        <f t="shared" si="5"/>
        <v/>
      </c>
      <c r="AC40" s="55"/>
      <c r="AD40" s="55" t="str">
        <f t="shared" si="15"/>
        <v/>
      </c>
      <c r="AE40" s="55"/>
      <c r="AF40" s="55" t="str">
        <f t="shared" si="16"/>
        <v/>
      </c>
      <c r="AG40" s="55"/>
      <c r="AH40" s="55" t="str">
        <f t="shared" si="17"/>
        <v/>
      </c>
      <c r="AI40" s="55"/>
      <c r="AJ40" s="55" t="str">
        <f t="shared" si="18"/>
        <v/>
      </c>
      <c r="AK40" s="40"/>
      <c r="AL40" s="40"/>
      <c r="AM40" s="55"/>
      <c r="AN40" s="55" t="str">
        <f t="shared" si="6"/>
        <v/>
      </c>
      <c r="AO40" s="55"/>
      <c r="AP40" s="55" t="str">
        <f t="shared" si="19"/>
        <v/>
      </c>
      <c r="AQ40" s="55"/>
      <c r="AR40" s="55" t="str">
        <f t="shared" si="20"/>
        <v/>
      </c>
      <c r="AS40" s="55"/>
      <c r="AT40" s="55" t="str">
        <f t="shared" si="21"/>
        <v/>
      </c>
      <c r="AU40" s="55"/>
      <c r="AV40" s="55" t="str">
        <f t="shared" si="22"/>
        <v/>
      </c>
      <c r="AW40" s="40"/>
      <c r="AX40" s="40"/>
      <c r="AY40" s="55"/>
      <c r="AZ40" s="55" t="str">
        <f t="shared" si="7"/>
        <v/>
      </c>
      <c r="BA40" s="55"/>
      <c r="BB40" s="55" t="str">
        <f t="shared" si="23"/>
        <v/>
      </c>
      <c r="BC40" s="55"/>
      <c r="BD40" s="55" t="str">
        <f t="shared" si="24"/>
        <v/>
      </c>
    </row>
    <row r="41" spans="1:56" x14ac:dyDescent="0.25">
      <c r="A41" s="21" t="s">
        <v>29</v>
      </c>
      <c r="B41" s="21">
        <v>13</v>
      </c>
      <c r="C41" s="55"/>
      <c r="D41" s="55" t="str">
        <f t="shared" si="25"/>
        <v/>
      </c>
      <c r="E41" s="55"/>
      <c r="F41" s="55" t="str">
        <f t="shared" si="8"/>
        <v/>
      </c>
      <c r="G41" s="55"/>
      <c r="H41" s="55" t="str">
        <f t="shared" si="9"/>
        <v/>
      </c>
      <c r="I41" s="55"/>
      <c r="J41" s="55" t="str">
        <f t="shared" si="3"/>
        <v/>
      </c>
      <c r="K41" s="55"/>
      <c r="L41" s="55" t="str">
        <f t="shared" si="10"/>
        <v/>
      </c>
      <c r="M41" s="40"/>
      <c r="N41" s="40"/>
      <c r="O41" s="55"/>
      <c r="P41" s="55" t="str">
        <f t="shared" si="4"/>
        <v/>
      </c>
      <c r="Q41" s="55"/>
      <c r="R41" s="55" t="str">
        <f t="shared" si="11"/>
        <v/>
      </c>
      <c r="S41" s="55"/>
      <c r="T41" s="55" t="str">
        <f t="shared" si="12"/>
        <v/>
      </c>
      <c r="U41" s="55"/>
      <c r="V41" s="55" t="str">
        <f t="shared" si="13"/>
        <v/>
      </c>
      <c r="W41" s="55"/>
      <c r="X41" s="55" t="str">
        <f t="shared" si="14"/>
        <v/>
      </c>
      <c r="Y41" s="40"/>
      <c r="Z41" s="40"/>
      <c r="AA41" s="55"/>
      <c r="AB41" s="55" t="str">
        <f t="shared" si="5"/>
        <v/>
      </c>
      <c r="AC41" s="55"/>
      <c r="AD41" s="55" t="str">
        <f t="shared" si="15"/>
        <v/>
      </c>
      <c r="AE41" s="55"/>
      <c r="AF41" s="55" t="str">
        <f t="shared" si="16"/>
        <v/>
      </c>
      <c r="AG41" s="55"/>
      <c r="AH41" s="55" t="str">
        <f t="shared" si="17"/>
        <v/>
      </c>
      <c r="AI41" s="55"/>
      <c r="AJ41" s="55" t="str">
        <f t="shared" si="18"/>
        <v/>
      </c>
      <c r="AK41" s="40"/>
      <c r="AL41" s="40"/>
      <c r="AM41" s="55"/>
      <c r="AN41" s="55" t="str">
        <f t="shared" si="6"/>
        <v/>
      </c>
      <c r="AO41" s="55"/>
      <c r="AP41" s="55" t="str">
        <f t="shared" si="19"/>
        <v/>
      </c>
      <c r="AQ41" s="55"/>
      <c r="AR41" s="55" t="str">
        <f t="shared" si="20"/>
        <v/>
      </c>
      <c r="AS41" s="55"/>
      <c r="AT41" s="55" t="str">
        <f t="shared" si="21"/>
        <v/>
      </c>
      <c r="AU41" s="55"/>
      <c r="AV41" s="55" t="str">
        <f t="shared" si="22"/>
        <v/>
      </c>
      <c r="AW41" s="40"/>
      <c r="AX41" s="40"/>
      <c r="AY41" s="55"/>
      <c r="AZ41" s="55" t="str">
        <f t="shared" si="7"/>
        <v/>
      </c>
      <c r="BA41" s="55"/>
      <c r="BB41" s="55" t="str">
        <f t="shared" si="23"/>
        <v/>
      </c>
      <c r="BC41" s="55"/>
      <c r="BD41" s="55" t="str">
        <f t="shared" si="24"/>
        <v/>
      </c>
    </row>
    <row r="42" spans="1:56" x14ac:dyDescent="0.25">
      <c r="A42" s="21" t="s">
        <v>52</v>
      </c>
      <c r="B42" s="21">
        <v>15</v>
      </c>
      <c r="C42" s="55"/>
      <c r="D42" s="55" t="str">
        <f t="shared" si="25"/>
        <v/>
      </c>
      <c r="E42" s="55"/>
      <c r="F42" s="55" t="str">
        <f t="shared" si="8"/>
        <v/>
      </c>
      <c r="G42" s="55"/>
      <c r="H42" s="55" t="str">
        <f t="shared" si="9"/>
        <v/>
      </c>
      <c r="I42" s="55"/>
      <c r="J42" s="55" t="str">
        <f t="shared" si="3"/>
        <v/>
      </c>
      <c r="K42" s="55"/>
      <c r="L42" s="55" t="str">
        <f t="shared" si="10"/>
        <v/>
      </c>
      <c r="M42" s="40"/>
      <c r="N42" s="40"/>
      <c r="O42" s="55"/>
      <c r="P42" s="55" t="str">
        <f t="shared" si="4"/>
        <v/>
      </c>
      <c r="Q42" s="55"/>
      <c r="R42" s="55" t="str">
        <f t="shared" si="11"/>
        <v/>
      </c>
      <c r="S42" s="55"/>
      <c r="T42" s="55" t="str">
        <f t="shared" si="12"/>
        <v/>
      </c>
      <c r="U42" s="55"/>
      <c r="V42" s="55" t="str">
        <f t="shared" si="13"/>
        <v/>
      </c>
      <c r="W42" s="55"/>
      <c r="X42" s="55" t="str">
        <f t="shared" si="14"/>
        <v/>
      </c>
      <c r="Y42" s="40"/>
      <c r="Z42" s="40"/>
      <c r="AA42" s="55"/>
      <c r="AB42" s="55" t="str">
        <f t="shared" si="5"/>
        <v/>
      </c>
      <c r="AC42" s="55"/>
      <c r="AD42" s="55" t="str">
        <f t="shared" si="15"/>
        <v/>
      </c>
      <c r="AE42" s="55"/>
      <c r="AF42" s="55" t="str">
        <f t="shared" si="16"/>
        <v/>
      </c>
      <c r="AG42" s="55"/>
      <c r="AH42" s="55" t="str">
        <f t="shared" si="17"/>
        <v/>
      </c>
      <c r="AI42" s="55"/>
      <c r="AJ42" s="55" t="str">
        <f t="shared" si="18"/>
        <v/>
      </c>
      <c r="AK42" s="40"/>
      <c r="AL42" s="40"/>
      <c r="AM42" s="55"/>
      <c r="AN42" s="55" t="str">
        <f t="shared" si="6"/>
        <v/>
      </c>
      <c r="AO42" s="55"/>
      <c r="AP42" s="55" t="str">
        <f t="shared" si="19"/>
        <v/>
      </c>
      <c r="AQ42" s="55"/>
      <c r="AR42" s="55" t="str">
        <f t="shared" si="20"/>
        <v/>
      </c>
      <c r="AS42" s="55"/>
      <c r="AT42" s="55" t="str">
        <f t="shared" si="21"/>
        <v/>
      </c>
      <c r="AU42" s="55"/>
      <c r="AV42" s="55" t="str">
        <f t="shared" si="22"/>
        <v/>
      </c>
      <c r="AW42" s="40"/>
      <c r="AX42" s="40"/>
      <c r="AY42" s="55"/>
      <c r="AZ42" s="55" t="str">
        <f t="shared" si="7"/>
        <v/>
      </c>
      <c r="BA42" s="55"/>
      <c r="BB42" s="55" t="str">
        <f t="shared" si="23"/>
        <v/>
      </c>
      <c r="BC42" s="55"/>
      <c r="BD42" s="55" t="str">
        <f t="shared" si="24"/>
        <v/>
      </c>
    </row>
    <row r="43" spans="1:56" x14ac:dyDescent="0.25">
      <c r="A43" s="21" t="s">
        <v>53</v>
      </c>
      <c r="B43" s="21">
        <v>24</v>
      </c>
      <c r="C43" s="55"/>
      <c r="D43" s="55" t="str">
        <f t="shared" si="25"/>
        <v/>
      </c>
      <c r="E43" s="55"/>
      <c r="F43" s="55" t="str">
        <f t="shared" si="8"/>
        <v/>
      </c>
      <c r="G43" s="55"/>
      <c r="H43" s="55" t="str">
        <f t="shared" si="9"/>
        <v/>
      </c>
      <c r="I43" s="55"/>
      <c r="J43" s="55" t="str">
        <f t="shared" si="3"/>
        <v/>
      </c>
      <c r="K43" s="55"/>
      <c r="L43" s="55" t="str">
        <f t="shared" si="10"/>
        <v/>
      </c>
      <c r="M43" s="40"/>
      <c r="N43" s="40"/>
      <c r="O43" s="55"/>
      <c r="P43" s="55" t="str">
        <f t="shared" si="4"/>
        <v/>
      </c>
      <c r="Q43" s="55"/>
      <c r="R43" s="55" t="str">
        <f t="shared" si="11"/>
        <v/>
      </c>
      <c r="S43" s="55"/>
      <c r="T43" s="55" t="str">
        <f t="shared" si="12"/>
        <v/>
      </c>
      <c r="U43" s="55"/>
      <c r="V43" s="55" t="str">
        <f t="shared" si="13"/>
        <v/>
      </c>
      <c r="W43" s="55"/>
      <c r="X43" s="55" t="str">
        <f t="shared" si="14"/>
        <v/>
      </c>
      <c r="Y43" s="40"/>
      <c r="Z43" s="40"/>
      <c r="AA43" s="55"/>
      <c r="AB43" s="55" t="str">
        <f t="shared" si="5"/>
        <v/>
      </c>
      <c r="AC43" s="55"/>
      <c r="AD43" s="55" t="str">
        <f t="shared" si="15"/>
        <v/>
      </c>
      <c r="AE43" s="55"/>
      <c r="AF43" s="55" t="str">
        <f t="shared" si="16"/>
        <v/>
      </c>
      <c r="AG43" s="55"/>
      <c r="AH43" s="55" t="str">
        <f t="shared" si="17"/>
        <v/>
      </c>
      <c r="AI43" s="55"/>
      <c r="AJ43" s="55" t="str">
        <f t="shared" si="18"/>
        <v/>
      </c>
      <c r="AK43" s="40"/>
      <c r="AL43" s="40"/>
      <c r="AM43" s="55"/>
      <c r="AN43" s="55" t="str">
        <f t="shared" si="6"/>
        <v/>
      </c>
      <c r="AO43" s="55"/>
      <c r="AP43" s="55" t="str">
        <f t="shared" si="19"/>
        <v/>
      </c>
      <c r="AQ43" s="55"/>
      <c r="AR43" s="55" t="str">
        <f t="shared" si="20"/>
        <v/>
      </c>
      <c r="AS43" s="55"/>
      <c r="AT43" s="55" t="str">
        <f t="shared" si="21"/>
        <v/>
      </c>
      <c r="AU43" s="55"/>
      <c r="AV43" s="55" t="str">
        <f t="shared" si="22"/>
        <v/>
      </c>
      <c r="AW43" s="40"/>
      <c r="AX43" s="40"/>
      <c r="AY43" s="55"/>
      <c r="AZ43" s="55" t="str">
        <f t="shared" si="7"/>
        <v/>
      </c>
      <c r="BA43" s="55"/>
      <c r="BB43" s="55" t="str">
        <f t="shared" si="23"/>
        <v/>
      </c>
      <c r="BC43" s="55"/>
      <c r="BD43" s="55" t="str">
        <f t="shared" si="24"/>
        <v/>
      </c>
    </row>
    <row r="44" spans="1:56" x14ac:dyDescent="0.25">
      <c r="A44" s="21" t="s">
        <v>95</v>
      </c>
      <c r="B44" s="21">
        <v>15</v>
      </c>
      <c r="C44" s="55"/>
      <c r="D44" s="55" t="str">
        <f t="shared" si="25"/>
        <v/>
      </c>
      <c r="E44" s="55"/>
      <c r="F44" s="55" t="str">
        <f t="shared" si="8"/>
        <v/>
      </c>
      <c r="G44" s="55"/>
      <c r="H44" s="55" t="str">
        <f t="shared" si="9"/>
        <v/>
      </c>
      <c r="I44" s="55"/>
      <c r="J44" s="55" t="str">
        <f t="shared" si="3"/>
        <v/>
      </c>
      <c r="K44" s="55"/>
      <c r="L44" s="55" t="str">
        <f t="shared" si="10"/>
        <v/>
      </c>
      <c r="M44" s="40"/>
      <c r="N44" s="40"/>
      <c r="O44" s="55"/>
      <c r="P44" s="55" t="str">
        <f t="shared" si="4"/>
        <v/>
      </c>
      <c r="Q44" s="55"/>
      <c r="R44" s="55" t="str">
        <f t="shared" si="11"/>
        <v/>
      </c>
      <c r="S44" s="55"/>
      <c r="T44" s="55" t="str">
        <f t="shared" si="12"/>
        <v/>
      </c>
      <c r="U44" s="55"/>
      <c r="V44" s="55" t="str">
        <f t="shared" si="13"/>
        <v/>
      </c>
      <c r="W44" s="55"/>
      <c r="X44" s="55" t="str">
        <f t="shared" si="14"/>
        <v/>
      </c>
      <c r="Y44" s="40"/>
      <c r="Z44" s="40"/>
      <c r="AA44" s="55"/>
      <c r="AB44" s="55" t="str">
        <f t="shared" si="5"/>
        <v/>
      </c>
      <c r="AC44" s="55"/>
      <c r="AD44" s="55" t="str">
        <f t="shared" si="15"/>
        <v/>
      </c>
      <c r="AE44" s="55"/>
      <c r="AF44" s="55" t="str">
        <f t="shared" si="16"/>
        <v/>
      </c>
      <c r="AG44" s="55"/>
      <c r="AH44" s="55" t="str">
        <f t="shared" si="17"/>
        <v/>
      </c>
      <c r="AI44" s="55"/>
      <c r="AJ44" s="55" t="str">
        <f t="shared" si="18"/>
        <v/>
      </c>
      <c r="AK44" s="40"/>
      <c r="AL44" s="40"/>
      <c r="AM44" s="55"/>
      <c r="AN44" s="55" t="str">
        <f t="shared" si="6"/>
        <v/>
      </c>
      <c r="AO44" s="55"/>
      <c r="AP44" s="55" t="str">
        <f t="shared" si="19"/>
        <v/>
      </c>
      <c r="AQ44" s="55"/>
      <c r="AR44" s="55" t="str">
        <f t="shared" si="20"/>
        <v/>
      </c>
      <c r="AS44" s="55"/>
      <c r="AT44" s="55" t="str">
        <f t="shared" si="21"/>
        <v/>
      </c>
      <c r="AU44" s="55"/>
      <c r="AV44" s="55" t="str">
        <f t="shared" si="22"/>
        <v/>
      </c>
      <c r="AW44" s="40"/>
      <c r="AX44" s="40"/>
      <c r="AY44" s="55"/>
      <c r="AZ44" s="55" t="str">
        <f t="shared" si="7"/>
        <v/>
      </c>
      <c r="BA44" s="55"/>
      <c r="BB44" s="55" t="str">
        <f t="shared" si="23"/>
        <v/>
      </c>
      <c r="BC44" s="55"/>
      <c r="BD44" s="55" t="str">
        <f t="shared" si="24"/>
        <v/>
      </c>
    </row>
    <row r="45" spans="1:56" x14ac:dyDescent="0.25">
      <c r="A45" s="22" t="s">
        <v>42</v>
      </c>
      <c r="B45" s="22">
        <v>24</v>
      </c>
      <c r="C45" s="39"/>
      <c r="D45" s="39" t="str">
        <f t="shared" si="25"/>
        <v/>
      </c>
      <c r="E45" s="39"/>
      <c r="F45" s="39" t="str">
        <f t="shared" si="8"/>
        <v/>
      </c>
      <c r="G45" s="39"/>
      <c r="H45" s="39" t="str">
        <f t="shared" si="9"/>
        <v/>
      </c>
      <c r="I45" s="39"/>
      <c r="J45" s="39" t="str">
        <f t="shared" si="3"/>
        <v/>
      </c>
      <c r="K45" s="39"/>
      <c r="L45" s="39" t="str">
        <f t="shared" si="10"/>
        <v/>
      </c>
      <c r="M45" s="40"/>
      <c r="N45" s="40"/>
      <c r="O45" s="39"/>
      <c r="P45" s="39" t="str">
        <f t="shared" si="4"/>
        <v/>
      </c>
      <c r="Q45" s="39"/>
      <c r="R45" s="39" t="str">
        <f t="shared" si="11"/>
        <v/>
      </c>
      <c r="S45" s="39"/>
      <c r="T45" s="39" t="str">
        <f t="shared" si="12"/>
        <v/>
      </c>
      <c r="U45" s="39"/>
      <c r="V45" s="39" t="str">
        <f t="shared" si="13"/>
        <v/>
      </c>
      <c r="W45" s="39"/>
      <c r="X45" s="39" t="str">
        <f t="shared" si="14"/>
        <v/>
      </c>
      <c r="Y45" s="40"/>
      <c r="Z45" s="40"/>
      <c r="AA45" s="39"/>
      <c r="AB45" s="39" t="str">
        <f t="shared" si="5"/>
        <v/>
      </c>
      <c r="AC45" s="39"/>
      <c r="AD45" s="39" t="str">
        <f t="shared" si="15"/>
        <v/>
      </c>
      <c r="AE45" s="39"/>
      <c r="AF45" s="39" t="str">
        <f t="shared" si="16"/>
        <v/>
      </c>
      <c r="AG45" s="39"/>
      <c r="AH45" s="39" t="str">
        <f t="shared" si="17"/>
        <v/>
      </c>
      <c r="AI45" s="39"/>
      <c r="AJ45" s="39" t="str">
        <f t="shared" si="18"/>
        <v/>
      </c>
      <c r="AK45" s="40"/>
      <c r="AL45" s="40"/>
      <c r="AM45" s="39"/>
      <c r="AN45" s="39" t="str">
        <f t="shared" si="6"/>
        <v/>
      </c>
      <c r="AO45" s="39"/>
      <c r="AP45" s="39" t="str">
        <f t="shared" si="19"/>
        <v/>
      </c>
      <c r="AQ45" s="39"/>
      <c r="AR45" s="39" t="str">
        <f t="shared" si="20"/>
        <v/>
      </c>
      <c r="AS45" s="39"/>
      <c r="AT45" s="39" t="str">
        <f t="shared" si="21"/>
        <v/>
      </c>
      <c r="AU45" s="39"/>
      <c r="AV45" s="39" t="str">
        <f t="shared" si="22"/>
        <v/>
      </c>
      <c r="AW45" s="40"/>
      <c r="AX45" s="40"/>
      <c r="AY45" s="39"/>
      <c r="AZ45" s="39" t="str">
        <f t="shared" si="7"/>
        <v/>
      </c>
      <c r="BA45" s="39"/>
      <c r="BB45" s="39" t="str">
        <f t="shared" si="23"/>
        <v/>
      </c>
      <c r="BC45" s="39"/>
      <c r="BD45" s="39" t="str">
        <f t="shared" si="24"/>
        <v/>
      </c>
    </row>
    <row r="46" spans="1:56" x14ac:dyDescent="0.25">
      <c r="A46" s="22" t="s">
        <v>43</v>
      </c>
      <c r="B46" s="22">
        <v>24</v>
      </c>
      <c r="C46" s="39"/>
      <c r="D46" s="39" t="str">
        <f t="shared" si="25"/>
        <v/>
      </c>
      <c r="E46" s="39"/>
      <c r="F46" s="39" t="str">
        <f t="shared" si="8"/>
        <v/>
      </c>
      <c r="G46" s="39"/>
      <c r="H46" s="39" t="str">
        <f t="shared" si="9"/>
        <v/>
      </c>
      <c r="I46" s="39"/>
      <c r="J46" s="39" t="str">
        <f t="shared" si="3"/>
        <v/>
      </c>
      <c r="K46" s="39"/>
      <c r="L46" s="39" t="str">
        <f t="shared" si="10"/>
        <v/>
      </c>
      <c r="M46" s="40"/>
      <c r="N46" s="40"/>
      <c r="O46" s="39"/>
      <c r="P46" s="39" t="str">
        <f t="shared" si="4"/>
        <v/>
      </c>
      <c r="Q46" s="39"/>
      <c r="R46" s="39" t="str">
        <f t="shared" si="11"/>
        <v/>
      </c>
      <c r="S46" s="39"/>
      <c r="T46" s="39" t="str">
        <f t="shared" si="12"/>
        <v/>
      </c>
      <c r="U46" s="39"/>
      <c r="V46" s="39" t="str">
        <f t="shared" si="13"/>
        <v/>
      </c>
      <c r="W46" s="39"/>
      <c r="X46" s="39" t="str">
        <f t="shared" si="14"/>
        <v/>
      </c>
      <c r="Y46" s="40"/>
      <c r="Z46" s="40"/>
      <c r="AA46" s="39"/>
      <c r="AB46" s="39" t="str">
        <f t="shared" si="5"/>
        <v/>
      </c>
      <c r="AC46" s="39"/>
      <c r="AD46" s="39" t="str">
        <f t="shared" si="15"/>
        <v/>
      </c>
      <c r="AE46" s="39"/>
      <c r="AF46" s="39" t="str">
        <f t="shared" si="16"/>
        <v/>
      </c>
      <c r="AG46" s="39"/>
      <c r="AH46" s="39" t="str">
        <f t="shared" si="17"/>
        <v/>
      </c>
      <c r="AI46" s="39"/>
      <c r="AJ46" s="39" t="str">
        <f t="shared" si="18"/>
        <v/>
      </c>
      <c r="AK46" s="40"/>
      <c r="AL46" s="40"/>
      <c r="AM46" s="39"/>
      <c r="AN46" s="39" t="str">
        <f t="shared" si="6"/>
        <v/>
      </c>
      <c r="AO46" s="39"/>
      <c r="AP46" s="39" t="str">
        <f t="shared" si="19"/>
        <v/>
      </c>
      <c r="AQ46" s="39"/>
      <c r="AR46" s="39" t="str">
        <f t="shared" si="20"/>
        <v/>
      </c>
      <c r="AS46" s="39"/>
      <c r="AT46" s="39" t="str">
        <f t="shared" si="21"/>
        <v/>
      </c>
      <c r="AU46" s="39"/>
      <c r="AV46" s="39" t="str">
        <f t="shared" si="22"/>
        <v/>
      </c>
      <c r="AW46" s="40"/>
      <c r="AX46" s="40"/>
      <c r="AY46" s="39"/>
      <c r="AZ46" s="39" t="str">
        <f t="shared" si="7"/>
        <v/>
      </c>
      <c r="BA46" s="39"/>
      <c r="BB46" s="39" t="str">
        <f t="shared" si="23"/>
        <v/>
      </c>
      <c r="BC46" s="39"/>
      <c r="BD46" s="39" t="str">
        <f t="shared" si="24"/>
        <v/>
      </c>
    </row>
    <row r="47" spans="1:56" x14ac:dyDescent="0.25">
      <c r="A47" s="22" t="s">
        <v>54</v>
      </c>
      <c r="B47" s="22">
        <v>15</v>
      </c>
      <c r="C47" s="39"/>
      <c r="D47" s="39" t="str">
        <f t="shared" si="25"/>
        <v/>
      </c>
      <c r="E47" s="39"/>
      <c r="F47" s="39" t="str">
        <f t="shared" si="8"/>
        <v/>
      </c>
      <c r="G47" s="39"/>
      <c r="H47" s="39" t="str">
        <f t="shared" si="9"/>
        <v/>
      </c>
      <c r="I47" s="39"/>
      <c r="J47" s="39" t="str">
        <f t="shared" si="3"/>
        <v/>
      </c>
      <c r="K47" s="39"/>
      <c r="L47" s="39" t="str">
        <f t="shared" si="10"/>
        <v/>
      </c>
      <c r="M47" s="40"/>
      <c r="N47" s="40"/>
      <c r="O47" s="39"/>
      <c r="P47" s="39" t="str">
        <f t="shared" si="4"/>
        <v/>
      </c>
      <c r="Q47" s="39"/>
      <c r="R47" s="39" t="str">
        <f t="shared" si="11"/>
        <v/>
      </c>
      <c r="S47" s="39"/>
      <c r="T47" s="39" t="str">
        <f t="shared" si="12"/>
        <v/>
      </c>
      <c r="U47" s="39"/>
      <c r="V47" s="39" t="str">
        <f t="shared" si="13"/>
        <v/>
      </c>
      <c r="W47" s="39"/>
      <c r="X47" s="39" t="str">
        <f t="shared" si="14"/>
        <v/>
      </c>
      <c r="Y47" s="40"/>
      <c r="Z47" s="40"/>
      <c r="AA47" s="39"/>
      <c r="AB47" s="39" t="str">
        <f t="shared" si="5"/>
        <v/>
      </c>
      <c r="AC47" s="39"/>
      <c r="AD47" s="39" t="str">
        <f t="shared" si="15"/>
        <v/>
      </c>
      <c r="AE47" s="39"/>
      <c r="AF47" s="39" t="str">
        <f t="shared" si="16"/>
        <v/>
      </c>
      <c r="AG47" s="39"/>
      <c r="AH47" s="39" t="str">
        <f t="shared" si="17"/>
        <v/>
      </c>
      <c r="AI47" s="39"/>
      <c r="AJ47" s="39" t="str">
        <f t="shared" si="18"/>
        <v/>
      </c>
      <c r="AK47" s="40"/>
      <c r="AL47" s="40"/>
      <c r="AM47" s="39"/>
      <c r="AN47" s="39" t="str">
        <f t="shared" si="6"/>
        <v/>
      </c>
      <c r="AO47" s="39"/>
      <c r="AP47" s="39" t="str">
        <f t="shared" si="19"/>
        <v/>
      </c>
      <c r="AQ47" s="39"/>
      <c r="AR47" s="39" t="str">
        <f t="shared" si="20"/>
        <v/>
      </c>
      <c r="AS47" s="39"/>
      <c r="AT47" s="39" t="str">
        <f t="shared" si="21"/>
        <v/>
      </c>
      <c r="AU47" s="39"/>
      <c r="AV47" s="39" t="str">
        <f t="shared" si="22"/>
        <v/>
      </c>
      <c r="AW47" s="40"/>
      <c r="AX47" s="40"/>
      <c r="AY47" s="39"/>
      <c r="AZ47" s="39" t="str">
        <f t="shared" si="7"/>
        <v/>
      </c>
      <c r="BA47" s="39"/>
      <c r="BB47" s="39" t="str">
        <f t="shared" si="23"/>
        <v/>
      </c>
      <c r="BC47" s="39"/>
      <c r="BD47" s="39" t="str">
        <f t="shared" si="24"/>
        <v/>
      </c>
    </row>
    <row r="48" spans="1:56" x14ac:dyDescent="0.25">
      <c r="A48" s="22" t="s">
        <v>44</v>
      </c>
      <c r="B48" s="22">
        <v>24</v>
      </c>
      <c r="C48" s="39"/>
      <c r="D48" s="39" t="str">
        <f t="shared" si="25"/>
        <v/>
      </c>
      <c r="E48" s="39"/>
      <c r="F48" s="39" t="str">
        <f t="shared" si="8"/>
        <v/>
      </c>
      <c r="G48" s="39"/>
      <c r="H48" s="39" t="str">
        <f t="shared" si="9"/>
        <v/>
      </c>
      <c r="I48" s="39"/>
      <c r="J48" s="39" t="str">
        <f t="shared" si="3"/>
        <v/>
      </c>
      <c r="K48" s="39"/>
      <c r="L48" s="39" t="str">
        <f t="shared" si="10"/>
        <v/>
      </c>
      <c r="M48" s="40"/>
      <c r="N48" s="40"/>
      <c r="O48" s="39"/>
      <c r="P48" s="39" t="str">
        <f t="shared" si="4"/>
        <v/>
      </c>
      <c r="Q48" s="39"/>
      <c r="R48" s="39" t="str">
        <f t="shared" si="11"/>
        <v/>
      </c>
      <c r="S48" s="39"/>
      <c r="T48" s="39" t="str">
        <f t="shared" si="12"/>
        <v/>
      </c>
      <c r="U48" s="39"/>
      <c r="V48" s="39" t="str">
        <f t="shared" si="13"/>
        <v/>
      </c>
      <c r="W48" s="39"/>
      <c r="X48" s="39" t="str">
        <f t="shared" si="14"/>
        <v/>
      </c>
      <c r="Y48" s="40"/>
      <c r="Z48" s="40"/>
      <c r="AA48" s="39"/>
      <c r="AB48" s="39" t="str">
        <f t="shared" si="5"/>
        <v/>
      </c>
      <c r="AC48" s="39"/>
      <c r="AD48" s="39" t="str">
        <f t="shared" si="15"/>
        <v/>
      </c>
      <c r="AE48" s="39"/>
      <c r="AF48" s="39" t="str">
        <f t="shared" si="16"/>
        <v/>
      </c>
      <c r="AG48" s="39"/>
      <c r="AH48" s="39" t="str">
        <f t="shared" si="17"/>
        <v/>
      </c>
      <c r="AI48" s="39"/>
      <c r="AJ48" s="39" t="str">
        <f t="shared" si="18"/>
        <v/>
      </c>
      <c r="AK48" s="40"/>
      <c r="AL48" s="40"/>
      <c r="AM48" s="39"/>
      <c r="AN48" s="39" t="str">
        <f t="shared" si="6"/>
        <v/>
      </c>
      <c r="AO48" s="39"/>
      <c r="AP48" s="39" t="str">
        <f t="shared" si="19"/>
        <v/>
      </c>
      <c r="AQ48" s="39"/>
      <c r="AR48" s="39" t="str">
        <f t="shared" si="20"/>
        <v/>
      </c>
      <c r="AS48" s="39"/>
      <c r="AT48" s="39" t="str">
        <f t="shared" si="21"/>
        <v/>
      </c>
      <c r="AU48" s="39"/>
      <c r="AV48" s="39" t="str">
        <f t="shared" si="22"/>
        <v/>
      </c>
      <c r="AW48" s="40"/>
      <c r="AX48" s="40"/>
      <c r="AY48" s="39"/>
      <c r="AZ48" s="39" t="str">
        <f t="shared" si="7"/>
        <v/>
      </c>
      <c r="BA48" s="39"/>
      <c r="BB48" s="39" t="str">
        <f t="shared" si="23"/>
        <v/>
      </c>
      <c r="BC48" s="39"/>
      <c r="BD48" s="39" t="str">
        <f t="shared" si="24"/>
        <v/>
      </c>
    </row>
    <row r="49" spans="1:58" x14ac:dyDescent="0.25">
      <c r="A49" s="22" t="s">
        <v>45</v>
      </c>
      <c r="B49" s="22">
        <v>24</v>
      </c>
      <c r="C49" s="39"/>
      <c r="D49" s="39" t="str">
        <f t="shared" si="25"/>
        <v/>
      </c>
      <c r="E49" s="39"/>
      <c r="F49" s="39" t="str">
        <f t="shared" si="8"/>
        <v/>
      </c>
      <c r="G49" s="39"/>
      <c r="H49" s="39" t="str">
        <f t="shared" si="9"/>
        <v/>
      </c>
      <c r="I49" s="39"/>
      <c r="J49" s="39" t="str">
        <f t="shared" si="3"/>
        <v/>
      </c>
      <c r="K49" s="39"/>
      <c r="L49" s="39" t="str">
        <f t="shared" si="10"/>
        <v/>
      </c>
      <c r="M49" s="40"/>
      <c r="N49" s="40"/>
      <c r="O49" s="39"/>
      <c r="P49" s="39" t="str">
        <f t="shared" si="4"/>
        <v/>
      </c>
      <c r="Q49" s="39"/>
      <c r="R49" s="39" t="str">
        <f t="shared" si="11"/>
        <v/>
      </c>
      <c r="S49" s="39"/>
      <c r="T49" s="39" t="str">
        <f t="shared" si="12"/>
        <v/>
      </c>
      <c r="U49" s="39"/>
      <c r="V49" s="39" t="str">
        <f t="shared" si="13"/>
        <v/>
      </c>
      <c r="W49" s="39"/>
      <c r="X49" s="39" t="str">
        <f t="shared" si="14"/>
        <v/>
      </c>
      <c r="Y49" s="40"/>
      <c r="Z49" s="40"/>
      <c r="AA49" s="39"/>
      <c r="AB49" s="39" t="str">
        <f t="shared" si="5"/>
        <v/>
      </c>
      <c r="AC49" s="39"/>
      <c r="AD49" s="39" t="str">
        <f t="shared" si="15"/>
        <v/>
      </c>
      <c r="AE49" s="39"/>
      <c r="AF49" s="39" t="str">
        <f t="shared" si="16"/>
        <v/>
      </c>
      <c r="AG49" s="39"/>
      <c r="AH49" s="39" t="str">
        <f t="shared" si="17"/>
        <v/>
      </c>
      <c r="AI49" s="39"/>
      <c r="AJ49" s="39" t="str">
        <f t="shared" si="18"/>
        <v/>
      </c>
      <c r="AK49" s="40"/>
      <c r="AL49" s="40"/>
      <c r="AM49" s="39"/>
      <c r="AN49" s="39" t="str">
        <f t="shared" si="6"/>
        <v/>
      </c>
      <c r="AO49" s="39"/>
      <c r="AP49" s="39" t="str">
        <f t="shared" si="19"/>
        <v/>
      </c>
      <c r="AQ49" s="39"/>
      <c r="AR49" s="39" t="str">
        <f t="shared" si="20"/>
        <v/>
      </c>
      <c r="AS49" s="39"/>
      <c r="AT49" s="39" t="str">
        <f t="shared" si="21"/>
        <v/>
      </c>
      <c r="AU49" s="39"/>
      <c r="AV49" s="39" t="str">
        <f t="shared" si="22"/>
        <v/>
      </c>
      <c r="AW49" s="40"/>
      <c r="AX49" s="40"/>
      <c r="AY49" s="39"/>
      <c r="AZ49" s="39" t="str">
        <f t="shared" si="7"/>
        <v/>
      </c>
      <c r="BA49" s="39"/>
      <c r="BB49" s="39" t="str">
        <f t="shared" si="23"/>
        <v/>
      </c>
      <c r="BC49" s="39"/>
      <c r="BD49" s="39" t="str">
        <f t="shared" si="24"/>
        <v/>
      </c>
    </row>
    <row r="50" spans="1:58" x14ac:dyDescent="0.25">
      <c r="A50" s="22" t="s">
        <v>55</v>
      </c>
      <c r="B50" s="22">
        <v>15</v>
      </c>
      <c r="C50" s="39"/>
      <c r="D50" s="39" t="str">
        <f t="shared" si="25"/>
        <v/>
      </c>
      <c r="E50" s="39"/>
      <c r="F50" s="39" t="str">
        <f t="shared" si="8"/>
        <v/>
      </c>
      <c r="G50" s="39"/>
      <c r="H50" s="39" t="str">
        <f t="shared" si="9"/>
        <v/>
      </c>
      <c r="I50" s="39"/>
      <c r="J50" s="39" t="str">
        <f t="shared" si="3"/>
        <v/>
      </c>
      <c r="K50" s="39"/>
      <c r="L50" s="39" t="str">
        <f t="shared" si="10"/>
        <v/>
      </c>
      <c r="M50" s="40"/>
      <c r="N50" s="40"/>
      <c r="O50" s="39"/>
      <c r="P50" s="39" t="str">
        <f t="shared" si="4"/>
        <v/>
      </c>
      <c r="Q50" s="39"/>
      <c r="R50" s="39" t="str">
        <f t="shared" si="11"/>
        <v/>
      </c>
      <c r="S50" s="39"/>
      <c r="T50" s="39" t="str">
        <f t="shared" si="12"/>
        <v/>
      </c>
      <c r="U50" s="39"/>
      <c r="V50" s="39" t="str">
        <f t="shared" si="13"/>
        <v/>
      </c>
      <c r="W50" s="39"/>
      <c r="X50" s="39" t="str">
        <f t="shared" si="14"/>
        <v/>
      </c>
      <c r="Y50" s="40"/>
      <c r="Z50" s="40"/>
      <c r="AA50" s="39"/>
      <c r="AB50" s="39" t="str">
        <f t="shared" si="5"/>
        <v/>
      </c>
      <c r="AC50" s="39"/>
      <c r="AD50" s="39" t="str">
        <f t="shared" si="15"/>
        <v/>
      </c>
      <c r="AE50" s="39"/>
      <c r="AF50" s="39" t="str">
        <f t="shared" si="16"/>
        <v/>
      </c>
      <c r="AG50" s="39"/>
      <c r="AH50" s="39" t="str">
        <f t="shared" si="17"/>
        <v/>
      </c>
      <c r="AI50" s="39"/>
      <c r="AJ50" s="39" t="str">
        <f t="shared" si="18"/>
        <v/>
      </c>
      <c r="AK50" s="40"/>
      <c r="AL50" s="40"/>
      <c r="AM50" s="39"/>
      <c r="AN50" s="39" t="str">
        <f t="shared" si="6"/>
        <v/>
      </c>
      <c r="AO50" s="39"/>
      <c r="AP50" s="39" t="str">
        <f t="shared" si="19"/>
        <v/>
      </c>
      <c r="AQ50" s="39"/>
      <c r="AR50" s="39" t="str">
        <f t="shared" si="20"/>
        <v/>
      </c>
      <c r="AS50" s="39"/>
      <c r="AT50" s="39" t="str">
        <f t="shared" si="21"/>
        <v/>
      </c>
      <c r="AU50" s="39"/>
      <c r="AV50" s="39" t="str">
        <f t="shared" si="22"/>
        <v/>
      </c>
      <c r="AW50" s="40"/>
      <c r="AX50" s="40"/>
      <c r="AY50" s="39"/>
      <c r="AZ50" s="39" t="str">
        <f t="shared" si="7"/>
        <v/>
      </c>
      <c r="BA50" s="39"/>
      <c r="BB50" s="39" t="str">
        <f t="shared" si="23"/>
        <v/>
      </c>
      <c r="BC50" s="39"/>
      <c r="BD50" s="39" t="str">
        <f t="shared" si="24"/>
        <v/>
      </c>
    </row>
    <row r="51" spans="1:58" x14ac:dyDescent="0.25">
      <c r="A51" s="22" t="s">
        <v>56</v>
      </c>
      <c r="B51" s="22">
        <v>15</v>
      </c>
      <c r="C51" s="39"/>
      <c r="D51" s="39" t="str">
        <f t="shared" si="25"/>
        <v/>
      </c>
      <c r="E51" s="39"/>
      <c r="F51" s="39" t="str">
        <f t="shared" si="8"/>
        <v/>
      </c>
      <c r="G51" s="39"/>
      <c r="H51" s="39" t="str">
        <f t="shared" si="9"/>
        <v/>
      </c>
      <c r="I51" s="39"/>
      <c r="J51" s="39" t="str">
        <f t="shared" si="3"/>
        <v/>
      </c>
      <c r="K51" s="39"/>
      <c r="L51" s="39" t="str">
        <f t="shared" si="10"/>
        <v/>
      </c>
      <c r="M51" s="40"/>
      <c r="N51" s="40"/>
      <c r="O51" s="39"/>
      <c r="P51" s="39" t="str">
        <f t="shared" si="4"/>
        <v/>
      </c>
      <c r="Q51" s="39"/>
      <c r="R51" s="39" t="str">
        <f t="shared" si="11"/>
        <v/>
      </c>
      <c r="S51" s="39"/>
      <c r="T51" s="39" t="str">
        <f t="shared" si="12"/>
        <v/>
      </c>
      <c r="U51" s="39"/>
      <c r="V51" s="39" t="str">
        <f t="shared" si="13"/>
        <v/>
      </c>
      <c r="W51" s="39"/>
      <c r="X51" s="39" t="str">
        <f t="shared" si="14"/>
        <v/>
      </c>
      <c r="Y51" s="40"/>
      <c r="Z51" s="40"/>
      <c r="AA51" s="39"/>
      <c r="AB51" s="39" t="str">
        <f t="shared" si="5"/>
        <v/>
      </c>
      <c r="AC51" s="39"/>
      <c r="AD51" s="39" t="str">
        <f t="shared" si="15"/>
        <v/>
      </c>
      <c r="AE51" s="39"/>
      <c r="AF51" s="39" t="str">
        <f t="shared" si="16"/>
        <v/>
      </c>
      <c r="AG51" s="39"/>
      <c r="AH51" s="39" t="str">
        <f t="shared" si="17"/>
        <v/>
      </c>
      <c r="AI51" s="39"/>
      <c r="AJ51" s="39" t="str">
        <f t="shared" si="18"/>
        <v/>
      </c>
      <c r="AK51" s="40"/>
      <c r="AL51" s="40"/>
      <c r="AM51" s="39"/>
      <c r="AN51" s="39" t="str">
        <f t="shared" si="6"/>
        <v/>
      </c>
      <c r="AO51" s="39"/>
      <c r="AP51" s="39" t="str">
        <f t="shared" si="19"/>
        <v/>
      </c>
      <c r="AQ51" s="39"/>
      <c r="AR51" s="39" t="str">
        <f t="shared" si="20"/>
        <v/>
      </c>
      <c r="AS51" s="39"/>
      <c r="AT51" s="39" t="str">
        <f t="shared" si="21"/>
        <v/>
      </c>
      <c r="AU51" s="39"/>
      <c r="AV51" s="39" t="str">
        <f t="shared" si="22"/>
        <v/>
      </c>
      <c r="AW51" s="40"/>
      <c r="AX51" s="40"/>
      <c r="AY51" s="39"/>
      <c r="AZ51" s="39" t="str">
        <f t="shared" si="7"/>
        <v/>
      </c>
      <c r="BA51" s="39"/>
      <c r="BB51" s="39" t="str">
        <f t="shared" si="23"/>
        <v/>
      </c>
      <c r="BC51" s="39"/>
      <c r="BD51" s="39" t="str">
        <f t="shared" si="24"/>
        <v/>
      </c>
    </row>
    <row r="52" spans="1:58" x14ac:dyDescent="0.25">
      <c r="A52" s="22" t="s">
        <v>30</v>
      </c>
      <c r="B52" s="22">
        <v>15</v>
      </c>
      <c r="C52" s="39"/>
      <c r="D52" s="39" t="str">
        <f t="shared" si="25"/>
        <v/>
      </c>
      <c r="E52" s="39"/>
      <c r="F52" s="39" t="str">
        <f t="shared" si="8"/>
        <v/>
      </c>
      <c r="G52" s="39"/>
      <c r="H52" s="39" t="str">
        <f t="shared" si="9"/>
        <v/>
      </c>
      <c r="I52" s="39"/>
      <c r="J52" s="39" t="str">
        <f t="shared" si="3"/>
        <v/>
      </c>
      <c r="K52" s="39"/>
      <c r="L52" s="39" t="str">
        <f t="shared" si="10"/>
        <v/>
      </c>
      <c r="M52" s="40"/>
      <c r="N52" s="40"/>
      <c r="O52" s="39"/>
      <c r="P52" s="39" t="str">
        <f t="shared" si="4"/>
        <v/>
      </c>
      <c r="Q52" s="39"/>
      <c r="R52" s="39" t="str">
        <f t="shared" si="11"/>
        <v/>
      </c>
      <c r="S52" s="39"/>
      <c r="T52" s="39" t="str">
        <f t="shared" si="12"/>
        <v/>
      </c>
      <c r="U52" s="39"/>
      <c r="V52" s="39" t="str">
        <f t="shared" si="13"/>
        <v/>
      </c>
      <c r="W52" s="39"/>
      <c r="X52" s="39" t="str">
        <f t="shared" si="14"/>
        <v/>
      </c>
      <c r="Y52" s="40"/>
      <c r="Z52" s="40"/>
      <c r="AA52" s="39"/>
      <c r="AB52" s="39" t="str">
        <f t="shared" si="5"/>
        <v/>
      </c>
      <c r="AC52" s="39"/>
      <c r="AD52" s="39" t="str">
        <f t="shared" si="15"/>
        <v/>
      </c>
      <c r="AE52" s="39"/>
      <c r="AF52" s="39" t="str">
        <f t="shared" si="16"/>
        <v/>
      </c>
      <c r="AG52" s="39"/>
      <c r="AH52" s="39" t="str">
        <f t="shared" si="17"/>
        <v/>
      </c>
      <c r="AI52" s="39"/>
      <c r="AJ52" s="39" t="str">
        <f t="shared" si="18"/>
        <v/>
      </c>
      <c r="AK52" s="40"/>
      <c r="AL52" s="40"/>
      <c r="AM52" s="39"/>
      <c r="AN52" s="39" t="str">
        <f t="shared" si="6"/>
        <v/>
      </c>
      <c r="AO52" s="39"/>
      <c r="AP52" s="39" t="str">
        <f t="shared" si="19"/>
        <v/>
      </c>
      <c r="AQ52" s="39"/>
      <c r="AR52" s="39" t="str">
        <f t="shared" si="20"/>
        <v/>
      </c>
      <c r="AS52" s="39"/>
      <c r="AT52" s="39" t="str">
        <f t="shared" si="21"/>
        <v/>
      </c>
      <c r="AU52" s="39"/>
      <c r="AV52" s="39" t="str">
        <f t="shared" si="22"/>
        <v/>
      </c>
      <c r="AW52" s="40"/>
      <c r="AX52" s="40"/>
      <c r="AY52" s="39"/>
      <c r="AZ52" s="39" t="str">
        <f t="shared" si="7"/>
        <v/>
      </c>
      <c r="BA52" s="39"/>
      <c r="BB52" s="39" t="str">
        <f t="shared" si="23"/>
        <v/>
      </c>
      <c r="BC52" s="39"/>
      <c r="BD52" s="39" t="str">
        <f t="shared" si="24"/>
        <v/>
      </c>
    </row>
    <row r="53" spans="1:58" x14ac:dyDescent="0.25">
      <c r="A53" s="23" t="s">
        <v>32</v>
      </c>
      <c r="B53" s="23">
        <v>15</v>
      </c>
      <c r="C53" s="39"/>
      <c r="D53" s="39" t="str">
        <f t="shared" si="25"/>
        <v/>
      </c>
      <c r="E53" s="39"/>
      <c r="F53" s="39" t="str">
        <f t="shared" si="8"/>
        <v/>
      </c>
      <c r="G53" s="39"/>
      <c r="H53" s="39" t="str">
        <f t="shared" si="9"/>
        <v/>
      </c>
      <c r="I53" s="39"/>
      <c r="J53" s="39" t="str">
        <f t="shared" si="3"/>
        <v/>
      </c>
      <c r="K53" s="39"/>
      <c r="L53" s="39" t="str">
        <f t="shared" si="10"/>
        <v/>
      </c>
      <c r="M53" s="40"/>
      <c r="N53" s="40"/>
      <c r="O53" s="39"/>
      <c r="P53" s="39" t="str">
        <f t="shared" si="4"/>
        <v/>
      </c>
      <c r="Q53" s="39"/>
      <c r="R53" s="39" t="str">
        <f t="shared" si="11"/>
        <v/>
      </c>
      <c r="S53" s="39"/>
      <c r="T53" s="39" t="str">
        <f t="shared" si="12"/>
        <v/>
      </c>
      <c r="U53" s="39"/>
      <c r="V53" s="39" t="str">
        <f t="shared" si="13"/>
        <v/>
      </c>
      <c r="W53" s="39"/>
      <c r="X53" s="39" t="str">
        <f t="shared" si="14"/>
        <v/>
      </c>
      <c r="Y53" s="40"/>
      <c r="Z53" s="40"/>
      <c r="AA53" s="39"/>
      <c r="AB53" s="39" t="str">
        <f t="shared" si="5"/>
        <v/>
      </c>
      <c r="AC53" s="39"/>
      <c r="AD53" s="39" t="str">
        <f t="shared" si="15"/>
        <v/>
      </c>
      <c r="AE53" s="39"/>
      <c r="AF53" s="39" t="str">
        <f t="shared" si="16"/>
        <v/>
      </c>
      <c r="AG53" s="39"/>
      <c r="AH53" s="39" t="str">
        <f t="shared" si="17"/>
        <v/>
      </c>
      <c r="AI53" s="39"/>
      <c r="AJ53" s="39" t="str">
        <f t="shared" si="18"/>
        <v/>
      </c>
      <c r="AK53" s="40"/>
      <c r="AL53" s="40"/>
      <c r="AM53" s="39"/>
      <c r="AN53" s="39" t="str">
        <f t="shared" si="6"/>
        <v/>
      </c>
      <c r="AO53" s="39"/>
      <c r="AP53" s="39" t="str">
        <f t="shared" si="19"/>
        <v/>
      </c>
      <c r="AQ53" s="39"/>
      <c r="AR53" s="39" t="str">
        <f t="shared" si="20"/>
        <v/>
      </c>
      <c r="AS53" s="39"/>
      <c r="AT53" s="39" t="str">
        <f t="shared" si="21"/>
        <v/>
      </c>
      <c r="AU53" s="39"/>
      <c r="AV53" s="39" t="str">
        <f t="shared" si="22"/>
        <v/>
      </c>
      <c r="AW53" s="40"/>
      <c r="AX53" s="40"/>
      <c r="AY53" s="39"/>
      <c r="AZ53" s="39" t="str">
        <f t="shared" si="7"/>
        <v/>
      </c>
      <c r="BA53" s="39"/>
      <c r="BB53" s="39" t="str">
        <f t="shared" si="23"/>
        <v/>
      </c>
      <c r="BC53" s="39"/>
      <c r="BD53" s="39" t="str">
        <f t="shared" si="24"/>
        <v/>
      </c>
    </row>
    <row r="54" spans="1:58" x14ac:dyDescent="0.25">
      <c r="A54" s="22" t="s">
        <v>31</v>
      </c>
      <c r="B54" s="22">
        <v>24</v>
      </c>
      <c r="C54" s="39"/>
      <c r="D54" s="39" t="str">
        <f t="shared" si="25"/>
        <v/>
      </c>
      <c r="E54" s="39"/>
      <c r="F54" s="39" t="str">
        <f t="shared" si="8"/>
        <v/>
      </c>
      <c r="G54" s="39"/>
      <c r="H54" s="39" t="str">
        <f t="shared" si="9"/>
        <v/>
      </c>
      <c r="I54" s="39"/>
      <c r="J54" s="39" t="str">
        <f t="shared" si="3"/>
        <v/>
      </c>
      <c r="K54" s="39"/>
      <c r="L54" s="39" t="str">
        <f t="shared" si="10"/>
        <v/>
      </c>
      <c r="M54" s="40"/>
      <c r="N54" s="40"/>
      <c r="O54" s="39"/>
      <c r="P54" s="39" t="str">
        <f t="shared" si="4"/>
        <v/>
      </c>
      <c r="Q54" s="39"/>
      <c r="R54" s="39" t="str">
        <f t="shared" si="11"/>
        <v/>
      </c>
      <c r="S54" s="39"/>
      <c r="T54" s="39" t="str">
        <f t="shared" si="12"/>
        <v/>
      </c>
      <c r="U54" s="39"/>
      <c r="V54" s="39" t="str">
        <f t="shared" si="13"/>
        <v/>
      </c>
      <c r="W54" s="39"/>
      <c r="X54" s="39" t="str">
        <f t="shared" si="14"/>
        <v/>
      </c>
      <c r="Y54" s="40"/>
      <c r="Z54" s="40"/>
      <c r="AA54" s="39"/>
      <c r="AB54" s="39" t="str">
        <f t="shared" si="5"/>
        <v/>
      </c>
      <c r="AC54" s="39"/>
      <c r="AD54" s="39" t="str">
        <f t="shared" si="15"/>
        <v/>
      </c>
      <c r="AE54" s="39"/>
      <c r="AF54" s="39" t="str">
        <f t="shared" si="16"/>
        <v/>
      </c>
      <c r="AG54" s="39"/>
      <c r="AH54" s="39" t="str">
        <f t="shared" si="17"/>
        <v/>
      </c>
      <c r="AI54" s="39"/>
      <c r="AJ54" s="39" t="str">
        <f t="shared" si="18"/>
        <v/>
      </c>
      <c r="AK54" s="40"/>
      <c r="AL54" s="40"/>
      <c r="AM54" s="39"/>
      <c r="AN54" s="39" t="str">
        <f t="shared" si="6"/>
        <v/>
      </c>
      <c r="AO54" s="39"/>
      <c r="AP54" s="39" t="str">
        <f t="shared" si="19"/>
        <v/>
      </c>
      <c r="AQ54" s="39"/>
      <c r="AR54" s="39" t="str">
        <f t="shared" si="20"/>
        <v/>
      </c>
      <c r="AS54" s="39"/>
      <c r="AT54" s="39" t="str">
        <f t="shared" si="21"/>
        <v/>
      </c>
      <c r="AU54" s="39"/>
      <c r="AV54" s="39" t="str">
        <f t="shared" si="22"/>
        <v/>
      </c>
      <c r="AW54" s="40"/>
      <c r="AX54" s="40"/>
      <c r="AY54" s="39"/>
      <c r="AZ54" s="39" t="str">
        <f t="shared" si="7"/>
        <v/>
      </c>
      <c r="BA54" s="39"/>
      <c r="BB54" s="39" t="str">
        <f t="shared" si="23"/>
        <v/>
      </c>
      <c r="BC54" s="39"/>
      <c r="BD54" s="39" t="str">
        <f t="shared" si="24"/>
        <v/>
      </c>
    </row>
    <row r="55" spans="1:58" x14ac:dyDescent="0.25">
      <c r="A55" s="22" t="s">
        <v>68</v>
      </c>
      <c r="B55" s="22">
        <v>24</v>
      </c>
      <c r="C55" s="39"/>
      <c r="D55" s="39" t="str">
        <f t="shared" si="25"/>
        <v/>
      </c>
      <c r="E55" s="39"/>
      <c r="F55" s="39" t="str">
        <f t="shared" si="8"/>
        <v/>
      </c>
      <c r="G55" s="39"/>
      <c r="H55" s="39" t="str">
        <f t="shared" si="9"/>
        <v/>
      </c>
      <c r="I55" s="39"/>
      <c r="J55" s="39" t="str">
        <f t="shared" si="3"/>
        <v/>
      </c>
      <c r="K55" s="39"/>
      <c r="L55" s="39" t="str">
        <f t="shared" si="10"/>
        <v/>
      </c>
      <c r="M55" s="40"/>
      <c r="N55" s="40"/>
      <c r="O55" s="39"/>
      <c r="P55" s="39" t="str">
        <f t="shared" si="4"/>
        <v/>
      </c>
      <c r="Q55" s="39"/>
      <c r="R55" s="39" t="str">
        <f t="shared" si="11"/>
        <v/>
      </c>
      <c r="S55" s="39"/>
      <c r="T55" s="39" t="str">
        <f t="shared" si="12"/>
        <v/>
      </c>
      <c r="U55" s="39"/>
      <c r="V55" s="39" t="str">
        <f t="shared" si="13"/>
        <v/>
      </c>
      <c r="W55" s="39"/>
      <c r="X55" s="39" t="str">
        <f t="shared" si="14"/>
        <v/>
      </c>
      <c r="Y55" s="40"/>
      <c r="Z55" s="40"/>
      <c r="AA55" s="39"/>
      <c r="AB55" s="39" t="str">
        <f t="shared" si="5"/>
        <v/>
      </c>
      <c r="AC55" s="39"/>
      <c r="AD55" s="39" t="str">
        <f t="shared" si="15"/>
        <v/>
      </c>
      <c r="AE55" s="39"/>
      <c r="AF55" s="39" t="str">
        <f t="shared" si="16"/>
        <v/>
      </c>
      <c r="AG55" s="39"/>
      <c r="AH55" s="39" t="str">
        <f t="shared" si="17"/>
        <v/>
      </c>
      <c r="AI55" s="39"/>
      <c r="AJ55" s="39" t="str">
        <f t="shared" si="18"/>
        <v/>
      </c>
      <c r="AK55" s="40"/>
      <c r="AL55" s="40"/>
      <c r="AM55" s="39"/>
      <c r="AN55" s="39" t="str">
        <f t="shared" si="6"/>
        <v/>
      </c>
      <c r="AO55" s="39"/>
      <c r="AP55" s="39" t="str">
        <f t="shared" si="19"/>
        <v/>
      </c>
      <c r="AQ55" s="39"/>
      <c r="AR55" s="39" t="str">
        <f t="shared" si="20"/>
        <v/>
      </c>
      <c r="AS55" s="39"/>
      <c r="AT55" s="39" t="str">
        <f t="shared" si="21"/>
        <v/>
      </c>
      <c r="AU55" s="39"/>
      <c r="AV55" s="39" t="str">
        <f t="shared" si="22"/>
        <v/>
      </c>
      <c r="AW55" s="40"/>
      <c r="AX55" s="40"/>
      <c r="AY55" s="39"/>
      <c r="AZ55" s="39" t="str">
        <f t="shared" si="7"/>
        <v/>
      </c>
      <c r="BA55" s="39"/>
      <c r="BB55" s="39" t="str">
        <f t="shared" si="23"/>
        <v/>
      </c>
      <c r="BC55" s="39"/>
      <c r="BD55" s="39" t="str">
        <f t="shared" si="24"/>
        <v/>
      </c>
    </row>
    <row r="56" spans="1:58" x14ac:dyDescent="0.25">
      <c r="A56" s="22" t="s">
        <v>69</v>
      </c>
      <c r="B56" s="22">
        <v>24</v>
      </c>
      <c r="C56" s="39"/>
      <c r="D56" s="39" t="str">
        <f t="shared" si="25"/>
        <v/>
      </c>
      <c r="E56" s="39"/>
      <c r="F56" s="39" t="str">
        <f t="shared" si="8"/>
        <v/>
      </c>
      <c r="G56" s="39"/>
      <c r="H56" s="39" t="str">
        <f t="shared" si="9"/>
        <v/>
      </c>
      <c r="I56" s="39"/>
      <c r="J56" s="39" t="str">
        <f t="shared" si="3"/>
        <v/>
      </c>
      <c r="K56" s="39"/>
      <c r="L56" s="39" t="str">
        <f t="shared" si="10"/>
        <v/>
      </c>
      <c r="M56" s="40"/>
      <c r="N56" s="40"/>
      <c r="O56" s="39"/>
      <c r="P56" s="39" t="str">
        <f t="shared" si="4"/>
        <v/>
      </c>
      <c r="Q56" s="39"/>
      <c r="R56" s="39" t="str">
        <f t="shared" si="11"/>
        <v/>
      </c>
      <c r="S56" s="39"/>
      <c r="T56" s="39"/>
      <c r="U56" s="39"/>
      <c r="V56" s="39" t="str">
        <f t="shared" si="13"/>
        <v/>
      </c>
      <c r="W56" s="39"/>
      <c r="X56" s="39" t="str">
        <f t="shared" si="14"/>
        <v/>
      </c>
      <c r="Y56" s="40"/>
      <c r="Z56" s="40"/>
      <c r="AA56" s="39"/>
      <c r="AB56" s="39" t="str">
        <f t="shared" si="5"/>
        <v/>
      </c>
      <c r="AC56" s="39"/>
      <c r="AD56" s="39" t="str">
        <f t="shared" si="15"/>
        <v/>
      </c>
      <c r="AE56" s="39"/>
      <c r="AF56" s="39" t="str">
        <f t="shared" si="16"/>
        <v/>
      </c>
      <c r="AG56" s="39"/>
      <c r="AH56" s="39" t="str">
        <f t="shared" si="17"/>
        <v/>
      </c>
      <c r="AI56" s="39"/>
      <c r="AJ56" s="39" t="str">
        <f t="shared" si="18"/>
        <v/>
      </c>
      <c r="AK56" s="40"/>
      <c r="AL56" s="40"/>
      <c r="AM56" s="39"/>
      <c r="AN56" s="39" t="str">
        <f t="shared" si="6"/>
        <v/>
      </c>
      <c r="AO56" s="39"/>
      <c r="AP56" s="39" t="str">
        <f t="shared" si="19"/>
        <v/>
      </c>
      <c r="AQ56" s="39"/>
      <c r="AR56" s="39" t="str">
        <f t="shared" si="20"/>
        <v/>
      </c>
      <c r="AS56" s="39"/>
      <c r="AT56" s="39" t="str">
        <f t="shared" si="21"/>
        <v/>
      </c>
      <c r="AU56" s="39"/>
      <c r="AV56" s="39" t="str">
        <f t="shared" si="22"/>
        <v/>
      </c>
      <c r="AW56" s="40"/>
      <c r="AX56" s="40"/>
      <c r="AY56" s="39"/>
      <c r="AZ56" s="39" t="str">
        <f t="shared" si="7"/>
        <v/>
      </c>
      <c r="BA56" s="39"/>
      <c r="BB56" s="39" t="str">
        <f t="shared" si="23"/>
        <v/>
      </c>
      <c r="BC56" s="39"/>
      <c r="BD56" s="39" t="str">
        <f t="shared" si="24"/>
        <v/>
      </c>
    </row>
    <row r="57" spans="1:58" x14ac:dyDescent="0.25">
      <c r="A57" s="22" t="s">
        <v>101</v>
      </c>
      <c r="B57" s="22">
        <v>15</v>
      </c>
      <c r="C57" s="39"/>
      <c r="D57" s="39" t="str">
        <f t="shared" si="25"/>
        <v/>
      </c>
      <c r="E57" s="39"/>
      <c r="F57" s="39" t="str">
        <f t="shared" si="8"/>
        <v/>
      </c>
      <c r="G57" s="39"/>
      <c r="H57" s="39" t="str">
        <f t="shared" si="9"/>
        <v/>
      </c>
      <c r="I57" s="39"/>
      <c r="J57" s="39" t="str">
        <f t="shared" si="3"/>
        <v/>
      </c>
      <c r="K57" s="39"/>
      <c r="L57" s="39" t="str">
        <f t="shared" si="10"/>
        <v/>
      </c>
      <c r="M57" s="40"/>
      <c r="N57" s="40"/>
      <c r="O57" s="39"/>
      <c r="P57" s="39" t="str">
        <f t="shared" si="4"/>
        <v/>
      </c>
      <c r="Q57" s="39"/>
      <c r="R57" s="39" t="str">
        <f t="shared" si="11"/>
        <v/>
      </c>
      <c r="S57" s="39"/>
      <c r="T57" s="39"/>
      <c r="U57" s="39"/>
      <c r="V57" s="39" t="str">
        <f t="shared" si="13"/>
        <v/>
      </c>
      <c r="W57" s="39"/>
      <c r="X57" s="39" t="str">
        <f t="shared" si="14"/>
        <v/>
      </c>
      <c r="Y57" s="40"/>
      <c r="Z57" s="40"/>
      <c r="AA57" s="39"/>
      <c r="AB57" s="39" t="str">
        <f t="shared" si="5"/>
        <v/>
      </c>
      <c r="AC57" s="39"/>
      <c r="AD57" s="39" t="str">
        <f t="shared" si="15"/>
        <v/>
      </c>
      <c r="AE57" s="39"/>
      <c r="AF57" s="39" t="str">
        <f t="shared" si="16"/>
        <v/>
      </c>
      <c r="AG57" s="39"/>
      <c r="AH57" s="39" t="str">
        <f t="shared" si="17"/>
        <v/>
      </c>
      <c r="AI57" s="39"/>
      <c r="AJ57" s="39" t="str">
        <f t="shared" si="18"/>
        <v/>
      </c>
      <c r="AK57" s="40"/>
      <c r="AL57" s="40"/>
      <c r="AM57" s="39"/>
      <c r="AN57" s="39" t="str">
        <f t="shared" si="6"/>
        <v/>
      </c>
      <c r="AO57" s="39"/>
      <c r="AP57" s="39" t="str">
        <f t="shared" si="19"/>
        <v/>
      </c>
      <c r="AQ57" s="39"/>
      <c r="AR57" s="39" t="str">
        <f t="shared" si="20"/>
        <v/>
      </c>
      <c r="AS57" s="39"/>
      <c r="AT57" s="39" t="str">
        <f t="shared" si="21"/>
        <v/>
      </c>
      <c r="AU57" s="39"/>
      <c r="AV57" s="39" t="str">
        <f t="shared" si="22"/>
        <v/>
      </c>
      <c r="AW57" s="40"/>
      <c r="AX57" s="40"/>
      <c r="AY57" s="39"/>
      <c r="AZ57" s="39" t="str">
        <f t="shared" si="7"/>
        <v/>
      </c>
      <c r="BA57" s="39"/>
      <c r="BB57" s="39" t="str">
        <f t="shared" si="23"/>
        <v/>
      </c>
      <c r="BC57" s="39"/>
      <c r="BD57" s="39" t="str">
        <f t="shared" si="24"/>
        <v/>
      </c>
    </row>
    <row r="58" spans="1:58" x14ac:dyDescent="0.25">
      <c r="C58" s="81"/>
      <c r="D58" s="81"/>
      <c r="E58" s="81"/>
      <c r="F58" s="81"/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  <c r="AA58" s="81"/>
      <c r="AB58" s="81"/>
      <c r="AC58" s="81"/>
      <c r="AD58" s="81"/>
      <c r="AE58" s="81"/>
      <c r="AF58" s="81"/>
      <c r="AG58" s="81"/>
      <c r="AH58" s="81"/>
      <c r="AI58" s="81"/>
      <c r="AJ58" s="81"/>
      <c r="AK58" s="81"/>
      <c r="AL58" s="81"/>
      <c r="AM58" s="81"/>
      <c r="AN58" s="81"/>
      <c r="AO58" s="81"/>
      <c r="AP58" s="81"/>
      <c r="AQ58" s="81"/>
      <c r="AR58" s="81"/>
      <c r="AS58" s="81"/>
      <c r="AT58" s="81"/>
      <c r="AU58" s="81"/>
      <c r="AV58" s="81"/>
      <c r="AW58" s="81"/>
      <c r="AX58" s="81"/>
      <c r="AY58" s="81"/>
      <c r="AZ58" s="81"/>
      <c r="BA58" s="81"/>
      <c r="BB58" s="81"/>
      <c r="BC58" s="81"/>
      <c r="BD58" s="81"/>
    </row>
    <row r="59" spans="1:58" x14ac:dyDescent="0.25">
      <c r="A59" s="30" t="s">
        <v>34</v>
      </c>
      <c r="B59" s="65"/>
      <c r="C59" s="45" t="str">
        <f>IF(C65="","",SUM(C34:C57))</f>
        <v/>
      </c>
      <c r="D59" s="45" t="str">
        <f t="shared" ref="D59:BD59" si="26">IF(D65="","",SUM(D34:D57))</f>
        <v/>
      </c>
      <c r="E59" s="45" t="str">
        <f t="shared" si="26"/>
        <v/>
      </c>
      <c r="F59" s="45" t="str">
        <f t="shared" si="26"/>
        <v/>
      </c>
      <c r="G59" s="45" t="str">
        <f t="shared" si="26"/>
        <v/>
      </c>
      <c r="H59" s="45" t="str">
        <f t="shared" si="26"/>
        <v/>
      </c>
      <c r="I59" s="45" t="str">
        <f t="shared" si="26"/>
        <v/>
      </c>
      <c r="J59" s="45" t="str">
        <f t="shared" si="26"/>
        <v/>
      </c>
      <c r="K59" s="45" t="str">
        <f t="shared" si="26"/>
        <v/>
      </c>
      <c r="L59" s="45" t="str">
        <f t="shared" si="26"/>
        <v/>
      </c>
      <c r="M59" s="45"/>
      <c r="N59" s="45"/>
      <c r="O59" s="45" t="str">
        <f t="shared" si="26"/>
        <v/>
      </c>
      <c r="P59" s="45" t="str">
        <f t="shared" si="26"/>
        <v/>
      </c>
      <c r="Q59" s="45" t="str">
        <f t="shared" si="26"/>
        <v/>
      </c>
      <c r="R59" s="45" t="str">
        <f t="shared" si="26"/>
        <v/>
      </c>
      <c r="S59" s="45" t="str">
        <f t="shared" si="26"/>
        <v/>
      </c>
      <c r="T59" s="45" t="str">
        <f t="shared" si="26"/>
        <v/>
      </c>
      <c r="U59" s="45" t="str">
        <f t="shared" si="26"/>
        <v/>
      </c>
      <c r="V59" s="45" t="str">
        <f t="shared" si="26"/>
        <v/>
      </c>
      <c r="W59" s="45" t="str">
        <f t="shared" si="26"/>
        <v/>
      </c>
      <c r="X59" s="45" t="str">
        <f t="shared" si="26"/>
        <v/>
      </c>
      <c r="Y59" s="45"/>
      <c r="Z59" s="45"/>
      <c r="AA59" s="45" t="str">
        <f t="shared" si="26"/>
        <v/>
      </c>
      <c r="AB59" s="45" t="str">
        <f t="shared" si="26"/>
        <v/>
      </c>
      <c r="AC59" s="45" t="str">
        <f t="shared" si="26"/>
        <v/>
      </c>
      <c r="AD59" s="45" t="str">
        <f t="shared" si="26"/>
        <v/>
      </c>
      <c r="AE59" s="45" t="str">
        <f t="shared" si="26"/>
        <v/>
      </c>
      <c r="AF59" s="45" t="str">
        <f t="shared" si="26"/>
        <v/>
      </c>
      <c r="AG59" s="45" t="str">
        <f t="shared" si="26"/>
        <v/>
      </c>
      <c r="AH59" s="45" t="str">
        <f t="shared" si="26"/>
        <v/>
      </c>
      <c r="AI59" s="45" t="str">
        <f t="shared" si="26"/>
        <v/>
      </c>
      <c r="AJ59" s="45" t="str">
        <f t="shared" si="26"/>
        <v/>
      </c>
      <c r="AK59" s="45"/>
      <c r="AL59" s="45"/>
      <c r="AM59" s="45" t="str">
        <f t="shared" si="26"/>
        <v/>
      </c>
      <c r="AN59" s="45" t="str">
        <f t="shared" si="26"/>
        <v/>
      </c>
      <c r="AO59" s="45" t="str">
        <f t="shared" si="26"/>
        <v/>
      </c>
      <c r="AP59" s="45" t="str">
        <f t="shared" si="26"/>
        <v/>
      </c>
      <c r="AQ59" s="45" t="str">
        <f t="shared" si="26"/>
        <v/>
      </c>
      <c r="AR59" s="45" t="str">
        <f t="shared" si="26"/>
        <v/>
      </c>
      <c r="AS59" s="45" t="str">
        <f t="shared" si="26"/>
        <v/>
      </c>
      <c r="AT59" s="45" t="str">
        <f t="shared" si="26"/>
        <v/>
      </c>
      <c r="AU59" s="45" t="str">
        <f t="shared" si="26"/>
        <v/>
      </c>
      <c r="AV59" s="45" t="str">
        <f t="shared" si="26"/>
        <v/>
      </c>
      <c r="AW59" s="45"/>
      <c r="AX59" s="45"/>
      <c r="AY59" s="45" t="str">
        <f t="shared" si="26"/>
        <v/>
      </c>
      <c r="AZ59" s="45" t="str">
        <f t="shared" si="26"/>
        <v/>
      </c>
      <c r="BA59" s="45" t="str">
        <f t="shared" si="26"/>
        <v/>
      </c>
      <c r="BB59" s="45" t="str">
        <f t="shared" si="26"/>
        <v/>
      </c>
      <c r="BC59" s="45" t="str">
        <f t="shared" si="26"/>
        <v/>
      </c>
      <c r="BD59" s="45" t="str">
        <f t="shared" si="26"/>
        <v/>
      </c>
      <c r="BE59" s="49">
        <f>SUM(C59,E59,G59,I59,K59,O59,Q59,S59,U59,W59,AA59,AC59,AE59,AG59,AI59,AM59,AO59,AQ59,AS59,AU59,AY59,BA59,BC59)</f>
        <v>0</v>
      </c>
      <c r="BF59" s="49" t="e">
        <f>AVERAGE(E59,C59,G59,I59,K59,O59,Q59,S59,U59,W59,AA59,AC59,AE59,AG59,AI59,AM59,AO59,AQ59,AS59,AU59,AY59,BA59,BC59)</f>
        <v>#DIV/0!</v>
      </c>
    </row>
    <row r="60" spans="1:58" x14ac:dyDescent="0.25">
      <c r="A60" s="30" t="s">
        <v>63</v>
      </c>
      <c r="B60" s="65"/>
      <c r="C60" s="46" t="str">
        <f>IF(C65="","",AVERAGE(D34:D57))</f>
        <v/>
      </c>
      <c r="D60" s="46"/>
      <c r="E60" s="46" t="str">
        <f t="shared" ref="E60:BC60" si="27">IF(E65="","",AVERAGE(F34:F57))</f>
        <v/>
      </c>
      <c r="F60" s="46"/>
      <c r="G60" s="46" t="str">
        <f t="shared" si="27"/>
        <v/>
      </c>
      <c r="H60" s="46"/>
      <c r="I60" s="46" t="str">
        <f t="shared" si="27"/>
        <v/>
      </c>
      <c r="J60" s="46"/>
      <c r="K60" s="46" t="str">
        <f t="shared" si="27"/>
        <v/>
      </c>
      <c r="L60" s="46"/>
      <c r="M60" s="46"/>
      <c r="N60" s="46"/>
      <c r="O60" s="46" t="str">
        <f t="shared" si="27"/>
        <v/>
      </c>
      <c r="P60" s="46"/>
      <c r="Q60" s="46" t="str">
        <f t="shared" si="27"/>
        <v/>
      </c>
      <c r="R60" s="46"/>
      <c r="S60" s="46" t="str">
        <f t="shared" si="27"/>
        <v/>
      </c>
      <c r="T60" s="46"/>
      <c r="U60" s="46" t="str">
        <f t="shared" si="27"/>
        <v/>
      </c>
      <c r="V60" s="46"/>
      <c r="W60" s="46" t="str">
        <f t="shared" si="27"/>
        <v/>
      </c>
      <c r="X60" s="46"/>
      <c r="Y60" s="46"/>
      <c r="Z60" s="46"/>
      <c r="AA60" s="46" t="str">
        <f t="shared" si="27"/>
        <v/>
      </c>
      <c r="AB60" s="46"/>
      <c r="AC60" s="46" t="str">
        <f t="shared" si="27"/>
        <v/>
      </c>
      <c r="AD60" s="46"/>
      <c r="AE60" s="46" t="str">
        <f t="shared" si="27"/>
        <v/>
      </c>
      <c r="AF60" s="46"/>
      <c r="AG60" s="46" t="str">
        <f t="shared" si="27"/>
        <v/>
      </c>
      <c r="AH60" s="46"/>
      <c r="AI60" s="46" t="str">
        <f t="shared" si="27"/>
        <v/>
      </c>
      <c r="AJ60" s="46"/>
      <c r="AK60" s="46"/>
      <c r="AL60" s="46"/>
      <c r="AM60" s="46" t="str">
        <f t="shared" si="27"/>
        <v/>
      </c>
      <c r="AN60" s="46"/>
      <c r="AO60" s="46" t="str">
        <f t="shared" si="27"/>
        <v/>
      </c>
      <c r="AP60" s="46"/>
      <c r="AQ60" s="46" t="str">
        <f t="shared" si="27"/>
        <v/>
      </c>
      <c r="AR60" s="46"/>
      <c r="AS60" s="46" t="str">
        <f t="shared" si="27"/>
        <v/>
      </c>
      <c r="AT60" s="46"/>
      <c r="AU60" s="46" t="str">
        <f t="shared" si="27"/>
        <v/>
      </c>
      <c r="AV60" s="46"/>
      <c r="AW60" s="46"/>
      <c r="AX60" s="46"/>
      <c r="AY60" s="46" t="str">
        <f t="shared" si="27"/>
        <v/>
      </c>
      <c r="AZ60" s="46"/>
      <c r="BA60" s="46" t="str">
        <f t="shared" si="27"/>
        <v/>
      </c>
      <c r="BB60" s="46"/>
      <c r="BC60" s="46" t="str">
        <f t="shared" si="27"/>
        <v/>
      </c>
      <c r="BD60" s="46"/>
      <c r="BE60" s="48"/>
      <c r="BF60" s="50" t="e">
        <f>AVERAGE(C60:BC60)</f>
        <v>#DIV/0!</v>
      </c>
    </row>
    <row r="61" spans="1:58" x14ac:dyDescent="0.25"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85"/>
      <c r="BA61" s="85"/>
      <c r="BB61" s="88"/>
      <c r="BC61" s="88"/>
      <c r="BD61" s="88"/>
      <c r="BE61" s="48"/>
      <c r="BF61" s="48"/>
    </row>
    <row r="62" spans="1:58" x14ac:dyDescent="0.25">
      <c r="A62" s="30" t="s">
        <v>64</v>
      </c>
      <c r="B62" s="65"/>
      <c r="C62" s="46" t="str">
        <f>IF(C65="","",(20-COUNTBLANK(C34:C53))/20)</f>
        <v/>
      </c>
      <c r="D62" s="46"/>
      <c r="E62" s="46" t="str">
        <f t="shared" ref="E62:BC62" si="28">IF(E65="","",(20-COUNTBLANK(E34:E53))/20)</f>
        <v/>
      </c>
      <c r="F62" s="46"/>
      <c r="G62" s="46" t="str">
        <f t="shared" si="28"/>
        <v/>
      </c>
      <c r="H62" s="46"/>
      <c r="I62" s="46" t="str">
        <f t="shared" si="28"/>
        <v/>
      </c>
      <c r="J62" s="46"/>
      <c r="K62" s="46" t="str">
        <f t="shared" si="28"/>
        <v/>
      </c>
      <c r="L62" s="46"/>
      <c r="M62" s="46"/>
      <c r="N62" s="46"/>
      <c r="O62" s="46" t="str">
        <f t="shared" si="28"/>
        <v/>
      </c>
      <c r="P62" s="46"/>
      <c r="Q62" s="46" t="str">
        <f t="shared" si="28"/>
        <v/>
      </c>
      <c r="R62" s="46"/>
      <c r="S62" s="46" t="str">
        <f t="shared" si="28"/>
        <v/>
      </c>
      <c r="T62" s="46"/>
      <c r="U62" s="46" t="str">
        <f t="shared" si="28"/>
        <v/>
      </c>
      <c r="V62" s="46"/>
      <c r="W62" s="46" t="str">
        <f t="shared" si="28"/>
        <v/>
      </c>
      <c r="X62" s="46"/>
      <c r="Y62" s="46"/>
      <c r="Z62" s="46"/>
      <c r="AA62" s="46" t="str">
        <f t="shared" si="28"/>
        <v/>
      </c>
      <c r="AB62" s="46"/>
      <c r="AC62" s="46" t="str">
        <f t="shared" si="28"/>
        <v/>
      </c>
      <c r="AD62" s="46"/>
      <c r="AE62" s="46" t="str">
        <f t="shared" si="28"/>
        <v/>
      </c>
      <c r="AF62" s="46"/>
      <c r="AG62" s="46" t="str">
        <f t="shared" si="28"/>
        <v/>
      </c>
      <c r="AH62" s="46"/>
      <c r="AI62" s="46" t="str">
        <f t="shared" si="28"/>
        <v/>
      </c>
      <c r="AJ62" s="46"/>
      <c r="AK62" s="46"/>
      <c r="AL62" s="46"/>
      <c r="AM62" s="46" t="str">
        <f t="shared" si="28"/>
        <v/>
      </c>
      <c r="AN62" s="46"/>
      <c r="AO62" s="46" t="str">
        <f t="shared" si="28"/>
        <v/>
      </c>
      <c r="AP62" s="46"/>
      <c r="AQ62" s="46" t="str">
        <f t="shared" si="28"/>
        <v/>
      </c>
      <c r="AR62" s="46"/>
      <c r="AS62" s="46" t="str">
        <f t="shared" si="28"/>
        <v/>
      </c>
      <c r="AT62" s="46"/>
      <c r="AU62" s="46" t="str">
        <f t="shared" si="28"/>
        <v/>
      </c>
      <c r="AV62" s="46"/>
      <c r="AW62" s="46"/>
      <c r="AX62" s="46"/>
      <c r="AY62" s="46" t="str">
        <f t="shared" si="28"/>
        <v/>
      </c>
      <c r="AZ62" s="46"/>
      <c r="BA62" s="46" t="str">
        <f t="shared" si="28"/>
        <v/>
      </c>
      <c r="BB62" s="46"/>
      <c r="BC62" s="46" t="str">
        <f t="shared" si="28"/>
        <v/>
      </c>
      <c r="BD62" s="46"/>
      <c r="BE62" s="48"/>
      <c r="BF62" s="50" t="e">
        <f>AVERAGE(C62:BC62)</f>
        <v>#DIV/0!</v>
      </c>
    </row>
    <row r="63" spans="1:58" x14ac:dyDescent="0.25">
      <c r="C63" s="81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  <c r="AA63" s="81"/>
      <c r="AB63" s="81"/>
      <c r="AC63" s="81"/>
      <c r="AD63" s="81"/>
      <c r="AE63" s="81"/>
      <c r="AF63" s="81"/>
      <c r="AG63" s="81"/>
      <c r="AH63" s="81"/>
      <c r="AI63" s="81"/>
      <c r="AJ63" s="81"/>
      <c r="AK63" s="81"/>
      <c r="AL63" s="81"/>
      <c r="AM63" s="81"/>
      <c r="AN63" s="81"/>
      <c r="AO63" s="81"/>
      <c r="AP63" s="81"/>
      <c r="AQ63" s="81"/>
      <c r="AR63" s="81"/>
      <c r="AS63" s="81"/>
      <c r="AT63" s="81"/>
      <c r="AU63" s="81"/>
      <c r="AV63" s="81"/>
      <c r="AW63" s="81"/>
      <c r="AX63" s="81"/>
      <c r="AY63" s="81"/>
      <c r="AZ63" s="81"/>
      <c r="BA63" s="81"/>
      <c r="BB63" s="81"/>
      <c r="BC63" s="81"/>
      <c r="BD63" s="81"/>
      <c r="BE63" s="48"/>
      <c r="BF63" s="48"/>
    </row>
    <row r="64" spans="1:58" x14ac:dyDescent="0.25">
      <c r="A64" s="27" t="s">
        <v>35</v>
      </c>
      <c r="C64" s="59">
        <v>41883</v>
      </c>
      <c r="D64" s="59"/>
      <c r="E64" s="59">
        <v>41975</v>
      </c>
      <c r="F64" s="59"/>
      <c r="G64" s="59">
        <v>41976</v>
      </c>
      <c r="H64" s="59"/>
      <c r="I64" s="59">
        <v>41977</v>
      </c>
      <c r="J64" s="59"/>
      <c r="K64" s="59">
        <v>41978</v>
      </c>
      <c r="L64" s="59"/>
      <c r="M64" s="34">
        <v>41979</v>
      </c>
      <c r="N64" s="34">
        <v>41980</v>
      </c>
      <c r="O64" s="59">
        <v>41981</v>
      </c>
      <c r="P64" s="59"/>
      <c r="Q64" s="59">
        <v>41982</v>
      </c>
      <c r="R64" s="59"/>
      <c r="S64" s="59">
        <v>41892</v>
      </c>
      <c r="T64" s="59"/>
      <c r="U64" s="59">
        <v>41984</v>
      </c>
      <c r="V64" s="59"/>
      <c r="W64" s="59">
        <v>41985</v>
      </c>
      <c r="X64" s="59"/>
      <c r="Y64" s="34">
        <v>41986</v>
      </c>
      <c r="Z64" s="34">
        <v>41987</v>
      </c>
      <c r="AA64" s="59">
        <v>41897</v>
      </c>
      <c r="AB64" s="59"/>
      <c r="AC64" s="59">
        <v>41989</v>
      </c>
      <c r="AD64" s="59"/>
      <c r="AE64" s="59">
        <v>41990</v>
      </c>
      <c r="AF64" s="59"/>
      <c r="AG64" s="59">
        <v>41991</v>
      </c>
      <c r="AH64" s="59"/>
      <c r="AI64" s="59">
        <v>41992</v>
      </c>
      <c r="AJ64" s="59"/>
      <c r="AK64" s="34">
        <v>41993</v>
      </c>
      <c r="AL64" s="34">
        <v>41994</v>
      </c>
      <c r="AM64" s="59">
        <v>41995</v>
      </c>
      <c r="AN64" s="59"/>
      <c r="AO64" s="59">
        <v>41996</v>
      </c>
      <c r="AP64" s="59"/>
      <c r="AQ64" s="59">
        <v>41997</v>
      </c>
      <c r="AR64" s="59"/>
      <c r="AS64" s="59">
        <v>41998</v>
      </c>
      <c r="AT64" s="59"/>
      <c r="AU64" s="59">
        <v>41999</v>
      </c>
      <c r="AV64" s="59"/>
      <c r="AW64" s="34">
        <v>42000</v>
      </c>
      <c r="AX64" s="34">
        <v>42001</v>
      </c>
      <c r="AY64" s="59">
        <v>42002</v>
      </c>
      <c r="AZ64" s="59"/>
      <c r="BA64" s="59">
        <v>42003</v>
      </c>
      <c r="BB64" s="57"/>
      <c r="BC64" s="94">
        <v>42004</v>
      </c>
      <c r="BD64" s="57"/>
      <c r="BE64" s="48"/>
      <c r="BF64" s="48"/>
    </row>
    <row r="65" spans="1:58" x14ac:dyDescent="0.25">
      <c r="A65" s="28" t="s">
        <v>36</v>
      </c>
      <c r="B65" s="28">
        <v>24</v>
      </c>
      <c r="C65" s="36"/>
      <c r="D65" s="39" t="str">
        <f t="shared" ref="D65:D70" si="29">IF(C65="","",C65/$B$34)</f>
        <v/>
      </c>
      <c r="E65" s="39"/>
      <c r="F65" s="39" t="str">
        <f t="shared" ref="F65:L70" si="30">IF(E65="","",E65/$B$34)</f>
        <v/>
      </c>
      <c r="G65" s="39"/>
      <c r="H65" s="39" t="str">
        <f t="shared" si="30"/>
        <v/>
      </c>
      <c r="I65" s="39"/>
      <c r="J65" s="39" t="str">
        <f t="shared" si="30"/>
        <v/>
      </c>
      <c r="K65" s="39"/>
      <c r="L65" s="39" t="str">
        <f t="shared" si="30"/>
        <v/>
      </c>
      <c r="M65" s="40"/>
      <c r="N65" s="37"/>
      <c r="O65" s="83"/>
      <c r="P65" s="84" t="str">
        <f t="shared" ref="P65:P70" si="31">IF(O65="","",O65/$B$34)</f>
        <v/>
      </c>
      <c r="Q65" s="84"/>
      <c r="R65" s="84" t="str">
        <f t="shared" ref="R65:X70" si="32">IF(Q65="","",Q65/$B$34)</f>
        <v/>
      </c>
      <c r="S65" s="84"/>
      <c r="T65" s="84" t="str">
        <f t="shared" si="32"/>
        <v/>
      </c>
      <c r="U65" s="84"/>
      <c r="V65" s="84" t="str">
        <f t="shared" si="32"/>
        <v/>
      </c>
      <c r="W65" s="84"/>
      <c r="X65" s="84" t="str">
        <f t="shared" si="32"/>
        <v/>
      </c>
      <c r="Y65" s="40"/>
      <c r="Z65" s="40"/>
      <c r="AA65" s="36"/>
      <c r="AB65" s="39" t="str">
        <f t="shared" ref="AB65:AB70" si="33">IF(AA65="","",AA65/$B$34)</f>
        <v/>
      </c>
      <c r="AC65" s="39"/>
      <c r="AD65" s="39" t="str">
        <f t="shared" ref="AD65:AJ70" si="34">IF(AC65="","",AC65/$B$34)</f>
        <v/>
      </c>
      <c r="AE65" s="39"/>
      <c r="AF65" s="39" t="str">
        <f t="shared" si="34"/>
        <v/>
      </c>
      <c r="AG65" s="39"/>
      <c r="AH65" s="39" t="str">
        <f t="shared" si="34"/>
        <v/>
      </c>
      <c r="AI65" s="39"/>
      <c r="AJ65" s="39" t="str">
        <f t="shared" si="34"/>
        <v/>
      </c>
      <c r="AK65" s="40"/>
      <c r="AL65" s="37"/>
      <c r="AM65" s="36"/>
      <c r="AN65" s="39" t="str">
        <f t="shared" ref="AN65:AN70" si="35">IF(AM65="","",AM65/$B$34)</f>
        <v/>
      </c>
      <c r="AO65" s="39"/>
      <c r="AP65" s="39" t="str">
        <f t="shared" ref="AP65:AV70" si="36">IF(AO65="","",AO65/$B$34)</f>
        <v/>
      </c>
      <c r="AQ65" s="39"/>
      <c r="AR65" s="39" t="str">
        <f t="shared" si="36"/>
        <v/>
      </c>
      <c r="AS65" s="39"/>
      <c r="AT65" s="39" t="str">
        <f t="shared" si="36"/>
        <v/>
      </c>
      <c r="AU65" s="39"/>
      <c r="AV65" s="39" t="str">
        <f t="shared" si="36"/>
        <v/>
      </c>
      <c r="AW65" s="40"/>
      <c r="AX65" s="37"/>
      <c r="AY65" s="36"/>
      <c r="AZ65" s="39" t="str">
        <f t="shared" ref="AZ65:AZ70" si="37">IF(AY65="","",AY65/$B$34)</f>
        <v/>
      </c>
      <c r="BA65" s="39"/>
      <c r="BB65" s="39" t="str">
        <f t="shared" ref="BB65:BB70" si="38">IF(BA65="","",BA65/$B$34)</f>
        <v/>
      </c>
      <c r="BC65" s="39"/>
      <c r="BD65" s="39" t="str">
        <f t="shared" ref="BD65:BD70" si="39">IF(BC65="","",BC65/$B$34)</f>
        <v/>
      </c>
      <c r="BE65" s="48"/>
      <c r="BF65" s="48"/>
    </row>
    <row r="66" spans="1:58" x14ac:dyDescent="0.25">
      <c r="A66" s="27" t="s">
        <v>37</v>
      </c>
      <c r="B66" s="27">
        <v>24</v>
      </c>
      <c r="C66" s="56"/>
      <c r="D66" s="55" t="str">
        <f t="shared" si="29"/>
        <v/>
      </c>
      <c r="E66" s="56"/>
      <c r="F66" s="55" t="str">
        <f t="shared" si="30"/>
        <v/>
      </c>
      <c r="G66" s="56"/>
      <c r="H66" s="55" t="str">
        <f t="shared" si="30"/>
        <v/>
      </c>
      <c r="I66" s="56"/>
      <c r="J66" s="55" t="str">
        <f t="shared" si="30"/>
        <v/>
      </c>
      <c r="K66" s="56"/>
      <c r="L66" s="55" t="str">
        <f t="shared" si="30"/>
        <v/>
      </c>
      <c r="M66" s="37"/>
      <c r="N66" s="37"/>
      <c r="O66" s="56"/>
      <c r="P66" s="55" t="str">
        <f t="shared" si="31"/>
        <v/>
      </c>
      <c r="Q66" s="56"/>
      <c r="R66" s="82" t="str">
        <f t="shared" si="32"/>
        <v/>
      </c>
      <c r="S66" s="56"/>
      <c r="T66" s="82" t="str">
        <f t="shared" si="32"/>
        <v/>
      </c>
      <c r="U66" s="56"/>
      <c r="V66" s="82" t="str">
        <f t="shared" si="32"/>
        <v/>
      </c>
      <c r="W66" s="56"/>
      <c r="X66" s="82" t="str">
        <f t="shared" si="32"/>
        <v/>
      </c>
      <c r="Y66" s="37"/>
      <c r="Z66" s="37"/>
      <c r="AA66" s="56"/>
      <c r="AB66" s="55" t="str">
        <f t="shared" si="33"/>
        <v/>
      </c>
      <c r="AC66" s="56"/>
      <c r="AD66" s="55" t="str">
        <f t="shared" si="34"/>
        <v/>
      </c>
      <c r="AE66" s="56"/>
      <c r="AF66" s="55" t="str">
        <f t="shared" si="34"/>
        <v/>
      </c>
      <c r="AG66" s="56"/>
      <c r="AH66" s="55" t="str">
        <f t="shared" si="34"/>
        <v/>
      </c>
      <c r="AI66" s="56"/>
      <c r="AJ66" s="55" t="str">
        <f t="shared" si="34"/>
        <v/>
      </c>
      <c r="AK66" s="37"/>
      <c r="AL66" s="37"/>
      <c r="AM66" s="56"/>
      <c r="AN66" s="55" t="str">
        <f t="shared" si="35"/>
        <v/>
      </c>
      <c r="AO66" s="56"/>
      <c r="AP66" s="55" t="str">
        <f t="shared" si="36"/>
        <v/>
      </c>
      <c r="AQ66" s="56"/>
      <c r="AR66" s="55" t="str">
        <f t="shared" si="36"/>
        <v/>
      </c>
      <c r="AS66" s="56"/>
      <c r="AT66" s="55" t="str">
        <f t="shared" si="36"/>
        <v/>
      </c>
      <c r="AU66" s="56"/>
      <c r="AV66" s="55" t="str">
        <f t="shared" si="36"/>
        <v/>
      </c>
      <c r="AW66" s="37"/>
      <c r="AX66" s="37"/>
      <c r="AY66" s="56"/>
      <c r="AZ66" s="55" t="str">
        <f t="shared" si="37"/>
        <v/>
      </c>
      <c r="BA66" s="56"/>
      <c r="BB66" s="55" t="str">
        <f t="shared" si="38"/>
        <v/>
      </c>
      <c r="BC66" s="55"/>
      <c r="BD66" s="55" t="str">
        <f t="shared" si="39"/>
        <v/>
      </c>
      <c r="BE66" s="48"/>
      <c r="BF66" s="48"/>
    </row>
    <row r="67" spans="1:58" x14ac:dyDescent="0.25">
      <c r="A67" s="27" t="s">
        <v>38</v>
      </c>
      <c r="B67" s="27">
        <v>24</v>
      </c>
      <c r="C67" s="56"/>
      <c r="D67" s="55" t="str">
        <f t="shared" si="29"/>
        <v/>
      </c>
      <c r="E67" s="56"/>
      <c r="F67" s="55" t="str">
        <f t="shared" si="30"/>
        <v/>
      </c>
      <c r="G67" s="56"/>
      <c r="H67" s="55" t="str">
        <f t="shared" si="30"/>
        <v/>
      </c>
      <c r="I67" s="56"/>
      <c r="J67" s="55" t="str">
        <f t="shared" si="30"/>
        <v/>
      </c>
      <c r="K67" s="56"/>
      <c r="L67" s="55" t="str">
        <f t="shared" si="30"/>
        <v/>
      </c>
      <c r="M67" s="37"/>
      <c r="N67" s="37"/>
      <c r="O67" s="56"/>
      <c r="P67" s="55" t="str">
        <f t="shared" si="31"/>
        <v/>
      </c>
      <c r="Q67" s="56"/>
      <c r="R67" s="82" t="str">
        <f t="shared" si="32"/>
        <v/>
      </c>
      <c r="S67" s="56"/>
      <c r="T67" s="82" t="str">
        <f t="shared" si="32"/>
        <v/>
      </c>
      <c r="U67" s="56"/>
      <c r="V67" s="82" t="str">
        <f t="shared" si="32"/>
        <v/>
      </c>
      <c r="W67" s="56"/>
      <c r="X67" s="82" t="str">
        <f t="shared" si="32"/>
        <v/>
      </c>
      <c r="Y67" s="37"/>
      <c r="Z67" s="37"/>
      <c r="AA67" s="56"/>
      <c r="AB67" s="55" t="str">
        <f t="shared" si="33"/>
        <v/>
      </c>
      <c r="AC67" s="56"/>
      <c r="AD67" s="55" t="str">
        <f t="shared" si="34"/>
        <v/>
      </c>
      <c r="AE67" s="56"/>
      <c r="AF67" s="55" t="str">
        <f t="shared" si="34"/>
        <v/>
      </c>
      <c r="AG67" s="56"/>
      <c r="AH67" s="55" t="str">
        <f t="shared" si="34"/>
        <v/>
      </c>
      <c r="AI67" s="56"/>
      <c r="AJ67" s="55" t="str">
        <f t="shared" si="34"/>
        <v/>
      </c>
      <c r="AK67" s="37"/>
      <c r="AL67" s="37"/>
      <c r="AM67" s="56"/>
      <c r="AN67" s="55" t="str">
        <f t="shared" si="35"/>
        <v/>
      </c>
      <c r="AO67" s="56"/>
      <c r="AP67" s="55" t="str">
        <f t="shared" si="36"/>
        <v/>
      </c>
      <c r="AQ67" s="56"/>
      <c r="AR67" s="55" t="str">
        <f t="shared" si="36"/>
        <v/>
      </c>
      <c r="AS67" s="56"/>
      <c r="AT67" s="55" t="str">
        <f t="shared" si="36"/>
        <v/>
      </c>
      <c r="AU67" s="56"/>
      <c r="AV67" s="55" t="str">
        <f t="shared" si="36"/>
        <v/>
      </c>
      <c r="AW67" s="37"/>
      <c r="AX67" s="37"/>
      <c r="AY67" s="56"/>
      <c r="AZ67" s="55" t="str">
        <f t="shared" si="37"/>
        <v/>
      </c>
      <c r="BA67" s="56"/>
      <c r="BB67" s="55" t="str">
        <f t="shared" si="38"/>
        <v/>
      </c>
      <c r="BC67" s="55"/>
      <c r="BD67" s="55" t="str">
        <f t="shared" si="39"/>
        <v/>
      </c>
      <c r="BE67" s="48"/>
      <c r="BF67" s="48"/>
    </row>
    <row r="68" spans="1:58" x14ac:dyDescent="0.25">
      <c r="A68" s="28" t="s">
        <v>40</v>
      </c>
      <c r="B68" s="28">
        <v>24</v>
      </c>
      <c r="C68" s="36"/>
      <c r="D68" s="39" t="str">
        <f t="shared" si="29"/>
        <v/>
      </c>
      <c r="E68" s="36"/>
      <c r="F68" s="39" t="str">
        <f t="shared" si="30"/>
        <v/>
      </c>
      <c r="G68" s="36"/>
      <c r="H68" s="39" t="str">
        <f t="shared" si="30"/>
        <v/>
      </c>
      <c r="I68" s="36"/>
      <c r="J68" s="39" t="str">
        <f t="shared" si="30"/>
        <v/>
      </c>
      <c r="K68" s="36"/>
      <c r="L68" s="39" t="str">
        <f t="shared" si="30"/>
        <v/>
      </c>
      <c r="M68" s="37"/>
      <c r="N68" s="37"/>
      <c r="O68" s="36"/>
      <c r="P68" s="39" t="str">
        <f t="shared" si="31"/>
        <v/>
      </c>
      <c r="Q68" s="36"/>
      <c r="R68" s="84" t="str">
        <f t="shared" si="32"/>
        <v/>
      </c>
      <c r="S68" s="36"/>
      <c r="T68" s="84" t="str">
        <f t="shared" si="32"/>
        <v/>
      </c>
      <c r="U68" s="36"/>
      <c r="V68" s="84" t="str">
        <f t="shared" si="32"/>
        <v/>
      </c>
      <c r="W68" s="36"/>
      <c r="X68" s="84" t="str">
        <f t="shared" si="32"/>
        <v/>
      </c>
      <c r="Y68" s="37"/>
      <c r="Z68" s="37"/>
      <c r="AA68" s="36"/>
      <c r="AB68" s="39" t="str">
        <f t="shared" si="33"/>
        <v/>
      </c>
      <c r="AC68" s="36"/>
      <c r="AD68" s="39" t="str">
        <f t="shared" si="34"/>
        <v/>
      </c>
      <c r="AE68" s="36"/>
      <c r="AF68" s="39" t="str">
        <f t="shared" si="34"/>
        <v/>
      </c>
      <c r="AG68" s="36"/>
      <c r="AH68" s="39" t="str">
        <f t="shared" si="34"/>
        <v/>
      </c>
      <c r="AI68" s="36"/>
      <c r="AJ68" s="39" t="str">
        <f t="shared" si="34"/>
        <v/>
      </c>
      <c r="AK68" s="37"/>
      <c r="AL68" s="37"/>
      <c r="AM68" s="36"/>
      <c r="AN68" s="39" t="str">
        <f t="shared" si="35"/>
        <v/>
      </c>
      <c r="AO68" s="36"/>
      <c r="AP68" s="39" t="str">
        <f t="shared" si="36"/>
        <v/>
      </c>
      <c r="AQ68" s="36"/>
      <c r="AR68" s="39" t="str">
        <f t="shared" si="36"/>
        <v/>
      </c>
      <c r="AS68" s="36"/>
      <c r="AT68" s="39" t="str">
        <f t="shared" si="36"/>
        <v/>
      </c>
      <c r="AU68" s="36"/>
      <c r="AV68" s="39" t="str">
        <f t="shared" si="36"/>
        <v/>
      </c>
      <c r="AW68" s="37"/>
      <c r="AX68" s="37"/>
      <c r="AY68" s="36"/>
      <c r="AZ68" s="39" t="str">
        <f t="shared" si="37"/>
        <v/>
      </c>
      <c r="BA68" s="36"/>
      <c r="BB68" s="39" t="str">
        <f t="shared" si="38"/>
        <v/>
      </c>
      <c r="BC68" s="39"/>
      <c r="BD68" s="39" t="str">
        <f t="shared" si="39"/>
        <v/>
      </c>
      <c r="BE68" s="48"/>
      <c r="BF68" s="48"/>
    </row>
    <row r="69" spans="1:58" x14ac:dyDescent="0.25">
      <c r="A69" s="27" t="s">
        <v>39</v>
      </c>
      <c r="B69" s="27">
        <v>24</v>
      </c>
      <c r="C69" s="56"/>
      <c r="D69" s="55" t="str">
        <f t="shared" si="29"/>
        <v/>
      </c>
      <c r="E69" s="56"/>
      <c r="F69" s="55" t="str">
        <f t="shared" si="30"/>
        <v/>
      </c>
      <c r="G69" s="56"/>
      <c r="H69" s="55" t="str">
        <f t="shared" si="30"/>
        <v/>
      </c>
      <c r="I69" s="56"/>
      <c r="J69" s="55" t="str">
        <f t="shared" si="30"/>
        <v/>
      </c>
      <c r="K69" s="56"/>
      <c r="L69" s="55" t="str">
        <f t="shared" si="30"/>
        <v/>
      </c>
      <c r="M69" s="37"/>
      <c r="N69" s="37"/>
      <c r="O69" s="56"/>
      <c r="P69" s="55" t="str">
        <f t="shared" si="31"/>
        <v/>
      </c>
      <c r="Q69" s="56"/>
      <c r="R69" s="82" t="str">
        <f t="shared" si="32"/>
        <v/>
      </c>
      <c r="S69" s="56"/>
      <c r="T69" s="82" t="str">
        <f t="shared" si="32"/>
        <v/>
      </c>
      <c r="U69" s="56"/>
      <c r="V69" s="82" t="str">
        <f t="shared" si="32"/>
        <v/>
      </c>
      <c r="W69" s="56"/>
      <c r="X69" s="82" t="str">
        <f t="shared" si="32"/>
        <v/>
      </c>
      <c r="Y69" s="37"/>
      <c r="Z69" s="37"/>
      <c r="AA69" s="56"/>
      <c r="AB69" s="55" t="str">
        <f t="shared" si="33"/>
        <v/>
      </c>
      <c r="AC69" s="56"/>
      <c r="AD69" s="55" t="str">
        <f t="shared" si="34"/>
        <v/>
      </c>
      <c r="AE69" s="56"/>
      <c r="AF69" s="55" t="str">
        <f t="shared" si="34"/>
        <v/>
      </c>
      <c r="AG69" s="56"/>
      <c r="AH69" s="55" t="str">
        <f t="shared" si="34"/>
        <v/>
      </c>
      <c r="AI69" s="56"/>
      <c r="AJ69" s="55" t="str">
        <f t="shared" si="34"/>
        <v/>
      </c>
      <c r="AK69" s="37"/>
      <c r="AL69" s="37"/>
      <c r="AM69" s="56"/>
      <c r="AN69" s="55" t="str">
        <f t="shared" si="35"/>
        <v/>
      </c>
      <c r="AO69" s="56"/>
      <c r="AP69" s="55" t="str">
        <f t="shared" si="36"/>
        <v/>
      </c>
      <c r="AQ69" s="56"/>
      <c r="AR69" s="55" t="str">
        <f t="shared" si="36"/>
        <v/>
      </c>
      <c r="AS69" s="56"/>
      <c r="AT69" s="55" t="str">
        <f t="shared" si="36"/>
        <v/>
      </c>
      <c r="AU69" s="56"/>
      <c r="AV69" s="55" t="str">
        <f t="shared" si="36"/>
        <v/>
      </c>
      <c r="AW69" s="37"/>
      <c r="AX69" s="37"/>
      <c r="AY69" s="56"/>
      <c r="AZ69" s="55" t="str">
        <f t="shared" si="37"/>
        <v/>
      </c>
      <c r="BA69" s="56"/>
      <c r="BB69" s="55" t="str">
        <f t="shared" si="38"/>
        <v/>
      </c>
      <c r="BC69" s="55"/>
      <c r="BD69" s="55" t="str">
        <f t="shared" si="39"/>
        <v/>
      </c>
      <c r="BE69" s="48"/>
      <c r="BF69" s="48"/>
    </row>
    <row r="70" spans="1:58" x14ac:dyDescent="0.25">
      <c r="A70" s="69" t="s">
        <v>99</v>
      </c>
      <c r="B70" s="27">
        <v>24</v>
      </c>
      <c r="C70" s="56"/>
      <c r="D70" s="55" t="str">
        <f t="shared" si="29"/>
        <v/>
      </c>
      <c r="E70" s="56"/>
      <c r="F70" s="55" t="str">
        <f t="shared" si="30"/>
        <v/>
      </c>
      <c r="G70" s="56"/>
      <c r="H70" s="55" t="str">
        <f t="shared" si="30"/>
        <v/>
      </c>
      <c r="I70" s="56"/>
      <c r="J70" s="55" t="str">
        <f t="shared" si="30"/>
        <v/>
      </c>
      <c r="K70" s="56"/>
      <c r="L70" s="55" t="str">
        <f t="shared" si="30"/>
        <v/>
      </c>
      <c r="M70" s="37"/>
      <c r="N70" s="37"/>
      <c r="O70" s="56"/>
      <c r="P70" s="55" t="str">
        <f t="shared" si="31"/>
        <v/>
      </c>
      <c r="Q70" s="56"/>
      <c r="R70" s="82" t="str">
        <f t="shared" si="32"/>
        <v/>
      </c>
      <c r="S70" s="56"/>
      <c r="T70" s="82" t="str">
        <f t="shared" si="32"/>
        <v/>
      </c>
      <c r="U70" s="56"/>
      <c r="V70" s="82" t="str">
        <f t="shared" si="32"/>
        <v/>
      </c>
      <c r="W70" s="56"/>
      <c r="X70" s="82" t="str">
        <f t="shared" si="32"/>
        <v/>
      </c>
      <c r="Y70" s="37"/>
      <c r="Z70" s="37"/>
      <c r="AA70" s="56"/>
      <c r="AB70" s="55" t="str">
        <f t="shared" si="33"/>
        <v/>
      </c>
      <c r="AC70" s="56"/>
      <c r="AD70" s="55" t="str">
        <f t="shared" si="34"/>
        <v/>
      </c>
      <c r="AE70" s="56"/>
      <c r="AF70" s="55" t="str">
        <f t="shared" si="34"/>
        <v/>
      </c>
      <c r="AG70" s="56"/>
      <c r="AH70" s="55" t="str">
        <f t="shared" si="34"/>
        <v/>
      </c>
      <c r="AI70" s="56"/>
      <c r="AJ70" s="55" t="str">
        <f t="shared" si="34"/>
        <v/>
      </c>
      <c r="AK70" s="37"/>
      <c r="AL70" s="37"/>
      <c r="AM70" s="56"/>
      <c r="AN70" s="55" t="str">
        <f t="shared" si="35"/>
        <v/>
      </c>
      <c r="AO70" s="56"/>
      <c r="AP70" s="55" t="str">
        <f t="shared" si="36"/>
        <v/>
      </c>
      <c r="AQ70" s="56"/>
      <c r="AR70" s="55" t="str">
        <f t="shared" si="36"/>
        <v/>
      </c>
      <c r="AS70" s="56"/>
      <c r="AT70" s="55" t="str">
        <f t="shared" si="36"/>
        <v/>
      </c>
      <c r="AU70" s="56"/>
      <c r="AV70" s="55" t="str">
        <f t="shared" si="36"/>
        <v/>
      </c>
      <c r="AW70" s="37"/>
      <c r="AX70" s="37"/>
      <c r="AY70" s="56"/>
      <c r="AZ70" s="55" t="str">
        <f t="shared" si="37"/>
        <v/>
      </c>
      <c r="BA70" s="56"/>
      <c r="BB70" s="55" t="str">
        <f t="shared" si="38"/>
        <v/>
      </c>
      <c r="BC70" s="55"/>
      <c r="BD70" s="55" t="str">
        <f t="shared" si="39"/>
        <v/>
      </c>
      <c r="BE70" s="48"/>
      <c r="BF70" s="48"/>
    </row>
    <row r="71" spans="1:58" x14ac:dyDescent="0.25"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/>
      <c r="AC71" s="81"/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48"/>
      <c r="BF71" s="48"/>
    </row>
    <row r="72" spans="1:58" x14ac:dyDescent="0.25">
      <c r="A72" s="30" t="s">
        <v>62</v>
      </c>
      <c r="B72" s="65"/>
      <c r="C72" s="46" t="str">
        <f>IF(C65="","",AVERAGE(D65:D70))</f>
        <v/>
      </c>
      <c r="D72" s="46"/>
      <c r="E72" s="46" t="str">
        <f t="shared" ref="E72:BC72" si="40">IF(E65="","",AVERAGE(F65:F70))</f>
        <v/>
      </c>
      <c r="F72" s="46"/>
      <c r="G72" s="46" t="str">
        <f t="shared" si="40"/>
        <v/>
      </c>
      <c r="H72" s="46"/>
      <c r="I72" s="46" t="str">
        <f t="shared" si="40"/>
        <v/>
      </c>
      <c r="J72" s="46"/>
      <c r="K72" s="46" t="str">
        <f t="shared" si="40"/>
        <v/>
      </c>
      <c r="L72" s="46"/>
      <c r="M72" s="46"/>
      <c r="N72" s="46"/>
      <c r="O72" s="46" t="str">
        <f t="shared" si="40"/>
        <v/>
      </c>
      <c r="P72" s="46"/>
      <c r="Q72" s="46" t="str">
        <f t="shared" si="40"/>
        <v/>
      </c>
      <c r="R72" s="46"/>
      <c r="S72" s="46" t="str">
        <f t="shared" si="40"/>
        <v/>
      </c>
      <c r="T72" s="46"/>
      <c r="U72" s="46" t="str">
        <f t="shared" si="40"/>
        <v/>
      </c>
      <c r="V72" s="46"/>
      <c r="W72" s="46" t="str">
        <f t="shared" si="40"/>
        <v/>
      </c>
      <c r="X72" s="46"/>
      <c r="Y72" s="46"/>
      <c r="Z72" s="46"/>
      <c r="AA72" s="46" t="str">
        <f t="shared" si="40"/>
        <v/>
      </c>
      <c r="AB72" s="46"/>
      <c r="AC72" s="46" t="str">
        <f t="shared" si="40"/>
        <v/>
      </c>
      <c r="AD72" s="46"/>
      <c r="AE72" s="46" t="str">
        <f t="shared" si="40"/>
        <v/>
      </c>
      <c r="AF72" s="46"/>
      <c r="AG72" s="46" t="str">
        <f t="shared" si="40"/>
        <v/>
      </c>
      <c r="AH72" s="46"/>
      <c r="AI72" s="46" t="str">
        <f t="shared" si="40"/>
        <v/>
      </c>
      <c r="AJ72" s="46"/>
      <c r="AK72" s="46"/>
      <c r="AL72" s="46"/>
      <c r="AM72" s="46" t="str">
        <f t="shared" si="40"/>
        <v/>
      </c>
      <c r="AN72" s="46"/>
      <c r="AO72" s="46" t="str">
        <f t="shared" si="40"/>
        <v/>
      </c>
      <c r="AP72" s="46"/>
      <c r="AQ72" s="46" t="str">
        <f t="shared" si="40"/>
        <v/>
      </c>
      <c r="AR72" s="46"/>
      <c r="AS72" s="46" t="str">
        <f t="shared" si="40"/>
        <v/>
      </c>
      <c r="AT72" s="46"/>
      <c r="AU72" s="46" t="str">
        <f t="shared" si="40"/>
        <v/>
      </c>
      <c r="AV72" s="46"/>
      <c r="AW72" s="46"/>
      <c r="AX72" s="46"/>
      <c r="AY72" s="46" t="str">
        <f t="shared" si="40"/>
        <v/>
      </c>
      <c r="AZ72" s="46"/>
      <c r="BA72" s="46" t="str">
        <f t="shared" si="40"/>
        <v/>
      </c>
      <c r="BB72" s="46"/>
      <c r="BC72" s="46" t="str">
        <f t="shared" si="40"/>
        <v/>
      </c>
      <c r="BD72" s="46"/>
      <c r="BE72" s="48"/>
      <c r="BF72" s="50" t="e">
        <f>AVERAGE(C72:BC72)</f>
        <v>#DIV/0!</v>
      </c>
    </row>
    <row r="73" spans="1:58" x14ac:dyDescent="0.25"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1"/>
      <c r="BC73" s="81"/>
      <c r="BD73" s="90"/>
      <c r="BE73" s="48"/>
      <c r="BF73" s="48"/>
    </row>
    <row r="74" spans="1:58" x14ac:dyDescent="0.25">
      <c r="A74" s="30" t="s">
        <v>100</v>
      </c>
      <c r="B74" s="65"/>
      <c r="C74" s="85">
        <f>SUM(C65:C70)</f>
        <v>0</v>
      </c>
      <c r="D74" s="85"/>
      <c r="E74" s="85">
        <f t="shared" ref="E74:BC74" si="41">SUM(E65:E70)</f>
        <v>0</v>
      </c>
      <c r="F74" s="85"/>
      <c r="G74" s="85">
        <f t="shared" si="41"/>
        <v>0</v>
      </c>
      <c r="H74" s="85"/>
      <c r="I74" s="85">
        <f t="shared" si="41"/>
        <v>0</v>
      </c>
      <c r="J74" s="85"/>
      <c r="K74" s="85">
        <f t="shared" si="41"/>
        <v>0</v>
      </c>
      <c r="L74" s="85"/>
      <c r="M74" s="85"/>
      <c r="N74" s="85"/>
      <c r="O74" s="85">
        <f t="shared" si="41"/>
        <v>0</v>
      </c>
      <c r="P74" s="85"/>
      <c r="Q74" s="85">
        <f t="shared" si="41"/>
        <v>0</v>
      </c>
      <c r="R74" s="85"/>
      <c r="S74" s="85">
        <f t="shared" si="41"/>
        <v>0</v>
      </c>
      <c r="T74" s="85"/>
      <c r="U74" s="85">
        <f t="shared" si="41"/>
        <v>0</v>
      </c>
      <c r="V74" s="85"/>
      <c r="W74" s="85">
        <f t="shared" si="41"/>
        <v>0</v>
      </c>
      <c r="X74" s="85"/>
      <c r="Y74" s="85"/>
      <c r="Z74" s="85"/>
      <c r="AA74" s="85">
        <f t="shared" si="41"/>
        <v>0</v>
      </c>
      <c r="AB74" s="85"/>
      <c r="AC74" s="85">
        <f t="shared" si="41"/>
        <v>0</v>
      </c>
      <c r="AD74" s="85"/>
      <c r="AE74" s="85">
        <f t="shared" si="41"/>
        <v>0</v>
      </c>
      <c r="AF74" s="85"/>
      <c r="AG74" s="85">
        <f t="shared" si="41"/>
        <v>0</v>
      </c>
      <c r="AH74" s="85"/>
      <c r="AI74" s="85">
        <f t="shared" si="41"/>
        <v>0</v>
      </c>
      <c r="AJ74" s="85"/>
      <c r="AK74" s="85"/>
      <c r="AL74" s="85"/>
      <c r="AM74" s="85">
        <f t="shared" si="41"/>
        <v>0</v>
      </c>
      <c r="AN74" s="85"/>
      <c r="AO74" s="85">
        <f t="shared" si="41"/>
        <v>0</v>
      </c>
      <c r="AP74" s="85"/>
      <c r="AQ74" s="85">
        <f t="shared" si="41"/>
        <v>0</v>
      </c>
      <c r="AR74" s="85"/>
      <c r="AS74" s="85">
        <f t="shared" si="41"/>
        <v>0</v>
      </c>
      <c r="AT74" s="85"/>
      <c r="AU74" s="85">
        <f t="shared" si="41"/>
        <v>0</v>
      </c>
      <c r="AV74" s="85"/>
      <c r="AW74" s="85"/>
      <c r="AX74" s="85"/>
      <c r="AY74" s="85">
        <f t="shared" si="41"/>
        <v>0</v>
      </c>
      <c r="AZ74" s="85"/>
      <c r="BA74" s="85">
        <f t="shared" si="41"/>
        <v>0</v>
      </c>
      <c r="BB74" s="85"/>
      <c r="BC74" s="85">
        <f t="shared" si="41"/>
        <v>0</v>
      </c>
      <c r="BD74" s="85"/>
      <c r="BE74" s="48"/>
      <c r="BF74" s="48"/>
    </row>
    <row r="75" spans="1:58" x14ac:dyDescent="0.25">
      <c r="A75" s="29" t="s">
        <v>41</v>
      </c>
      <c r="B75" s="65"/>
      <c r="C75" s="46" t="str">
        <f>IF(C74=0,"",(SUM(C65:C70)/(C59+C74)))</f>
        <v/>
      </c>
      <c r="D75" s="46"/>
      <c r="E75" s="46" t="str">
        <f t="shared" ref="E75:BA75" si="42">IF(E74=0,"",(SUM(E65:E70)/(E59+E74)))</f>
        <v/>
      </c>
      <c r="F75" s="46"/>
      <c r="G75" s="46" t="str">
        <f t="shared" si="42"/>
        <v/>
      </c>
      <c r="H75" s="46"/>
      <c r="I75" s="46" t="str">
        <f t="shared" si="42"/>
        <v/>
      </c>
      <c r="J75" s="46"/>
      <c r="K75" s="46" t="str">
        <f t="shared" si="42"/>
        <v/>
      </c>
      <c r="L75" s="46"/>
      <c r="M75" s="46"/>
      <c r="N75" s="46"/>
      <c r="O75" s="46" t="str">
        <f t="shared" si="42"/>
        <v/>
      </c>
      <c r="P75" s="46"/>
      <c r="Q75" s="46" t="str">
        <f t="shared" si="42"/>
        <v/>
      </c>
      <c r="R75" s="46"/>
      <c r="S75" s="46" t="str">
        <f t="shared" si="42"/>
        <v/>
      </c>
      <c r="T75" s="46"/>
      <c r="U75" s="46" t="str">
        <f t="shared" si="42"/>
        <v/>
      </c>
      <c r="V75" s="46"/>
      <c r="W75" s="46" t="str">
        <f t="shared" si="42"/>
        <v/>
      </c>
      <c r="X75" s="46"/>
      <c r="Y75" s="46"/>
      <c r="Z75" s="46"/>
      <c r="AA75" s="46" t="str">
        <f t="shared" si="42"/>
        <v/>
      </c>
      <c r="AB75" s="46"/>
      <c r="AC75" s="46" t="str">
        <f t="shared" si="42"/>
        <v/>
      </c>
      <c r="AD75" s="46"/>
      <c r="AE75" s="46" t="str">
        <f t="shared" si="42"/>
        <v/>
      </c>
      <c r="AF75" s="46"/>
      <c r="AG75" s="46" t="str">
        <f t="shared" si="42"/>
        <v/>
      </c>
      <c r="AH75" s="46"/>
      <c r="AI75" s="46" t="str">
        <f t="shared" si="42"/>
        <v/>
      </c>
      <c r="AJ75" s="46"/>
      <c r="AK75" s="46"/>
      <c r="AL75" s="46"/>
      <c r="AM75" s="46" t="str">
        <f t="shared" si="42"/>
        <v/>
      </c>
      <c r="AN75" s="46"/>
      <c r="AO75" s="46" t="str">
        <f t="shared" si="42"/>
        <v/>
      </c>
      <c r="AP75" s="46"/>
      <c r="AQ75" s="46" t="str">
        <f t="shared" si="42"/>
        <v/>
      </c>
      <c r="AR75" s="46"/>
      <c r="AS75" s="46" t="str">
        <f t="shared" si="42"/>
        <v/>
      </c>
      <c r="AT75" s="46"/>
      <c r="AU75" s="46" t="str">
        <f t="shared" si="42"/>
        <v/>
      </c>
      <c r="AV75" s="46"/>
      <c r="AW75" s="46"/>
      <c r="AX75" s="46"/>
      <c r="AY75" s="46" t="str">
        <f t="shared" si="42"/>
        <v/>
      </c>
      <c r="AZ75" s="46"/>
      <c r="BA75" s="46" t="str">
        <f t="shared" si="42"/>
        <v/>
      </c>
      <c r="BB75" s="46"/>
      <c r="BC75" s="46" t="str">
        <f t="shared" ref="BC75" si="43">IF(BC74=0,"",(SUM(BC65:BC70)/(BC59+BC74)))</f>
        <v/>
      </c>
      <c r="BD75" s="46"/>
      <c r="BE75" s="48"/>
      <c r="BF75" s="50" t="e">
        <f>AVERAGE(C75:BC75)</f>
        <v>#DIV/0!</v>
      </c>
    </row>
    <row r="76" spans="1:58" x14ac:dyDescent="0.25">
      <c r="C76" s="81"/>
      <c r="D76" s="81"/>
      <c r="E76" s="81"/>
      <c r="F76" s="81"/>
      <c r="G76" s="81"/>
      <c r="H76" s="81"/>
      <c r="I76" s="81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/>
      <c r="AC76" s="81"/>
      <c r="AD76" s="81"/>
      <c r="AE76" s="81"/>
      <c r="AF76" s="81"/>
      <c r="AG76" s="81"/>
      <c r="AH76" s="81"/>
      <c r="AI76" s="81"/>
      <c r="AJ76" s="81"/>
      <c r="AK76" s="81"/>
      <c r="AL76" s="81"/>
      <c r="AM76" s="81"/>
      <c r="AN76" s="81"/>
      <c r="AO76" s="81"/>
      <c r="AP76" s="81"/>
      <c r="AQ76" s="81"/>
      <c r="AR76" s="81"/>
      <c r="AS76" s="81"/>
      <c r="AT76" s="81"/>
      <c r="AU76" s="81"/>
      <c r="AV76" s="81"/>
      <c r="AW76" s="81"/>
      <c r="AX76" s="81"/>
      <c r="AY76" s="81"/>
      <c r="AZ76" s="81"/>
      <c r="BA76" s="81"/>
      <c r="BB76" s="81"/>
      <c r="BC76" s="81"/>
      <c r="BD76" s="81"/>
    </row>
    <row r="77" spans="1:58" x14ac:dyDescent="0.25">
      <c r="C77" s="81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  <c r="AG77" s="81"/>
      <c r="AH77" s="81"/>
      <c r="AI77" s="81"/>
      <c r="AJ77" s="81"/>
      <c r="AK77" s="81"/>
      <c r="AL77" s="81"/>
      <c r="AM77" s="81"/>
      <c r="AN77" s="81"/>
      <c r="AO77" s="81"/>
      <c r="AP77" s="81"/>
      <c r="AQ77" s="81"/>
      <c r="AR77" s="81"/>
      <c r="AS77" s="81"/>
      <c r="AT77" s="81"/>
      <c r="AU77" s="81"/>
      <c r="AV77" s="81"/>
      <c r="AW77" s="81"/>
      <c r="AX77" s="81"/>
      <c r="AY77" s="81"/>
      <c r="AZ77" s="81"/>
      <c r="BA77" s="81"/>
      <c r="BB77" s="81"/>
      <c r="BC77" s="81"/>
      <c r="BD77" s="81"/>
    </row>
    <row r="78" spans="1:58" x14ac:dyDescent="0.25">
      <c r="A78" s="27" t="s">
        <v>92</v>
      </c>
      <c r="C78" s="57">
        <v>41974</v>
      </c>
      <c r="D78" s="57"/>
      <c r="E78" s="57">
        <v>41975</v>
      </c>
      <c r="F78" s="57"/>
      <c r="G78" s="57">
        <v>41976</v>
      </c>
      <c r="H78" s="57"/>
      <c r="I78" s="57">
        <v>41977</v>
      </c>
      <c r="J78" s="57"/>
      <c r="K78" s="57">
        <v>41978</v>
      </c>
      <c r="L78" s="57"/>
      <c r="M78" s="18">
        <v>41857</v>
      </c>
      <c r="N78" s="18">
        <v>41858</v>
      </c>
      <c r="O78" s="57">
        <v>41981</v>
      </c>
      <c r="P78" s="57"/>
      <c r="Q78" s="57">
        <v>41982</v>
      </c>
      <c r="R78" s="57"/>
      <c r="S78" s="57">
        <v>41983</v>
      </c>
      <c r="T78" s="57"/>
      <c r="U78" s="57">
        <v>41984</v>
      </c>
      <c r="V78" s="57"/>
      <c r="W78" s="57">
        <v>41985</v>
      </c>
      <c r="X78" s="57"/>
      <c r="Y78" s="18">
        <v>41986</v>
      </c>
      <c r="Z78" s="18">
        <v>41987</v>
      </c>
      <c r="AA78" s="57">
        <v>41988</v>
      </c>
      <c r="AB78" s="57"/>
      <c r="AC78" s="57">
        <v>41989</v>
      </c>
      <c r="AD78" s="57"/>
      <c r="AE78" s="57">
        <v>41990</v>
      </c>
      <c r="AF78" s="57"/>
      <c r="AG78" s="57">
        <v>41991</v>
      </c>
      <c r="AH78" s="57"/>
      <c r="AI78" s="57">
        <v>41992</v>
      </c>
      <c r="AJ78" s="57"/>
      <c r="AK78" s="18">
        <v>41993</v>
      </c>
      <c r="AL78" s="18">
        <v>41994</v>
      </c>
      <c r="AM78" s="57">
        <v>41995</v>
      </c>
      <c r="AN78" s="57"/>
      <c r="AO78" s="57">
        <v>41996</v>
      </c>
      <c r="AP78" s="57"/>
      <c r="AQ78" s="57">
        <v>41997</v>
      </c>
      <c r="AR78" s="57"/>
      <c r="AS78" s="57">
        <v>41998</v>
      </c>
      <c r="AT78" s="57"/>
      <c r="AU78" s="57">
        <v>41999</v>
      </c>
      <c r="AV78" s="57"/>
      <c r="AW78" s="18">
        <v>42000</v>
      </c>
      <c r="AX78" s="18">
        <v>42001</v>
      </c>
      <c r="AY78" s="57">
        <v>42002</v>
      </c>
      <c r="AZ78" s="57"/>
      <c r="BA78" s="57">
        <v>42003</v>
      </c>
      <c r="BB78" s="57"/>
      <c r="BC78" s="57">
        <v>42004</v>
      </c>
      <c r="BD78" s="57"/>
    </row>
    <row r="79" spans="1:58" x14ac:dyDescent="0.25">
      <c r="A79" s="26" t="s">
        <v>70</v>
      </c>
      <c r="C79" s="74"/>
      <c r="D79" s="69"/>
      <c r="E79" s="69"/>
      <c r="F79" s="69"/>
      <c r="G79" s="69"/>
      <c r="H79" s="69"/>
      <c r="I79" s="74"/>
      <c r="J79" s="69"/>
      <c r="K79" s="69"/>
      <c r="L79" s="69"/>
      <c r="M79" s="61"/>
      <c r="N79" s="67"/>
      <c r="O79" s="74"/>
      <c r="P79" s="69"/>
      <c r="Q79" s="75"/>
      <c r="R79" s="75"/>
      <c r="S79" s="75"/>
      <c r="T79" s="75"/>
      <c r="U79" s="75"/>
      <c r="V79" s="69"/>
      <c r="W79" s="69"/>
      <c r="X79" s="69"/>
      <c r="Y79" s="61"/>
      <c r="Z79" s="67"/>
      <c r="AA79" s="69"/>
      <c r="AB79" s="74"/>
      <c r="AC79" s="69"/>
      <c r="AD79" s="69"/>
      <c r="AE79" s="69"/>
      <c r="AF79" s="69"/>
      <c r="AG79" s="69"/>
      <c r="AH79" s="69"/>
      <c r="AI79" s="69"/>
      <c r="AJ79" s="69"/>
      <c r="AK79" s="61"/>
      <c r="AL79" s="61"/>
      <c r="AM79" s="69"/>
      <c r="AN79" s="69"/>
      <c r="AO79" s="69"/>
      <c r="AP79" s="69"/>
      <c r="AQ79" s="69"/>
      <c r="AR79" s="69"/>
      <c r="AS79" s="69"/>
      <c r="AT79" s="69"/>
      <c r="AU79" s="69"/>
      <c r="AV79" s="69"/>
      <c r="AW79" s="61"/>
      <c r="AX79" s="61"/>
      <c r="AY79" s="69"/>
      <c r="AZ79" s="69"/>
      <c r="BA79" s="69"/>
      <c r="BB79" s="69"/>
      <c r="BC79" s="69"/>
      <c r="BD79" s="69"/>
    </row>
    <row r="80" spans="1:58" x14ac:dyDescent="0.25">
      <c r="A80" s="26" t="s">
        <v>71</v>
      </c>
      <c r="C80" s="69"/>
      <c r="D80" s="69"/>
      <c r="E80" s="74"/>
      <c r="F80" s="74"/>
      <c r="G80" s="74"/>
      <c r="H80" s="74"/>
      <c r="I80" s="69"/>
      <c r="J80" s="69"/>
      <c r="K80" s="69"/>
      <c r="L80" s="69"/>
      <c r="M80" s="61"/>
      <c r="N80" s="61"/>
      <c r="O80" s="74"/>
      <c r="P80" s="69"/>
      <c r="Q80" s="74"/>
      <c r="R80" s="74"/>
      <c r="S80" s="74"/>
      <c r="T80" s="74"/>
      <c r="U80" s="69"/>
      <c r="V80" s="69"/>
      <c r="W80" s="69"/>
      <c r="X80" s="69"/>
      <c r="Y80" s="61"/>
      <c r="Z80" s="67"/>
      <c r="AA80" s="69"/>
      <c r="AB80" s="74"/>
      <c r="AC80" s="69"/>
      <c r="AD80" s="69"/>
      <c r="AE80" s="69"/>
      <c r="AF80" s="69"/>
      <c r="AG80" s="69"/>
      <c r="AH80" s="69"/>
      <c r="AI80" s="69"/>
      <c r="AJ80" s="69"/>
      <c r="AK80" s="61"/>
      <c r="AL80" s="61"/>
      <c r="AM80" s="69"/>
      <c r="AN80" s="69"/>
      <c r="AO80" s="69"/>
      <c r="AP80" s="69"/>
      <c r="AQ80" s="69"/>
      <c r="AR80" s="69"/>
      <c r="AS80" s="69"/>
      <c r="AT80" s="69"/>
      <c r="AU80" s="69"/>
      <c r="AV80" s="69"/>
      <c r="AW80" s="61"/>
      <c r="AX80" s="61"/>
      <c r="AY80" s="69"/>
      <c r="AZ80" s="69"/>
      <c r="BA80" s="69"/>
      <c r="BB80" s="69"/>
      <c r="BC80" s="69"/>
      <c r="BD80" s="69"/>
    </row>
    <row r="81" spans="1:59" x14ac:dyDescent="0.25">
      <c r="A81" s="26" t="s">
        <v>72</v>
      </c>
      <c r="C81" s="69"/>
      <c r="D81" s="69"/>
      <c r="E81" s="74"/>
      <c r="F81" s="74"/>
      <c r="G81" s="69"/>
      <c r="H81" s="69"/>
      <c r="I81" s="74"/>
      <c r="J81" s="69"/>
      <c r="K81" s="69"/>
      <c r="L81" s="69"/>
      <c r="M81" s="61"/>
      <c r="N81" s="67"/>
      <c r="O81" s="69"/>
      <c r="P81" s="69"/>
      <c r="Q81" s="74"/>
      <c r="R81" s="74"/>
      <c r="S81" s="74"/>
      <c r="T81" s="74"/>
      <c r="U81" s="69"/>
      <c r="V81" s="69"/>
      <c r="W81" s="69"/>
      <c r="X81" s="69"/>
      <c r="Y81" s="61"/>
      <c r="Z81" s="61"/>
      <c r="AA81" s="69"/>
      <c r="AB81" s="74"/>
      <c r="AC81" s="69"/>
      <c r="AD81" s="69"/>
      <c r="AE81" s="69"/>
      <c r="AF81" s="69"/>
      <c r="AG81" s="69"/>
      <c r="AH81" s="69"/>
      <c r="AI81" s="69"/>
      <c r="AJ81" s="69"/>
      <c r="AK81" s="61"/>
      <c r="AL81" s="61"/>
      <c r="AM81" s="69"/>
      <c r="AN81" s="69"/>
      <c r="AO81" s="69"/>
      <c r="AP81" s="69"/>
      <c r="AQ81" s="69"/>
      <c r="AR81" s="69"/>
      <c r="AS81" s="69"/>
      <c r="AT81" s="69"/>
      <c r="AU81" s="69"/>
      <c r="AV81" s="69"/>
      <c r="AW81" s="61"/>
      <c r="AX81" s="61"/>
      <c r="AY81" s="69"/>
      <c r="AZ81" s="69"/>
      <c r="BA81" s="69"/>
      <c r="BB81" s="69"/>
      <c r="BC81" s="69"/>
      <c r="BD81" s="69"/>
    </row>
    <row r="82" spans="1:59" x14ac:dyDescent="0.25">
      <c r="A82" s="26" t="s">
        <v>73</v>
      </c>
      <c r="C82" s="69"/>
      <c r="D82" s="69"/>
      <c r="E82" s="69"/>
      <c r="F82" s="69"/>
      <c r="G82" s="74"/>
      <c r="H82" s="74"/>
      <c r="I82" s="69"/>
      <c r="J82" s="69"/>
      <c r="K82" s="69"/>
      <c r="L82" s="69"/>
      <c r="M82" s="61"/>
      <c r="N82" s="61"/>
      <c r="O82" s="69"/>
      <c r="P82" s="69"/>
      <c r="Q82" s="74"/>
      <c r="R82" s="74"/>
      <c r="S82" s="74"/>
      <c r="T82" s="74"/>
      <c r="U82" s="74"/>
      <c r="V82" s="69"/>
      <c r="W82" s="69"/>
      <c r="X82" s="69"/>
      <c r="Y82" s="61"/>
      <c r="Z82" s="61"/>
      <c r="AA82" s="69"/>
      <c r="AB82" s="74"/>
      <c r="AC82" s="69"/>
      <c r="AD82" s="69"/>
      <c r="AE82" s="69"/>
      <c r="AF82" s="69"/>
      <c r="AG82" s="69"/>
      <c r="AH82" s="69"/>
      <c r="AI82" s="69"/>
      <c r="AJ82" s="69"/>
      <c r="AK82" s="61"/>
      <c r="AL82" s="61"/>
      <c r="AM82" s="69"/>
      <c r="AN82" s="69"/>
      <c r="AO82" s="69"/>
      <c r="AP82" s="69"/>
      <c r="AQ82" s="69"/>
      <c r="AR82" s="69"/>
      <c r="AS82" s="69"/>
      <c r="AT82" s="69"/>
      <c r="AU82" s="69"/>
      <c r="AV82" s="69"/>
      <c r="AW82" s="61"/>
      <c r="AX82" s="61"/>
      <c r="AY82" s="69"/>
      <c r="AZ82" s="69"/>
      <c r="BA82" s="69"/>
      <c r="BB82" s="69"/>
      <c r="BC82" s="69"/>
      <c r="BD82" s="69"/>
    </row>
    <row r="83" spans="1:59" x14ac:dyDescent="0.25">
      <c r="A83" s="26" t="s">
        <v>74</v>
      </c>
      <c r="C83" s="69"/>
      <c r="D83" s="69"/>
      <c r="E83" s="69"/>
      <c r="F83" s="69"/>
      <c r="G83" s="69"/>
      <c r="H83" s="69"/>
      <c r="I83" s="69"/>
      <c r="J83" s="69"/>
      <c r="K83" s="69"/>
      <c r="L83" s="69"/>
      <c r="M83" s="61"/>
      <c r="N83" s="61"/>
      <c r="O83" s="69"/>
      <c r="P83" s="69"/>
      <c r="Q83" s="69"/>
      <c r="R83" s="69"/>
      <c r="S83" s="69"/>
      <c r="T83" s="69"/>
      <c r="U83" s="69"/>
      <c r="V83" s="69"/>
      <c r="W83" s="69"/>
      <c r="X83" s="69"/>
      <c r="Y83" s="61"/>
      <c r="Z83" s="61"/>
      <c r="AA83" s="69"/>
      <c r="AB83" s="69"/>
      <c r="AC83" s="69"/>
      <c r="AD83" s="69"/>
      <c r="AE83" s="69"/>
      <c r="AF83" s="69"/>
      <c r="AG83" s="69"/>
      <c r="AH83" s="69"/>
      <c r="AI83" s="69"/>
      <c r="AJ83" s="69"/>
      <c r="AK83" s="61"/>
      <c r="AL83" s="61"/>
      <c r="AM83" s="69"/>
      <c r="AN83" s="69"/>
      <c r="AO83" s="69"/>
      <c r="AP83" s="69"/>
      <c r="AQ83" s="69"/>
      <c r="AR83" s="69"/>
      <c r="AS83" s="69"/>
      <c r="AT83" s="69"/>
      <c r="AU83" s="69"/>
      <c r="AV83" s="69"/>
      <c r="AW83" s="61"/>
      <c r="AX83" s="61"/>
      <c r="AY83" s="69"/>
      <c r="AZ83" s="69"/>
      <c r="BA83" s="69"/>
      <c r="BB83" s="69"/>
      <c r="BC83" s="69"/>
      <c r="BD83" s="69"/>
    </row>
    <row r="84" spans="1:59" x14ac:dyDescent="0.25">
      <c r="A84" s="26" t="s">
        <v>75</v>
      </c>
      <c r="C84" s="69"/>
      <c r="D84" s="69"/>
      <c r="E84" s="69"/>
      <c r="F84" s="69"/>
      <c r="G84" s="69"/>
      <c r="H84" s="69"/>
      <c r="I84" s="69"/>
      <c r="J84" s="69"/>
      <c r="K84" s="69"/>
      <c r="L84" s="69"/>
      <c r="M84" s="61"/>
      <c r="N84" s="61"/>
      <c r="O84" s="69"/>
      <c r="P84" s="69"/>
      <c r="Q84" s="69"/>
      <c r="R84" s="69"/>
      <c r="S84" s="69"/>
      <c r="T84" s="69"/>
      <c r="U84" s="69"/>
      <c r="V84" s="69"/>
      <c r="W84" s="69"/>
      <c r="X84" s="69"/>
      <c r="Y84" s="61"/>
      <c r="Z84" s="61"/>
      <c r="AA84" s="69"/>
      <c r="AB84" s="69"/>
      <c r="AC84" s="69"/>
      <c r="AD84" s="69"/>
      <c r="AE84" s="69"/>
      <c r="AF84" s="69"/>
      <c r="AG84" s="69"/>
      <c r="AH84" s="69"/>
      <c r="AI84" s="69"/>
      <c r="AJ84" s="69"/>
      <c r="AK84" s="61"/>
      <c r="AL84" s="61"/>
      <c r="AM84" s="69"/>
      <c r="AN84" s="69"/>
      <c r="AO84" s="69"/>
      <c r="AP84" s="69"/>
      <c r="AQ84" s="69"/>
      <c r="AR84" s="69"/>
      <c r="AS84" s="69"/>
      <c r="AT84" s="69"/>
      <c r="AU84" s="69"/>
      <c r="AV84" s="69"/>
      <c r="AW84" s="61"/>
      <c r="AX84" s="61"/>
      <c r="AY84" s="69"/>
      <c r="AZ84" s="69"/>
      <c r="BA84" s="69"/>
      <c r="BB84" s="69"/>
      <c r="BC84" s="69"/>
      <c r="BD84" s="69"/>
    </row>
    <row r="85" spans="1:59" x14ac:dyDescent="0.25">
      <c r="A85" s="26" t="s">
        <v>76</v>
      </c>
      <c r="C85" s="69"/>
      <c r="D85" s="69"/>
      <c r="E85" s="74"/>
      <c r="F85" s="74"/>
      <c r="G85" s="69"/>
      <c r="H85" s="69"/>
      <c r="I85" s="74"/>
      <c r="J85" s="69"/>
      <c r="K85" s="69"/>
      <c r="L85" s="69"/>
      <c r="M85" s="61"/>
      <c r="N85" s="67"/>
      <c r="O85" s="69"/>
      <c r="P85" s="69"/>
      <c r="Q85" s="69"/>
      <c r="R85" s="69"/>
      <c r="S85" s="69"/>
      <c r="T85" s="69"/>
      <c r="U85" s="69"/>
      <c r="V85" s="69"/>
      <c r="W85" s="69"/>
      <c r="X85" s="69"/>
      <c r="Y85" s="61"/>
      <c r="Z85" s="67"/>
      <c r="AA85" s="69"/>
      <c r="AB85" s="69"/>
      <c r="AC85" s="69"/>
      <c r="AD85" s="69"/>
      <c r="AE85" s="69"/>
      <c r="AF85" s="69"/>
      <c r="AG85" s="69"/>
      <c r="AH85" s="69"/>
      <c r="AI85" s="69"/>
      <c r="AJ85" s="69"/>
      <c r="AK85" s="61"/>
      <c r="AL85" s="61"/>
      <c r="AM85" s="69"/>
      <c r="AN85" s="69"/>
      <c r="AO85" s="69"/>
      <c r="AP85" s="69"/>
      <c r="AQ85" s="69"/>
      <c r="AR85" s="69"/>
      <c r="AS85" s="69"/>
      <c r="AT85" s="69"/>
      <c r="AU85" s="69"/>
      <c r="AV85" s="69"/>
      <c r="AW85" s="61"/>
      <c r="AX85" s="61"/>
      <c r="AY85" s="69"/>
      <c r="AZ85" s="69"/>
      <c r="BA85" s="69"/>
      <c r="BB85" s="69"/>
      <c r="BC85" s="69"/>
      <c r="BD85" s="69"/>
    </row>
    <row r="86" spans="1:59" x14ac:dyDescent="0.25">
      <c r="A86" s="26" t="s">
        <v>77</v>
      </c>
      <c r="C86" s="69"/>
      <c r="D86" s="69"/>
      <c r="E86" s="69"/>
      <c r="F86" s="69"/>
      <c r="G86" s="69"/>
      <c r="H86" s="69"/>
      <c r="I86" s="69"/>
      <c r="J86" s="69"/>
      <c r="K86" s="69"/>
      <c r="L86" s="69"/>
      <c r="M86" s="61"/>
      <c r="N86" s="61"/>
      <c r="O86" s="69"/>
      <c r="P86" s="69"/>
      <c r="Q86" s="69"/>
      <c r="R86" s="69"/>
      <c r="S86" s="69"/>
      <c r="T86" s="69"/>
      <c r="U86" s="69"/>
      <c r="V86" s="69"/>
      <c r="W86" s="69"/>
      <c r="X86" s="69"/>
      <c r="Y86" s="61"/>
      <c r="Z86" s="61"/>
      <c r="AA86" s="69"/>
      <c r="AB86" s="69"/>
      <c r="AC86" s="69"/>
      <c r="AD86" s="69"/>
      <c r="AE86" s="69"/>
      <c r="AF86" s="69"/>
      <c r="AG86" s="69"/>
      <c r="AH86" s="69"/>
      <c r="AI86" s="69"/>
      <c r="AJ86" s="69"/>
      <c r="AK86" s="61"/>
      <c r="AL86" s="61"/>
      <c r="AM86" s="69"/>
      <c r="AN86" s="69"/>
      <c r="AO86" s="69"/>
      <c r="AP86" s="69"/>
      <c r="AQ86" s="69"/>
      <c r="AR86" s="69"/>
      <c r="AS86" s="69"/>
      <c r="AT86" s="69"/>
      <c r="AU86" s="69"/>
      <c r="AV86" s="69"/>
      <c r="AW86" s="61"/>
      <c r="AX86" s="61"/>
      <c r="AY86" s="69"/>
      <c r="AZ86" s="69"/>
      <c r="BA86" s="69"/>
      <c r="BB86" s="69"/>
      <c r="BC86" s="69"/>
      <c r="BD86" s="69"/>
    </row>
    <row r="87" spans="1:59" x14ac:dyDescent="0.25">
      <c r="A87" s="26" t="s">
        <v>78</v>
      </c>
      <c r="C87" s="69"/>
      <c r="D87" s="69"/>
      <c r="E87" s="69"/>
      <c r="F87" s="69"/>
      <c r="G87" s="69"/>
      <c r="H87" s="69"/>
      <c r="I87" s="69"/>
      <c r="J87" s="69"/>
      <c r="K87" s="69"/>
      <c r="L87" s="69"/>
      <c r="M87" s="61"/>
      <c r="N87" s="61"/>
      <c r="O87" s="69"/>
      <c r="P87" s="69"/>
      <c r="Q87" s="69"/>
      <c r="R87" s="69"/>
      <c r="S87" s="69"/>
      <c r="T87" s="69"/>
      <c r="U87" s="69"/>
      <c r="V87" s="69"/>
      <c r="W87" s="69"/>
      <c r="X87" s="69"/>
      <c r="Y87" s="61"/>
      <c r="Z87" s="61"/>
      <c r="AA87" s="69"/>
      <c r="AB87" s="69"/>
      <c r="AC87" s="69"/>
      <c r="AD87" s="69"/>
      <c r="AE87" s="69"/>
      <c r="AF87" s="69"/>
      <c r="AG87" s="69"/>
      <c r="AH87" s="69"/>
      <c r="AI87" s="69"/>
      <c r="AJ87" s="69"/>
      <c r="AK87" s="61"/>
      <c r="AL87" s="61"/>
      <c r="AM87" s="69"/>
      <c r="AN87" s="69"/>
      <c r="AO87" s="69"/>
      <c r="AP87" s="69"/>
      <c r="AQ87" s="69"/>
      <c r="AR87" s="69"/>
      <c r="AS87" s="69"/>
      <c r="AT87" s="69"/>
      <c r="AU87" s="69"/>
      <c r="AV87" s="69"/>
      <c r="AW87" s="61"/>
      <c r="AX87" s="61"/>
      <c r="AY87" s="69"/>
      <c r="AZ87" s="69"/>
      <c r="BA87" s="69"/>
      <c r="BB87" s="69"/>
      <c r="BC87" s="69"/>
      <c r="BD87" s="69"/>
    </row>
    <row r="88" spans="1:59" x14ac:dyDescent="0.25"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  <c r="Z88" s="81"/>
      <c r="AA88" s="81"/>
      <c r="AB88" s="81"/>
      <c r="AC88" s="81"/>
      <c r="AD88" s="81"/>
      <c r="AE88" s="81"/>
      <c r="AF88" s="81"/>
      <c r="AG88" s="81"/>
      <c r="AH88" s="81"/>
      <c r="AI88" s="81"/>
      <c r="AJ88" s="81"/>
      <c r="AK88" s="81"/>
      <c r="AL88" s="81"/>
      <c r="AM88" s="81"/>
      <c r="AN88" s="81"/>
      <c r="AO88" s="81"/>
      <c r="AP88" s="81"/>
      <c r="AQ88" s="81"/>
      <c r="AR88" s="81"/>
      <c r="AS88" s="81"/>
      <c r="AT88" s="81"/>
      <c r="AU88" s="81"/>
      <c r="AV88" s="81"/>
      <c r="AW88" s="81"/>
      <c r="AX88" s="81"/>
      <c r="AY88" s="81"/>
      <c r="AZ88" s="81"/>
      <c r="BA88" s="81"/>
      <c r="BB88" s="81"/>
      <c r="BC88" s="81"/>
      <c r="BD88" s="81"/>
    </row>
    <row r="89" spans="1:59" x14ac:dyDescent="0.25">
      <c r="A89" s="65" t="s">
        <v>79</v>
      </c>
      <c r="B89" s="65"/>
      <c r="C89" s="69" t="str">
        <f>IF(C65="","",SUM(C79:C87))</f>
        <v/>
      </c>
      <c r="D89" s="69"/>
      <c r="E89" s="69" t="str">
        <f t="shared" ref="E89:BC89" si="44">IF(E65="","",SUM(E79:E87))</f>
        <v/>
      </c>
      <c r="F89" s="69"/>
      <c r="G89" s="69" t="str">
        <f t="shared" si="44"/>
        <v/>
      </c>
      <c r="H89" s="69"/>
      <c r="I89" s="69" t="str">
        <f t="shared" si="44"/>
        <v/>
      </c>
      <c r="J89" s="69"/>
      <c r="K89" s="69" t="str">
        <f t="shared" si="44"/>
        <v/>
      </c>
      <c r="L89" s="69"/>
      <c r="M89" s="69"/>
      <c r="N89" s="69"/>
      <c r="O89" s="69" t="str">
        <f t="shared" si="44"/>
        <v/>
      </c>
      <c r="P89" s="69"/>
      <c r="Q89" s="69" t="str">
        <f t="shared" si="44"/>
        <v/>
      </c>
      <c r="R89" s="69"/>
      <c r="S89" s="69" t="str">
        <f t="shared" si="44"/>
        <v/>
      </c>
      <c r="T89" s="69"/>
      <c r="U89" s="69" t="str">
        <f t="shared" si="44"/>
        <v/>
      </c>
      <c r="V89" s="69"/>
      <c r="W89" s="69" t="str">
        <f t="shared" si="44"/>
        <v/>
      </c>
      <c r="X89" s="69"/>
      <c r="Y89" s="69"/>
      <c r="Z89" s="69"/>
      <c r="AA89" s="69" t="str">
        <f t="shared" si="44"/>
        <v/>
      </c>
      <c r="AB89" s="69"/>
      <c r="AC89" s="69" t="str">
        <f t="shared" si="44"/>
        <v/>
      </c>
      <c r="AD89" s="69"/>
      <c r="AE89" s="69" t="str">
        <f t="shared" si="44"/>
        <v/>
      </c>
      <c r="AF89" s="69"/>
      <c r="AG89" s="69" t="str">
        <f t="shared" si="44"/>
        <v/>
      </c>
      <c r="AH89" s="69"/>
      <c r="AI89" s="69" t="str">
        <f t="shared" si="44"/>
        <v/>
      </c>
      <c r="AJ89" s="69"/>
      <c r="AK89" s="69"/>
      <c r="AL89" s="69"/>
      <c r="AM89" s="69" t="str">
        <f t="shared" si="44"/>
        <v/>
      </c>
      <c r="AN89" s="69"/>
      <c r="AO89" s="69" t="str">
        <f t="shared" si="44"/>
        <v/>
      </c>
      <c r="AP89" s="69"/>
      <c r="AQ89" s="69" t="str">
        <f t="shared" si="44"/>
        <v/>
      </c>
      <c r="AR89" s="69"/>
      <c r="AS89" s="69" t="str">
        <f t="shared" si="44"/>
        <v/>
      </c>
      <c r="AT89" s="69"/>
      <c r="AU89" s="69" t="str">
        <f t="shared" si="44"/>
        <v/>
      </c>
      <c r="AV89" s="69"/>
      <c r="AW89" s="69"/>
      <c r="AX89" s="69"/>
      <c r="AY89" s="69" t="str">
        <f t="shared" si="44"/>
        <v/>
      </c>
      <c r="AZ89" s="69"/>
      <c r="BA89" s="69" t="str">
        <f t="shared" si="44"/>
        <v/>
      </c>
      <c r="BB89" s="69"/>
      <c r="BC89" s="69" t="str">
        <f t="shared" si="44"/>
        <v/>
      </c>
      <c r="BD89" s="69"/>
      <c r="BE89" s="66">
        <f>SUM(C89:BD89)</f>
        <v>0</v>
      </c>
      <c r="BF89" s="90" t="e">
        <f>AVERAGE(C89:BD89)</f>
        <v>#DIV/0!</v>
      </c>
    </row>
    <row r="90" spans="1:59" x14ac:dyDescent="0.25">
      <c r="C90" s="81"/>
      <c r="D90" s="81"/>
      <c r="E90" s="81"/>
      <c r="F90" s="81"/>
      <c r="G90" s="81"/>
      <c r="H90" s="81"/>
      <c r="I90" s="81"/>
      <c r="J90" s="81"/>
      <c r="K90" s="81"/>
      <c r="L90" s="81"/>
      <c r="M90" s="81"/>
      <c r="N90" s="81"/>
      <c r="O90" s="81"/>
      <c r="P90" s="81"/>
      <c r="Q90" s="81"/>
      <c r="R90" s="81"/>
      <c r="S90" s="81"/>
      <c r="T90" s="81"/>
      <c r="U90" s="81"/>
      <c r="V90" s="81"/>
      <c r="W90" s="81"/>
      <c r="X90" s="81"/>
      <c r="Y90" s="81"/>
      <c r="Z90" s="81"/>
      <c r="AA90" s="81"/>
      <c r="AB90" s="81"/>
      <c r="AC90" s="81"/>
      <c r="AD90" s="81"/>
      <c r="AE90" s="81"/>
      <c r="AF90" s="81"/>
      <c r="AG90" s="81"/>
      <c r="AH90" s="81"/>
      <c r="AI90" s="81"/>
      <c r="AJ90" s="81"/>
      <c r="AK90" s="81"/>
      <c r="AL90" s="81"/>
      <c r="AM90" s="81"/>
      <c r="AN90" s="81"/>
      <c r="AO90" s="81"/>
      <c r="AP90" s="81"/>
      <c r="AQ90" s="81"/>
      <c r="AR90" s="81"/>
      <c r="AS90" s="81"/>
      <c r="AT90" s="81"/>
      <c r="AU90" s="81"/>
      <c r="AV90" s="81"/>
      <c r="AW90" s="81"/>
      <c r="AX90" s="81"/>
      <c r="AY90" s="81"/>
      <c r="AZ90" s="81"/>
      <c r="BA90" s="81"/>
      <c r="BB90" s="81"/>
      <c r="BC90" s="81"/>
      <c r="BD90" s="81"/>
      <c r="BE90" s="66"/>
      <c r="BF90" s="90"/>
    </row>
    <row r="91" spans="1:59" x14ac:dyDescent="0.25">
      <c r="A91" s="65" t="s">
        <v>80</v>
      </c>
      <c r="B91" s="65"/>
      <c r="C91" s="75" t="str">
        <f>IF(C65="","",C89+C59)</f>
        <v/>
      </c>
      <c r="D91" s="75"/>
      <c r="E91" s="75" t="str">
        <f t="shared" ref="E91:BC91" si="45">IF(E65="","",E89+E59)</f>
        <v/>
      </c>
      <c r="F91" s="75"/>
      <c r="G91" s="75" t="str">
        <f t="shared" si="45"/>
        <v/>
      </c>
      <c r="H91" s="75"/>
      <c r="I91" s="75" t="str">
        <f t="shared" si="45"/>
        <v/>
      </c>
      <c r="J91" s="75"/>
      <c r="K91" s="75" t="str">
        <f t="shared" si="45"/>
        <v/>
      </c>
      <c r="L91" s="75"/>
      <c r="M91" s="75"/>
      <c r="N91" s="75"/>
      <c r="O91" s="75" t="str">
        <f t="shared" si="45"/>
        <v/>
      </c>
      <c r="P91" s="75"/>
      <c r="Q91" s="75" t="str">
        <f t="shared" si="45"/>
        <v/>
      </c>
      <c r="R91" s="75"/>
      <c r="S91" s="75" t="str">
        <f t="shared" si="45"/>
        <v/>
      </c>
      <c r="T91" s="75"/>
      <c r="U91" s="75" t="str">
        <f t="shared" si="45"/>
        <v/>
      </c>
      <c r="V91" s="75"/>
      <c r="W91" s="75" t="str">
        <f t="shared" si="45"/>
        <v/>
      </c>
      <c r="X91" s="75"/>
      <c r="Y91" s="75"/>
      <c r="Z91" s="75"/>
      <c r="AA91" s="75" t="str">
        <f t="shared" si="45"/>
        <v/>
      </c>
      <c r="AB91" s="75"/>
      <c r="AC91" s="75" t="str">
        <f t="shared" si="45"/>
        <v/>
      </c>
      <c r="AD91" s="75"/>
      <c r="AE91" s="75" t="str">
        <f t="shared" si="45"/>
        <v/>
      </c>
      <c r="AF91" s="75"/>
      <c r="AG91" s="75" t="str">
        <f t="shared" si="45"/>
        <v/>
      </c>
      <c r="AH91" s="75"/>
      <c r="AI91" s="75" t="str">
        <f t="shared" si="45"/>
        <v/>
      </c>
      <c r="AJ91" s="75"/>
      <c r="AK91" s="75"/>
      <c r="AL91" s="75"/>
      <c r="AM91" s="75" t="str">
        <f t="shared" si="45"/>
        <v/>
      </c>
      <c r="AN91" s="75"/>
      <c r="AO91" s="75" t="str">
        <f t="shared" si="45"/>
        <v/>
      </c>
      <c r="AP91" s="75"/>
      <c r="AQ91" s="75" t="str">
        <f t="shared" si="45"/>
        <v/>
      </c>
      <c r="AR91" s="75"/>
      <c r="AS91" s="75" t="str">
        <f t="shared" si="45"/>
        <v/>
      </c>
      <c r="AT91" s="75"/>
      <c r="AU91" s="75" t="str">
        <f t="shared" si="45"/>
        <v/>
      </c>
      <c r="AV91" s="75"/>
      <c r="AW91" s="75"/>
      <c r="AX91" s="75"/>
      <c r="AY91" s="75" t="str">
        <f t="shared" si="45"/>
        <v/>
      </c>
      <c r="AZ91" s="75"/>
      <c r="BA91" s="75" t="str">
        <f t="shared" si="45"/>
        <v/>
      </c>
      <c r="BB91" s="75"/>
      <c r="BC91" s="75" t="str">
        <f t="shared" si="45"/>
        <v/>
      </c>
      <c r="BD91" s="75"/>
      <c r="BE91" s="66">
        <f t="shared" ref="BE91" si="46">SUM(C91:BD91)</f>
        <v>0</v>
      </c>
      <c r="BF91" s="90" t="e">
        <f t="shared" ref="BF91:BF93" si="47">AVERAGE(C91:BD91)</f>
        <v>#DIV/0!</v>
      </c>
    </row>
    <row r="92" spans="1:59" x14ac:dyDescent="0.25">
      <c r="C92" s="81"/>
      <c r="D92" s="81"/>
      <c r="E92" s="81"/>
      <c r="F92" s="81"/>
      <c r="G92" s="81"/>
      <c r="H92" s="81"/>
      <c r="I92" s="81"/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  <c r="Z92" s="81"/>
      <c r="AA92" s="81"/>
      <c r="AB92" s="81"/>
      <c r="AC92" s="81"/>
      <c r="AD92" s="81"/>
      <c r="AE92" s="81"/>
      <c r="AF92" s="81"/>
      <c r="AG92" s="81"/>
      <c r="AH92" s="81"/>
      <c r="AI92" s="81"/>
      <c r="AJ92" s="81"/>
      <c r="AK92" s="81"/>
      <c r="AL92" s="81"/>
      <c r="AM92" s="81"/>
      <c r="AN92" s="81"/>
      <c r="AO92" s="81"/>
      <c r="AP92" s="81"/>
      <c r="AQ92" s="81"/>
      <c r="AR92" s="81"/>
      <c r="AS92" s="81"/>
      <c r="AT92" s="81"/>
      <c r="AU92" s="81"/>
      <c r="AV92" s="81"/>
      <c r="AW92" s="81"/>
      <c r="AX92" s="81"/>
      <c r="AY92" s="81"/>
      <c r="AZ92" s="81"/>
      <c r="BA92" s="81"/>
      <c r="BB92" s="81"/>
      <c r="BC92" s="81"/>
      <c r="BD92" s="81"/>
      <c r="BF92" s="90"/>
    </row>
    <row r="93" spans="1:59" x14ac:dyDescent="0.25">
      <c r="A93" s="65" t="s">
        <v>81</v>
      </c>
      <c r="B93" s="65"/>
      <c r="C93" s="74" t="str">
        <f>IF(C65="","",C89/((C89+C59)+SUM(C65:C70)))</f>
        <v/>
      </c>
      <c r="D93" s="74"/>
      <c r="E93" s="74" t="str">
        <f t="shared" ref="E93:BC93" si="48">IF(E65="","",E89/((E89+E59)+SUM(E65:E70)))</f>
        <v/>
      </c>
      <c r="F93" s="74"/>
      <c r="G93" s="74" t="str">
        <f t="shared" si="48"/>
        <v/>
      </c>
      <c r="H93" s="74"/>
      <c r="I93" s="74" t="str">
        <f t="shared" si="48"/>
        <v/>
      </c>
      <c r="J93" s="74"/>
      <c r="K93" s="74" t="str">
        <f t="shared" si="48"/>
        <v/>
      </c>
      <c r="L93" s="74"/>
      <c r="M93" s="74"/>
      <c r="N93" s="74"/>
      <c r="O93" s="74" t="str">
        <f t="shared" si="48"/>
        <v/>
      </c>
      <c r="P93" s="74"/>
      <c r="Q93" s="74" t="str">
        <f t="shared" si="48"/>
        <v/>
      </c>
      <c r="R93" s="74"/>
      <c r="S93" s="74" t="str">
        <f t="shared" si="48"/>
        <v/>
      </c>
      <c r="T93" s="74"/>
      <c r="U93" s="74" t="str">
        <f t="shared" si="48"/>
        <v/>
      </c>
      <c r="V93" s="74"/>
      <c r="W93" s="74" t="str">
        <f t="shared" si="48"/>
        <v/>
      </c>
      <c r="X93" s="74"/>
      <c r="Y93" s="74"/>
      <c r="Z93" s="74"/>
      <c r="AA93" s="74" t="str">
        <f t="shared" si="48"/>
        <v/>
      </c>
      <c r="AB93" s="74"/>
      <c r="AC93" s="74" t="str">
        <f t="shared" si="48"/>
        <v/>
      </c>
      <c r="AD93" s="74"/>
      <c r="AE93" s="74" t="str">
        <f t="shared" si="48"/>
        <v/>
      </c>
      <c r="AF93" s="74"/>
      <c r="AG93" s="74" t="str">
        <f t="shared" si="48"/>
        <v/>
      </c>
      <c r="AH93" s="74"/>
      <c r="AI93" s="74" t="str">
        <f t="shared" si="48"/>
        <v/>
      </c>
      <c r="AJ93" s="74"/>
      <c r="AK93" s="74"/>
      <c r="AL93" s="74"/>
      <c r="AM93" s="74" t="str">
        <f t="shared" si="48"/>
        <v/>
      </c>
      <c r="AN93" s="74"/>
      <c r="AO93" s="74" t="str">
        <f t="shared" si="48"/>
        <v/>
      </c>
      <c r="AP93" s="74"/>
      <c r="AQ93" s="74" t="str">
        <f t="shared" si="48"/>
        <v/>
      </c>
      <c r="AR93" s="74"/>
      <c r="AS93" s="74" t="str">
        <f t="shared" si="48"/>
        <v/>
      </c>
      <c r="AT93" s="74"/>
      <c r="AU93" s="74" t="str">
        <f t="shared" si="48"/>
        <v/>
      </c>
      <c r="AV93" s="74"/>
      <c r="AW93" s="74"/>
      <c r="AX93" s="74"/>
      <c r="AY93" s="74" t="str">
        <f t="shared" si="48"/>
        <v/>
      </c>
      <c r="AZ93" s="74"/>
      <c r="BA93" s="74" t="str">
        <f t="shared" si="48"/>
        <v/>
      </c>
      <c r="BB93" s="74"/>
      <c r="BC93" s="74" t="str">
        <f t="shared" si="48"/>
        <v/>
      </c>
      <c r="BD93" s="74"/>
      <c r="BF93" s="93" t="e">
        <f t="shared" si="47"/>
        <v>#DIV/0!</v>
      </c>
      <c r="BG93" s="47"/>
    </row>
  </sheetData>
  <mergeCells count="1">
    <mergeCell ref="I3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Mail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CRACH, Thibaut</dc:creator>
  <cp:lastModifiedBy>Morisot, Clement</cp:lastModifiedBy>
  <dcterms:created xsi:type="dcterms:W3CDTF">2014-04-07T08:07:02Z</dcterms:created>
  <dcterms:modified xsi:type="dcterms:W3CDTF">2014-04-30T08:50:06Z</dcterms:modified>
</cp:coreProperties>
</file>