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ristophe\Downloads\"/>
    </mc:Choice>
  </mc:AlternateContent>
  <bookViews>
    <workbookView xWindow="0" yWindow="0" windowWidth="28800" windowHeight="11835" tabRatio="601" activeTab="1"/>
  </bookViews>
  <sheets>
    <sheet name="Suivi rémunération" sheetId="9" r:id="rId1"/>
    <sheet name="Récapitulatif" sheetId="17" r:id="rId2"/>
    <sheet name="Liste enfants" sheetId="16" r:id="rId3"/>
    <sheet name="Parametre" sheetId="19" r:id="rId4"/>
  </sheets>
  <definedNames>
    <definedName name="_xlnm._FilterDatabase" localSheetId="0" hidden="1">'Suivi rémunération'!#REF!</definedName>
    <definedName name="Années">Parametre!$A$2:$A$24</definedName>
    <definedName name="Mois">Parametre!$B$2:$B$13</definedName>
    <definedName name="Prénom_Nom">Tableau1[Prénom/Nom]</definedName>
    <definedName name="_xlnm.Print_Area" localSheetId="2">Tableau1[#All]</definedName>
    <definedName name="_xlnm.Print_Area" localSheetId="1">Récapitulatif!$A$1:$I$42</definedName>
    <definedName name="_xlnm.Print_Area" localSheetId="0">'Suivi rémunération'!$A$1:$L$235</definedName>
  </definedNames>
  <calcPr calcId="152511"/>
</workbook>
</file>

<file path=xl/calcChain.xml><?xml version="1.0" encoding="utf-8"?>
<calcChain xmlns="http://schemas.openxmlformats.org/spreadsheetml/2006/main">
  <c r="D8" i="9" l="1"/>
  <c r="L8" i="9"/>
  <c r="D9" i="9"/>
  <c r="L9" i="9"/>
  <c r="D10" i="9"/>
  <c r="L10" i="9"/>
  <c r="D11" i="9"/>
  <c r="L11" i="9"/>
  <c r="D12" i="9"/>
  <c r="L12" i="9"/>
  <c r="D13" i="9"/>
  <c r="L13" i="9"/>
  <c r="D14" i="9"/>
  <c r="L14" i="9"/>
  <c r="D15" i="9"/>
  <c r="L15" i="9"/>
  <c r="D16" i="9"/>
  <c r="L16" i="9"/>
  <c r="D17" i="9"/>
  <c r="L17" i="9"/>
  <c r="D18" i="9"/>
  <c r="L18" i="9"/>
  <c r="D19" i="9"/>
  <c r="L19" i="9"/>
  <c r="D20" i="9"/>
  <c r="L20" i="9"/>
  <c r="D21" i="9"/>
  <c r="L21" i="9"/>
  <c r="D22" i="9"/>
  <c r="L22" i="9"/>
  <c r="D23" i="9"/>
  <c r="L23" i="9"/>
  <c r="D24" i="9"/>
  <c r="L24" i="9"/>
  <c r="D25" i="9"/>
  <c r="L25" i="9"/>
  <c r="D26" i="9"/>
  <c r="L26" i="9"/>
  <c r="D27" i="9"/>
  <c r="L27" i="9"/>
  <c r="D28" i="9"/>
  <c r="L28" i="9"/>
  <c r="D29" i="9"/>
  <c r="L29" i="9"/>
  <c r="D30" i="9"/>
  <c r="L30" i="9"/>
  <c r="D31" i="9"/>
  <c r="L31" i="9"/>
  <c r="D32" i="9"/>
  <c r="L32" i="9"/>
  <c r="D33" i="9"/>
  <c r="L33" i="9"/>
  <c r="D34" i="9"/>
  <c r="L34" i="9"/>
  <c r="D35" i="9"/>
  <c r="L35" i="9"/>
  <c r="D36" i="9"/>
  <c r="L36" i="9"/>
  <c r="D37" i="9"/>
  <c r="L37" i="9"/>
  <c r="D38" i="9"/>
  <c r="L38" i="9"/>
  <c r="D39" i="9"/>
  <c r="L39" i="9"/>
  <c r="D40" i="9"/>
  <c r="L40" i="9"/>
  <c r="D41" i="9"/>
  <c r="L41" i="9"/>
  <c r="D42" i="9"/>
  <c r="L42" i="9"/>
  <c r="D43" i="9"/>
  <c r="L43" i="9"/>
  <c r="D44" i="9"/>
  <c r="L44" i="9"/>
  <c r="D45" i="9"/>
  <c r="L45" i="9"/>
  <c r="D46" i="9"/>
  <c r="L46" i="9"/>
  <c r="D47" i="9"/>
  <c r="L47" i="9"/>
  <c r="D48" i="9"/>
  <c r="L48" i="9"/>
  <c r="D49" i="9"/>
  <c r="L49" i="9"/>
  <c r="D50" i="9"/>
  <c r="L50" i="9"/>
  <c r="D51" i="9"/>
  <c r="L51" i="9"/>
  <c r="D52" i="9"/>
  <c r="L52" i="9"/>
  <c r="D53" i="9"/>
  <c r="L53" i="9"/>
  <c r="D54" i="9"/>
  <c r="L54" i="9"/>
  <c r="D55" i="9"/>
  <c r="L55" i="9"/>
  <c r="D56" i="9"/>
  <c r="L56" i="9"/>
  <c r="D57" i="9"/>
  <c r="L57" i="9"/>
  <c r="D58" i="9"/>
  <c r="L58" i="9"/>
  <c r="D59" i="9"/>
  <c r="L59" i="9"/>
  <c r="D60" i="9"/>
  <c r="L60" i="9"/>
  <c r="D61" i="9"/>
  <c r="L61" i="9"/>
  <c r="D62" i="9"/>
  <c r="L62" i="9"/>
  <c r="D63" i="9"/>
  <c r="L63" i="9"/>
  <c r="D64" i="9"/>
  <c r="L64" i="9"/>
  <c r="D65" i="9"/>
  <c r="L65" i="9"/>
  <c r="D66" i="9"/>
  <c r="L66" i="9"/>
  <c r="D67" i="9"/>
  <c r="L67" i="9"/>
  <c r="D68" i="9"/>
  <c r="L68" i="9"/>
  <c r="D69" i="9"/>
  <c r="L69" i="9"/>
  <c r="D70" i="9"/>
  <c r="L70" i="9"/>
  <c r="D71" i="9"/>
  <c r="L71" i="9"/>
  <c r="D72" i="9"/>
  <c r="L72" i="9"/>
  <c r="D73" i="9"/>
  <c r="L73" i="9"/>
  <c r="D74" i="9"/>
  <c r="L74" i="9"/>
  <c r="D75" i="9"/>
  <c r="L75" i="9"/>
  <c r="D76" i="9"/>
  <c r="L76" i="9"/>
  <c r="D77" i="9"/>
  <c r="L77" i="9"/>
  <c r="D78" i="9"/>
  <c r="L78" i="9"/>
  <c r="D79" i="9"/>
  <c r="L79" i="9"/>
  <c r="D80" i="9"/>
  <c r="L80" i="9"/>
  <c r="D81" i="9"/>
  <c r="L81" i="9"/>
  <c r="D82" i="9"/>
  <c r="L82" i="9"/>
  <c r="D83" i="9"/>
  <c r="L83" i="9"/>
  <c r="D84" i="9"/>
  <c r="L84" i="9"/>
  <c r="D85" i="9"/>
  <c r="L85" i="9"/>
  <c r="D86" i="9"/>
  <c r="L86" i="9"/>
  <c r="D87" i="9"/>
  <c r="L87" i="9"/>
  <c r="D88" i="9"/>
  <c r="L88" i="9"/>
  <c r="D89" i="9"/>
  <c r="L89" i="9"/>
  <c r="D90" i="9"/>
  <c r="L90" i="9"/>
  <c r="D91" i="9"/>
  <c r="L91" i="9"/>
  <c r="D92" i="9"/>
  <c r="L92" i="9"/>
  <c r="D93" i="9"/>
  <c r="L93" i="9"/>
  <c r="D94" i="9"/>
  <c r="L94" i="9"/>
  <c r="D95" i="9"/>
  <c r="L95" i="9"/>
  <c r="D96" i="9"/>
  <c r="L96" i="9"/>
  <c r="D97" i="9"/>
  <c r="L97" i="9"/>
  <c r="D98" i="9"/>
  <c r="L98" i="9"/>
  <c r="D99" i="9"/>
  <c r="L99" i="9"/>
  <c r="D100" i="9"/>
  <c r="L100" i="9"/>
  <c r="D101" i="9"/>
  <c r="L101" i="9"/>
  <c r="D102" i="9"/>
  <c r="L102" i="9"/>
  <c r="D103" i="9"/>
  <c r="L103" i="9"/>
  <c r="D104" i="9"/>
  <c r="L104" i="9"/>
  <c r="D105" i="9"/>
  <c r="L105" i="9"/>
  <c r="D106" i="9"/>
  <c r="L106" i="9"/>
  <c r="D107" i="9"/>
  <c r="L107" i="9"/>
  <c r="D108" i="9"/>
  <c r="L108" i="9"/>
  <c r="D109" i="9"/>
  <c r="L109" i="9"/>
  <c r="D110" i="9"/>
  <c r="L110" i="9"/>
  <c r="D111" i="9"/>
  <c r="L111" i="9"/>
  <c r="D112" i="9"/>
  <c r="L112" i="9"/>
  <c r="D113" i="9"/>
  <c r="L113" i="9"/>
  <c r="D114" i="9"/>
  <c r="L114" i="9"/>
  <c r="D115" i="9"/>
  <c r="L115" i="9"/>
  <c r="D116" i="9"/>
  <c r="L116" i="9"/>
  <c r="D117" i="9"/>
  <c r="L117" i="9"/>
  <c r="D118" i="9"/>
  <c r="L118" i="9"/>
  <c r="D119" i="9"/>
  <c r="L119" i="9"/>
  <c r="D120" i="9"/>
  <c r="L120" i="9"/>
  <c r="D121" i="9"/>
  <c r="L121" i="9"/>
  <c r="D122" i="9"/>
  <c r="L122" i="9"/>
  <c r="D123" i="9"/>
  <c r="L123" i="9"/>
  <c r="D124" i="9"/>
  <c r="L124" i="9"/>
  <c r="D125" i="9"/>
  <c r="L125" i="9"/>
  <c r="D126" i="9"/>
  <c r="L126" i="9"/>
  <c r="D127" i="9"/>
  <c r="L127" i="9"/>
  <c r="D128" i="9"/>
  <c r="L128" i="9"/>
  <c r="D129" i="9"/>
  <c r="L129" i="9"/>
  <c r="D130" i="9"/>
  <c r="L130" i="9"/>
  <c r="D131" i="9"/>
  <c r="L131" i="9"/>
  <c r="D132" i="9"/>
  <c r="L132" i="9"/>
  <c r="D133" i="9"/>
  <c r="L133" i="9"/>
  <c r="D134" i="9"/>
  <c r="L134" i="9"/>
  <c r="D135" i="9"/>
  <c r="L135" i="9"/>
  <c r="D136" i="9"/>
  <c r="L136" i="9"/>
  <c r="D137" i="9"/>
  <c r="L137" i="9"/>
  <c r="D138" i="9"/>
  <c r="L138" i="9"/>
  <c r="D139" i="9"/>
  <c r="L139" i="9"/>
  <c r="D140" i="9"/>
  <c r="L140" i="9"/>
  <c r="D141" i="9"/>
  <c r="L141" i="9"/>
  <c r="D142" i="9"/>
  <c r="L142" i="9"/>
  <c r="D143" i="9"/>
  <c r="L143" i="9"/>
  <c r="D144" i="9"/>
  <c r="L144" i="9"/>
  <c r="D145" i="9"/>
  <c r="L145" i="9"/>
  <c r="D146" i="9"/>
  <c r="L146" i="9"/>
  <c r="D147" i="9"/>
  <c r="L147" i="9"/>
  <c r="D148" i="9"/>
  <c r="L148" i="9"/>
  <c r="D149" i="9"/>
  <c r="L149" i="9"/>
  <c r="D150" i="9"/>
  <c r="L150" i="9"/>
  <c r="D151" i="9"/>
  <c r="L151" i="9"/>
  <c r="D152" i="9"/>
  <c r="L152" i="9"/>
  <c r="D153" i="9"/>
  <c r="L153" i="9"/>
  <c r="D154" i="9"/>
  <c r="L154" i="9"/>
  <c r="D155" i="9"/>
  <c r="L155" i="9"/>
  <c r="D156" i="9"/>
  <c r="L156" i="9"/>
  <c r="D157" i="9"/>
  <c r="L157" i="9"/>
  <c r="D158" i="9"/>
  <c r="L158" i="9"/>
  <c r="D159" i="9"/>
  <c r="L159" i="9"/>
  <c r="D160" i="9"/>
  <c r="L160" i="9"/>
  <c r="D161" i="9"/>
  <c r="L161" i="9"/>
  <c r="D162" i="9"/>
  <c r="L162" i="9"/>
  <c r="D163" i="9"/>
  <c r="L163" i="9"/>
  <c r="D164" i="9"/>
  <c r="L164" i="9"/>
  <c r="D165" i="9"/>
  <c r="L165" i="9"/>
  <c r="D166" i="9"/>
  <c r="L166" i="9"/>
  <c r="D167" i="9"/>
  <c r="L167" i="9"/>
  <c r="D168" i="9"/>
  <c r="L168" i="9"/>
  <c r="D169" i="9"/>
  <c r="L169" i="9"/>
  <c r="D170" i="9"/>
  <c r="L170" i="9"/>
  <c r="D171" i="9"/>
  <c r="L171" i="9"/>
  <c r="D172" i="9"/>
  <c r="L172" i="9"/>
  <c r="D173" i="9"/>
  <c r="L173" i="9"/>
  <c r="D174" i="9"/>
  <c r="L174" i="9"/>
  <c r="D175" i="9"/>
  <c r="L175" i="9"/>
  <c r="D176" i="9"/>
  <c r="L176" i="9"/>
  <c r="D177" i="9"/>
  <c r="L177" i="9"/>
  <c r="D178" i="9"/>
  <c r="L178" i="9"/>
  <c r="D179" i="9"/>
  <c r="L179" i="9"/>
  <c r="D180" i="9"/>
  <c r="L180" i="9"/>
  <c r="D181" i="9"/>
  <c r="L181" i="9"/>
  <c r="D182" i="9"/>
  <c r="L182" i="9"/>
  <c r="D183" i="9"/>
  <c r="L183" i="9"/>
  <c r="D184" i="9"/>
  <c r="L184" i="9"/>
  <c r="D185" i="9"/>
  <c r="L185" i="9"/>
  <c r="D186" i="9"/>
  <c r="L186" i="9"/>
  <c r="D187" i="9"/>
  <c r="L187" i="9"/>
  <c r="D188" i="9"/>
  <c r="L188" i="9"/>
  <c r="D189" i="9"/>
  <c r="L189" i="9"/>
  <c r="D190" i="9"/>
  <c r="L190" i="9"/>
  <c r="D191" i="9"/>
  <c r="L191" i="9"/>
  <c r="D192" i="9"/>
  <c r="L192" i="9"/>
  <c r="D193" i="9"/>
  <c r="L193" i="9"/>
  <c r="D194" i="9"/>
  <c r="L194" i="9"/>
  <c r="D195" i="9"/>
  <c r="L195" i="9"/>
  <c r="D196" i="9"/>
  <c r="L196" i="9"/>
  <c r="D197" i="9"/>
  <c r="L197" i="9"/>
  <c r="D198" i="9"/>
  <c r="L198" i="9"/>
  <c r="D199" i="9"/>
  <c r="L199" i="9"/>
  <c r="D200" i="9"/>
  <c r="L200" i="9"/>
  <c r="D201" i="9"/>
  <c r="L201" i="9"/>
  <c r="D202" i="9"/>
  <c r="L202" i="9"/>
  <c r="D203" i="9"/>
  <c r="L203" i="9"/>
  <c r="D204" i="9"/>
  <c r="L204" i="9"/>
  <c r="D205" i="9"/>
  <c r="L205" i="9"/>
  <c r="D206" i="9"/>
  <c r="L206" i="9"/>
  <c r="D207" i="9"/>
  <c r="L207" i="9"/>
  <c r="D208" i="9"/>
  <c r="L208" i="9"/>
  <c r="D209" i="9"/>
  <c r="L209" i="9"/>
  <c r="D210" i="9"/>
  <c r="L210" i="9"/>
  <c r="D211" i="9"/>
  <c r="L211" i="9"/>
  <c r="D212" i="9"/>
  <c r="L212" i="9"/>
  <c r="D213" i="9"/>
  <c r="L213" i="9"/>
  <c r="D214" i="9"/>
  <c r="L214" i="9"/>
  <c r="D215" i="9"/>
  <c r="L215" i="9"/>
  <c r="D216" i="9"/>
  <c r="L216" i="9"/>
  <c r="D217" i="9"/>
  <c r="L217" i="9"/>
  <c r="D218" i="9"/>
  <c r="L218" i="9"/>
  <c r="D219" i="9"/>
  <c r="L219" i="9"/>
  <c r="D220" i="9"/>
  <c r="L220" i="9"/>
  <c r="D221" i="9"/>
  <c r="L221" i="9"/>
  <c r="D222" i="9"/>
  <c r="L222" i="9"/>
  <c r="D223" i="9"/>
  <c r="L223" i="9"/>
  <c r="D224" i="9"/>
  <c r="L224" i="9"/>
  <c r="D225" i="9"/>
  <c r="L225" i="9"/>
  <c r="D226" i="9"/>
  <c r="L226" i="9"/>
  <c r="D227" i="9"/>
  <c r="L227" i="9"/>
  <c r="D228" i="9"/>
  <c r="L228" i="9"/>
  <c r="D229" i="9"/>
  <c r="L229" i="9"/>
  <c r="D230" i="9"/>
  <c r="L230" i="9"/>
  <c r="D231" i="9"/>
  <c r="L231" i="9"/>
  <c r="D232" i="9"/>
  <c r="L232" i="9"/>
  <c r="D233" i="9"/>
  <c r="L233" i="9"/>
  <c r="D234" i="9"/>
  <c r="L234" i="9"/>
  <c r="D235" i="9"/>
  <c r="L235" i="9"/>
  <c r="AA13" i="17" l="1"/>
  <c r="AA14" i="17"/>
  <c r="AA15" i="17"/>
  <c r="AA16" i="17"/>
  <c r="AA17" i="17"/>
  <c r="AA18" i="17"/>
  <c r="AA19" i="17"/>
  <c r="AA20" i="17"/>
  <c r="AA21" i="17"/>
  <c r="AA22" i="17"/>
  <c r="AA23" i="17"/>
  <c r="AA12" i="17"/>
  <c r="AB13" i="17"/>
  <c r="AB14" i="17"/>
  <c r="AB15" i="17"/>
  <c r="AB16" i="17"/>
  <c r="AB17" i="17"/>
  <c r="AB18" i="17"/>
  <c r="AB19" i="17"/>
  <c r="AB20" i="17"/>
  <c r="AB21" i="17"/>
  <c r="AB22" i="17"/>
  <c r="AB23" i="17"/>
  <c r="AB12" i="17"/>
  <c r="A30" i="17" l="1"/>
  <c r="A28" i="17"/>
  <c r="B5" i="9" l="1"/>
  <c r="J2" i="9"/>
  <c r="I2" i="9"/>
  <c r="C2" i="9"/>
  <c r="J5" i="9"/>
  <c r="I5" i="9"/>
  <c r="K2" i="9" l="1"/>
  <c r="K5" i="9"/>
  <c r="I4" i="17" l="1"/>
  <c r="I1" i="17" s="1"/>
  <c r="C7" i="17"/>
  <c r="AC15" i="17" l="1"/>
  <c r="AC23" i="17"/>
  <c r="AC14" i="17"/>
  <c r="AC22" i="17"/>
  <c r="AC13" i="17"/>
  <c r="AC21" i="17"/>
  <c r="AC20" i="17"/>
  <c r="AC19" i="17"/>
  <c r="AC18" i="17"/>
  <c r="AC17" i="17"/>
  <c r="AC16" i="17"/>
  <c r="AC12" i="17"/>
  <c r="F2" i="9"/>
  <c r="G2" i="9"/>
  <c r="H2" i="9"/>
  <c r="E2" i="9"/>
  <c r="AJ17" i="17" l="1" a="1"/>
  <c r="AJ17" i="17" s="1"/>
  <c r="I17" i="17" s="1"/>
  <c r="AI17" i="17" a="1"/>
  <c r="AI17" i="17" s="1"/>
  <c r="G17" i="17" s="1"/>
  <c r="AG17" i="17" a="1"/>
  <c r="AG17" i="17" s="1"/>
  <c r="AE17" i="17" a="1"/>
  <c r="AE17" i="17" s="1"/>
  <c r="AH17" i="17" a="1"/>
  <c r="AH17" i="17" s="1"/>
  <c r="E17" i="17" s="1"/>
  <c r="AF17" i="17" a="1"/>
  <c r="AF17" i="17" s="1"/>
  <c r="AD17" i="17" a="1"/>
  <c r="AD17" i="17" s="1"/>
  <c r="AE18" i="17" a="1"/>
  <c r="AE18" i="17" s="1"/>
  <c r="AH18" i="17" a="1"/>
  <c r="AH18" i="17" s="1"/>
  <c r="E18" i="17" s="1"/>
  <c r="AJ18" i="17" a="1"/>
  <c r="AJ18" i="17" s="1"/>
  <c r="I18" i="17" s="1"/>
  <c r="AF18" i="17" a="1"/>
  <c r="AF18" i="17" s="1"/>
  <c r="AD18" i="17" a="1"/>
  <c r="AD18" i="17" s="1"/>
  <c r="AI18" i="17" a="1"/>
  <c r="AI18" i="17" s="1"/>
  <c r="G18" i="17" s="1"/>
  <c r="AG18" i="17" a="1"/>
  <c r="AG18" i="17" s="1"/>
  <c r="AH15" i="17" a="1"/>
  <c r="AH15" i="17" s="1"/>
  <c r="E15" i="17" s="1"/>
  <c r="AG15" i="17" a="1"/>
  <c r="AG15" i="17" s="1"/>
  <c r="AF15" i="17" a="1"/>
  <c r="AF15" i="17" s="1"/>
  <c r="AD15" i="17" a="1"/>
  <c r="AD15" i="17" s="1"/>
  <c r="AE15" i="17" a="1"/>
  <c r="AE15" i="17" s="1"/>
  <c r="AJ15" i="17" a="1"/>
  <c r="AJ15" i="17" s="1"/>
  <c r="I15" i="17" s="1"/>
  <c r="AI15" i="17" a="1"/>
  <c r="AI15" i="17" s="1"/>
  <c r="G15" i="17" s="1"/>
  <c r="AG12" i="17" a="1"/>
  <c r="AG12" i="17" s="1"/>
  <c r="AE12" i="17" a="1"/>
  <c r="AE12" i="17" s="1"/>
  <c r="AI12" i="17" a="1"/>
  <c r="AI12" i="17" s="1"/>
  <c r="G12" i="17" s="1"/>
  <c r="AF12" i="17" a="1"/>
  <c r="AF12" i="17" s="1"/>
  <c r="AJ12" i="17" a="1"/>
  <c r="AJ12" i="17" s="1"/>
  <c r="I12" i="17" s="1"/>
  <c r="AD12" i="17"/>
  <c r="C12" i="17" s="1"/>
  <c r="AH12" i="17" a="1"/>
  <c r="AH12" i="17" s="1"/>
  <c r="E12" i="17" s="1"/>
  <c r="AH23" i="17" a="1"/>
  <c r="AH23" i="17" s="1"/>
  <c r="E23" i="17" s="1"/>
  <c r="AG23" i="17" a="1"/>
  <c r="AG23" i="17" s="1"/>
  <c r="AF23" i="17" a="1"/>
  <c r="AF23" i="17" s="1"/>
  <c r="AD23" i="17" a="1"/>
  <c r="AD23" i="17" s="1"/>
  <c r="AE23" i="17" a="1"/>
  <c r="AE23" i="17" s="1"/>
  <c r="AJ23" i="17" a="1"/>
  <c r="AJ23" i="17" s="1"/>
  <c r="I23" i="17" s="1"/>
  <c r="AI23" i="17" a="1"/>
  <c r="AI23" i="17" s="1"/>
  <c r="G23" i="17" s="1"/>
  <c r="AJ16" i="17" a="1"/>
  <c r="AJ16" i="17" s="1"/>
  <c r="I16" i="17" s="1"/>
  <c r="AI16" i="17" a="1"/>
  <c r="AI16" i="17" s="1"/>
  <c r="G16" i="17" s="1"/>
  <c r="AE16" i="17" a="1"/>
  <c r="AE16" i="17" s="1"/>
  <c r="AG16" i="17" a="1"/>
  <c r="AG16" i="17" s="1"/>
  <c r="AH16" i="17" a="1"/>
  <c r="AH16" i="17" s="1"/>
  <c r="E16" i="17" s="1"/>
  <c r="AF16" i="17" a="1"/>
  <c r="AF16" i="17" s="1"/>
  <c r="AD16" i="17" a="1"/>
  <c r="AD16" i="17" s="1"/>
  <c r="AH14" i="17" a="1"/>
  <c r="AH14" i="17" s="1"/>
  <c r="E14" i="17" s="1"/>
  <c r="AJ14" i="17" a="1"/>
  <c r="AJ14" i="17" s="1"/>
  <c r="I14" i="17" s="1"/>
  <c r="AF14" i="17" a="1"/>
  <c r="AF14" i="17" s="1"/>
  <c r="AD14" i="17" a="1"/>
  <c r="AD14" i="17" s="1"/>
  <c r="AI14" i="17" a="1"/>
  <c r="AI14" i="17" s="1"/>
  <c r="G14" i="17" s="1"/>
  <c r="AG14" i="17" a="1"/>
  <c r="AG14" i="17" s="1"/>
  <c r="AE14" i="17" a="1"/>
  <c r="AE14" i="17" s="1"/>
  <c r="AH22" i="17" a="1"/>
  <c r="AH22" i="17" s="1"/>
  <c r="E22" i="17" s="1"/>
  <c r="AJ22" i="17" a="1"/>
  <c r="AJ22" i="17" s="1"/>
  <c r="I22" i="17" s="1"/>
  <c r="AF22" i="17" a="1"/>
  <c r="AF22" i="17" s="1"/>
  <c r="AD22" i="17" a="1"/>
  <c r="AD22" i="17" s="1"/>
  <c r="AI22" i="17" a="1"/>
  <c r="AI22" i="17" s="1"/>
  <c r="G22" i="17" s="1"/>
  <c r="AG22" i="17" a="1"/>
  <c r="AG22" i="17" s="1"/>
  <c r="AE22" i="17" a="1"/>
  <c r="AE22" i="17" s="1"/>
  <c r="AH13" i="17" a="1"/>
  <c r="AH13" i="17" s="1"/>
  <c r="E13" i="17" s="1"/>
  <c r="AF13" i="17" a="1"/>
  <c r="AF13" i="17" s="1"/>
  <c r="AD13" i="17" a="1"/>
  <c r="AD13" i="17" s="1"/>
  <c r="AJ13" i="17" a="1"/>
  <c r="AJ13" i="17" s="1"/>
  <c r="I13" i="17" s="1"/>
  <c r="AI13" i="17" a="1"/>
  <c r="AI13" i="17" s="1"/>
  <c r="G13" i="17" s="1"/>
  <c r="AG13" i="17" a="1"/>
  <c r="AG13" i="17" s="1"/>
  <c r="AE13" i="17" a="1"/>
  <c r="AE13" i="17" s="1"/>
  <c r="AH21" i="17" a="1"/>
  <c r="AH21" i="17" s="1"/>
  <c r="E21" i="17" s="1"/>
  <c r="AF21" i="17" a="1"/>
  <c r="AF21" i="17" s="1"/>
  <c r="AD21" i="17" a="1"/>
  <c r="AD21" i="17" s="1"/>
  <c r="AJ21" i="17" a="1"/>
  <c r="AJ21" i="17" s="1"/>
  <c r="I21" i="17" s="1"/>
  <c r="AI21" i="17" a="1"/>
  <c r="AI21" i="17" s="1"/>
  <c r="G21" i="17" s="1"/>
  <c r="AG21" i="17" a="1"/>
  <c r="AG21" i="17" s="1"/>
  <c r="AE21" i="17" a="1"/>
  <c r="AE21" i="17" s="1"/>
  <c r="AI20" i="17" a="1"/>
  <c r="AI20" i="17" s="1"/>
  <c r="G20" i="17" s="1"/>
  <c r="AE20" i="17" a="1"/>
  <c r="AE20" i="17" s="1"/>
  <c r="AG20" i="17" a="1"/>
  <c r="AG20" i="17" s="1"/>
  <c r="AH20" i="17" a="1"/>
  <c r="AH20" i="17" s="1"/>
  <c r="E20" i="17" s="1"/>
  <c r="AF20" i="17" a="1"/>
  <c r="AF20" i="17" s="1"/>
  <c r="AD20" i="17" a="1"/>
  <c r="AD20" i="17" s="1"/>
  <c r="AJ20" i="17" a="1"/>
  <c r="AJ20" i="17" s="1"/>
  <c r="I20" i="17" s="1"/>
  <c r="AE19" i="17" a="1"/>
  <c r="AE19" i="17" s="1"/>
  <c r="AJ19" i="17" a="1"/>
  <c r="AJ19" i="17" s="1"/>
  <c r="I19" i="17" s="1"/>
  <c r="AI19" i="17" a="1"/>
  <c r="AI19" i="17" s="1"/>
  <c r="G19" i="17" s="1"/>
  <c r="AH19" i="17" a="1"/>
  <c r="AH19" i="17" s="1"/>
  <c r="E19" i="17" s="1"/>
  <c r="AG19" i="17" a="1"/>
  <c r="AG19" i="17" s="1"/>
  <c r="AF19" i="17" a="1"/>
  <c r="AF19" i="17" s="1"/>
  <c r="AD19" i="17" a="1"/>
  <c r="AD19" i="17" s="1"/>
  <c r="H5" i="9"/>
  <c r="G5" i="9"/>
  <c r="F5" i="9"/>
  <c r="E5" i="9"/>
  <c r="C17" i="17" l="1"/>
  <c r="C16" i="17"/>
  <c r="C15" i="17"/>
  <c r="C22" i="17"/>
  <c r="C19" i="17"/>
  <c r="C18" i="17"/>
  <c r="C13" i="17"/>
  <c r="C14" i="17"/>
  <c r="C23" i="17"/>
  <c r="C21" i="17"/>
  <c r="C20" i="17"/>
  <c r="D2" i="9"/>
  <c r="L5" i="9" l="1"/>
  <c r="I25" i="17" l="1"/>
  <c r="H30" i="17" s="1"/>
  <c r="L2" i="9"/>
  <c r="E25" i="17"/>
  <c r="C25" i="17"/>
  <c r="G25" i="17"/>
  <c r="H28" i="17" s="1"/>
  <c r="H26" i="17" l="1"/>
  <c r="H33" i="17" s="1"/>
</calcChain>
</file>

<file path=xl/sharedStrings.xml><?xml version="1.0" encoding="utf-8"?>
<sst xmlns="http://schemas.openxmlformats.org/spreadsheetml/2006/main" count="155" uniqueCount="76">
  <si>
    <t>Année d'accueil</t>
  </si>
  <si>
    <t>Mois d'accueil</t>
  </si>
  <si>
    <t>Année de d'imposition</t>
  </si>
  <si>
    <t>Totaux</t>
  </si>
  <si>
    <t>Montant forfaitaire par enfant</t>
  </si>
  <si>
    <t>Forfait avantage en nature</t>
  </si>
  <si>
    <t>Taux horaire forfaitaire par enfant</t>
  </si>
  <si>
    <t>Total salaire net imposable</t>
  </si>
  <si>
    <t>Total indemnités kilométriques</t>
  </si>
  <si>
    <t>Total indemnités d'entretien</t>
  </si>
  <si>
    <t>Total indemnités de repas</t>
  </si>
  <si>
    <t xml:space="preserve">Total avantages en nature               </t>
  </si>
  <si>
    <t>Total jours réels d'accueil</t>
  </si>
  <si>
    <t>Total heures réelles d'accueil</t>
  </si>
  <si>
    <t>Prénom/Nom</t>
  </si>
  <si>
    <t>Totaux généraux</t>
  </si>
  <si>
    <t>Total à déclaré</t>
  </si>
  <si>
    <t>Totaux filtrés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</si>
  <si>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</si>
  <si>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</si>
  <si>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</si>
  <si>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</si>
  <si>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</si>
  <si>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</si>
  <si>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</si>
  <si>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</si>
  <si>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</si>
  <si>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</si>
  <si>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</si>
  <si>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</si>
  <si>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</si>
  <si>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</si>
  <si>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(a)</t>
  </si>
  <si>
    <t>(b)</t>
  </si>
  <si>
    <t>( c )</t>
  </si>
  <si>
    <t>(d)</t>
  </si>
  <si>
    <t>Impôts</t>
  </si>
  <si>
    <t>Déclaration des revenus de l'année</t>
  </si>
  <si>
    <t>N° d'agrément:</t>
  </si>
  <si>
    <t>Adresse:</t>
  </si>
  <si>
    <t>Enfant:</t>
  </si>
  <si>
    <t>Total salaires + avantages (a) + (b) =</t>
  </si>
  <si>
    <t>Montant forfaitaire par jours d'accueil (C) =</t>
  </si>
  <si>
    <t>Montant forfaitaire par heures d'accueil (D) =</t>
  </si>
  <si>
    <t>Total (a) + (b)</t>
  </si>
  <si>
    <t>Boite à outils</t>
  </si>
  <si>
    <t>Editer le:</t>
  </si>
  <si>
    <t>Montant à déclarer aux services fiscaux pour cet enfant =</t>
  </si>
  <si>
    <r>
      <rPr>
        <b/>
        <sz val="11"/>
        <color theme="1"/>
        <rFont val="Garamond"/>
        <family val="2"/>
        <scheme val="minor"/>
      </rPr>
      <t xml:space="preserve">Salaires net imposable  </t>
    </r>
    <r>
      <rPr>
        <sz val="11"/>
        <color theme="1"/>
        <rFont val="Garamond"/>
        <family val="2"/>
        <scheme val="minor"/>
      </rPr>
      <t xml:space="preserve">        + indemnités kilométriques   + indemnités d'entretien       + indemnités de repas</t>
    </r>
  </si>
  <si>
    <r>
      <rPr>
        <b/>
        <sz val="12"/>
        <color theme="1"/>
        <rFont val="Garamond"/>
        <family val="2"/>
        <scheme val="minor"/>
      </rPr>
      <t xml:space="preserve">Avantages en nature                      </t>
    </r>
    <r>
      <rPr>
        <sz val="12"/>
        <color theme="1"/>
        <rFont val="Garamond"/>
        <family val="2"/>
        <scheme val="minor"/>
      </rPr>
      <t xml:space="preserve"> (repas fourni par les parents)</t>
    </r>
  </si>
  <si>
    <r>
      <rPr>
        <b/>
        <sz val="12"/>
        <color theme="1"/>
        <rFont val="Garamond"/>
        <family val="2"/>
        <scheme val="minor"/>
      </rPr>
      <t xml:space="preserve">Nombre de jours réels d'accueil                      </t>
    </r>
    <r>
      <rPr>
        <sz val="12"/>
        <color theme="1"/>
        <rFont val="Garamond"/>
        <family val="2"/>
        <scheme val="minor"/>
      </rPr>
      <t>(de 8H et plus)</t>
    </r>
  </si>
  <si>
    <r>
      <rPr>
        <b/>
        <sz val="12"/>
        <color theme="1"/>
        <rFont val="Garamond"/>
        <family val="2"/>
        <scheme val="minor"/>
      </rPr>
      <t>Nombre d'heures réelles d'accueil</t>
    </r>
    <r>
      <rPr>
        <sz val="12"/>
        <color theme="1"/>
        <rFont val="Garamond"/>
        <family val="2"/>
        <scheme val="minor"/>
      </rPr>
      <t xml:space="preserve">                    (moins de 8H)</t>
    </r>
  </si>
  <si>
    <t>Adresse</t>
  </si>
  <si>
    <t>N° de téléphone</t>
  </si>
  <si>
    <t>Date de naissance</t>
  </si>
  <si>
    <t>Noms prénoms parents</t>
  </si>
  <si>
    <t>Entrée</t>
  </si>
  <si>
    <t>Sortie</t>
  </si>
  <si>
    <t>Salaire net imposable (a)</t>
  </si>
  <si>
    <t>Indemnités kilométriques (a)</t>
  </si>
  <si>
    <t>Indemnités d'entretien (a)</t>
  </si>
  <si>
    <r>
      <t xml:space="preserve">Avantages en nature (b)              </t>
    </r>
    <r>
      <rPr>
        <sz val="12"/>
        <rFont val="Arial"/>
        <family val="2"/>
      </rPr>
      <t>(repas fournis par les parents)</t>
    </r>
  </si>
  <si>
    <t>Indemnités de repas (a)</t>
  </si>
  <si>
    <r>
      <t xml:space="preserve">Nombre de jours réels d'accueil (c)     </t>
    </r>
    <r>
      <rPr>
        <sz val="12"/>
        <rFont val="Arial"/>
        <family val="2"/>
      </rPr>
      <t>(de 8H et plus)</t>
    </r>
  </si>
  <si>
    <r>
      <t xml:space="preserve">Nombre d'heures réelles d'accueil (d) </t>
    </r>
    <r>
      <rPr>
        <sz val="12"/>
        <rFont val="Arial"/>
        <family val="2"/>
      </rPr>
      <t>(moins de 8H)</t>
    </r>
  </si>
  <si>
    <t>CHOIX :</t>
  </si>
  <si>
    <t xml:space="preserve">Année : </t>
  </si>
  <si>
    <t>Années</t>
  </si>
  <si>
    <t>Enfant</t>
  </si>
  <si>
    <t>LAGEYRE Gabin</t>
  </si>
  <si>
    <t>MACEDO DA SILVA Luis</t>
  </si>
  <si>
    <t>Gabin</t>
  </si>
  <si>
    <t>Avantages en nature (b)              (repas fournis par les parents)</t>
  </si>
  <si>
    <t>Nombre de jours réels d'accueil (c)     (de 8H et plus)</t>
  </si>
  <si>
    <t>Nombre d'heures réelles d'accueil (d) (moins de 8H)</t>
  </si>
  <si>
    <t>HERVÉ Malvina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</si>
</sst>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* #,##0.00_);_(* \(#,##0.00\);_(* &quot;-&quot;??_);_(@_)"/>
    <numFmt numFmtId="165" formatCode="0#&quot; &quot;##&quot; &quot;##&quot; &quot;##&quot; &quot;##"/>
    <numFmt numFmtId="166" formatCode="[$-F800]dddd\,\ mmmm\ dd\,\ yyyy"/>
    <numFmt numFmtId="167" formatCode="[$-40C]d\-mmm\-yy;@"/>
    <numFmt numFmtId="168" formatCode="h:mm;@"/>
    <numFmt numFmtId="169" formatCode="[$-40C]mmmm\-yy;@"/>
    <numFmt numFmtId="170" formatCode="_-* #,##0.00\ [$€-40C]_-;\-* #,##0.00\ [$€-40C]_-;_-* &quot;-&quot;??\ [$€-40C]_-;_-@_-"/>
    <numFmt numFmtId="171" formatCode="0;;;"/>
  </numFmts>
  <fonts count="29">
    <font>
      <sz val="11"/>
      <color theme="1"/>
      <name val="Garamond"/>
      <family val="2"/>
      <scheme val="minor"/>
    </font>
    <font>
      <sz val="12"/>
      <name val="Times New Roman"/>
      <family val="1"/>
    </font>
    <font>
      <sz val="11"/>
      <color theme="1"/>
      <name val="Garamond"/>
      <family val="2"/>
      <scheme val="minor"/>
    </font>
    <font>
      <sz val="14"/>
      <color rgb="FFFF0000"/>
      <name val="Garamond"/>
      <family val="2"/>
      <scheme val="minor"/>
    </font>
    <font>
      <b/>
      <sz val="14"/>
      <color theme="1"/>
      <name val="Garamond"/>
      <family val="2"/>
      <scheme val="minor"/>
    </font>
    <font>
      <b/>
      <sz val="20"/>
      <color theme="1"/>
      <name val="Garamond"/>
      <family val="1"/>
      <scheme val="major"/>
    </font>
    <font>
      <b/>
      <sz val="12"/>
      <name val="Arial"/>
      <family val="2"/>
    </font>
    <font>
      <b/>
      <sz val="11"/>
      <color theme="1"/>
      <name val="Garamond"/>
      <family val="2"/>
      <scheme val="minor"/>
    </font>
    <font>
      <sz val="12"/>
      <name val="Arial"/>
      <family val="2"/>
    </font>
    <font>
      <b/>
      <sz val="18"/>
      <color theme="1"/>
      <name val="Garamond"/>
      <family val="1"/>
      <scheme val="major"/>
    </font>
    <font>
      <b/>
      <sz val="36"/>
      <name val="Arial"/>
      <family val="2"/>
    </font>
    <font>
      <b/>
      <sz val="36"/>
      <color theme="1"/>
      <name val="Garamond"/>
      <family val="2"/>
      <scheme val="minor"/>
    </font>
    <font>
      <b/>
      <sz val="12"/>
      <color theme="1"/>
      <name val="Garamond"/>
      <family val="2"/>
      <scheme val="minor"/>
    </font>
    <font>
      <b/>
      <sz val="16"/>
      <color theme="1"/>
      <name val="Garamond"/>
      <family val="2"/>
      <scheme val="minor"/>
    </font>
    <font>
      <b/>
      <sz val="18"/>
      <color theme="1"/>
      <name val="Garamond"/>
      <family val="2"/>
      <scheme val="minor"/>
    </font>
    <font>
      <sz val="12"/>
      <color theme="1"/>
      <name val="Garamond"/>
      <family val="2"/>
      <scheme val="minor"/>
    </font>
    <font>
      <sz val="14"/>
      <color theme="1"/>
      <name val="Garamond"/>
      <family val="2"/>
      <scheme val="minor"/>
    </font>
    <font>
      <sz val="16"/>
      <color theme="1"/>
      <name val="Garamond"/>
      <family val="2"/>
      <scheme val="minor"/>
    </font>
    <font>
      <b/>
      <sz val="13"/>
      <color theme="1"/>
      <name val="Garamond"/>
      <family val="2"/>
      <scheme val="minor"/>
    </font>
    <font>
      <b/>
      <sz val="22"/>
      <color theme="0"/>
      <name val="Garamond"/>
      <family val="2"/>
      <scheme val="minor"/>
    </font>
    <font>
      <sz val="22"/>
      <color theme="1"/>
      <name val="Garamond"/>
      <family val="2"/>
      <scheme val="minor"/>
    </font>
    <font>
      <sz val="11"/>
      <name val="Garamond"/>
      <family val="2"/>
      <scheme val="minor"/>
    </font>
    <font>
      <sz val="14"/>
      <color theme="1"/>
      <name val="Garamond"/>
      <family val="1"/>
      <scheme val="minor"/>
    </font>
    <font>
      <b/>
      <sz val="12"/>
      <color theme="1"/>
      <name val="Garamond"/>
      <family val="1"/>
      <scheme val="minor"/>
    </font>
    <font>
      <sz val="22"/>
      <color theme="1"/>
      <name val="Garamond"/>
      <family val="1"/>
      <scheme val="minor"/>
    </font>
    <font>
      <b/>
      <sz val="22"/>
      <color theme="0"/>
      <name val="Garamond"/>
      <family val="1"/>
      <scheme val="minor"/>
    </font>
    <font>
      <sz val="10"/>
      <color theme="1"/>
      <name val="Garamond"/>
      <family val="2"/>
      <scheme val="minor"/>
    </font>
    <font>
      <sz val="11"/>
      <color rgb="FF4A5359"/>
      <name val="Roboto"/>
    </font>
    <font>
      <sz val="10"/>
      <color rgb="FF333333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theme="4"/>
      </patternFill>
    </fill>
    <fill>
      <patternFill patternType="solid">
        <fgColor rgb="FF4F81BD"/>
        <bgColor theme="4"/>
      </patternFill>
    </fill>
    <fill>
      <patternFill patternType="solid">
        <fgColor rgb="FF8DB4E2"/>
        <bgColor indexed="64"/>
      </patternFill>
    </fill>
    <fill>
      <patternFill patternType="solid">
        <fgColor theme="0" tint="-0.14996795556505021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/>
      <bottom style="thick">
        <color theme="0"/>
      </bottom>
      <diagonal/>
    </border>
    <border>
      <left/>
      <right/>
      <top style="thick">
        <color theme="0"/>
      </top>
      <bottom style="thin">
        <color theme="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166" fontId="0" fillId="0" borderId="0"/>
    <xf numFmtId="164" fontId="2" fillId="0" borderId="0" applyFont="0" applyFill="0" applyBorder="0" applyAlignment="0" applyProtection="0"/>
  </cellStyleXfs>
  <cellXfs count="161">
    <xf numFmtId="166" fontId="0" fillId="0" borderId="0" xfId="0"/>
    <xf numFmtId="166" fontId="0" fillId="0" borderId="0" xfId="0" applyFill="1" applyBorder="1" applyAlignment="1" applyProtection="1">
      <alignment wrapText="1" shrinkToFit="1"/>
      <protection locked="0"/>
    </xf>
    <xf numFmtId="166" fontId="6" fillId="0" borderId="0" xfId="0" applyFont="1" applyFill="1" applyBorder="1" applyAlignment="1" applyProtection="1">
      <alignment horizontal="center" vertical="top" wrapText="1" shrinkToFit="1"/>
      <protection locked="0"/>
    </xf>
    <xf numFmtId="166" fontId="1" fillId="2" borderId="0" xfId="0" applyFont="1" applyFill="1" applyBorder="1" applyAlignment="1" applyProtection="1">
      <alignment horizontal="center" vertical="center" wrapText="1" shrinkToFit="1"/>
      <protection locked="0"/>
    </xf>
    <xf numFmtId="166" fontId="0" fillId="0" borderId="0" xfId="0" applyFill="1" applyAlignment="1" applyProtection="1">
      <alignment vertical="center" wrapText="1" shrinkToFit="1"/>
      <protection locked="0"/>
    </xf>
    <xf numFmtId="1" fontId="3" fillId="2" borderId="0" xfId="1" applyNumberFormat="1" applyFont="1" applyFill="1" applyAlignment="1" applyProtection="1">
      <alignment horizontal="center" vertical="center" wrapText="1" shrinkToFit="1"/>
      <protection locked="0"/>
    </xf>
    <xf numFmtId="49" fontId="0" fillId="0" borderId="0" xfId="0" applyNumberFormat="1" applyFill="1" applyAlignment="1" applyProtection="1">
      <alignment wrapText="1" shrinkToFit="1"/>
      <protection locked="0"/>
    </xf>
    <xf numFmtId="165" fontId="0" fillId="0" borderId="0" xfId="0" applyNumberFormat="1" applyFill="1" applyAlignment="1" applyProtection="1">
      <alignment wrapText="1" shrinkToFit="1"/>
      <protection locked="0"/>
    </xf>
    <xf numFmtId="166" fontId="0" fillId="0" borderId="0" xfId="0" applyFill="1" applyAlignment="1" applyProtection="1">
      <alignment wrapText="1" shrinkToFit="1"/>
      <protection locked="0"/>
    </xf>
    <xf numFmtId="166" fontId="0" fillId="0" borderId="0" xfId="0" applyNumberFormat="1" applyFill="1" applyAlignment="1" applyProtection="1">
      <alignment wrapText="1" shrinkToFit="1"/>
      <protection locked="0"/>
    </xf>
    <xf numFmtId="167" fontId="0" fillId="0" borderId="0" xfId="0" applyNumberFormat="1" applyFill="1" applyBorder="1" applyAlignment="1" applyProtection="1">
      <alignment wrapText="1" shrinkToFit="1"/>
      <protection locked="0"/>
    </xf>
    <xf numFmtId="168" fontId="0" fillId="0" borderId="0" xfId="0" applyNumberFormat="1" applyFill="1" applyBorder="1" applyAlignment="1" applyProtection="1">
      <alignment wrapText="1" shrinkToFit="1"/>
      <protection locked="0"/>
    </xf>
    <xf numFmtId="168" fontId="6" fillId="0" borderId="0" xfId="0" applyNumberFormat="1" applyFont="1" applyFill="1" applyBorder="1" applyAlignment="1" applyProtection="1">
      <alignment horizontal="center" vertical="top" wrapText="1" shrinkToFit="1"/>
      <protection locked="0"/>
    </xf>
    <xf numFmtId="168" fontId="1" fillId="2" borderId="0" xfId="0" applyNumberFormat="1" applyFont="1" applyFill="1" applyBorder="1" applyAlignment="1" applyProtection="1">
      <alignment horizontal="center" vertical="center" wrapText="1" shrinkToFit="1"/>
      <protection locked="0"/>
    </xf>
    <xf numFmtId="14" fontId="0" fillId="0" borderId="0" xfId="0" applyNumberFormat="1" applyFill="1" applyAlignment="1" applyProtection="1">
      <alignment wrapText="1" shrinkToFit="1"/>
      <protection locked="0"/>
    </xf>
    <xf numFmtId="169" fontId="0" fillId="0" borderId="0" xfId="0" applyNumberFormat="1" applyFill="1" applyAlignment="1" applyProtection="1">
      <alignment wrapText="1" shrinkToFit="1"/>
      <protection locked="0"/>
    </xf>
    <xf numFmtId="171" fontId="1" fillId="0" borderId="10" xfId="0" applyNumberFormat="1" applyFont="1" applyFill="1" applyBorder="1" applyAlignment="1" applyProtection="1">
      <alignment horizontal="center" vertical="center" wrapText="1" shrinkToFit="1"/>
      <protection locked="0"/>
    </xf>
    <xf numFmtId="170" fontId="1" fillId="0" borderId="10" xfId="0" applyNumberFormat="1" applyFont="1" applyFill="1" applyBorder="1" applyAlignment="1" applyProtection="1">
      <alignment horizontal="center" vertical="center" wrapText="1" shrinkToFit="1"/>
      <protection locked="0"/>
    </xf>
    <xf numFmtId="0" fontId="1" fillId="0" borderId="10" xfId="1" applyNumberFormat="1" applyFont="1" applyFill="1" applyBorder="1" applyAlignment="1" applyProtection="1">
      <alignment horizontal="center" vertical="center" wrapText="1" shrinkToFit="1"/>
      <protection locked="0"/>
    </xf>
    <xf numFmtId="1" fontId="1" fillId="4" borderId="10" xfId="1" applyNumberFormat="1" applyFont="1" applyFill="1" applyBorder="1" applyAlignment="1" applyProtection="1">
      <alignment horizontal="center" vertical="center" wrapText="1" shrinkToFit="1"/>
      <protection locked="0"/>
    </xf>
    <xf numFmtId="166" fontId="0" fillId="0" borderId="0" xfId="0" applyProtection="1">
      <protection locked="0"/>
    </xf>
    <xf numFmtId="166" fontId="0" fillId="0" borderId="0" xfId="0" applyBorder="1" applyProtection="1">
      <protection locked="0"/>
    </xf>
    <xf numFmtId="166" fontId="7" fillId="0" borderId="2" xfId="0" applyFont="1" applyBorder="1" applyAlignment="1" applyProtection="1">
      <alignment horizontal="center" vertical="center"/>
    </xf>
    <xf numFmtId="166" fontId="7" fillId="0" borderId="2" xfId="0" applyFont="1" applyBorder="1" applyAlignment="1" applyProtection="1">
      <alignment horizontal="left" vertical="center"/>
    </xf>
    <xf numFmtId="166" fontId="7" fillId="0" borderId="6" xfId="0" applyFont="1" applyBorder="1" applyAlignment="1" applyProtection="1">
      <alignment horizontal="left" vertical="center"/>
    </xf>
    <xf numFmtId="14" fontId="20" fillId="0" borderId="0" xfId="0" applyNumberFormat="1" applyFont="1" applyFill="1" applyBorder="1" applyAlignment="1" applyProtection="1">
      <alignment horizontal="center" vertical="center"/>
      <protection locked="0"/>
    </xf>
    <xf numFmtId="0" fontId="20" fillId="0" borderId="0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NumberFormat="1" applyFont="1" applyFill="1" applyBorder="1" applyAlignment="1" applyProtection="1">
      <alignment horizontal="center" vertical="center"/>
      <protection locked="0"/>
    </xf>
    <xf numFmtId="165" fontId="24" fillId="0" borderId="0" xfId="0" applyNumberFormat="1" applyFont="1" applyFill="1" applyBorder="1" applyAlignment="1" applyProtection="1">
      <alignment horizontal="center" vertical="center"/>
      <protection locked="0"/>
    </xf>
    <xf numFmtId="14" fontId="24" fillId="0" borderId="0" xfId="0" applyNumberFormat="1" applyFont="1" applyFill="1" applyBorder="1" applyAlignment="1" applyProtection="1">
      <alignment horizontal="center" vertical="center"/>
      <protection locked="0"/>
    </xf>
    <xf numFmtId="14" fontId="17" fillId="0" borderId="0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NumberFormat="1" applyFont="1" applyFill="1" applyBorder="1" applyAlignment="1" applyProtection="1">
      <alignment horizontal="center" vertical="center"/>
      <protection locked="0"/>
    </xf>
    <xf numFmtId="165" fontId="17" fillId="0" borderId="0" xfId="0" applyNumberFormat="1" applyFont="1" applyFill="1" applyBorder="1" applyAlignment="1" applyProtection="1">
      <alignment horizontal="center" vertical="center"/>
      <protection locked="0"/>
    </xf>
    <xf numFmtId="166" fontId="19" fillId="3" borderId="0" xfId="0" applyFont="1" applyFill="1" applyBorder="1" applyAlignment="1" applyProtection="1">
      <alignment horizontal="center" vertical="center" wrapText="1"/>
    </xf>
    <xf numFmtId="166" fontId="25" fillId="3" borderId="0" xfId="0" applyFont="1" applyFill="1" applyAlignment="1" applyProtection="1">
      <alignment horizontal="center" vertical="center"/>
    </xf>
    <xf numFmtId="166" fontId="6" fillId="6" borderId="11" xfId="0" applyFont="1" applyFill="1" applyBorder="1" applyAlignment="1" applyProtection="1">
      <alignment horizontal="center" vertical="center" wrapText="1" shrinkToFit="1"/>
      <protection locked="0"/>
    </xf>
    <xf numFmtId="1" fontId="6" fillId="6" borderId="10" xfId="0" applyNumberFormat="1" applyFont="1" applyFill="1" applyBorder="1" applyAlignment="1" applyProtection="1">
      <alignment horizontal="center" vertical="center" wrapText="1" shrinkToFit="1"/>
      <protection locked="0"/>
    </xf>
    <xf numFmtId="169" fontId="6" fillId="3" borderId="10" xfId="0" applyNumberFormat="1" applyFont="1" applyFill="1" applyBorder="1" applyAlignment="1" applyProtection="1">
      <alignment horizontal="center" vertical="center" wrapText="1" shrinkToFit="1"/>
      <protection locked="0"/>
    </xf>
    <xf numFmtId="165" fontId="6" fillId="3" borderId="10" xfId="0" applyNumberFormat="1" applyFont="1" applyFill="1" applyBorder="1" applyAlignment="1" applyProtection="1">
      <alignment horizontal="center" vertical="center" wrapText="1" shrinkToFit="1"/>
      <protection locked="0"/>
    </xf>
    <xf numFmtId="49" fontId="6" fillId="3" borderId="10" xfId="0" applyNumberFormat="1" applyFont="1" applyFill="1" applyBorder="1" applyAlignment="1" applyProtection="1">
      <alignment horizontal="center" vertical="center" wrapText="1" shrinkToFit="1"/>
      <protection locked="0"/>
    </xf>
    <xf numFmtId="166" fontId="6" fillId="3" borderId="10" xfId="0" applyFont="1" applyFill="1" applyBorder="1" applyAlignment="1" applyProtection="1">
      <alignment horizontal="center" vertical="center" wrapText="1" shrinkToFit="1"/>
      <protection locked="0"/>
    </xf>
    <xf numFmtId="166" fontId="6" fillId="3" borderId="10" xfId="0" applyNumberFormat="1" applyFont="1" applyFill="1" applyBorder="1" applyAlignment="1" applyProtection="1">
      <alignment horizontal="center" vertical="center" wrapText="1" shrinkToFit="1"/>
      <protection locked="0"/>
    </xf>
    <xf numFmtId="14" fontId="6" fillId="3" borderId="10" xfId="0" applyNumberFormat="1" applyFont="1" applyFill="1" applyBorder="1" applyAlignment="1" applyProtection="1">
      <alignment horizontal="center" vertical="center" wrapText="1" shrinkToFit="1"/>
      <protection locked="0"/>
    </xf>
    <xf numFmtId="167" fontId="6" fillId="3" borderId="10" xfId="0" applyNumberFormat="1" applyFont="1" applyFill="1" applyBorder="1" applyAlignment="1" applyProtection="1">
      <alignment horizontal="center" vertical="center" wrapText="1" shrinkToFit="1"/>
      <protection locked="0"/>
    </xf>
    <xf numFmtId="1" fontId="1" fillId="4" borderId="9" xfId="1" applyNumberFormat="1" applyFont="1" applyFill="1" applyBorder="1" applyAlignment="1" applyProtection="1">
      <alignment horizontal="center" vertical="center" wrapText="1" shrinkToFit="1"/>
      <protection locked="0"/>
    </xf>
    <xf numFmtId="171" fontId="1" fillId="0" borderId="9" xfId="0" applyNumberFormat="1" applyFont="1" applyFill="1" applyBorder="1" applyAlignment="1" applyProtection="1">
      <alignment horizontal="center" vertical="center" wrapText="1" shrinkToFit="1"/>
      <protection locked="0"/>
    </xf>
    <xf numFmtId="170" fontId="1" fillId="0" borderId="9" xfId="0" applyNumberFormat="1" applyFont="1" applyFill="1" applyBorder="1" applyAlignment="1" applyProtection="1">
      <alignment horizontal="center" vertical="center" wrapText="1" shrinkToFit="1"/>
      <protection locked="0"/>
    </xf>
    <xf numFmtId="0" fontId="1" fillId="0" borderId="9" xfId="1" applyNumberFormat="1" applyFont="1" applyFill="1" applyBorder="1" applyAlignment="1" applyProtection="1">
      <alignment horizontal="center" vertical="center" wrapText="1" shrinkToFit="1"/>
      <protection locked="0"/>
    </xf>
    <xf numFmtId="1" fontId="1" fillId="4" borderId="5" xfId="1" applyNumberFormat="1" applyFont="1" applyFill="1" applyBorder="1" applyAlignment="1" applyProtection="1">
      <alignment horizontal="center" vertical="center" wrapText="1" shrinkToFit="1"/>
      <protection locked="0"/>
    </xf>
    <xf numFmtId="171" fontId="1" fillId="0" borderId="5" xfId="0" applyNumberFormat="1" applyFont="1" applyFill="1" applyBorder="1" applyAlignment="1" applyProtection="1">
      <alignment horizontal="center" vertical="center" wrapText="1" shrinkToFit="1"/>
      <protection locked="0"/>
    </xf>
    <xf numFmtId="170" fontId="1" fillId="0" borderId="5" xfId="0" applyNumberFormat="1" applyFont="1" applyFill="1" applyBorder="1" applyAlignment="1" applyProtection="1">
      <alignment horizontal="center" vertical="center" wrapText="1" shrinkToFit="1"/>
      <protection locked="0"/>
    </xf>
    <xf numFmtId="0" fontId="1" fillId="0" borderId="5" xfId="1" applyNumberFormat="1" applyFont="1" applyFill="1" applyBorder="1" applyAlignment="1" applyProtection="1">
      <alignment horizontal="center" vertical="center" wrapText="1" shrinkToFit="1"/>
      <protection locked="0"/>
    </xf>
    <xf numFmtId="165" fontId="6" fillId="3" borderId="6" xfId="0" applyNumberFormat="1" applyFont="1" applyFill="1" applyBorder="1" applyAlignment="1" applyProtection="1">
      <alignment horizontal="center" vertical="center" wrapText="1" shrinkToFit="1"/>
    </xf>
    <xf numFmtId="165" fontId="6" fillId="7" borderId="7" xfId="0" applyNumberFormat="1" applyFont="1" applyFill="1" applyBorder="1" applyAlignment="1" applyProtection="1">
      <alignment horizontal="center" vertical="center" wrapText="1" shrinkToFit="1"/>
    </xf>
    <xf numFmtId="170" fontId="5" fillId="4" borderId="21" xfId="0" applyNumberFormat="1" applyFont="1" applyFill="1" applyBorder="1" applyAlignment="1" applyProtection="1">
      <alignment horizontal="center" vertical="center" wrapText="1" shrinkToFit="1"/>
    </xf>
    <xf numFmtId="0" fontId="5" fillId="4" borderId="18" xfId="0" applyNumberFormat="1" applyFont="1" applyFill="1" applyBorder="1" applyAlignment="1" applyProtection="1">
      <alignment horizontal="center" vertical="center" wrapText="1" shrinkToFit="1"/>
    </xf>
    <xf numFmtId="170" fontId="5" fillId="4" borderId="6" xfId="0" applyNumberFormat="1" applyFont="1" applyFill="1" applyBorder="1" applyAlignment="1" applyProtection="1">
      <alignment horizontal="center" vertical="center" wrapText="1" shrinkToFit="1"/>
    </xf>
    <xf numFmtId="166" fontId="0" fillId="0" borderId="0" xfId="0" applyProtection="1"/>
    <xf numFmtId="166" fontId="11" fillId="0" borderId="0" xfId="0" applyFont="1" applyAlignment="1" applyProtection="1"/>
    <xf numFmtId="166" fontId="0" fillId="0" borderId="0" xfId="0" applyAlignment="1" applyProtection="1"/>
    <xf numFmtId="166" fontId="0" fillId="0" borderId="1" xfId="0" applyBorder="1" applyProtection="1"/>
    <xf numFmtId="166" fontId="7" fillId="0" borderId="1" xfId="0" applyFont="1" applyBorder="1" applyAlignment="1" applyProtection="1">
      <alignment horizontal="left" vertical="center"/>
    </xf>
    <xf numFmtId="166" fontId="0" fillId="0" borderId="2" xfId="0" applyBorder="1" applyProtection="1"/>
    <xf numFmtId="166" fontId="0" fillId="0" borderId="3" xfId="0" applyBorder="1" applyProtection="1"/>
    <xf numFmtId="166" fontId="4" fillId="0" borderId="2" xfId="0" applyFont="1" applyBorder="1" applyAlignment="1" applyProtection="1">
      <alignment horizontal="center" vertical="center"/>
    </xf>
    <xf numFmtId="0" fontId="5" fillId="5" borderId="6" xfId="0" applyNumberFormat="1" applyFont="1" applyFill="1" applyBorder="1" applyAlignment="1" applyProtection="1">
      <alignment horizontal="center" vertical="center" wrapText="1" shrinkToFit="1"/>
    </xf>
    <xf numFmtId="170" fontId="21" fillId="8" borderId="6" xfId="0" applyNumberFormat="1" applyFont="1" applyFill="1" applyBorder="1" applyAlignment="1" applyProtection="1">
      <alignment horizontal="center" vertical="center" wrapText="1" shrinkToFit="1"/>
    </xf>
    <xf numFmtId="170" fontId="0" fillId="5" borderId="6" xfId="0" applyNumberFormat="1" applyFont="1" applyFill="1" applyBorder="1" applyAlignment="1" applyProtection="1">
      <alignment horizontal="center" vertical="center" wrapText="1" shrinkToFit="1"/>
    </xf>
    <xf numFmtId="166" fontId="4" fillId="0" borderId="0" xfId="0" applyFont="1" applyFill="1" applyBorder="1" applyAlignment="1" applyProtection="1">
      <alignment horizontal="center" vertical="center" wrapText="1" shrinkToFit="1"/>
    </xf>
    <xf numFmtId="166" fontId="4" fillId="0" borderId="0" xfId="0" applyFont="1" applyFill="1" applyBorder="1" applyAlignment="1" applyProtection="1">
      <alignment vertical="center" wrapText="1" shrinkToFit="1"/>
    </xf>
    <xf numFmtId="166" fontId="4" fillId="0" borderId="0" xfId="0" applyNumberFormat="1" applyFont="1" applyFill="1" applyBorder="1" applyAlignment="1" applyProtection="1">
      <alignment vertical="center" wrapText="1" shrinkToFit="1"/>
    </xf>
    <xf numFmtId="49" fontId="4" fillId="0" borderId="0" xfId="0" applyNumberFormat="1" applyFont="1" applyFill="1" applyBorder="1" applyAlignment="1" applyProtection="1">
      <alignment vertical="center" wrapText="1" shrinkToFit="1"/>
    </xf>
    <xf numFmtId="14" fontId="4" fillId="0" borderId="0" xfId="0" applyNumberFormat="1" applyFont="1" applyFill="1" applyBorder="1" applyAlignment="1" applyProtection="1">
      <alignment vertical="center" wrapText="1" shrinkToFit="1"/>
    </xf>
    <xf numFmtId="167" fontId="0" fillId="0" borderId="0" xfId="0" applyNumberFormat="1" applyFill="1" applyBorder="1" applyAlignment="1" applyProtection="1">
      <alignment wrapText="1" shrinkToFit="1"/>
    </xf>
    <xf numFmtId="169" fontId="6" fillId="6" borderId="10" xfId="0" applyNumberFormat="1" applyFont="1" applyFill="1" applyBorder="1" applyAlignment="1" applyProtection="1">
      <alignment horizontal="center" vertical="center" wrapText="1" shrinkToFit="1"/>
      <protection locked="0"/>
    </xf>
    <xf numFmtId="169" fontId="1" fillId="4" borderId="9" xfId="0" applyNumberFormat="1" applyFont="1" applyFill="1" applyBorder="1" applyAlignment="1" applyProtection="1">
      <alignment horizontal="center" vertical="center" wrapText="1" shrinkToFit="1"/>
      <protection locked="0"/>
    </xf>
    <xf numFmtId="0" fontId="0" fillId="0" borderId="0" xfId="0" applyNumberFormat="1" applyAlignment="1">
      <alignment horizontal="center"/>
    </xf>
    <xf numFmtId="166" fontId="19" fillId="3" borderId="0" xfId="0" applyFont="1" applyFill="1" applyBorder="1" applyAlignment="1" applyProtection="1">
      <alignment horizontal="left" vertical="center" wrapText="1"/>
    </xf>
    <xf numFmtId="166" fontId="20" fillId="0" borderId="8" xfId="0" applyFont="1" applyFill="1" applyBorder="1" applyAlignment="1" applyProtection="1">
      <alignment horizontal="left" vertical="center" wrapText="1"/>
      <protection locked="0"/>
    </xf>
    <xf numFmtId="166" fontId="20" fillId="0" borderId="4" xfId="0" applyFont="1" applyFill="1" applyBorder="1" applyAlignment="1" applyProtection="1">
      <alignment horizontal="left" vertical="center" wrapText="1"/>
      <protection locked="0"/>
    </xf>
    <xf numFmtId="166" fontId="0" fillId="0" borderId="0" xfId="0" applyAlignment="1" applyProtection="1">
      <alignment horizontal="left" wrapText="1"/>
      <protection locked="0"/>
    </xf>
    <xf numFmtId="0" fontId="1" fillId="4" borderId="12" xfId="0" applyNumberFormat="1" applyFont="1" applyFill="1" applyBorder="1" applyAlignment="1" applyProtection="1">
      <alignment horizontal="left" vertical="center" wrapText="1" shrinkToFit="1"/>
      <protection locked="0"/>
    </xf>
    <xf numFmtId="0" fontId="1" fillId="4" borderId="0" xfId="0" applyNumberFormat="1" applyFont="1" applyFill="1" applyBorder="1" applyAlignment="1" applyProtection="1">
      <alignment horizontal="left" vertical="center" wrapText="1" shrinkToFit="1"/>
      <protection locked="0"/>
    </xf>
    <xf numFmtId="166" fontId="0" fillId="0" borderId="0" xfId="0" applyAlignment="1">
      <alignment horizontal="center"/>
    </xf>
    <xf numFmtId="170" fontId="5" fillId="0" borderId="16" xfId="0" applyNumberFormat="1" applyFont="1" applyFill="1" applyBorder="1" applyAlignment="1" applyProtection="1">
      <alignment vertical="center" wrapText="1" shrinkToFit="1"/>
    </xf>
    <xf numFmtId="170" fontId="15" fillId="0" borderId="2" xfId="0" applyNumberFormat="1" applyFont="1" applyBorder="1" applyAlignment="1" applyProtection="1">
      <alignment vertical="center"/>
      <protection locked="0"/>
    </xf>
    <xf numFmtId="170" fontId="15" fillId="0" borderId="3" xfId="0" applyNumberFormat="1" applyFont="1" applyBorder="1" applyAlignment="1" applyProtection="1">
      <alignment vertical="center"/>
      <protection locked="0"/>
    </xf>
    <xf numFmtId="170" fontId="15" fillId="0" borderId="1" xfId="0" applyNumberFormat="1" applyFont="1" applyBorder="1" applyAlignment="1" applyProtection="1">
      <alignment vertical="center"/>
      <protection locked="0"/>
    </xf>
    <xf numFmtId="170" fontId="16" fillId="0" borderId="1" xfId="0" applyNumberFormat="1" applyFont="1" applyBorder="1" applyProtection="1">
      <protection locked="0"/>
    </xf>
    <xf numFmtId="166" fontId="7" fillId="0" borderId="2" xfId="0" applyFont="1" applyBorder="1" applyAlignment="1" applyProtection="1">
      <alignment horizontal="left" vertical="center"/>
      <protection locked="0"/>
    </xf>
    <xf numFmtId="0" fontId="7" fillId="0" borderId="6" xfId="0" applyNumberFormat="1" applyFont="1" applyBorder="1" applyAlignment="1" applyProtection="1">
      <alignment horizontal="center"/>
      <protection locked="0"/>
    </xf>
    <xf numFmtId="0" fontId="26" fillId="9" borderId="6" xfId="0" applyNumberFormat="1" applyFont="1" applyFill="1" applyBorder="1" applyAlignment="1" applyProtection="1">
      <alignment horizontal="center" wrapText="1"/>
      <protection locked="0"/>
    </xf>
    <xf numFmtId="0" fontId="0" fillId="9" borderId="6" xfId="0" applyNumberFormat="1" applyFill="1" applyBorder="1" applyAlignment="1" applyProtection="1">
      <alignment horizontal="center"/>
      <protection locked="0"/>
    </xf>
    <xf numFmtId="166" fontId="13" fillId="0" borderId="0" xfId="0" applyFont="1" applyBorder="1" applyAlignment="1" applyProtection="1">
      <alignment vertical="center"/>
      <protection locked="0"/>
    </xf>
    <xf numFmtId="166" fontId="13" fillId="0" borderId="0" xfId="0" applyFont="1" applyBorder="1" applyAlignment="1" applyProtection="1">
      <alignment horizontal="right" vertical="center"/>
      <protection locked="0"/>
    </xf>
    <xf numFmtId="166" fontId="0" fillId="0" borderId="0" xfId="0" applyBorder="1" applyAlignment="1" applyProtection="1">
      <alignment horizontal="center"/>
      <protection locked="0"/>
    </xf>
    <xf numFmtId="166" fontId="27" fillId="0" borderId="0" xfId="0" applyFont="1"/>
    <xf numFmtId="166" fontId="28" fillId="0" borderId="0" xfId="0" applyFont="1"/>
    <xf numFmtId="166" fontId="0" fillId="0" borderId="0" xfId="0" applyAlignment="1" applyProtection="1">
      <alignment wrapText="1"/>
      <protection locked="0"/>
    </xf>
    <xf numFmtId="1" fontId="0" fillId="0" borderId="6" xfId="0" applyNumberFormat="1" applyBorder="1" applyProtection="1">
      <protection locked="0"/>
    </xf>
    <xf numFmtId="166" fontId="0" fillId="0" borderId="6" xfId="0" applyBorder="1" applyProtection="1">
      <protection locked="0"/>
    </xf>
    <xf numFmtId="2" fontId="0" fillId="0" borderId="6" xfId="0" applyNumberFormat="1" applyBorder="1" applyProtection="1">
      <protection locked="0"/>
    </xf>
    <xf numFmtId="165" fontId="6" fillId="3" borderId="23" xfId="0" applyNumberFormat="1" applyFont="1" applyFill="1" applyBorder="1" applyAlignment="1" applyProtection="1">
      <alignment horizontal="center" vertical="center" wrapText="1" shrinkToFit="1"/>
    </xf>
    <xf numFmtId="165" fontId="6" fillId="3" borderId="21" xfId="0" applyNumberFormat="1" applyFont="1" applyFill="1" applyBorder="1" applyAlignment="1" applyProtection="1">
      <alignment horizontal="center" vertical="center" wrapText="1" shrinkToFit="1"/>
    </xf>
    <xf numFmtId="170" fontId="9" fillId="0" borderId="0" xfId="0" applyNumberFormat="1" applyFont="1" applyFill="1" applyBorder="1" applyAlignment="1" applyProtection="1">
      <alignment horizontal="center" vertical="center" wrapText="1" shrinkToFit="1"/>
    </xf>
    <xf numFmtId="165" fontId="6" fillId="3" borderId="7" xfId="0" applyNumberFormat="1" applyFont="1" applyFill="1" applyBorder="1" applyAlignment="1" applyProtection="1">
      <alignment horizontal="center" vertical="center" wrapText="1" shrinkToFit="1"/>
    </xf>
    <xf numFmtId="165" fontId="6" fillId="3" borderId="22" xfId="0" applyNumberFormat="1" applyFont="1" applyFill="1" applyBorder="1" applyAlignment="1" applyProtection="1">
      <alignment horizontal="center" vertical="center" wrapText="1" shrinkToFit="1"/>
    </xf>
    <xf numFmtId="165" fontId="6" fillId="3" borderId="15" xfId="0" applyNumberFormat="1" applyFont="1" applyFill="1" applyBorder="1" applyAlignment="1" applyProtection="1">
      <alignment horizontal="center" vertical="center" wrapText="1" shrinkToFit="1"/>
    </xf>
    <xf numFmtId="165" fontId="6" fillId="3" borderId="18" xfId="0" applyNumberFormat="1" applyFont="1" applyFill="1" applyBorder="1" applyAlignment="1" applyProtection="1">
      <alignment horizontal="center" vertical="center" wrapText="1" shrinkToFit="1"/>
    </xf>
    <xf numFmtId="165" fontId="10" fillId="3" borderId="13" xfId="0" applyNumberFormat="1" applyFont="1" applyFill="1" applyBorder="1" applyAlignment="1" applyProtection="1">
      <alignment horizontal="center" vertical="center" wrapText="1" shrinkToFit="1"/>
    </xf>
    <xf numFmtId="165" fontId="10" fillId="3" borderId="0" xfId="0" applyNumberFormat="1" applyFont="1" applyFill="1" applyBorder="1" applyAlignment="1" applyProtection="1">
      <alignment horizontal="center" vertical="center" wrapText="1" shrinkToFit="1"/>
    </xf>
    <xf numFmtId="165" fontId="10" fillId="3" borderId="14" xfId="0" applyNumberFormat="1" applyFont="1" applyFill="1" applyBorder="1" applyAlignment="1" applyProtection="1">
      <alignment horizontal="center" vertical="center" wrapText="1" shrinkToFit="1"/>
    </xf>
    <xf numFmtId="165" fontId="10" fillId="3" borderId="18" xfId="0" applyNumberFormat="1" applyFont="1" applyFill="1" applyBorder="1" applyAlignment="1" applyProtection="1">
      <alignment horizontal="center" vertical="center" wrapText="1" shrinkToFit="1"/>
    </xf>
    <xf numFmtId="165" fontId="10" fillId="3" borderId="19" xfId="0" applyNumberFormat="1" applyFont="1" applyFill="1" applyBorder="1" applyAlignment="1" applyProtection="1">
      <alignment horizontal="center" vertical="center" wrapText="1" shrinkToFit="1"/>
    </xf>
    <xf numFmtId="165" fontId="10" fillId="3" borderId="20" xfId="0" applyNumberFormat="1" applyFont="1" applyFill="1" applyBorder="1" applyAlignment="1" applyProtection="1">
      <alignment horizontal="center" vertical="center" wrapText="1" shrinkToFit="1"/>
    </xf>
    <xf numFmtId="165" fontId="6" fillId="3" borderId="17" xfId="0" applyNumberFormat="1" applyFont="1" applyFill="1" applyBorder="1" applyAlignment="1" applyProtection="1">
      <alignment horizontal="center" vertical="center" wrapText="1" shrinkToFit="1"/>
    </xf>
    <xf numFmtId="166" fontId="15" fillId="0" borderId="6" xfId="0" applyFont="1" applyBorder="1" applyAlignment="1" applyProtection="1">
      <alignment horizontal="center" vertical="center" wrapText="1"/>
    </xf>
    <xf numFmtId="166" fontId="0" fillId="0" borderId="6" xfId="0" applyBorder="1" applyAlignment="1" applyProtection="1">
      <alignment horizontal="center"/>
    </xf>
    <xf numFmtId="166" fontId="0" fillId="0" borderId="2" xfId="0" applyBorder="1" applyAlignment="1" applyProtection="1">
      <alignment horizontal="center"/>
    </xf>
    <xf numFmtId="14" fontId="23" fillId="0" borderId="16" xfId="0" applyNumberFormat="1" applyFont="1" applyBorder="1" applyAlignment="1" applyProtection="1">
      <alignment horizontal="center" vertical="center"/>
      <protection locked="0"/>
    </xf>
    <xf numFmtId="14" fontId="23" fillId="0" borderId="19" xfId="0" applyNumberFormat="1" applyFont="1" applyBorder="1" applyAlignment="1" applyProtection="1">
      <alignment horizontal="center" vertical="center"/>
      <protection locked="0"/>
    </xf>
    <xf numFmtId="166" fontId="11" fillId="0" borderId="15" xfId="0" applyFont="1" applyBorder="1" applyAlignment="1" applyProtection="1">
      <alignment horizontal="center" vertical="center"/>
    </xf>
    <xf numFmtId="166" fontId="11" fillId="0" borderId="16" xfId="0" applyFont="1" applyBorder="1" applyAlignment="1" applyProtection="1">
      <alignment horizontal="center" vertical="center"/>
    </xf>
    <xf numFmtId="166" fontId="11" fillId="0" borderId="13" xfId="0" applyFont="1" applyBorder="1" applyAlignment="1" applyProtection="1">
      <alignment horizontal="center" vertical="center"/>
    </xf>
    <xf numFmtId="166" fontId="11" fillId="0" borderId="0" xfId="0" applyFont="1" applyBorder="1" applyAlignment="1" applyProtection="1">
      <alignment horizontal="center" vertical="center"/>
    </xf>
    <xf numFmtId="166" fontId="11" fillId="0" borderId="18" xfId="0" applyFont="1" applyBorder="1" applyAlignment="1" applyProtection="1">
      <alignment horizontal="center" vertical="center"/>
    </xf>
    <xf numFmtId="166" fontId="11" fillId="0" borderId="19" xfId="0" applyFont="1" applyBorder="1" applyAlignment="1" applyProtection="1">
      <alignment horizontal="center" vertical="center"/>
    </xf>
    <xf numFmtId="166" fontId="13" fillId="0" borderId="15" xfId="0" applyFont="1" applyBorder="1" applyAlignment="1" applyProtection="1">
      <alignment horizontal="left" vertical="center" wrapText="1"/>
    </xf>
    <xf numFmtId="166" fontId="13" fillId="0" borderId="16" xfId="0" applyFont="1" applyBorder="1" applyAlignment="1" applyProtection="1">
      <alignment horizontal="left" vertical="center" wrapText="1"/>
    </xf>
    <xf numFmtId="166" fontId="13" fillId="0" borderId="13" xfId="0" applyFont="1" applyBorder="1" applyAlignment="1" applyProtection="1">
      <alignment horizontal="left" vertical="center" wrapText="1"/>
    </xf>
    <xf numFmtId="166" fontId="13" fillId="0" borderId="0" xfId="0" applyFont="1" applyBorder="1" applyAlignment="1" applyProtection="1">
      <alignment horizontal="left" vertical="center" wrapText="1"/>
    </xf>
    <xf numFmtId="166" fontId="13" fillId="0" borderId="18" xfId="0" applyFont="1" applyBorder="1" applyAlignment="1" applyProtection="1">
      <alignment horizontal="left" vertical="center" wrapText="1"/>
    </xf>
    <xf numFmtId="166" fontId="13" fillId="0" borderId="19" xfId="0" applyFont="1" applyBorder="1" applyAlignment="1" applyProtection="1">
      <alignment horizontal="left" vertical="center" wrapText="1"/>
    </xf>
    <xf numFmtId="166" fontId="22" fillId="0" borderId="16" xfId="0" applyFont="1" applyBorder="1" applyAlignment="1" applyProtection="1">
      <alignment horizontal="center" vertical="center"/>
    </xf>
    <xf numFmtId="166" fontId="22" fillId="0" borderId="19" xfId="0" applyFont="1" applyBorder="1" applyAlignment="1" applyProtection="1">
      <alignment horizontal="center" vertical="center"/>
    </xf>
    <xf numFmtId="166" fontId="4" fillId="0" borderId="0" xfId="0" applyFont="1" applyAlignment="1" applyProtection="1">
      <alignment horizontal="left" vertical="center" wrapText="1"/>
    </xf>
    <xf numFmtId="166" fontId="12" fillId="0" borderId="0" xfId="0" applyFont="1" applyAlignment="1" applyProtection="1">
      <alignment horizontal="center" vertical="center"/>
    </xf>
    <xf numFmtId="166" fontId="12" fillId="0" borderId="0" xfId="0" applyFont="1" applyAlignment="1" applyProtection="1">
      <alignment horizontal="left" vertical="center"/>
    </xf>
    <xf numFmtId="0" fontId="14" fillId="0" borderId="17" xfId="0" applyNumberFormat="1" applyFont="1" applyBorder="1" applyAlignment="1" applyProtection="1">
      <alignment horizontal="center" vertical="center"/>
      <protection locked="0"/>
    </xf>
    <xf numFmtId="0" fontId="14" fillId="0" borderId="14" xfId="0" applyNumberFormat="1" applyFont="1" applyBorder="1" applyAlignment="1" applyProtection="1">
      <alignment horizontal="center" vertical="center"/>
      <protection locked="0"/>
    </xf>
    <xf numFmtId="0" fontId="14" fillId="0" borderId="20" xfId="0" applyNumberFormat="1" applyFont="1" applyBorder="1" applyAlignment="1" applyProtection="1">
      <alignment horizontal="center" vertical="center"/>
      <protection locked="0"/>
    </xf>
    <xf numFmtId="0" fontId="11" fillId="0" borderId="17" xfId="0" applyNumberFormat="1" applyFont="1" applyBorder="1" applyAlignment="1" applyProtection="1">
      <alignment horizontal="right"/>
      <protection locked="0"/>
    </xf>
    <xf numFmtId="0" fontId="11" fillId="0" borderId="14" xfId="0" applyNumberFormat="1" applyFont="1" applyBorder="1" applyAlignment="1" applyProtection="1">
      <alignment horizontal="right"/>
      <protection locked="0"/>
    </xf>
    <xf numFmtId="0" fontId="11" fillId="0" borderId="20" xfId="0" applyNumberFormat="1" applyFont="1" applyBorder="1" applyAlignment="1" applyProtection="1">
      <alignment horizontal="right"/>
      <protection locked="0"/>
    </xf>
    <xf numFmtId="166" fontId="12" fillId="4" borderId="0" xfId="0" applyFont="1" applyFill="1" applyAlignment="1" applyProtection="1">
      <alignment horizontal="left" vertical="center"/>
    </xf>
    <xf numFmtId="166" fontId="17" fillId="0" borderId="0" xfId="0" applyFont="1" applyAlignment="1" applyProtection="1">
      <alignment horizontal="left" vertical="center"/>
      <protection locked="0"/>
    </xf>
    <xf numFmtId="166" fontId="17" fillId="0" borderId="0" xfId="0" applyFont="1" applyAlignment="1" applyProtection="1">
      <alignment horizontal="left" vertical="center"/>
    </xf>
    <xf numFmtId="166" fontId="16" fillId="0" borderId="0" xfId="0" applyFont="1" applyAlignment="1" applyProtection="1">
      <alignment horizontal="left" vertical="center" wrapText="1"/>
    </xf>
    <xf numFmtId="166" fontId="0" fillId="0" borderId="6" xfId="0" applyBorder="1" applyAlignment="1" applyProtection="1">
      <alignment horizontal="left" vertical="center" wrapText="1"/>
    </xf>
    <xf numFmtId="166" fontId="0" fillId="0" borderId="13" xfId="0" applyBorder="1" applyAlignment="1" applyProtection="1">
      <alignment horizontal="center"/>
    </xf>
    <xf numFmtId="166" fontId="0" fillId="0" borderId="14" xfId="0" applyBorder="1" applyAlignment="1" applyProtection="1">
      <alignment horizontal="center"/>
    </xf>
    <xf numFmtId="0" fontId="12" fillId="0" borderId="6" xfId="0" applyNumberFormat="1" applyFont="1" applyBorder="1" applyAlignment="1" applyProtection="1">
      <alignment horizontal="center"/>
      <protection locked="0"/>
    </xf>
    <xf numFmtId="166" fontId="4" fillId="0" borderId="6" xfId="0" applyFont="1" applyBorder="1" applyAlignment="1" applyProtection="1">
      <alignment horizontal="center" vertical="center" wrapText="1"/>
    </xf>
    <xf numFmtId="166" fontId="4" fillId="0" borderId="16" xfId="0" applyFont="1" applyBorder="1" applyAlignment="1" applyProtection="1">
      <alignment horizontal="right" vertical="center"/>
    </xf>
    <xf numFmtId="166" fontId="4" fillId="0" borderId="17" xfId="0" applyFont="1" applyBorder="1" applyAlignment="1" applyProtection="1">
      <alignment horizontal="right" vertical="center"/>
    </xf>
    <xf numFmtId="166" fontId="4" fillId="0" borderId="0" xfId="0" applyFont="1" applyBorder="1" applyAlignment="1" applyProtection="1">
      <alignment horizontal="right" vertical="center"/>
    </xf>
    <xf numFmtId="166" fontId="4" fillId="0" borderId="14" xfId="0" applyFont="1" applyBorder="1" applyAlignment="1" applyProtection="1">
      <alignment horizontal="right" vertical="center"/>
    </xf>
    <xf numFmtId="170" fontId="16" fillId="0" borderId="6" xfId="0" applyNumberFormat="1" applyFont="1" applyBorder="1" applyAlignment="1" applyProtection="1">
      <alignment horizontal="center"/>
      <protection locked="0"/>
    </xf>
    <xf numFmtId="170" fontId="4" fillId="0" borderId="6" xfId="0" applyNumberFormat="1" applyFont="1" applyBorder="1" applyAlignment="1" applyProtection="1">
      <alignment horizontal="center"/>
      <protection locked="0"/>
    </xf>
    <xf numFmtId="166" fontId="18" fillId="0" borderId="6" xfId="0" applyFont="1" applyBorder="1" applyAlignment="1" applyProtection="1">
      <alignment horizontal="right" vertical="center" wrapText="1"/>
    </xf>
    <xf numFmtId="170" fontId="12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Milliers" xfId="1" builtinId="3"/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theme="0"/>
        <name val="Garamond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0" formatCode="_-* #,##0.00\ [$€-40C]_-;\-* #,##0.00\ [$€-40C]_-;_-* &quot;-&quot;??\ [$€-40C]_-;_-@_-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ck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0" formatCode="_-* #,##0.00\ [$€-40C]_-;\-* #,##0.00\ [$€-40C]_-;_-* &quot;-&quot;??\ [$€-40C]_-;_-@_-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0" formatCode="_-* #,##0.00\ [$€-40C]_-;\-* #,##0.00\ [$€-40C]_-;_-* &quot;-&quot;??\ [$€-40C]_-;_-@_-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0" formatCode="_-* #,##0.00\ [$€-40C]_-;\-* #,##0.00\ [$€-40C]_-;_-* &quot;-&quot;??\ [$€-40C]_-;_-@_-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0" formatCode="_-* #,##0.00\ [$€-40C]_-;\-* #,##0.00\ [$€-40C]_-;_-* &quot;-&quot;??\ [$€-40C]_-;_-@_-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1" formatCode="0;;;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69" formatCode="[$-40C]mmmm\-yy;@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/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" formatCode="0"/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rgb="FFFFC000"/>
        </patternFill>
      </fill>
      <alignment horizontal="left" vertical="center" textRotation="0" wrapText="1" indent="0" justifyLastLine="0" shrinkToFit="1" readingOrder="0"/>
      <border diagonalUp="0" diagonalDown="0" outline="0">
        <left/>
        <right/>
        <top style="thin">
          <color theme="0"/>
        </top>
        <bottom style="thick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protection locked="0" hidden="0"/>
    </dxf>
    <dxf>
      <protection locked="0" hidden="0"/>
    </dxf>
  </dxfs>
  <tableStyles count="0" defaultTableStyle="TableStyleMedium9" defaultPivotStyle="PivotStyleLight16"/>
  <colors>
    <mruColors>
      <color rgb="FF8DB4E2"/>
      <color rgb="FF4F81BD"/>
      <color rgb="FFFFCCFF"/>
      <color rgb="FFFF5050"/>
      <color rgb="FFFFCC99"/>
      <color rgb="FF0498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730254</xdr:colOff>
      <xdr:row>3</xdr:row>
      <xdr:rowOff>190498</xdr:rowOff>
    </xdr:from>
    <xdr:to>
      <xdr:col>3</xdr:col>
      <xdr:colOff>357193</xdr:colOff>
      <xdr:row>4</xdr:row>
      <xdr:rowOff>285749</xdr:rowOff>
    </xdr:to>
    <xdr:pic macro="[0]!Imprim_tableau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4817" y="1349373"/>
          <a:ext cx="706439" cy="706439"/>
        </a:xfrm>
        <a:prstGeom prst="rect">
          <a:avLst/>
        </a:prstGeom>
      </xdr:spPr>
    </xdr:pic>
    <xdr:clientData/>
  </xdr:twoCellAnchor>
  <xdr:twoCellAnchor editAs="oneCell">
    <xdr:from>
      <xdr:col>2</xdr:col>
      <xdr:colOff>23813</xdr:colOff>
      <xdr:row>3</xdr:row>
      <xdr:rowOff>56334</xdr:rowOff>
    </xdr:from>
    <xdr:to>
      <xdr:col>2</xdr:col>
      <xdr:colOff>650874</xdr:colOff>
      <xdr:row>4</xdr:row>
      <xdr:rowOff>337838</xdr:rowOff>
    </xdr:to>
    <xdr:pic macro="[0]!Ajouter_enfant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8376" y="1215209"/>
          <a:ext cx="627061" cy="892692"/>
        </a:xfrm>
        <a:prstGeom prst="rect">
          <a:avLst/>
        </a:prstGeom>
      </xdr:spPr>
    </xdr:pic>
    <xdr:clientData/>
  </xdr:twoCellAnchor>
  <xdr:twoCellAnchor editAs="oneCell">
    <xdr:from>
      <xdr:col>3</xdr:col>
      <xdr:colOff>317500</xdr:colOff>
      <xdr:row>3</xdr:row>
      <xdr:rowOff>127000</xdr:rowOff>
    </xdr:from>
    <xdr:to>
      <xdr:col>4</xdr:col>
      <xdr:colOff>23813</xdr:colOff>
      <xdr:row>4</xdr:row>
      <xdr:rowOff>277812</xdr:rowOff>
    </xdr:to>
    <xdr:pic macro="[0]!Retirer_filtres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1563" y="1285875"/>
          <a:ext cx="762000" cy="762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9" name="Tableau9" displayName="Tableau9" ref="A7:L235" totalsRowShown="0" headerRowDxfId="22" dataDxfId="21" dataCellStyle="Milliers">
  <autoFilter ref="A7:L235"/>
  <tableColumns count="12">
    <tableColumn id="1" name="Prénom/Nom" dataDxfId="20"/>
    <tableColumn id="3" name="Année d'accueil" dataDxfId="19" dataCellStyle="Milliers"/>
    <tableColumn id="4" name="Mois d'accueil" dataDxfId="18"/>
    <tableColumn id="5" name="Année de d'imposition" dataDxfId="17">
      <calculatedColumnFormula>_xlfn.IFNA('Suivi rémunération'!$B8+1," ")</calculatedColumnFormula>
    </tableColumn>
    <tableColumn id="6" name="Salaire net imposable (a)" dataDxfId="16"/>
    <tableColumn id="7" name="Indemnités kilométriques (a)" dataDxfId="15"/>
    <tableColumn id="8" name="Indemnités d'entretien (a)" dataDxfId="14"/>
    <tableColumn id="9" name="Indemnités de repas (a)" dataDxfId="13"/>
    <tableColumn id="10" name="Avantages en nature (b)              (repas fournis par les parents)" dataDxfId="12" dataCellStyle="Milliers"/>
    <tableColumn id="11" name="Nombre de jours réels d'accueil (c)     (de 8H et plus)" dataDxfId="11" dataCellStyle="Milliers"/>
    <tableColumn id="12" name="Nombre d'heures réelles d'accueil (d) (moins de 8H)" dataDxfId="10" dataCellStyle="Milliers"/>
    <tableColumn id="13" name="Totaux" dataDxfId="9">
      <calculatedColumnFormula>IFERROR(E8+F8+G8+H8+I8*$A$5+J8*$A$2+K8*$C$2,"")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G21" totalsRowShown="0" headerRowDxfId="8" dataDxfId="7">
  <autoFilter ref="A1:G21"/>
  <sortState ref="A2:A21">
    <sortCondition ref="A1:A21"/>
  </sortState>
  <tableColumns count="7">
    <tableColumn id="1" name="Prénom/Nom" dataDxfId="6"/>
    <tableColumn id="5" name="Date de naissance" dataDxfId="5"/>
    <tableColumn id="4" name="Noms prénoms parents" dataDxfId="4"/>
    <tableColumn id="2" name="Adresse" dataDxfId="3"/>
    <tableColumn id="3" name="N° de téléphone" dataDxfId="2"/>
    <tableColumn id="6" name="Entrée" dataDxfId="1"/>
    <tableColumn id="7" name="Sorti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range">
      <a:dk1>
        <a:srgbClr val="000000"/>
      </a:dk1>
      <a:lt1>
        <a:sysClr val="window" lastClr="FFFFFF"/>
      </a:lt1>
      <a:dk2>
        <a:srgbClr val="637052"/>
      </a:dk2>
      <a:lt2>
        <a:srgbClr val="CCDDEA"/>
      </a:lt2>
      <a:accent1>
        <a:srgbClr val="E48312"/>
      </a:accent1>
      <a:accent2>
        <a:srgbClr val="BD582C"/>
      </a:accent2>
      <a:accent3>
        <a:srgbClr val="865640"/>
      </a:accent3>
      <a:accent4>
        <a:srgbClr val="9B8357"/>
      </a:accent4>
      <a:accent5>
        <a:srgbClr val="C2BC80"/>
      </a:accent5>
      <a:accent6>
        <a:srgbClr val="94A088"/>
      </a:accent6>
      <a:hlink>
        <a:srgbClr val="2998E3"/>
      </a:hlink>
      <a:folHlink>
        <a:srgbClr val="8C8C8C"/>
      </a:folHlink>
    </a:clrScheme>
    <a:fontScheme name="Garamond">
      <a:majorFont>
        <a:latin typeface="Garamond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aramond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oin à bandes">
      <a:fillStyleLst>
        <a:solidFill>
          <a:schemeClr val="phClr"/>
        </a:solidFill>
        <a:solidFill>
          <a:schemeClr val="phClr">
            <a:tint val="50000"/>
          </a:schemeClr>
        </a:solidFill>
        <a:gradFill rotWithShape="1">
          <a:gsLst>
            <a:gs pos="0">
              <a:schemeClr val="phClr"/>
            </a:gs>
            <a:gs pos="90000">
              <a:schemeClr val="phClr">
                <a:shade val="100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53975" cap="flat" cmpd="dbl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17779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brightRoom" dir="t"/>
          </a:scene3d>
          <a:sp3d extrusionH="12700" contourW="25400" prstMaterial="flat">
            <a:bevelT w="63500" h="152400" prst="angle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uiviInter">
    <pageSetUpPr fitToPage="1"/>
  </sheetPr>
  <dimension ref="A1:N235"/>
  <sheetViews>
    <sheetView showGridLines="0" topLeftCell="A15" zoomScale="120" zoomScaleNormal="120" workbookViewId="0">
      <selection activeCell="H27" sqref="H27"/>
    </sheetView>
  </sheetViews>
  <sheetFormatPr baseColWidth="10" defaultColWidth="11.42578125" defaultRowHeight="18.75"/>
  <cols>
    <col min="1" max="1" width="17.42578125" style="1" customWidth="1"/>
    <col min="2" max="2" width="15.85546875" style="5" customWidth="1"/>
    <col min="3" max="3" width="16.140625" style="15" customWidth="1"/>
    <col min="4" max="4" width="15.85546875" style="15" customWidth="1"/>
    <col min="5" max="5" width="15.85546875" style="7" customWidth="1"/>
    <col min="6" max="6" width="17" style="6" customWidth="1"/>
    <col min="7" max="7" width="17.5703125" style="8" customWidth="1"/>
    <col min="8" max="8" width="16" style="4" customWidth="1"/>
    <col min="9" max="9" width="15.42578125" style="9" customWidth="1"/>
    <col min="10" max="10" width="15.5703125" style="6" customWidth="1"/>
    <col min="11" max="11" width="16.28515625" style="14" customWidth="1"/>
    <col min="12" max="12" width="16.85546875" style="10" customWidth="1"/>
    <col min="13" max="13" width="11.42578125" style="11" customWidth="1"/>
    <col min="14" max="28" width="11.42578125" style="1" customWidth="1"/>
    <col min="29" max="16384" width="11.42578125" style="1"/>
  </cols>
  <sheetData>
    <row r="1" spans="1:14" ht="49.5" customHeight="1">
      <c r="A1" s="52" t="s">
        <v>4</v>
      </c>
      <c r="B1" s="52" t="s">
        <v>0</v>
      </c>
      <c r="C1" s="53" t="s">
        <v>6</v>
      </c>
      <c r="D1" s="53" t="s">
        <v>44</v>
      </c>
      <c r="E1" s="53" t="s">
        <v>7</v>
      </c>
      <c r="F1" s="53" t="s">
        <v>8</v>
      </c>
      <c r="G1" s="53" t="s">
        <v>9</v>
      </c>
      <c r="H1" s="53" t="s">
        <v>10</v>
      </c>
      <c r="I1" s="53" t="s">
        <v>11</v>
      </c>
      <c r="J1" s="53" t="s">
        <v>12</v>
      </c>
      <c r="K1" s="53" t="s">
        <v>13</v>
      </c>
      <c r="L1" s="53" t="s">
        <v>15</v>
      </c>
    </row>
    <row r="2" spans="1:14" ht="26.25">
      <c r="A2" s="54">
        <v>30.09</v>
      </c>
      <c r="B2" s="55">
        <v>2019</v>
      </c>
      <c r="C2" s="66">
        <f>A$2/8</f>
        <v>3.76125</v>
      </c>
      <c r="D2" s="66">
        <f>E$5+F$5+G$5+H$5</f>
        <v>16509.330000000002</v>
      </c>
      <c r="E2" s="66">
        <f>SUM(E8:E235)</f>
        <v>14853.990000000002</v>
      </c>
      <c r="F2" s="66">
        <f>SUM(F8:F235)</f>
        <v>0</v>
      </c>
      <c r="G2" s="66">
        <f>SUM(G8:G235)</f>
        <v>1215.8400000000004</v>
      </c>
      <c r="H2" s="66">
        <f>SUM(H8:H235)</f>
        <v>439.5</v>
      </c>
      <c r="I2" s="66">
        <f>SUM(I8:I235)*A$5</f>
        <v>378</v>
      </c>
      <c r="J2" s="66">
        <f>SUM(J8:J235)*A$2</f>
        <v>10200.51</v>
      </c>
      <c r="K2" s="66">
        <f>SUM(K8:K235)*C$2</f>
        <v>1487.5743749999999</v>
      </c>
      <c r="L2" s="66">
        <f>SUM(L8:L235)</f>
        <v>28575.414375</v>
      </c>
    </row>
    <row r="3" spans="1:14" ht="15.75">
      <c r="A3" s="105" t="s">
        <v>5</v>
      </c>
      <c r="B3" s="107" t="s">
        <v>2</v>
      </c>
      <c r="C3" s="107" t="s">
        <v>45</v>
      </c>
      <c r="D3" s="115"/>
      <c r="E3" s="109" t="s">
        <v>17</v>
      </c>
      <c r="F3" s="110"/>
      <c r="G3" s="110"/>
      <c r="H3" s="110"/>
      <c r="I3" s="110"/>
      <c r="J3" s="110"/>
      <c r="K3" s="111"/>
      <c r="L3" s="102" t="s">
        <v>16</v>
      </c>
    </row>
    <row r="4" spans="1:14" ht="48" customHeight="1" thickBot="1">
      <c r="A4" s="106"/>
      <c r="B4" s="108"/>
      <c r="C4" s="104"/>
      <c r="D4" s="104"/>
      <c r="E4" s="112"/>
      <c r="F4" s="113"/>
      <c r="G4" s="113"/>
      <c r="H4" s="113"/>
      <c r="I4" s="113"/>
      <c r="J4" s="113"/>
      <c r="K4" s="114"/>
      <c r="L4" s="103"/>
    </row>
    <row r="5" spans="1:14" ht="27" thickTop="1">
      <c r="A5" s="56">
        <v>2</v>
      </c>
      <c r="B5" s="65">
        <f>B$2+1</f>
        <v>2020</v>
      </c>
      <c r="C5" s="104"/>
      <c r="D5" s="104"/>
      <c r="E5" s="67">
        <f>SUBTOTAL(9,Tableau9[Salaire net imposable (a)])</f>
        <v>14853.990000000002</v>
      </c>
      <c r="F5" s="67">
        <f>SUBTOTAL(9,Tableau9[Indemnités kilométriques (a)])</f>
        <v>0</v>
      </c>
      <c r="G5" s="67">
        <f>SUBTOTAL(9,Tableau9[Indemnités d''entretien (a)])</f>
        <v>1215.8400000000004</v>
      </c>
      <c r="H5" s="67">
        <f>SUBTOTAL(9,Tableau9[Indemnités de repas (a)])</f>
        <v>439.5</v>
      </c>
      <c r="I5" s="67">
        <f>SUBTOTAL(9,Tableau9[Avantages en nature (b)              (repas fournis par les parents)])*A$5</f>
        <v>378</v>
      </c>
      <c r="J5" s="67">
        <f>SUBTOTAL(9,Tableau9[Nombre de jours réels d''accueil (c)     (de 8H et plus)])*A$2</f>
        <v>10200.51</v>
      </c>
      <c r="K5" s="67">
        <f>SUBTOTAL(9,Tableau9[Nombre d''heures réelles d''accueil (d) (moins de 8H)])*C$2</f>
        <v>1487.5743749999999</v>
      </c>
      <c r="L5" s="67">
        <f>E5+F5+G5+H5+I5-J5-K5</f>
        <v>5199.2456250000014</v>
      </c>
    </row>
    <row r="6" spans="1:14" ht="9.9499999999999993" customHeight="1">
      <c r="A6" s="84"/>
      <c r="B6" s="84"/>
      <c r="C6" s="104"/>
      <c r="D6" s="104"/>
      <c r="E6" s="68"/>
      <c r="F6" s="68"/>
      <c r="G6" s="69"/>
      <c r="H6" s="69"/>
      <c r="I6" s="70"/>
      <c r="J6" s="71"/>
      <c r="K6" s="72"/>
      <c r="L6" s="73"/>
    </row>
    <row r="7" spans="1:14" s="2" customFormat="1" ht="78.75" thickBot="1">
      <c r="A7" s="35" t="s">
        <v>14</v>
      </c>
      <c r="B7" s="36" t="s">
        <v>0</v>
      </c>
      <c r="C7" s="74" t="s">
        <v>1</v>
      </c>
      <c r="D7" s="37" t="s">
        <v>2</v>
      </c>
      <c r="E7" s="38" t="s">
        <v>58</v>
      </c>
      <c r="F7" s="39" t="s">
        <v>59</v>
      </c>
      <c r="G7" s="40" t="s">
        <v>60</v>
      </c>
      <c r="H7" s="40" t="s">
        <v>62</v>
      </c>
      <c r="I7" s="41" t="s">
        <v>61</v>
      </c>
      <c r="J7" s="39" t="s">
        <v>63</v>
      </c>
      <c r="K7" s="42" t="s">
        <v>64</v>
      </c>
      <c r="L7" s="43" t="s">
        <v>3</v>
      </c>
      <c r="M7" s="12"/>
    </row>
    <row r="8" spans="1:14" s="3" customFormat="1" ht="17.25" thickTop="1" thickBot="1">
      <c r="A8" s="81" t="s">
        <v>75</v>
      </c>
      <c r="B8" s="44">
        <v>2019</v>
      </c>
      <c r="C8" s="75" t="s">
        <v>19</v>
      </c>
      <c r="D8" s="45">
        <f>IF(B8&gt;1500,B8+1,"")</f>
        <v>2020</v>
      </c>
      <c r="E8" s="46">
        <v>529.54</v>
      </c>
      <c r="F8" s="46"/>
      <c r="G8" s="46">
        <v>51.7</v>
      </c>
      <c r="H8" s="46"/>
      <c r="I8" s="47">
        <v>19</v>
      </c>
      <c r="J8" s="47">
        <v>15</v>
      </c>
      <c r="K8" s="47">
        <v>23</v>
      </c>
      <c r="L8" s="46">
        <f>IFERROR(E8+F8+G8+H8+I8*$A$5+J8*$A$2+K8*$C$2,"")</f>
        <v>1157.0987500000001</v>
      </c>
      <c r="M8" s="13"/>
      <c r="N8" s="2"/>
    </row>
    <row r="9" spans="1:14" s="3" customFormat="1" ht="17.25" thickTop="1" thickBot="1">
      <c r="A9" s="81" t="s">
        <v>75</v>
      </c>
      <c r="B9" s="48">
        <v>2019</v>
      </c>
      <c r="C9" s="75" t="s">
        <v>20</v>
      </c>
      <c r="D9" s="49">
        <f t="shared" ref="D9:D58" si="0">IF(B9&gt;1500,B9+1,"")</f>
        <v>2020</v>
      </c>
      <c r="E9" s="50">
        <v>529.53</v>
      </c>
      <c r="F9" s="50"/>
      <c r="G9" s="50">
        <v>46.31</v>
      </c>
      <c r="H9" s="50"/>
      <c r="I9" s="51">
        <v>17</v>
      </c>
      <c r="J9" s="51">
        <v>14</v>
      </c>
      <c r="K9" s="51">
        <v>17.25</v>
      </c>
      <c r="L9" s="46">
        <f>IFERROR(E9+F9+G9+H9+I9*$A$5+J9*$A$2+K9*$C$2,"")</f>
        <v>1095.9815624999999</v>
      </c>
      <c r="M9" s="13"/>
    </row>
    <row r="10" spans="1:14" s="3" customFormat="1" ht="17.25" thickTop="1" thickBot="1">
      <c r="A10" s="81" t="s">
        <v>75</v>
      </c>
      <c r="B10" s="48">
        <v>2019</v>
      </c>
      <c r="C10" s="75" t="s">
        <v>21</v>
      </c>
      <c r="D10" s="49">
        <f t="shared" si="0"/>
        <v>2020</v>
      </c>
      <c r="E10" s="50">
        <v>534.36</v>
      </c>
      <c r="F10" s="50"/>
      <c r="G10" s="50">
        <v>57.34</v>
      </c>
      <c r="H10" s="50"/>
      <c r="I10" s="51">
        <v>21</v>
      </c>
      <c r="J10" s="51">
        <v>17</v>
      </c>
      <c r="K10" s="51">
        <v>24</v>
      </c>
      <c r="L10" s="46">
        <f t="shared" ref="L10:L73" si="1">IFERROR(E10+F10+G10+H10+I10*$A$5+J10*$A$2+K10*$C$2,"")</f>
        <v>1235.5</v>
      </c>
      <c r="M10" s="13"/>
    </row>
    <row r="11" spans="1:14" s="3" customFormat="1" ht="17.25" thickTop="1" thickBot="1">
      <c r="A11" s="81" t="s">
        <v>75</v>
      </c>
      <c r="B11" s="48">
        <v>2019</v>
      </c>
      <c r="C11" s="75" t="s">
        <v>22</v>
      </c>
      <c r="D11" s="49">
        <f t="shared" si="0"/>
        <v>2020</v>
      </c>
      <c r="E11" s="50">
        <v>534.41999999999996</v>
      </c>
      <c r="F11" s="50"/>
      <c r="G11" s="50">
        <v>46.74</v>
      </c>
      <c r="H11" s="50"/>
      <c r="I11" s="51">
        <v>17</v>
      </c>
      <c r="J11" s="51">
        <v>14</v>
      </c>
      <c r="K11" s="51">
        <v>18</v>
      </c>
      <c r="L11" s="46">
        <f t="shared" si="1"/>
        <v>1104.1225000000002</v>
      </c>
      <c r="M11" s="13"/>
    </row>
    <row r="12" spans="1:14" ht="17.25" thickTop="1" thickBot="1">
      <c r="A12" s="81" t="s">
        <v>75</v>
      </c>
      <c r="B12" s="48">
        <v>2019</v>
      </c>
      <c r="C12" s="75" t="s">
        <v>23</v>
      </c>
      <c r="D12" s="49">
        <f t="shared" si="0"/>
        <v>2020</v>
      </c>
      <c r="E12" s="50">
        <v>534.64</v>
      </c>
      <c r="F12" s="50"/>
      <c r="G12" s="50">
        <v>49.05</v>
      </c>
      <c r="H12" s="50"/>
      <c r="I12" s="51">
        <v>18</v>
      </c>
      <c r="J12" s="51">
        <v>16</v>
      </c>
      <c r="K12" s="51">
        <v>12</v>
      </c>
      <c r="L12" s="46">
        <f t="shared" si="1"/>
        <v>1146.2649999999999</v>
      </c>
    </row>
    <row r="13" spans="1:14" ht="17.25" thickTop="1" thickBot="1">
      <c r="A13" s="81" t="s">
        <v>75</v>
      </c>
      <c r="B13" s="48">
        <v>2019</v>
      </c>
      <c r="C13" s="75" t="s">
        <v>24</v>
      </c>
      <c r="D13" s="49">
        <f t="shared" si="0"/>
        <v>2020</v>
      </c>
      <c r="E13" s="50">
        <v>509.98</v>
      </c>
      <c r="F13" s="50"/>
      <c r="G13" s="50">
        <v>43.04</v>
      </c>
      <c r="H13" s="50"/>
      <c r="I13" s="51">
        <v>15</v>
      </c>
      <c r="J13" s="51">
        <v>15</v>
      </c>
      <c r="K13" s="51">
        <v>0</v>
      </c>
      <c r="L13" s="46">
        <f t="shared" si="1"/>
        <v>1034.3699999999999</v>
      </c>
    </row>
    <row r="14" spans="1:14" ht="17.25" thickTop="1" thickBot="1">
      <c r="A14" s="81" t="s">
        <v>75</v>
      </c>
      <c r="B14" s="48">
        <v>2019</v>
      </c>
      <c r="C14" s="75" t="s">
        <v>25</v>
      </c>
      <c r="D14" s="49">
        <f t="shared" si="0"/>
        <v>2020</v>
      </c>
      <c r="E14" s="50">
        <v>504.13</v>
      </c>
      <c r="F14" s="50"/>
      <c r="G14" s="50">
        <v>28.19</v>
      </c>
      <c r="H14" s="50"/>
      <c r="I14" s="51">
        <v>10</v>
      </c>
      <c r="J14" s="51">
        <v>10</v>
      </c>
      <c r="K14" s="51">
        <v>0</v>
      </c>
      <c r="L14" s="46">
        <f t="shared" si="1"/>
        <v>853.22</v>
      </c>
    </row>
    <row r="15" spans="1:14" ht="17.25" thickTop="1" thickBot="1">
      <c r="A15" s="81" t="s">
        <v>75</v>
      </c>
      <c r="B15" s="48">
        <v>2019</v>
      </c>
      <c r="C15" s="75" t="s">
        <v>26</v>
      </c>
      <c r="D15" s="49">
        <f t="shared" si="0"/>
        <v>2020</v>
      </c>
      <c r="E15" s="50">
        <v>534.01</v>
      </c>
      <c r="F15" s="50"/>
      <c r="G15" s="50">
        <v>46.2</v>
      </c>
      <c r="H15" s="50"/>
      <c r="I15" s="51">
        <v>8</v>
      </c>
      <c r="J15" s="51">
        <v>8</v>
      </c>
      <c r="K15" s="51">
        <v>0</v>
      </c>
      <c r="L15" s="46">
        <f t="shared" si="1"/>
        <v>836.93000000000006</v>
      </c>
    </row>
    <row r="16" spans="1:14" ht="17.25" thickTop="1" thickBot="1">
      <c r="A16" s="81" t="s">
        <v>75</v>
      </c>
      <c r="B16" s="48">
        <v>2019</v>
      </c>
      <c r="C16" s="75" t="s">
        <v>27</v>
      </c>
      <c r="D16" s="49">
        <f t="shared" si="0"/>
        <v>2020</v>
      </c>
      <c r="E16" s="50">
        <v>503.59</v>
      </c>
      <c r="F16" s="50"/>
      <c r="G16" s="50">
        <v>22.55</v>
      </c>
      <c r="H16" s="50"/>
      <c r="I16" s="51">
        <v>15</v>
      </c>
      <c r="J16" s="51">
        <v>15</v>
      </c>
      <c r="K16" s="51">
        <v>0</v>
      </c>
      <c r="L16" s="46">
        <f t="shared" si="1"/>
        <v>1007.49</v>
      </c>
    </row>
    <row r="17" spans="1:12" ht="17.25" thickTop="1" thickBot="1">
      <c r="A17" s="81" t="s">
        <v>75</v>
      </c>
      <c r="B17" s="48">
        <v>2019</v>
      </c>
      <c r="C17" s="75" t="s">
        <v>28</v>
      </c>
      <c r="D17" s="49">
        <f t="shared" si="0"/>
        <v>2020</v>
      </c>
      <c r="E17" s="50">
        <v>414.67</v>
      </c>
      <c r="F17" s="50"/>
      <c r="G17" s="50">
        <v>33.880000000000003</v>
      </c>
      <c r="H17" s="50"/>
      <c r="I17" s="51">
        <v>10</v>
      </c>
      <c r="J17" s="51">
        <v>10</v>
      </c>
      <c r="K17" s="51">
        <v>0</v>
      </c>
      <c r="L17" s="46">
        <f t="shared" si="1"/>
        <v>769.45</v>
      </c>
    </row>
    <row r="18" spans="1:12" ht="17.25" thickTop="1" thickBot="1">
      <c r="A18" s="81" t="s">
        <v>75</v>
      </c>
      <c r="B18" s="48">
        <v>2019</v>
      </c>
      <c r="C18" s="75" t="s">
        <v>29</v>
      </c>
      <c r="D18" s="49">
        <f t="shared" si="0"/>
        <v>2020</v>
      </c>
      <c r="E18" s="50">
        <v>534.1</v>
      </c>
      <c r="F18" s="50"/>
      <c r="G18" s="50">
        <v>46.2</v>
      </c>
      <c r="H18" s="50"/>
      <c r="I18" s="51">
        <v>15</v>
      </c>
      <c r="J18" s="51">
        <v>15</v>
      </c>
      <c r="K18" s="51">
        <v>0</v>
      </c>
      <c r="L18" s="46">
        <f t="shared" si="1"/>
        <v>1061.6500000000001</v>
      </c>
    </row>
    <row r="19" spans="1:12" ht="17.25" thickTop="1" thickBot="1">
      <c r="A19" s="81" t="s">
        <v>75</v>
      </c>
      <c r="B19" s="48">
        <v>2019</v>
      </c>
      <c r="C19" s="75" t="s">
        <v>30</v>
      </c>
      <c r="D19" s="49">
        <f t="shared" si="0"/>
        <v>2020</v>
      </c>
      <c r="E19" s="50">
        <v>540.87</v>
      </c>
      <c r="F19" s="50"/>
      <c r="G19" s="50">
        <v>36.96</v>
      </c>
      <c r="H19" s="50"/>
      <c r="I19" s="51">
        <v>12</v>
      </c>
      <c r="J19" s="51">
        <v>12</v>
      </c>
      <c r="K19" s="51">
        <v>0</v>
      </c>
      <c r="L19" s="46">
        <f t="shared" si="1"/>
        <v>962.91000000000008</v>
      </c>
    </row>
    <row r="20" spans="1:12" ht="17.25" thickTop="1" thickBot="1">
      <c r="A20" s="82" t="s">
        <v>69</v>
      </c>
      <c r="B20" s="19">
        <v>2019</v>
      </c>
      <c r="C20" s="75" t="s">
        <v>27</v>
      </c>
      <c r="D20" s="16">
        <f t="shared" si="0"/>
        <v>2020</v>
      </c>
      <c r="E20" s="17">
        <v>15.14</v>
      </c>
      <c r="F20" s="17"/>
      <c r="G20" s="17">
        <v>2.65</v>
      </c>
      <c r="H20" s="17"/>
      <c r="I20" s="18"/>
      <c r="J20" s="18"/>
      <c r="K20" s="18">
        <v>3.5</v>
      </c>
      <c r="L20" s="46">
        <f t="shared" si="1"/>
        <v>30.954374999999999</v>
      </c>
    </row>
    <row r="21" spans="1:12" ht="17.25" thickTop="1" thickBot="1">
      <c r="A21" s="82" t="s">
        <v>69</v>
      </c>
      <c r="B21" s="19">
        <v>2019</v>
      </c>
      <c r="C21" s="75" t="s">
        <v>28</v>
      </c>
      <c r="D21" s="16">
        <f t="shared" si="0"/>
        <v>2020</v>
      </c>
      <c r="E21" s="17">
        <v>97.87</v>
      </c>
      <c r="F21" s="17"/>
      <c r="G21" s="17">
        <v>5.39</v>
      </c>
      <c r="H21" s="17"/>
      <c r="I21" s="18"/>
      <c r="J21" s="18">
        <v>1</v>
      </c>
      <c r="K21" s="18">
        <v>4.5</v>
      </c>
      <c r="L21" s="46">
        <f t="shared" si="1"/>
        <v>150.27562499999999</v>
      </c>
    </row>
    <row r="22" spans="1:12" ht="17.25" thickTop="1" thickBot="1">
      <c r="A22" s="82" t="s">
        <v>69</v>
      </c>
      <c r="B22" s="19">
        <v>2019</v>
      </c>
      <c r="C22" s="75" t="s">
        <v>29</v>
      </c>
      <c r="D22" s="16">
        <f t="shared" si="0"/>
        <v>2020</v>
      </c>
      <c r="E22" s="17">
        <v>357.01</v>
      </c>
      <c r="F22" s="17"/>
      <c r="G22" s="17">
        <v>32.520000000000003</v>
      </c>
      <c r="H22" s="17"/>
      <c r="I22" s="18"/>
      <c r="J22" s="18">
        <v>8</v>
      </c>
      <c r="K22" s="18">
        <v>21.75</v>
      </c>
      <c r="L22" s="46">
        <f t="shared" si="1"/>
        <v>712.05718750000005</v>
      </c>
    </row>
    <row r="23" spans="1:12" ht="17.25" thickTop="1" thickBot="1">
      <c r="A23" s="82" t="s">
        <v>69</v>
      </c>
      <c r="B23" s="19">
        <v>2019</v>
      </c>
      <c r="C23" s="75" t="s">
        <v>30</v>
      </c>
      <c r="D23" s="16">
        <f t="shared" si="0"/>
        <v>2020</v>
      </c>
      <c r="E23" s="17">
        <v>348.58</v>
      </c>
      <c r="F23" s="17"/>
      <c r="G23" s="17">
        <v>24.64</v>
      </c>
      <c r="H23" s="17"/>
      <c r="I23" s="18"/>
      <c r="J23" s="18">
        <v>5</v>
      </c>
      <c r="K23" s="18">
        <v>22.75</v>
      </c>
      <c r="L23" s="46">
        <f t="shared" si="1"/>
        <v>609.23843749999992</v>
      </c>
    </row>
    <row r="24" spans="1:12" ht="33" thickTop="1" thickBot="1">
      <c r="A24" s="82" t="s">
        <v>70</v>
      </c>
      <c r="B24" s="44">
        <v>2019</v>
      </c>
      <c r="C24" s="75" t="s">
        <v>19</v>
      </c>
      <c r="D24" s="16">
        <f t="shared" si="0"/>
        <v>2020</v>
      </c>
      <c r="E24" s="17">
        <v>617.52</v>
      </c>
      <c r="F24" s="17"/>
      <c r="G24" s="17">
        <v>53.95</v>
      </c>
      <c r="H24" s="17">
        <v>32</v>
      </c>
      <c r="I24" s="18"/>
      <c r="J24" s="18">
        <v>15</v>
      </c>
      <c r="K24" s="18">
        <v>7.75</v>
      </c>
      <c r="L24" s="46">
        <f t="shared" si="1"/>
        <v>1183.9696875000002</v>
      </c>
    </row>
    <row r="25" spans="1:12" ht="33" thickTop="1" thickBot="1">
      <c r="A25" s="82" t="s">
        <v>70</v>
      </c>
      <c r="B25" s="48">
        <v>2019</v>
      </c>
      <c r="C25" s="75" t="s">
        <v>20</v>
      </c>
      <c r="D25" s="16">
        <f t="shared" si="0"/>
        <v>2020</v>
      </c>
      <c r="E25" s="17">
        <v>617.52</v>
      </c>
      <c r="F25" s="17"/>
      <c r="G25" s="17">
        <v>52.84</v>
      </c>
      <c r="H25" s="17">
        <v>34</v>
      </c>
      <c r="I25" s="18"/>
      <c r="J25" s="18">
        <v>11</v>
      </c>
      <c r="K25" s="18">
        <v>44.75</v>
      </c>
      <c r="L25" s="46">
        <f t="shared" si="1"/>
        <v>1203.6659374999999</v>
      </c>
    </row>
    <row r="26" spans="1:12" ht="33" thickTop="1" thickBot="1">
      <c r="A26" s="82" t="s">
        <v>70</v>
      </c>
      <c r="B26" s="48">
        <v>2019</v>
      </c>
      <c r="C26" s="75" t="s">
        <v>21</v>
      </c>
      <c r="D26" s="16">
        <f t="shared" si="0"/>
        <v>2020</v>
      </c>
      <c r="E26" s="17">
        <v>604.95000000000005</v>
      </c>
      <c r="F26" s="17"/>
      <c r="G26" s="17">
        <v>69.349999999999994</v>
      </c>
      <c r="H26" s="17">
        <v>40</v>
      </c>
      <c r="I26" s="18"/>
      <c r="J26" s="18">
        <v>20</v>
      </c>
      <c r="K26" s="18">
        <v>5.5</v>
      </c>
      <c r="L26" s="46">
        <f t="shared" si="1"/>
        <v>1336.786875</v>
      </c>
    </row>
    <row r="27" spans="1:12" ht="33" thickTop="1" thickBot="1">
      <c r="A27" s="82" t="s">
        <v>70</v>
      </c>
      <c r="B27" s="48">
        <v>2019</v>
      </c>
      <c r="C27" s="75" t="s">
        <v>22</v>
      </c>
      <c r="D27" s="16">
        <f t="shared" si="0"/>
        <v>2020</v>
      </c>
      <c r="E27" s="17">
        <v>617.48</v>
      </c>
      <c r="F27" s="17"/>
      <c r="G27" s="17">
        <v>50.96</v>
      </c>
      <c r="H27" s="17">
        <v>32</v>
      </c>
      <c r="I27" s="18"/>
      <c r="J27" s="18">
        <v>12</v>
      </c>
      <c r="K27" s="18">
        <v>29</v>
      </c>
      <c r="L27" s="46">
        <f t="shared" si="1"/>
        <v>1170.5962500000001</v>
      </c>
    </row>
    <row r="28" spans="1:12" ht="33" thickTop="1" thickBot="1">
      <c r="A28" s="82" t="s">
        <v>70</v>
      </c>
      <c r="B28" s="48">
        <v>2019</v>
      </c>
      <c r="C28" s="75" t="s">
        <v>23</v>
      </c>
      <c r="D28" s="16">
        <f t="shared" si="0"/>
        <v>2020</v>
      </c>
      <c r="E28" s="17">
        <v>617.37</v>
      </c>
      <c r="F28" s="17"/>
      <c r="G28" s="17">
        <v>65.75</v>
      </c>
      <c r="H28" s="17">
        <v>40</v>
      </c>
      <c r="I28" s="18"/>
      <c r="J28" s="18">
        <v>17</v>
      </c>
      <c r="K28" s="18">
        <v>20.75</v>
      </c>
      <c r="L28" s="46">
        <f t="shared" si="1"/>
        <v>1312.6959375000001</v>
      </c>
    </row>
    <row r="29" spans="1:12" ht="33" thickTop="1" thickBot="1">
      <c r="A29" s="82" t="s">
        <v>70</v>
      </c>
      <c r="B29" s="48">
        <v>2019</v>
      </c>
      <c r="C29" s="75" t="s">
        <v>24</v>
      </c>
      <c r="D29" s="16">
        <f t="shared" si="0"/>
        <v>2020</v>
      </c>
      <c r="E29" s="17">
        <v>614.27</v>
      </c>
      <c r="F29" s="17"/>
      <c r="G29" s="17">
        <v>62.51</v>
      </c>
      <c r="H29" s="17">
        <v>47</v>
      </c>
      <c r="I29" s="18"/>
      <c r="J29" s="18">
        <v>18</v>
      </c>
      <c r="K29" s="18">
        <v>7.75</v>
      </c>
      <c r="L29" s="46">
        <f t="shared" si="1"/>
        <v>1294.5496875000001</v>
      </c>
    </row>
    <row r="30" spans="1:12" ht="33" thickTop="1" thickBot="1">
      <c r="A30" s="82" t="s">
        <v>70</v>
      </c>
      <c r="B30" s="48">
        <v>2019</v>
      </c>
      <c r="C30" s="75" t="s">
        <v>25</v>
      </c>
      <c r="D30" s="16">
        <f t="shared" si="0"/>
        <v>2020</v>
      </c>
      <c r="E30" s="17">
        <v>617.21</v>
      </c>
      <c r="F30" s="17"/>
      <c r="G30" s="17">
        <v>16.760000000000002</v>
      </c>
      <c r="H30" s="17">
        <v>12.5</v>
      </c>
      <c r="I30" s="18"/>
      <c r="J30" s="18">
        <v>5</v>
      </c>
      <c r="K30" s="18">
        <v>0</v>
      </c>
      <c r="L30" s="46">
        <f t="shared" si="1"/>
        <v>796.92000000000007</v>
      </c>
    </row>
    <row r="31" spans="1:12" ht="33" thickTop="1" thickBot="1">
      <c r="A31" s="82" t="s">
        <v>70</v>
      </c>
      <c r="B31" s="48">
        <v>2019</v>
      </c>
      <c r="C31" s="75" t="s">
        <v>26</v>
      </c>
      <c r="D31" s="16">
        <f t="shared" si="0"/>
        <v>2020</v>
      </c>
      <c r="E31" s="17">
        <v>617.21</v>
      </c>
      <c r="F31" s="17"/>
      <c r="G31" s="17">
        <v>46.86</v>
      </c>
      <c r="H31" s="17">
        <v>42.5</v>
      </c>
      <c r="I31" s="18"/>
      <c r="J31" s="18">
        <v>5</v>
      </c>
      <c r="K31" s="18">
        <v>88</v>
      </c>
      <c r="L31" s="46">
        <f t="shared" si="1"/>
        <v>1188.01</v>
      </c>
    </row>
    <row r="32" spans="1:12" ht="33" thickTop="1" thickBot="1">
      <c r="A32" s="82" t="s">
        <v>70</v>
      </c>
      <c r="B32" s="48">
        <v>2019</v>
      </c>
      <c r="C32" s="75" t="s">
        <v>27</v>
      </c>
      <c r="D32" s="16">
        <f t="shared" si="0"/>
        <v>2020</v>
      </c>
      <c r="E32" s="17">
        <v>621.09</v>
      </c>
      <c r="F32" s="17"/>
      <c r="G32" s="17">
        <v>41.04</v>
      </c>
      <c r="H32" s="17">
        <v>30</v>
      </c>
      <c r="I32" s="18"/>
      <c r="J32" s="18">
        <v>12</v>
      </c>
      <c r="K32" s="18">
        <v>0</v>
      </c>
      <c r="L32" s="46">
        <f t="shared" si="1"/>
        <v>1053.21</v>
      </c>
    </row>
    <row r="33" spans="1:12" ht="33" thickTop="1" thickBot="1">
      <c r="A33" s="82" t="s">
        <v>70</v>
      </c>
      <c r="B33" s="48">
        <v>2019</v>
      </c>
      <c r="C33" s="75" t="s">
        <v>28</v>
      </c>
      <c r="D33" s="16">
        <f t="shared" si="0"/>
        <v>2020</v>
      </c>
      <c r="E33" s="17">
        <v>487.61</v>
      </c>
      <c r="F33" s="17"/>
      <c r="G33" s="17">
        <v>41.38</v>
      </c>
      <c r="H33" s="17">
        <v>32.5</v>
      </c>
      <c r="I33" s="18"/>
      <c r="J33" s="18">
        <v>9</v>
      </c>
      <c r="K33" s="18">
        <v>30.25</v>
      </c>
      <c r="L33" s="46">
        <f t="shared" si="1"/>
        <v>946.07781249999994</v>
      </c>
    </row>
    <row r="34" spans="1:12" ht="33" thickTop="1" thickBot="1">
      <c r="A34" s="82" t="s">
        <v>70</v>
      </c>
      <c r="B34" s="48">
        <v>2019</v>
      </c>
      <c r="C34" s="75" t="s">
        <v>29</v>
      </c>
      <c r="D34" s="16">
        <f t="shared" si="0"/>
        <v>2020</v>
      </c>
      <c r="E34" s="17">
        <v>621.4</v>
      </c>
      <c r="F34" s="17"/>
      <c r="G34" s="17">
        <v>50.96</v>
      </c>
      <c r="H34" s="17">
        <v>37.5</v>
      </c>
      <c r="I34" s="18"/>
      <c r="J34" s="18">
        <v>15</v>
      </c>
      <c r="K34" s="18">
        <v>0</v>
      </c>
      <c r="L34" s="46">
        <f t="shared" si="1"/>
        <v>1161.21</v>
      </c>
    </row>
    <row r="35" spans="1:12" ht="33" thickTop="1" thickBot="1">
      <c r="A35" s="82" t="s">
        <v>70</v>
      </c>
      <c r="B35" s="48">
        <v>2019</v>
      </c>
      <c r="C35" s="75" t="s">
        <v>30</v>
      </c>
      <c r="D35" s="16">
        <f t="shared" si="0"/>
        <v>2020</v>
      </c>
      <c r="E35" s="17">
        <v>560.4</v>
      </c>
      <c r="F35" s="17"/>
      <c r="G35" s="17">
        <v>36.17</v>
      </c>
      <c r="H35" s="17">
        <v>27.5</v>
      </c>
      <c r="I35" s="18"/>
      <c r="J35" s="18">
        <v>10</v>
      </c>
      <c r="K35" s="18">
        <v>7.25</v>
      </c>
      <c r="L35" s="46">
        <f t="shared" si="1"/>
        <v>952.23906249999993</v>
      </c>
    </row>
    <row r="36" spans="1:12" ht="17.25" thickTop="1" thickBot="1">
      <c r="A36" s="82" t="s">
        <v>71</v>
      </c>
      <c r="B36" s="44">
        <v>2019</v>
      </c>
      <c r="C36" s="75" t="s">
        <v>19</v>
      </c>
      <c r="D36" s="16">
        <f t="shared" ref="D36" si="2">IF(B36&gt;1500,B36+1,"")</f>
        <v>2020</v>
      </c>
      <c r="E36" s="17">
        <v>617.52</v>
      </c>
      <c r="F36" s="17"/>
      <c r="G36" s="17">
        <v>53.95</v>
      </c>
      <c r="H36" s="17">
        <v>32</v>
      </c>
      <c r="I36" s="18">
        <v>12</v>
      </c>
      <c r="J36" s="18">
        <v>15</v>
      </c>
      <c r="K36" s="18">
        <v>7.75</v>
      </c>
      <c r="L36" s="46">
        <f t="shared" ref="L36" si="3">IFERROR(E36+F36+G36+H36+I36*$A$5+J36*$A$2+K36*$C$2,"")</f>
        <v>1207.9696875000002</v>
      </c>
    </row>
    <row r="37" spans="1:12" ht="17.25" thickTop="1" thickBot="1">
      <c r="A37" s="82"/>
      <c r="B37" s="19"/>
      <c r="C37" s="75"/>
      <c r="D37" s="16" t="str">
        <f t="shared" si="0"/>
        <v/>
      </c>
      <c r="E37" s="17"/>
      <c r="F37" s="17"/>
      <c r="G37" s="17"/>
      <c r="H37" s="17"/>
      <c r="I37" s="18"/>
      <c r="J37" s="18"/>
      <c r="K37" s="18"/>
      <c r="L37" s="46">
        <f t="shared" si="1"/>
        <v>0</v>
      </c>
    </row>
    <row r="38" spans="1:12" ht="17.25" thickTop="1" thickBot="1">
      <c r="A38" s="82"/>
      <c r="B38" s="19"/>
      <c r="C38" s="75"/>
      <c r="D38" s="16" t="str">
        <f t="shared" si="0"/>
        <v/>
      </c>
      <c r="E38" s="17"/>
      <c r="F38" s="17"/>
      <c r="G38" s="17"/>
      <c r="H38" s="17"/>
      <c r="I38" s="18"/>
      <c r="J38" s="18"/>
      <c r="K38" s="18"/>
      <c r="L38" s="46">
        <f t="shared" si="1"/>
        <v>0</v>
      </c>
    </row>
    <row r="39" spans="1:12" ht="17.25" thickTop="1" thickBot="1">
      <c r="A39" s="82"/>
      <c r="B39" s="19"/>
      <c r="C39" s="75"/>
      <c r="D39" s="16" t="str">
        <f t="shared" si="0"/>
        <v/>
      </c>
      <c r="E39" s="17"/>
      <c r="F39" s="17"/>
      <c r="G39" s="17"/>
      <c r="H39" s="17"/>
      <c r="I39" s="18"/>
      <c r="J39" s="18"/>
      <c r="K39" s="18"/>
      <c r="L39" s="46">
        <f t="shared" si="1"/>
        <v>0</v>
      </c>
    </row>
    <row r="40" spans="1:12" ht="17.25" thickTop="1" thickBot="1">
      <c r="A40" s="82"/>
      <c r="B40" s="19"/>
      <c r="C40" s="75"/>
      <c r="D40" s="16" t="str">
        <f t="shared" si="0"/>
        <v/>
      </c>
      <c r="E40" s="17"/>
      <c r="F40" s="17"/>
      <c r="G40" s="17"/>
      <c r="H40" s="17"/>
      <c r="I40" s="18"/>
      <c r="J40" s="18"/>
      <c r="K40" s="18"/>
      <c r="L40" s="46">
        <f t="shared" si="1"/>
        <v>0</v>
      </c>
    </row>
    <row r="41" spans="1:12" ht="17.25" thickTop="1" thickBot="1">
      <c r="A41" s="82"/>
      <c r="B41" s="19"/>
      <c r="C41" s="75"/>
      <c r="D41" s="16" t="str">
        <f t="shared" si="0"/>
        <v/>
      </c>
      <c r="E41" s="17"/>
      <c r="F41" s="17"/>
      <c r="G41" s="17"/>
      <c r="H41" s="17"/>
      <c r="I41" s="18"/>
      <c r="J41" s="18"/>
      <c r="K41" s="18"/>
      <c r="L41" s="46">
        <f t="shared" si="1"/>
        <v>0</v>
      </c>
    </row>
    <row r="42" spans="1:12" ht="17.25" thickTop="1" thickBot="1">
      <c r="A42" s="82"/>
      <c r="B42" s="19"/>
      <c r="C42" s="75"/>
      <c r="D42" s="16" t="str">
        <f t="shared" si="0"/>
        <v/>
      </c>
      <c r="E42" s="17"/>
      <c r="F42" s="17"/>
      <c r="G42" s="17"/>
      <c r="H42" s="17"/>
      <c r="I42" s="18"/>
      <c r="J42" s="18"/>
      <c r="K42" s="18"/>
      <c r="L42" s="46">
        <f t="shared" si="1"/>
        <v>0</v>
      </c>
    </row>
    <row r="43" spans="1:12" ht="17.25" thickTop="1" thickBot="1">
      <c r="A43" s="82"/>
      <c r="B43" s="19"/>
      <c r="C43" s="75"/>
      <c r="D43" s="16" t="str">
        <f t="shared" si="0"/>
        <v/>
      </c>
      <c r="E43" s="17"/>
      <c r="F43" s="17"/>
      <c r="G43" s="17"/>
      <c r="H43" s="17"/>
      <c r="I43" s="18"/>
      <c r="J43" s="18"/>
      <c r="K43" s="18"/>
      <c r="L43" s="46">
        <f t="shared" si="1"/>
        <v>0</v>
      </c>
    </row>
    <row r="44" spans="1:12" ht="17.25" thickTop="1" thickBot="1">
      <c r="A44" s="82"/>
      <c r="B44" s="19"/>
      <c r="C44" s="75"/>
      <c r="D44" s="16" t="str">
        <f t="shared" si="0"/>
        <v/>
      </c>
      <c r="E44" s="17"/>
      <c r="F44" s="17"/>
      <c r="G44" s="17"/>
      <c r="H44" s="17"/>
      <c r="I44" s="18"/>
      <c r="J44" s="18"/>
      <c r="K44" s="18"/>
      <c r="L44" s="46">
        <f t="shared" si="1"/>
        <v>0</v>
      </c>
    </row>
    <row r="45" spans="1:12" ht="17.25" thickTop="1" thickBot="1">
      <c r="A45" s="82"/>
      <c r="B45" s="19"/>
      <c r="C45" s="75"/>
      <c r="D45" s="16" t="str">
        <f t="shared" si="0"/>
        <v/>
      </c>
      <c r="E45" s="17"/>
      <c r="F45" s="17"/>
      <c r="G45" s="17"/>
      <c r="H45" s="17"/>
      <c r="I45" s="18"/>
      <c r="J45" s="18"/>
      <c r="K45" s="18"/>
      <c r="L45" s="46">
        <f t="shared" si="1"/>
        <v>0</v>
      </c>
    </row>
    <row r="46" spans="1:12" ht="17.25" thickTop="1" thickBot="1">
      <c r="A46" s="82"/>
      <c r="B46" s="19"/>
      <c r="C46" s="75"/>
      <c r="D46" s="16" t="str">
        <f t="shared" si="0"/>
        <v/>
      </c>
      <c r="E46" s="17"/>
      <c r="F46" s="17"/>
      <c r="G46" s="17"/>
      <c r="H46" s="17"/>
      <c r="I46" s="18"/>
      <c r="J46" s="18"/>
      <c r="K46" s="18"/>
      <c r="L46" s="46">
        <f t="shared" si="1"/>
        <v>0</v>
      </c>
    </row>
    <row r="47" spans="1:12" ht="17.25" thickTop="1" thickBot="1">
      <c r="A47" s="82"/>
      <c r="B47" s="19"/>
      <c r="C47" s="75"/>
      <c r="D47" s="16" t="str">
        <f t="shared" si="0"/>
        <v/>
      </c>
      <c r="E47" s="17"/>
      <c r="F47" s="17"/>
      <c r="G47" s="17"/>
      <c r="H47" s="17"/>
      <c r="I47" s="18"/>
      <c r="J47" s="18"/>
      <c r="K47" s="18"/>
      <c r="L47" s="46">
        <f t="shared" si="1"/>
        <v>0</v>
      </c>
    </row>
    <row r="48" spans="1:12" ht="17.25" thickTop="1" thickBot="1">
      <c r="A48" s="82"/>
      <c r="B48" s="19"/>
      <c r="C48" s="75"/>
      <c r="D48" s="16" t="str">
        <f t="shared" si="0"/>
        <v/>
      </c>
      <c r="E48" s="17"/>
      <c r="F48" s="17"/>
      <c r="G48" s="17"/>
      <c r="H48" s="17"/>
      <c r="I48" s="18"/>
      <c r="J48" s="18"/>
      <c r="K48" s="18"/>
      <c r="L48" s="46">
        <f t="shared" si="1"/>
        <v>0</v>
      </c>
    </row>
    <row r="49" spans="1:12" ht="17.25" thickTop="1" thickBot="1">
      <c r="A49" s="82"/>
      <c r="B49" s="19"/>
      <c r="C49" s="75"/>
      <c r="D49" s="16" t="str">
        <f t="shared" si="0"/>
        <v/>
      </c>
      <c r="E49" s="17"/>
      <c r="F49" s="17"/>
      <c r="G49" s="17"/>
      <c r="H49" s="17"/>
      <c r="I49" s="18"/>
      <c r="J49" s="18"/>
      <c r="K49" s="18"/>
      <c r="L49" s="46">
        <f t="shared" si="1"/>
        <v>0</v>
      </c>
    </row>
    <row r="50" spans="1:12" ht="17.25" thickTop="1" thickBot="1">
      <c r="A50" s="82"/>
      <c r="B50" s="19"/>
      <c r="C50" s="75"/>
      <c r="D50" s="16" t="str">
        <f t="shared" si="0"/>
        <v/>
      </c>
      <c r="E50" s="17"/>
      <c r="F50" s="17"/>
      <c r="G50" s="17"/>
      <c r="H50" s="17"/>
      <c r="I50" s="18"/>
      <c r="J50" s="18"/>
      <c r="K50" s="18"/>
      <c r="L50" s="46">
        <f t="shared" si="1"/>
        <v>0</v>
      </c>
    </row>
    <row r="51" spans="1:12" ht="17.25" thickTop="1" thickBot="1">
      <c r="A51" s="82"/>
      <c r="B51" s="19"/>
      <c r="C51" s="75"/>
      <c r="D51" s="16" t="str">
        <f t="shared" si="0"/>
        <v/>
      </c>
      <c r="E51" s="17"/>
      <c r="F51" s="17"/>
      <c r="G51" s="17"/>
      <c r="H51" s="17"/>
      <c r="I51" s="18"/>
      <c r="J51" s="18"/>
      <c r="K51" s="18"/>
      <c r="L51" s="46">
        <f t="shared" si="1"/>
        <v>0</v>
      </c>
    </row>
    <row r="52" spans="1:12" ht="17.25" thickTop="1" thickBot="1">
      <c r="A52" s="82"/>
      <c r="B52" s="19"/>
      <c r="C52" s="75"/>
      <c r="D52" s="16" t="str">
        <f t="shared" si="0"/>
        <v/>
      </c>
      <c r="E52" s="17"/>
      <c r="F52" s="17"/>
      <c r="G52" s="17"/>
      <c r="H52" s="17"/>
      <c r="I52" s="18"/>
      <c r="J52" s="18"/>
      <c r="K52" s="18"/>
      <c r="L52" s="46">
        <f t="shared" si="1"/>
        <v>0</v>
      </c>
    </row>
    <row r="53" spans="1:12" ht="17.25" thickTop="1" thickBot="1">
      <c r="A53" s="82"/>
      <c r="B53" s="19"/>
      <c r="C53" s="75"/>
      <c r="D53" s="16" t="str">
        <f t="shared" si="0"/>
        <v/>
      </c>
      <c r="E53" s="17"/>
      <c r="F53" s="17"/>
      <c r="G53" s="17"/>
      <c r="H53" s="17"/>
      <c r="I53" s="18"/>
      <c r="J53" s="18"/>
      <c r="K53" s="18"/>
      <c r="L53" s="46">
        <f t="shared" si="1"/>
        <v>0</v>
      </c>
    </row>
    <row r="54" spans="1:12" ht="17.25" thickTop="1" thickBot="1">
      <c r="A54" s="82"/>
      <c r="B54" s="19"/>
      <c r="C54" s="75"/>
      <c r="D54" s="16" t="str">
        <f t="shared" si="0"/>
        <v/>
      </c>
      <c r="E54" s="17"/>
      <c r="F54" s="17"/>
      <c r="G54" s="17"/>
      <c r="H54" s="17"/>
      <c r="I54" s="18"/>
      <c r="J54" s="18"/>
      <c r="K54" s="18"/>
      <c r="L54" s="46">
        <f t="shared" si="1"/>
        <v>0</v>
      </c>
    </row>
    <row r="55" spans="1:12" ht="17.25" thickTop="1" thickBot="1">
      <c r="A55" s="82"/>
      <c r="B55" s="19"/>
      <c r="C55" s="75"/>
      <c r="D55" s="16" t="str">
        <f t="shared" si="0"/>
        <v/>
      </c>
      <c r="E55" s="17"/>
      <c r="F55" s="17"/>
      <c r="G55" s="17"/>
      <c r="H55" s="17"/>
      <c r="I55" s="18"/>
      <c r="J55" s="18"/>
      <c r="K55" s="18"/>
      <c r="L55" s="46">
        <f t="shared" si="1"/>
        <v>0</v>
      </c>
    </row>
    <row r="56" spans="1:12" ht="17.25" thickTop="1" thickBot="1">
      <c r="A56" s="82"/>
      <c r="B56" s="19"/>
      <c r="C56" s="75"/>
      <c r="D56" s="16" t="str">
        <f t="shared" si="0"/>
        <v/>
      </c>
      <c r="E56" s="17"/>
      <c r="F56" s="17"/>
      <c r="G56" s="17"/>
      <c r="H56" s="17"/>
      <c r="I56" s="18"/>
      <c r="J56" s="18"/>
      <c r="K56" s="18"/>
      <c r="L56" s="46">
        <f t="shared" si="1"/>
        <v>0</v>
      </c>
    </row>
    <row r="57" spans="1:12" ht="17.25" thickTop="1" thickBot="1">
      <c r="A57" s="82"/>
      <c r="B57" s="19"/>
      <c r="C57" s="75"/>
      <c r="D57" s="16" t="str">
        <f t="shared" si="0"/>
        <v/>
      </c>
      <c r="E57" s="17"/>
      <c r="F57" s="17"/>
      <c r="G57" s="17"/>
      <c r="H57" s="17"/>
      <c r="I57" s="18"/>
      <c r="J57" s="18"/>
      <c r="K57" s="18"/>
      <c r="L57" s="46">
        <f t="shared" si="1"/>
        <v>0</v>
      </c>
    </row>
    <row r="58" spans="1:12" ht="17.25" thickTop="1" thickBot="1">
      <c r="A58" s="82"/>
      <c r="B58" s="19"/>
      <c r="C58" s="75"/>
      <c r="D58" s="16" t="str">
        <f t="shared" si="0"/>
        <v/>
      </c>
      <c r="E58" s="17"/>
      <c r="F58" s="17"/>
      <c r="G58" s="17"/>
      <c r="H58" s="17"/>
      <c r="I58" s="18"/>
      <c r="J58" s="18"/>
      <c r="K58" s="18"/>
      <c r="L58" s="46">
        <f t="shared" si="1"/>
        <v>0</v>
      </c>
    </row>
    <row r="59" spans="1:12" ht="17.25" thickTop="1" thickBot="1">
      <c r="A59" s="82"/>
      <c r="B59" s="19"/>
      <c r="C59" s="75"/>
      <c r="D59" s="16" t="str">
        <f t="shared" ref="D59:D122" si="4">IF(B59&gt;1500,B59+1,"")</f>
        <v/>
      </c>
      <c r="E59" s="17"/>
      <c r="F59" s="17"/>
      <c r="G59" s="17"/>
      <c r="H59" s="17"/>
      <c r="I59" s="18"/>
      <c r="J59" s="18"/>
      <c r="K59" s="18"/>
      <c r="L59" s="46">
        <f t="shared" si="1"/>
        <v>0</v>
      </c>
    </row>
    <row r="60" spans="1:12" ht="17.25" thickTop="1" thickBot="1">
      <c r="A60" s="82"/>
      <c r="B60" s="19"/>
      <c r="C60" s="75"/>
      <c r="D60" s="16" t="str">
        <f t="shared" si="4"/>
        <v/>
      </c>
      <c r="E60" s="17"/>
      <c r="F60" s="17"/>
      <c r="G60" s="17"/>
      <c r="H60" s="17"/>
      <c r="I60" s="18"/>
      <c r="J60" s="18"/>
      <c r="K60" s="18"/>
      <c r="L60" s="46">
        <f t="shared" si="1"/>
        <v>0</v>
      </c>
    </row>
    <row r="61" spans="1:12" ht="17.25" thickTop="1" thickBot="1">
      <c r="A61" s="82"/>
      <c r="B61" s="19"/>
      <c r="C61" s="75"/>
      <c r="D61" s="16" t="str">
        <f t="shared" si="4"/>
        <v/>
      </c>
      <c r="E61" s="17"/>
      <c r="F61" s="17"/>
      <c r="G61" s="17"/>
      <c r="H61" s="17"/>
      <c r="I61" s="18"/>
      <c r="J61" s="18"/>
      <c r="K61" s="18"/>
      <c r="L61" s="46">
        <f t="shared" si="1"/>
        <v>0</v>
      </c>
    </row>
    <row r="62" spans="1:12" ht="17.25" thickTop="1" thickBot="1">
      <c r="A62" s="82"/>
      <c r="B62" s="19"/>
      <c r="C62" s="75"/>
      <c r="D62" s="16" t="str">
        <f t="shared" si="4"/>
        <v/>
      </c>
      <c r="E62" s="17"/>
      <c r="F62" s="17"/>
      <c r="G62" s="17"/>
      <c r="H62" s="17"/>
      <c r="I62" s="18"/>
      <c r="J62" s="18"/>
      <c r="K62" s="18"/>
      <c r="L62" s="46">
        <f t="shared" si="1"/>
        <v>0</v>
      </c>
    </row>
    <row r="63" spans="1:12" ht="17.25" thickTop="1" thickBot="1">
      <c r="A63" s="82"/>
      <c r="B63" s="19"/>
      <c r="C63" s="75"/>
      <c r="D63" s="16" t="str">
        <f t="shared" si="4"/>
        <v/>
      </c>
      <c r="E63" s="17"/>
      <c r="F63" s="17"/>
      <c r="G63" s="17"/>
      <c r="H63" s="17"/>
      <c r="I63" s="18"/>
      <c r="J63" s="18"/>
      <c r="K63" s="18"/>
      <c r="L63" s="46">
        <f t="shared" si="1"/>
        <v>0</v>
      </c>
    </row>
    <row r="64" spans="1:12" ht="17.25" thickTop="1" thickBot="1">
      <c r="A64" s="82"/>
      <c r="B64" s="19"/>
      <c r="C64" s="75"/>
      <c r="D64" s="16" t="str">
        <f t="shared" si="4"/>
        <v/>
      </c>
      <c r="E64" s="17"/>
      <c r="F64" s="17"/>
      <c r="G64" s="17"/>
      <c r="H64" s="17"/>
      <c r="I64" s="18"/>
      <c r="J64" s="18"/>
      <c r="K64" s="18"/>
      <c r="L64" s="46">
        <f t="shared" si="1"/>
        <v>0</v>
      </c>
    </row>
    <row r="65" spans="1:12" ht="17.25" thickTop="1" thickBot="1">
      <c r="A65" s="82"/>
      <c r="B65" s="19"/>
      <c r="C65" s="75"/>
      <c r="D65" s="16" t="str">
        <f t="shared" si="4"/>
        <v/>
      </c>
      <c r="E65" s="17"/>
      <c r="F65" s="17"/>
      <c r="G65" s="17"/>
      <c r="H65" s="17"/>
      <c r="I65" s="18"/>
      <c r="J65" s="18"/>
      <c r="K65" s="18"/>
      <c r="L65" s="46">
        <f t="shared" si="1"/>
        <v>0</v>
      </c>
    </row>
    <row r="66" spans="1:12" ht="17.25" thickTop="1" thickBot="1">
      <c r="A66" s="82"/>
      <c r="B66" s="19"/>
      <c r="C66" s="75"/>
      <c r="D66" s="16" t="str">
        <f t="shared" si="4"/>
        <v/>
      </c>
      <c r="E66" s="17"/>
      <c r="F66" s="17"/>
      <c r="G66" s="17"/>
      <c r="H66" s="17"/>
      <c r="I66" s="18"/>
      <c r="J66" s="18"/>
      <c r="K66" s="18"/>
      <c r="L66" s="46">
        <f t="shared" si="1"/>
        <v>0</v>
      </c>
    </row>
    <row r="67" spans="1:12" ht="17.25" thickTop="1" thickBot="1">
      <c r="A67" s="82"/>
      <c r="B67" s="19"/>
      <c r="C67" s="75"/>
      <c r="D67" s="16" t="str">
        <f t="shared" si="4"/>
        <v/>
      </c>
      <c r="E67" s="17"/>
      <c r="F67" s="17"/>
      <c r="G67" s="17"/>
      <c r="H67" s="17"/>
      <c r="I67" s="18"/>
      <c r="J67" s="18"/>
      <c r="K67" s="18"/>
      <c r="L67" s="46">
        <f t="shared" si="1"/>
        <v>0</v>
      </c>
    </row>
    <row r="68" spans="1:12" ht="17.25" thickTop="1" thickBot="1">
      <c r="A68" s="82"/>
      <c r="B68" s="19"/>
      <c r="C68" s="75"/>
      <c r="D68" s="16" t="str">
        <f t="shared" si="4"/>
        <v/>
      </c>
      <c r="E68" s="17"/>
      <c r="F68" s="17"/>
      <c r="G68" s="17"/>
      <c r="H68" s="17"/>
      <c r="I68" s="18"/>
      <c r="J68" s="18"/>
      <c r="K68" s="18"/>
      <c r="L68" s="46">
        <f t="shared" si="1"/>
        <v>0</v>
      </c>
    </row>
    <row r="69" spans="1:12" ht="17.25" thickTop="1" thickBot="1">
      <c r="A69" s="82"/>
      <c r="B69" s="19"/>
      <c r="C69" s="75"/>
      <c r="D69" s="16" t="str">
        <f t="shared" si="4"/>
        <v/>
      </c>
      <c r="E69" s="17"/>
      <c r="F69" s="17"/>
      <c r="G69" s="17"/>
      <c r="H69" s="17"/>
      <c r="I69" s="18"/>
      <c r="J69" s="18"/>
      <c r="K69" s="18"/>
      <c r="L69" s="46">
        <f t="shared" si="1"/>
        <v>0</v>
      </c>
    </row>
    <row r="70" spans="1:12" ht="17.25" thickTop="1" thickBot="1">
      <c r="A70" s="82"/>
      <c r="B70" s="19"/>
      <c r="C70" s="75"/>
      <c r="D70" s="16" t="str">
        <f t="shared" si="4"/>
        <v/>
      </c>
      <c r="E70" s="17"/>
      <c r="F70" s="17"/>
      <c r="G70" s="17"/>
      <c r="H70" s="17"/>
      <c r="I70" s="18"/>
      <c r="J70" s="18"/>
      <c r="K70" s="18"/>
      <c r="L70" s="46">
        <f t="shared" si="1"/>
        <v>0</v>
      </c>
    </row>
    <row r="71" spans="1:12" ht="17.25" thickTop="1" thickBot="1">
      <c r="A71" s="82"/>
      <c r="B71" s="19"/>
      <c r="C71" s="75"/>
      <c r="D71" s="16" t="str">
        <f t="shared" si="4"/>
        <v/>
      </c>
      <c r="E71" s="17"/>
      <c r="F71" s="17"/>
      <c r="G71" s="17"/>
      <c r="H71" s="17"/>
      <c r="I71" s="18"/>
      <c r="J71" s="18"/>
      <c r="K71" s="18"/>
      <c r="L71" s="46">
        <f t="shared" si="1"/>
        <v>0</v>
      </c>
    </row>
    <row r="72" spans="1:12" ht="17.25" thickTop="1" thickBot="1">
      <c r="A72" s="82"/>
      <c r="B72" s="19"/>
      <c r="C72" s="75"/>
      <c r="D72" s="16" t="str">
        <f t="shared" si="4"/>
        <v/>
      </c>
      <c r="E72" s="17"/>
      <c r="F72" s="17"/>
      <c r="G72" s="17"/>
      <c r="H72" s="17"/>
      <c r="I72" s="18"/>
      <c r="J72" s="18"/>
      <c r="K72" s="18"/>
      <c r="L72" s="46">
        <f t="shared" si="1"/>
        <v>0</v>
      </c>
    </row>
    <row r="73" spans="1:12" ht="17.25" thickTop="1" thickBot="1">
      <c r="A73" s="82"/>
      <c r="B73" s="19"/>
      <c r="C73" s="75"/>
      <c r="D73" s="16" t="str">
        <f t="shared" si="4"/>
        <v/>
      </c>
      <c r="E73" s="17"/>
      <c r="F73" s="17"/>
      <c r="G73" s="17"/>
      <c r="H73" s="17"/>
      <c r="I73" s="18"/>
      <c r="J73" s="18"/>
      <c r="K73" s="18"/>
      <c r="L73" s="46">
        <f t="shared" si="1"/>
        <v>0</v>
      </c>
    </row>
    <row r="74" spans="1:12" ht="17.25" thickTop="1" thickBot="1">
      <c r="A74" s="82"/>
      <c r="B74" s="19"/>
      <c r="C74" s="75"/>
      <c r="D74" s="16" t="str">
        <f t="shared" si="4"/>
        <v/>
      </c>
      <c r="E74" s="17"/>
      <c r="F74" s="17"/>
      <c r="G74" s="17"/>
      <c r="H74" s="17"/>
      <c r="I74" s="18"/>
      <c r="J74" s="18"/>
      <c r="K74" s="18"/>
      <c r="L74" s="46">
        <f t="shared" ref="L74:L137" si="5">IFERROR(E74+F74+G74+H74+I74*$A$5+J74*$A$2+K74*$C$2,"")</f>
        <v>0</v>
      </c>
    </row>
    <row r="75" spans="1:12" ht="17.25" thickTop="1" thickBot="1">
      <c r="A75" s="82"/>
      <c r="B75" s="19"/>
      <c r="C75" s="75"/>
      <c r="D75" s="16" t="str">
        <f t="shared" si="4"/>
        <v/>
      </c>
      <c r="E75" s="17"/>
      <c r="F75" s="17"/>
      <c r="G75" s="17"/>
      <c r="H75" s="17"/>
      <c r="I75" s="18"/>
      <c r="J75" s="18"/>
      <c r="K75" s="18"/>
      <c r="L75" s="46">
        <f t="shared" si="5"/>
        <v>0</v>
      </c>
    </row>
    <row r="76" spans="1:12" ht="17.25" thickTop="1" thickBot="1">
      <c r="A76" s="82"/>
      <c r="B76" s="19"/>
      <c r="C76" s="75"/>
      <c r="D76" s="16" t="str">
        <f t="shared" si="4"/>
        <v/>
      </c>
      <c r="E76" s="17"/>
      <c r="F76" s="17"/>
      <c r="G76" s="17"/>
      <c r="H76" s="17"/>
      <c r="I76" s="18"/>
      <c r="J76" s="18"/>
      <c r="K76" s="18"/>
      <c r="L76" s="46">
        <f t="shared" si="5"/>
        <v>0</v>
      </c>
    </row>
    <row r="77" spans="1:12" ht="17.25" thickTop="1" thickBot="1">
      <c r="A77" s="82"/>
      <c r="B77" s="19"/>
      <c r="C77" s="75"/>
      <c r="D77" s="16" t="str">
        <f t="shared" si="4"/>
        <v/>
      </c>
      <c r="E77" s="17"/>
      <c r="F77" s="17"/>
      <c r="G77" s="17"/>
      <c r="H77" s="17"/>
      <c r="I77" s="18"/>
      <c r="J77" s="18"/>
      <c r="K77" s="18"/>
      <c r="L77" s="46">
        <f t="shared" si="5"/>
        <v>0</v>
      </c>
    </row>
    <row r="78" spans="1:12" ht="17.25" thickTop="1" thickBot="1">
      <c r="A78" s="82"/>
      <c r="B78" s="19"/>
      <c r="C78" s="75"/>
      <c r="D78" s="16" t="str">
        <f t="shared" si="4"/>
        <v/>
      </c>
      <c r="E78" s="17"/>
      <c r="F78" s="17"/>
      <c r="G78" s="17"/>
      <c r="H78" s="17"/>
      <c r="I78" s="18"/>
      <c r="J78" s="18"/>
      <c r="K78" s="18"/>
      <c r="L78" s="46">
        <f t="shared" si="5"/>
        <v>0</v>
      </c>
    </row>
    <row r="79" spans="1:12" ht="17.25" thickTop="1" thickBot="1">
      <c r="A79" s="82"/>
      <c r="B79" s="19"/>
      <c r="C79" s="75"/>
      <c r="D79" s="16" t="str">
        <f t="shared" si="4"/>
        <v/>
      </c>
      <c r="E79" s="17"/>
      <c r="F79" s="17"/>
      <c r="G79" s="17"/>
      <c r="H79" s="17"/>
      <c r="I79" s="18"/>
      <c r="J79" s="18"/>
      <c r="K79" s="18"/>
      <c r="L79" s="46">
        <f t="shared" si="5"/>
        <v>0</v>
      </c>
    </row>
    <row r="80" spans="1:12" ht="17.25" thickTop="1" thickBot="1">
      <c r="A80" s="82"/>
      <c r="B80" s="19"/>
      <c r="C80" s="75"/>
      <c r="D80" s="16" t="str">
        <f t="shared" si="4"/>
        <v/>
      </c>
      <c r="E80" s="17"/>
      <c r="F80" s="17"/>
      <c r="G80" s="17"/>
      <c r="H80" s="17"/>
      <c r="I80" s="18"/>
      <c r="J80" s="18"/>
      <c r="K80" s="18"/>
      <c r="L80" s="46">
        <f t="shared" si="5"/>
        <v>0</v>
      </c>
    </row>
    <row r="81" spans="1:12" ht="17.25" thickTop="1" thickBot="1">
      <c r="A81" s="82"/>
      <c r="B81" s="19"/>
      <c r="C81" s="75"/>
      <c r="D81" s="16" t="str">
        <f t="shared" si="4"/>
        <v/>
      </c>
      <c r="E81" s="17"/>
      <c r="F81" s="17"/>
      <c r="G81" s="17"/>
      <c r="H81" s="17"/>
      <c r="I81" s="18"/>
      <c r="J81" s="18"/>
      <c r="K81" s="18"/>
      <c r="L81" s="46">
        <f t="shared" si="5"/>
        <v>0</v>
      </c>
    </row>
    <row r="82" spans="1:12" ht="17.25" thickTop="1" thickBot="1">
      <c r="A82" s="82"/>
      <c r="B82" s="19"/>
      <c r="C82" s="75"/>
      <c r="D82" s="16" t="str">
        <f t="shared" si="4"/>
        <v/>
      </c>
      <c r="E82" s="17"/>
      <c r="F82" s="17"/>
      <c r="G82" s="17"/>
      <c r="H82" s="17"/>
      <c r="I82" s="18"/>
      <c r="J82" s="18"/>
      <c r="K82" s="18"/>
      <c r="L82" s="46">
        <f t="shared" si="5"/>
        <v>0</v>
      </c>
    </row>
    <row r="83" spans="1:12" ht="17.25" thickTop="1" thickBot="1">
      <c r="A83" s="82"/>
      <c r="B83" s="19"/>
      <c r="C83" s="75"/>
      <c r="D83" s="16" t="str">
        <f t="shared" si="4"/>
        <v/>
      </c>
      <c r="E83" s="17"/>
      <c r="F83" s="17"/>
      <c r="G83" s="17"/>
      <c r="H83" s="17"/>
      <c r="I83" s="18"/>
      <c r="J83" s="18"/>
      <c r="K83" s="18"/>
      <c r="L83" s="46">
        <f t="shared" si="5"/>
        <v>0</v>
      </c>
    </row>
    <row r="84" spans="1:12" ht="17.25" thickTop="1" thickBot="1">
      <c r="A84" s="82"/>
      <c r="B84" s="19"/>
      <c r="C84" s="75"/>
      <c r="D84" s="16" t="str">
        <f t="shared" si="4"/>
        <v/>
      </c>
      <c r="E84" s="17"/>
      <c r="F84" s="17"/>
      <c r="G84" s="17"/>
      <c r="H84" s="17"/>
      <c r="I84" s="18"/>
      <c r="J84" s="18"/>
      <c r="K84" s="18"/>
      <c r="L84" s="46">
        <f t="shared" si="5"/>
        <v>0</v>
      </c>
    </row>
    <row r="85" spans="1:12" ht="17.25" thickTop="1" thickBot="1">
      <c r="A85" s="82"/>
      <c r="B85" s="19"/>
      <c r="C85" s="75"/>
      <c r="D85" s="16" t="str">
        <f t="shared" si="4"/>
        <v/>
      </c>
      <c r="E85" s="17"/>
      <c r="F85" s="17"/>
      <c r="G85" s="17"/>
      <c r="H85" s="17"/>
      <c r="I85" s="18"/>
      <c r="J85" s="18"/>
      <c r="K85" s="18"/>
      <c r="L85" s="46">
        <f t="shared" si="5"/>
        <v>0</v>
      </c>
    </row>
    <row r="86" spans="1:12" ht="17.25" thickTop="1" thickBot="1">
      <c r="A86" s="82"/>
      <c r="B86" s="19"/>
      <c r="C86" s="75"/>
      <c r="D86" s="16" t="str">
        <f t="shared" si="4"/>
        <v/>
      </c>
      <c r="E86" s="17"/>
      <c r="F86" s="17"/>
      <c r="G86" s="17"/>
      <c r="H86" s="17"/>
      <c r="I86" s="18"/>
      <c r="J86" s="18"/>
      <c r="K86" s="18"/>
      <c r="L86" s="46">
        <f t="shared" si="5"/>
        <v>0</v>
      </c>
    </row>
    <row r="87" spans="1:12" ht="17.25" thickTop="1" thickBot="1">
      <c r="A87" s="82"/>
      <c r="B87" s="19"/>
      <c r="C87" s="75"/>
      <c r="D87" s="16" t="str">
        <f t="shared" si="4"/>
        <v/>
      </c>
      <c r="E87" s="17"/>
      <c r="F87" s="17"/>
      <c r="G87" s="17"/>
      <c r="H87" s="17"/>
      <c r="I87" s="18"/>
      <c r="J87" s="18"/>
      <c r="K87" s="18"/>
      <c r="L87" s="46">
        <f t="shared" si="5"/>
        <v>0</v>
      </c>
    </row>
    <row r="88" spans="1:12" ht="17.25" thickTop="1" thickBot="1">
      <c r="A88" s="82"/>
      <c r="B88" s="19"/>
      <c r="C88" s="75"/>
      <c r="D88" s="16" t="str">
        <f t="shared" si="4"/>
        <v/>
      </c>
      <c r="E88" s="17"/>
      <c r="F88" s="17"/>
      <c r="G88" s="17"/>
      <c r="H88" s="17"/>
      <c r="I88" s="18"/>
      <c r="J88" s="18"/>
      <c r="K88" s="18"/>
      <c r="L88" s="46">
        <f t="shared" si="5"/>
        <v>0</v>
      </c>
    </row>
    <row r="89" spans="1:12" ht="17.25" thickTop="1" thickBot="1">
      <c r="A89" s="82"/>
      <c r="B89" s="19"/>
      <c r="C89" s="75"/>
      <c r="D89" s="16" t="str">
        <f t="shared" si="4"/>
        <v/>
      </c>
      <c r="E89" s="17"/>
      <c r="F89" s="17"/>
      <c r="G89" s="17"/>
      <c r="H89" s="17"/>
      <c r="I89" s="18"/>
      <c r="J89" s="18"/>
      <c r="K89" s="18"/>
      <c r="L89" s="46">
        <f t="shared" si="5"/>
        <v>0</v>
      </c>
    </row>
    <row r="90" spans="1:12" ht="17.25" thickTop="1" thickBot="1">
      <c r="A90" s="82"/>
      <c r="B90" s="19"/>
      <c r="C90" s="75"/>
      <c r="D90" s="16" t="str">
        <f t="shared" si="4"/>
        <v/>
      </c>
      <c r="E90" s="17"/>
      <c r="F90" s="17"/>
      <c r="G90" s="17"/>
      <c r="H90" s="17"/>
      <c r="I90" s="18"/>
      <c r="J90" s="18"/>
      <c r="K90" s="18"/>
      <c r="L90" s="46">
        <f t="shared" si="5"/>
        <v>0</v>
      </c>
    </row>
    <row r="91" spans="1:12" ht="17.25" thickTop="1" thickBot="1">
      <c r="A91" s="82"/>
      <c r="B91" s="19"/>
      <c r="C91" s="75"/>
      <c r="D91" s="16" t="str">
        <f t="shared" si="4"/>
        <v/>
      </c>
      <c r="E91" s="17"/>
      <c r="F91" s="17"/>
      <c r="G91" s="17"/>
      <c r="H91" s="17"/>
      <c r="I91" s="18"/>
      <c r="J91" s="18"/>
      <c r="K91" s="18"/>
      <c r="L91" s="46">
        <f t="shared" si="5"/>
        <v>0</v>
      </c>
    </row>
    <row r="92" spans="1:12" ht="17.25" thickTop="1" thickBot="1">
      <c r="A92" s="82"/>
      <c r="B92" s="19"/>
      <c r="C92" s="75"/>
      <c r="D92" s="16" t="str">
        <f t="shared" si="4"/>
        <v/>
      </c>
      <c r="E92" s="17"/>
      <c r="F92" s="17"/>
      <c r="G92" s="17"/>
      <c r="H92" s="17"/>
      <c r="I92" s="18"/>
      <c r="J92" s="18"/>
      <c r="K92" s="18"/>
      <c r="L92" s="46">
        <f t="shared" si="5"/>
        <v>0</v>
      </c>
    </row>
    <row r="93" spans="1:12" ht="17.25" thickTop="1" thickBot="1">
      <c r="A93" s="82"/>
      <c r="B93" s="19"/>
      <c r="C93" s="75"/>
      <c r="D93" s="16" t="str">
        <f t="shared" si="4"/>
        <v/>
      </c>
      <c r="E93" s="17"/>
      <c r="F93" s="17"/>
      <c r="G93" s="17"/>
      <c r="H93" s="17"/>
      <c r="I93" s="18"/>
      <c r="J93" s="18"/>
      <c r="K93" s="18"/>
      <c r="L93" s="46">
        <f t="shared" si="5"/>
        <v>0</v>
      </c>
    </row>
    <row r="94" spans="1:12" ht="17.25" thickTop="1" thickBot="1">
      <c r="A94" s="82"/>
      <c r="B94" s="19"/>
      <c r="C94" s="75"/>
      <c r="D94" s="16" t="str">
        <f t="shared" si="4"/>
        <v/>
      </c>
      <c r="E94" s="17"/>
      <c r="F94" s="17"/>
      <c r="G94" s="17"/>
      <c r="H94" s="17"/>
      <c r="I94" s="18"/>
      <c r="J94" s="18"/>
      <c r="K94" s="18"/>
      <c r="L94" s="46">
        <f t="shared" si="5"/>
        <v>0</v>
      </c>
    </row>
    <row r="95" spans="1:12" ht="17.25" thickTop="1" thickBot="1">
      <c r="A95" s="82"/>
      <c r="B95" s="19"/>
      <c r="C95" s="75"/>
      <c r="D95" s="16" t="str">
        <f t="shared" si="4"/>
        <v/>
      </c>
      <c r="E95" s="17"/>
      <c r="F95" s="17"/>
      <c r="G95" s="17"/>
      <c r="H95" s="17"/>
      <c r="I95" s="18"/>
      <c r="J95" s="18"/>
      <c r="K95" s="18"/>
      <c r="L95" s="46">
        <f t="shared" si="5"/>
        <v>0</v>
      </c>
    </row>
    <row r="96" spans="1:12" ht="17.25" thickTop="1" thickBot="1">
      <c r="A96" s="82"/>
      <c r="B96" s="19"/>
      <c r="C96" s="75"/>
      <c r="D96" s="16" t="str">
        <f t="shared" si="4"/>
        <v/>
      </c>
      <c r="E96" s="17"/>
      <c r="F96" s="17"/>
      <c r="G96" s="17"/>
      <c r="H96" s="17"/>
      <c r="I96" s="18"/>
      <c r="J96" s="18"/>
      <c r="K96" s="18"/>
      <c r="L96" s="46">
        <f t="shared" si="5"/>
        <v>0</v>
      </c>
    </row>
    <row r="97" spans="1:12" ht="17.25" thickTop="1" thickBot="1">
      <c r="A97" s="82"/>
      <c r="B97" s="19"/>
      <c r="C97" s="75"/>
      <c r="D97" s="16" t="str">
        <f t="shared" si="4"/>
        <v/>
      </c>
      <c r="E97" s="17"/>
      <c r="F97" s="17"/>
      <c r="G97" s="17"/>
      <c r="H97" s="17"/>
      <c r="I97" s="18"/>
      <c r="J97" s="18"/>
      <c r="K97" s="18"/>
      <c r="L97" s="46">
        <f t="shared" si="5"/>
        <v>0</v>
      </c>
    </row>
    <row r="98" spans="1:12" ht="17.25" thickTop="1" thickBot="1">
      <c r="A98" s="82"/>
      <c r="B98" s="19"/>
      <c r="C98" s="75"/>
      <c r="D98" s="16" t="str">
        <f t="shared" si="4"/>
        <v/>
      </c>
      <c r="E98" s="17"/>
      <c r="F98" s="17"/>
      <c r="G98" s="17"/>
      <c r="H98" s="17"/>
      <c r="I98" s="18"/>
      <c r="J98" s="18"/>
      <c r="K98" s="18"/>
      <c r="L98" s="46">
        <f t="shared" si="5"/>
        <v>0</v>
      </c>
    </row>
    <row r="99" spans="1:12" ht="17.25" thickTop="1" thickBot="1">
      <c r="A99" s="82"/>
      <c r="B99" s="19"/>
      <c r="C99" s="75"/>
      <c r="D99" s="16" t="str">
        <f t="shared" si="4"/>
        <v/>
      </c>
      <c r="E99" s="17"/>
      <c r="F99" s="17"/>
      <c r="G99" s="17"/>
      <c r="H99" s="17"/>
      <c r="I99" s="18"/>
      <c r="J99" s="18"/>
      <c r="K99" s="18"/>
      <c r="L99" s="46">
        <f t="shared" si="5"/>
        <v>0</v>
      </c>
    </row>
    <row r="100" spans="1:12" ht="17.25" thickTop="1" thickBot="1">
      <c r="A100" s="82"/>
      <c r="B100" s="19"/>
      <c r="C100" s="75"/>
      <c r="D100" s="16" t="str">
        <f t="shared" si="4"/>
        <v/>
      </c>
      <c r="E100" s="17"/>
      <c r="F100" s="17"/>
      <c r="G100" s="17"/>
      <c r="H100" s="17"/>
      <c r="I100" s="18"/>
      <c r="J100" s="18"/>
      <c r="K100" s="18"/>
      <c r="L100" s="46">
        <f t="shared" si="5"/>
        <v>0</v>
      </c>
    </row>
    <row r="101" spans="1:12" ht="17.25" thickTop="1" thickBot="1">
      <c r="A101" s="82"/>
      <c r="B101" s="19"/>
      <c r="C101" s="75"/>
      <c r="D101" s="16" t="str">
        <f t="shared" si="4"/>
        <v/>
      </c>
      <c r="E101" s="17"/>
      <c r="F101" s="17"/>
      <c r="G101" s="17"/>
      <c r="H101" s="17"/>
      <c r="I101" s="18"/>
      <c r="J101" s="18"/>
      <c r="K101" s="18"/>
      <c r="L101" s="46">
        <f t="shared" si="5"/>
        <v>0</v>
      </c>
    </row>
    <row r="102" spans="1:12" ht="17.25" thickTop="1" thickBot="1">
      <c r="A102" s="82"/>
      <c r="B102" s="19"/>
      <c r="C102" s="75"/>
      <c r="D102" s="16" t="str">
        <f t="shared" si="4"/>
        <v/>
      </c>
      <c r="E102" s="17"/>
      <c r="F102" s="17"/>
      <c r="G102" s="17"/>
      <c r="H102" s="17"/>
      <c r="I102" s="18"/>
      <c r="J102" s="18"/>
      <c r="K102" s="18"/>
      <c r="L102" s="46">
        <f t="shared" si="5"/>
        <v>0</v>
      </c>
    </row>
    <row r="103" spans="1:12" ht="17.25" thickTop="1" thickBot="1">
      <c r="A103" s="82"/>
      <c r="B103" s="19"/>
      <c r="C103" s="75"/>
      <c r="D103" s="16" t="str">
        <f t="shared" si="4"/>
        <v/>
      </c>
      <c r="E103" s="17"/>
      <c r="F103" s="17"/>
      <c r="G103" s="17"/>
      <c r="H103" s="17"/>
      <c r="I103" s="18"/>
      <c r="J103" s="18"/>
      <c r="K103" s="18"/>
      <c r="L103" s="46">
        <f t="shared" si="5"/>
        <v>0</v>
      </c>
    </row>
    <row r="104" spans="1:12" ht="17.25" thickTop="1" thickBot="1">
      <c r="A104" s="82"/>
      <c r="B104" s="19"/>
      <c r="C104" s="75"/>
      <c r="D104" s="16" t="str">
        <f t="shared" si="4"/>
        <v/>
      </c>
      <c r="E104" s="17"/>
      <c r="F104" s="17"/>
      <c r="G104" s="17"/>
      <c r="H104" s="17"/>
      <c r="I104" s="18"/>
      <c r="J104" s="18"/>
      <c r="K104" s="18"/>
      <c r="L104" s="46">
        <f t="shared" si="5"/>
        <v>0</v>
      </c>
    </row>
    <row r="105" spans="1:12" ht="17.25" thickTop="1" thickBot="1">
      <c r="A105" s="82"/>
      <c r="B105" s="19"/>
      <c r="C105" s="75"/>
      <c r="D105" s="16" t="str">
        <f t="shared" si="4"/>
        <v/>
      </c>
      <c r="E105" s="17"/>
      <c r="F105" s="17"/>
      <c r="G105" s="17"/>
      <c r="H105" s="17"/>
      <c r="I105" s="18"/>
      <c r="J105" s="18"/>
      <c r="K105" s="18"/>
      <c r="L105" s="46">
        <f t="shared" si="5"/>
        <v>0</v>
      </c>
    </row>
    <row r="106" spans="1:12" ht="17.25" thickTop="1" thickBot="1">
      <c r="A106" s="82"/>
      <c r="B106" s="19"/>
      <c r="C106" s="75"/>
      <c r="D106" s="16" t="str">
        <f t="shared" si="4"/>
        <v/>
      </c>
      <c r="E106" s="17"/>
      <c r="F106" s="17"/>
      <c r="G106" s="17"/>
      <c r="H106" s="17"/>
      <c r="I106" s="18"/>
      <c r="J106" s="18"/>
      <c r="K106" s="18"/>
      <c r="L106" s="46">
        <f t="shared" si="5"/>
        <v>0</v>
      </c>
    </row>
    <row r="107" spans="1:12" ht="17.25" thickTop="1" thickBot="1">
      <c r="A107" s="82"/>
      <c r="B107" s="19"/>
      <c r="C107" s="75"/>
      <c r="D107" s="16" t="str">
        <f t="shared" si="4"/>
        <v/>
      </c>
      <c r="E107" s="17"/>
      <c r="F107" s="17"/>
      <c r="G107" s="17"/>
      <c r="H107" s="17"/>
      <c r="I107" s="18"/>
      <c r="J107" s="18"/>
      <c r="K107" s="18"/>
      <c r="L107" s="46">
        <f t="shared" si="5"/>
        <v>0</v>
      </c>
    </row>
    <row r="108" spans="1:12" ht="17.25" thickTop="1" thickBot="1">
      <c r="A108" s="82"/>
      <c r="B108" s="19"/>
      <c r="C108" s="75"/>
      <c r="D108" s="16" t="str">
        <f t="shared" si="4"/>
        <v/>
      </c>
      <c r="E108" s="17"/>
      <c r="F108" s="17"/>
      <c r="G108" s="17"/>
      <c r="H108" s="17"/>
      <c r="I108" s="18"/>
      <c r="J108" s="18"/>
      <c r="K108" s="18"/>
      <c r="L108" s="46">
        <f t="shared" si="5"/>
        <v>0</v>
      </c>
    </row>
    <row r="109" spans="1:12" ht="17.25" thickTop="1" thickBot="1">
      <c r="A109" s="82"/>
      <c r="B109" s="19"/>
      <c r="C109" s="75"/>
      <c r="D109" s="16" t="str">
        <f t="shared" si="4"/>
        <v/>
      </c>
      <c r="E109" s="17"/>
      <c r="F109" s="17"/>
      <c r="G109" s="17"/>
      <c r="H109" s="17"/>
      <c r="I109" s="18"/>
      <c r="J109" s="18"/>
      <c r="K109" s="18"/>
      <c r="L109" s="46">
        <f t="shared" si="5"/>
        <v>0</v>
      </c>
    </row>
    <row r="110" spans="1:12" ht="17.25" thickTop="1" thickBot="1">
      <c r="A110" s="82"/>
      <c r="B110" s="19"/>
      <c r="C110" s="75"/>
      <c r="D110" s="16" t="str">
        <f t="shared" si="4"/>
        <v/>
      </c>
      <c r="E110" s="17"/>
      <c r="F110" s="17"/>
      <c r="G110" s="17"/>
      <c r="H110" s="17"/>
      <c r="I110" s="18"/>
      <c r="J110" s="18"/>
      <c r="K110" s="18"/>
      <c r="L110" s="46">
        <f t="shared" si="5"/>
        <v>0</v>
      </c>
    </row>
    <row r="111" spans="1:12" ht="17.25" thickTop="1" thickBot="1">
      <c r="A111" s="82"/>
      <c r="B111" s="19"/>
      <c r="C111" s="75"/>
      <c r="D111" s="16" t="str">
        <f t="shared" si="4"/>
        <v/>
      </c>
      <c r="E111" s="17"/>
      <c r="F111" s="17"/>
      <c r="G111" s="17"/>
      <c r="H111" s="17"/>
      <c r="I111" s="18"/>
      <c r="J111" s="18"/>
      <c r="K111" s="18"/>
      <c r="L111" s="46">
        <f t="shared" si="5"/>
        <v>0</v>
      </c>
    </row>
    <row r="112" spans="1:12" ht="17.25" thickTop="1" thickBot="1">
      <c r="A112" s="82"/>
      <c r="B112" s="19"/>
      <c r="C112" s="75"/>
      <c r="D112" s="16" t="str">
        <f t="shared" si="4"/>
        <v/>
      </c>
      <c r="E112" s="17"/>
      <c r="F112" s="17"/>
      <c r="G112" s="17"/>
      <c r="H112" s="17"/>
      <c r="I112" s="18"/>
      <c r="J112" s="18"/>
      <c r="K112" s="18"/>
      <c r="L112" s="46">
        <f t="shared" si="5"/>
        <v>0</v>
      </c>
    </row>
    <row r="113" spans="1:12" ht="17.25" thickTop="1" thickBot="1">
      <c r="A113" s="82"/>
      <c r="B113" s="19"/>
      <c r="C113" s="75"/>
      <c r="D113" s="16" t="str">
        <f t="shared" si="4"/>
        <v/>
      </c>
      <c r="E113" s="17"/>
      <c r="F113" s="17"/>
      <c r="G113" s="17"/>
      <c r="H113" s="17"/>
      <c r="I113" s="18"/>
      <c r="J113" s="18"/>
      <c r="K113" s="18"/>
      <c r="L113" s="46">
        <f t="shared" si="5"/>
        <v>0</v>
      </c>
    </row>
    <row r="114" spans="1:12" ht="17.25" thickTop="1" thickBot="1">
      <c r="A114" s="82"/>
      <c r="B114" s="19"/>
      <c r="C114" s="75"/>
      <c r="D114" s="16" t="str">
        <f t="shared" si="4"/>
        <v/>
      </c>
      <c r="E114" s="17"/>
      <c r="F114" s="17"/>
      <c r="G114" s="17"/>
      <c r="H114" s="17"/>
      <c r="I114" s="18"/>
      <c r="J114" s="18"/>
      <c r="K114" s="18"/>
      <c r="L114" s="46">
        <f t="shared" si="5"/>
        <v>0</v>
      </c>
    </row>
    <row r="115" spans="1:12" ht="17.25" thickTop="1" thickBot="1">
      <c r="A115" s="82"/>
      <c r="B115" s="19"/>
      <c r="C115" s="75"/>
      <c r="D115" s="16" t="str">
        <f t="shared" si="4"/>
        <v/>
      </c>
      <c r="E115" s="17"/>
      <c r="F115" s="17"/>
      <c r="G115" s="17"/>
      <c r="H115" s="17"/>
      <c r="I115" s="18"/>
      <c r="J115" s="18"/>
      <c r="K115" s="18"/>
      <c r="L115" s="46">
        <f t="shared" si="5"/>
        <v>0</v>
      </c>
    </row>
    <row r="116" spans="1:12" ht="17.25" thickTop="1" thickBot="1">
      <c r="A116" s="82"/>
      <c r="B116" s="19"/>
      <c r="C116" s="75"/>
      <c r="D116" s="16" t="str">
        <f t="shared" si="4"/>
        <v/>
      </c>
      <c r="E116" s="17"/>
      <c r="F116" s="17"/>
      <c r="G116" s="17"/>
      <c r="H116" s="17"/>
      <c r="I116" s="18"/>
      <c r="J116" s="18"/>
      <c r="K116" s="18"/>
      <c r="L116" s="46">
        <f t="shared" si="5"/>
        <v>0</v>
      </c>
    </row>
    <row r="117" spans="1:12" ht="17.25" thickTop="1" thickBot="1">
      <c r="A117" s="82"/>
      <c r="B117" s="19"/>
      <c r="C117" s="75"/>
      <c r="D117" s="16" t="str">
        <f t="shared" si="4"/>
        <v/>
      </c>
      <c r="E117" s="17"/>
      <c r="F117" s="17"/>
      <c r="G117" s="17"/>
      <c r="H117" s="17"/>
      <c r="I117" s="18"/>
      <c r="J117" s="18"/>
      <c r="K117" s="18"/>
      <c r="L117" s="46">
        <f t="shared" si="5"/>
        <v>0</v>
      </c>
    </row>
    <row r="118" spans="1:12" ht="17.25" thickTop="1" thickBot="1">
      <c r="A118" s="82"/>
      <c r="B118" s="19"/>
      <c r="C118" s="75"/>
      <c r="D118" s="16" t="str">
        <f t="shared" si="4"/>
        <v/>
      </c>
      <c r="E118" s="17"/>
      <c r="F118" s="17"/>
      <c r="G118" s="17"/>
      <c r="H118" s="17"/>
      <c r="I118" s="18"/>
      <c r="J118" s="18"/>
      <c r="K118" s="18"/>
      <c r="L118" s="46">
        <f t="shared" si="5"/>
        <v>0</v>
      </c>
    </row>
    <row r="119" spans="1:12" ht="17.25" thickTop="1" thickBot="1">
      <c r="A119" s="82"/>
      <c r="B119" s="19"/>
      <c r="C119" s="75"/>
      <c r="D119" s="16" t="str">
        <f t="shared" si="4"/>
        <v/>
      </c>
      <c r="E119" s="17"/>
      <c r="F119" s="17"/>
      <c r="G119" s="17"/>
      <c r="H119" s="17"/>
      <c r="I119" s="18"/>
      <c r="J119" s="18"/>
      <c r="K119" s="18"/>
      <c r="L119" s="46">
        <f t="shared" si="5"/>
        <v>0</v>
      </c>
    </row>
    <row r="120" spans="1:12" ht="17.25" thickTop="1" thickBot="1">
      <c r="A120" s="82"/>
      <c r="B120" s="19"/>
      <c r="C120" s="75"/>
      <c r="D120" s="16" t="str">
        <f t="shared" si="4"/>
        <v/>
      </c>
      <c r="E120" s="17"/>
      <c r="F120" s="17"/>
      <c r="G120" s="17"/>
      <c r="H120" s="17"/>
      <c r="I120" s="18"/>
      <c r="J120" s="18"/>
      <c r="K120" s="18"/>
      <c r="L120" s="46">
        <f t="shared" si="5"/>
        <v>0</v>
      </c>
    </row>
    <row r="121" spans="1:12" ht="17.25" thickTop="1" thickBot="1">
      <c r="A121" s="82"/>
      <c r="B121" s="19"/>
      <c r="C121" s="75"/>
      <c r="D121" s="16" t="str">
        <f t="shared" si="4"/>
        <v/>
      </c>
      <c r="E121" s="17"/>
      <c r="F121" s="17"/>
      <c r="G121" s="17"/>
      <c r="H121" s="17"/>
      <c r="I121" s="18"/>
      <c r="J121" s="18"/>
      <c r="K121" s="18"/>
      <c r="L121" s="46">
        <f t="shared" si="5"/>
        <v>0</v>
      </c>
    </row>
    <row r="122" spans="1:12" ht="17.25" thickTop="1" thickBot="1">
      <c r="A122" s="82"/>
      <c r="B122" s="19"/>
      <c r="C122" s="75"/>
      <c r="D122" s="16" t="str">
        <f t="shared" si="4"/>
        <v/>
      </c>
      <c r="E122" s="17"/>
      <c r="F122" s="17"/>
      <c r="G122" s="17"/>
      <c r="H122" s="17"/>
      <c r="I122" s="18"/>
      <c r="J122" s="18"/>
      <c r="K122" s="18"/>
      <c r="L122" s="46">
        <f t="shared" si="5"/>
        <v>0</v>
      </c>
    </row>
    <row r="123" spans="1:12" ht="17.25" thickTop="1" thickBot="1">
      <c r="A123" s="82"/>
      <c r="B123" s="19"/>
      <c r="C123" s="75"/>
      <c r="D123" s="16" t="str">
        <f t="shared" ref="D123:D186" si="6">IF(B123&gt;1500,B123+1,"")</f>
        <v/>
      </c>
      <c r="E123" s="17"/>
      <c r="F123" s="17"/>
      <c r="G123" s="17"/>
      <c r="H123" s="17"/>
      <c r="I123" s="18"/>
      <c r="J123" s="18"/>
      <c r="K123" s="18"/>
      <c r="L123" s="46">
        <f t="shared" si="5"/>
        <v>0</v>
      </c>
    </row>
    <row r="124" spans="1:12" ht="17.25" thickTop="1" thickBot="1">
      <c r="A124" s="82"/>
      <c r="B124" s="19"/>
      <c r="C124" s="75"/>
      <c r="D124" s="16" t="str">
        <f t="shared" si="6"/>
        <v/>
      </c>
      <c r="E124" s="17"/>
      <c r="F124" s="17"/>
      <c r="G124" s="17"/>
      <c r="H124" s="17"/>
      <c r="I124" s="18"/>
      <c r="J124" s="18"/>
      <c r="K124" s="18"/>
      <c r="L124" s="46">
        <f t="shared" si="5"/>
        <v>0</v>
      </c>
    </row>
    <row r="125" spans="1:12" ht="17.25" thickTop="1" thickBot="1">
      <c r="A125" s="82"/>
      <c r="B125" s="19"/>
      <c r="C125" s="75"/>
      <c r="D125" s="16" t="str">
        <f t="shared" si="6"/>
        <v/>
      </c>
      <c r="E125" s="17"/>
      <c r="F125" s="17"/>
      <c r="G125" s="17"/>
      <c r="H125" s="17"/>
      <c r="I125" s="18"/>
      <c r="J125" s="18"/>
      <c r="K125" s="18"/>
      <c r="L125" s="46">
        <f t="shared" si="5"/>
        <v>0</v>
      </c>
    </row>
    <row r="126" spans="1:12" ht="17.25" thickTop="1" thickBot="1">
      <c r="A126" s="82"/>
      <c r="B126" s="19"/>
      <c r="C126" s="75"/>
      <c r="D126" s="16" t="str">
        <f t="shared" si="6"/>
        <v/>
      </c>
      <c r="E126" s="17"/>
      <c r="F126" s="17"/>
      <c r="G126" s="17"/>
      <c r="H126" s="17"/>
      <c r="I126" s="18"/>
      <c r="J126" s="18"/>
      <c r="K126" s="18"/>
      <c r="L126" s="46">
        <f t="shared" si="5"/>
        <v>0</v>
      </c>
    </row>
    <row r="127" spans="1:12" ht="17.25" thickTop="1" thickBot="1">
      <c r="A127" s="82"/>
      <c r="B127" s="19"/>
      <c r="C127" s="75"/>
      <c r="D127" s="16" t="str">
        <f t="shared" si="6"/>
        <v/>
      </c>
      <c r="E127" s="17"/>
      <c r="F127" s="17"/>
      <c r="G127" s="17"/>
      <c r="H127" s="17"/>
      <c r="I127" s="18"/>
      <c r="J127" s="18"/>
      <c r="K127" s="18"/>
      <c r="L127" s="46">
        <f t="shared" si="5"/>
        <v>0</v>
      </c>
    </row>
    <row r="128" spans="1:12" ht="17.25" thickTop="1" thickBot="1">
      <c r="A128" s="82"/>
      <c r="B128" s="19"/>
      <c r="C128" s="75"/>
      <c r="D128" s="16" t="str">
        <f t="shared" si="6"/>
        <v/>
      </c>
      <c r="E128" s="17"/>
      <c r="F128" s="17"/>
      <c r="G128" s="17"/>
      <c r="H128" s="17"/>
      <c r="I128" s="18"/>
      <c r="J128" s="18"/>
      <c r="K128" s="18"/>
      <c r="L128" s="46">
        <f t="shared" si="5"/>
        <v>0</v>
      </c>
    </row>
    <row r="129" spans="1:12" ht="17.25" thickTop="1" thickBot="1">
      <c r="A129" s="82"/>
      <c r="B129" s="19"/>
      <c r="C129" s="75"/>
      <c r="D129" s="16" t="str">
        <f t="shared" si="6"/>
        <v/>
      </c>
      <c r="E129" s="17"/>
      <c r="F129" s="17"/>
      <c r="G129" s="17"/>
      <c r="H129" s="17"/>
      <c r="I129" s="18"/>
      <c r="J129" s="18"/>
      <c r="K129" s="18"/>
      <c r="L129" s="46">
        <f t="shared" si="5"/>
        <v>0</v>
      </c>
    </row>
    <row r="130" spans="1:12" ht="17.25" thickTop="1" thickBot="1">
      <c r="A130" s="82"/>
      <c r="B130" s="19"/>
      <c r="C130" s="75"/>
      <c r="D130" s="16" t="str">
        <f t="shared" si="6"/>
        <v/>
      </c>
      <c r="E130" s="17"/>
      <c r="F130" s="17"/>
      <c r="G130" s="17"/>
      <c r="H130" s="17"/>
      <c r="I130" s="18"/>
      <c r="J130" s="18"/>
      <c r="K130" s="18"/>
      <c r="L130" s="46">
        <f t="shared" si="5"/>
        <v>0</v>
      </c>
    </row>
    <row r="131" spans="1:12" ht="17.25" thickTop="1" thickBot="1">
      <c r="A131" s="82"/>
      <c r="B131" s="19"/>
      <c r="C131" s="75"/>
      <c r="D131" s="16" t="str">
        <f t="shared" si="6"/>
        <v/>
      </c>
      <c r="E131" s="17"/>
      <c r="F131" s="17"/>
      <c r="G131" s="17"/>
      <c r="H131" s="17"/>
      <c r="I131" s="18"/>
      <c r="J131" s="18"/>
      <c r="K131" s="18"/>
      <c r="L131" s="46">
        <f t="shared" si="5"/>
        <v>0</v>
      </c>
    </row>
    <row r="132" spans="1:12" ht="17.25" thickTop="1" thickBot="1">
      <c r="A132" s="82"/>
      <c r="B132" s="19"/>
      <c r="C132" s="75"/>
      <c r="D132" s="16" t="str">
        <f t="shared" si="6"/>
        <v/>
      </c>
      <c r="E132" s="17"/>
      <c r="F132" s="17"/>
      <c r="G132" s="17"/>
      <c r="H132" s="17"/>
      <c r="I132" s="18"/>
      <c r="J132" s="18"/>
      <c r="K132" s="18"/>
      <c r="L132" s="46">
        <f t="shared" si="5"/>
        <v>0</v>
      </c>
    </row>
    <row r="133" spans="1:12" ht="17.25" thickTop="1" thickBot="1">
      <c r="A133" s="82"/>
      <c r="B133" s="19"/>
      <c r="C133" s="75"/>
      <c r="D133" s="16" t="str">
        <f t="shared" si="6"/>
        <v/>
      </c>
      <c r="E133" s="17"/>
      <c r="F133" s="17"/>
      <c r="G133" s="17"/>
      <c r="H133" s="17"/>
      <c r="I133" s="18"/>
      <c r="J133" s="18"/>
      <c r="K133" s="18"/>
      <c r="L133" s="46">
        <f t="shared" si="5"/>
        <v>0</v>
      </c>
    </row>
    <row r="134" spans="1:12" ht="17.25" thickTop="1" thickBot="1">
      <c r="A134" s="82"/>
      <c r="B134" s="19"/>
      <c r="C134" s="75"/>
      <c r="D134" s="16" t="str">
        <f t="shared" si="6"/>
        <v/>
      </c>
      <c r="E134" s="17"/>
      <c r="F134" s="17"/>
      <c r="G134" s="17"/>
      <c r="H134" s="17"/>
      <c r="I134" s="18"/>
      <c r="J134" s="18"/>
      <c r="K134" s="18"/>
      <c r="L134" s="46">
        <f t="shared" si="5"/>
        <v>0</v>
      </c>
    </row>
    <row r="135" spans="1:12" ht="17.25" thickTop="1" thickBot="1">
      <c r="A135" s="82"/>
      <c r="B135" s="19"/>
      <c r="C135" s="75"/>
      <c r="D135" s="16" t="str">
        <f t="shared" si="6"/>
        <v/>
      </c>
      <c r="E135" s="17"/>
      <c r="F135" s="17"/>
      <c r="G135" s="17"/>
      <c r="H135" s="17"/>
      <c r="I135" s="18"/>
      <c r="J135" s="18"/>
      <c r="K135" s="18"/>
      <c r="L135" s="46">
        <f t="shared" si="5"/>
        <v>0</v>
      </c>
    </row>
    <row r="136" spans="1:12" ht="17.25" thickTop="1" thickBot="1">
      <c r="A136" s="82"/>
      <c r="B136" s="19"/>
      <c r="C136" s="75"/>
      <c r="D136" s="16" t="str">
        <f t="shared" si="6"/>
        <v/>
      </c>
      <c r="E136" s="17"/>
      <c r="F136" s="17"/>
      <c r="G136" s="17"/>
      <c r="H136" s="17"/>
      <c r="I136" s="18"/>
      <c r="J136" s="18"/>
      <c r="K136" s="18"/>
      <c r="L136" s="46">
        <f t="shared" si="5"/>
        <v>0</v>
      </c>
    </row>
    <row r="137" spans="1:12" ht="17.25" thickTop="1" thickBot="1">
      <c r="A137" s="82"/>
      <c r="B137" s="19"/>
      <c r="C137" s="75"/>
      <c r="D137" s="16" t="str">
        <f t="shared" si="6"/>
        <v/>
      </c>
      <c r="E137" s="17"/>
      <c r="F137" s="17"/>
      <c r="G137" s="17"/>
      <c r="H137" s="17"/>
      <c r="I137" s="18"/>
      <c r="J137" s="18"/>
      <c r="K137" s="18"/>
      <c r="L137" s="46">
        <f t="shared" si="5"/>
        <v>0</v>
      </c>
    </row>
    <row r="138" spans="1:12" ht="17.25" thickTop="1" thickBot="1">
      <c r="A138" s="82"/>
      <c r="B138" s="19"/>
      <c r="C138" s="75"/>
      <c r="D138" s="16" t="str">
        <f t="shared" si="6"/>
        <v/>
      </c>
      <c r="E138" s="17"/>
      <c r="F138" s="17"/>
      <c r="G138" s="17"/>
      <c r="H138" s="17"/>
      <c r="I138" s="18"/>
      <c r="J138" s="18"/>
      <c r="K138" s="18"/>
      <c r="L138" s="46">
        <f t="shared" ref="L138:L201" si="7">IFERROR(E138+F138+G138+H138+I138*$A$5+J138*$A$2+K138*$C$2,"")</f>
        <v>0</v>
      </c>
    </row>
    <row r="139" spans="1:12" ht="17.25" thickTop="1" thickBot="1">
      <c r="A139" s="82"/>
      <c r="B139" s="19"/>
      <c r="C139" s="75"/>
      <c r="D139" s="16" t="str">
        <f t="shared" si="6"/>
        <v/>
      </c>
      <c r="E139" s="17"/>
      <c r="F139" s="17"/>
      <c r="G139" s="17"/>
      <c r="H139" s="17"/>
      <c r="I139" s="18"/>
      <c r="J139" s="18"/>
      <c r="K139" s="18"/>
      <c r="L139" s="46">
        <f t="shared" si="7"/>
        <v>0</v>
      </c>
    </row>
    <row r="140" spans="1:12" ht="17.25" thickTop="1" thickBot="1">
      <c r="A140" s="82"/>
      <c r="B140" s="19"/>
      <c r="C140" s="75"/>
      <c r="D140" s="16" t="str">
        <f t="shared" si="6"/>
        <v/>
      </c>
      <c r="E140" s="17"/>
      <c r="F140" s="17"/>
      <c r="G140" s="17"/>
      <c r="H140" s="17"/>
      <c r="I140" s="18"/>
      <c r="J140" s="18"/>
      <c r="K140" s="18"/>
      <c r="L140" s="46">
        <f t="shared" si="7"/>
        <v>0</v>
      </c>
    </row>
    <row r="141" spans="1:12" ht="17.25" thickTop="1" thickBot="1">
      <c r="A141" s="82"/>
      <c r="B141" s="19"/>
      <c r="C141" s="75"/>
      <c r="D141" s="16" t="str">
        <f t="shared" si="6"/>
        <v/>
      </c>
      <c r="E141" s="17"/>
      <c r="F141" s="17"/>
      <c r="G141" s="17"/>
      <c r="H141" s="17"/>
      <c r="I141" s="18"/>
      <c r="J141" s="18"/>
      <c r="K141" s="18"/>
      <c r="L141" s="46">
        <f t="shared" si="7"/>
        <v>0</v>
      </c>
    </row>
    <row r="142" spans="1:12" ht="17.25" thickTop="1" thickBot="1">
      <c r="A142" s="82"/>
      <c r="B142" s="19"/>
      <c r="C142" s="75"/>
      <c r="D142" s="16" t="str">
        <f t="shared" si="6"/>
        <v/>
      </c>
      <c r="E142" s="17"/>
      <c r="F142" s="17"/>
      <c r="G142" s="17"/>
      <c r="H142" s="17"/>
      <c r="I142" s="18"/>
      <c r="J142" s="18"/>
      <c r="K142" s="18"/>
      <c r="L142" s="46">
        <f t="shared" si="7"/>
        <v>0</v>
      </c>
    </row>
    <row r="143" spans="1:12" ht="17.25" thickTop="1" thickBot="1">
      <c r="A143" s="82"/>
      <c r="B143" s="19"/>
      <c r="C143" s="75"/>
      <c r="D143" s="16" t="str">
        <f t="shared" si="6"/>
        <v/>
      </c>
      <c r="E143" s="17"/>
      <c r="F143" s="17"/>
      <c r="G143" s="17"/>
      <c r="H143" s="17"/>
      <c r="I143" s="18"/>
      <c r="J143" s="18"/>
      <c r="K143" s="18"/>
      <c r="L143" s="46">
        <f t="shared" si="7"/>
        <v>0</v>
      </c>
    </row>
    <row r="144" spans="1:12" ht="17.25" thickTop="1" thickBot="1">
      <c r="A144" s="82"/>
      <c r="B144" s="19"/>
      <c r="C144" s="75"/>
      <c r="D144" s="16" t="str">
        <f t="shared" si="6"/>
        <v/>
      </c>
      <c r="E144" s="17"/>
      <c r="F144" s="17"/>
      <c r="G144" s="17"/>
      <c r="H144" s="17"/>
      <c r="I144" s="18"/>
      <c r="J144" s="18"/>
      <c r="K144" s="18"/>
      <c r="L144" s="46">
        <f t="shared" si="7"/>
        <v>0</v>
      </c>
    </row>
    <row r="145" spans="1:12" ht="17.25" thickTop="1" thickBot="1">
      <c r="A145" s="82"/>
      <c r="B145" s="19"/>
      <c r="C145" s="75"/>
      <c r="D145" s="16" t="str">
        <f t="shared" si="6"/>
        <v/>
      </c>
      <c r="E145" s="17"/>
      <c r="F145" s="17"/>
      <c r="G145" s="17"/>
      <c r="H145" s="17"/>
      <c r="I145" s="18"/>
      <c r="J145" s="18"/>
      <c r="K145" s="18"/>
      <c r="L145" s="46">
        <f t="shared" si="7"/>
        <v>0</v>
      </c>
    </row>
    <row r="146" spans="1:12" ht="17.25" thickTop="1" thickBot="1">
      <c r="A146" s="82"/>
      <c r="B146" s="19"/>
      <c r="C146" s="75"/>
      <c r="D146" s="16" t="str">
        <f t="shared" si="6"/>
        <v/>
      </c>
      <c r="E146" s="17"/>
      <c r="F146" s="17"/>
      <c r="G146" s="17"/>
      <c r="H146" s="17"/>
      <c r="I146" s="18"/>
      <c r="J146" s="18"/>
      <c r="K146" s="18"/>
      <c r="L146" s="46">
        <f t="shared" si="7"/>
        <v>0</v>
      </c>
    </row>
    <row r="147" spans="1:12" ht="17.25" thickTop="1" thickBot="1">
      <c r="A147" s="82"/>
      <c r="B147" s="19"/>
      <c r="C147" s="75"/>
      <c r="D147" s="16" t="str">
        <f t="shared" si="6"/>
        <v/>
      </c>
      <c r="E147" s="17"/>
      <c r="F147" s="17"/>
      <c r="G147" s="17"/>
      <c r="H147" s="17"/>
      <c r="I147" s="18"/>
      <c r="J147" s="18"/>
      <c r="K147" s="18"/>
      <c r="L147" s="46">
        <f t="shared" si="7"/>
        <v>0</v>
      </c>
    </row>
    <row r="148" spans="1:12" ht="17.25" thickTop="1" thickBot="1">
      <c r="A148" s="82"/>
      <c r="B148" s="19"/>
      <c r="C148" s="75"/>
      <c r="D148" s="16" t="str">
        <f t="shared" si="6"/>
        <v/>
      </c>
      <c r="E148" s="17"/>
      <c r="F148" s="17"/>
      <c r="G148" s="17"/>
      <c r="H148" s="17"/>
      <c r="I148" s="18"/>
      <c r="J148" s="18"/>
      <c r="K148" s="18"/>
      <c r="L148" s="46">
        <f t="shared" si="7"/>
        <v>0</v>
      </c>
    </row>
    <row r="149" spans="1:12" ht="17.25" thickTop="1" thickBot="1">
      <c r="A149" s="82"/>
      <c r="B149" s="19"/>
      <c r="C149" s="75"/>
      <c r="D149" s="16" t="str">
        <f t="shared" si="6"/>
        <v/>
      </c>
      <c r="E149" s="17"/>
      <c r="F149" s="17"/>
      <c r="G149" s="17"/>
      <c r="H149" s="17"/>
      <c r="I149" s="18"/>
      <c r="J149" s="18"/>
      <c r="K149" s="18"/>
      <c r="L149" s="46">
        <f t="shared" si="7"/>
        <v>0</v>
      </c>
    </row>
    <row r="150" spans="1:12" ht="17.25" thickTop="1" thickBot="1">
      <c r="A150" s="82"/>
      <c r="B150" s="19"/>
      <c r="C150" s="75"/>
      <c r="D150" s="16" t="str">
        <f t="shared" si="6"/>
        <v/>
      </c>
      <c r="E150" s="17"/>
      <c r="F150" s="17"/>
      <c r="G150" s="17"/>
      <c r="H150" s="17"/>
      <c r="I150" s="18"/>
      <c r="J150" s="18"/>
      <c r="K150" s="18"/>
      <c r="L150" s="46">
        <f t="shared" si="7"/>
        <v>0</v>
      </c>
    </row>
    <row r="151" spans="1:12" ht="17.25" thickTop="1" thickBot="1">
      <c r="A151" s="82"/>
      <c r="B151" s="19"/>
      <c r="C151" s="75"/>
      <c r="D151" s="16" t="str">
        <f t="shared" si="6"/>
        <v/>
      </c>
      <c r="E151" s="17"/>
      <c r="F151" s="17"/>
      <c r="G151" s="17"/>
      <c r="H151" s="17"/>
      <c r="I151" s="18"/>
      <c r="J151" s="18"/>
      <c r="K151" s="18"/>
      <c r="L151" s="46">
        <f t="shared" si="7"/>
        <v>0</v>
      </c>
    </row>
    <row r="152" spans="1:12" ht="17.25" thickTop="1" thickBot="1">
      <c r="A152" s="82"/>
      <c r="B152" s="19"/>
      <c r="C152" s="75"/>
      <c r="D152" s="16" t="str">
        <f t="shared" si="6"/>
        <v/>
      </c>
      <c r="E152" s="17"/>
      <c r="F152" s="17"/>
      <c r="G152" s="17"/>
      <c r="H152" s="17"/>
      <c r="I152" s="18"/>
      <c r="J152" s="18"/>
      <c r="K152" s="18"/>
      <c r="L152" s="46">
        <f t="shared" si="7"/>
        <v>0</v>
      </c>
    </row>
    <row r="153" spans="1:12" ht="17.25" thickTop="1" thickBot="1">
      <c r="A153" s="82"/>
      <c r="B153" s="19"/>
      <c r="C153" s="75"/>
      <c r="D153" s="16" t="str">
        <f t="shared" si="6"/>
        <v/>
      </c>
      <c r="E153" s="17"/>
      <c r="F153" s="17"/>
      <c r="G153" s="17"/>
      <c r="H153" s="17"/>
      <c r="I153" s="18"/>
      <c r="J153" s="18"/>
      <c r="K153" s="18"/>
      <c r="L153" s="46">
        <f t="shared" si="7"/>
        <v>0</v>
      </c>
    </row>
    <row r="154" spans="1:12" ht="17.25" thickTop="1" thickBot="1">
      <c r="A154" s="82"/>
      <c r="B154" s="19"/>
      <c r="C154" s="75"/>
      <c r="D154" s="16" t="str">
        <f t="shared" si="6"/>
        <v/>
      </c>
      <c r="E154" s="17"/>
      <c r="F154" s="17"/>
      <c r="G154" s="17"/>
      <c r="H154" s="17"/>
      <c r="I154" s="18"/>
      <c r="J154" s="18"/>
      <c r="K154" s="18"/>
      <c r="L154" s="46">
        <f t="shared" si="7"/>
        <v>0</v>
      </c>
    </row>
    <row r="155" spans="1:12" ht="17.25" thickTop="1" thickBot="1">
      <c r="A155" s="82"/>
      <c r="B155" s="19"/>
      <c r="C155" s="75"/>
      <c r="D155" s="16" t="str">
        <f t="shared" si="6"/>
        <v/>
      </c>
      <c r="E155" s="17"/>
      <c r="F155" s="17"/>
      <c r="G155" s="17"/>
      <c r="H155" s="17"/>
      <c r="I155" s="18"/>
      <c r="J155" s="18"/>
      <c r="K155" s="18"/>
      <c r="L155" s="46">
        <f t="shared" si="7"/>
        <v>0</v>
      </c>
    </row>
    <row r="156" spans="1:12" ht="17.25" thickTop="1" thickBot="1">
      <c r="A156" s="82"/>
      <c r="B156" s="19"/>
      <c r="C156" s="75"/>
      <c r="D156" s="16" t="str">
        <f t="shared" si="6"/>
        <v/>
      </c>
      <c r="E156" s="17"/>
      <c r="F156" s="17"/>
      <c r="G156" s="17"/>
      <c r="H156" s="17"/>
      <c r="I156" s="18"/>
      <c r="J156" s="18"/>
      <c r="K156" s="18"/>
      <c r="L156" s="46">
        <f t="shared" si="7"/>
        <v>0</v>
      </c>
    </row>
    <row r="157" spans="1:12" ht="17.25" thickTop="1" thickBot="1">
      <c r="A157" s="82"/>
      <c r="B157" s="19"/>
      <c r="C157" s="75"/>
      <c r="D157" s="16" t="str">
        <f t="shared" si="6"/>
        <v/>
      </c>
      <c r="E157" s="17"/>
      <c r="F157" s="17"/>
      <c r="G157" s="17"/>
      <c r="H157" s="17"/>
      <c r="I157" s="18"/>
      <c r="J157" s="18"/>
      <c r="K157" s="18"/>
      <c r="L157" s="46">
        <f t="shared" si="7"/>
        <v>0</v>
      </c>
    </row>
    <row r="158" spans="1:12" ht="17.25" thickTop="1" thickBot="1">
      <c r="A158" s="82"/>
      <c r="B158" s="19"/>
      <c r="C158" s="75"/>
      <c r="D158" s="16" t="str">
        <f t="shared" si="6"/>
        <v/>
      </c>
      <c r="E158" s="17"/>
      <c r="F158" s="17"/>
      <c r="G158" s="17"/>
      <c r="H158" s="17"/>
      <c r="I158" s="18"/>
      <c r="J158" s="18"/>
      <c r="K158" s="18"/>
      <c r="L158" s="46">
        <f t="shared" si="7"/>
        <v>0</v>
      </c>
    </row>
    <row r="159" spans="1:12" ht="17.25" thickTop="1" thickBot="1">
      <c r="A159" s="82"/>
      <c r="B159" s="19"/>
      <c r="C159" s="75"/>
      <c r="D159" s="16" t="str">
        <f t="shared" si="6"/>
        <v/>
      </c>
      <c r="E159" s="17"/>
      <c r="F159" s="17"/>
      <c r="G159" s="17"/>
      <c r="H159" s="17"/>
      <c r="I159" s="18"/>
      <c r="J159" s="18"/>
      <c r="K159" s="18"/>
      <c r="L159" s="46">
        <f t="shared" si="7"/>
        <v>0</v>
      </c>
    </row>
    <row r="160" spans="1:12" ht="17.25" thickTop="1" thickBot="1">
      <c r="A160" s="82"/>
      <c r="B160" s="19"/>
      <c r="C160" s="75"/>
      <c r="D160" s="16" t="str">
        <f t="shared" si="6"/>
        <v/>
      </c>
      <c r="E160" s="17"/>
      <c r="F160" s="17"/>
      <c r="G160" s="17"/>
      <c r="H160" s="17"/>
      <c r="I160" s="18"/>
      <c r="J160" s="18"/>
      <c r="K160" s="18"/>
      <c r="L160" s="46">
        <f t="shared" si="7"/>
        <v>0</v>
      </c>
    </row>
    <row r="161" spans="1:12" ht="17.25" thickTop="1" thickBot="1">
      <c r="A161" s="82"/>
      <c r="B161" s="19"/>
      <c r="C161" s="75"/>
      <c r="D161" s="16" t="str">
        <f t="shared" si="6"/>
        <v/>
      </c>
      <c r="E161" s="17"/>
      <c r="F161" s="17"/>
      <c r="G161" s="17"/>
      <c r="H161" s="17"/>
      <c r="I161" s="18"/>
      <c r="J161" s="18"/>
      <c r="K161" s="18"/>
      <c r="L161" s="46">
        <f t="shared" si="7"/>
        <v>0</v>
      </c>
    </row>
    <row r="162" spans="1:12" ht="17.25" thickTop="1" thickBot="1">
      <c r="A162" s="82"/>
      <c r="B162" s="19"/>
      <c r="C162" s="75"/>
      <c r="D162" s="16" t="str">
        <f t="shared" si="6"/>
        <v/>
      </c>
      <c r="E162" s="17"/>
      <c r="F162" s="17"/>
      <c r="G162" s="17"/>
      <c r="H162" s="17"/>
      <c r="I162" s="18"/>
      <c r="J162" s="18"/>
      <c r="K162" s="18"/>
      <c r="L162" s="46">
        <f t="shared" si="7"/>
        <v>0</v>
      </c>
    </row>
    <row r="163" spans="1:12" ht="17.25" thickTop="1" thickBot="1">
      <c r="A163" s="82"/>
      <c r="B163" s="19"/>
      <c r="C163" s="75"/>
      <c r="D163" s="16" t="str">
        <f t="shared" si="6"/>
        <v/>
      </c>
      <c r="E163" s="17"/>
      <c r="F163" s="17"/>
      <c r="G163" s="17"/>
      <c r="H163" s="17"/>
      <c r="I163" s="18"/>
      <c r="J163" s="18"/>
      <c r="K163" s="18"/>
      <c r="L163" s="46">
        <f t="shared" si="7"/>
        <v>0</v>
      </c>
    </row>
    <row r="164" spans="1:12" ht="17.25" thickTop="1" thickBot="1">
      <c r="A164" s="82"/>
      <c r="B164" s="19"/>
      <c r="C164" s="75"/>
      <c r="D164" s="16" t="str">
        <f t="shared" si="6"/>
        <v/>
      </c>
      <c r="E164" s="17"/>
      <c r="F164" s="17"/>
      <c r="G164" s="17"/>
      <c r="H164" s="17"/>
      <c r="I164" s="18"/>
      <c r="J164" s="18"/>
      <c r="K164" s="18"/>
      <c r="L164" s="46">
        <f t="shared" si="7"/>
        <v>0</v>
      </c>
    </row>
    <row r="165" spans="1:12" ht="17.25" thickTop="1" thickBot="1">
      <c r="A165" s="82"/>
      <c r="B165" s="19"/>
      <c r="C165" s="75"/>
      <c r="D165" s="16" t="str">
        <f t="shared" si="6"/>
        <v/>
      </c>
      <c r="E165" s="17"/>
      <c r="F165" s="17"/>
      <c r="G165" s="17"/>
      <c r="H165" s="17"/>
      <c r="I165" s="18"/>
      <c r="J165" s="18"/>
      <c r="K165" s="18"/>
      <c r="L165" s="46">
        <f t="shared" si="7"/>
        <v>0</v>
      </c>
    </row>
    <row r="166" spans="1:12" ht="17.25" thickTop="1" thickBot="1">
      <c r="A166" s="82"/>
      <c r="B166" s="19"/>
      <c r="C166" s="75"/>
      <c r="D166" s="16" t="str">
        <f t="shared" si="6"/>
        <v/>
      </c>
      <c r="E166" s="17"/>
      <c r="F166" s="17"/>
      <c r="G166" s="17"/>
      <c r="H166" s="17"/>
      <c r="I166" s="18"/>
      <c r="J166" s="18"/>
      <c r="K166" s="18"/>
      <c r="L166" s="46">
        <f t="shared" si="7"/>
        <v>0</v>
      </c>
    </row>
    <row r="167" spans="1:12" ht="17.25" thickTop="1" thickBot="1">
      <c r="A167" s="82"/>
      <c r="B167" s="19"/>
      <c r="C167" s="75"/>
      <c r="D167" s="16" t="str">
        <f t="shared" si="6"/>
        <v/>
      </c>
      <c r="E167" s="17"/>
      <c r="F167" s="17"/>
      <c r="G167" s="17"/>
      <c r="H167" s="17"/>
      <c r="I167" s="18"/>
      <c r="J167" s="18"/>
      <c r="K167" s="18"/>
      <c r="L167" s="46">
        <f t="shared" si="7"/>
        <v>0</v>
      </c>
    </row>
    <row r="168" spans="1:12" ht="17.25" thickTop="1" thickBot="1">
      <c r="A168" s="82"/>
      <c r="B168" s="19"/>
      <c r="C168" s="75"/>
      <c r="D168" s="16" t="str">
        <f t="shared" si="6"/>
        <v/>
      </c>
      <c r="E168" s="17"/>
      <c r="F168" s="17"/>
      <c r="G168" s="17"/>
      <c r="H168" s="17"/>
      <c r="I168" s="18"/>
      <c r="J168" s="18"/>
      <c r="K168" s="18"/>
      <c r="L168" s="46">
        <f t="shared" si="7"/>
        <v>0</v>
      </c>
    </row>
    <row r="169" spans="1:12" ht="17.25" thickTop="1" thickBot="1">
      <c r="A169" s="82"/>
      <c r="B169" s="19"/>
      <c r="C169" s="75"/>
      <c r="D169" s="16" t="str">
        <f t="shared" si="6"/>
        <v/>
      </c>
      <c r="E169" s="17"/>
      <c r="F169" s="17"/>
      <c r="G169" s="17"/>
      <c r="H169" s="17"/>
      <c r="I169" s="18"/>
      <c r="J169" s="18"/>
      <c r="K169" s="18"/>
      <c r="L169" s="46">
        <f t="shared" si="7"/>
        <v>0</v>
      </c>
    </row>
    <row r="170" spans="1:12" ht="17.25" thickTop="1" thickBot="1">
      <c r="A170" s="82"/>
      <c r="B170" s="19"/>
      <c r="C170" s="75"/>
      <c r="D170" s="16" t="str">
        <f t="shared" si="6"/>
        <v/>
      </c>
      <c r="E170" s="17"/>
      <c r="F170" s="17"/>
      <c r="G170" s="17"/>
      <c r="H170" s="17"/>
      <c r="I170" s="18"/>
      <c r="J170" s="18"/>
      <c r="K170" s="18"/>
      <c r="L170" s="46">
        <f t="shared" si="7"/>
        <v>0</v>
      </c>
    </row>
    <row r="171" spans="1:12" ht="17.25" thickTop="1" thickBot="1">
      <c r="A171" s="82"/>
      <c r="B171" s="19"/>
      <c r="C171" s="75"/>
      <c r="D171" s="16" t="str">
        <f t="shared" si="6"/>
        <v/>
      </c>
      <c r="E171" s="17"/>
      <c r="F171" s="17"/>
      <c r="G171" s="17"/>
      <c r="H171" s="17"/>
      <c r="I171" s="18"/>
      <c r="J171" s="18"/>
      <c r="K171" s="18"/>
      <c r="L171" s="46">
        <f t="shared" si="7"/>
        <v>0</v>
      </c>
    </row>
    <row r="172" spans="1:12" ht="17.25" thickTop="1" thickBot="1">
      <c r="A172" s="82"/>
      <c r="B172" s="19"/>
      <c r="C172" s="75"/>
      <c r="D172" s="16" t="str">
        <f t="shared" si="6"/>
        <v/>
      </c>
      <c r="E172" s="17"/>
      <c r="F172" s="17"/>
      <c r="G172" s="17"/>
      <c r="H172" s="17"/>
      <c r="I172" s="18"/>
      <c r="J172" s="18"/>
      <c r="K172" s="18"/>
      <c r="L172" s="46">
        <f t="shared" si="7"/>
        <v>0</v>
      </c>
    </row>
    <row r="173" spans="1:12" ht="17.25" thickTop="1" thickBot="1">
      <c r="A173" s="82"/>
      <c r="B173" s="19"/>
      <c r="C173" s="75"/>
      <c r="D173" s="16" t="str">
        <f t="shared" si="6"/>
        <v/>
      </c>
      <c r="E173" s="17"/>
      <c r="F173" s="17"/>
      <c r="G173" s="17"/>
      <c r="H173" s="17"/>
      <c r="I173" s="18"/>
      <c r="J173" s="18"/>
      <c r="K173" s="18"/>
      <c r="L173" s="46">
        <f t="shared" si="7"/>
        <v>0</v>
      </c>
    </row>
    <row r="174" spans="1:12" ht="17.25" thickTop="1" thickBot="1">
      <c r="A174" s="82"/>
      <c r="B174" s="19"/>
      <c r="C174" s="75"/>
      <c r="D174" s="16" t="str">
        <f t="shared" si="6"/>
        <v/>
      </c>
      <c r="E174" s="17"/>
      <c r="F174" s="17"/>
      <c r="G174" s="17"/>
      <c r="H174" s="17"/>
      <c r="I174" s="18"/>
      <c r="J174" s="18"/>
      <c r="K174" s="18"/>
      <c r="L174" s="46">
        <f t="shared" si="7"/>
        <v>0</v>
      </c>
    </row>
    <row r="175" spans="1:12" ht="17.25" thickTop="1" thickBot="1">
      <c r="A175" s="82"/>
      <c r="B175" s="19"/>
      <c r="C175" s="75"/>
      <c r="D175" s="16" t="str">
        <f t="shared" si="6"/>
        <v/>
      </c>
      <c r="E175" s="17"/>
      <c r="F175" s="17"/>
      <c r="G175" s="17"/>
      <c r="H175" s="17"/>
      <c r="I175" s="18"/>
      <c r="J175" s="18"/>
      <c r="K175" s="18"/>
      <c r="L175" s="46">
        <f t="shared" si="7"/>
        <v>0</v>
      </c>
    </row>
    <row r="176" spans="1:12" ht="17.25" thickTop="1" thickBot="1">
      <c r="A176" s="82"/>
      <c r="B176" s="19"/>
      <c r="C176" s="75"/>
      <c r="D176" s="16" t="str">
        <f t="shared" si="6"/>
        <v/>
      </c>
      <c r="E176" s="17"/>
      <c r="F176" s="17"/>
      <c r="G176" s="17"/>
      <c r="H176" s="17"/>
      <c r="I176" s="18"/>
      <c r="J176" s="18"/>
      <c r="K176" s="18"/>
      <c r="L176" s="46">
        <f t="shared" si="7"/>
        <v>0</v>
      </c>
    </row>
    <row r="177" spans="1:12" ht="17.25" thickTop="1" thickBot="1">
      <c r="A177" s="82"/>
      <c r="B177" s="19"/>
      <c r="C177" s="75"/>
      <c r="D177" s="16" t="str">
        <f t="shared" si="6"/>
        <v/>
      </c>
      <c r="E177" s="17"/>
      <c r="F177" s="17"/>
      <c r="G177" s="17"/>
      <c r="H177" s="17"/>
      <c r="I177" s="18"/>
      <c r="J177" s="18"/>
      <c r="K177" s="18"/>
      <c r="L177" s="46">
        <f t="shared" si="7"/>
        <v>0</v>
      </c>
    </row>
    <row r="178" spans="1:12" ht="17.25" thickTop="1" thickBot="1">
      <c r="A178" s="82"/>
      <c r="B178" s="19"/>
      <c r="C178" s="75"/>
      <c r="D178" s="16" t="str">
        <f t="shared" si="6"/>
        <v/>
      </c>
      <c r="E178" s="17"/>
      <c r="F178" s="17"/>
      <c r="G178" s="17"/>
      <c r="H178" s="17"/>
      <c r="I178" s="18"/>
      <c r="J178" s="18"/>
      <c r="K178" s="18"/>
      <c r="L178" s="46">
        <f t="shared" si="7"/>
        <v>0</v>
      </c>
    </row>
    <row r="179" spans="1:12" ht="17.25" thickTop="1" thickBot="1">
      <c r="A179" s="82"/>
      <c r="B179" s="19"/>
      <c r="C179" s="75"/>
      <c r="D179" s="16" t="str">
        <f t="shared" si="6"/>
        <v/>
      </c>
      <c r="E179" s="17"/>
      <c r="F179" s="17"/>
      <c r="G179" s="17"/>
      <c r="H179" s="17"/>
      <c r="I179" s="18"/>
      <c r="J179" s="18"/>
      <c r="K179" s="18"/>
      <c r="L179" s="46">
        <f t="shared" si="7"/>
        <v>0</v>
      </c>
    </row>
    <row r="180" spans="1:12" ht="17.25" thickTop="1" thickBot="1">
      <c r="A180" s="82"/>
      <c r="B180" s="19"/>
      <c r="C180" s="75"/>
      <c r="D180" s="16" t="str">
        <f t="shared" si="6"/>
        <v/>
      </c>
      <c r="E180" s="17"/>
      <c r="F180" s="17"/>
      <c r="G180" s="17"/>
      <c r="H180" s="17"/>
      <c r="I180" s="18"/>
      <c r="J180" s="18"/>
      <c r="K180" s="18"/>
      <c r="L180" s="46">
        <f t="shared" si="7"/>
        <v>0</v>
      </c>
    </row>
    <row r="181" spans="1:12" ht="17.25" thickTop="1" thickBot="1">
      <c r="A181" s="82"/>
      <c r="B181" s="19"/>
      <c r="C181" s="75"/>
      <c r="D181" s="16" t="str">
        <f t="shared" si="6"/>
        <v/>
      </c>
      <c r="E181" s="17"/>
      <c r="F181" s="17"/>
      <c r="G181" s="17"/>
      <c r="H181" s="17"/>
      <c r="I181" s="18"/>
      <c r="J181" s="18"/>
      <c r="K181" s="18"/>
      <c r="L181" s="46">
        <f t="shared" si="7"/>
        <v>0</v>
      </c>
    </row>
    <row r="182" spans="1:12" ht="17.25" thickTop="1" thickBot="1">
      <c r="A182" s="82"/>
      <c r="B182" s="19"/>
      <c r="C182" s="75"/>
      <c r="D182" s="16" t="str">
        <f t="shared" si="6"/>
        <v/>
      </c>
      <c r="E182" s="17"/>
      <c r="F182" s="17"/>
      <c r="G182" s="17"/>
      <c r="H182" s="17"/>
      <c r="I182" s="18"/>
      <c r="J182" s="18"/>
      <c r="K182" s="18"/>
      <c r="L182" s="46">
        <f t="shared" si="7"/>
        <v>0</v>
      </c>
    </row>
    <row r="183" spans="1:12" ht="17.25" thickTop="1" thickBot="1">
      <c r="A183" s="82"/>
      <c r="B183" s="19"/>
      <c r="C183" s="75"/>
      <c r="D183" s="16" t="str">
        <f t="shared" si="6"/>
        <v/>
      </c>
      <c r="E183" s="17"/>
      <c r="F183" s="17"/>
      <c r="G183" s="17"/>
      <c r="H183" s="17"/>
      <c r="I183" s="18"/>
      <c r="J183" s="18"/>
      <c r="K183" s="18"/>
      <c r="L183" s="46">
        <f t="shared" si="7"/>
        <v>0</v>
      </c>
    </row>
    <row r="184" spans="1:12" ht="17.25" thickTop="1" thickBot="1">
      <c r="A184" s="82"/>
      <c r="B184" s="19"/>
      <c r="C184" s="75"/>
      <c r="D184" s="16" t="str">
        <f t="shared" si="6"/>
        <v/>
      </c>
      <c r="E184" s="17"/>
      <c r="F184" s="17"/>
      <c r="G184" s="17"/>
      <c r="H184" s="17"/>
      <c r="I184" s="18"/>
      <c r="J184" s="18"/>
      <c r="K184" s="18"/>
      <c r="L184" s="46">
        <f t="shared" si="7"/>
        <v>0</v>
      </c>
    </row>
    <row r="185" spans="1:12" ht="17.25" thickTop="1" thickBot="1">
      <c r="A185" s="82"/>
      <c r="B185" s="19"/>
      <c r="C185" s="75"/>
      <c r="D185" s="16" t="str">
        <f t="shared" si="6"/>
        <v/>
      </c>
      <c r="E185" s="17"/>
      <c r="F185" s="17"/>
      <c r="G185" s="17"/>
      <c r="H185" s="17"/>
      <c r="I185" s="18"/>
      <c r="J185" s="18"/>
      <c r="K185" s="18"/>
      <c r="L185" s="46">
        <f t="shared" si="7"/>
        <v>0</v>
      </c>
    </row>
    <row r="186" spans="1:12" ht="17.25" thickTop="1" thickBot="1">
      <c r="A186" s="82"/>
      <c r="B186" s="19"/>
      <c r="C186" s="75"/>
      <c r="D186" s="16" t="str">
        <f t="shared" si="6"/>
        <v/>
      </c>
      <c r="E186" s="17"/>
      <c r="F186" s="17"/>
      <c r="G186" s="17"/>
      <c r="H186" s="17"/>
      <c r="I186" s="18"/>
      <c r="J186" s="18"/>
      <c r="K186" s="18"/>
      <c r="L186" s="46">
        <f t="shared" si="7"/>
        <v>0</v>
      </c>
    </row>
    <row r="187" spans="1:12" ht="17.25" thickTop="1" thickBot="1">
      <c r="A187" s="82"/>
      <c r="B187" s="19"/>
      <c r="C187" s="75"/>
      <c r="D187" s="16" t="str">
        <f t="shared" ref="D187:D235" si="8">IF(B187&gt;1500,B187+1,"")</f>
        <v/>
      </c>
      <c r="E187" s="17"/>
      <c r="F187" s="17"/>
      <c r="G187" s="17"/>
      <c r="H187" s="17"/>
      <c r="I187" s="18"/>
      <c r="J187" s="18"/>
      <c r="K187" s="18"/>
      <c r="L187" s="46">
        <f t="shared" si="7"/>
        <v>0</v>
      </c>
    </row>
    <row r="188" spans="1:12" ht="17.25" thickTop="1" thickBot="1">
      <c r="A188" s="82"/>
      <c r="B188" s="19"/>
      <c r="C188" s="75"/>
      <c r="D188" s="16" t="str">
        <f t="shared" si="8"/>
        <v/>
      </c>
      <c r="E188" s="17"/>
      <c r="F188" s="17"/>
      <c r="G188" s="17"/>
      <c r="H188" s="17"/>
      <c r="I188" s="18"/>
      <c r="J188" s="18"/>
      <c r="K188" s="18"/>
      <c r="L188" s="46">
        <f t="shared" si="7"/>
        <v>0</v>
      </c>
    </row>
    <row r="189" spans="1:12" ht="17.25" thickTop="1" thickBot="1">
      <c r="A189" s="82"/>
      <c r="B189" s="19"/>
      <c r="C189" s="75"/>
      <c r="D189" s="16" t="str">
        <f t="shared" si="8"/>
        <v/>
      </c>
      <c r="E189" s="17"/>
      <c r="F189" s="17"/>
      <c r="G189" s="17"/>
      <c r="H189" s="17"/>
      <c r="I189" s="18"/>
      <c r="J189" s="18"/>
      <c r="K189" s="18"/>
      <c r="L189" s="46">
        <f t="shared" si="7"/>
        <v>0</v>
      </c>
    </row>
    <row r="190" spans="1:12" ht="17.25" thickTop="1" thickBot="1">
      <c r="A190" s="82"/>
      <c r="B190" s="19"/>
      <c r="C190" s="75"/>
      <c r="D190" s="16" t="str">
        <f t="shared" si="8"/>
        <v/>
      </c>
      <c r="E190" s="17"/>
      <c r="F190" s="17"/>
      <c r="G190" s="17"/>
      <c r="H190" s="17"/>
      <c r="I190" s="18"/>
      <c r="J190" s="18"/>
      <c r="K190" s="18"/>
      <c r="L190" s="46">
        <f t="shared" si="7"/>
        <v>0</v>
      </c>
    </row>
    <row r="191" spans="1:12" ht="17.25" thickTop="1" thickBot="1">
      <c r="A191" s="82"/>
      <c r="B191" s="19"/>
      <c r="C191" s="75"/>
      <c r="D191" s="16" t="str">
        <f t="shared" si="8"/>
        <v/>
      </c>
      <c r="E191" s="17"/>
      <c r="F191" s="17"/>
      <c r="G191" s="17"/>
      <c r="H191" s="17"/>
      <c r="I191" s="18"/>
      <c r="J191" s="18"/>
      <c r="K191" s="18"/>
      <c r="L191" s="46">
        <f t="shared" si="7"/>
        <v>0</v>
      </c>
    </row>
    <row r="192" spans="1:12" ht="17.25" thickTop="1" thickBot="1">
      <c r="A192" s="82"/>
      <c r="B192" s="19"/>
      <c r="C192" s="75"/>
      <c r="D192" s="16" t="str">
        <f t="shared" si="8"/>
        <v/>
      </c>
      <c r="E192" s="17"/>
      <c r="F192" s="17"/>
      <c r="G192" s="17"/>
      <c r="H192" s="17"/>
      <c r="I192" s="18"/>
      <c r="J192" s="18"/>
      <c r="K192" s="18"/>
      <c r="L192" s="46">
        <f t="shared" si="7"/>
        <v>0</v>
      </c>
    </row>
    <row r="193" spans="1:12" ht="17.25" thickTop="1" thickBot="1">
      <c r="A193" s="82"/>
      <c r="B193" s="19"/>
      <c r="C193" s="75"/>
      <c r="D193" s="16" t="str">
        <f t="shared" si="8"/>
        <v/>
      </c>
      <c r="E193" s="17"/>
      <c r="F193" s="17"/>
      <c r="G193" s="17"/>
      <c r="H193" s="17"/>
      <c r="I193" s="18"/>
      <c r="J193" s="18"/>
      <c r="K193" s="18"/>
      <c r="L193" s="46">
        <f t="shared" si="7"/>
        <v>0</v>
      </c>
    </row>
    <row r="194" spans="1:12" ht="17.25" thickTop="1" thickBot="1">
      <c r="A194" s="82"/>
      <c r="B194" s="19"/>
      <c r="C194" s="75"/>
      <c r="D194" s="16" t="str">
        <f t="shared" si="8"/>
        <v/>
      </c>
      <c r="E194" s="17"/>
      <c r="F194" s="17"/>
      <c r="G194" s="17"/>
      <c r="H194" s="17"/>
      <c r="I194" s="18"/>
      <c r="J194" s="18"/>
      <c r="K194" s="18"/>
      <c r="L194" s="46">
        <f t="shared" si="7"/>
        <v>0</v>
      </c>
    </row>
    <row r="195" spans="1:12" ht="17.25" thickTop="1" thickBot="1">
      <c r="A195" s="82"/>
      <c r="B195" s="19"/>
      <c r="C195" s="75"/>
      <c r="D195" s="16" t="str">
        <f t="shared" si="8"/>
        <v/>
      </c>
      <c r="E195" s="17"/>
      <c r="F195" s="17"/>
      <c r="G195" s="17"/>
      <c r="H195" s="17"/>
      <c r="I195" s="18"/>
      <c r="J195" s="18"/>
      <c r="K195" s="18"/>
      <c r="L195" s="46">
        <f t="shared" si="7"/>
        <v>0</v>
      </c>
    </row>
    <row r="196" spans="1:12" ht="17.25" thickTop="1" thickBot="1">
      <c r="A196" s="82"/>
      <c r="B196" s="19"/>
      <c r="C196" s="75"/>
      <c r="D196" s="16" t="str">
        <f t="shared" si="8"/>
        <v/>
      </c>
      <c r="E196" s="17"/>
      <c r="F196" s="17"/>
      <c r="G196" s="17"/>
      <c r="H196" s="17"/>
      <c r="I196" s="18"/>
      <c r="J196" s="18"/>
      <c r="K196" s="18"/>
      <c r="L196" s="46">
        <f t="shared" si="7"/>
        <v>0</v>
      </c>
    </row>
    <row r="197" spans="1:12" ht="17.25" thickTop="1" thickBot="1">
      <c r="A197" s="82"/>
      <c r="B197" s="19"/>
      <c r="C197" s="75"/>
      <c r="D197" s="16" t="str">
        <f t="shared" si="8"/>
        <v/>
      </c>
      <c r="E197" s="17"/>
      <c r="F197" s="17"/>
      <c r="G197" s="17"/>
      <c r="H197" s="17"/>
      <c r="I197" s="18"/>
      <c r="J197" s="18"/>
      <c r="K197" s="18"/>
      <c r="L197" s="46">
        <f t="shared" si="7"/>
        <v>0</v>
      </c>
    </row>
    <row r="198" spans="1:12" ht="17.25" thickTop="1" thickBot="1">
      <c r="A198" s="82"/>
      <c r="B198" s="19"/>
      <c r="C198" s="75"/>
      <c r="D198" s="16" t="str">
        <f t="shared" si="8"/>
        <v/>
      </c>
      <c r="E198" s="17"/>
      <c r="F198" s="17"/>
      <c r="G198" s="17"/>
      <c r="H198" s="17"/>
      <c r="I198" s="18"/>
      <c r="J198" s="18"/>
      <c r="K198" s="18"/>
      <c r="L198" s="46">
        <f t="shared" si="7"/>
        <v>0</v>
      </c>
    </row>
    <row r="199" spans="1:12" ht="17.25" thickTop="1" thickBot="1">
      <c r="A199" s="82"/>
      <c r="B199" s="19"/>
      <c r="C199" s="75"/>
      <c r="D199" s="16" t="str">
        <f t="shared" si="8"/>
        <v/>
      </c>
      <c r="E199" s="17"/>
      <c r="F199" s="17"/>
      <c r="G199" s="17"/>
      <c r="H199" s="17"/>
      <c r="I199" s="18"/>
      <c r="J199" s="18"/>
      <c r="K199" s="18"/>
      <c r="L199" s="46">
        <f t="shared" si="7"/>
        <v>0</v>
      </c>
    </row>
    <row r="200" spans="1:12" ht="17.25" thickTop="1" thickBot="1">
      <c r="A200" s="82"/>
      <c r="B200" s="19"/>
      <c r="C200" s="75"/>
      <c r="D200" s="16" t="str">
        <f t="shared" si="8"/>
        <v/>
      </c>
      <c r="E200" s="17"/>
      <c r="F200" s="17"/>
      <c r="G200" s="17"/>
      <c r="H200" s="17"/>
      <c r="I200" s="18"/>
      <c r="J200" s="18"/>
      <c r="K200" s="18"/>
      <c r="L200" s="46">
        <f t="shared" si="7"/>
        <v>0</v>
      </c>
    </row>
    <row r="201" spans="1:12" ht="17.25" thickTop="1" thickBot="1">
      <c r="A201" s="82"/>
      <c r="B201" s="19"/>
      <c r="C201" s="75"/>
      <c r="D201" s="16" t="str">
        <f t="shared" si="8"/>
        <v/>
      </c>
      <c r="E201" s="17"/>
      <c r="F201" s="17"/>
      <c r="G201" s="17"/>
      <c r="H201" s="17"/>
      <c r="I201" s="18"/>
      <c r="J201" s="18"/>
      <c r="K201" s="18"/>
      <c r="L201" s="46">
        <f t="shared" si="7"/>
        <v>0</v>
      </c>
    </row>
    <row r="202" spans="1:12" ht="17.25" thickTop="1" thickBot="1">
      <c r="A202" s="82"/>
      <c r="B202" s="19"/>
      <c r="C202" s="75"/>
      <c r="D202" s="16" t="str">
        <f t="shared" si="8"/>
        <v/>
      </c>
      <c r="E202" s="17"/>
      <c r="F202" s="17"/>
      <c r="G202" s="17"/>
      <c r="H202" s="17"/>
      <c r="I202" s="18"/>
      <c r="J202" s="18"/>
      <c r="K202" s="18"/>
      <c r="L202" s="46">
        <f t="shared" ref="L202:L235" si="9">IFERROR(E202+F202+G202+H202+I202*$A$5+J202*$A$2+K202*$C$2,"")</f>
        <v>0</v>
      </c>
    </row>
    <row r="203" spans="1:12" ht="17.25" thickTop="1" thickBot="1">
      <c r="A203" s="82"/>
      <c r="B203" s="19"/>
      <c r="C203" s="75"/>
      <c r="D203" s="16" t="str">
        <f t="shared" si="8"/>
        <v/>
      </c>
      <c r="E203" s="17"/>
      <c r="F203" s="17"/>
      <c r="G203" s="17"/>
      <c r="H203" s="17"/>
      <c r="I203" s="18"/>
      <c r="J203" s="18"/>
      <c r="K203" s="18"/>
      <c r="L203" s="46">
        <f t="shared" si="9"/>
        <v>0</v>
      </c>
    </row>
    <row r="204" spans="1:12" ht="17.25" thickTop="1" thickBot="1">
      <c r="A204" s="82"/>
      <c r="B204" s="19"/>
      <c r="C204" s="75"/>
      <c r="D204" s="16" t="str">
        <f t="shared" si="8"/>
        <v/>
      </c>
      <c r="E204" s="17"/>
      <c r="F204" s="17"/>
      <c r="G204" s="17"/>
      <c r="H204" s="17"/>
      <c r="I204" s="18"/>
      <c r="J204" s="18"/>
      <c r="K204" s="18"/>
      <c r="L204" s="46">
        <f t="shared" si="9"/>
        <v>0</v>
      </c>
    </row>
    <row r="205" spans="1:12" ht="17.25" thickTop="1" thickBot="1">
      <c r="A205" s="82"/>
      <c r="B205" s="19"/>
      <c r="C205" s="75"/>
      <c r="D205" s="16" t="str">
        <f t="shared" si="8"/>
        <v/>
      </c>
      <c r="E205" s="17"/>
      <c r="F205" s="17"/>
      <c r="G205" s="17"/>
      <c r="H205" s="17"/>
      <c r="I205" s="18"/>
      <c r="J205" s="18"/>
      <c r="K205" s="18"/>
      <c r="L205" s="46">
        <f t="shared" si="9"/>
        <v>0</v>
      </c>
    </row>
    <row r="206" spans="1:12" ht="17.25" thickTop="1" thickBot="1">
      <c r="A206" s="82"/>
      <c r="B206" s="19"/>
      <c r="C206" s="75"/>
      <c r="D206" s="16" t="str">
        <f t="shared" si="8"/>
        <v/>
      </c>
      <c r="E206" s="17"/>
      <c r="F206" s="17"/>
      <c r="G206" s="17"/>
      <c r="H206" s="17"/>
      <c r="I206" s="18"/>
      <c r="J206" s="18"/>
      <c r="K206" s="18"/>
      <c r="L206" s="46">
        <f t="shared" si="9"/>
        <v>0</v>
      </c>
    </row>
    <row r="207" spans="1:12" ht="17.25" thickTop="1" thickBot="1">
      <c r="A207" s="82"/>
      <c r="B207" s="19"/>
      <c r="C207" s="75"/>
      <c r="D207" s="16" t="str">
        <f t="shared" si="8"/>
        <v/>
      </c>
      <c r="E207" s="17"/>
      <c r="F207" s="17"/>
      <c r="G207" s="17"/>
      <c r="H207" s="17"/>
      <c r="I207" s="18"/>
      <c r="J207" s="18"/>
      <c r="K207" s="18"/>
      <c r="L207" s="46">
        <f t="shared" si="9"/>
        <v>0</v>
      </c>
    </row>
    <row r="208" spans="1:12" ht="17.25" thickTop="1" thickBot="1">
      <c r="A208" s="82"/>
      <c r="B208" s="19"/>
      <c r="C208" s="75"/>
      <c r="D208" s="16" t="str">
        <f t="shared" si="8"/>
        <v/>
      </c>
      <c r="E208" s="17"/>
      <c r="F208" s="17"/>
      <c r="G208" s="17"/>
      <c r="H208" s="17"/>
      <c r="I208" s="18"/>
      <c r="J208" s="18"/>
      <c r="K208" s="18"/>
      <c r="L208" s="46">
        <f t="shared" si="9"/>
        <v>0</v>
      </c>
    </row>
    <row r="209" spans="1:12" ht="17.25" thickTop="1" thickBot="1">
      <c r="A209" s="82"/>
      <c r="B209" s="19"/>
      <c r="C209" s="75"/>
      <c r="D209" s="16" t="str">
        <f t="shared" si="8"/>
        <v/>
      </c>
      <c r="E209" s="17"/>
      <c r="F209" s="17"/>
      <c r="G209" s="17"/>
      <c r="H209" s="17"/>
      <c r="I209" s="18"/>
      <c r="J209" s="18"/>
      <c r="K209" s="18"/>
      <c r="L209" s="46">
        <f t="shared" si="9"/>
        <v>0</v>
      </c>
    </row>
    <row r="210" spans="1:12" ht="17.25" thickTop="1" thickBot="1">
      <c r="A210" s="82"/>
      <c r="B210" s="19"/>
      <c r="C210" s="75"/>
      <c r="D210" s="16" t="str">
        <f t="shared" si="8"/>
        <v/>
      </c>
      <c r="E210" s="17"/>
      <c r="F210" s="17"/>
      <c r="G210" s="17"/>
      <c r="H210" s="17"/>
      <c r="I210" s="18"/>
      <c r="J210" s="18"/>
      <c r="K210" s="18"/>
      <c r="L210" s="46">
        <f t="shared" si="9"/>
        <v>0</v>
      </c>
    </row>
    <row r="211" spans="1:12" ht="17.25" thickTop="1" thickBot="1">
      <c r="A211" s="82"/>
      <c r="B211" s="19"/>
      <c r="C211" s="75"/>
      <c r="D211" s="16" t="str">
        <f t="shared" si="8"/>
        <v/>
      </c>
      <c r="E211" s="17"/>
      <c r="F211" s="17"/>
      <c r="G211" s="17"/>
      <c r="H211" s="17"/>
      <c r="I211" s="18"/>
      <c r="J211" s="18"/>
      <c r="K211" s="18"/>
      <c r="L211" s="46">
        <f t="shared" si="9"/>
        <v>0</v>
      </c>
    </row>
    <row r="212" spans="1:12" ht="17.25" thickTop="1" thickBot="1">
      <c r="A212" s="82"/>
      <c r="B212" s="19"/>
      <c r="C212" s="75"/>
      <c r="D212" s="16" t="str">
        <f t="shared" si="8"/>
        <v/>
      </c>
      <c r="E212" s="17"/>
      <c r="F212" s="17"/>
      <c r="G212" s="17"/>
      <c r="H212" s="17"/>
      <c r="I212" s="18"/>
      <c r="J212" s="18"/>
      <c r="K212" s="18"/>
      <c r="L212" s="46">
        <f t="shared" si="9"/>
        <v>0</v>
      </c>
    </row>
    <row r="213" spans="1:12" ht="17.25" thickTop="1" thickBot="1">
      <c r="A213" s="82"/>
      <c r="B213" s="19"/>
      <c r="C213" s="75"/>
      <c r="D213" s="16" t="str">
        <f t="shared" si="8"/>
        <v/>
      </c>
      <c r="E213" s="17"/>
      <c r="F213" s="17"/>
      <c r="G213" s="17"/>
      <c r="H213" s="17"/>
      <c r="I213" s="18"/>
      <c r="J213" s="18"/>
      <c r="K213" s="18"/>
      <c r="L213" s="46">
        <f t="shared" si="9"/>
        <v>0</v>
      </c>
    </row>
    <row r="214" spans="1:12" ht="17.25" thickTop="1" thickBot="1">
      <c r="A214" s="82"/>
      <c r="B214" s="19"/>
      <c r="C214" s="75"/>
      <c r="D214" s="16" t="str">
        <f t="shared" si="8"/>
        <v/>
      </c>
      <c r="E214" s="17"/>
      <c r="F214" s="17"/>
      <c r="G214" s="17"/>
      <c r="H214" s="17"/>
      <c r="I214" s="18"/>
      <c r="J214" s="18"/>
      <c r="K214" s="18"/>
      <c r="L214" s="46">
        <f t="shared" si="9"/>
        <v>0</v>
      </c>
    </row>
    <row r="215" spans="1:12" ht="17.25" thickTop="1" thickBot="1">
      <c r="A215" s="82"/>
      <c r="B215" s="19"/>
      <c r="C215" s="75"/>
      <c r="D215" s="16" t="str">
        <f t="shared" si="8"/>
        <v/>
      </c>
      <c r="E215" s="17"/>
      <c r="F215" s="17"/>
      <c r="G215" s="17"/>
      <c r="H215" s="17"/>
      <c r="I215" s="18"/>
      <c r="J215" s="18"/>
      <c r="K215" s="18"/>
      <c r="L215" s="46">
        <f t="shared" si="9"/>
        <v>0</v>
      </c>
    </row>
    <row r="216" spans="1:12" ht="17.25" thickTop="1" thickBot="1">
      <c r="A216" s="82"/>
      <c r="B216" s="19"/>
      <c r="C216" s="75"/>
      <c r="D216" s="16" t="str">
        <f t="shared" si="8"/>
        <v/>
      </c>
      <c r="E216" s="17"/>
      <c r="F216" s="17"/>
      <c r="G216" s="17"/>
      <c r="H216" s="17"/>
      <c r="I216" s="18"/>
      <c r="J216" s="18"/>
      <c r="K216" s="18"/>
      <c r="L216" s="46">
        <f t="shared" si="9"/>
        <v>0</v>
      </c>
    </row>
    <row r="217" spans="1:12" ht="17.25" thickTop="1" thickBot="1">
      <c r="A217" s="82"/>
      <c r="B217" s="19"/>
      <c r="C217" s="75"/>
      <c r="D217" s="16" t="str">
        <f t="shared" si="8"/>
        <v/>
      </c>
      <c r="E217" s="17"/>
      <c r="F217" s="17"/>
      <c r="G217" s="17"/>
      <c r="H217" s="17"/>
      <c r="I217" s="18"/>
      <c r="J217" s="18"/>
      <c r="K217" s="18"/>
      <c r="L217" s="46">
        <f t="shared" si="9"/>
        <v>0</v>
      </c>
    </row>
    <row r="218" spans="1:12" ht="17.25" thickTop="1" thickBot="1">
      <c r="A218" s="82"/>
      <c r="B218" s="19"/>
      <c r="C218" s="75"/>
      <c r="D218" s="16" t="str">
        <f t="shared" si="8"/>
        <v/>
      </c>
      <c r="E218" s="17"/>
      <c r="F218" s="17"/>
      <c r="G218" s="17"/>
      <c r="H218" s="17"/>
      <c r="I218" s="18"/>
      <c r="J218" s="18"/>
      <c r="K218" s="18"/>
      <c r="L218" s="46">
        <f t="shared" si="9"/>
        <v>0</v>
      </c>
    </row>
    <row r="219" spans="1:12" ht="17.25" thickTop="1" thickBot="1">
      <c r="A219" s="82"/>
      <c r="B219" s="19"/>
      <c r="C219" s="75"/>
      <c r="D219" s="16" t="str">
        <f t="shared" si="8"/>
        <v/>
      </c>
      <c r="E219" s="17"/>
      <c r="F219" s="17"/>
      <c r="G219" s="17"/>
      <c r="H219" s="17"/>
      <c r="I219" s="18"/>
      <c r="J219" s="18"/>
      <c r="K219" s="18"/>
      <c r="L219" s="46">
        <f t="shared" si="9"/>
        <v>0</v>
      </c>
    </row>
    <row r="220" spans="1:12" ht="17.25" thickTop="1" thickBot="1">
      <c r="A220" s="82"/>
      <c r="B220" s="19"/>
      <c r="C220" s="75"/>
      <c r="D220" s="16" t="str">
        <f t="shared" si="8"/>
        <v/>
      </c>
      <c r="E220" s="17"/>
      <c r="F220" s="17"/>
      <c r="G220" s="17"/>
      <c r="H220" s="17"/>
      <c r="I220" s="18"/>
      <c r="J220" s="18"/>
      <c r="K220" s="18"/>
      <c r="L220" s="46">
        <f t="shared" si="9"/>
        <v>0</v>
      </c>
    </row>
    <row r="221" spans="1:12" ht="17.25" thickTop="1" thickBot="1">
      <c r="A221" s="82"/>
      <c r="B221" s="19"/>
      <c r="C221" s="75"/>
      <c r="D221" s="16" t="str">
        <f t="shared" si="8"/>
        <v/>
      </c>
      <c r="E221" s="17"/>
      <c r="F221" s="17"/>
      <c r="G221" s="17"/>
      <c r="H221" s="17"/>
      <c r="I221" s="18"/>
      <c r="J221" s="18"/>
      <c r="K221" s="18"/>
      <c r="L221" s="46">
        <f t="shared" si="9"/>
        <v>0</v>
      </c>
    </row>
    <row r="222" spans="1:12" ht="17.25" thickTop="1" thickBot="1">
      <c r="A222" s="82"/>
      <c r="B222" s="19"/>
      <c r="C222" s="75"/>
      <c r="D222" s="16" t="str">
        <f t="shared" si="8"/>
        <v/>
      </c>
      <c r="E222" s="17"/>
      <c r="F222" s="17"/>
      <c r="G222" s="17"/>
      <c r="H222" s="17"/>
      <c r="I222" s="18"/>
      <c r="J222" s="18"/>
      <c r="K222" s="18"/>
      <c r="L222" s="46">
        <f t="shared" si="9"/>
        <v>0</v>
      </c>
    </row>
    <row r="223" spans="1:12" ht="17.25" thickTop="1" thickBot="1">
      <c r="A223" s="82"/>
      <c r="B223" s="19"/>
      <c r="C223" s="75"/>
      <c r="D223" s="16" t="str">
        <f t="shared" si="8"/>
        <v/>
      </c>
      <c r="E223" s="17"/>
      <c r="F223" s="17"/>
      <c r="G223" s="17"/>
      <c r="H223" s="17"/>
      <c r="I223" s="18"/>
      <c r="J223" s="18"/>
      <c r="K223" s="18"/>
      <c r="L223" s="46">
        <f t="shared" si="9"/>
        <v>0</v>
      </c>
    </row>
    <row r="224" spans="1:12" ht="17.25" thickTop="1" thickBot="1">
      <c r="A224" s="82"/>
      <c r="B224" s="19"/>
      <c r="C224" s="75"/>
      <c r="D224" s="16" t="str">
        <f t="shared" si="8"/>
        <v/>
      </c>
      <c r="E224" s="17"/>
      <c r="F224" s="17"/>
      <c r="G224" s="17"/>
      <c r="H224" s="17"/>
      <c r="I224" s="18"/>
      <c r="J224" s="18"/>
      <c r="K224" s="18"/>
      <c r="L224" s="46">
        <f t="shared" si="9"/>
        <v>0</v>
      </c>
    </row>
    <row r="225" spans="1:12" ht="17.25" thickTop="1" thickBot="1">
      <c r="A225" s="82"/>
      <c r="B225" s="19"/>
      <c r="C225" s="75"/>
      <c r="D225" s="16" t="str">
        <f t="shared" si="8"/>
        <v/>
      </c>
      <c r="E225" s="17"/>
      <c r="F225" s="17"/>
      <c r="G225" s="17"/>
      <c r="H225" s="17"/>
      <c r="I225" s="18"/>
      <c r="J225" s="18"/>
      <c r="K225" s="18"/>
      <c r="L225" s="46">
        <f t="shared" si="9"/>
        <v>0</v>
      </c>
    </row>
    <row r="226" spans="1:12" ht="17.25" thickTop="1" thickBot="1">
      <c r="A226" s="82"/>
      <c r="B226" s="19"/>
      <c r="C226" s="75"/>
      <c r="D226" s="16" t="str">
        <f t="shared" si="8"/>
        <v/>
      </c>
      <c r="E226" s="17"/>
      <c r="F226" s="17"/>
      <c r="G226" s="17"/>
      <c r="H226" s="17"/>
      <c r="I226" s="18"/>
      <c r="J226" s="18"/>
      <c r="K226" s="18"/>
      <c r="L226" s="46">
        <f t="shared" si="9"/>
        <v>0</v>
      </c>
    </row>
    <row r="227" spans="1:12" ht="17.25" thickTop="1" thickBot="1">
      <c r="A227" s="82"/>
      <c r="B227" s="19"/>
      <c r="C227" s="75"/>
      <c r="D227" s="16" t="str">
        <f t="shared" si="8"/>
        <v/>
      </c>
      <c r="E227" s="17"/>
      <c r="F227" s="17"/>
      <c r="G227" s="17"/>
      <c r="H227" s="17"/>
      <c r="I227" s="18"/>
      <c r="J227" s="18"/>
      <c r="K227" s="18"/>
      <c r="L227" s="46">
        <f t="shared" si="9"/>
        <v>0</v>
      </c>
    </row>
    <row r="228" spans="1:12" ht="17.25" thickTop="1" thickBot="1">
      <c r="A228" s="82"/>
      <c r="B228" s="19"/>
      <c r="C228" s="75"/>
      <c r="D228" s="16" t="str">
        <f t="shared" si="8"/>
        <v/>
      </c>
      <c r="E228" s="17"/>
      <c r="F228" s="17"/>
      <c r="G228" s="17"/>
      <c r="H228" s="17"/>
      <c r="I228" s="18"/>
      <c r="J228" s="18"/>
      <c r="K228" s="18"/>
      <c r="L228" s="46">
        <f t="shared" si="9"/>
        <v>0</v>
      </c>
    </row>
    <row r="229" spans="1:12" ht="17.25" thickTop="1" thickBot="1">
      <c r="A229" s="82"/>
      <c r="B229" s="19"/>
      <c r="C229" s="75"/>
      <c r="D229" s="16" t="str">
        <f t="shared" si="8"/>
        <v/>
      </c>
      <c r="E229" s="17"/>
      <c r="F229" s="17"/>
      <c r="G229" s="17"/>
      <c r="H229" s="17"/>
      <c r="I229" s="18"/>
      <c r="J229" s="18"/>
      <c r="K229" s="18"/>
      <c r="L229" s="46">
        <f t="shared" si="9"/>
        <v>0</v>
      </c>
    </row>
    <row r="230" spans="1:12" ht="17.25" thickTop="1" thickBot="1">
      <c r="A230" s="82"/>
      <c r="B230" s="19"/>
      <c r="C230" s="75"/>
      <c r="D230" s="16" t="str">
        <f t="shared" si="8"/>
        <v/>
      </c>
      <c r="E230" s="17"/>
      <c r="F230" s="17"/>
      <c r="G230" s="17"/>
      <c r="H230" s="17"/>
      <c r="I230" s="18"/>
      <c r="J230" s="18"/>
      <c r="K230" s="18"/>
      <c r="L230" s="46">
        <f t="shared" si="9"/>
        <v>0</v>
      </c>
    </row>
    <row r="231" spans="1:12" ht="17.25" thickTop="1" thickBot="1">
      <c r="A231" s="82"/>
      <c r="B231" s="19"/>
      <c r="C231" s="75"/>
      <c r="D231" s="16" t="str">
        <f t="shared" si="8"/>
        <v/>
      </c>
      <c r="E231" s="17"/>
      <c r="F231" s="17"/>
      <c r="G231" s="17"/>
      <c r="H231" s="17"/>
      <c r="I231" s="18"/>
      <c r="J231" s="18"/>
      <c r="K231" s="18"/>
      <c r="L231" s="46">
        <f t="shared" si="9"/>
        <v>0</v>
      </c>
    </row>
    <row r="232" spans="1:12" ht="17.25" thickTop="1" thickBot="1">
      <c r="A232" s="82"/>
      <c r="B232" s="19"/>
      <c r="C232" s="75"/>
      <c r="D232" s="16" t="str">
        <f t="shared" si="8"/>
        <v/>
      </c>
      <c r="E232" s="17"/>
      <c r="F232" s="17"/>
      <c r="G232" s="17"/>
      <c r="H232" s="17"/>
      <c r="I232" s="18"/>
      <c r="J232" s="18"/>
      <c r="K232" s="18"/>
      <c r="L232" s="46">
        <f t="shared" si="9"/>
        <v>0</v>
      </c>
    </row>
    <row r="233" spans="1:12" ht="17.25" thickTop="1" thickBot="1">
      <c r="A233" s="82"/>
      <c r="B233" s="19"/>
      <c r="C233" s="75"/>
      <c r="D233" s="16" t="str">
        <f t="shared" si="8"/>
        <v/>
      </c>
      <c r="E233" s="17"/>
      <c r="F233" s="17"/>
      <c r="G233" s="17"/>
      <c r="H233" s="17"/>
      <c r="I233" s="18"/>
      <c r="J233" s="18"/>
      <c r="K233" s="18"/>
      <c r="L233" s="46">
        <f t="shared" si="9"/>
        <v>0</v>
      </c>
    </row>
    <row r="234" spans="1:12" ht="17.25" thickTop="1" thickBot="1">
      <c r="A234" s="82"/>
      <c r="B234" s="19"/>
      <c r="C234" s="75"/>
      <c r="D234" s="16" t="str">
        <f t="shared" si="8"/>
        <v/>
      </c>
      <c r="E234" s="17"/>
      <c r="F234" s="17"/>
      <c r="G234" s="17"/>
      <c r="H234" s="17"/>
      <c r="I234" s="18"/>
      <c r="J234" s="18"/>
      <c r="K234" s="18"/>
      <c r="L234" s="46">
        <f t="shared" si="9"/>
        <v>0</v>
      </c>
    </row>
    <row r="235" spans="1:12" ht="16.5" thickTop="1">
      <c r="A235" s="82"/>
      <c r="B235" s="19"/>
      <c r="C235" s="75"/>
      <c r="D235" s="16" t="str">
        <f t="shared" si="8"/>
        <v/>
      </c>
      <c r="E235" s="17"/>
      <c r="F235" s="17"/>
      <c r="G235" s="17"/>
      <c r="H235" s="17"/>
      <c r="I235" s="18"/>
      <c r="J235" s="18"/>
      <c r="K235" s="18"/>
      <c r="L235" s="46">
        <f t="shared" si="9"/>
        <v>0</v>
      </c>
    </row>
  </sheetData>
  <dataConsolidate/>
  <mergeCells count="6">
    <mergeCell ref="L3:L4"/>
    <mergeCell ref="C4:D6"/>
    <mergeCell ref="A3:A4"/>
    <mergeCell ref="B3:B4"/>
    <mergeCell ref="E3:K4"/>
    <mergeCell ref="C3:D3"/>
  </mergeCells>
  <dataValidations xWindow="797" yWindow="716" count="4">
    <dataValidation allowBlank="1" showInputMessage="1" showErrorMessage="1" error="Veuillez choisir un statut dans le menu déroulant" sqref="J8:J1048576"/>
    <dataValidation type="list" allowBlank="1" showInputMessage="1" showErrorMessage="1" sqref="H236:H1048576">
      <formula1>statut_intervention</formula1>
    </dataValidation>
    <dataValidation type="list" allowBlank="1" showInputMessage="1" showErrorMessage="1" sqref="C8:C235">
      <formula1>Mois</formula1>
    </dataValidation>
    <dataValidation type="list" allowBlank="1" showInputMessage="1" showErrorMessage="1" sqref="B8:B235">
      <formula1>Années</formula1>
    </dataValidation>
  </dataValidations>
  <printOptions horizontalCentered="1" verticalCentered="1"/>
  <pageMargins left="0.25" right="0.25" top="0.75" bottom="0.75" header="0.3" footer="0.3"/>
  <pageSetup paperSize="8" fitToHeight="0" orientation="landscape" horizontalDpi="300" verticalDpi="300" copies="4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xWindow="797" yWindow="716" count="2">
        <x14:dataValidation type="list" allowBlank="1" showInputMessage="1" showErrorMessage="1">
          <x14:formula1>
            <xm:f>'Liste enfants'!$A$2:$A$21</xm:f>
          </x14:formula1>
          <xm:sqref>A8:A19</xm:sqref>
        </x14:dataValidation>
        <x14:dataValidation type="list" allowBlank="1" showInputMessage="1" showErrorMessage="1">
          <x14:formula1>
            <xm:f>'Liste enfants'!$A$2:$A$6</xm:f>
          </x14:formula1>
          <xm:sqref>A20:A1048576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34"/>
  <sheetViews>
    <sheetView tabSelected="1" topLeftCell="A9" workbookViewId="0">
      <selection activeCell="C12" sqref="C12"/>
    </sheetView>
  </sheetViews>
  <sheetFormatPr baseColWidth="10" defaultRowHeight="15"/>
  <cols>
    <col min="1" max="1" width="11.42578125" style="20"/>
    <col min="2" max="2" width="4" style="20" customWidth="1"/>
    <col min="3" max="3" width="21.42578125" style="20" customWidth="1"/>
    <col min="4" max="4" width="3.42578125" style="20" customWidth="1"/>
    <col min="5" max="5" width="20.42578125" style="20" customWidth="1"/>
    <col min="6" max="6" width="4.28515625" style="20" customWidth="1"/>
    <col min="7" max="7" width="18.42578125" style="20" customWidth="1"/>
    <col min="8" max="8" width="4" style="20" customWidth="1"/>
    <col min="9" max="9" width="20.7109375" style="20" customWidth="1"/>
    <col min="10" max="13" width="11.42578125" style="20"/>
    <col min="14" max="14" width="18" style="20" customWidth="1"/>
    <col min="15" max="15" width="17.85546875" style="20" bestFit="1" customWidth="1"/>
    <col min="16" max="18" width="11.42578125" style="20"/>
    <col min="19" max="19" width="18.85546875" style="20" bestFit="1" customWidth="1"/>
    <col min="20" max="26" width="11.42578125" style="20"/>
    <col min="27" max="27" width="17.85546875" style="20" hidden="1" customWidth="1"/>
    <col min="28" max="29" width="0" style="20" hidden="1" customWidth="1"/>
    <col min="30" max="31" width="18.85546875" style="20" hidden="1" customWidth="1"/>
    <col min="32" max="32" width="21.5703125" style="20" hidden="1" customWidth="1"/>
    <col min="33" max="35" width="0" style="20" hidden="1" customWidth="1"/>
    <col min="36" max="36" width="18.85546875" style="20" hidden="1" customWidth="1"/>
    <col min="37" max="16384" width="11.42578125" style="20"/>
  </cols>
  <sheetData>
    <row r="1" spans="1:36" ht="18.75" customHeight="1">
      <c r="A1" s="135"/>
      <c r="B1" s="135"/>
      <c r="C1" s="135"/>
      <c r="D1" s="135"/>
      <c r="E1" s="57"/>
      <c r="F1" s="121" t="s">
        <v>36</v>
      </c>
      <c r="G1" s="122"/>
      <c r="H1" s="122"/>
      <c r="I1" s="141">
        <f>I4+1</f>
        <v>2020</v>
      </c>
    </row>
    <row r="2" spans="1:36" ht="22.5" customHeight="1">
      <c r="A2" s="135"/>
      <c r="B2" s="135"/>
      <c r="C2" s="135"/>
      <c r="D2" s="135"/>
      <c r="E2" s="58"/>
      <c r="F2" s="123"/>
      <c r="G2" s="124"/>
      <c r="H2" s="124"/>
      <c r="I2" s="142"/>
    </row>
    <row r="3" spans="1:36" ht="15" customHeight="1">
      <c r="A3" s="137" t="s">
        <v>39</v>
      </c>
      <c r="B3" s="137"/>
      <c r="C3" s="147"/>
      <c r="D3" s="147"/>
      <c r="E3" s="147"/>
      <c r="F3" s="125"/>
      <c r="G3" s="126"/>
      <c r="H3" s="126"/>
      <c r="I3" s="143"/>
    </row>
    <row r="4" spans="1:36" ht="15" customHeight="1">
      <c r="A4" s="137"/>
      <c r="B4" s="137"/>
      <c r="C4" s="147"/>
      <c r="D4" s="147"/>
      <c r="E4" s="147"/>
      <c r="F4" s="127" t="s">
        <v>37</v>
      </c>
      <c r="G4" s="128"/>
      <c r="H4" s="128"/>
      <c r="I4" s="138">
        <f>O14</f>
        <v>2019</v>
      </c>
    </row>
    <row r="5" spans="1:36" ht="15" customHeight="1">
      <c r="A5" s="136" t="s">
        <v>38</v>
      </c>
      <c r="B5" s="136"/>
      <c r="C5" s="146"/>
      <c r="D5" s="146"/>
      <c r="E5" s="146"/>
      <c r="F5" s="129"/>
      <c r="G5" s="130"/>
      <c r="H5" s="130"/>
      <c r="I5" s="139"/>
    </row>
    <row r="6" spans="1:36" ht="15" customHeight="1">
      <c r="A6" s="136"/>
      <c r="B6" s="136"/>
      <c r="C6" s="146"/>
      <c r="D6" s="146"/>
      <c r="E6" s="146"/>
      <c r="F6" s="129"/>
      <c r="G6" s="130"/>
      <c r="H6" s="130"/>
      <c r="I6" s="139"/>
      <c r="S6" s="97"/>
      <c r="AB6"/>
    </row>
    <row r="7" spans="1:36">
      <c r="A7" s="144" t="s">
        <v>40</v>
      </c>
      <c r="B7" s="144"/>
      <c r="C7" s="145" t="str">
        <f>N14</f>
        <v>HERVÉ Malvina</v>
      </c>
      <c r="D7" s="145"/>
      <c r="E7" s="145"/>
      <c r="F7" s="131"/>
      <c r="G7" s="132"/>
      <c r="H7" s="132"/>
      <c r="I7" s="140"/>
    </row>
    <row r="8" spans="1:36" ht="18.75" customHeight="1">
      <c r="A8" s="144"/>
      <c r="B8" s="144"/>
      <c r="C8" s="145"/>
      <c r="D8" s="145"/>
      <c r="E8" s="145"/>
      <c r="F8" s="59"/>
      <c r="G8" s="133" t="s">
        <v>46</v>
      </c>
      <c r="H8" s="119"/>
      <c r="I8" s="119"/>
    </row>
    <row r="9" spans="1:36" ht="18.75" customHeight="1">
      <c r="A9" s="59"/>
      <c r="B9" s="59"/>
      <c r="C9" s="59"/>
      <c r="D9" s="59"/>
      <c r="E9" s="59"/>
      <c r="F9" s="59"/>
      <c r="G9" s="134"/>
      <c r="H9" s="120"/>
      <c r="I9" s="120"/>
    </row>
    <row r="10" spans="1:36" ht="60" customHeight="1">
      <c r="A10" s="22" t="s">
        <v>18</v>
      </c>
      <c r="B10" s="148" t="s">
        <v>48</v>
      </c>
      <c r="C10" s="148"/>
      <c r="D10" s="116" t="s">
        <v>49</v>
      </c>
      <c r="E10" s="116"/>
      <c r="F10" s="116" t="s">
        <v>50</v>
      </c>
      <c r="G10" s="116"/>
      <c r="H10" s="116" t="s">
        <v>51</v>
      </c>
      <c r="I10" s="116"/>
      <c r="S10" s="96"/>
      <c r="AD10" s="98" t="s">
        <v>58</v>
      </c>
      <c r="AE10" s="98" t="s">
        <v>59</v>
      </c>
      <c r="AF10" s="98" t="s">
        <v>60</v>
      </c>
      <c r="AG10" s="98" t="s">
        <v>62</v>
      </c>
      <c r="AH10" s="98" t="s">
        <v>72</v>
      </c>
      <c r="AI10" s="98" t="s">
        <v>73</v>
      </c>
      <c r="AJ10" s="98" t="s">
        <v>74</v>
      </c>
    </row>
    <row r="11" spans="1:36" ht="9.9499999999999993" customHeight="1">
      <c r="A11" s="60"/>
      <c r="B11" s="149"/>
      <c r="C11" s="150"/>
      <c r="D11" s="117"/>
      <c r="E11" s="117"/>
      <c r="F11" s="117"/>
      <c r="G11" s="117"/>
      <c r="H11" s="117"/>
      <c r="I11" s="118"/>
      <c r="J11" s="21"/>
    </row>
    <row r="12" spans="1:36" ht="24.95" customHeight="1">
      <c r="A12" s="89" t="s">
        <v>19</v>
      </c>
      <c r="B12" s="85"/>
      <c r="C12" s="86">
        <f>IF(ISERROR(AD12),0,AD12+AE12+AF12+AG12)</f>
        <v>0</v>
      </c>
      <c r="D12" s="85"/>
      <c r="E12" s="86">
        <f>IF(ISERROR(AH12),"",AH12*A$30)</f>
        <v>38</v>
      </c>
      <c r="F12" s="85"/>
      <c r="G12" s="86">
        <f>IF(ISERROR(AI12),"",AI12*Récapitulatif!A$28)</f>
        <v>451.35</v>
      </c>
      <c r="H12" s="85"/>
      <c r="I12" s="87">
        <f>IF(ISERROR(AJ12),"",AJ12*'Suivi rémunération'!C$2)</f>
        <v>86.508750000000006</v>
      </c>
      <c r="N12" s="151" t="s">
        <v>65</v>
      </c>
      <c r="O12" s="151"/>
      <c r="AA12" s="99">
        <f>O$14</f>
        <v>2019</v>
      </c>
      <c r="AB12" s="100" t="str">
        <f>A12</f>
        <v>Janvier</v>
      </c>
      <c r="AC12" s="100" t="str">
        <f>C$7</f>
        <v>HERVÉ Malvina</v>
      </c>
      <c r="AD12" s="101" t="e">
        <f>INDEX(Tableau9[Salaire net imposable (a)],MATCH(Récapitulatif!AA12&amp;Récapitulatif!AB12&amp;Récapitulatif!AC12,Tableau9[Année d''accueil]&amp;Tableau9[Mois d''accueil]&amp;Tableau9[Prénom/Nom],0))</f>
        <v>#VALUE!</v>
      </c>
      <c r="AE12" s="101">
        <f t="array" ref="AE12">INDEX(Tableau9[Indemnités kilométriques (a)],MATCH(Récapitulatif!AA12&amp;Récapitulatif!AB12&amp;Récapitulatif!AC12,Tableau9[Année d''accueil]&amp;Tableau9[Mois d''accueil]&amp;Tableau9[Prénom/Nom],0))</f>
        <v>0</v>
      </c>
      <c r="AF12" s="101">
        <f t="array" ref="AF12">INDEX(Tableau9[Indemnités d''entretien (a)],MATCH(Récapitulatif!AA12&amp;Récapitulatif!AB12&amp;Récapitulatif!AC12,Tableau9[Année d''accueil]&amp;Tableau9[Mois d''accueil]&amp;Tableau9[Prénom/Nom],0))</f>
        <v>51.7</v>
      </c>
      <c r="AG12" s="101">
        <f t="array" ref="AG12">INDEX(Tableau9[Indemnités de repas (a)],MATCH(Récapitulatif!AA12&amp;Récapitulatif!AB12&amp;Récapitulatif!AC12,Tableau9[Année d''accueil]&amp;Tableau9[Mois d''accueil]&amp;Tableau9[Prénom/Nom],0))</f>
        <v>0</v>
      </c>
      <c r="AH12" s="101">
        <f t="array" ref="AH12">INDEX(Tableau9[Avantages en nature (b)              (repas fournis par les parents)],MATCH(Récapitulatif!AA12&amp;Récapitulatif!AB12&amp;Récapitulatif!AC12,Tableau9[Année d''accueil]&amp;Tableau9[Mois d''accueil]&amp;Tableau9[Prénom/Nom],0))</f>
        <v>19</v>
      </c>
      <c r="AI12" s="101">
        <f t="array" ref="AI12">INDEX(Tableau9[Nombre de jours réels d''accueil (c)     (de 8H et plus)],MATCH(Récapitulatif!AA12&amp;Récapitulatif!AB12&amp;Récapitulatif!AC12,Tableau9[Année d''accueil]&amp;Tableau9[Mois d''accueil]&amp;Tableau9[Prénom/Nom],0))</f>
        <v>15</v>
      </c>
      <c r="AJ12" s="101">
        <f t="array" ref="AJ12">INDEX(Tableau9[Nombre d''heures réelles d''accueil (d) (moins de 8H)],MATCH(Récapitulatif!AA12&amp;Récapitulatif!AB12&amp;Récapitulatif!AC12,Tableau9[Année d''accueil]&amp;Tableau9[Mois d''accueil]&amp;Tableau9[Prénom/Nom],0))</f>
        <v>23</v>
      </c>
    </row>
    <row r="13" spans="1:36" ht="24.95" customHeight="1">
      <c r="A13" s="89" t="s">
        <v>20</v>
      </c>
      <c r="B13" s="85"/>
      <c r="C13" s="86">
        <f t="shared" ref="C13:C23" si="0">IF(ISERROR(AD13),0,AD13+AE13+AF13+AG13)</f>
        <v>575.83999999999992</v>
      </c>
      <c r="D13" s="85"/>
      <c r="E13" s="86">
        <f t="shared" ref="E13:E23" si="1">IF(ISERROR(AH13),"",AH13*A$30)</f>
        <v>34</v>
      </c>
      <c r="F13" s="85"/>
      <c r="G13" s="86">
        <f>IF(ISERROR(AI13),"",AI13*Récapitulatif!A$28)</f>
        <v>421.26</v>
      </c>
      <c r="H13" s="85"/>
      <c r="I13" s="87">
        <f>IF(ISERROR(AJ13),"",AJ13*'Suivi rémunération'!C$2)</f>
        <v>64.881562500000001</v>
      </c>
      <c r="N13" s="90" t="s">
        <v>68</v>
      </c>
      <c r="O13" s="90" t="s">
        <v>66</v>
      </c>
      <c r="AA13" s="99">
        <f t="shared" ref="AA13:AA23" si="2">O$14</f>
        <v>2019</v>
      </c>
      <c r="AB13" s="100" t="str">
        <f t="shared" ref="AB13:AB23" si="3">A13</f>
        <v>Février</v>
      </c>
      <c r="AC13" s="100" t="str">
        <f t="shared" ref="AC13:AC23" si="4">C$7</f>
        <v>HERVÉ Malvina</v>
      </c>
      <c r="AD13" s="101">
        <f t="array" ref="AD13">INDEX(Tableau9[Salaire net imposable (a)],MATCH(Récapitulatif!AA13&amp;Récapitulatif!AB13&amp;Récapitulatif!AC13,Tableau9[Année d''accueil]&amp;Tableau9[Mois d''accueil]&amp;Tableau9[Prénom/Nom],0))</f>
        <v>529.53</v>
      </c>
      <c r="AE13" s="101">
        <f t="array" ref="AE13">INDEX(Tableau9[Indemnités kilométriques (a)],MATCH(Récapitulatif!AA13&amp;Récapitulatif!AB13&amp;Récapitulatif!AC13,Tableau9[Année d''accueil]&amp;Tableau9[Mois d''accueil]&amp;Tableau9[Prénom/Nom],0))</f>
        <v>0</v>
      </c>
      <c r="AF13" s="101">
        <f t="array" ref="AF13">INDEX(Tableau9[Indemnités d''entretien (a)],MATCH(Récapitulatif!AA13&amp;Récapitulatif!AB13&amp;Récapitulatif!AC13,Tableau9[Année d''accueil]&amp;Tableau9[Mois d''accueil]&amp;Tableau9[Prénom/Nom],0))</f>
        <v>46.31</v>
      </c>
      <c r="AG13" s="101">
        <f t="array" ref="AG13">INDEX(Tableau9[Indemnités de repas (a)],MATCH(Récapitulatif!AA13&amp;Récapitulatif!AB13&amp;Récapitulatif!AC13,Tableau9[Année d''accueil]&amp;Tableau9[Mois d''accueil]&amp;Tableau9[Prénom/Nom],0))</f>
        <v>0</v>
      </c>
      <c r="AH13" s="101">
        <f t="array" ref="AH13">INDEX(Tableau9[Avantages en nature (b)              (repas fournis par les parents)],MATCH(Récapitulatif!AA13&amp;Récapitulatif!AB13&amp;Récapitulatif!AC13,Tableau9[Année d''accueil]&amp;Tableau9[Mois d''accueil]&amp;Tableau9[Prénom/Nom],0))</f>
        <v>17</v>
      </c>
      <c r="AI13" s="101">
        <f t="array" ref="AI13">INDEX(Tableau9[Nombre de jours réels d''accueil (c)     (de 8H et plus)],MATCH(Récapitulatif!AA13&amp;Récapitulatif!AB13&amp;Récapitulatif!AC13,Tableau9[Année d''accueil]&amp;Tableau9[Mois d''accueil]&amp;Tableau9[Prénom/Nom],0))</f>
        <v>14</v>
      </c>
      <c r="AJ13" s="101">
        <f t="array" ref="AJ13">INDEX(Tableau9[Nombre d''heures réelles d''accueil (d) (moins de 8H)],MATCH(Récapitulatif!AA13&amp;Récapitulatif!AB13&amp;Récapitulatif!AC13,Tableau9[Année d''accueil]&amp;Tableau9[Mois d''accueil]&amp;Tableau9[Prénom/Nom],0))</f>
        <v>17.25</v>
      </c>
    </row>
    <row r="14" spans="1:36" ht="24.95" customHeight="1">
      <c r="A14" s="89" t="s">
        <v>21</v>
      </c>
      <c r="B14" s="85"/>
      <c r="C14" s="86">
        <f t="shared" si="0"/>
        <v>591.70000000000005</v>
      </c>
      <c r="D14" s="85"/>
      <c r="E14" s="86">
        <f t="shared" si="1"/>
        <v>42</v>
      </c>
      <c r="F14" s="85"/>
      <c r="G14" s="86">
        <f>IF(ISERROR(AI14),"",AI14*Récapitulatif!A$28)</f>
        <v>511.53</v>
      </c>
      <c r="H14" s="85"/>
      <c r="I14" s="87">
        <f>IF(ISERROR(AJ14),"",AJ14*'Suivi rémunération'!C$2)</f>
        <v>90.27</v>
      </c>
      <c r="N14" s="91" t="s">
        <v>75</v>
      </c>
      <c r="O14" s="92">
        <v>2019</v>
      </c>
      <c r="AA14" s="99">
        <f t="shared" si="2"/>
        <v>2019</v>
      </c>
      <c r="AB14" s="100" t="str">
        <f t="shared" si="3"/>
        <v>Mars</v>
      </c>
      <c r="AC14" s="100" t="str">
        <f t="shared" si="4"/>
        <v>HERVÉ Malvina</v>
      </c>
      <c r="AD14" s="101">
        <f t="array" ref="AD14">INDEX(Tableau9[Salaire net imposable (a)],MATCH(Récapitulatif!AA14&amp;Récapitulatif!AB14&amp;Récapitulatif!AC14,Tableau9[Année d''accueil]&amp;Tableau9[Mois d''accueil]&amp;Tableau9[Prénom/Nom],0))</f>
        <v>534.36</v>
      </c>
      <c r="AE14" s="101">
        <f t="array" ref="AE14">INDEX(Tableau9[Indemnités kilométriques (a)],MATCH(Récapitulatif!AA14&amp;Récapitulatif!AB14&amp;Récapitulatif!AC14,Tableau9[Année d''accueil]&amp;Tableau9[Mois d''accueil]&amp;Tableau9[Prénom/Nom],0))</f>
        <v>0</v>
      </c>
      <c r="AF14" s="101">
        <f t="array" ref="AF14">INDEX(Tableau9[Indemnités d''entretien (a)],MATCH(Récapitulatif!AA14&amp;Récapitulatif!AB14&amp;Récapitulatif!AC14,Tableau9[Année d''accueil]&amp;Tableau9[Mois d''accueil]&amp;Tableau9[Prénom/Nom],0))</f>
        <v>57.34</v>
      </c>
      <c r="AG14" s="101">
        <f t="array" ref="AG14">INDEX(Tableau9[Indemnités de repas (a)],MATCH(Récapitulatif!AA14&amp;Récapitulatif!AB14&amp;Récapitulatif!AC14,Tableau9[Année d''accueil]&amp;Tableau9[Mois d''accueil]&amp;Tableau9[Prénom/Nom],0))</f>
        <v>0</v>
      </c>
      <c r="AH14" s="101">
        <f t="array" ref="AH14">INDEX(Tableau9[Avantages en nature (b)              (repas fournis par les parents)],MATCH(Récapitulatif!AA14&amp;Récapitulatif!AB14&amp;Récapitulatif!AC14,Tableau9[Année d''accueil]&amp;Tableau9[Mois d''accueil]&amp;Tableau9[Prénom/Nom],0))</f>
        <v>21</v>
      </c>
      <c r="AI14" s="101">
        <f t="array" ref="AI14">INDEX(Tableau9[Nombre de jours réels d''accueil (c)     (de 8H et plus)],MATCH(Récapitulatif!AA14&amp;Récapitulatif!AB14&amp;Récapitulatif!AC14,Tableau9[Année d''accueil]&amp;Tableau9[Mois d''accueil]&amp;Tableau9[Prénom/Nom],0))</f>
        <v>17</v>
      </c>
      <c r="AJ14" s="101">
        <f t="array" ref="AJ14">INDEX(Tableau9[Nombre d''heures réelles d''accueil (d) (moins de 8H)],MATCH(Récapitulatif!AA14&amp;Récapitulatif!AB14&amp;Récapitulatif!AC14,Tableau9[Année d''accueil]&amp;Tableau9[Mois d''accueil]&amp;Tableau9[Prénom/Nom],0))</f>
        <v>24</v>
      </c>
    </row>
    <row r="15" spans="1:36" ht="24.95" customHeight="1">
      <c r="A15" s="89" t="s">
        <v>22</v>
      </c>
      <c r="B15" s="85"/>
      <c r="C15" s="86">
        <f t="shared" si="0"/>
        <v>581.16</v>
      </c>
      <c r="D15" s="85"/>
      <c r="E15" s="86">
        <f t="shared" si="1"/>
        <v>34</v>
      </c>
      <c r="F15" s="85"/>
      <c r="G15" s="86">
        <f>IF(ISERROR(AI15),"",AI15*Récapitulatif!A$28)</f>
        <v>421.26</v>
      </c>
      <c r="H15" s="85"/>
      <c r="I15" s="87">
        <f>IF(ISERROR(AJ15),"",AJ15*'Suivi rémunération'!C$2)</f>
        <v>67.702500000000001</v>
      </c>
      <c r="AA15" s="99">
        <f t="shared" si="2"/>
        <v>2019</v>
      </c>
      <c r="AB15" s="100" t="str">
        <f t="shared" si="3"/>
        <v>Avril</v>
      </c>
      <c r="AC15" s="100" t="str">
        <f t="shared" si="4"/>
        <v>HERVÉ Malvina</v>
      </c>
      <c r="AD15" s="101">
        <f t="array" ref="AD15">INDEX(Tableau9[Salaire net imposable (a)],MATCH(Récapitulatif!AA15&amp;Récapitulatif!AB15&amp;Récapitulatif!AC15,Tableau9[Année d''accueil]&amp;Tableau9[Mois d''accueil]&amp;Tableau9[Prénom/Nom],0))</f>
        <v>534.41999999999996</v>
      </c>
      <c r="AE15" s="101">
        <f t="array" ref="AE15">INDEX(Tableau9[Indemnités kilométriques (a)],MATCH(Récapitulatif!AA15&amp;Récapitulatif!AB15&amp;Récapitulatif!AC15,Tableau9[Année d''accueil]&amp;Tableau9[Mois d''accueil]&amp;Tableau9[Prénom/Nom],0))</f>
        <v>0</v>
      </c>
      <c r="AF15" s="101">
        <f t="array" ref="AF15">INDEX(Tableau9[Indemnités d''entretien (a)],MATCH(Récapitulatif!AA15&amp;Récapitulatif!AB15&amp;Récapitulatif!AC15,Tableau9[Année d''accueil]&amp;Tableau9[Mois d''accueil]&amp;Tableau9[Prénom/Nom],0))</f>
        <v>46.74</v>
      </c>
      <c r="AG15" s="101">
        <f t="array" ref="AG15">INDEX(Tableau9[Indemnités de repas (a)],MATCH(Récapitulatif!AA15&amp;Récapitulatif!AB15&amp;Récapitulatif!AC15,Tableau9[Année d''accueil]&amp;Tableau9[Mois d''accueil]&amp;Tableau9[Prénom/Nom],0))</f>
        <v>0</v>
      </c>
      <c r="AH15" s="101">
        <f t="array" ref="AH15">INDEX(Tableau9[Avantages en nature (b)              (repas fournis par les parents)],MATCH(Récapitulatif!AA15&amp;Récapitulatif!AB15&amp;Récapitulatif!AC15,Tableau9[Année d''accueil]&amp;Tableau9[Mois d''accueil]&amp;Tableau9[Prénom/Nom],0))</f>
        <v>17</v>
      </c>
      <c r="AI15" s="101">
        <f t="array" ref="AI15">INDEX(Tableau9[Nombre de jours réels d''accueil (c)     (de 8H et plus)],MATCH(Récapitulatif!AA15&amp;Récapitulatif!AB15&amp;Récapitulatif!AC15,Tableau9[Année d''accueil]&amp;Tableau9[Mois d''accueil]&amp;Tableau9[Prénom/Nom],0))</f>
        <v>14</v>
      </c>
      <c r="AJ15" s="101">
        <f t="array" ref="AJ15">INDEX(Tableau9[Nombre d''heures réelles d''accueil (d) (moins de 8H)],MATCH(Récapitulatif!AA15&amp;Récapitulatif!AB15&amp;Récapitulatif!AC15,Tableau9[Année d''accueil]&amp;Tableau9[Mois d''accueil]&amp;Tableau9[Prénom/Nom],0))</f>
        <v>18</v>
      </c>
    </row>
    <row r="16" spans="1:36" ht="24.95" customHeight="1">
      <c r="A16" s="89" t="s">
        <v>23</v>
      </c>
      <c r="B16" s="85"/>
      <c r="C16" s="86">
        <f t="shared" si="0"/>
        <v>583.68999999999994</v>
      </c>
      <c r="D16" s="85"/>
      <c r="E16" s="86">
        <f t="shared" si="1"/>
        <v>36</v>
      </c>
      <c r="F16" s="85"/>
      <c r="G16" s="86">
        <f>IF(ISERROR(AI16),"",AI16*Récapitulatif!A$28)</f>
        <v>481.44</v>
      </c>
      <c r="H16" s="85"/>
      <c r="I16" s="87">
        <f>IF(ISERROR(AJ16),"",AJ16*'Suivi rémunération'!C$2)</f>
        <v>45.134999999999998</v>
      </c>
      <c r="AA16" s="99">
        <f t="shared" si="2"/>
        <v>2019</v>
      </c>
      <c r="AB16" s="100" t="str">
        <f t="shared" si="3"/>
        <v>Mai</v>
      </c>
      <c r="AC16" s="100" t="str">
        <f t="shared" si="4"/>
        <v>HERVÉ Malvina</v>
      </c>
      <c r="AD16" s="101">
        <f t="array" ref="AD16">INDEX(Tableau9[Salaire net imposable (a)],MATCH(Récapitulatif!AA16&amp;Récapitulatif!AB16&amp;Récapitulatif!AC16,Tableau9[Année d''accueil]&amp;Tableau9[Mois d''accueil]&amp;Tableau9[Prénom/Nom],0))</f>
        <v>534.64</v>
      </c>
      <c r="AE16" s="101">
        <f t="array" ref="AE16">INDEX(Tableau9[Indemnités kilométriques (a)],MATCH(Récapitulatif!AA16&amp;Récapitulatif!AB16&amp;Récapitulatif!AC16,Tableau9[Année d''accueil]&amp;Tableau9[Mois d''accueil]&amp;Tableau9[Prénom/Nom],0))</f>
        <v>0</v>
      </c>
      <c r="AF16" s="101">
        <f t="array" ref="AF16">INDEX(Tableau9[Indemnités d''entretien (a)],MATCH(Récapitulatif!AA16&amp;Récapitulatif!AB16&amp;Récapitulatif!AC16,Tableau9[Année d''accueil]&amp;Tableau9[Mois d''accueil]&amp;Tableau9[Prénom/Nom],0))</f>
        <v>49.05</v>
      </c>
      <c r="AG16" s="101">
        <f t="array" ref="AG16">INDEX(Tableau9[Indemnités de repas (a)],MATCH(Récapitulatif!AA16&amp;Récapitulatif!AB16&amp;Récapitulatif!AC16,Tableau9[Année d''accueil]&amp;Tableau9[Mois d''accueil]&amp;Tableau9[Prénom/Nom],0))</f>
        <v>0</v>
      </c>
      <c r="AH16" s="101">
        <f t="array" ref="AH16">INDEX(Tableau9[Avantages en nature (b)              (repas fournis par les parents)],MATCH(Récapitulatif!AA16&amp;Récapitulatif!AB16&amp;Récapitulatif!AC16,Tableau9[Année d''accueil]&amp;Tableau9[Mois d''accueil]&amp;Tableau9[Prénom/Nom],0))</f>
        <v>18</v>
      </c>
      <c r="AI16" s="101">
        <f t="array" ref="AI16">INDEX(Tableau9[Nombre de jours réels d''accueil (c)     (de 8H et plus)],MATCH(Récapitulatif!AA16&amp;Récapitulatif!AB16&amp;Récapitulatif!AC16,Tableau9[Année d''accueil]&amp;Tableau9[Mois d''accueil]&amp;Tableau9[Prénom/Nom],0))</f>
        <v>16</v>
      </c>
      <c r="AJ16" s="101">
        <f t="array" ref="AJ16">INDEX(Tableau9[Nombre d''heures réelles d''accueil (d) (moins de 8H)],MATCH(Récapitulatif!AA16&amp;Récapitulatif!AB16&amp;Récapitulatif!AC16,Tableau9[Année d''accueil]&amp;Tableau9[Mois d''accueil]&amp;Tableau9[Prénom/Nom],0))</f>
        <v>12</v>
      </c>
    </row>
    <row r="17" spans="1:36" ht="24.95" customHeight="1">
      <c r="A17" s="89" t="s">
        <v>24</v>
      </c>
      <c r="B17" s="85"/>
      <c r="C17" s="86">
        <f t="shared" si="0"/>
        <v>553.02</v>
      </c>
      <c r="D17" s="85"/>
      <c r="E17" s="86">
        <f t="shared" si="1"/>
        <v>30</v>
      </c>
      <c r="F17" s="85"/>
      <c r="G17" s="86">
        <f>IF(ISERROR(AI17),"",AI17*Récapitulatif!A$28)</f>
        <v>451.35</v>
      </c>
      <c r="H17" s="85"/>
      <c r="I17" s="87">
        <f>IF(ISERROR(AJ17),"",AJ17*'Suivi rémunération'!C$2)</f>
        <v>0</v>
      </c>
      <c r="AA17" s="99">
        <f t="shared" si="2"/>
        <v>2019</v>
      </c>
      <c r="AB17" s="100" t="str">
        <f t="shared" si="3"/>
        <v>Juin</v>
      </c>
      <c r="AC17" s="100" t="str">
        <f t="shared" si="4"/>
        <v>HERVÉ Malvina</v>
      </c>
      <c r="AD17" s="101">
        <f t="array" ref="AD17">INDEX(Tableau9[Salaire net imposable (a)],MATCH(Récapitulatif!AA17&amp;Récapitulatif!AB17&amp;Récapitulatif!AC17,Tableau9[Année d''accueil]&amp;Tableau9[Mois d''accueil]&amp;Tableau9[Prénom/Nom],0))</f>
        <v>509.98</v>
      </c>
      <c r="AE17" s="101">
        <f t="array" ref="AE17">INDEX(Tableau9[Indemnités kilométriques (a)],MATCH(Récapitulatif!AA17&amp;Récapitulatif!AB17&amp;Récapitulatif!AC17,Tableau9[Année d''accueil]&amp;Tableau9[Mois d''accueil]&amp;Tableau9[Prénom/Nom],0))</f>
        <v>0</v>
      </c>
      <c r="AF17" s="101">
        <f t="array" ref="AF17">INDEX(Tableau9[Indemnités d''entretien (a)],MATCH(Récapitulatif!AA17&amp;Récapitulatif!AB17&amp;Récapitulatif!AC17,Tableau9[Année d''accueil]&amp;Tableau9[Mois d''accueil]&amp;Tableau9[Prénom/Nom],0))</f>
        <v>43.04</v>
      </c>
      <c r="AG17" s="101">
        <f t="array" ref="AG17">INDEX(Tableau9[Indemnités de repas (a)],MATCH(Récapitulatif!AA17&amp;Récapitulatif!AB17&amp;Récapitulatif!AC17,Tableau9[Année d''accueil]&amp;Tableau9[Mois d''accueil]&amp;Tableau9[Prénom/Nom],0))</f>
        <v>0</v>
      </c>
      <c r="AH17" s="101">
        <f t="array" ref="AH17">INDEX(Tableau9[Avantages en nature (b)              (repas fournis par les parents)],MATCH(Récapitulatif!AA17&amp;Récapitulatif!AB17&amp;Récapitulatif!AC17,Tableau9[Année d''accueil]&amp;Tableau9[Mois d''accueil]&amp;Tableau9[Prénom/Nom],0))</f>
        <v>15</v>
      </c>
      <c r="AI17" s="101">
        <f t="array" ref="AI17">INDEX(Tableau9[Nombre de jours réels d''accueil (c)     (de 8H et plus)],MATCH(Récapitulatif!AA17&amp;Récapitulatif!AB17&amp;Récapitulatif!AC17,Tableau9[Année d''accueil]&amp;Tableau9[Mois d''accueil]&amp;Tableau9[Prénom/Nom],0))</f>
        <v>15</v>
      </c>
      <c r="AJ17" s="101">
        <f t="array" ref="AJ17">INDEX(Tableau9[Nombre d''heures réelles d''accueil (d) (moins de 8H)],MATCH(Récapitulatif!AA17&amp;Récapitulatif!AB17&amp;Récapitulatif!AC17,Tableau9[Année d''accueil]&amp;Tableau9[Mois d''accueil]&amp;Tableau9[Prénom/Nom],0))</f>
        <v>0</v>
      </c>
    </row>
    <row r="18" spans="1:36" ht="24.95" customHeight="1">
      <c r="A18" s="89" t="s">
        <v>25</v>
      </c>
      <c r="B18" s="85"/>
      <c r="C18" s="86">
        <f t="shared" si="0"/>
        <v>532.32000000000005</v>
      </c>
      <c r="D18" s="85"/>
      <c r="E18" s="86">
        <f t="shared" si="1"/>
        <v>20</v>
      </c>
      <c r="F18" s="85"/>
      <c r="G18" s="86">
        <f>IF(ISERROR(AI18),"",AI18*Récapitulatif!A$28)</f>
        <v>300.89999999999998</v>
      </c>
      <c r="H18" s="85"/>
      <c r="I18" s="87">
        <f>IF(ISERROR(AJ18),"",AJ18*'Suivi rémunération'!C$2)</f>
        <v>0</v>
      </c>
      <c r="AA18" s="99">
        <f t="shared" si="2"/>
        <v>2019</v>
      </c>
      <c r="AB18" s="100" t="str">
        <f t="shared" si="3"/>
        <v>Juillet</v>
      </c>
      <c r="AC18" s="100" t="str">
        <f t="shared" si="4"/>
        <v>HERVÉ Malvina</v>
      </c>
      <c r="AD18" s="101">
        <f t="array" ref="AD18">INDEX(Tableau9[Salaire net imposable (a)],MATCH(Récapitulatif!AA18&amp;Récapitulatif!AB18&amp;Récapitulatif!AC18,Tableau9[Année d''accueil]&amp;Tableau9[Mois d''accueil]&amp;Tableau9[Prénom/Nom],0))</f>
        <v>504.13</v>
      </c>
      <c r="AE18" s="101">
        <f t="array" ref="AE18">INDEX(Tableau9[Indemnités kilométriques (a)],MATCH(Récapitulatif!AA18&amp;Récapitulatif!AB18&amp;Récapitulatif!AC18,Tableau9[Année d''accueil]&amp;Tableau9[Mois d''accueil]&amp;Tableau9[Prénom/Nom],0))</f>
        <v>0</v>
      </c>
      <c r="AF18" s="101">
        <f t="array" ref="AF18">INDEX(Tableau9[Indemnités d''entretien (a)],MATCH(Récapitulatif!AA18&amp;Récapitulatif!AB18&amp;Récapitulatif!AC18,Tableau9[Année d''accueil]&amp;Tableau9[Mois d''accueil]&amp;Tableau9[Prénom/Nom],0))</f>
        <v>28.19</v>
      </c>
      <c r="AG18" s="101">
        <f t="array" ref="AG18">INDEX(Tableau9[Indemnités de repas (a)],MATCH(Récapitulatif!AA18&amp;Récapitulatif!AB18&amp;Récapitulatif!AC18,Tableau9[Année d''accueil]&amp;Tableau9[Mois d''accueil]&amp;Tableau9[Prénom/Nom],0))</f>
        <v>0</v>
      </c>
      <c r="AH18" s="101">
        <f t="array" ref="AH18">INDEX(Tableau9[Avantages en nature (b)              (repas fournis par les parents)],MATCH(Récapitulatif!AA18&amp;Récapitulatif!AB18&amp;Récapitulatif!AC18,Tableau9[Année d''accueil]&amp;Tableau9[Mois d''accueil]&amp;Tableau9[Prénom/Nom],0))</f>
        <v>10</v>
      </c>
      <c r="AI18" s="101">
        <f t="array" ref="AI18">INDEX(Tableau9[Nombre de jours réels d''accueil (c)     (de 8H et plus)],MATCH(Récapitulatif!AA18&amp;Récapitulatif!AB18&amp;Récapitulatif!AC18,Tableau9[Année d''accueil]&amp;Tableau9[Mois d''accueil]&amp;Tableau9[Prénom/Nom],0))</f>
        <v>10</v>
      </c>
      <c r="AJ18" s="101">
        <f t="array" ref="AJ18">INDEX(Tableau9[Nombre d''heures réelles d''accueil (d) (moins de 8H)],MATCH(Récapitulatif!AA18&amp;Récapitulatif!AB18&amp;Récapitulatif!AC18,Tableau9[Année d''accueil]&amp;Tableau9[Mois d''accueil]&amp;Tableau9[Prénom/Nom],0))</f>
        <v>0</v>
      </c>
    </row>
    <row r="19" spans="1:36" ht="24.95" customHeight="1">
      <c r="A19" s="89" t="s">
        <v>26</v>
      </c>
      <c r="B19" s="85"/>
      <c r="C19" s="86">
        <f t="shared" si="0"/>
        <v>580.21</v>
      </c>
      <c r="D19" s="85"/>
      <c r="E19" s="86">
        <f t="shared" si="1"/>
        <v>16</v>
      </c>
      <c r="F19" s="85"/>
      <c r="G19" s="86">
        <f>IF(ISERROR(AI19),"",AI19*Récapitulatif!A$28)</f>
        <v>240.72</v>
      </c>
      <c r="H19" s="85"/>
      <c r="I19" s="87">
        <f>IF(ISERROR(AJ19),"",AJ19*'Suivi rémunération'!C$2)</f>
        <v>0</v>
      </c>
      <c r="AA19" s="99">
        <f t="shared" si="2"/>
        <v>2019</v>
      </c>
      <c r="AB19" s="100" t="str">
        <f t="shared" si="3"/>
        <v>Août</v>
      </c>
      <c r="AC19" s="100" t="str">
        <f t="shared" si="4"/>
        <v>HERVÉ Malvina</v>
      </c>
      <c r="AD19" s="101">
        <f t="array" ref="AD19">INDEX(Tableau9[Salaire net imposable (a)],MATCH(Récapitulatif!AA19&amp;Récapitulatif!AB19&amp;Récapitulatif!AC19,Tableau9[Année d''accueil]&amp;Tableau9[Mois d''accueil]&amp;Tableau9[Prénom/Nom],0))</f>
        <v>534.01</v>
      </c>
      <c r="AE19" s="101">
        <f t="array" ref="AE19">INDEX(Tableau9[Indemnités kilométriques (a)],MATCH(Récapitulatif!AA19&amp;Récapitulatif!AB19&amp;Récapitulatif!AC19,Tableau9[Année d''accueil]&amp;Tableau9[Mois d''accueil]&amp;Tableau9[Prénom/Nom],0))</f>
        <v>0</v>
      </c>
      <c r="AF19" s="101">
        <f t="array" ref="AF19">INDEX(Tableau9[Indemnités d''entretien (a)],MATCH(Récapitulatif!AA19&amp;Récapitulatif!AB19&amp;Récapitulatif!AC19,Tableau9[Année d''accueil]&amp;Tableau9[Mois d''accueil]&amp;Tableau9[Prénom/Nom],0))</f>
        <v>46.2</v>
      </c>
      <c r="AG19" s="101">
        <f t="array" ref="AG19">INDEX(Tableau9[Indemnités de repas (a)],MATCH(Récapitulatif!AA19&amp;Récapitulatif!AB19&amp;Récapitulatif!AC19,Tableau9[Année d''accueil]&amp;Tableau9[Mois d''accueil]&amp;Tableau9[Prénom/Nom],0))</f>
        <v>0</v>
      </c>
      <c r="AH19" s="101">
        <f t="array" ref="AH19">INDEX(Tableau9[Avantages en nature (b)              (repas fournis par les parents)],MATCH(Récapitulatif!AA19&amp;Récapitulatif!AB19&amp;Récapitulatif!AC19,Tableau9[Année d''accueil]&amp;Tableau9[Mois d''accueil]&amp;Tableau9[Prénom/Nom],0))</f>
        <v>8</v>
      </c>
      <c r="AI19" s="101">
        <f t="array" ref="AI19">INDEX(Tableau9[Nombre de jours réels d''accueil (c)     (de 8H et plus)],MATCH(Récapitulatif!AA19&amp;Récapitulatif!AB19&amp;Récapitulatif!AC19,Tableau9[Année d''accueil]&amp;Tableau9[Mois d''accueil]&amp;Tableau9[Prénom/Nom],0))</f>
        <v>8</v>
      </c>
      <c r="AJ19" s="101">
        <f t="array" ref="AJ19">INDEX(Tableau9[Nombre d''heures réelles d''accueil (d) (moins de 8H)],MATCH(Récapitulatif!AA19&amp;Récapitulatif!AB19&amp;Récapitulatif!AC19,Tableau9[Année d''accueil]&amp;Tableau9[Mois d''accueil]&amp;Tableau9[Prénom/Nom],0))</f>
        <v>0</v>
      </c>
    </row>
    <row r="20" spans="1:36" ht="24.95" customHeight="1">
      <c r="A20" s="89" t="s">
        <v>27</v>
      </c>
      <c r="B20" s="85"/>
      <c r="C20" s="86">
        <f t="shared" si="0"/>
        <v>526.14</v>
      </c>
      <c r="D20" s="85"/>
      <c r="E20" s="86">
        <f t="shared" si="1"/>
        <v>30</v>
      </c>
      <c r="F20" s="85"/>
      <c r="G20" s="86">
        <f>IF(ISERROR(AI20),"",AI20*Récapitulatif!A$28)</f>
        <v>451.35</v>
      </c>
      <c r="H20" s="85"/>
      <c r="I20" s="87">
        <f>IF(ISERROR(AJ20),"",AJ20*'Suivi rémunération'!C$2)</f>
        <v>0</v>
      </c>
      <c r="AA20" s="99">
        <f t="shared" si="2"/>
        <v>2019</v>
      </c>
      <c r="AB20" s="100" t="str">
        <f t="shared" si="3"/>
        <v>Septembre</v>
      </c>
      <c r="AC20" s="100" t="str">
        <f t="shared" si="4"/>
        <v>HERVÉ Malvina</v>
      </c>
      <c r="AD20" s="101">
        <f t="array" ref="AD20">INDEX(Tableau9[Salaire net imposable (a)],MATCH(Récapitulatif!AA20&amp;Récapitulatif!AB20&amp;Récapitulatif!AC20,Tableau9[Année d''accueil]&amp;Tableau9[Mois d''accueil]&amp;Tableau9[Prénom/Nom],0))</f>
        <v>503.59</v>
      </c>
      <c r="AE20" s="101">
        <f t="array" ref="AE20">INDEX(Tableau9[Indemnités kilométriques (a)],MATCH(Récapitulatif!AA20&amp;Récapitulatif!AB20&amp;Récapitulatif!AC20,Tableau9[Année d''accueil]&amp;Tableau9[Mois d''accueil]&amp;Tableau9[Prénom/Nom],0))</f>
        <v>0</v>
      </c>
      <c r="AF20" s="101">
        <f t="array" ref="AF20">INDEX(Tableau9[Indemnités d''entretien (a)],MATCH(Récapitulatif!AA20&amp;Récapitulatif!AB20&amp;Récapitulatif!AC20,Tableau9[Année d''accueil]&amp;Tableau9[Mois d''accueil]&amp;Tableau9[Prénom/Nom],0))</f>
        <v>22.55</v>
      </c>
      <c r="AG20" s="101">
        <f t="array" ref="AG20">INDEX(Tableau9[Indemnités de repas (a)],MATCH(Récapitulatif!AA20&amp;Récapitulatif!AB20&amp;Récapitulatif!AC20,Tableau9[Année d''accueil]&amp;Tableau9[Mois d''accueil]&amp;Tableau9[Prénom/Nom],0))</f>
        <v>0</v>
      </c>
      <c r="AH20" s="101">
        <f t="array" ref="AH20">INDEX(Tableau9[Avantages en nature (b)              (repas fournis par les parents)],MATCH(Récapitulatif!AA20&amp;Récapitulatif!AB20&amp;Récapitulatif!AC20,Tableau9[Année d''accueil]&amp;Tableau9[Mois d''accueil]&amp;Tableau9[Prénom/Nom],0))</f>
        <v>15</v>
      </c>
      <c r="AI20" s="101">
        <f t="array" ref="AI20">INDEX(Tableau9[Nombre de jours réels d''accueil (c)     (de 8H et plus)],MATCH(Récapitulatif!AA20&amp;Récapitulatif!AB20&amp;Récapitulatif!AC20,Tableau9[Année d''accueil]&amp;Tableau9[Mois d''accueil]&amp;Tableau9[Prénom/Nom],0))</f>
        <v>15</v>
      </c>
      <c r="AJ20" s="101">
        <f t="array" ref="AJ20">INDEX(Tableau9[Nombre d''heures réelles d''accueil (d) (moins de 8H)],MATCH(Récapitulatif!AA20&amp;Récapitulatif!AB20&amp;Récapitulatif!AC20,Tableau9[Année d''accueil]&amp;Tableau9[Mois d''accueil]&amp;Tableau9[Prénom/Nom],0))</f>
        <v>0</v>
      </c>
    </row>
    <row r="21" spans="1:36" ht="24.95" customHeight="1">
      <c r="A21" s="89" t="s">
        <v>28</v>
      </c>
      <c r="B21" s="85"/>
      <c r="C21" s="86">
        <f t="shared" si="0"/>
        <v>448.55</v>
      </c>
      <c r="D21" s="85"/>
      <c r="E21" s="86">
        <f t="shared" si="1"/>
        <v>20</v>
      </c>
      <c r="F21" s="85"/>
      <c r="G21" s="86">
        <f>IF(ISERROR(AI21),"",AI21*Récapitulatif!A$28)</f>
        <v>300.89999999999998</v>
      </c>
      <c r="H21" s="85"/>
      <c r="I21" s="87">
        <f>IF(ISERROR(AJ21),"",AJ21*'Suivi rémunération'!C$2)</f>
        <v>0</v>
      </c>
      <c r="M21" s="21"/>
      <c r="AA21" s="99">
        <f t="shared" si="2"/>
        <v>2019</v>
      </c>
      <c r="AB21" s="100" t="str">
        <f t="shared" si="3"/>
        <v>Octobre</v>
      </c>
      <c r="AC21" s="100" t="str">
        <f t="shared" si="4"/>
        <v>HERVÉ Malvina</v>
      </c>
      <c r="AD21" s="101">
        <f t="array" ref="AD21">INDEX(Tableau9[Salaire net imposable (a)],MATCH(Récapitulatif!AA21&amp;Récapitulatif!AB21&amp;Récapitulatif!AC21,Tableau9[Année d''accueil]&amp;Tableau9[Mois d''accueil]&amp;Tableau9[Prénom/Nom],0))</f>
        <v>414.67</v>
      </c>
      <c r="AE21" s="101">
        <f t="array" ref="AE21">INDEX(Tableau9[Indemnités kilométriques (a)],MATCH(Récapitulatif!AA21&amp;Récapitulatif!AB21&amp;Récapitulatif!AC21,Tableau9[Année d''accueil]&amp;Tableau9[Mois d''accueil]&amp;Tableau9[Prénom/Nom],0))</f>
        <v>0</v>
      </c>
      <c r="AF21" s="101">
        <f t="array" ref="AF21">INDEX(Tableau9[Indemnités d''entretien (a)],MATCH(Récapitulatif!AA21&amp;Récapitulatif!AB21&amp;Récapitulatif!AC21,Tableau9[Année d''accueil]&amp;Tableau9[Mois d''accueil]&amp;Tableau9[Prénom/Nom],0))</f>
        <v>33.880000000000003</v>
      </c>
      <c r="AG21" s="101">
        <f t="array" ref="AG21">INDEX(Tableau9[Indemnités de repas (a)],MATCH(Récapitulatif!AA21&amp;Récapitulatif!AB21&amp;Récapitulatif!AC21,Tableau9[Année d''accueil]&amp;Tableau9[Mois d''accueil]&amp;Tableau9[Prénom/Nom],0))</f>
        <v>0</v>
      </c>
      <c r="AH21" s="101">
        <f t="array" ref="AH21">INDEX(Tableau9[Avantages en nature (b)              (repas fournis par les parents)],MATCH(Récapitulatif!AA21&amp;Récapitulatif!AB21&amp;Récapitulatif!AC21,Tableau9[Année d''accueil]&amp;Tableau9[Mois d''accueil]&amp;Tableau9[Prénom/Nom],0))</f>
        <v>10</v>
      </c>
      <c r="AI21" s="101">
        <f t="array" ref="AI21">INDEX(Tableau9[Nombre de jours réels d''accueil (c)     (de 8H et plus)],MATCH(Récapitulatif!AA21&amp;Récapitulatif!AB21&amp;Récapitulatif!AC21,Tableau9[Année d''accueil]&amp;Tableau9[Mois d''accueil]&amp;Tableau9[Prénom/Nom],0))</f>
        <v>10</v>
      </c>
      <c r="AJ21" s="101">
        <f t="array" ref="AJ21">INDEX(Tableau9[Nombre d''heures réelles d''accueil (d) (moins de 8H)],MATCH(Récapitulatif!AA21&amp;Récapitulatif!AB21&amp;Récapitulatif!AC21,Tableau9[Année d''accueil]&amp;Tableau9[Mois d''accueil]&amp;Tableau9[Prénom/Nom],0))</f>
        <v>0</v>
      </c>
    </row>
    <row r="22" spans="1:36" ht="24.95" customHeight="1">
      <c r="A22" s="89" t="s">
        <v>29</v>
      </c>
      <c r="B22" s="85"/>
      <c r="C22" s="86">
        <f t="shared" si="0"/>
        <v>580.30000000000007</v>
      </c>
      <c r="D22" s="85"/>
      <c r="E22" s="86">
        <f t="shared" si="1"/>
        <v>30</v>
      </c>
      <c r="F22" s="85"/>
      <c r="G22" s="86">
        <f>IF(ISERROR(AI22),"",AI22*Récapitulatif!A$28)</f>
        <v>451.35</v>
      </c>
      <c r="H22" s="85"/>
      <c r="I22" s="87">
        <f>IF(ISERROR(AJ22),"",AJ22*'Suivi rémunération'!C$2)</f>
        <v>0</v>
      </c>
      <c r="AA22" s="99">
        <f t="shared" si="2"/>
        <v>2019</v>
      </c>
      <c r="AB22" s="100" t="str">
        <f t="shared" si="3"/>
        <v>Novembre</v>
      </c>
      <c r="AC22" s="100" t="str">
        <f t="shared" si="4"/>
        <v>HERVÉ Malvina</v>
      </c>
      <c r="AD22" s="101">
        <f t="array" ref="AD22">INDEX(Tableau9[Salaire net imposable (a)],MATCH(Récapitulatif!AA22&amp;Récapitulatif!AB22&amp;Récapitulatif!AC22,Tableau9[Année d''accueil]&amp;Tableau9[Mois d''accueil]&amp;Tableau9[Prénom/Nom],0))</f>
        <v>534.1</v>
      </c>
      <c r="AE22" s="101">
        <f t="array" ref="AE22">INDEX(Tableau9[Indemnités kilométriques (a)],MATCH(Récapitulatif!AA22&amp;Récapitulatif!AB22&amp;Récapitulatif!AC22,Tableau9[Année d''accueil]&amp;Tableau9[Mois d''accueil]&amp;Tableau9[Prénom/Nom],0))</f>
        <v>0</v>
      </c>
      <c r="AF22" s="101">
        <f t="array" ref="AF22">INDEX(Tableau9[Indemnités d''entretien (a)],MATCH(Récapitulatif!AA22&amp;Récapitulatif!AB22&amp;Récapitulatif!AC22,Tableau9[Année d''accueil]&amp;Tableau9[Mois d''accueil]&amp;Tableau9[Prénom/Nom],0))</f>
        <v>46.2</v>
      </c>
      <c r="AG22" s="101">
        <f t="array" ref="AG22">INDEX(Tableau9[Indemnités de repas (a)],MATCH(Récapitulatif!AA22&amp;Récapitulatif!AB22&amp;Récapitulatif!AC22,Tableau9[Année d''accueil]&amp;Tableau9[Mois d''accueil]&amp;Tableau9[Prénom/Nom],0))</f>
        <v>0</v>
      </c>
      <c r="AH22" s="101">
        <f t="array" ref="AH22">INDEX(Tableau9[Avantages en nature (b)              (repas fournis par les parents)],MATCH(Récapitulatif!AA22&amp;Récapitulatif!AB22&amp;Récapitulatif!AC22,Tableau9[Année d''accueil]&amp;Tableau9[Mois d''accueil]&amp;Tableau9[Prénom/Nom],0))</f>
        <v>15</v>
      </c>
      <c r="AI22" s="101">
        <f t="array" ref="AI22">INDEX(Tableau9[Nombre de jours réels d''accueil (c)     (de 8H et plus)],MATCH(Récapitulatif!AA22&amp;Récapitulatif!AB22&amp;Récapitulatif!AC22,Tableau9[Année d''accueil]&amp;Tableau9[Mois d''accueil]&amp;Tableau9[Prénom/Nom],0))</f>
        <v>15</v>
      </c>
      <c r="AJ22" s="101">
        <f t="array" ref="AJ22">INDEX(Tableau9[Nombre d''heures réelles d''accueil (d) (moins de 8H)],MATCH(Récapitulatif!AA22&amp;Récapitulatif!AB22&amp;Récapitulatif!AC22,Tableau9[Année d''accueil]&amp;Tableau9[Mois d''accueil]&amp;Tableau9[Prénom/Nom],0))</f>
        <v>0</v>
      </c>
    </row>
    <row r="23" spans="1:36" ht="24.95" customHeight="1">
      <c r="A23" s="89" t="s">
        <v>30</v>
      </c>
      <c r="B23" s="85"/>
      <c r="C23" s="86">
        <f t="shared" si="0"/>
        <v>577.83000000000004</v>
      </c>
      <c r="D23" s="85"/>
      <c r="E23" s="86">
        <f t="shared" si="1"/>
        <v>24</v>
      </c>
      <c r="F23" s="85"/>
      <c r="G23" s="86">
        <f>IF(ISERROR(AI23),"",AI23*Récapitulatif!A$28)</f>
        <v>361.08</v>
      </c>
      <c r="H23" s="85"/>
      <c r="I23" s="87">
        <f>IF(ISERROR(AJ23),"",AJ23*'Suivi rémunération'!C$2)</f>
        <v>0</v>
      </c>
      <c r="AA23" s="99">
        <f t="shared" si="2"/>
        <v>2019</v>
      </c>
      <c r="AB23" s="100" t="str">
        <f t="shared" si="3"/>
        <v>Décembre</v>
      </c>
      <c r="AC23" s="100" t="str">
        <f t="shared" si="4"/>
        <v>HERVÉ Malvina</v>
      </c>
      <c r="AD23" s="101">
        <f t="array" ref="AD23">INDEX(Tableau9[Salaire net imposable (a)],MATCH(Récapitulatif!AA23&amp;Récapitulatif!AB23&amp;Récapitulatif!AC23,Tableau9[Année d''accueil]&amp;Tableau9[Mois d''accueil]&amp;Tableau9[Prénom/Nom],0))</f>
        <v>540.87</v>
      </c>
      <c r="AE23" s="101">
        <f t="array" ref="AE23">INDEX(Tableau9[Indemnités kilométriques (a)],MATCH(Récapitulatif!AA23&amp;Récapitulatif!AB23&amp;Récapitulatif!AC23,Tableau9[Année d''accueil]&amp;Tableau9[Mois d''accueil]&amp;Tableau9[Prénom/Nom],0))</f>
        <v>0</v>
      </c>
      <c r="AF23" s="101">
        <f t="array" ref="AF23">INDEX(Tableau9[Indemnités d''entretien (a)],MATCH(Récapitulatif!AA23&amp;Récapitulatif!AB23&amp;Récapitulatif!AC23,Tableau9[Année d''accueil]&amp;Tableau9[Mois d''accueil]&amp;Tableau9[Prénom/Nom],0))</f>
        <v>36.96</v>
      </c>
      <c r="AG23" s="101">
        <f t="array" ref="AG23">INDEX(Tableau9[Indemnités de repas (a)],MATCH(Récapitulatif!AA23&amp;Récapitulatif!AB23&amp;Récapitulatif!AC23,Tableau9[Année d''accueil]&amp;Tableau9[Mois d''accueil]&amp;Tableau9[Prénom/Nom],0))</f>
        <v>0</v>
      </c>
      <c r="AH23" s="101">
        <f t="array" ref="AH23">INDEX(Tableau9[Avantages en nature (b)              (repas fournis par les parents)],MATCH(Récapitulatif!AA23&amp;Récapitulatif!AB23&amp;Récapitulatif!AC23,Tableau9[Année d''accueil]&amp;Tableau9[Mois d''accueil]&amp;Tableau9[Prénom/Nom],0))</f>
        <v>12</v>
      </c>
      <c r="AI23" s="101">
        <f t="array" ref="AI23">INDEX(Tableau9[Nombre de jours réels d''accueil (c)     (de 8H et plus)],MATCH(Récapitulatif!AA23&amp;Récapitulatif!AB23&amp;Récapitulatif!AC23,Tableau9[Année d''accueil]&amp;Tableau9[Mois d''accueil]&amp;Tableau9[Prénom/Nom],0))</f>
        <v>12</v>
      </c>
      <c r="AJ23" s="101">
        <f t="array" ref="AJ23">INDEX(Tableau9[Nombre d''heures réelles d''accueil (d) (moins de 8H)],MATCH(Récapitulatif!AA23&amp;Récapitulatif!AB23&amp;Récapitulatif!AC23,Tableau9[Année d''accueil]&amp;Tableau9[Mois d''accueil]&amp;Tableau9[Prénom/Nom],0))</f>
        <v>0</v>
      </c>
    </row>
    <row r="24" spans="1:36" ht="9.9499999999999993" customHeight="1">
      <c r="A24" s="61"/>
      <c r="B24" s="23"/>
      <c r="C24" s="57"/>
      <c r="D24" s="62"/>
      <c r="E24" s="57"/>
      <c r="F24" s="62"/>
      <c r="G24" s="57"/>
      <c r="H24" s="62"/>
      <c r="I24" s="63"/>
      <c r="J24" s="21"/>
    </row>
    <row r="25" spans="1:36" ht="24.95" customHeight="1">
      <c r="A25" s="24" t="s">
        <v>31</v>
      </c>
      <c r="B25" s="64" t="s">
        <v>32</v>
      </c>
      <c r="C25" s="88">
        <f>SUM(B12:C23)</f>
        <v>6130.76</v>
      </c>
      <c r="D25" s="64" t="s">
        <v>33</v>
      </c>
      <c r="E25" s="88">
        <f>SUM(D12:E23)</f>
        <v>354</v>
      </c>
      <c r="F25" s="64" t="s">
        <v>34</v>
      </c>
      <c r="G25" s="88">
        <f>SUM(F12:G23)</f>
        <v>4844.49</v>
      </c>
      <c r="H25" s="64" t="s">
        <v>35</v>
      </c>
      <c r="I25" s="88">
        <f>SUM(H12:I23)</f>
        <v>354.49781249999995</v>
      </c>
    </row>
    <row r="26" spans="1:36" ht="15" customHeight="1">
      <c r="A26" s="153" t="s">
        <v>41</v>
      </c>
      <c r="B26" s="153"/>
      <c r="C26" s="153"/>
      <c r="D26" s="153"/>
      <c r="E26" s="153"/>
      <c r="F26" s="153"/>
      <c r="G26" s="154"/>
      <c r="H26" s="157">
        <f>C25+E25</f>
        <v>6484.76</v>
      </c>
      <c r="I26" s="157"/>
    </row>
    <row r="27" spans="1:36" ht="15" customHeight="1">
      <c r="A27" s="155"/>
      <c r="B27" s="155"/>
      <c r="C27" s="155"/>
      <c r="D27" s="155"/>
      <c r="E27" s="155"/>
      <c r="F27" s="155"/>
      <c r="G27" s="156"/>
      <c r="H27" s="157"/>
      <c r="I27" s="157"/>
    </row>
    <row r="28" spans="1:36" ht="15" customHeight="1">
      <c r="A28" s="160">
        <f>'Suivi rémunération'!A$2</f>
        <v>30.09</v>
      </c>
      <c r="B28" s="159" t="s">
        <v>42</v>
      </c>
      <c r="C28" s="159"/>
      <c r="D28" s="159"/>
      <c r="E28" s="159"/>
      <c r="F28" s="159"/>
      <c r="G28" s="159"/>
      <c r="H28" s="157">
        <f>G25</f>
        <v>4844.49</v>
      </c>
      <c r="I28" s="157"/>
    </row>
    <row r="29" spans="1:36" ht="15" customHeight="1">
      <c r="A29" s="160"/>
      <c r="B29" s="159"/>
      <c r="C29" s="159"/>
      <c r="D29" s="159"/>
      <c r="E29" s="159"/>
      <c r="F29" s="159"/>
      <c r="G29" s="159"/>
      <c r="H29" s="157"/>
      <c r="I29" s="157"/>
    </row>
    <row r="30" spans="1:36" ht="15" customHeight="1">
      <c r="A30" s="160">
        <f>'Suivi rémunération'!A$5</f>
        <v>2</v>
      </c>
      <c r="B30" s="159" t="s">
        <v>43</v>
      </c>
      <c r="C30" s="159"/>
      <c r="D30" s="159"/>
      <c r="E30" s="159"/>
      <c r="F30" s="159"/>
      <c r="G30" s="159"/>
      <c r="H30" s="157">
        <f>I25</f>
        <v>354.49781249999995</v>
      </c>
      <c r="I30" s="157"/>
    </row>
    <row r="31" spans="1:36" ht="15" customHeight="1">
      <c r="A31" s="160"/>
      <c r="B31" s="159"/>
      <c r="C31" s="159"/>
      <c r="D31" s="159"/>
      <c r="E31" s="159"/>
      <c r="F31" s="159"/>
      <c r="G31" s="159"/>
      <c r="H31" s="157"/>
      <c r="I31" s="157"/>
    </row>
    <row r="32" spans="1:36" ht="15" customHeight="1">
      <c r="F32" s="93"/>
      <c r="G32" s="94"/>
      <c r="H32" s="95"/>
      <c r="I32" s="95"/>
    </row>
    <row r="33" spans="2:9" ht="15" customHeight="1">
      <c r="B33" s="152" t="s">
        <v>47</v>
      </c>
      <c r="C33" s="152"/>
      <c r="D33" s="152"/>
      <c r="E33" s="152"/>
      <c r="F33" s="152"/>
      <c r="G33" s="152"/>
      <c r="H33" s="158">
        <f>H26-H28-H30</f>
        <v>1285.7721875000004</v>
      </c>
      <c r="I33" s="158"/>
    </row>
    <row r="34" spans="2:9" ht="15" customHeight="1">
      <c r="B34" s="152"/>
      <c r="C34" s="152"/>
      <c r="D34" s="152"/>
      <c r="E34" s="152"/>
      <c r="F34" s="152"/>
      <c r="G34" s="152"/>
      <c r="H34" s="158"/>
      <c r="I34" s="158"/>
    </row>
  </sheetData>
  <sheetProtection formatCells="0" formatColumns="0" formatRows="0" insertColumns="0" insertRows="0" insertHyperlinks="0" deleteColumns="0" deleteRows="0" sort="0" autoFilter="0" pivotTables="0"/>
  <mergeCells count="32">
    <mergeCell ref="B33:G34"/>
    <mergeCell ref="A26:G27"/>
    <mergeCell ref="H26:I27"/>
    <mergeCell ref="H28:I29"/>
    <mergeCell ref="H30:I31"/>
    <mergeCell ref="H33:I34"/>
    <mergeCell ref="B28:G29"/>
    <mergeCell ref="A28:A29"/>
    <mergeCell ref="B30:G31"/>
    <mergeCell ref="A30:A31"/>
    <mergeCell ref="D10:E10"/>
    <mergeCell ref="D11:E11"/>
    <mergeCell ref="B10:C10"/>
    <mergeCell ref="B11:C11"/>
    <mergeCell ref="N12:O12"/>
    <mergeCell ref="A1:D2"/>
    <mergeCell ref="A5:B6"/>
    <mergeCell ref="A3:B4"/>
    <mergeCell ref="I4:I7"/>
    <mergeCell ref="I1:I3"/>
    <mergeCell ref="A7:B8"/>
    <mergeCell ref="C7:E8"/>
    <mergeCell ref="C5:E6"/>
    <mergeCell ref="C3:E4"/>
    <mergeCell ref="H10:I10"/>
    <mergeCell ref="H11:I11"/>
    <mergeCell ref="H8:I9"/>
    <mergeCell ref="F1:H3"/>
    <mergeCell ref="F4:H7"/>
    <mergeCell ref="G8:G9"/>
    <mergeCell ref="F10:G10"/>
    <mergeCell ref="F11:G11"/>
  </mergeCells>
  <dataValidations count="2">
    <dataValidation type="list" allowBlank="1" showInputMessage="1" showErrorMessage="1" sqref="O14">
      <formula1>Années</formula1>
    </dataValidation>
    <dataValidation type="list" allowBlank="1" showInputMessage="1" showErrorMessage="1" sqref="N14">
      <formula1>Prénom_Nom</formula1>
    </dataValidation>
  </dataValidation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G21"/>
  <sheetViews>
    <sheetView workbookViewId="0">
      <pane ySplit="1" topLeftCell="A2" activePane="bottomLeft" state="frozen"/>
      <selection activeCell="C1" sqref="C1"/>
      <selection pane="bottomLeft" activeCell="A9" sqref="A9"/>
    </sheetView>
  </sheetViews>
  <sheetFormatPr baseColWidth="10" defaultRowHeight="15"/>
  <cols>
    <col min="1" max="1" width="61.7109375" style="80" customWidth="1"/>
    <col min="2" max="2" width="23.42578125" style="20" bestFit="1" customWidth="1"/>
    <col min="3" max="3" width="33.5703125" style="20" bestFit="1" customWidth="1"/>
    <col min="4" max="4" width="26.140625" style="20" customWidth="1"/>
    <col min="5" max="5" width="31.5703125" style="20" customWidth="1"/>
    <col min="6" max="6" width="19.85546875" style="20" customWidth="1"/>
    <col min="7" max="7" width="20.28515625" style="20" customWidth="1"/>
    <col min="8" max="16384" width="11.42578125" style="20"/>
  </cols>
  <sheetData>
    <row r="1" spans="1:7" ht="57.75" thickBot="1">
      <c r="A1" s="77" t="s">
        <v>14</v>
      </c>
      <c r="B1" s="33" t="s">
        <v>54</v>
      </c>
      <c r="C1" s="33" t="s">
        <v>55</v>
      </c>
      <c r="D1" s="34" t="s">
        <v>52</v>
      </c>
      <c r="E1" s="34" t="s">
        <v>53</v>
      </c>
      <c r="F1" s="34" t="s">
        <v>56</v>
      </c>
      <c r="G1" s="34" t="s">
        <v>57</v>
      </c>
    </row>
    <row r="2" spans="1:7" ht="28.5" customHeight="1" thickTop="1">
      <c r="A2" s="78" t="s">
        <v>69</v>
      </c>
      <c r="B2" s="25"/>
      <c r="C2" s="26"/>
      <c r="D2" s="27"/>
      <c r="E2" s="28"/>
      <c r="F2" s="29"/>
      <c r="G2" s="29"/>
    </row>
    <row r="3" spans="1:7" ht="28.5" customHeight="1">
      <c r="A3" s="79" t="s">
        <v>75</v>
      </c>
      <c r="B3" s="25"/>
      <c r="C3" s="26"/>
      <c r="D3" s="27"/>
      <c r="E3" s="28"/>
      <c r="F3" s="29"/>
      <c r="G3" s="29"/>
    </row>
    <row r="4" spans="1:7" ht="28.5" customHeight="1">
      <c r="A4" s="79" t="s">
        <v>70</v>
      </c>
      <c r="B4" s="30"/>
      <c r="C4" s="31"/>
      <c r="D4" s="31"/>
      <c r="E4" s="32"/>
      <c r="F4" s="30"/>
      <c r="G4" s="30"/>
    </row>
    <row r="5" spans="1:7" ht="28.5">
      <c r="A5" s="79" t="s">
        <v>71</v>
      </c>
      <c r="B5" s="30"/>
      <c r="C5" s="31"/>
      <c r="D5" s="31"/>
      <c r="E5" s="32"/>
      <c r="F5" s="30"/>
      <c r="G5" s="30"/>
    </row>
    <row r="6" spans="1:7" ht="28.5">
      <c r="A6" s="79"/>
      <c r="B6" s="30"/>
      <c r="C6" s="31"/>
      <c r="D6" s="31"/>
      <c r="E6" s="32"/>
      <c r="F6" s="30"/>
      <c r="G6" s="30"/>
    </row>
    <row r="7" spans="1:7" ht="28.5" customHeight="1">
      <c r="A7" s="79"/>
      <c r="B7" s="30"/>
      <c r="C7" s="31"/>
      <c r="D7" s="31"/>
      <c r="E7" s="32"/>
      <c r="F7" s="30"/>
      <c r="G7" s="30"/>
    </row>
    <row r="8" spans="1:7" ht="28.5">
      <c r="A8" s="79"/>
      <c r="B8" s="30"/>
      <c r="C8" s="31"/>
      <c r="D8" s="31"/>
      <c r="E8" s="32"/>
      <c r="F8" s="30"/>
      <c r="G8" s="30"/>
    </row>
    <row r="9" spans="1:7" ht="28.5">
      <c r="A9" s="79"/>
      <c r="B9" s="30"/>
      <c r="C9" s="31"/>
      <c r="D9" s="31"/>
      <c r="E9" s="32"/>
      <c r="F9" s="30"/>
      <c r="G9" s="30"/>
    </row>
    <row r="10" spans="1:7" ht="28.5">
      <c r="A10" s="79"/>
      <c r="B10" s="30"/>
      <c r="C10" s="31"/>
      <c r="D10" s="31"/>
      <c r="E10" s="32"/>
      <c r="F10" s="30"/>
      <c r="G10" s="30"/>
    </row>
    <row r="11" spans="1:7" ht="28.5">
      <c r="A11" s="79"/>
      <c r="B11" s="30"/>
      <c r="C11" s="31"/>
      <c r="D11" s="31"/>
      <c r="E11" s="32"/>
      <c r="F11" s="30"/>
      <c r="G11" s="30"/>
    </row>
    <row r="12" spans="1:7" ht="28.5">
      <c r="A12" s="79"/>
      <c r="B12" s="30"/>
      <c r="C12" s="31"/>
      <c r="D12" s="31"/>
      <c r="E12" s="32"/>
      <c r="F12" s="30"/>
      <c r="G12" s="30"/>
    </row>
    <row r="13" spans="1:7" ht="28.5">
      <c r="A13" s="79"/>
      <c r="B13" s="30"/>
      <c r="C13" s="31"/>
      <c r="D13" s="31"/>
      <c r="E13" s="32"/>
      <c r="F13" s="30"/>
      <c r="G13" s="30"/>
    </row>
    <row r="14" spans="1:7" ht="28.5">
      <c r="A14" s="79"/>
      <c r="B14" s="30"/>
      <c r="C14" s="31"/>
      <c r="D14" s="31"/>
      <c r="E14" s="32"/>
      <c r="F14" s="30"/>
      <c r="G14" s="30"/>
    </row>
    <row r="15" spans="1:7" ht="28.5">
      <c r="A15" s="79"/>
      <c r="B15" s="30"/>
      <c r="C15" s="31"/>
      <c r="D15" s="31"/>
      <c r="E15" s="32"/>
      <c r="F15" s="30"/>
      <c r="G15" s="30"/>
    </row>
    <row r="16" spans="1:7" ht="28.5">
      <c r="A16" s="79"/>
      <c r="B16" s="30"/>
      <c r="C16" s="31"/>
      <c r="D16" s="31"/>
      <c r="E16" s="32"/>
      <c r="F16" s="30"/>
      <c r="G16" s="30"/>
    </row>
    <row r="17" spans="1:7" ht="28.5">
      <c r="A17" s="79"/>
      <c r="B17" s="30"/>
      <c r="C17" s="31"/>
      <c r="D17" s="31"/>
      <c r="E17" s="32"/>
      <c r="F17" s="30"/>
      <c r="G17" s="30"/>
    </row>
    <row r="18" spans="1:7" ht="28.5">
      <c r="A18" s="79"/>
      <c r="B18" s="30"/>
      <c r="C18" s="31"/>
      <c r="D18" s="31"/>
      <c r="E18" s="32"/>
      <c r="F18" s="30"/>
      <c r="G18" s="30"/>
    </row>
    <row r="19" spans="1:7" ht="28.5">
      <c r="A19" s="79"/>
      <c r="B19" s="30"/>
      <c r="C19" s="31"/>
      <c r="D19" s="31"/>
      <c r="E19" s="32"/>
      <c r="F19" s="30"/>
      <c r="G19" s="30"/>
    </row>
    <row r="20" spans="1:7" ht="28.5">
      <c r="A20" s="79"/>
      <c r="B20" s="30"/>
      <c r="C20" s="31"/>
      <c r="D20" s="31"/>
      <c r="E20" s="32"/>
      <c r="F20" s="30"/>
      <c r="G20" s="30"/>
    </row>
    <row r="21" spans="1:7" ht="28.5">
      <c r="A21" s="79"/>
      <c r="B21" s="30"/>
      <c r="C21" s="31"/>
      <c r="D21" s="31"/>
      <c r="E21" s="32"/>
      <c r="F21" s="30"/>
      <c r="G21" s="30"/>
    </row>
  </sheetData>
  <sheetProtection formatCells="0" formatColumns="0" formatRows="0" insertColumns="0" insertRows="0" insertHyperlinks="0" deleteColumns="0" deleteRows="0" sort="0" autoFilter="0" pivotTables="0"/>
  <pageMargins left="0.25" right="0.25" top="0.75" bottom="0.75" header="0.3" footer="0.3"/>
  <pageSetup paperSize="9" scale="77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4"/>
  <sheetViews>
    <sheetView workbookViewId="0">
      <selection activeCell="F19" sqref="F19"/>
    </sheetView>
  </sheetViews>
  <sheetFormatPr baseColWidth="10" defaultRowHeight="15"/>
  <cols>
    <col min="1" max="1" width="17.85546875" style="76" bestFit="1" customWidth="1"/>
  </cols>
  <sheetData>
    <row r="1" spans="1:2">
      <c r="A1" s="76" t="s">
        <v>67</v>
      </c>
      <c r="B1" s="83" t="s">
        <v>18</v>
      </c>
    </row>
    <row r="2" spans="1:2">
      <c r="A2" s="76">
        <v>2018</v>
      </c>
      <c r="B2" s="83" t="s">
        <v>19</v>
      </c>
    </row>
    <row r="3" spans="1:2">
      <c r="A3" s="76">
        <v>2019</v>
      </c>
      <c r="B3" s="83" t="s">
        <v>20</v>
      </c>
    </row>
    <row r="4" spans="1:2">
      <c r="A4" s="76">
        <v>2020</v>
      </c>
      <c r="B4" s="83" t="s">
        <v>21</v>
      </c>
    </row>
    <row r="5" spans="1:2">
      <c r="A5" s="76">
        <v>2021</v>
      </c>
      <c r="B5" s="83" t="s">
        <v>22</v>
      </c>
    </row>
    <row r="6" spans="1:2">
      <c r="A6" s="76">
        <v>2022</v>
      </c>
      <c r="B6" s="83" t="s">
        <v>23</v>
      </c>
    </row>
    <row r="7" spans="1:2">
      <c r="A7" s="76">
        <v>2023</v>
      </c>
      <c r="B7" s="83" t="s">
        <v>24</v>
      </c>
    </row>
    <row r="8" spans="1:2">
      <c r="A8" s="76">
        <v>2024</v>
      </c>
      <c r="B8" s="83" t="s">
        <v>25</v>
      </c>
    </row>
    <row r="9" spans="1:2">
      <c r="A9" s="76">
        <v>2025</v>
      </c>
      <c r="B9" s="83" t="s">
        <v>26</v>
      </c>
    </row>
    <row r="10" spans="1:2">
      <c r="A10" s="76">
        <v>2026</v>
      </c>
      <c r="B10" s="83" t="s">
        <v>27</v>
      </c>
    </row>
    <row r="11" spans="1:2">
      <c r="A11" s="76">
        <v>2027</v>
      </c>
      <c r="B11" s="83" t="s">
        <v>28</v>
      </c>
    </row>
    <row r="12" spans="1:2">
      <c r="A12" s="76">
        <v>2028</v>
      </c>
      <c r="B12" s="83" t="s">
        <v>29</v>
      </c>
    </row>
    <row r="13" spans="1:2">
      <c r="A13" s="76">
        <v>2029</v>
      </c>
      <c r="B13" s="83" t="s">
        <v>30</v>
      </c>
    </row>
    <row r="14" spans="1:2">
      <c r="A14" s="76">
        <v>2030</v>
      </c>
    </row>
    <row r="15" spans="1:2">
      <c r="A15" s="76">
        <v>2031</v>
      </c>
    </row>
    <row r="16" spans="1:2">
      <c r="A16" s="76">
        <v>2032</v>
      </c>
    </row>
    <row r="17" spans="1:1">
      <c r="A17" s="76">
        <v>2033</v>
      </c>
    </row>
    <row r="18" spans="1:1">
      <c r="A18" s="76">
        <v>2034</v>
      </c>
    </row>
    <row r="19" spans="1:1">
      <c r="A19" s="76">
        <v>2035</v>
      </c>
    </row>
    <row r="20" spans="1:1">
      <c r="A20" s="76">
        <v>2036</v>
      </c>
    </row>
    <row r="21" spans="1:1">
      <c r="A21" s="76">
        <v>2037</v>
      </c>
    </row>
    <row r="22" spans="1:1">
      <c r="A22" s="76">
        <v>2038</v>
      </c>
    </row>
    <row r="23" spans="1:1">
      <c r="A23" s="76">
        <v>2039</v>
      </c>
    </row>
    <row r="24" spans="1:1">
      <c r="A24" s="76">
        <v>2040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Suivi rémunération</vt:lpstr>
      <vt:lpstr>Récapitulatif</vt:lpstr>
      <vt:lpstr>Liste enfants</vt:lpstr>
      <vt:lpstr>Parametre</vt:lpstr>
      <vt:lpstr>Années</vt:lpstr>
      <vt:lpstr>Mois</vt:lpstr>
      <vt:lpstr>Prénom_Nom</vt:lpstr>
      <vt:lpstr>'Liste enfants'!Zone_d_impression</vt:lpstr>
      <vt:lpstr>Récapitulatif!Zone_d_impression</vt:lpstr>
      <vt:lpstr>'Suivi rémunération'!Zone_d_impression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 siddi</cp:lastModifiedBy>
  <cp:lastPrinted>2020-06-04T18:05:47Z</cp:lastPrinted>
  <dcterms:created xsi:type="dcterms:W3CDTF">2007-06-06T12:26:03Z</dcterms:created>
  <dcterms:modified xsi:type="dcterms:W3CDTF">2020-06-06T15:12:21Z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eRETINIUM">
    <vt:lpwstr>0BixuCqUhI</vt:lpwstr>
  </property>
</Properties>
</file>