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ocuments\"/>
    </mc:Choice>
  </mc:AlternateContent>
  <bookViews>
    <workbookView xWindow="0" yWindow="0" windowWidth="21600" windowHeight="10320" activeTab="4"/>
  </bookViews>
  <sheets>
    <sheet name="originale" sheetId="6" r:id="rId1"/>
    <sheet name="Département" sheetId="1" r:id="rId2"/>
    <sheet name="Âge" sheetId="2" r:id="rId3"/>
    <sheet name="Anniversaire" sheetId="4" r:id="rId4"/>
    <sheet name="Notes" sheetId="5" r:id="rId5"/>
    <sheet name="Notes générales" sheetId="7" r:id="rId6"/>
    <sheet name="Feuil2" sheetId="8" r:id="rId7"/>
    <sheet name="Graphique" sheetId="9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5" l="1"/>
  <c r="J27" i="5"/>
  <c r="J26" i="5"/>
  <c r="F27" i="5"/>
  <c r="H27" i="5"/>
  <c r="H25" i="5"/>
  <c r="H26" i="5"/>
  <c r="C3" i="5"/>
  <c r="F25" i="5"/>
  <c r="F26" i="5"/>
  <c r="E4" i="5" l="1"/>
  <c r="E5" i="5"/>
  <c r="E6" i="5"/>
  <c r="E7" i="5"/>
  <c r="E8" i="5"/>
  <c r="E9" i="5"/>
  <c r="E10" i="5"/>
  <c r="E11" i="5"/>
  <c r="E13" i="5"/>
  <c r="E14" i="5"/>
  <c r="E15" i="5"/>
  <c r="E16" i="5"/>
  <c r="E17" i="5"/>
  <c r="E18" i="5"/>
  <c r="E19" i="5"/>
  <c r="E20" i="5"/>
  <c r="E21" i="5"/>
  <c r="E23" i="5"/>
  <c r="E24" i="5"/>
  <c r="E3" i="5"/>
  <c r="D4" i="5"/>
  <c r="D5" i="5"/>
  <c r="D6" i="5"/>
  <c r="D7" i="5"/>
  <c r="D8" i="5"/>
  <c r="D9" i="5"/>
  <c r="D10" i="5"/>
  <c r="D11" i="5"/>
  <c r="D13" i="5"/>
  <c r="D14" i="5"/>
  <c r="D15" i="5"/>
  <c r="D16" i="5"/>
  <c r="D17" i="5"/>
  <c r="D18" i="5"/>
  <c r="D19" i="5"/>
  <c r="D20" i="5"/>
  <c r="D21" i="5"/>
  <c r="D22" i="5"/>
  <c r="D23" i="5"/>
  <c r="D24" i="5"/>
  <c r="D3" i="5"/>
  <c r="C4" i="5"/>
  <c r="J4" i="5" s="1"/>
  <c r="C5" i="5"/>
  <c r="C6" i="5"/>
  <c r="C7" i="5"/>
  <c r="C8" i="5"/>
  <c r="J8" i="5" s="1"/>
  <c r="C9" i="5"/>
  <c r="C10" i="5"/>
  <c r="C11" i="5"/>
  <c r="C12" i="5"/>
  <c r="C13" i="5"/>
  <c r="L13" i="5" s="1"/>
  <c r="C14" i="5"/>
  <c r="C15" i="5"/>
  <c r="C16" i="5"/>
  <c r="C17" i="5"/>
  <c r="C18" i="5"/>
  <c r="C19" i="5"/>
  <c r="C20" i="5"/>
  <c r="C21" i="5"/>
  <c r="C22" i="5"/>
  <c r="C23" i="5"/>
  <c r="C24" i="5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" i="4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" i="2"/>
  <c r="J24" i="5" l="1"/>
  <c r="J20" i="5"/>
  <c r="J16" i="5"/>
  <c r="J12" i="5"/>
  <c r="L12" i="5"/>
  <c r="J19" i="5"/>
  <c r="J15" i="5"/>
  <c r="J11" i="5"/>
  <c r="J7" i="5"/>
  <c r="J3" i="5"/>
  <c r="J21" i="5"/>
  <c r="J17" i="5"/>
  <c r="J13" i="5"/>
  <c r="J9" i="5"/>
  <c r="J5" i="5"/>
  <c r="J23" i="5"/>
  <c r="J22" i="5"/>
  <c r="J18" i="5"/>
  <c r="J14" i="5"/>
  <c r="J10" i="5"/>
  <c r="J6" i="5"/>
  <c r="H21" i="5"/>
  <c r="H17" i="5"/>
  <c r="H13" i="5"/>
  <c r="H3" i="5"/>
  <c r="H16" i="5"/>
  <c r="H20" i="5"/>
  <c r="H8" i="5"/>
  <c r="H4" i="5"/>
  <c r="H12" i="5"/>
  <c r="F12" i="5"/>
  <c r="H9" i="5"/>
  <c r="H5" i="5"/>
  <c r="H22" i="5"/>
  <c r="H18" i="5"/>
  <c r="H14" i="5"/>
  <c r="H10" i="5"/>
  <c r="H6" i="5"/>
  <c r="H24" i="5"/>
  <c r="H23" i="5"/>
  <c r="H19" i="5"/>
  <c r="H15" i="5"/>
  <c r="H11" i="5"/>
  <c r="H7" i="5"/>
  <c r="E28" i="5"/>
  <c r="D28" i="5"/>
  <c r="E32" i="5"/>
  <c r="D32" i="5"/>
  <c r="E31" i="5"/>
  <c r="D31" i="5"/>
  <c r="E30" i="5"/>
  <c r="D30" i="5"/>
  <c r="E29" i="5"/>
  <c r="D29" i="5"/>
  <c r="F22" i="5"/>
  <c r="F8" i="5"/>
  <c r="F4" i="5"/>
  <c r="F24" i="5"/>
  <c r="F21" i="5"/>
  <c r="F17" i="5"/>
  <c r="F13" i="5"/>
  <c r="F9" i="5"/>
  <c r="F5" i="5"/>
  <c r="F20" i="5"/>
  <c r="F16" i="5"/>
  <c r="F23" i="5"/>
  <c r="F19" i="5"/>
  <c r="F15" i="5"/>
  <c r="F11" i="5"/>
  <c r="F7" i="5"/>
  <c r="F18" i="5"/>
  <c r="F14" i="5"/>
  <c r="F10" i="5"/>
  <c r="F6" i="5"/>
  <c r="C29" i="5"/>
  <c r="C31" i="5"/>
  <c r="C30" i="5"/>
  <c r="C28" i="5"/>
  <c r="C32" i="5"/>
  <c r="F3" i="5"/>
  <c r="F32" i="5" l="1"/>
  <c r="F30" i="5"/>
  <c r="F31" i="5"/>
  <c r="F28" i="5"/>
  <c r="F29" i="5"/>
</calcChain>
</file>

<file path=xl/sharedStrings.xml><?xml version="1.0" encoding="utf-8"?>
<sst xmlns="http://schemas.openxmlformats.org/spreadsheetml/2006/main" count="354" uniqueCount="90">
  <si>
    <t>Ind</t>
  </si>
  <si>
    <t>NOM</t>
  </si>
  <si>
    <t>Prénom</t>
  </si>
  <si>
    <t>Date naissance</t>
  </si>
  <si>
    <t>Code postal</t>
  </si>
  <si>
    <t>Commune</t>
  </si>
  <si>
    <t>ANDRE</t>
  </si>
  <si>
    <t>Olivier</t>
  </si>
  <si>
    <t>CHAUDENEY sur MOSELLE</t>
  </si>
  <si>
    <t>BALIN</t>
  </si>
  <si>
    <t>Frédéric</t>
  </si>
  <si>
    <t>VANDOEUVRE les NANCY</t>
  </si>
  <si>
    <t>BEDOUET</t>
  </si>
  <si>
    <t>Laurent</t>
  </si>
  <si>
    <t>LAXOU</t>
  </si>
  <si>
    <t>BONINI</t>
  </si>
  <si>
    <t>Caroline</t>
  </si>
  <si>
    <t>CHATRES</t>
  </si>
  <si>
    <t>COLLIN</t>
  </si>
  <si>
    <t>Marcel</t>
  </si>
  <si>
    <t>DIJON</t>
  </si>
  <si>
    <t>DERHE</t>
  </si>
  <si>
    <t>Sylvain</t>
  </si>
  <si>
    <t>POMPEY</t>
  </si>
  <si>
    <t>FIGUEIRAS</t>
  </si>
  <si>
    <t>Carlos</t>
  </si>
  <si>
    <t>CORCIEUX</t>
  </si>
  <si>
    <t>GENY</t>
  </si>
  <si>
    <t>Roseline</t>
  </si>
  <si>
    <t>BOUXIERES aux DAMES</t>
  </si>
  <si>
    <t>GERARDY</t>
  </si>
  <si>
    <t>Hervé</t>
  </si>
  <si>
    <t>FAMECK</t>
  </si>
  <si>
    <t>GONZALEZ</t>
  </si>
  <si>
    <t>Luis</t>
  </si>
  <si>
    <t>METZ</t>
  </si>
  <si>
    <t>HERGAT</t>
  </si>
  <si>
    <t>François</t>
  </si>
  <si>
    <t>NANCY</t>
  </si>
  <si>
    <t>LAFONTAINE</t>
  </si>
  <si>
    <t>Fabrice</t>
  </si>
  <si>
    <t>LAGRUE</t>
  </si>
  <si>
    <t>Philippe</t>
  </si>
  <si>
    <t>PONT A MOUSSON</t>
  </si>
  <si>
    <t>LE PAGE</t>
  </si>
  <si>
    <t>Sylvie</t>
  </si>
  <si>
    <t>GUENANGE</t>
  </si>
  <si>
    <t>MARTEL</t>
  </si>
  <si>
    <t>MOREL</t>
  </si>
  <si>
    <t>Christophe</t>
  </si>
  <si>
    <t>FAINS VEEL</t>
  </si>
  <si>
    <t>MOUTIER</t>
  </si>
  <si>
    <t>Stéphane</t>
  </si>
  <si>
    <t>St MAX</t>
  </si>
  <si>
    <t>PASTOR</t>
  </si>
  <si>
    <t>Valérie</t>
  </si>
  <si>
    <t>ROUX</t>
  </si>
  <si>
    <t>Michaël</t>
  </si>
  <si>
    <t>LANGRES</t>
  </si>
  <si>
    <t>SCHLAUDER</t>
  </si>
  <si>
    <t>REMEREVILLE</t>
  </si>
  <si>
    <t>XARDEL</t>
  </si>
  <si>
    <t>Olivia</t>
  </si>
  <si>
    <t>ZAMICHIEI</t>
  </si>
  <si>
    <t>Nicolas</t>
  </si>
  <si>
    <t>BRIEY</t>
  </si>
  <si>
    <t>DUPONT</t>
  </si>
  <si>
    <t>Charles</t>
  </si>
  <si>
    <t>PARIS</t>
  </si>
  <si>
    <t>ROBERT</t>
  </si>
  <si>
    <t>Françoise</t>
  </si>
  <si>
    <t>Âge en année</t>
  </si>
  <si>
    <t>Âge en jours</t>
  </si>
  <si>
    <t>Nombre de jours restant</t>
  </si>
  <si>
    <t>Moyenne</t>
  </si>
  <si>
    <t>Coéfficients</t>
  </si>
  <si>
    <t>Nombre de notes</t>
  </si>
  <si>
    <t>Ecart type /20</t>
  </si>
  <si>
    <t>Moyenne /20</t>
  </si>
  <si>
    <t>Minimum /20</t>
  </si>
  <si>
    <t>Maximum /20</t>
  </si>
  <si>
    <t>Abs</t>
  </si>
  <si>
    <t>Département 21</t>
  </si>
  <si>
    <t>Département 24</t>
  </si>
  <si>
    <t>Département 52</t>
  </si>
  <si>
    <t>Département 54</t>
  </si>
  <si>
    <t>Département 55</t>
  </si>
  <si>
    <t>Département 57</t>
  </si>
  <si>
    <t>Département 75</t>
  </si>
  <si>
    <t>Département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</si>
</sst>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0" fontId="0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G12" sqref="G12"/>
    </sheetView>
  </sheetViews>
  <sheetFormatPr baseColWidth="10" defaultRowHeight="15" x14ac:dyDescent="0.25"/>
  <cols>
    <col min="1" max="5" width="15.7109375" style="8" customWidth="1"/>
    <col min="6" max="6" width="25.7109375" style="8" customWidth="1"/>
  </cols>
  <sheetData>
    <row r="1" spans="1:6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x14ac:dyDescent="0.25">
      <c r="A2" s="7">
        <v>1</v>
      </c>
      <c r="B2" s="7" t="s">
        <v>6</v>
      </c>
      <c r="C2" s="7" t="s">
        <v>7</v>
      </c>
      <c r="D2" s="10">
        <v>26664</v>
      </c>
      <c r="E2" s="7">
        <v>54200</v>
      </c>
      <c r="F2" s="7" t="s">
        <v>8</v>
      </c>
    </row>
    <row r="3" spans="1:6" x14ac:dyDescent="0.25">
      <c r="A3" s="7">
        <v>2</v>
      </c>
      <c r="B3" s="7" t="s">
        <v>9</v>
      </c>
      <c r="C3" s="7" t="s">
        <v>10</v>
      </c>
      <c r="D3" s="10">
        <v>25592</v>
      </c>
      <c r="E3" s="7">
        <v>54500</v>
      </c>
      <c r="F3" s="7" t="s">
        <v>11</v>
      </c>
    </row>
    <row r="4" spans="1:6" x14ac:dyDescent="0.25">
      <c r="A4" s="7">
        <v>3</v>
      </c>
      <c r="B4" s="7" t="s">
        <v>12</v>
      </c>
      <c r="C4" s="7" t="s">
        <v>13</v>
      </c>
      <c r="D4" s="10">
        <v>24049</v>
      </c>
      <c r="E4" s="7">
        <v>54520</v>
      </c>
      <c r="F4" s="7" t="s">
        <v>14</v>
      </c>
    </row>
    <row r="5" spans="1:6" x14ac:dyDescent="0.25">
      <c r="A5" s="7">
        <v>4</v>
      </c>
      <c r="B5" s="7" t="s">
        <v>15</v>
      </c>
      <c r="C5" s="7" t="s">
        <v>16</v>
      </c>
      <c r="D5" s="10">
        <v>26572</v>
      </c>
      <c r="E5" s="7">
        <v>24120</v>
      </c>
      <c r="F5" s="7" t="s">
        <v>17</v>
      </c>
    </row>
    <row r="6" spans="1:6" x14ac:dyDescent="0.25">
      <c r="A6" s="7">
        <v>5</v>
      </c>
      <c r="B6" s="7" t="s">
        <v>18</v>
      </c>
      <c r="C6" s="7" t="s">
        <v>19</v>
      </c>
      <c r="D6" s="10">
        <v>23950</v>
      </c>
      <c r="E6" s="7">
        <v>21000</v>
      </c>
      <c r="F6" s="7" t="s">
        <v>20</v>
      </c>
    </row>
    <row r="7" spans="1:6" x14ac:dyDescent="0.25">
      <c r="A7" s="7">
        <v>6</v>
      </c>
      <c r="B7" s="7" t="s">
        <v>21</v>
      </c>
      <c r="C7" s="7" t="s">
        <v>22</v>
      </c>
      <c r="D7" s="10">
        <v>26778</v>
      </c>
      <c r="E7" s="7">
        <v>54340</v>
      </c>
      <c r="F7" s="7" t="s">
        <v>23</v>
      </c>
    </row>
    <row r="8" spans="1:6" x14ac:dyDescent="0.25">
      <c r="A8" s="7">
        <v>7</v>
      </c>
      <c r="B8" s="7" t="s">
        <v>24</v>
      </c>
      <c r="C8" s="7" t="s">
        <v>25</v>
      </c>
      <c r="D8" s="10">
        <v>27290</v>
      </c>
      <c r="E8" s="7">
        <v>88430</v>
      </c>
      <c r="F8" s="7" t="s">
        <v>26</v>
      </c>
    </row>
    <row r="9" spans="1:6" x14ac:dyDescent="0.25">
      <c r="A9" s="7">
        <v>8</v>
      </c>
      <c r="B9" s="7" t="s">
        <v>27</v>
      </c>
      <c r="C9" s="7" t="s">
        <v>28</v>
      </c>
      <c r="D9" s="10">
        <v>26861</v>
      </c>
      <c r="E9" s="7">
        <v>54136</v>
      </c>
      <c r="F9" s="7" t="s">
        <v>29</v>
      </c>
    </row>
    <row r="10" spans="1:6" x14ac:dyDescent="0.25">
      <c r="A10" s="7">
        <v>9</v>
      </c>
      <c r="B10" s="7" t="s">
        <v>30</v>
      </c>
      <c r="C10" s="7" t="s">
        <v>31</v>
      </c>
      <c r="D10" s="10">
        <v>25371</v>
      </c>
      <c r="E10" s="7">
        <v>57290</v>
      </c>
      <c r="F10" s="7" t="s">
        <v>32</v>
      </c>
    </row>
    <row r="11" spans="1:6" x14ac:dyDescent="0.25">
      <c r="A11" s="7">
        <v>10</v>
      </c>
      <c r="B11" s="7" t="s">
        <v>33</v>
      </c>
      <c r="C11" s="7" t="s">
        <v>34</v>
      </c>
      <c r="D11" s="10">
        <v>25780</v>
      </c>
      <c r="E11" s="7">
        <v>57000</v>
      </c>
      <c r="F11" s="7" t="s">
        <v>35</v>
      </c>
    </row>
    <row r="12" spans="1:6" x14ac:dyDescent="0.25">
      <c r="A12" s="7">
        <v>11</v>
      </c>
      <c r="B12" s="7" t="s">
        <v>36</v>
      </c>
      <c r="C12" s="7" t="s">
        <v>37</v>
      </c>
      <c r="D12" s="10">
        <v>23771</v>
      </c>
      <c r="E12" s="7">
        <v>54000</v>
      </c>
      <c r="F12" s="7" t="s">
        <v>38</v>
      </c>
    </row>
    <row r="13" spans="1:6" x14ac:dyDescent="0.25">
      <c r="A13" s="7">
        <v>12</v>
      </c>
      <c r="B13" s="7" t="s">
        <v>39</v>
      </c>
      <c r="C13" s="7" t="s">
        <v>40</v>
      </c>
      <c r="D13" s="10">
        <v>26012</v>
      </c>
      <c r="E13" s="7">
        <v>54000</v>
      </c>
      <c r="F13" s="7" t="s">
        <v>38</v>
      </c>
    </row>
    <row r="14" spans="1:6" x14ac:dyDescent="0.25">
      <c r="A14" s="7">
        <v>13</v>
      </c>
      <c r="B14" s="7" t="s">
        <v>41</v>
      </c>
      <c r="C14" s="7" t="s">
        <v>42</v>
      </c>
      <c r="D14" s="10">
        <v>23734</v>
      </c>
      <c r="E14" s="7">
        <v>54700</v>
      </c>
      <c r="F14" s="7" t="s">
        <v>43</v>
      </c>
    </row>
    <row r="15" spans="1:6" x14ac:dyDescent="0.25">
      <c r="A15" s="7">
        <v>14</v>
      </c>
      <c r="B15" s="7" t="s">
        <v>44</v>
      </c>
      <c r="C15" s="7" t="s">
        <v>45</v>
      </c>
      <c r="D15" s="10">
        <v>27360</v>
      </c>
      <c r="E15" s="7">
        <v>57310</v>
      </c>
      <c r="F15" s="7" t="s">
        <v>46</v>
      </c>
    </row>
    <row r="16" spans="1:6" x14ac:dyDescent="0.25">
      <c r="A16" s="7">
        <v>15</v>
      </c>
      <c r="B16" s="7" t="s">
        <v>47</v>
      </c>
      <c r="C16" s="7" t="s">
        <v>13</v>
      </c>
      <c r="D16" s="10">
        <v>27011</v>
      </c>
      <c r="E16" s="7">
        <v>54500</v>
      </c>
      <c r="F16" s="7" t="s">
        <v>11</v>
      </c>
    </row>
    <row r="17" spans="1:6" x14ac:dyDescent="0.25">
      <c r="A17" s="7">
        <v>16</v>
      </c>
      <c r="B17" s="7" t="s">
        <v>48</v>
      </c>
      <c r="C17" s="7" t="s">
        <v>49</v>
      </c>
      <c r="D17" s="10">
        <v>25797</v>
      </c>
      <c r="E17" s="7">
        <v>55000</v>
      </c>
      <c r="F17" s="7" t="s">
        <v>50</v>
      </c>
    </row>
    <row r="18" spans="1:6" x14ac:dyDescent="0.25">
      <c r="A18" s="7">
        <v>17</v>
      </c>
      <c r="B18" s="7" t="s">
        <v>51</v>
      </c>
      <c r="C18" s="7" t="s">
        <v>52</v>
      </c>
      <c r="D18" s="10">
        <v>26005</v>
      </c>
      <c r="E18" s="7">
        <v>54130</v>
      </c>
      <c r="F18" s="7" t="s">
        <v>53</v>
      </c>
    </row>
    <row r="19" spans="1:6" x14ac:dyDescent="0.25">
      <c r="A19" s="7">
        <v>18</v>
      </c>
      <c r="B19" s="7" t="s">
        <v>54</v>
      </c>
      <c r="C19" s="7" t="s">
        <v>55</v>
      </c>
      <c r="D19" s="10">
        <v>27510</v>
      </c>
      <c r="E19" s="7">
        <v>54100</v>
      </c>
      <c r="F19" s="7" t="s">
        <v>38</v>
      </c>
    </row>
    <row r="20" spans="1:6" x14ac:dyDescent="0.25">
      <c r="A20" s="7">
        <v>19</v>
      </c>
      <c r="B20" s="7" t="s">
        <v>56</v>
      </c>
      <c r="C20" s="7" t="s">
        <v>57</v>
      </c>
      <c r="D20" s="10">
        <v>27147</v>
      </c>
      <c r="E20" s="7">
        <v>52200</v>
      </c>
      <c r="F20" s="7" t="s">
        <v>58</v>
      </c>
    </row>
    <row r="21" spans="1:6" x14ac:dyDescent="0.25">
      <c r="A21" s="7">
        <v>20</v>
      </c>
      <c r="B21" s="7" t="s">
        <v>59</v>
      </c>
      <c r="C21" s="7" t="s">
        <v>10</v>
      </c>
      <c r="D21" s="10">
        <v>26434</v>
      </c>
      <c r="E21" s="7">
        <v>54110</v>
      </c>
      <c r="F21" s="7" t="s">
        <v>60</v>
      </c>
    </row>
    <row r="22" spans="1:6" x14ac:dyDescent="0.25">
      <c r="A22" s="7">
        <v>21</v>
      </c>
      <c r="B22" s="7" t="s">
        <v>61</v>
      </c>
      <c r="C22" s="7" t="s">
        <v>62</v>
      </c>
      <c r="D22" s="10">
        <v>26641</v>
      </c>
      <c r="E22" s="7">
        <v>57000</v>
      </c>
      <c r="F22" s="7" t="s">
        <v>35</v>
      </c>
    </row>
    <row r="23" spans="1:6" x14ac:dyDescent="0.25">
      <c r="A23" s="7">
        <v>22</v>
      </c>
      <c r="B23" s="7" t="s">
        <v>63</v>
      </c>
      <c r="C23" s="7" t="s">
        <v>64</v>
      </c>
      <c r="D23" s="10">
        <v>26272</v>
      </c>
      <c r="E23" s="7">
        <v>54150</v>
      </c>
      <c r="F23" s="7" t="s">
        <v>65</v>
      </c>
    </row>
    <row r="24" spans="1:6" x14ac:dyDescent="0.25">
      <c r="A24" s="7">
        <v>23</v>
      </c>
      <c r="B24" s="7" t="s">
        <v>66</v>
      </c>
      <c r="C24" s="7" t="s">
        <v>67</v>
      </c>
      <c r="D24" s="10">
        <v>25264</v>
      </c>
      <c r="E24" s="7">
        <v>75016</v>
      </c>
      <c r="F24" s="7" t="s">
        <v>68</v>
      </c>
    </row>
    <row r="25" spans="1:6" x14ac:dyDescent="0.25">
      <c r="A25" s="7">
        <v>24</v>
      </c>
      <c r="B25" s="7" t="s">
        <v>69</v>
      </c>
      <c r="C25" s="7" t="s">
        <v>70</v>
      </c>
      <c r="D25" s="10">
        <v>24936</v>
      </c>
      <c r="E25" s="7">
        <v>75020</v>
      </c>
      <c r="F25" s="7" t="s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workbookViewId="0">
      <selection activeCell="H33" sqref="H33"/>
    </sheetView>
  </sheetViews>
  <sheetFormatPr baseColWidth="10" defaultRowHeight="15" outlineLevelRow="1" x14ac:dyDescent="0.25"/>
  <cols>
    <col min="1" max="5" width="15.7109375" style="1" customWidth="1"/>
    <col min="6" max="6" width="30.7109375" style="1" customWidth="1"/>
    <col min="8" max="8" width="15.710937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16"/>
    </row>
    <row r="2" spans="1:8" x14ac:dyDescent="0.25">
      <c r="A2" s="18" t="s">
        <v>82</v>
      </c>
      <c r="B2" s="18"/>
      <c r="C2" s="18"/>
      <c r="D2" s="18"/>
      <c r="E2" s="18"/>
      <c r="F2" s="18"/>
      <c r="H2" s="16"/>
    </row>
    <row r="3" spans="1:8" hidden="1" outlineLevel="1" x14ac:dyDescent="0.25">
      <c r="A3" s="2">
        <v>5</v>
      </c>
      <c r="B3" s="2" t="s">
        <v>18</v>
      </c>
      <c r="C3" s="2" t="s">
        <v>19</v>
      </c>
      <c r="D3" s="3">
        <v>23950</v>
      </c>
      <c r="E3" s="2">
        <v>21000</v>
      </c>
      <c r="F3" s="2" t="s">
        <v>20</v>
      </c>
      <c r="H3" s="15"/>
    </row>
    <row r="4" spans="1:8" s="17" customFormat="1" collapsed="1" x14ac:dyDescent="0.25">
      <c r="A4" s="18" t="s">
        <v>83</v>
      </c>
      <c r="B4" s="18"/>
      <c r="C4" s="18"/>
      <c r="D4" s="18"/>
      <c r="E4" s="18"/>
      <c r="F4" s="18"/>
    </row>
    <row r="5" spans="1:8" ht="15" hidden="1" customHeight="1" outlineLevel="1" x14ac:dyDescent="0.25">
      <c r="A5" s="2">
        <v>4</v>
      </c>
      <c r="B5" s="2" t="s">
        <v>15</v>
      </c>
      <c r="C5" s="2" t="s">
        <v>16</v>
      </c>
      <c r="D5" s="3">
        <v>26572</v>
      </c>
      <c r="E5" s="2">
        <v>24120</v>
      </c>
      <c r="F5" s="2" t="s">
        <v>17</v>
      </c>
      <c r="H5" s="15"/>
    </row>
    <row r="6" spans="1:8" collapsed="1" x14ac:dyDescent="0.25">
      <c r="A6" s="18" t="s">
        <v>84</v>
      </c>
      <c r="B6" s="18"/>
      <c r="C6" s="18"/>
      <c r="D6" s="18"/>
      <c r="E6" s="18"/>
      <c r="F6" s="18"/>
      <c r="H6" s="15"/>
    </row>
    <row r="7" spans="1:8" ht="15" hidden="1" customHeight="1" outlineLevel="1" x14ac:dyDescent="0.25">
      <c r="A7" s="2">
        <v>19</v>
      </c>
      <c r="B7" s="2" t="s">
        <v>56</v>
      </c>
      <c r="C7" s="2" t="s">
        <v>57</v>
      </c>
      <c r="D7" s="3">
        <v>27147</v>
      </c>
      <c r="E7" s="2">
        <v>52200</v>
      </c>
      <c r="F7" s="2" t="s">
        <v>58</v>
      </c>
      <c r="H7" s="15"/>
    </row>
    <row r="8" spans="1:8" collapsed="1" x14ac:dyDescent="0.25">
      <c r="A8" s="18" t="s">
        <v>85</v>
      </c>
      <c r="B8" s="18"/>
      <c r="C8" s="18"/>
      <c r="D8" s="18"/>
      <c r="E8" s="18"/>
      <c r="F8" s="18"/>
      <c r="H8" s="15"/>
    </row>
    <row r="9" spans="1:8" ht="15" hidden="1" customHeight="1" outlineLevel="1" x14ac:dyDescent="0.25">
      <c r="A9" s="2">
        <v>8</v>
      </c>
      <c r="B9" s="2" t="s">
        <v>27</v>
      </c>
      <c r="C9" s="2" t="s">
        <v>28</v>
      </c>
      <c r="D9" s="3">
        <v>26861</v>
      </c>
      <c r="E9" s="2">
        <v>54136</v>
      </c>
      <c r="F9" s="2" t="s">
        <v>29</v>
      </c>
      <c r="H9" s="15"/>
    </row>
    <row r="10" spans="1:8" ht="15" hidden="1" customHeight="1" outlineLevel="1" x14ac:dyDescent="0.25">
      <c r="A10" s="2">
        <v>22</v>
      </c>
      <c r="B10" s="2" t="s">
        <v>63</v>
      </c>
      <c r="C10" s="2" t="s">
        <v>64</v>
      </c>
      <c r="D10" s="3">
        <v>26272</v>
      </c>
      <c r="E10" s="2">
        <v>54150</v>
      </c>
      <c r="F10" s="2" t="s">
        <v>65</v>
      </c>
      <c r="H10" s="15"/>
    </row>
    <row r="11" spans="1:8" ht="15" hidden="1" customHeight="1" outlineLevel="1" x14ac:dyDescent="0.25">
      <c r="A11" s="2">
        <v>1</v>
      </c>
      <c r="B11" s="2" t="s">
        <v>6</v>
      </c>
      <c r="C11" s="2" t="s">
        <v>7</v>
      </c>
      <c r="D11" s="3">
        <v>26664</v>
      </c>
      <c r="E11" s="2">
        <v>54200</v>
      </c>
      <c r="F11" s="2" t="s">
        <v>8</v>
      </c>
      <c r="H11" s="15"/>
    </row>
    <row r="12" spans="1:8" ht="15" hidden="1" customHeight="1" outlineLevel="1" x14ac:dyDescent="0.25">
      <c r="A12" s="2">
        <v>3</v>
      </c>
      <c r="B12" s="2" t="s">
        <v>12</v>
      </c>
      <c r="C12" s="2" t="s">
        <v>13</v>
      </c>
      <c r="D12" s="3">
        <v>24049</v>
      </c>
      <c r="E12" s="2">
        <v>54520</v>
      </c>
      <c r="F12" s="2" t="s">
        <v>14</v>
      </c>
      <c r="H12" s="15"/>
    </row>
    <row r="13" spans="1:8" ht="15" hidden="1" customHeight="1" outlineLevel="1" x14ac:dyDescent="0.25">
      <c r="A13" s="2">
        <v>11</v>
      </c>
      <c r="B13" s="2" t="s">
        <v>36</v>
      </c>
      <c r="C13" s="2" t="s">
        <v>37</v>
      </c>
      <c r="D13" s="3">
        <v>23771</v>
      </c>
      <c r="E13" s="2">
        <v>54000</v>
      </c>
      <c r="F13" s="2" t="s">
        <v>38</v>
      </c>
      <c r="H13" s="15"/>
    </row>
    <row r="14" spans="1:8" ht="15" hidden="1" customHeight="1" outlineLevel="1" x14ac:dyDescent="0.25">
      <c r="A14" s="2">
        <v>18</v>
      </c>
      <c r="B14" s="2" t="s">
        <v>54</v>
      </c>
      <c r="C14" s="2" t="s">
        <v>55</v>
      </c>
      <c r="D14" s="3">
        <v>27510</v>
      </c>
      <c r="E14" s="2">
        <v>54100</v>
      </c>
      <c r="F14" s="2" t="s">
        <v>38</v>
      </c>
    </row>
    <row r="15" spans="1:8" ht="15" hidden="1" customHeight="1" outlineLevel="1" x14ac:dyDescent="0.25">
      <c r="A15" s="2">
        <v>6</v>
      </c>
      <c r="B15" s="2" t="s">
        <v>21</v>
      </c>
      <c r="C15" s="2" t="s">
        <v>22</v>
      </c>
      <c r="D15" s="3">
        <v>26778</v>
      </c>
      <c r="E15" s="2">
        <v>54340</v>
      </c>
      <c r="F15" s="2" t="s">
        <v>23</v>
      </c>
    </row>
    <row r="16" spans="1:8" ht="15" hidden="1" customHeight="1" outlineLevel="1" x14ac:dyDescent="0.25">
      <c r="A16" s="2">
        <v>13</v>
      </c>
      <c r="B16" s="2" t="s">
        <v>41</v>
      </c>
      <c r="C16" s="2" t="s">
        <v>42</v>
      </c>
      <c r="D16" s="3">
        <v>23734</v>
      </c>
      <c r="E16" s="2">
        <v>54700</v>
      </c>
      <c r="F16" s="2" t="s">
        <v>43</v>
      </c>
    </row>
    <row r="17" spans="1:6" ht="15" hidden="1" customHeight="1" outlineLevel="1" x14ac:dyDescent="0.25">
      <c r="A17" s="2">
        <v>20</v>
      </c>
      <c r="B17" s="2" t="s">
        <v>59</v>
      </c>
      <c r="C17" s="2" t="s">
        <v>10</v>
      </c>
      <c r="D17" s="3">
        <v>26434</v>
      </c>
      <c r="E17" s="2">
        <v>54110</v>
      </c>
      <c r="F17" s="2" t="s">
        <v>60</v>
      </c>
    </row>
    <row r="18" spans="1:6" ht="15" hidden="1" customHeight="1" outlineLevel="1" x14ac:dyDescent="0.25">
      <c r="A18" s="2">
        <v>17</v>
      </c>
      <c r="B18" s="2" t="s">
        <v>51</v>
      </c>
      <c r="C18" s="2" t="s">
        <v>52</v>
      </c>
      <c r="D18" s="3">
        <v>26005</v>
      </c>
      <c r="E18" s="2">
        <v>54130</v>
      </c>
      <c r="F18" s="2" t="s">
        <v>53</v>
      </c>
    </row>
    <row r="19" spans="1:6" ht="15" hidden="1" customHeight="1" outlineLevel="1" x14ac:dyDescent="0.25">
      <c r="A19" s="2">
        <v>2</v>
      </c>
      <c r="B19" s="2" t="s">
        <v>9</v>
      </c>
      <c r="C19" s="2" t="s">
        <v>10</v>
      </c>
      <c r="D19" s="3">
        <v>25592</v>
      </c>
      <c r="E19" s="2">
        <v>54500</v>
      </c>
      <c r="F19" s="2" t="s">
        <v>11</v>
      </c>
    </row>
    <row r="20" spans="1:6" ht="15" hidden="1" customHeight="1" outlineLevel="1" x14ac:dyDescent="0.25">
      <c r="A20" s="2">
        <v>15</v>
      </c>
      <c r="B20" s="2" t="s">
        <v>47</v>
      </c>
      <c r="C20" s="2" t="s">
        <v>13</v>
      </c>
      <c r="D20" s="3">
        <v>27011</v>
      </c>
      <c r="E20" s="2">
        <v>54500</v>
      </c>
      <c r="F20" s="2" t="s">
        <v>11</v>
      </c>
    </row>
    <row r="21" spans="1:6" collapsed="1" x14ac:dyDescent="0.25">
      <c r="A21" s="18" t="s">
        <v>86</v>
      </c>
      <c r="B21" s="18"/>
      <c r="C21" s="18"/>
      <c r="D21" s="18"/>
      <c r="E21" s="18"/>
      <c r="F21" s="18"/>
    </row>
    <row r="22" spans="1:6" ht="15" hidden="1" customHeight="1" outlineLevel="1" x14ac:dyDescent="0.25">
      <c r="A22" s="2">
        <v>16</v>
      </c>
      <c r="B22" s="2" t="s">
        <v>48</v>
      </c>
      <c r="C22" s="2" t="s">
        <v>49</v>
      </c>
      <c r="D22" s="3">
        <v>25797</v>
      </c>
      <c r="E22" s="2">
        <v>55000</v>
      </c>
      <c r="F22" s="2" t="s">
        <v>50</v>
      </c>
    </row>
    <row r="23" spans="1:6" collapsed="1" x14ac:dyDescent="0.25">
      <c r="A23" s="18" t="s">
        <v>87</v>
      </c>
      <c r="B23" s="18"/>
      <c r="C23" s="18"/>
      <c r="D23" s="18"/>
      <c r="E23" s="18"/>
      <c r="F23" s="18"/>
    </row>
    <row r="24" spans="1:6" ht="15" hidden="1" customHeight="1" outlineLevel="1" x14ac:dyDescent="0.25">
      <c r="A24" s="2">
        <v>9</v>
      </c>
      <c r="B24" s="2" t="s">
        <v>30</v>
      </c>
      <c r="C24" s="2" t="s">
        <v>31</v>
      </c>
      <c r="D24" s="3">
        <v>25371</v>
      </c>
      <c r="E24" s="2">
        <v>57290</v>
      </c>
      <c r="F24" s="2" t="s">
        <v>32</v>
      </c>
    </row>
    <row r="25" spans="1:6" ht="15" hidden="1" customHeight="1" outlineLevel="1" x14ac:dyDescent="0.25">
      <c r="A25" s="2">
        <v>14</v>
      </c>
      <c r="B25" s="2" t="s">
        <v>44</v>
      </c>
      <c r="C25" s="2" t="s">
        <v>45</v>
      </c>
      <c r="D25" s="3">
        <v>27360</v>
      </c>
      <c r="E25" s="2">
        <v>57310</v>
      </c>
      <c r="F25" s="2" t="s">
        <v>46</v>
      </c>
    </row>
    <row r="26" spans="1:6" ht="15" hidden="1" customHeight="1" outlineLevel="1" x14ac:dyDescent="0.25">
      <c r="A26" s="2">
        <v>10</v>
      </c>
      <c r="B26" s="2" t="s">
        <v>33</v>
      </c>
      <c r="C26" s="2" t="s">
        <v>34</v>
      </c>
      <c r="D26" s="3">
        <v>25780</v>
      </c>
      <c r="E26" s="2">
        <v>57000</v>
      </c>
      <c r="F26" s="2" t="s">
        <v>35</v>
      </c>
    </row>
    <row r="27" spans="1:6" ht="15" hidden="1" customHeight="1" outlineLevel="1" x14ac:dyDescent="0.25">
      <c r="A27" s="2">
        <v>21</v>
      </c>
      <c r="B27" s="2" t="s">
        <v>61</v>
      </c>
      <c r="C27" s="2" t="s">
        <v>62</v>
      </c>
      <c r="D27" s="3">
        <v>26641</v>
      </c>
      <c r="E27" s="2">
        <v>57000</v>
      </c>
      <c r="F27" s="2" t="s">
        <v>35</v>
      </c>
    </row>
    <row r="28" spans="1:6" collapsed="1" x14ac:dyDescent="0.25">
      <c r="A28" s="18" t="s">
        <v>88</v>
      </c>
      <c r="B28" s="18"/>
      <c r="C28" s="18"/>
      <c r="D28" s="18"/>
      <c r="E28" s="18"/>
      <c r="F28" s="18"/>
    </row>
    <row r="29" spans="1:6" ht="15" hidden="1" customHeight="1" outlineLevel="1" x14ac:dyDescent="0.25">
      <c r="A29" s="2">
        <v>23</v>
      </c>
      <c r="B29" s="2" t="s">
        <v>66</v>
      </c>
      <c r="C29" s="2" t="s">
        <v>67</v>
      </c>
      <c r="D29" s="3">
        <v>25264</v>
      </c>
      <c r="E29" s="2">
        <v>75016</v>
      </c>
      <c r="F29" s="2" t="s">
        <v>68</v>
      </c>
    </row>
    <row r="30" spans="1:6" ht="15" hidden="1" customHeight="1" outlineLevel="1" x14ac:dyDescent="0.25">
      <c r="A30" s="2">
        <v>24</v>
      </c>
      <c r="B30" s="2" t="s">
        <v>69</v>
      </c>
      <c r="C30" s="2" t="s">
        <v>70</v>
      </c>
      <c r="D30" s="3">
        <v>24936</v>
      </c>
      <c r="E30" s="2">
        <v>75020</v>
      </c>
      <c r="F30" s="2" t="s">
        <v>68</v>
      </c>
    </row>
    <row r="31" spans="1:6" collapsed="1" x14ac:dyDescent="0.25">
      <c r="A31" s="18" t="s">
        <v>89</v>
      </c>
      <c r="B31" s="18"/>
      <c r="C31" s="18"/>
      <c r="D31" s="18"/>
      <c r="E31" s="18"/>
      <c r="F31" s="18"/>
    </row>
    <row r="32" spans="1:6" hidden="1" outlineLevel="1" x14ac:dyDescent="0.25">
      <c r="A32" s="2">
        <v>7</v>
      </c>
      <c r="B32" s="2" t="s">
        <v>24</v>
      </c>
      <c r="C32" s="2" t="s">
        <v>25</v>
      </c>
      <c r="D32" s="3">
        <v>27290</v>
      </c>
      <c r="E32" s="2">
        <v>88430</v>
      </c>
      <c r="F32" s="2" t="s">
        <v>26</v>
      </c>
    </row>
    <row r="33" spans="1:6" collapsed="1" x14ac:dyDescent="0.25"/>
    <row r="38" spans="1:6" x14ac:dyDescent="0.25">
      <c r="A38"/>
      <c r="B38"/>
      <c r="C38"/>
      <c r="D38"/>
      <c r="E38"/>
      <c r="F38"/>
    </row>
  </sheetData>
  <sortState ref="A25:F27">
    <sortCondition ref="F25:F2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I21" sqref="I21"/>
    </sheetView>
  </sheetViews>
  <sheetFormatPr baseColWidth="10" defaultRowHeight="15" x14ac:dyDescent="0.25"/>
  <cols>
    <col min="1" max="5" width="15.7109375" customWidth="1"/>
    <col min="6" max="6" width="30.7109375" customWidth="1"/>
    <col min="7" max="8" width="15.710937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71</v>
      </c>
      <c r="H1" s="4" t="s">
        <v>72</v>
      </c>
    </row>
    <row r="2" spans="1:8" x14ac:dyDescent="0.25">
      <c r="A2" s="2">
        <v>13</v>
      </c>
      <c r="B2" s="2" t="s">
        <v>41</v>
      </c>
      <c r="C2" s="2" t="s">
        <v>42</v>
      </c>
      <c r="D2" s="3">
        <v>23734</v>
      </c>
      <c r="E2" s="2">
        <v>54700</v>
      </c>
      <c r="F2" s="2" t="s">
        <v>43</v>
      </c>
      <c r="G2" s="5">
        <f ca="1">DATEDIF(D2,TODAY(),"y")</f>
        <v>49</v>
      </c>
      <c r="H2" s="6">
        <f ca="1">DATEDIF(D2,TODAY(),"d")</f>
        <v>18012</v>
      </c>
    </row>
    <row r="3" spans="1:8" x14ac:dyDescent="0.25">
      <c r="A3" s="2">
        <v>11</v>
      </c>
      <c r="B3" s="2" t="s">
        <v>36</v>
      </c>
      <c r="C3" s="2" t="s">
        <v>37</v>
      </c>
      <c r="D3" s="3">
        <v>23771</v>
      </c>
      <c r="E3" s="2">
        <v>54000</v>
      </c>
      <c r="F3" s="2" t="s">
        <v>38</v>
      </c>
      <c r="G3" s="5">
        <f t="shared" ref="G3:G25" ca="1" si="0">DATEDIF(D3,TODAY(),"y")</f>
        <v>49</v>
      </c>
      <c r="H3" s="6">
        <f t="shared" ref="H3:H25" ca="1" si="1">DATEDIF(D3,TODAY(),"d")</f>
        <v>17975</v>
      </c>
    </row>
    <row r="4" spans="1:8" x14ac:dyDescent="0.25">
      <c r="A4" s="2">
        <v>5</v>
      </c>
      <c r="B4" s="2" t="s">
        <v>18</v>
      </c>
      <c r="C4" s="2" t="s">
        <v>19</v>
      </c>
      <c r="D4" s="3">
        <v>23950</v>
      </c>
      <c r="E4" s="2">
        <v>21000</v>
      </c>
      <c r="F4" s="2" t="s">
        <v>20</v>
      </c>
      <c r="G4" s="5">
        <f t="shared" ca="1" si="0"/>
        <v>48</v>
      </c>
      <c r="H4" s="6">
        <f t="shared" ca="1" si="1"/>
        <v>17796</v>
      </c>
    </row>
    <row r="5" spans="1:8" x14ac:dyDescent="0.25">
      <c r="A5" s="2">
        <v>3</v>
      </c>
      <c r="B5" s="2" t="s">
        <v>12</v>
      </c>
      <c r="C5" s="2" t="s">
        <v>13</v>
      </c>
      <c r="D5" s="3">
        <v>24049</v>
      </c>
      <c r="E5" s="2">
        <v>54520</v>
      </c>
      <c r="F5" s="2" t="s">
        <v>14</v>
      </c>
      <c r="G5" s="5">
        <f t="shared" ca="1" si="0"/>
        <v>48</v>
      </c>
      <c r="H5" s="6">
        <f t="shared" ca="1" si="1"/>
        <v>17697</v>
      </c>
    </row>
    <row r="6" spans="1:8" x14ac:dyDescent="0.25">
      <c r="A6" s="2">
        <v>24</v>
      </c>
      <c r="B6" s="2" t="s">
        <v>69</v>
      </c>
      <c r="C6" s="2" t="s">
        <v>70</v>
      </c>
      <c r="D6" s="3">
        <v>24936</v>
      </c>
      <c r="E6" s="2">
        <v>75020</v>
      </c>
      <c r="F6" s="2" t="s">
        <v>68</v>
      </c>
      <c r="G6" s="5">
        <f t="shared" ca="1" si="0"/>
        <v>46</v>
      </c>
      <c r="H6" s="6">
        <f t="shared" ca="1" si="1"/>
        <v>16810</v>
      </c>
    </row>
    <row r="7" spans="1:8" x14ac:dyDescent="0.25">
      <c r="A7" s="2">
        <v>23</v>
      </c>
      <c r="B7" s="2" t="s">
        <v>66</v>
      </c>
      <c r="C7" s="2" t="s">
        <v>67</v>
      </c>
      <c r="D7" s="3">
        <v>25264</v>
      </c>
      <c r="E7" s="2">
        <v>75016</v>
      </c>
      <c r="F7" s="2" t="s">
        <v>68</v>
      </c>
      <c r="G7" s="5">
        <f t="shared" ca="1" si="0"/>
        <v>45</v>
      </c>
      <c r="H7" s="6">
        <f t="shared" ca="1" si="1"/>
        <v>16482</v>
      </c>
    </row>
    <row r="8" spans="1:8" x14ac:dyDescent="0.25">
      <c r="A8" s="2">
        <v>9</v>
      </c>
      <c r="B8" s="2" t="s">
        <v>30</v>
      </c>
      <c r="C8" s="2" t="s">
        <v>31</v>
      </c>
      <c r="D8" s="3">
        <v>25371</v>
      </c>
      <c r="E8" s="2">
        <v>57290</v>
      </c>
      <c r="F8" s="2" t="s">
        <v>32</v>
      </c>
      <c r="G8" s="5">
        <f t="shared" ca="1" si="0"/>
        <v>44</v>
      </c>
      <c r="H8" s="6">
        <f t="shared" ca="1" si="1"/>
        <v>16375</v>
      </c>
    </row>
    <row r="9" spans="1:8" x14ac:dyDescent="0.25">
      <c r="A9" s="2">
        <v>2</v>
      </c>
      <c r="B9" s="2" t="s">
        <v>9</v>
      </c>
      <c r="C9" s="2" t="s">
        <v>10</v>
      </c>
      <c r="D9" s="3">
        <v>25592</v>
      </c>
      <c r="E9" s="2">
        <v>54500</v>
      </c>
      <c r="F9" s="2" t="s">
        <v>11</v>
      </c>
      <c r="G9" s="5">
        <f t="shared" ca="1" si="0"/>
        <v>44</v>
      </c>
      <c r="H9" s="6">
        <f t="shared" ca="1" si="1"/>
        <v>16154</v>
      </c>
    </row>
    <row r="10" spans="1:8" x14ac:dyDescent="0.25">
      <c r="A10" s="2">
        <v>10</v>
      </c>
      <c r="B10" s="2" t="s">
        <v>33</v>
      </c>
      <c r="C10" s="2" t="s">
        <v>34</v>
      </c>
      <c r="D10" s="3">
        <v>25780</v>
      </c>
      <c r="E10" s="2">
        <v>57000</v>
      </c>
      <c r="F10" s="2" t="s">
        <v>35</v>
      </c>
      <c r="G10" s="5">
        <f t="shared" ca="1" si="0"/>
        <v>43</v>
      </c>
      <c r="H10" s="6">
        <f t="shared" ca="1" si="1"/>
        <v>15966</v>
      </c>
    </row>
    <row r="11" spans="1:8" x14ac:dyDescent="0.25">
      <c r="A11" s="2">
        <v>16</v>
      </c>
      <c r="B11" s="2" t="s">
        <v>48</v>
      </c>
      <c r="C11" s="2" t="s">
        <v>49</v>
      </c>
      <c r="D11" s="3">
        <v>25797</v>
      </c>
      <c r="E11" s="2">
        <v>55000</v>
      </c>
      <c r="F11" s="2" t="s">
        <v>50</v>
      </c>
      <c r="G11" s="5">
        <f t="shared" ca="1" si="0"/>
        <v>43</v>
      </c>
      <c r="H11" s="6">
        <f t="shared" ca="1" si="1"/>
        <v>15949</v>
      </c>
    </row>
    <row r="12" spans="1:8" x14ac:dyDescent="0.25">
      <c r="A12" s="2">
        <v>17</v>
      </c>
      <c r="B12" s="2" t="s">
        <v>51</v>
      </c>
      <c r="C12" s="2" t="s">
        <v>52</v>
      </c>
      <c r="D12" s="3">
        <v>26005</v>
      </c>
      <c r="E12" s="2">
        <v>54130</v>
      </c>
      <c r="F12" s="2" t="s">
        <v>53</v>
      </c>
      <c r="G12" s="5">
        <f t="shared" ca="1" si="0"/>
        <v>43</v>
      </c>
      <c r="H12" s="6">
        <f t="shared" ca="1" si="1"/>
        <v>15741</v>
      </c>
    </row>
    <row r="13" spans="1:8" x14ac:dyDescent="0.25">
      <c r="A13" s="2">
        <v>12</v>
      </c>
      <c r="B13" s="2" t="s">
        <v>39</v>
      </c>
      <c r="C13" s="2" t="s">
        <v>40</v>
      </c>
      <c r="D13" s="3">
        <v>26012</v>
      </c>
      <c r="E13" s="2">
        <v>54000</v>
      </c>
      <c r="F13" s="2" t="s">
        <v>38</v>
      </c>
      <c r="G13" s="5">
        <f t="shared" ca="1" si="0"/>
        <v>43</v>
      </c>
      <c r="H13" s="6">
        <f t="shared" ca="1" si="1"/>
        <v>15734</v>
      </c>
    </row>
    <row r="14" spans="1:8" x14ac:dyDescent="0.25">
      <c r="A14" s="2">
        <v>22</v>
      </c>
      <c r="B14" s="2" t="s">
        <v>63</v>
      </c>
      <c r="C14" s="2" t="s">
        <v>64</v>
      </c>
      <c r="D14" s="3">
        <v>26272</v>
      </c>
      <c r="E14" s="2">
        <v>54150</v>
      </c>
      <c r="F14" s="2" t="s">
        <v>65</v>
      </c>
      <c r="G14" s="5">
        <f t="shared" ca="1" si="0"/>
        <v>42</v>
      </c>
      <c r="H14" s="6">
        <f t="shared" ca="1" si="1"/>
        <v>15474</v>
      </c>
    </row>
    <row r="15" spans="1:8" x14ac:dyDescent="0.25">
      <c r="A15" s="2">
        <v>20</v>
      </c>
      <c r="B15" s="2" t="s">
        <v>59</v>
      </c>
      <c r="C15" s="2" t="s">
        <v>10</v>
      </c>
      <c r="D15" s="3">
        <v>26434</v>
      </c>
      <c r="E15" s="2">
        <v>54110</v>
      </c>
      <c r="F15" s="2" t="s">
        <v>60</v>
      </c>
      <c r="G15" s="5">
        <f t="shared" ca="1" si="0"/>
        <v>41</v>
      </c>
      <c r="H15" s="6">
        <f t="shared" ca="1" si="1"/>
        <v>15312</v>
      </c>
    </row>
    <row r="16" spans="1:8" x14ac:dyDescent="0.25">
      <c r="A16" s="2">
        <v>4</v>
      </c>
      <c r="B16" s="2" t="s">
        <v>15</v>
      </c>
      <c r="C16" s="2" t="s">
        <v>16</v>
      </c>
      <c r="D16" s="3">
        <v>26572</v>
      </c>
      <c r="E16" s="2">
        <v>24120</v>
      </c>
      <c r="F16" s="2" t="s">
        <v>17</v>
      </c>
      <c r="G16" s="5">
        <f t="shared" ca="1" si="0"/>
        <v>41</v>
      </c>
      <c r="H16" s="6">
        <f t="shared" ca="1" si="1"/>
        <v>15174</v>
      </c>
    </row>
    <row r="17" spans="1:8" x14ac:dyDescent="0.25">
      <c r="A17" s="2">
        <v>21</v>
      </c>
      <c r="B17" s="2" t="s">
        <v>61</v>
      </c>
      <c r="C17" s="2" t="s">
        <v>62</v>
      </c>
      <c r="D17" s="3">
        <v>26641</v>
      </c>
      <c r="E17" s="2">
        <v>57000</v>
      </c>
      <c r="F17" s="2" t="s">
        <v>35</v>
      </c>
      <c r="G17" s="5">
        <f t="shared" ca="1" si="0"/>
        <v>41</v>
      </c>
      <c r="H17" s="6">
        <f t="shared" ca="1" si="1"/>
        <v>15105</v>
      </c>
    </row>
    <row r="18" spans="1:8" x14ac:dyDescent="0.25">
      <c r="A18" s="2">
        <v>1</v>
      </c>
      <c r="B18" s="2" t="s">
        <v>6</v>
      </c>
      <c r="C18" s="2" t="s">
        <v>7</v>
      </c>
      <c r="D18" s="3">
        <v>26664</v>
      </c>
      <c r="E18" s="2">
        <v>54200</v>
      </c>
      <c r="F18" s="2" t="s">
        <v>8</v>
      </c>
      <c r="G18" s="5">
        <f t="shared" ca="1" si="0"/>
        <v>41</v>
      </c>
      <c r="H18" s="6">
        <f t="shared" ca="1" si="1"/>
        <v>15082</v>
      </c>
    </row>
    <row r="19" spans="1:8" x14ac:dyDescent="0.25">
      <c r="A19" s="2">
        <v>6</v>
      </c>
      <c r="B19" s="2" t="s">
        <v>21</v>
      </c>
      <c r="C19" s="2" t="s">
        <v>22</v>
      </c>
      <c r="D19" s="3">
        <v>26778</v>
      </c>
      <c r="E19" s="2">
        <v>54340</v>
      </c>
      <c r="F19" s="2" t="s">
        <v>23</v>
      </c>
      <c r="G19" s="5">
        <f t="shared" ca="1" si="0"/>
        <v>40</v>
      </c>
      <c r="H19" s="6">
        <f t="shared" ca="1" si="1"/>
        <v>14968</v>
      </c>
    </row>
    <row r="20" spans="1:8" x14ac:dyDescent="0.25">
      <c r="A20" s="2">
        <v>8</v>
      </c>
      <c r="B20" s="2" t="s">
        <v>27</v>
      </c>
      <c r="C20" s="2" t="s">
        <v>28</v>
      </c>
      <c r="D20" s="3">
        <v>26861</v>
      </c>
      <c r="E20" s="2">
        <v>54136</v>
      </c>
      <c r="F20" s="2" t="s">
        <v>29</v>
      </c>
      <c r="G20" s="5">
        <f t="shared" ca="1" si="0"/>
        <v>40</v>
      </c>
      <c r="H20" s="6">
        <f t="shared" ca="1" si="1"/>
        <v>14885</v>
      </c>
    </row>
    <row r="21" spans="1:8" x14ac:dyDescent="0.25">
      <c r="A21" s="2">
        <v>15</v>
      </c>
      <c r="B21" s="2" t="s">
        <v>47</v>
      </c>
      <c r="C21" s="2" t="s">
        <v>13</v>
      </c>
      <c r="D21" s="3">
        <v>27011</v>
      </c>
      <c r="E21" s="2">
        <v>54500</v>
      </c>
      <c r="F21" s="2" t="s">
        <v>11</v>
      </c>
      <c r="G21" s="5">
        <f t="shared" ca="1" si="0"/>
        <v>40</v>
      </c>
      <c r="H21" s="6">
        <f t="shared" ca="1" si="1"/>
        <v>14735</v>
      </c>
    </row>
    <row r="22" spans="1:8" x14ac:dyDescent="0.25">
      <c r="A22" s="2">
        <v>19</v>
      </c>
      <c r="B22" s="2" t="s">
        <v>56</v>
      </c>
      <c r="C22" s="2" t="s">
        <v>57</v>
      </c>
      <c r="D22" s="3">
        <v>27147</v>
      </c>
      <c r="E22" s="2">
        <v>52200</v>
      </c>
      <c r="F22" s="2" t="s">
        <v>58</v>
      </c>
      <c r="G22" s="5">
        <f t="shared" ca="1" si="0"/>
        <v>39</v>
      </c>
      <c r="H22" s="6">
        <f t="shared" ca="1" si="1"/>
        <v>14599</v>
      </c>
    </row>
    <row r="23" spans="1:8" x14ac:dyDescent="0.25">
      <c r="A23" s="2">
        <v>7</v>
      </c>
      <c r="B23" s="2" t="s">
        <v>24</v>
      </c>
      <c r="C23" s="2" t="s">
        <v>25</v>
      </c>
      <c r="D23" s="3">
        <v>27290</v>
      </c>
      <c r="E23" s="2">
        <v>88430</v>
      </c>
      <c r="F23" s="2" t="s">
        <v>26</v>
      </c>
      <c r="G23" s="5">
        <f t="shared" ca="1" si="0"/>
        <v>39</v>
      </c>
      <c r="H23" s="6">
        <f t="shared" ca="1" si="1"/>
        <v>14456</v>
      </c>
    </row>
    <row r="24" spans="1:8" x14ac:dyDescent="0.25">
      <c r="A24" s="2">
        <v>14</v>
      </c>
      <c r="B24" s="2" t="s">
        <v>44</v>
      </c>
      <c r="C24" s="2" t="s">
        <v>45</v>
      </c>
      <c r="D24" s="3">
        <v>27360</v>
      </c>
      <c r="E24" s="2">
        <v>57310</v>
      </c>
      <c r="F24" s="2" t="s">
        <v>46</v>
      </c>
      <c r="G24" s="5">
        <f t="shared" ca="1" si="0"/>
        <v>39</v>
      </c>
      <c r="H24" s="6">
        <f t="shared" ca="1" si="1"/>
        <v>14386</v>
      </c>
    </row>
    <row r="25" spans="1:8" x14ac:dyDescent="0.25">
      <c r="A25" s="2">
        <v>18</v>
      </c>
      <c r="B25" s="2" t="s">
        <v>54</v>
      </c>
      <c r="C25" s="2" t="s">
        <v>55</v>
      </c>
      <c r="D25" s="3">
        <v>27510</v>
      </c>
      <c r="E25" s="2">
        <v>54100</v>
      </c>
      <c r="F25" s="2" t="s">
        <v>38</v>
      </c>
      <c r="G25" s="5">
        <f t="shared" ca="1" si="0"/>
        <v>38</v>
      </c>
      <c r="H25" s="6">
        <f t="shared" ca="1" si="1"/>
        <v>14236</v>
      </c>
    </row>
  </sheetData>
  <sortState ref="A2:F25">
    <sortCondition ref="D2:D2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J5" sqref="J5"/>
    </sheetView>
  </sheetViews>
  <sheetFormatPr baseColWidth="10" defaultRowHeight="15" x14ac:dyDescent="0.25"/>
  <cols>
    <col min="1" max="5" width="15.7109375" customWidth="1"/>
    <col min="6" max="6" width="30.7109375" customWidth="1"/>
    <col min="7" max="7" width="25.710937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" t="s">
        <v>73</v>
      </c>
    </row>
    <row r="2" spans="1:7" x14ac:dyDescent="0.25">
      <c r="A2" s="2">
        <v>13</v>
      </c>
      <c r="B2" s="2" t="s">
        <v>41</v>
      </c>
      <c r="C2" s="2" t="s">
        <v>42</v>
      </c>
      <c r="D2" s="3">
        <v>23734</v>
      </c>
      <c r="E2" s="2">
        <v>54700</v>
      </c>
      <c r="F2" s="2" t="s">
        <v>43</v>
      </c>
      <c r="G2" s="7">
        <f ca="1">DATE(YEAR(TODAY())+(DATE(YEAR(TODAY()),MONTH(D2),DAY(D2))&lt;TODAY()),MONTH(D2),DAY(D2))-TODAY()</f>
        <v>250</v>
      </c>
    </row>
    <row r="3" spans="1:7" x14ac:dyDescent="0.25">
      <c r="A3" s="2">
        <v>11</v>
      </c>
      <c r="B3" s="2" t="s">
        <v>36</v>
      </c>
      <c r="C3" s="2" t="s">
        <v>37</v>
      </c>
      <c r="D3" s="3">
        <v>23771</v>
      </c>
      <c r="E3" s="2">
        <v>54000</v>
      </c>
      <c r="F3" s="2" t="s">
        <v>38</v>
      </c>
      <c r="G3" s="7">
        <f t="shared" ref="G3:G25" ca="1" si="0">DATE(YEAR(TODAY())+(DATE(YEAR(TODAY()),MONTH(D3),DAY(D3))&lt;TODAY()),MONTH(D3),DAY(D3))-TODAY()</f>
        <v>287</v>
      </c>
    </row>
    <row r="4" spans="1:7" x14ac:dyDescent="0.25">
      <c r="A4" s="2">
        <v>5</v>
      </c>
      <c r="B4" s="2" t="s">
        <v>18</v>
      </c>
      <c r="C4" s="2" t="s">
        <v>19</v>
      </c>
      <c r="D4" s="3">
        <v>23950</v>
      </c>
      <c r="E4" s="2">
        <v>21000</v>
      </c>
      <c r="F4" s="2" t="s">
        <v>20</v>
      </c>
      <c r="G4" s="7">
        <f t="shared" ca="1" si="0"/>
        <v>101</v>
      </c>
    </row>
    <row r="5" spans="1:7" x14ac:dyDescent="0.25">
      <c r="A5" s="2">
        <v>3</v>
      </c>
      <c r="B5" s="2" t="s">
        <v>12</v>
      </c>
      <c r="C5" s="2" t="s">
        <v>13</v>
      </c>
      <c r="D5" s="3">
        <v>24049</v>
      </c>
      <c r="E5" s="2">
        <v>54520</v>
      </c>
      <c r="F5" s="2" t="s">
        <v>14</v>
      </c>
      <c r="G5" s="7">
        <f t="shared" ca="1" si="0"/>
        <v>200</v>
      </c>
    </row>
    <row r="6" spans="1:7" x14ac:dyDescent="0.25">
      <c r="A6" s="2">
        <v>24</v>
      </c>
      <c r="B6" s="2" t="s">
        <v>69</v>
      </c>
      <c r="C6" s="2" t="s">
        <v>70</v>
      </c>
      <c r="D6" s="3">
        <v>24936</v>
      </c>
      <c r="E6" s="2">
        <v>75020</v>
      </c>
      <c r="F6" s="2" t="s">
        <v>68</v>
      </c>
      <c r="G6" s="7">
        <f t="shared" ca="1" si="0"/>
        <v>356</v>
      </c>
    </row>
    <row r="7" spans="1:7" x14ac:dyDescent="0.25">
      <c r="A7" s="2">
        <v>23</v>
      </c>
      <c r="B7" s="2" t="s">
        <v>66</v>
      </c>
      <c r="C7" s="2" t="s">
        <v>67</v>
      </c>
      <c r="D7" s="3">
        <v>25264</v>
      </c>
      <c r="E7" s="2">
        <v>75016</v>
      </c>
      <c r="F7" s="2" t="s">
        <v>68</v>
      </c>
      <c r="G7" s="7">
        <f t="shared" ca="1" si="0"/>
        <v>319</v>
      </c>
    </row>
    <row r="8" spans="1:7" x14ac:dyDescent="0.25">
      <c r="A8" s="2">
        <v>9</v>
      </c>
      <c r="B8" s="2" t="s">
        <v>30</v>
      </c>
      <c r="C8" s="2" t="s">
        <v>31</v>
      </c>
      <c r="D8" s="3">
        <v>25371</v>
      </c>
      <c r="E8" s="2">
        <v>57290</v>
      </c>
      <c r="F8" s="2" t="s">
        <v>32</v>
      </c>
      <c r="G8" s="7">
        <f t="shared" ca="1" si="0"/>
        <v>61</v>
      </c>
    </row>
    <row r="9" spans="1:7" x14ac:dyDescent="0.25">
      <c r="A9" s="2">
        <v>2</v>
      </c>
      <c r="B9" s="2" t="s">
        <v>9</v>
      </c>
      <c r="C9" s="2" t="s">
        <v>10</v>
      </c>
      <c r="D9" s="3">
        <v>25592</v>
      </c>
      <c r="E9" s="2">
        <v>54500</v>
      </c>
      <c r="F9" s="2" t="s">
        <v>11</v>
      </c>
      <c r="G9" s="7">
        <f t="shared" ca="1" si="0"/>
        <v>282</v>
      </c>
    </row>
    <row r="10" spans="1:7" x14ac:dyDescent="0.25">
      <c r="A10" s="2">
        <v>10</v>
      </c>
      <c r="B10" s="2" t="s">
        <v>33</v>
      </c>
      <c r="C10" s="2" t="s">
        <v>34</v>
      </c>
      <c r="D10" s="3">
        <v>25780</v>
      </c>
      <c r="E10" s="2">
        <v>57000</v>
      </c>
      <c r="F10" s="2" t="s">
        <v>35</v>
      </c>
      <c r="G10" s="7">
        <f t="shared" ca="1" si="0"/>
        <v>105</v>
      </c>
    </row>
    <row r="11" spans="1:7" x14ac:dyDescent="0.25">
      <c r="A11" s="2">
        <v>16</v>
      </c>
      <c r="B11" s="2" t="s">
        <v>48</v>
      </c>
      <c r="C11" s="2" t="s">
        <v>49</v>
      </c>
      <c r="D11" s="3">
        <v>25797</v>
      </c>
      <c r="E11" s="2">
        <v>55000</v>
      </c>
      <c r="F11" s="2" t="s">
        <v>50</v>
      </c>
      <c r="G11" s="7">
        <f t="shared" ca="1" si="0"/>
        <v>122</v>
      </c>
    </row>
    <row r="12" spans="1:7" x14ac:dyDescent="0.25">
      <c r="A12" s="2">
        <v>17</v>
      </c>
      <c r="B12" s="2" t="s">
        <v>51</v>
      </c>
      <c r="C12" s="2" t="s">
        <v>52</v>
      </c>
      <c r="D12" s="3">
        <v>26005</v>
      </c>
      <c r="E12" s="2">
        <v>54130</v>
      </c>
      <c r="F12" s="2" t="s">
        <v>53</v>
      </c>
      <c r="G12" s="7">
        <f t="shared" ca="1" si="0"/>
        <v>330</v>
      </c>
    </row>
    <row r="13" spans="1:7" x14ac:dyDescent="0.25">
      <c r="A13" s="2">
        <v>12</v>
      </c>
      <c r="B13" s="2" t="s">
        <v>39</v>
      </c>
      <c r="C13" s="2" t="s">
        <v>40</v>
      </c>
      <c r="D13" s="3">
        <v>26012</v>
      </c>
      <c r="E13" s="2">
        <v>54000</v>
      </c>
      <c r="F13" s="2" t="s">
        <v>38</v>
      </c>
      <c r="G13" s="7">
        <f t="shared" ca="1" si="0"/>
        <v>337</v>
      </c>
    </row>
    <row r="14" spans="1:7" x14ac:dyDescent="0.25">
      <c r="A14" s="2">
        <v>22</v>
      </c>
      <c r="B14" s="2" t="s">
        <v>63</v>
      </c>
      <c r="C14" s="2" t="s">
        <v>64</v>
      </c>
      <c r="D14" s="3">
        <v>26272</v>
      </c>
      <c r="E14" s="2">
        <v>54150</v>
      </c>
      <c r="F14" s="2" t="s">
        <v>65</v>
      </c>
      <c r="G14" s="7">
        <f t="shared" ca="1" si="0"/>
        <v>232</v>
      </c>
    </row>
    <row r="15" spans="1:7" x14ac:dyDescent="0.25">
      <c r="A15" s="2">
        <v>20</v>
      </c>
      <c r="B15" s="2" t="s">
        <v>59</v>
      </c>
      <c r="C15" s="2" t="s">
        <v>10</v>
      </c>
      <c r="D15" s="3">
        <v>26434</v>
      </c>
      <c r="E15" s="2">
        <v>54110</v>
      </c>
      <c r="F15" s="2" t="s">
        <v>60</v>
      </c>
      <c r="G15" s="7">
        <f t="shared" ca="1" si="0"/>
        <v>28</v>
      </c>
    </row>
    <row r="16" spans="1:7" x14ac:dyDescent="0.25">
      <c r="A16" s="2">
        <v>4</v>
      </c>
      <c r="B16" s="2" t="s">
        <v>15</v>
      </c>
      <c r="C16" s="2" t="s">
        <v>16</v>
      </c>
      <c r="D16" s="3">
        <v>26572</v>
      </c>
      <c r="E16" s="2">
        <v>24120</v>
      </c>
      <c r="F16" s="2" t="s">
        <v>17</v>
      </c>
      <c r="G16" s="7">
        <f t="shared" ca="1" si="0"/>
        <v>166</v>
      </c>
    </row>
    <row r="17" spans="1:7" x14ac:dyDescent="0.25">
      <c r="A17" s="2">
        <v>21</v>
      </c>
      <c r="B17" s="2" t="s">
        <v>61</v>
      </c>
      <c r="C17" s="2" t="s">
        <v>62</v>
      </c>
      <c r="D17" s="3">
        <v>26641</v>
      </c>
      <c r="E17" s="2">
        <v>57000</v>
      </c>
      <c r="F17" s="2" t="s">
        <v>35</v>
      </c>
      <c r="G17" s="7">
        <f t="shared" ca="1" si="0"/>
        <v>235</v>
      </c>
    </row>
    <row r="18" spans="1:7" x14ac:dyDescent="0.25">
      <c r="A18" s="2">
        <v>1</v>
      </c>
      <c r="B18" s="2" t="s">
        <v>6</v>
      </c>
      <c r="C18" s="2" t="s">
        <v>7</v>
      </c>
      <c r="D18" s="3">
        <v>26664</v>
      </c>
      <c r="E18" s="2">
        <v>54200</v>
      </c>
      <c r="F18" s="2" t="s">
        <v>8</v>
      </c>
      <c r="G18" s="7">
        <f t="shared" ca="1" si="0"/>
        <v>258</v>
      </c>
    </row>
    <row r="19" spans="1:7" x14ac:dyDescent="0.25">
      <c r="A19" s="2">
        <v>6</v>
      </c>
      <c r="B19" s="2" t="s">
        <v>21</v>
      </c>
      <c r="C19" s="2" t="s">
        <v>22</v>
      </c>
      <c r="D19" s="3">
        <v>26778</v>
      </c>
      <c r="E19" s="2">
        <v>54340</v>
      </c>
      <c r="F19" s="2" t="s">
        <v>23</v>
      </c>
      <c r="G19" s="7">
        <f t="shared" ca="1" si="0"/>
        <v>7</v>
      </c>
    </row>
    <row r="20" spans="1:7" x14ac:dyDescent="0.25">
      <c r="A20" s="2">
        <v>8</v>
      </c>
      <c r="B20" s="2" t="s">
        <v>27</v>
      </c>
      <c r="C20" s="2" t="s">
        <v>28</v>
      </c>
      <c r="D20" s="3">
        <v>26861</v>
      </c>
      <c r="E20" s="2">
        <v>54136</v>
      </c>
      <c r="F20" s="2" t="s">
        <v>29</v>
      </c>
      <c r="G20" s="7">
        <f t="shared" ca="1" si="0"/>
        <v>90</v>
      </c>
    </row>
    <row r="21" spans="1:7" x14ac:dyDescent="0.25">
      <c r="A21" s="2">
        <v>15</v>
      </c>
      <c r="B21" s="2" t="s">
        <v>47</v>
      </c>
      <c r="C21" s="2" t="s">
        <v>13</v>
      </c>
      <c r="D21" s="3">
        <v>27011</v>
      </c>
      <c r="E21" s="2">
        <v>54500</v>
      </c>
      <c r="F21" s="2" t="s">
        <v>11</v>
      </c>
      <c r="G21" s="7">
        <f t="shared" ca="1" si="0"/>
        <v>240</v>
      </c>
    </row>
    <row r="22" spans="1:7" x14ac:dyDescent="0.25">
      <c r="A22" s="2">
        <v>19</v>
      </c>
      <c r="B22" s="2" t="s">
        <v>56</v>
      </c>
      <c r="C22" s="2" t="s">
        <v>57</v>
      </c>
      <c r="D22" s="3">
        <v>27147</v>
      </c>
      <c r="E22" s="2">
        <v>52200</v>
      </c>
      <c r="F22" s="2" t="s">
        <v>58</v>
      </c>
      <c r="G22" s="7">
        <f t="shared" ca="1" si="0"/>
        <v>11</v>
      </c>
    </row>
    <row r="23" spans="1:7" x14ac:dyDescent="0.25">
      <c r="A23" s="2">
        <v>7</v>
      </c>
      <c r="B23" s="2" t="s">
        <v>24</v>
      </c>
      <c r="C23" s="2" t="s">
        <v>25</v>
      </c>
      <c r="D23" s="3">
        <v>27290</v>
      </c>
      <c r="E23" s="2">
        <v>88430</v>
      </c>
      <c r="F23" s="2" t="s">
        <v>26</v>
      </c>
      <c r="G23" s="7">
        <f t="shared" ca="1" si="0"/>
        <v>154</v>
      </c>
    </row>
    <row r="24" spans="1:7" x14ac:dyDescent="0.25">
      <c r="A24" s="2">
        <v>14</v>
      </c>
      <c r="B24" s="2" t="s">
        <v>44</v>
      </c>
      <c r="C24" s="2" t="s">
        <v>45</v>
      </c>
      <c r="D24" s="3">
        <v>27360</v>
      </c>
      <c r="E24" s="2">
        <v>57310</v>
      </c>
      <c r="F24" s="2" t="s">
        <v>46</v>
      </c>
      <c r="G24" s="7">
        <f t="shared" ca="1" si="0"/>
        <v>224</v>
      </c>
    </row>
    <row r="25" spans="1:7" x14ac:dyDescent="0.25">
      <c r="A25" s="2">
        <v>18</v>
      </c>
      <c r="B25" s="2" t="s">
        <v>54</v>
      </c>
      <c r="C25" s="2" t="s">
        <v>55</v>
      </c>
      <c r="D25" s="3">
        <v>27510</v>
      </c>
      <c r="E25" s="2">
        <v>54100</v>
      </c>
      <c r="F25" s="2" t="s">
        <v>38</v>
      </c>
      <c r="G25" s="7">
        <f t="shared" ca="1" si="0"/>
        <v>9</v>
      </c>
    </row>
  </sheetData>
  <sortState ref="A2:F25">
    <sortCondition ref="D2:D2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L13" sqref="L13"/>
    </sheetView>
  </sheetViews>
  <sheetFormatPr baseColWidth="10" defaultRowHeight="15" x14ac:dyDescent="0.25"/>
  <cols>
    <col min="1" max="2" width="15.7109375" style="1" customWidth="1"/>
    <col min="3" max="6" width="11.42578125" style="8"/>
  </cols>
  <sheetData>
    <row r="1" spans="1:12" x14ac:dyDescent="0.25">
      <c r="B1" s="11" t="s">
        <v>75</v>
      </c>
      <c r="C1" s="9">
        <v>3</v>
      </c>
      <c r="D1" s="9">
        <v>1</v>
      </c>
      <c r="E1" s="9">
        <v>2</v>
      </c>
      <c r="F1" s="7"/>
    </row>
    <row r="2" spans="1:12" x14ac:dyDescent="0.25">
      <c r="A2" s="2" t="s">
        <v>0</v>
      </c>
      <c r="B2" s="2" t="s">
        <v>1</v>
      </c>
      <c r="C2" s="2">
        <v>8</v>
      </c>
      <c r="D2" s="2">
        <v>12</v>
      </c>
      <c r="E2" s="2">
        <v>25</v>
      </c>
      <c r="F2" s="9" t="s">
        <v>74</v>
      </c>
    </row>
    <row r="3" spans="1:12" x14ac:dyDescent="0.25">
      <c r="A3" s="2">
        <v>1</v>
      </c>
      <c r="B3" s="2" t="s">
        <v>6</v>
      </c>
      <c r="C3" s="2">
        <f ca="1">RANDBETWEEN(1,8)</f>
        <v>7</v>
      </c>
      <c r="D3" s="7">
        <f ca="1">RANDBETWEEN(1,12)</f>
        <v>8</v>
      </c>
      <c r="E3" s="7">
        <f ca="1">RANDBETWEEN(1,25)</f>
        <v>5</v>
      </c>
      <c r="F3" s="12">
        <f ca="1">((SUMPRODUCT(C3,$C$1)/SUMIF(C3,"&gt;=0",$C$1)/2*5)+(SUMPRODUCT(D3,$D$1)/SUMIF(D3,"&gt;=0",$D$1)/3*5)+(SUMPRODUCT(E3,$E$1)/SUMIF(E3,"&gt;=0",$E$1)/5*4))/3</f>
        <v>11.611111111111109</v>
      </c>
      <c r="H3" s="13">
        <f ca="1">(IF(C3="Abs","",(SUMPRODUCT(C3,$C$1)/SUMIF(C3,"&gt;=0",$C$1)/2*5))+IF(D3="Abs","",(SUMPRODUCT(D3,$D$1)/SUMIF(D3,"&gt;=0",$D$1)/3*5))+IF(E3="Abs","",(SUMPRODUCT(E3,$E$1)/SUMIF(E3,"&gt;=0",$E$1)/5*4)))/3</f>
        <v>11.611111111111109</v>
      </c>
      <c r="J3">
        <f t="shared" ref="J3:J25" ca="1" si="0">IF(OR(C3="",D3="",E3=""),"",ROUND((AVERAGE(C3:E3)/3*4)/0.5,0)*0.5)</f>
        <v>9</v>
      </c>
    </row>
    <row r="4" spans="1:12" x14ac:dyDescent="0.25">
      <c r="A4" s="2">
        <v>2</v>
      </c>
      <c r="B4" s="2" t="s">
        <v>9</v>
      </c>
      <c r="C4" s="7">
        <f t="shared" ref="C4:C24" ca="1" si="1">RANDBETWEEN(1,8)</f>
        <v>4</v>
      </c>
      <c r="D4" s="7">
        <f t="shared" ref="D4:D24" ca="1" si="2">RANDBETWEEN(1,12)</f>
        <v>9</v>
      </c>
      <c r="E4" s="7">
        <f t="shared" ref="E4:E24" ca="1" si="3">RANDBETWEEN(1,25)</f>
        <v>5</v>
      </c>
      <c r="F4" s="12">
        <f t="shared" ref="F4:F27" ca="1" si="4">((SUMPRODUCT(C4,$C$1)/SUMIF(C4,"&gt;=0",$C$1)/2*5)+(SUMPRODUCT(D4,$D$1)/SUMIF(D4,"&gt;=0",$D$1)/3*5)+(SUMPRODUCT(E4,$E$1)/SUMIF(E4,"&gt;=0",$E$1)/5*4))/3</f>
        <v>9.6666666666666661</v>
      </c>
      <c r="H4" s="13">
        <f t="shared" ref="H3:H27" ca="1" si="5">(IF(C4="Abs","",(SUMPRODUCT(C4,$C$1)/SUMIF(C4,"&gt;=0",$C$1)/2*5))+IF(D4="Abs","",(SUMPRODUCT(D4,$D$1)/SUMIF(D4,"&gt;=0",$D$1)/3*5))+IF(E4="Abs","",(SUMPRODUCT(E4,$E$1)/SUMIF(E4,"&gt;=0",$E$1)/5*4)))/3</f>
        <v>9.6666666666666661</v>
      </c>
      <c r="J4">
        <f t="shared" ca="1" si="0"/>
        <v>8</v>
      </c>
    </row>
    <row r="5" spans="1:12" x14ac:dyDescent="0.25">
      <c r="A5" s="2">
        <v>3</v>
      </c>
      <c r="B5" s="2" t="s">
        <v>12</v>
      </c>
      <c r="C5" s="7">
        <f t="shared" ca="1" si="1"/>
        <v>4</v>
      </c>
      <c r="D5" s="7">
        <f t="shared" ca="1" si="2"/>
        <v>9</v>
      </c>
      <c r="E5" s="7">
        <f t="shared" ca="1" si="3"/>
        <v>14</v>
      </c>
      <c r="F5" s="12">
        <f t="shared" ca="1" si="4"/>
        <v>12.066666666666668</v>
      </c>
      <c r="H5" s="13">
        <f t="shared" ca="1" si="5"/>
        <v>12.066666666666668</v>
      </c>
      <c r="J5">
        <f t="shared" ca="1" si="0"/>
        <v>12</v>
      </c>
    </row>
    <row r="6" spans="1:12" x14ac:dyDescent="0.25">
      <c r="A6" s="2">
        <v>4</v>
      </c>
      <c r="B6" s="2" t="s">
        <v>15</v>
      </c>
      <c r="C6" s="7">
        <f t="shared" ca="1" si="1"/>
        <v>4</v>
      </c>
      <c r="D6" s="7">
        <f t="shared" ca="1" si="2"/>
        <v>11</v>
      </c>
      <c r="E6" s="7">
        <f t="shared" ca="1" si="3"/>
        <v>20</v>
      </c>
      <c r="F6" s="12">
        <f t="shared" ca="1" si="4"/>
        <v>14.777777777777777</v>
      </c>
      <c r="H6" s="13">
        <f t="shared" ca="1" si="5"/>
        <v>14.777777777777777</v>
      </c>
      <c r="J6">
        <f t="shared" ca="1" si="0"/>
        <v>15.5</v>
      </c>
    </row>
    <row r="7" spans="1:12" x14ac:dyDescent="0.25">
      <c r="A7" s="2">
        <v>5</v>
      </c>
      <c r="B7" s="2" t="s">
        <v>18</v>
      </c>
      <c r="C7" s="7">
        <f t="shared" ca="1" si="1"/>
        <v>6</v>
      </c>
      <c r="D7" s="7">
        <f t="shared" ca="1" si="2"/>
        <v>8</v>
      </c>
      <c r="E7" s="7">
        <f t="shared" ca="1" si="3"/>
        <v>25</v>
      </c>
      <c r="F7" s="12">
        <f t="shared" ca="1" si="4"/>
        <v>16.111111111111111</v>
      </c>
      <c r="H7" s="13">
        <f t="shared" ca="1" si="5"/>
        <v>16.111111111111111</v>
      </c>
      <c r="J7">
        <f t="shared" ca="1" si="0"/>
        <v>17.5</v>
      </c>
    </row>
    <row r="8" spans="1:12" x14ac:dyDescent="0.25">
      <c r="A8" s="2">
        <v>6</v>
      </c>
      <c r="B8" s="2" t="s">
        <v>21</v>
      </c>
      <c r="C8" s="7">
        <f t="shared" ca="1" si="1"/>
        <v>1</v>
      </c>
      <c r="D8" s="7">
        <f t="shared" ca="1" si="2"/>
        <v>5</v>
      </c>
      <c r="E8" s="7">
        <f t="shared" ca="1" si="3"/>
        <v>19</v>
      </c>
      <c r="F8" s="12">
        <f t="shared" ca="1" si="4"/>
        <v>8.6777777777777771</v>
      </c>
      <c r="H8" s="13">
        <f t="shared" ca="1" si="5"/>
        <v>8.6777777777777771</v>
      </c>
      <c r="J8">
        <f t="shared" ca="1" si="0"/>
        <v>11</v>
      </c>
    </row>
    <row r="9" spans="1:12" x14ac:dyDescent="0.25">
      <c r="A9" s="2">
        <v>7</v>
      </c>
      <c r="B9" s="2" t="s">
        <v>24</v>
      </c>
      <c r="C9" s="7">
        <f t="shared" ca="1" si="1"/>
        <v>8</v>
      </c>
      <c r="D9" s="7">
        <f t="shared" ca="1" si="2"/>
        <v>6</v>
      </c>
      <c r="E9" s="7">
        <f t="shared" ca="1" si="3"/>
        <v>23</v>
      </c>
      <c r="F9" s="12">
        <f t="shared" ca="1" si="4"/>
        <v>16.133333333333333</v>
      </c>
      <c r="H9" s="13">
        <f t="shared" ca="1" si="5"/>
        <v>16.133333333333333</v>
      </c>
      <c r="J9">
        <f t="shared" ca="1" si="0"/>
        <v>16.5</v>
      </c>
    </row>
    <row r="10" spans="1:12" x14ac:dyDescent="0.25">
      <c r="A10" s="2">
        <v>8</v>
      </c>
      <c r="B10" s="2" t="s">
        <v>27</v>
      </c>
      <c r="C10" s="7">
        <f t="shared" ca="1" si="1"/>
        <v>3</v>
      </c>
      <c r="D10" s="7">
        <f t="shared" ca="1" si="2"/>
        <v>9</v>
      </c>
      <c r="E10" s="7">
        <f t="shared" ca="1" si="3"/>
        <v>22</v>
      </c>
      <c r="F10" s="12">
        <f t="shared" ca="1" si="4"/>
        <v>13.366666666666667</v>
      </c>
      <c r="H10" s="13">
        <f ca="1">(IF(C10="Abs","",((SUMPRODUCT(C10,$C$1)/SUMIF(C10,"&gt;=0",$C$1)/2*5)/3))+IF(D10="Abs","",((SUMPRODUCT(D10,$D$1)/SUMIF(D10,"&gt;=0",$D$1)/3*5)/3))+IF(E10="Abs","",((SUMPRODUCT(E10,$E$1)/SUMIF(E10,"&gt;=0",$E$1)/5*4)/3)))</f>
        <v>13.366666666666667</v>
      </c>
      <c r="J10">
        <f t="shared" ca="1" si="0"/>
        <v>15</v>
      </c>
    </row>
    <row r="11" spans="1:12" x14ac:dyDescent="0.25">
      <c r="A11" s="2">
        <v>9</v>
      </c>
      <c r="B11" s="2" t="s">
        <v>30</v>
      </c>
      <c r="C11" s="7">
        <f t="shared" ca="1" si="1"/>
        <v>2</v>
      </c>
      <c r="D11" s="7">
        <f t="shared" ca="1" si="2"/>
        <v>3</v>
      </c>
      <c r="E11" s="7">
        <f t="shared" ca="1" si="3"/>
        <v>1</v>
      </c>
      <c r="F11" s="12">
        <f t="shared" ca="1" si="4"/>
        <v>3.6</v>
      </c>
      <c r="H11" s="13">
        <f t="shared" ref="H11:H12" ca="1" si="6">(IF(C11="Abs","",((SUMPRODUCT(C11,$C$1)/SUMIF(C11,"&gt;=0",$C$1)/2*5)/3))+IF(D11="Abs","",((SUMPRODUCT(D11,$D$1)/SUMIF(D11,"&gt;=0",$D$1)/3*5)/3))+IF(E11="Abs","",((SUMPRODUCT(E11,$E$1)/SUMIF(E11,"&gt;=0",$E$1)/5*4)/3)))</f>
        <v>3.6</v>
      </c>
      <c r="J11">
        <f t="shared" ca="1" si="0"/>
        <v>2.5</v>
      </c>
    </row>
    <row r="12" spans="1:12" x14ac:dyDescent="0.25">
      <c r="A12" s="2">
        <v>10</v>
      </c>
      <c r="B12" s="2" t="s">
        <v>33</v>
      </c>
      <c r="C12" s="7">
        <f t="shared" ca="1" si="1"/>
        <v>4</v>
      </c>
      <c r="D12" s="14"/>
      <c r="E12" s="14"/>
      <c r="F12" s="12" t="e">
        <f ca="1">((SUMPRODUCT(C12,$C$1)/SUMIF(C12,"&gt;=0",$C$1)/2*5)+(SUMPRODUCT(D12,$D$1)/SUMIF(D12,"&gt;=0",$D$1)/3*5)+(SUMPRODUCT(E12,$E$1)/SUMIF(E12,"&gt;=0",$E$1)/5*4))/3</f>
        <v>#VALUE!</v>
      </c>
      <c r="H12" s="13" t="e">
        <f t="shared" ca="1" si="6"/>
        <v>#VALUE!</v>
      </c>
      <c r="J12" t="str">
        <f t="shared" ca="1" si="0"/>
        <v/>
      </c>
      <c r="L12">
        <f ca="1">((((C12*C1)/2*5)/3)+((D12*D1)/3*5)+(((E12*E1)/5*4)/2))/3</f>
        <v>3.3333333333333335</v>
      </c>
    </row>
    <row r="13" spans="1:12" x14ac:dyDescent="0.25">
      <c r="A13" s="2">
        <v>11</v>
      </c>
      <c r="B13" s="2" t="s">
        <v>36</v>
      </c>
      <c r="C13" s="7">
        <f t="shared" ca="1" si="1"/>
        <v>6</v>
      </c>
      <c r="D13" s="7">
        <f t="shared" ca="1" si="2"/>
        <v>5</v>
      </c>
      <c r="E13" s="7">
        <f t="shared" ca="1" si="3"/>
        <v>17</v>
      </c>
      <c r="F13" s="12">
        <f t="shared" ca="1" si="4"/>
        <v>12.311111111111112</v>
      </c>
      <c r="H13" s="13">
        <f ca="1">(IF(C13="Abs","",(SUMPRODUCT(C13,$C$1)/SUMIF(C13,"&gt;=0",$C$1)/2*5))+IF(D13="Abs","",(SUMPRODUCT(D13,$D$1)/SUMIF(D13,"&gt;=0",$D$1)/3*5))+IF(E13="Abs","",(SUMPRODUCT(E13,$E$1)/SUMIF(E13,"&gt;=0",$E$1)/5*4)))/3</f>
        <v>12.311111111111112</v>
      </c>
      <c r="J13">
        <f t="shared" ca="1" si="0"/>
        <v>12.5</v>
      </c>
      <c r="L13">
        <f ca="1">((((C13*C2)/2*5)/3)+((D13*D2)/3*5)+(((E13*E2)/5*4)/2))/3</f>
        <v>103.33333333333333</v>
      </c>
    </row>
    <row r="14" spans="1:12" x14ac:dyDescent="0.25">
      <c r="A14" s="2">
        <v>12</v>
      </c>
      <c r="B14" s="2" t="s">
        <v>39</v>
      </c>
      <c r="C14" s="7">
        <f t="shared" ca="1" si="1"/>
        <v>3</v>
      </c>
      <c r="D14" s="7">
        <f t="shared" ca="1" si="2"/>
        <v>7</v>
      </c>
      <c r="E14" s="7">
        <f t="shared" ca="1" si="3"/>
        <v>25</v>
      </c>
      <c r="F14" s="12">
        <f t="shared" ca="1" si="4"/>
        <v>13.055555555555557</v>
      </c>
      <c r="H14" s="13">
        <f t="shared" ca="1" si="5"/>
        <v>13.055555555555557</v>
      </c>
      <c r="J14">
        <f t="shared" ca="1" si="0"/>
        <v>15.5</v>
      </c>
    </row>
    <row r="15" spans="1:12" x14ac:dyDescent="0.25">
      <c r="A15" s="2">
        <v>13</v>
      </c>
      <c r="B15" s="2" t="s">
        <v>41</v>
      </c>
      <c r="C15" s="7">
        <f t="shared" ca="1" si="1"/>
        <v>1</v>
      </c>
      <c r="D15" s="7">
        <f t="shared" ca="1" si="2"/>
        <v>6</v>
      </c>
      <c r="E15" s="7">
        <f t="shared" ca="1" si="3"/>
        <v>10</v>
      </c>
      <c r="F15" s="12">
        <f t="shared" ca="1" si="4"/>
        <v>6.833333333333333</v>
      </c>
      <c r="H15" s="13">
        <f t="shared" ca="1" si="5"/>
        <v>6.833333333333333</v>
      </c>
      <c r="J15">
        <f t="shared" ca="1" si="0"/>
        <v>7.5</v>
      </c>
    </row>
    <row r="16" spans="1:12" x14ac:dyDescent="0.25">
      <c r="A16" s="2">
        <v>14</v>
      </c>
      <c r="B16" s="2" t="s">
        <v>44</v>
      </c>
      <c r="C16" s="7">
        <f t="shared" ca="1" si="1"/>
        <v>3</v>
      </c>
      <c r="D16" s="7">
        <f t="shared" ca="1" si="2"/>
        <v>3</v>
      </c>
      <c r="E16" s="7">
        <f t="shared" ca="1" si="3"/>
        <v>16</v>
      </c>
      <c r="F16" s="12">
        <f t="shared" ca="1" si="4"/>
        <v>8.4333333333333336</v>
      </c>
      <c r="H16" s="13">
        <f t="shared" ca="1" si="5"/>
        <v>8.4333333333333336</v>
      </c>
      <c r="J16">
        <f t="shared" ca="1" si="0"/>
        <v>10</v>
      </c>
    </row>
    <row r="17" spans="1:10" x14ac:dyDescent="0.25">
      <c r="A17" s="2">
        <v>15</v>
      </c>
      <c r="B17" s="2" t="s">
        <v>47</v>
      </c>
      <c r="C17" s="7">
        <f t="shared" ca="1" si="1"/>
        <v>4</v>
      </c>
      <c r="D17" s="7">
        <f t="shared" ca="1" si="2"/>
        <v>12</v>
      </c>
      <c r="E17" s="7">
        <f t="shared" ca="1" si="3"/>
        <v>23</v>
      </c>
      <c r="F17" s="12">
        <f t="shared" ca="1" si="4"/>
        <v>16.133333333333333</v>
      </c>
      <c r="H17" s="13">
        <f t="shared" ca="1" si="5"/>
        <v>16.133333333333333</v>
      </c>
      <c r="J17">
        <f t="shared" ca="1" si="0"/>
        <v>17.5</v>
      </c>
    </row>
    <row r="18" spans="1:10" x14ac:dyDescent="0.25">
      <c r="A18" s="2">
        <v>16</v>
      </c>
      <c r="B18" s="2" t="s">
        <v>48</v>
      </c>
      <c r="C18" s="7">
        <f t="shared" ca="1" si="1"/>
        <v>3</v>
      </c>
      <c r="D18" s="7">
        <f t="shared" ca="1" si="2"/>
        <v>4</v>
      </c>
      <c r="E18" s="7">
        <f t="shared" ca="1" si="3"/>
        <v>9</v>
      </c>
      <c r="F18" s="12">
        <f t="shared" ca="1" si="4"/>
        <v>7.1222222222222227</v>
      </c>
      <c r="H18" s="13">
        <f t="shared" ca="1" si="5"/>
        <v>7.1222222222222227</v>
      </c>
      <c r="J18">
        <f t="shared" ca="1" si="0"/>
        <v>7</v>
      </c>
    </row>
    <row r="19" spans="1:10" x14ac:dyDescent="0.25">
      <c r="A19" s="2">
        <v>17</v>
      </c>
      <c r="B19" s="2" t="s">
        <v>51</v>
      </c>
      <c r="C19" s="7">
        <f t="shared" ca="1" si="1"/>
        <v>4</v>
      </c>
      <c r="D19" s="7">
        <f t="shared" ca="1" si="2"/>
        <v>2</v>
      </c>
      <c r="E19" s="7">
        <f t="shared" ca="1" si="3"/>
        <v>2</v>
      </c>
      <c r="F19" s="12">
        <f t="shared" ca="1" si="4"/>
        <v>4.977777777777777</v>
      </c>
      <c r="H19" s="13">
        <f t="shared" ca="1" si="5"/>
        <v>4.977777777777777</v>
      </c>
      <c r="J19">
        <f t="shared" ca="1" si="0"/>
        <v>3.5</v>
      </c>
    </row>
    <row r="20" spans="1:10" x14ac:dyDescent="0.25">
      <c r="A20" s="2">
        <v>18</v>
      </c>
      <c r="B20" s="2" t="s">
        <v>54</v>
      </c>
      <c r="C20" s="7">
        <f t="shared" ca="1" si="1"/>
        <v>3</v>
      </c>
      <c r="D20" s="7">
        <f t="shared" ca="1" si="2"/>
        <v>10</v>
      </c>
      <c r="E20" s="7">
        <f t="shared" ca="1" si="3"/>
        <v>24</v>
      </c>
      <c r="F20" s="12">
        <f t="shared" ca="1" si="4"/>
        <v>14.455555555555556</v>
      </c>
      <c r="H20" s="13">
        <f t="shared" ca="1" si="5"/>
        <v>14.455555555555556</v>
      </c>
      <c r="J20">
        <f t="shared" ca="1" si="0"/>
        <v>16.5</v>
      </c>
    </row>
    <row r="21" spans="1:10" x14ac:dyDescent="0.25">
      <c r="A21" s="2">
        <v>19</v>
      </c>
      <c r="B21" s="2" t="s">
        <v>56</v>
      </c>
      <c r="C21" s="7">
        <f t="shared" ca="1" si="1"/>
        <v>7</v>
      </c>
      <c r="D21" s="7">
        <f t="shared" ca="1" si="2"/>
        <v>10</v>
      </c>
      <c r="E21" s="7">
        <f t="shared" ca="1" si="3"/>
        <v>4</v>
      </c>
      <c r="F21" s="12">
        <f t="shared" ca="1" si="4"/>
        <v>12.455555555555557</v>
      </c>
      <c r="H21" s="13">
        <f t="shared" ca="1" si="5"/>
        <v>12.455555555555557</v>
      </c>
      <c r="J21">
        <f t="shared" ca="1" si="0"/>
        <v>9.5</v>
      </c>
    </row>
    <row r="22" spans="1:10" x14ac:dyDescent="0.25">
      <c r="A22" s="2">
        <v>20</v>
      </c>
      <c r="B22" s="2" t="s">
        <v>59</v>
      </c>
      <c r="C22" s="7">
        <f t="shared" ca="1" si="1"/>
        <v>1</v>
      </c>
      <c r="D22" s="7">
        <f t="shared" ca="1" si="2"/>
        <v>4</v>
      </c>
      <c r="E22" s="14" t="s">
        <v>81</v>
      </c>
      <c r="F22" s="12" t="e">
        <f ca="1">((SUMPRODUCT(C22,$C$1)/SUMIF(C22,"&gt;=0",$C$1)/2*5)+(SUMPRODUCT(D22,$D$1)/SUMIF(D22,"&gt;=0",$D$1)/3*5)+(SUMPRODUCT(E22,$E$1)/SUMIF(E22,"&gt;=0",$E$1)/5*4))/3</f>
        <v>#VALUE!</v>
      </c>
      <c r="H22" s="13" t="e">
        <f t="shared" ca="1" si="5"/>
        <v>#VALUE!</v>
      </c>
      <c r="J22">
        <f t="shared" ca="1" si="0"/>
        <v>3.5</v>
      </c>
    </row>
    <row r="23" spans="1:10" x14ac:dyDescent="0.25">
      <c r="A23" s="2">
        <v>21</v>
      </c>
      <c r="B23" s="2" t="s">
        <v>61</v>
      </c>
      <c r="C23" s="7">
        <f t="shared" ca="1" si="1"/>
        <v>4</v>
      </c>
      <c r="D23" s="7">
        <f t="shared" ca="1" si="2"/>
        <v>8</v>
      </c>
      <c r="E23" s="7">
        <f t="shared" ca="1" si="3"/>
        <v>22</v>
      </c>
      <c r="F23" s="12">
        <f t="shared" ca="1" si="4"/>
        <v>13.644444444444446</v>
      </c>
      <c r="H23" s="13">
        <f t="shared" ca="1" si="5"/>
        <v>13.644444444444446</v>
      </c>
      <c r="J23">
        <f t="shared" ca="1" si="0"/>
        <v>15</v>
      </c>
    </row>
    <row r="24" spans="1:10" x14ac:dyDescent="0.25">
      <c r="A24" s="2">
        <v>22</v>
      </c>
      <c r="B24" s="2" t="s">
        <v>63</v>
      </c>
      <c r="C24" s="7">
        <f t="shared" ca="1" si="1"/>
        <v>5</v>
      </c>
      <c r="D24" s="7">
        <f t="shared" ca="1" si="2"/>
        <v>10</v>
      </c>
      <c r="E24" s="7">
        <f t="shared" ca="1" si="3"/>
        <v>14</v>
      </c>
      <c r="F24" s="12">
        <f t="shared" ca="1" si="4"/>
        <v>13.455555555555556</v>
      </c>
      <c r="H24" s="13">
        <f t="shared" ca="1" si="5"/>
        <v>13.455555555555556</v>
      </c>
      <c r="J24">
        <f t="shared" ca="1" si="0"/>
        <v>13</v>
      </c>
    </row>
    <row r="25" spans="1:10" x14ac:dyDescent="0.25">
      <c r="A25" s="2">
        <v>23</v>
      </c>
      <c r="B25" s="2" t="s">
        <v>66</v>
      </c>
      <c r="C25" s="7"/>
      <c r="D25" s="7"/>
      <c r="E25" s="7"/>
      <c r="F25" s="12" t="e">
        <f t="shared" si="4"/>
        <v>#VALUE!</v>
      </c>
      <c r="H25" s="13" t="e">
        <f t="shared" si="5"/>
        <v>#VALUE!</v>
      </c>
      <c r="J25" t="str">
        <f t="shared" si="0"/>
        <v/>
      </c>
    </row>
    <row r="26" spans="1:10" x14ac:dyDescent="0.25">
      <c r="A26" s="2">
        <v>24</v>
      </c>
      <c r="B26" s="2" t="s">
        <v>69</v>
      </c>
      <c r="C26" s="7"/>
      <c r="D26" s="7"/>
      <c r="E26" s="7"/>
      <c r="F26" s="12" t="e">
        <f t="shared" si="4"/>
        <v>#VALUE!</v>
      </c>
      <c r="H26" s="13" t="e">
        <f t="shared" si="5"/>
        <v>#VALUE!</v>
      </c>
      <c r="J26" t="str">
        <f>IF(OR(C26="",D26="",E26=""),"",ROUND((AVERAGE(C26:E26)/3*4)/0.5,0)*0.5)</f>
        <v/>
      </c>
    </row>
    <row r="27" spans="1:10" x14ac:dyDescent="0.25">
      <c r="A27" s="2"/>
      <c r="B27" s="2"/>
      <c r="C27" s="7">
        <v>4</v>
      </c>
      <c r="D27" s="7">
        <v>6</v>
      </c>
      <c r="E27" s="7">
        <v>12.5</v>
      </c>
      <c r="F27" s="12">
        <f t="shared" si="4"/>
        <v>10</v>
      </c>
      <c r="H27" s="13">
        <f t="shared" si="5"/>
        <v>10</v>
      </c>
      <c r="J27">
        <f>IF(OR(C27="",D27="",E27=""),"",ROUND((AVERAGE(C27:E27)/3*4)/0.5,0)*0.5)</f>
        <v>10</v>
      </c>
    </row>
    <row r="28" spans="1:10" x14ac:dyDescent="0.25">
      <c r="B28" s="2" t="s">
        <v>76</v>
      </c>
      <c r="C28" s="7">
        <f ca="1">COUNTA(C3:C26)</f>
        <v>22</v>
      </c>
      <c r="D28" s="7">
        <f t="shared" ref="D28:F28" ca="1" si="7">COUNTA(D3:D26)</f>
        <v>21</v>
      </c>
      <c r="E28" s="7">
        <f t="shared" ca="1" si="7"/>
        <v>21</v>
      </c>
      <c r="F28" s="7">
        <f t="shared" ca="1" si="7"/>
        <v>24</v>
      </c>
    </row>
    <row r="29" spans="1:10" x14ac:dyDescent="0.25">
      <c r="B29" s="2" t="s">
        <v>78</v>
      </c>
      <c r="C29" s="12">
        <f ca="1">AVERAGE(C1:C26)/2*5</f>
        <v>10.208333333333332</v>
      </c>
      <c r="D29" s="12">
        <f ca="1">AVERAGE(D1:D26)/3*5</f>
        <v>11.739130434782609</v>
      </c>
      <c r="E29" s="12">
        <f ca="1">AVERAGE(E1:E26)/5*4</f>
        <v>11.890909090909091</v>
      </c>
      <c r="F29" s="12" t="e">
        <f ca="1">AVERAGE(F1:F26)/5*4</f>
        <v>#VALUE!</v>
      </c>
    </row>
    <row r="30" spans="1:10" x14ac:dyDescent="0.25">
      <c r="B30" s="2" t="s">
        <v>77</v>
      </c>
      <c r="C30" s="12">
        <f ca="1">_xlfn.STDEV.S(C3:C26)/2*5</f>
        <v>4.8475124160105683</v>
      </c>
      <c r="D30" s="12">
        <f ca="1">_xlfn.STDEV.S(D3:D26)/3*5</f>
        <v>4.8277197833841097</v>
      </c>
      <c r="E30" s="12">
        <f ca="1">_xlfn.STDEV.S(E3:E26)/5*4</f>
        <v>6.6224498567571768</v>
      </c>
      <c r="F30" s="12" t="e">
        <f ca="1">_xlfn.STDEV.S(F3:F26)/5*4</f>
        <v>#VALUE!</v>
      </c>
    </row>
    <row r="31" spans="1:10" x14ac:dyDescent="0.25">
      <c r="B31" s="2" t="s">
        <v>79</v>
      </c>
      <c r="C31" s="12">
        <f ca="1">MIN(C1:C26)/2*5</f>
        <v>2.5</v>
      </c>
      <c r="D31" s="12">
        <f ca="1">MIN(D3:D26)/3*5</f>
        <v>3.333333333333333</v>
      </c>
      <c r="E31" s="7">
        <f ca="1">MIN(E3:E26)/5*4</f>
        <v>0.8</v>
      </c>
      <c r="F31" s="7" t="e">
        <f ca="1">MIN(F3:F26)/5*4</f>
        <v>#VALUE!</v>
      </c>
    </row>
    <row r="32" spans="1:10" x14ac:dyDescent="0.25">
      <c r="B32" s="2" t="s">
        <v>80</v>
      </c>
      <c r="C32" s="12">
        <f ca="1">MAX(C1:C26)/2*5</f>
        <v>20</v>
      </c>
      <c r="D32" s="12">
        <f ca="1">MAX(D3:D26)/3*5</f>
        <v>20</v>
      </c>
      <c r="E32" s="12">
        <f ca="1">MAX(E3:E26)/5*4</f>
        <v>20</v>
      </c>
      <c r="F32" s="12" t="e">
        <f ca="1">MAX(F3:F26)/5*4</f>
        <v>#VALUE!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originale</vt:lpstr>
      <vt:lpstr>Département</vt:lpstr>
      <vt:lpstr>Âge</vt:lpstr>
      <vt:lpstr>Anniversaire</vt:lpstr>
      <vt:lpstr>Notes</vt:lpstr>
      <vt:lpstr>Notes générales</vt:lpstr>
      <vt:lpstr>Feuil2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2014-04-15T10:38:47Z</cp:lastPrinted>
  <dcterms:created xsi:type="dcterms:W3CDTF">2014-04-15T09:11:32Z</dcterms:created>
  <dcterms:modified xsi:type="dcterms:W3CDTF">2014-04-17T14:39:22Z</dcterms:modified>
</cp:coreProperties>
</file>