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Tourville\Documents\"/>
    </mc:Choice>
  </mc:AlternateContent>
  <bookViews>
    <workbookView xWindow="360" yWindow="60" windowWidth="15315" windowHeight="9750" tabRatio="833"/>
  </bookViews>
  <sheets>
    <sheet name="MODELE" sheetId="22" r:id="rId1"/>
    <sheet name="Produits vendus" sheetId="24" r:id="rId2"/>
    <sheet name="Gestion du stock" sheetId="28" r:id="rId3"/>
    <sheet name="Données" sheetId="26" r:id="rId4"/>
    <sheet name="CLIENTS ACTUELS" sheetId="23" r:id="rId5"/>
    <sheet name="Recap factures" sheetId="25" r:id="rId6"/>
    <sheet name="Chiffres d'affaires par mois" sheetId="27" r:id="rId7"/>
  </sheets>
  <definedNames>
    <definedName name="_xlnm._FilterDatabase" localSheetId="4">'CLIENTS ACTUELS'!$B$1:$I$3</definedName>
    <definedName name="A">'Produits vendus'!$A$3:$A$4</definedName>
    <definedName name="B">'Produits vendus'!$A$6:$A$7</definedName>
    <definedName name="C_">'Produits vendus'!$A$9:$A$10</definedName>
    <definedName name="CATEGORIE">Données!$A$2:$A$4</definedName>
    <definedName name="CLIENTS">OFFSET('CLIENTS ACTUELS'!$A$1,1,,COUNTA('CLIENTS ACTUELS'!$A:$A)-1)</definedName>
    <definedName name="ETAT">Données!$G$2:$G$3</definedName>
    <definedName name="LIVRAISON">Données!$C$2:$C$5</definedName>
    <definedName name="OPTIONS">Données!$D$2:$D$3</definedName>
    <definedName name="REMISE">Données!$B$2:$B$6</definedName>
    <definedName name="TAUX">OFFSET(Données!$H$1,1,,COUNTA(Données!$H:$H)-1)</definedName>
    <definedName name="TVA">Données!$E$2:$E$3</definedName>
  </definedNames>
  <calcPr calcId="152511"/>
</workbook>
</file>

<file path=xl/calcChain.xml><?xml version="1.0" encoding="utf-8"?>
<calcChain xmlns="http://schemas.openxmlformats.org/spreadsheetml/2006/main">
  <c r="J39" i="25" l="1"/>
  <c r="J40" i="25"/>
  <c r="D49" i="22" l="1"/>
  <c r="F10" i="22"/>
  <c r="B17" i="22" l="1"/>
  <c r="F19" i="22"/>
  <c r="F20" i="22"/>
  <c r="F21" i="22"/>
  <c r="F22" i="22"/>
  <c r="F23" i="22"/>
  <c r="F24" i="22"/>
  <c r="F25" i="22"/>
  <c r="F26" i="22"/>
  <c r="F27" i="22"/>
  <c r="F28" i="22"/>
  <c r="F29" i="22"/>
  <c r="F30" i="22"/>
  <c r="F31" i="22"/>
  <c r="F32" i="22"/>
  <c r="F33" i="22"/>
  <c r="H19" i="22"/>
  <c r="H22" i="22"/>
  <c r="H20" i="22"/>
  <c r="H25" i="22"/>
  <c r="H21" i="22"/>
  <c r="H23" i="22"/>
  <c r="H24" i="22"/>
  <c r="H26" i="22"/>
  <c r="H27" i="22"/>
  <c r="D51" i="22"/>
  <c r="K117" i="25"/>
  <c r="K118" i="25"/>
  <c r="K119" i="25"/>
  <c r="K120" i="25"/>
  <c r="K121" i="25"/>
  <c r="K122" i="25"/>
  <c r="K123" i="25"/>
  <c r="K124" i="25"/>
  <c r="K125" i="25"/>
  <c r="K126" i="25"/>
  <c r="K127" i="25"/>
  <c r="K128" i="25"/>
  <c r="K129" i="25"/>
  <c r="K130" i="25"/>
  <c r="K131" i="25"/>
  <c r="K132" i="25"/>
  <c r="K133" i="25"/>
  <c r="K134" i="25"/>
  <c r="K135" i="25"/>
  <c r="K136" i="25"/>
  <c r="K137" i="25"/>
  <c r="K138" i="25"/>
  <c r="K139" i="25"/>
  <c r="K140" i="25"/>
  <c r="K141" i="25"/>
  <c r="K142" i="25"/>
  <c r="K143" i="25"/>
  <c r="K144" i="25"/>
  <c r="K145" i="25"/>
  <c r="K146" i="25"/>
  <c r="K147" i="25"/>
  <c r="K148" i="25"/>
  <c r="K149" i="25"/>
  <c r="K150" i="25"/>
  <c r="K151" i="25"/>
  <c r="K152" i="25"/>
  <c r="K153" i="25"/>
  <c r="K154" i="25"/>
  <c r="K155" i="25"/>
  <c r="K156" i="25"/>
  <c r="K157" i="25"/>
  <c r="K158" i="25"/>
  <c r="K159" i="25"/>
  <c r="K160" i="25"/>
  <c r="K161" i="25"/>
  <c r="K162" i="25"/>
  <c r="K163" i="25"/>
  <c r="K164" i="25"/>
  <c r="K165" i="25"/>
  <c r="K166" i="25"/>
  <c r="K167" i="25"/>
  <c r="K168" i="25"/>
  <c r="K169" i="25"/>
  <c r="K170" i="25"/>
  <c r="K171" i="25"/>
  <c r="K172" i="25"/>
  <c r="K173" i="25"/>
  <c r="K174" i="25"/>
  <c r="K175" i="25"/>
  <c r="K176" i="25"/>
  <c r="K177" i="25"/>
  <c r="K178" i="25"/>
  <c r="K179" i="25"/>
  <c r="K180" i="25"/>
  <c r="K181" i="25"/>
  <c r="K182" i="25"/>
  <c r="K183" i="25"/>
  <c r="K184" i="25"/>
  <c r="K185" i="25"/>
  <c r="K186" i="25"/>
  <c r="K187" i="25"/>
  <c r="K188" i="25"/>
  <c r="K189" i="25"/>
  <c r="K190" i="25"/>
  <c r="K191" i="25"/>
  <c r="K192" i="25"/>
  <c r="K193" i="25"/>
  <c r="K194" i="25"/>
  <c r="K195" i="25"/>
  <c r="K196" i="25"/>
  <c r="K197" i="25"/>
  <c r="K198" i="25"/>
  <c r="K199" i="25"/>
  <c r="K200" i="25"/>
  <c r="K201" i="25"/>
  <c r="K202" i="25"/>
  <c r="K203" i="25"/>
  <c r="K204" i="25"/>
  <c r="K205" i="25"/>
  <c r="K206" i="25"/>
  <c r="K207" i="25"/>
  <c r="K208" i="25"/>
  <c r="K209" i="25"/>
  <c r="K210" i="25"/>
  <c r="K211" i="25"/>
  <c r="K212" i="25"/>
  <c r="K213" i="25"/>
  <c r="K214" i="25"/>
  <c r="K215" i="25"/>
  <c r="K216" i="25"/>
  <c r="K217" i="25"/>
  <c r="K218" i="25"/>
  <c r="K219" i="25"/>
  <c r="K220" i="25"/>
  <c r="K221" i="25"/>
  <c r="K222" i="25"/>
  <c r="K223" i="25"/>
  <c r="K224" i="25"/>
  <c r="K225" i="25"/>
  <c r="K226" i="25"/>
  <c r="K227" i="25"/>
  <c r="K228" i="25"/>
  <c r="K229" i="25"/>
  <c r="K230" i="25"/>
  <c r="K231" i="25"/>
  <c r="K232" i="25"/>
  <c r="K233" i="25"/>
  <c r="K234" i="25"/>
  <c r="K235" i="25"/>
  <c r="K236" i="25"/>
  <c r="K237" i="25"/>
  <c r="K238" i="25"/>
  <c r="K239" i="25"/>
  <c r="K240" i="25"/>
  <c r="K241" i="25"/>
  <c r="K242" i="25"/>
  <c r="K243" i="25"/>
  <c r="K244" i="25"/>
  <c r="K245" i="25"/>
  <c r="K246" i="25"/>
  <c r="K247" i="25"/>
  <c r="K248" i="25"/>
  <c r="K249" i="25"/>
  <c r="K250" i="25"/>
  <c r="K251" i="25"/>
  <c r="K252" i="25"/>
  <c r="K253" i="25"/>
  <c r="K254" i="25"/>
  <c r="K255" i="25"/>
  <c r="K256" i="25"/>
  <c r="K257" i="25"/>
  <c r="K258" i="25"/>
  <c r="K259" i="25"/>
  <c r="K260" i="25"/>
  <c r="K261" i="25"/>
  <c r="K262" i="25"/>
  <c r="K263" i="25"/>
  <c r="K264" i="25"/>
  <c r="K265" i="25"/>
  <c r="K266" i="25"/>
  <c r="K267" i="25"/>
  <c r="K268" i="25"/>
  <c r="K269" i="25"/>
  <c r="K270" i="25"/>
  <c r="K271" i="25"/>
  <c r="K272" i="25"/>
  <c r="K273" i="25"/>
  <c r="K274" i="25"/>
  <c r="K275" i="25"/>
  <c r="K276" i="25"/>
  <c r="K277" i="25"/>
  <c r="K278" i="25"/>
  <c r="K279" i="25"/>
  <c r="K280" i="25"/>
  <c r="K281" i="25"/>
  <c r="K282" i="25"/>
  <c r="K283" i="25"/>
  <c r="K284" i="25"/>
  <c r="K285" i="25"/>
  <c r="K286" i="25"/>
  <c r="K287" i="25"/>
  <c r="K288" i="25"/>
  <c r="K289" i="25"/>
  <c r="K290" i="25"/>
  <c r="K291" i="25"/>
  <c r="K292" i="25"/>
  <c r="K293" i="25"/>
  <c r="K294" i="25"/>
  <c r="K295" i="25"/>
  <c r="K296" i="25"/>
  <c r="K297" i="25"/>
  <c r="K298" i="25"/>
  <c r="K299" i="25"/>
  <c r="K300" i="25"/>
  <c r="K301" i="25"/>
  <c r="K302" i="25"/>
  <c r="K303" i="25"/>
  <c r="K304" i="25"/>
  <c r="K305" i="25"/>
  <c r="K306" i="25"/>
  <c r="K307" i="25"/>
  <c r="K308" i="25"/>
  <c r="K309" i="25"/>
  <c r="K310" i="25"/>
  <c r="K311" i="25"/>
  <c r="K312" i="25"/>
  <c r="K313" i="25"/>
  <c r="K314" i="25"/>
  <c r="K315" i="25"/>
  <c r="K316" i="25"/>
  <c r="K317" i="25"/>
  <c r="K318" i="25"/>
  <c r="K319" i="25"/>
  <c r="K320" i="25"/>
  <c r="K321" i="25"/>
  <c r="K322" i="25"/>
  <c r="K323" i="25"/>
  <c r="K324" i="25"/>
  <c r="K325" i="25"/>
  <c r="K326" i="25"/>
  <c r="K327" i="25"/>
  <c r="K328" i="25"/>
  <c r="K329" i="25"/>
  <c r="K330" i="25"/>
  <c r="K331" i="25"/>
  <c r="K332" i="25"/>
  <c r="K333" i="25"/>
  <c r="K334" i="25"/>
  <c r="K335" i="25"/>
  <c r="K336" i="25"/>
  <c r="K337" i="25"/>
  <c r="K338" i="25"/>
  <c r="K339" i="25"/>
  <c r="K340" i="25"/>
  <c r="K341" i="25"/>
  <c r="K342" i="25"/>
  <c r="K343" i="25"/>
  <c r="K344" i="25"/>
  <c r="K345" i="25"/>
  <c r="K346" i="25"/>
  <c r="K347" i="25"/>
  <c r="K348" i="25"/>
  <c r="K349" i="25"/>
  <c r="K350" i="25"/>
  <c r="K351" i="25"/>
  <c r="K352" i="25"/>
  <c r="K353" i="25"/>
  <c r="K354" i="25"/>
  <c r="K355" i="25"/>
  <c r="K356" i="25"/>
  <c r="K357" i="25"/>
  <c r="K358" i="25"/>
  <c r="K359" i="25"/>
  <c r="K360" i="25"/>
  <c r="K361" i="25"/>
  <c r="K362" i="25"/>
  <c r="K363" i="25"/>
  <c r="K364" i="25"/>
  <c r="K365" i="25"/>
  <c r="K366" i="25"/>
  <c r="K367" i="25"/>
  <c r="K368" i="25"/>
  <c r="K369" i="25"/>
  <c r="K370" i="25"/>
  <c r="K371" i="25"/>
  <c r="K372" i="25"/>
  <c r="K373" i="25"/>
  <c r="K374" i="25"/>
  <c r="K375" i="25"/>
  <c r="K376" i="25"/>
  <c r="K377" i="25"/>
  <c r="K378" i="25"/>
  <c r="K379" i="25"/>
  <c r="K380" i="25"/>
  <c r="K381" i="25"/>
  <c r="K382" i="25"/>
  <c r="K383" i="25"/>
  <c r="K384" i="25"/>
  <c r="K385" i="25"/>
  <c r="K386" i="25"/>
  <c r="K387" i="25"/>
  <c r="K388" i="25"/>
  <c r="K389" i="25"/>
  <c r="K390" i="25"/>
  <c r="K391" i="25"/>
  <c r="K392" i="25"/>
  <c r="K393" i="25"/>
  <c r="K394" i="25"/>
  <c r="K395" i="25"/>
  <c r="K396" i="25"/>
  <c r="K397" i="25"/>
  <c r="K398" i="25"/>
  <c r="K399" i="25"/>
  <c r="K400" i="25"/>
  <c r="K401" i="25"/>
  <c r="K402" i="25"/>
  <c r="K403" i="25"/>
  <c r="K404" i="25"/>
  <c r="K405" i="25"/>
  <c r="K406" i="25"/>
  <c r="K407" i="25"/>
  <c r="K408" i="25"/>
  <c r="K409" i="25"/>
  <c r="K410" i="25"/>
  <c r="K411" i="25"/>
  <c r="K412" i="25"/>
  <c r="K413" i="25"/>
  <c r="K414" i="25"/>
  <c r="K415" i="25"/>
  <c r="K416" i="25"/>
  <c r="K417" i="25"/>
  <c r="K418" i="25"/>
  <c r="K419" i="25"/>
  <c r="K420" i="25"/>
  <c r="K421" i="25"/>
  <c r="K422" i="25"/>
  <c r="K423" i="25"/>
  <c r="K424" i="25"/>
  <c r="K425" i="25"/>
  <c r="K426" i="25"/>
  <c r="K427" i="25"/>
  <c r="K428" i="25"/>
  <c r="K429" i="25"/>
  <c r="K430" i="25"/>
  <c r="K431" i="25"/>
  <c r="K432" i="25"/>
  <c r="K433" i="25"/>
  <c r="K434" i="25"/>
  <c r="K435" i="25"/>
  <c r="K436" i="25"/>
  <c r="K437" i="25"/>
  <c r="K438" i="25"/>
  <c r="K439" i="25"/>
  <c r="K440" i="25"/>
  <c r="K441" i="25"/>
  <c r="K442" i="25"/>
  <c r="K443" i="25"/>
  <c r="K444" i="25"/>
  <c r="K445" i="25"/>
  <c r="K446" i="25"/>
  <c r="K447" i="25"/>
  <c r="K448" i="25"/>
  <c r="K449" i="25"/>
  <c r="K450" i="25"/>
  <c r="K451" i="25"/>
  <c r="K452" i="25"/>
  <c r="K453" i="25"/>
  <c r="K454" i="25"/>
  <c r="K455" i="25"/>
  <c r="K456" i="25"/>
  <c r="K457" i="25"/>
  <c r="K458" i="25"/>
  <c r="K459" i="25"/>
  <c r="K460" i="25"/>
  <c r="K461" i="25"/>
  <c r="K462" i="25"/>
  <c r="K463" i="25"/>
  <c r="K464" i="25"/>
  <c r="K465" i="25"/>
  <c r="K466" i="25"/>
  <c r="K467" i="25"/>
  <c r="K468" i="25"/>
  <c r="K469" i="25"/>
  <c r="K470" i="25"/>
  <c r="K471" i="25"/>
  <c r="K472" i="25"/>
  <c r="K473" i="25"/>
  <c r="K474" i="25"/>
  <c r="K475" i="25"/>
  <c r="K476" i="25"/>
  <c r="K477" i="25"/>
  <c r="K478" i="25"/>
  <c r="K479" i="25"/>
  <c r="K480" i="25"/>
  <c r="K481" i="25"/>
  <c r="K482" i="25"/>
  <c r="K483" i="25"/>
  <c r="K484" i="25"/>
  <c r="K485" i="25"/>
  <c r="K486" i="25"/>
  <c r="K487" i="25"/>
  <c r="K488" i="25"/>
  <c r="K489" i="25"/>
  <c r="K490" i="25"/>
  <c r="K491" i="25"/>
  <c r="K492" i="25"/>
  <c r="K493" i="25"/>
  <c r="K494" i="25"/>
  <c r="K495" i="25"/>
  <c r="K496" i="25"/>
  <c r="K497" i="25"/>
  <c r="K498" i="25"/>
  <c r="K499" i="25"/>
  <c r="K500" i="25"/>
  <c r="K501" i="25"/>
  <c r="K502" i="25"/>
  <c r="K503" i="25"/>
  <c r="K504" i="25"/>
  <c r="K505" i="25"/>
  <c r="K506" i="25"/>
  <c r="K507" i="25"/>
  <c r="K508" i="25"/>
  <c r="K509" i="25"/>
  <c r="K510" i="25"/>
  <c r="K511" i="25"/>
  <c r="K512" i="25"/>
  <c r="K513" i="25"/>
  <c r="K514" i="25"/>
  <c r="K515" i="25"/>
  <c r="K516" i="25"/>
  <c r="K517" i="25"/>
  <c r="K518" i="25"/>
  <c r="K519" i="25"/>
  <c r="K520" i="25"/>
  <c r="K521" i="25"/>
  <c r="K522" i="25"/>
  <c r="K523" i="25"/>
  <c r="K524" i="25"/>
  <c r="K525" i="25"/>
  <c r="K526" i="25"/>
  <c r="K527" i="25"/>
  <c r="K528" i="25"/>
  <c r="K529" i="25"/>
  <c r="K530" i="25"/>
  <c r="K531" i="25"/>
  <c r="K532" i="25"/>
  <c r="K533" i="25"/>
  <c r="K534" i="25"/>
  <c r="K535" i="25"/>
  <c r="K536" i="25"/>
  <c r="K537" i="25"/>
  <c r="K538" i="25"/>
  <c r="K539" i="25"/>
  <c r="K540" i="25"/>
  <c r="K541" i="25"/>
  <c r="K542" i="25"/>
  <c r="K543" i="25"/>
  <c r="K544" i="25"/>
  <c r="K545" i="25"/>
  <c r="K546" i="25"/>
  <c r="K547" i="25"/>
  <c r="K548" i="25"/>
  <c r="K549" i="25"/>
  <c r="K550" i="25"/>
  <c r="K551" i="25"/>
  <c r="K552" i="25"/>
  <c r="K553" i="25"/>
  <c r="K554" i="25"/>
  <c r="K555" i="25"/>
  <c r="K556" i="25"/>
  <c r="K557" i="25"/>
  <c r="K558" i="25"/>
  <c r="K559" i="25"/>
  <c r="K560" i="25"/>
  <c r="K561" i="25"/>
  <c r="K562" i="25"/>
  <c r="K563" i="25"/>
  <c r="K564" i="25"/>
  <c r="K565" i="25"/>
  <c r="K566" i="25"/>
  <c r="K567" i="25"/>
  <c r="K568" i="25"/>
  <c r="K569" i="25"/>
  <c r="K570" i="25"/>
  <c r="K571" i="25"/>
  <c r="K572" i="25"/>
  <c r="K573" i="25"/>
  <c r="K574" i="25"/>
  <c r="K575" i="25"/>
  <c r="K576" i="25"/>
  <c r="K577" i="25"/>
  <c r="K578" i="25"/>
  <c r="K579" i="25"/>
  <c r="K580" i="25"/>
  <c r="K581" i="25"/>
  <c r="K582" i="25"/>
  <c r="K583" i="25"/>
  <c r="K584" i="25"/>
  <c r="K585" i="25"/>
  <c r="K586" i="25"/>
  <c r="K587" i="25"/>
  <c r="K588" i="25"/>
  <c r="K589" i="25"/>
  <c r="K590" i="25"/>
  <c r="K591" i="25"/>
  <c r="K592" i="25"/>
  <c r="K593" i="25"/>
  <c r="K594" i="25"/>
  <c r="K595" i="25"/>
  <c r="K596" i="25"/>
  <c r="K597" i="25"/>
  <c r="K598" i="25"/>
  <c r="K599" i="25"/>
  <c r="K600" i="25"/>
  <c r="K601" i="25"/>
  <c r="K602" i="25"/>
  <c r="K603" i="25"/>
  <c r="K604" i="25"/>
  <c r="K605" i="25"/>
  <c r="K606" i="25"/>
  <c r="K607" i="25"/>
  <c r="K608" i="25"/>
  <c r="K609" i="25"/>
  <c r="K610" i="25"/>
  <c r="K611" i="25"/>
  <c r="K612" i="25"/>
  <c r="K613" i="25"/>
  <c r="K614" i="25"/>
  <c r="K615" i="25"/>
  <c r="K616" i="25"/>
  <c r="K617" i="25"/>
  <c r="K618" i="25"/>
  <c r="K619" i="25"/>
  <c r="K620" i="25"/>
  <c r="K621" i="25"/>
  <c r="K622" i="25"/>
  <c r="K623" i="25"/>
  <c r="K624" i="25"/>
  <c r="K625" i="25"/>
  <c r="K626" i="25"/>
  <c r="K627" i="25"/>
  <c r="K628" i="25"/>
  <c r="K629" i="25"/>
  <c r="K630" i="25"/>
  <c r="K631" i="25"/>
  <c r="K632" i="25"/>
  <c r="K633" i="25"/>
  <c r="K634" i="25"/>
  <c r="K635" i="25"/>
  <c r="K636" i="25"/>
  <c r="K637" i="25"/>
  <c r="K638" i="25"/>
  <c r="K639" i="25"/>
  <c r="K640" i="25"/>
  <c r="K641" i="25"/>
  <c r="K642" i="25"/>
  <c r="K643" i="25"/>
  <c r="K644" i="25"/>
  <c r="K645" i="25"/>
  <c r="K646" i="25"/>
  <c r="K647" i="25"/>
  <c r="K648" i="25"/>
  <c r="K649" i="25"/>
  <c r="K650" i="25"/>
  <c r="K651" i="25"/>
  <c r="K652" i="25"/>
  <c r="K653" i="25"/>
  <c r="K654" i="25"/>
  <c r="K655" i="25"/>
  <c r="K656" i="25"/>
  <c r="K657" i="25"/>
  <c r="K658" i="25"/>
  <c r="K659" i="25"/>
  <c r="K660" i="25"/>
  <c r="K661" i="25"/>
  <c r="K662" i="25"/>
  <c r="K663" i="25"/>
  <c r="K664" i="25"/>
  <c r="K665" i="25"/>
  <c r="K666" i="25"/>
  <c r="K667" i="25"/>
  <c r="K668" i="25"/>
  <c r="K669" i="25"/>
  <c r="K670" i="25"/>
  <c r="K671" i="25"/>
  <c r="K672" i="25"/>
  <c r="K673" i="25"/>
  <c r="K674" i="25"/>
  <c r="K675" i="25"/>
  <c r="K676" i="25"/>
  <c r="K677" i="25"/>
  <c r="K678" i="25"/>
  <c r="K679" i="25"/>
  <c r="K680" i="25"/>
  <c r="K681" i="25"/>
  <c r="K682" i="25"/>
  <c r="K683" i="25"/>
  <c r="K684" i="25"/>
  <c r="K685" i="25"/>
  <c r="K686" i="25"/>
  <c r="K687" i="25"/>
  <c r="K688" i="25"/>
  <c r="K689" i="25"/>
  <c r="K690" i="25"/>
  <c r="K691" i="25"/>
  <c r="K692" i="25"/>
  <c r="K693" i="25"/>
  <c r="K694" i="25"/>
  <c r="K695" i="25"/>
  <c r="K696" i="25"/>
  <c r="K697" i="25"/>
  <c r="K698" i="25"/>
  <c r="K699" i="25"/>
  <c r="K700" i="25"/>
  <c r="K701" i="25"/>
  <c r="K702" i="25"/>
  <c r="K703" i="25"/>
  <c r="K704" i="25"/>
  <c r="K705" i="25"/>
  <c r="K706" i="25"/>
  <c r="K707" i="25"/>
  <c r="K708" i="25"/>
  <c r="K709" i="25"/>
  <c r="K710" i="25"/>
  <c r="K711" i="25"/>
  <c r="K712" i="25"/>
  <c r="K713" i="25"/>
  <c r="K714" i="25"/>
  <c r="K715" i="25"/>
  <c r="K716" i="25"/>
  <c r="K717" i="25"/>
  <c r="K718" i="25"/>
  <c r="K719" i="25"/>
  <c r="K720" i="25"/>
  <c r="K721" i="25"/>
  <c r="K722" i="25"/>
  <c r="K723" i="25"/>
  <c r="K724" i="25"/>
  <c r="K725" i="25"/>
  <c r="K726" i="25"/>
  <c r="K727" i="25"/>
  <c r="K728" i="25"/>
  <c r="K729" i="25"/>
  <c r="K730" i="25"/>
  <c r="K731" i="25"/>
  <c r="K732" i="25"/>
  <c r="K733" i="25"/>
  <c r="K734" i="25"/>
  <c r="K735" i="25"/>
  <c r="K736" i="25"/>
  <c r="K737" i="25"/>
  <c r="K738" i="25"/>
  <c r="K739" i="25"/>
  <c r="K740" i="25"/>
  <c r="K741" i="25"/>
  <c r="K742" i="25"/>
  <c r="K743" i="25"/>
  <c r="K744" i="25"/>
  <c r="K745" i="25"/>
  <c r="K746" i="25"/>
  <c r="K747" i="25"/>
  <c r="K748" i="25"/>
  <c r="K749" i="25"/>
  <c r="K750" i="25"/>
  <c r="K751" i="25"/>
  <c r="K752" i="25"/>
  <c r="K753" i="25"/>
  <c r="K754" i="25"/>
  <c r="K755" i="25"/>
  <c r="K756" i="25"/>
  <c r="K757" i="25"/>
  <c r="K758" i="25"/>
  <c r="K759" i="25"/>
  <c r="K760" i="25"/>
  <c r="K761" i="25"/>
  <c r="K762" i="25"/>
  <c r="K763" i="25"/>
  <c r="K764" i="25"/>
  <c r="K765" i="25"/>
  <c r="K766" i="25"/>
  <c r="K767" i="25"/>
  <c r="K768" i="25"/>
  <c r="K769" i="25"/>
  <c r="K770" i="25"/>
  <c r="K771" i="25"/>
  <c r="K772" i="25"/>
  <c r="K773" i="25"/>
  <c r="K774" i="25"/>
  <c r="K775" i="25"/>
  <c r="K776" i="25"/>
  <c r="K777" i="25"/>
  <c r="K778" i="25"/>
  <c r="K779" i="25"/>
  <c r="K780" i="25"/>
  <c r="K781" i="25"/>
  <c r="K782" i="25"/>
  <c r="K783" i="25"/>
  <c r="K784" i="25"/>
  <c r="K785" i="25"/>
  <c r="K786" i="25"/>
  <c r="K787" i="25"/>
  <c r="K788" i="25"/>
  <c r="K789" i="25"/>
  <c r="K790" i="25"/>
  <c r="K791" i="25"/>
  <c r="K792" i="25"/>
  <c r="K793" i="25"/>
  <c r="K794" i="25"/>
  <c r="K795" i="25"/>
  <c r="K796" i="25"/>
  <c r="K797" i="25"/>
  <c r="K798" i="25"/>
  <c r="K799" i="25"/>
  <c r="K800" i="25"/>
  <c r="K801" i="25"/>
  <c r="K802" i="25"/>
  <c r="K803" i="25"/>
  <c r="K804" i="25"/>
  <c r="K805" i="25"/>
  <c r="K806" i="25"/>
  <c r="K807" i="25"/>
  <c r="K808" i="25"/>
  <c r="K809" i="25"/>
  <c r="K810" i="25"/>
  <c r="K811" i="25"/>
  <c r="K812" i="25"/>
  <c r="K813" i="25"/>
  <c r="K814" i="25"/>
  <c r="K815" i="25"/>
  <c r="K816" i="25"/>
  <c r="K817" i="25"/>
  <c r="K818" i="25"/>
  <c r="K819" i="25"/>
  <c r="K820" i="25"/>
  <c r="K821" i="25"/>
  <c r="K822" i="25"/>
  <c r="K823" i="25"/>
  <c r="K824" i="25"/>
  <c r="K825" i="25"/>
  <c r="K826" i="25"/>
  <c r="K827" i="25"/>
  <c r="K828" i="25"/>
  <c r="K829" i="25"/>
  <c r="K830" i="25"/>
  <c r="K831" i="25"/>
  <c r="K832" i="25"/>
  <c r="K833" i="25"/>
  <c r="K834" i="25"/>
  <c r="K835" i="25"/>
  <c r="K836" i="25"/>
  <c r="K837" i="25"/>
  <c r="K838" i="25"/>
  <c r="K839" i="25"/>
  <c r="K840" i="25"/>
  <c r="K841" i="25"/>
  <c r="K842" i="25"/>
  <c r="K843" i="25"/>
  <c r="K844" i="25"/>
  <c r="K845" i="25"/>
  <c r="K846" i="25"/>
  <c r="K847" i="25"/>
  <c r="K848" i="25"/>
  <c r="K849" i="25"/>
  <c r="K850" i="25"/>
  <c r="K851" i="25"/>
  <c r="K852" i="25"/>
  <c r="K853" i="25"/>
  <c r="K854" i="25"/>
  <c r="K855" i="25"/>
  <c r="K856" i="25"/>
  <c r="K857" i="25"/>
  <c r="K858" i="25"/>
  <c r="K859" i="25"/>
  <c r="K860" i="25"/>
  <c r="K861" i="25"/>
  <c r="K862" i="25"/>
  <c r="K863" i="25"/>
  <c r="K864" i="25"/>
  <c r="K865" i="25"/>
  <c r="K866" i="25"/>
  <c r="K867" i="25"/>
  <c r="K868" i="25"/>
  <c r="K869" i="25"/>
  <c r="K870" i="25"/>
  <c r="K871" i="25"/>
  <c r="K872" i="25"/>
  <c r="K873" i="25"/>
  <c r="K874" i="25"/>
  <c r="K875" i="25"/>
  <c r="K876" i="25"/>
  <c r="K877" i="25"/>
  <c r="K878" i="25"/>
  <c r="K879" i="25"/>
  <c r="K880" i="25"/>
  <c r="K881" i="25"/>
  <c r="K882" i="25"/>
  <c r="K883" i="25"/>
  <c r="K884" i="25"/>
  <c r="K885" i="25"/>
  <c r="K886" i="25"/>
  <c r="K887" i="25"/>
  <c r="K888" i="25"/>
  <c r="K889" i="25"/>
  <c r="K890" i="25"/>
  <c r="K891" i="25"/>
  <c r="K892" i="25"/>
  <c r="K893" i="25"/>
  <c r="K894" i="25"/>
  <c r="K895" i="25"/>
  <c r="K896" i="25"/>
  <c r="K897" i="25"/>
  <c r="K898" i="25"/>
  <c r="K899" i="25"/>
  <c r="K900" i="25"/>
  <c r="K901" i="25"/>
  <c r="K902" i="25"/>
  <c r="K903" i="25"/>
  <c r="K904" i="25"/>
  <c r="K905" i="25"/>
  <c r="K906" i="25"/>
  <c r="K907" i="25"/>
  <c r="K908" i="25"/>
  <c r="K909" i="25"/>
  <c r="K910" i="25"/>
  <c r="K911" i="25"/>
  <c r="K912" i="25"/>
  <c r="K913" i="25"/>
  <c r="K914" i="25"/>
  <c r="K915" i="25"/>
  <c r="K916" i="25"/>
  <c r="K917" i="25"/>
  <c r="K918" i="25"/>
  <c r="K919" i="25"/>
  <c r="K920" i="25"/>
  <c r="K921" i="25"/>
  <c r="K922" i="25"/>
  <c r="K923" i="25"/>
  <c r="K924" i="25"/>
  <c r="K925" i="25"/>
  <c r="K926" i="25"/>
  <c r="K927" i="25"/>
  <c r="K928" i="25"/>
  <c r="K929" i="25"/>
  <c r="K930" i="25"/>
  <c r="K931" i="25"/>
  <c r="K932" i="25"/>
  <c r="K933" i="25"/>
  <c r="K934" i="25"/>
  <c r="K935" i="25"/>
  <c r="K936" i="25"/>
  <c r="K937" i="25"/>
  <c r="K938" i="25"/>
  <c r="K939" i="25"/>
  <c r="K940" i="25"/>
  <c r="K941" i="25"/>
  <c r="K942" i="25"/>
  <c r="K943" i="25"/>
  <c r="K944" i="25"/>
  <c r="K945" i="25"/>
  <c r="K946" i="25"/>
  <c r="K947" i="25"/>
  <c r="K948" i="25"/>
  <c r="K949" i="25"/>
  <c r="K950" i="25"/>
  <c r="K951" i="25"/>
  <c r="K952" i="25"/>
  <c r="K953" i="25"/>
  <c r="K954" i="25"/>
  <c r="K955" i="25"/>
  <c r="K956" i="25"/>
  <c r="K957" i="25"/>
  <c r="K958" i="25"/>
  <c r="K959" i="25"/>
  <c r="K960" i="25"/>
  <c r="K961" i="25"/>
  <c r="K962" i="25"/>
  <c r="K963" i="25"/>
  <c r="K964" i="25"/>
  <c r="K965" i="25"/>
  <c r="K966" i="25"/>
  <c r="K967" i="25"/>
  <c r="K968" i="25"/>
  <c r="K969" i="25"/>
  <c r="K970" i="25"/>
  <c r="K971" i="25"/>
  <c r="K972" i="25"/>
  <c r="K973" i="25"/>
  <c r="K974" i="25"/>
  <c r="K975" i="25"/>
  <c r="K976" i="25"/>
  <c r="K977" i="25"/>
  <c r="K978" i="25"/>
  <c r="K979" i="25"/>
  <c r="K980" i="25"/>
  <c r="K981" i="25"/>
  <c r="K982" i="25"/>
  <c r="K983" i="25"/>
  <c r="K984" i="25"/>
  <c r="K985" i="25"/>
  <c r="K986" i="25"/>
  <c r="K987" i="25"/>
  <c r="K988" i="25"/>
  <c r="K989" i="25"/>
  <c r="K990" i="25"/>
  <c r="K991" i="25"/>
  <c r="K992" i="25"/>
  <c r="K993" i="25"/>
  <c r="K994" i="25"/>
  <c r="K995" i="25"/>
  <c r="K996" i="25"/>
  <c r="K997" i="25"/>
  <c r="K998" i="25"/>
  <c r="K999" i="25"/>
  <c r="K1000" i="25"/>
  <c r="K1001" i="25"/>
  <c r="J41" i="25"/>
  <c r="J42" i="25"/>
  <c r="J43" i="25"/>
  <c r="J44" i="25"/>
  <c r="F34" i="22" l="1"/>
  <c r="H28" i="22"/>
  <c r="H29" i="22"/>
  <c r="H30" i="22"/>
  <c r="H31" i="22"/>
  <c r="H32" i="22"/>
  <c r="H33" i="22"/>
  <c r="K20" i="22"/>
  <c r="K21" i="22"/>
  <c r="K22" i="22"/>
  <c r="K23" i="22"/>
  <c r="K24" i="22"/>
  <c r="K25" i="22"/>
  <c r="K26" i="22"/>
  <c r="K27" i="22"/>
  <c r="K28" i="22"/>
  <c r="K29" i="22"/>
  <c r="K30" i="22"/>
  <c r="K31" i="22"/>
  <c r="K32" i="22"/>
  <c r="K33" i="22"/>
  <c r="K34" i="22"/>
  <c r="K35" i="22"/>
  <c r="K36" i="22"/>
  <c r="K37" i="22"/>
  <c r="K38" i="22"/>
  <c r="K39" i="22"/>
  <c r="K40" i="22"/>
  <c r="K41" i="22"/>
  <c r="K42" i="22"/>
  <c r="K19" i="22"/>
  <c r="B47" i="22"/>
  <c r="Q19" i="22" l="1"/>
  <c r="Q20" i="22"/>
  <c r="Q21" i="22"/>
  <c r="Q22" i="22"/>
  <c r="Q23" i="22"/>
  <c r="Q24" i="22"/>
  <c r="Q25" i="22"/>
  <c r="Q26" i="22"/>
  <c r="Q27" i="22"/>
  <c r="Q28" i="22"/>
  <c r="Q29" i="22"/>
  <c r="Q30" i="22"/>
  <c r="Q31" i="22"/>
  <c r="Q32" i="22"/>
  <c r="Q33" i="22"/>
  <c r="Q34" i="22"/>
  <c r="Q35" i="22"/>
  <c r="Q36" i="22"/>
  <c r="Q37" i="22"/>
  <c r="Q38" i="22"/>
  <c r="Q39" i="22"/>
  <c r="Q40" i="22"/>
  <c r="Q41" i="22"/>
  <c r="Q42" i="22"/>
  <c r="J45" i="25"/>
  <c r="J46" i="25"/>
  <c r="J47" i="25"/>
  <c r="J48" i="25"/>
  <c r="J49" i="25"/>
  <c r="J50" i="25"/>
  <c r="J51" i="25"/>
  <c r="J52" i="25"/>
  <c r="J53" i="25"/>
  <c r="J54" i="25"/>
  <c r="J55" i="25"/>
  <c r="J56" i="25"/>
  <c r="J57" i="25"/>
  <c r="J58" i="25"/>
  <c r="J59" i="25"/>
  <c r="J60" i="25"/>
  <c r="J61" i="25"/>
  <c r="J62" i="25"/>
  <c r="J63" i="25"/>
  <c r="J64" i="25"/>
  <c r="J65" i="25"/>
  <c r="J66" i="25"/>
  <c r="J67" i="25"/>
  <c r="J68" i="25"/>
  <c r="J69" i="25"/>
  <c r="J70" i="25"/>
  <c r="J71" i="25"/>
  <c r="J72" i="25"/>
  <c r="J73" i="25"/>
  <c r="J74" i="25"/>
  <c r="J75" i="25"/>
  <c r="J76" i="25"/>
  <c r="J77" i="25"/>
  <c r="J78" i="25"/>
  <c r="J79" i="25"/>
  <c r="J80" i="25"/>
  <c r="J81" i="25"/>
  <c r="J82" i="25"/>
  <c r="J83" i="25"/>
  <c r="J84" i="25"/>
  <c r="J85" i="25"/>
  <c r="J86" i="25"/>
  <c r="J87" i="25"/>
  <c r="J88" i="25"/>
  <c r="J89" i="25"/>
  <c r="J90" i="25"/>
  <c r="J91" i="25"/>
  <c r="J92" i="25"/>
  <c r="J93" i="25"/>
  <c r="J94" i="25"/>
  <c r="J95" i="25"/>
  <c r="J96" i="25"/>
  <c r="J97" i="25"/>
  <c r="J98" i="25"/>
  <c r="J99" i="25"/>
  <c r="J100" i="25"/>
  <c r="J101" i="25"/>
  <c r="J102" i="25"/>
  <c r="J103" i="25"/>
  <c r="J104" i="25"/>
  <c r="J105" i="25"/>
  <c r="J106" i="25"/>
  <c r="J107" i="25"/>
  <c r="J108" i="25"/>
  <c r="J109" i="25"/>
  <c r="J110" i="25"/>
  <c r="J111" i="25"/>
  <c r="J112" i="25"/>
  <c r="J113" i="25"/>
  <c r="J114" i="25"/>
  <c r="J115" i="25"/>
  <c r="J116" i="25"/>
  <c r="J117" i="25"/>
  <c r="J118" i="25"/>
  <c r="J119" i="25"/>
  <c r="J120" i="25"/>
  <c r="J121" i="25"/>
  <c r="J122" i="25"/>
  <c r="J123" i="25"/>
  <c r="J124" i="25"/>
  <c r="J125" i="25"/>
  <c r="J126" i="25"/>
  <c r="J127" i="25"/>
  <c r="J128" i="25"/>
  <c r="J129" i="25"/>
  <c r="J130" i="25"/>
  <c r="J131" i="25"/>
  <c r="J132" i="25"/>
  <c r="J133" i="25"/>
  <c r="J134" i="25"/>
  <c r="J135" i="25"/>
  <c r="J136" i="25"/>
  <c r="J137" i="25"/>
  <c r="J138" i="25"/>
  <c r="J139" i="25"/>
  <c r="J140" i="25"/>
  <c r="J141" i="25"/>
  <c r="J142" i="25"/>
  <c r="J143" i="25"/>
  <c r="J144" i="25"/>
  <c r="J145" i="25"/>
  <c r="J146" i="25"/>
  <c r="J147" i="25"/>
  <c r="J148" i="25"/>
  <c r="J149" i="25"/>
  <c r="J150" i="25"/>
  <c r="J151" i="25"/>
  <c r="J152" i="25"/>
  <c r="J153" i="25"/>
  <c r="J154" i="25"/>
  <c r="J155" i="25"/>
  <c r="J156" i="25"/>
  <c r="J157" i="25"/>
  <c r="J158" i="25"/>
  <c r="J159" i="25"/>
  <c r="J160" i="25"/>
  <c r="J161" i="25"/>
  <c r="J162" i="25"/>
  <c r="J163" i="25"/>
  <c r="J164" i="25"/>
  <c r="J165" i="25"/>
  <c r="J166" i="25"/>
  <c r="J167" i="25"/>
  <c r="J168" i="25"/>
  <c r="J169" i="25"/>
  <c r="J170" i="25"/>
  <c r="J171" i="25"/>
  <c r="J172" i="25"/>
  <c r="J173" i="25"/>
  <c r="J174" i="25"/>
  <c r="J175" i="25"/>
  <c r="J176" i="25"/>
  <c r="J177" i="25"/>
  <c r="J178" i="25"/>
  <c r="J179" i="25"/>
  <c r="J180" i="25"/>
  <c r="J181" i="25"/>
  <c r="J182" i="25"/>
  <c r="J183" i="25"/>
  <c r="J184" i="25"/>
  <c r="J185" i="25"/>
  <c r="J186" i="25"/>
  <c r="J187" i="25"/>
  <c r="J188" i="25"/>
  <c r="J189" i="25"/>
  <c r="J190" i="25"/>
  <c r="J191" i="25"/>
  <c r="J192" i="25"/>
  <c r="J193" i="25"/>
  <c r="J194" i="25"/>
  <c r="J195" i="25"/>
  <c r="J196" i="25"/>
  <c r="J197" i="25"/>
  <c r="J198" i="25"/>
  <c r="J199" i="25"/>
  <c r="J200" i="25"/>
  <c r="J201" i="25"/>
  <c r="J202" i="25"/>
  <c r="J203" i="25"/>
  <c r="J204" i="25"/>
  <c r="J205" i="25"/>
  <c r="J206" i="25"/>
  <c r="J207" i="25"/>
  <c r="J208" i="25"/>
  <c r="J209" i="25"/>
  <c r="J210" i="25"/>
  <c r="J211" i="25"/>
  <c r="J212" i="25"/>
  <c r="J213" i="25"/>
  <c r="J214" i="25"/>
  <c r="J215" i="25"/>
  <c r="J216" i="25"/>
  <c r="J217" i="25"/>
  <c r="J218" i="25"/>
  <c r="J219" i="25"/>
  <c r="J220" i="25"/>
  <c r="J221" i="25"/>
  <c r="J222" i="25"/>
  <c r="J223" i="25"/>
  <c r="J224" i="25"/>
  <c r="J225" i="25"/>
  <c r="J226" i="25"/>
  <c r="J227" i="25"/>
  <c r="J228" i="25"/>
  <c r="J229" i="25"/>
  <c r="J230" i="25"/>
  <c r="J231" i="25"/>
  <c r="J232" i="25"/>
  <c r="J233" i="25"/>
  <c r="J234" i="25"/>
  <c r="J235" i="25"/>
  <c r="J236" i="25"/>
  <c r="J237" i="25"/>
  <c r="J238" i="25"/>
  <c r="J239" i="25"/>
  <c r="J240" i="25"/>
  <c r="J241" i="25"/>
  <c r="J242" i="25"/>
  <c r="J243" i="25"/>
  <c r="J244" i="25"/>
  <c r="J245" i="25"/>
  <c r="J246" i="25"/>
  <c r="J247" i="25"/>
  <c r="J248" i="25"/>
  <c r="J249" i="25"/>
  <c r="J250" i="25"/>
  <c r="J251" i="25"/>
  <c r="J252" i="25"/>
  <c r="J253" i="25"/>
  <c r="J254" i="25"/>
  <c r="J255" i="25"/>
  <c r="J256" i="25"/>
  <c r="J257" i="25"/>
  <c r="J258" i="25"/>
  <c r="J259" i="25"/>
  <c r="J260" i="25"/>
  <c r="J261" i="25"/>
  <c r="J262" i="25"/>
  <c r="J263" i="25"/>
  <c r="J264" i="25"/>
  <c r="J265" i="25"/>
  <c r="J266" i="25"/>
  <c r="J267" i="25"/>
  <c r="J268" i="25"/>
  <c r="J269" i="25"/>
  <c r="J270" i="25"/>
  <c r="J271" i="25"/>
  <c r="J272" i="25"/>
  <c r="J273" i="25"/>
  <c r="J274" i="25"/>
  <c r="J275" i="25"/>
  <c r="J276" i="25"/>
  <c r="J277" i="25"/>
  <c r="J278" i="25"/>
  <c r="J279" i="25"/>
  <c r="J280" i="25"/>
  <c r="J281" i="25"/>
  <c r="J282" i="25"/>
  <c r="J283" i="25"/>
  <c r="J284" i="25"/>
  <c r="J285" i="25"/>
  <c r="J286" i="25"/>
  <c r="J287" i="25"/>
  <c r="J288" i="25"/>
  <c r="J289" i="25"/>
  <c r="J290" i="25"/>
  <c r="J291" i="25"/>
  <c r="J292" i="25"/>
  <c r="J293" i="25"/>
  <c r="J294" i="25"/>
  <c r="J295" i="25"/>
  <c r="J296" i="25"/>
  <c r="J297" i="25"/>
  <c r="J298" i="25"/>
  <c r="J299" i="25"/>
  <c r="J300" i="25"/>
  <c r="J301" i="25"/>
  <c r="J302" i="25"/>
  <c r="J303" i="25"/>
  <c r="J304" i="25"/>
  <c r="J305" i="25"/>
  <c r="J306" i="25"/>
  <c r="J307" i="25"/>
  <c r="J308" i="25"/>
  <c r="J309" i="25"/>
  <c r="J310" i="25"/>
  <c r="J311" i="25"/>
  <c r="J312" i="25"/>
  <c r="J313" i="25"/>
  <c r="J314" i="25"/>
  <c r="J315" i="25"/>
  <c r="J316" i="25"/>
  <c r="J317" i="25"/>
  <c r="J318" i="25"/>
  <c r="J319" i="25"/>
  <c r="J320" i="25"/>
  <c r="J321" i="25"/>
  <c r="J322" i="25"/>
  <c r="J323" i="25"/>
  <c r="J324" i="25"/>
  <c r="J325" i="25"/>
  <c r="J326" i="25"/>
  <c r="J327" i="25"/>
  <c r="J328" i="25"/>
  <c r="J329" i="25"/>
  <c r="J330" i="25"/>
  <c r="J331" i="25"/>
  <c r="J332" i="25"/>
  <c r="J333" i="25"/>
  <c r="J334" i="25"/>
  <c r="J335" i="25"/>
  <c r="J336" i="25"/>
  <c r="J337" i="25"/>
  <c r="J338" i="25"/>
  <c r="J339" i="25"/>
  <c r="J340" i="25"/>
  <c r="J341" i="25"/>
  <c r="J342" i="25"/>
  <c r="J343" i="25"/>
  <c r="J344" i="25"/>
  <c r="J345" i="25"/>
  <c r="J346" i="25"/>
  <c r="J347" i="25"/>
  <c r="J348" i="25"/>
  <c r="J349" i="25"/>
  <c r="J350" i="25"/>
  <c r="J351" i="25"/>
  <c r="J352" i="25"/>
  <c r="J353" i="25"/>
  <c r="J354" i="25"/>
  <c r="J355" i="25"/>
  <c r="J356" i="25"/>
  <c r="J357" i="25"/>
  <c r="J358" i="25"/>
  <c r="J359" i="25"/>
  <c r="J360" i="25"/>
  <c r="J361" i="25"/>
  <c r="J362" i="25"/>
  <c r="J363" i="25"/>
  <c r="J364" i="25"/>
  <c r="J365" i="25"/>
  <c r="J366" i="25"/>
  <c r="J367" i="25"/>
  <c r="J368" i="25"/>
  <c r="J369" i="25"/>
  <c r="J370" i="25"/>
  <c r="J371" i="25"/>
  <c r="J372" i="25"/>
  <c r="J373" i="25"/>
  <c r="J374" i="25"/>
  <c r="J375" i="25"/>
  <c r="J376" i="25"/>
  <c r="J377" i="25"/>
  <c r="J378" i="25"/>
  <c r="J379" i="25"/>
  <c r="J380" i="25"/>
  <c r="J381" i="25"/>
  <c r="J382" i="25"/>
  <c r="J383" i="25"/>
  <c r="J384" i="25"/>
  <c r="J385" i="25"/>
  <c r="J386" i="25"/>
  <c r="J387" i="25"/>
  <c r="J388" i="25"/>
  <c r="J389" i="25"/>
  <c r="J390" i="25"/>
  <c r="J391" i="25"/>
  <c r="J392" i="25"/>
  <c r="J393" i="25"/>
  <c r="J394" i="25"/>
  <c r="J395" i="25"/>
  <c r="J396" i="25"/>
  <c r="J397" i="25"/>
  <c r="J398" i="25"/>
  <c r="J399" i="25"/>
  <c r="J400" i="25"/>
  <c r="J401" i="25"/>
  <c r="J402" i="25"/>
  <c r="J403" i="25"/>
  <c r="J404" i="25"/>
  <c r="J405" i="25"/>
  <c r="J406" i="25"/>
  <c r="J407" i="25"/>
  <c r="J408" i="25"/>
  <c r="J409" i="25"/>
  <c r="J410" i="25"/>
  <c r="J411" i="25"/>
  <c r="J412" i="25"/>
  <c r="J413" i="25"/>
  <c r="J414" i="25"/>
  <c r="J415" i="25"/>
  <c r="J416" i="25"/>
  <c r="J417" i="25"/>
  <c r="J418" i="25"/>
  <c r="J419" i="25"/>
  <c r="J420" i="25"/>
  <c r="J421" i="25"/>
  <c r="J422" i="25"/>
  <c r="J423" i="25"/>
  <c r="J424" i="25"/>
  <c r="J425" i="25"/>
  <c r="J426" i="25"/>
  <c r="J427" i="25"/>
  <c r="J428" i="25"/>
  <c r="J429" i="25"/>
  <c r="J430" i="25"/>
  <c r="J431" i="25"/>
  <c r="J432" i="25"/>
  <c r="J433" i="25"/>
  <c r="J434" i="25"/>
  <c r="J435" i="25"/>
  <c r="J436" i="25"/>
  <c r="J437" i="25"/>
  <c r="J438" i="25"/>
  <c r="J439" i="25"/>
  <c r="J440" i="25"/>
  <c r="J441" i="25"/>
  <c r="J442" i="25"/>
  <c r="J443" i="25"/>
  <c r="J444" i="25"/>
  <c r="J445" i="25"/>
  <c r="J446" i="25"/>
  <c r="J447" i="25"/>
  <c r="J448" i="25"/>
  <c r="J449" i="25"/>
  <c r="J450" i="25"/>
  <c r="J451" i="25"/>
  <c r="J452" i="25"/>
  <c r="J453" i="25"/>
  <c r="J454" i="25"/>
  <c r="J455" i="25"/>
  <c r="J456" i="25"/>
  <c r="J457" i="25"/>
  <c r="J458" i="25"/>
  <c r="J459" i="25"/>
  <c r="J460" i="25"/>
  <c r="J461" i="25"/>
  <c r="J462" i="25"/>
  <c r="J463" i="25"/>
  <c r="J464" i="25"/>
  <c r="J465" i="25"/>
  <c r="J466" i="25"/>
  <c r="J467" i="25"/>
  <c r="J468" i="25"/>
  <c r="J469" i="25"/>
  <c r="J470" i="25"/>
  <c r="J471" i="25"/>
  <c r="J472" i="25"/>
  <c r="J473" i="25"/>
  <c r="J474" i="25"/>
  <c r="J475" i="25"/>
  <c r="J476" i="25"/>
  <c r="J477" i="25"/>
  <c r="J478" i="25"/>
  <c r="J479" i="25"/>
  <c r="J480" i="25"/>
  <c r="J481" i="25"/>
  <c r="J482" i="25"/>
  <c r="J483" i="25"/>
  <c r="J484" i="25"/>
  <c r="J485" i="25"/>
  <c r="J486" i="25"/>
  <c r="J487" i="25"/>
  <c r="J488" i="25"/>
  <c r="J489" i="25"/>
  <c r="J490" i="25"/>
  <c r="J491" i="25"/>
  <c r="J492" i="25"/>
  <c r="J493" i="25"/>
  <c r="J494" i="25"/>
  <c r="J495" i="25"/>
  <c r="J496" i="25"/>
  <c r="J497" i="25"/>
  <c r="J498" i="25"/>
  <c r="J499" i="25"/>
  <c r="J500" i="25"/>
  <c r="J501" i="25"/>
  <c r="J502" i="25"/>
  <c r="J503" i="25"/>
  <c r="J504" i="25"/>
  <c r="J505" i="25"/>
  <c r="J506" i="25"/>
  <c r="J507" i="25"/>
  <c r="J508" i="25"/>
  <c r="J509" i="25"/>
  <c r="J510" i="25"/>
  <c r="J511" i="25"/>
  <c r="J512" i="25"/>
  <c r="J513" i="25"/>
  <c r="J514" i="25"/>
  <c r="J515" i="25"/>
  <c r="J516" i="25"/>
  <c r="J517" i="25"/>
  <c r="J518" i="25"/>
  <c r="J519" i="25"/>
  <c r="J520" i="25"/>
  <c r="J521" i="25"/>
  <c r="J522" i="25"/>
  <c r="J523" i="25"/>
  <c r="J524" i="25"/>
  <c r="J525" i="25"/>
  <c r="J526" i="25"/>
  <c r="J527" i="25"/>
  <c r="J528" i="25"/>
  <c r="J529" i="25"/>
  <c r="J530" i="25"/>
  <c r="J531" i="25"/>
  <c r="J532" i="25"/>
  <c r="J533" i="25"/>
  <c r="J534" i="25"/>
  <c r="J535" i="25"/>
  <c r="J536" i="25"/>
  <c r="J537" i="25"/>
  <c r="J538" i="25"/>
  <c r="J539" i="25"/>
  <c r="J540" i="25"/>
  <c r="J541" i="25"/>
  <c r="J542" i="25"/>
  <c r="J543" i="25"/>
  <c r="J544" i="25"/>
  <c r="J545" i="25"/>
  <c r="J546" i="25"/>
  <c r="J547" i="25"/>
  <c r="J548" i="25"/>
  <c r="J549" i="25"/>
  <c r="J550" i="25"/>
  <c r="J551" i="25"/>
  <c r="J552" i="25"/>
  <c r="J553" i="25"/>
  <c r="J554" i="25"/>
  <c r="J555" i="25"/>
  <c r="J556" i="25"/>
  <c r="J557" i="25"/>
  <c r="J558" i="25"/>
  <c r="J559" i="25"/>
  <c r="J560" i="25"/>
  <c r="J561" i="25"/>
  <c r="J562" i="25"/>
  <c r="J563" i="25"/>
  <c r="J564" i="25"/>
  <c r="J565" i="25"/>
  <c r="J566" i="25"/>
  <c r="J567" i="25"/>
  <c r="J568" i="25"/>
  <c r="J569" i="25"/>
  <c r="J570" i="25"/>
  <c r="J571" i="25"/>
  <c r="J572" i="25"/>
  <c r="J573" i="25"/>
  <c r="J574" i="25"/>
  <c r="J575" i="25"/>
  <c r="J576" i="25"/>
  <c r="J577" i="25"/>
  <c r="J578" i="25"/>
  <c r="J579" i="25"/>
  <c r="J580" i="25"/>
  <c r="J581" i="25"/>
  <c r="J582" i="25"/>
  <c r="J583" i="25"/>
  <c r="J584" i="25"/>
  <c r="J585" i="25"/>
  <c r="J586" i="25"/>
  <c r="J587" i="25"/>
  <c r="J588" i="25"/>
  <c r="J589" i="25"/>
  <c r="J590" i="25"/>
  <c r="J591" i="25"/>
  <c r="J592" i="25"/>
  <c r="J593" i="25"/>
  <c r="J594" i="25"/>
  <c r="J595" i="25"/>
  <c r="J596" i="25"/>
  <c r="J597" i="25"/>
  <c r="J598" i="25"/>
  <c r="J599" i="25"/>
  <c r="J600" i="25"/>
  <c r="J601" i="25"/>
  <c r="J602" i="25"/>
  <c r="J603" i="25"/>
  <c r="J604" i="25"/>
  <c r="J605" i="25"/>
  <c r="J606" i="25"/>
  <c r="J607" i="25"/>
  <c r="J608" i="25"/>
  <c r="J609" i="25"/>
  <c r="J610" i="25"/>
  <c r="J611" i="25"/>
  <c r="J612" i="25"/>
  <c r="J613" i="25"/>
  <c r="J614" i="25"/>
  <c r="J615" i="25"/>
  <c r="J616" i="25"/>
  <c r="J617" i="25"/>
  <c r="J618" i="25"/>
  <c r="J619" i="25"/>
  <c r="J620" i="25"/>
  <c r="J621" i="25"/>
  <c r="J622" i="25"/>
  <c r="J623" i="25"/>
  <c r="J624" i="25"/>
  <c r="J625" i="25"/>
  <c r="J626" i="25"/>
  <c r="J627" i="25"/>
  <c r="J628" i="25"/>
  <c r="J629" i="25"/>
  <c r="J630" i="25"/>
  <c r="J631" i="25"/>
  <c r="J632" i="25"/>
  <c r="J633" i="25"/>
  <c r="J634" i="25"/>
  <c r="J635" i="25"/>
  <c r="J636" i="25"/>
  <c r="J637" i="25"/>
  <c r="J638" i="25"/>
  <c r="J639" i="25"/>
  <c r="J640" i="25"/>
  <c r="J641" i="25"/>
  <c r="J642" i="25"/>
  <c r="J643" i="25"/>
  <c r="J644" i="25"/>
  <c r="J645" i="25"/>
  <c r="J646" i="25"/>
  <c r="J647" i="25"/>
  <c r="J648" i="25"/>
  <c r="J649" i="25"/>
  <c r="J650" i="25"/>
  <c r="J651" i="25"/>
  <c r="J652" i="25"/>
  <c r="J653" i="25"/>
  <c r="J654" i="25"/>
  <c r="J655" i="25"/>
  <c r="J656" i="25"/>
  <c r="J657" i="25"/>
  <c r="J658" i="25"/>
  <c r="J659" i="25"/>
  <c r="J660" i="25"/>
  <c r="J661" i="25"/>
  <c r="J662" i="25"/>
  <c r="J663" i="25"/>
  <c r="J664" i="25"/>
  <c r="J665" i="25"/>
  <c r="J666" i="25"/>
  <c r="J667" i="25"/>
  <c r="J668" i="25"/>
  <c r="J669" i="25"/>
  <c r="J670" i="25"/>
  <c r="J671" i="25"/>
  <c r="J672" i="25"/>
  <c r="J673" i="25"/>
  <c r="J674" i="25"/>
  <c r="J675" i="25"/>
  <c r="J676" i="25"/>
  <c r="J677" i="25"/>
  <c r="J678" i="25"/>
  <c r="J679" i="25"/>
  <c r="J680" i="25"/>
  <c r="J681" i="25"/>
  <c r="J682" i="25"/>
  <c r="J683" i="25"/>
  <c r="J684" i="25"/>
  <c r="J685" i="25"/>
  <c r="J686" i="25"/>
  <c r="J687" i="25"/>
  <c r="J688" i="25"/>
  <c r="J689" i="25"/>
  <c r="J690" i="25"/>
  <c r="J691" i="25"/>
  <c r="J692" i="25"/>
  <c r="J693" i="25"/>
  <c r="J694" i="25"/>
  <c r="J695" i="25"/>
  <c r="J696" i="25"/>
  <c r="J697" i="25"/>
  <c r="J698" i="25"/>
  <c r="J699" i="25"/>
  <c r="J700" i="25"/>
  <c r="J701" i="25"/>
  <c r="J702" i="25"/>
  <c r="J703" i="25"/>
  <c r="J704" i="25"/>
  <c r="J705" i="25"/>
  <c r="J706" i="25"/>
  <c r="J707" i="25"/>
  <c r="J708" i="25"/>
  <c r="J709" i="25"/>
  <c r="J710" i="25"/>
  <c r="J711" i="25"/>
  <c r="J712" i="25"/>
  <c r="J713" i="25"/>
  <c r="J714" i="25"/>
  <c r="J715" i="25"/>
  <c r="J716" i="25"/>
  <c r="J717" i="25"/>
  <c r="J718" i="25"/>
  <c r="J719" i="25"/>
  <c r="J720" i="25"/>
  <c r="J721" i="25"/>
  <c r="J722" i="25"/>
  <c r="J723" i="25"/>
  <c r="J724" i="25"/>
  <c r="J725" i="25"/>
  <c r="J726" i="25"/>
  <c r="J727" i="25"/>
  <c r="J728" i="25"/>
  <c r="J729" i="25"/>
  <c r="J730" i="25"/>
  <c r="J731" i="25"/>
  <c r="J732" i="25"/>
  <c r="J733" i="25"/>
  <c r="J734" i="25"/>
  <c r="J735" i="25"/>
  <c r="J736" i="25"/>
  <c r="J737" i="25"/>
  <c r="J738" i="25"/>
  <c r="J739" i="25"/>
  <c r="J740" i="25"/>
  <c r="J741" i="25"/>
  <c r="J742" i="25"/>
  <c r="J743" i="25"/>
  <c r="J744" i="25"/>
  <c r="J745" i="25"/>
  <c r="J746" i="25"/>
  <c r="J747" i="25"/>
  <c r="J748" i="25"/>
  <c r="J749" i="25"/>
  <c r="J750" i="25"/>
  <c r="J751" i="25"/>
  <c r="J752" i="25"/>
  <c r="J753" i="25"/>
  <c r="J754" i="25"/>
  <c r="J755" i="25"/>
  <c r="J756" i="25"/>
  <c r="J757" i="25"/>
  <c r="J758" i="25"/>
  <c r="J759" i="25"/>
  <c r="J760" i="25"/>
  <c r="J761" i="25"/>
  <c r="J762" i="25"/>
  <c r="J763" i="25"/>
  <c r="J764" i="25"/>
  <c r="J765" i="25"/>
  <c r="J766" i="25"/>
  <c r="J767" i="25"/>
  <c r="J768" i="25"/>
  <c r="J769" i="25"/>
  <c r="J770" i="25"/>
  <c r="J771" i="25"/>
  <c r="J772" i="25"/>
  <c r="J773" i="25"/>
  <c r="J774" i="25"/>
  <c r="J775" i="25"/>
  <c r="J776" i="25"/>
  <c r="J777" i="25"/>
  <c r="J778" i="25"/>
  <c r="J779" i="25"/>
  <c r="J780" i="25"/>
  <c r="J781" i="25"/>
  <c r="J782" i="25"/>
  <c r="J783" i="25"/>
  <c r="J784" i="25"/>
  <c r="J785" i="25"/>
  <c r="J786" i="25"/>
  <c r="J787" i="25"/>
  <c r="J788" i="25"/>
  <c r="J789" i="25"/>
  <c r="J790" i="25"/>
  <c r="J791" i="25"/>
  <c r="J792" i="25"/>
  <c r="J793" i="25"/>
  <c r="J794" i="25"/>
  <c r="J795" i="25"/>
  <c r="J796" i="25"/>
  <c r="J797" i="25"/>
  <c r="J798" i="25"/>
  <c r="J799" i="25"/>
  <c r="J800" i="25"/>
  <c r="J801" i="25"/>
  <c r="J802" i="25"/>
  <c r="J803" i="25"/>
  <c r="J804" i="25"/>
  <c r="J805" i="25"/>
  <c r="J806" i="25"/>
  <c r="J807" i="25"/>
  <c r="J808" i="25"/>
  <c r="J809" i="25"/>
  <c r="J810" i="25"/>
  <c r="J811" i="25"/>
  <c r="J812" i="25"/>
  <c r="J813" i="25"/>
  <c r="J814" i="25"/>
  <c r="J815" i="25"/>
  <c r="J816" i="25"/>
  <c r="J817" i="25"/>
  <c r="J818" i="25"/>
  <c r="J819" i="25"/>
  <c r="J820" i="25"/>
  <c r="J821" i="25"/>
  <c r="J822" i="25"/>
  <c r="J823" i="25"/>
  <c r="J824" i="25"/>
  <c r="J825" i="25"/>
  <c r="J826" i="25"/>
  <c r="J827" i="25"/>
  <c r="J828" i="25"/>
  <c r="J829" i="25"/>
  <c r="J830" i="25"/>
  <c r="J831" i="25"/>
  <c r="J832" i="25"/>
  <c r="J833" i="25"/>
  <c r="J834" i="25"/>
  <c r="J835" i="25"/>
  <c r="J836" i="25"/>
  <c r="J837" i="25"/>
  <c r="J838" i="25"/>
  <c r="J839" i="25"/>
  <c r="J840" i="25"/>
  <c r="J841" i="25"/>
  <c r="J842" i="25"/>
  <c r="J843" i="25"/>
  <c r="J844" i="25"/>
  <c r="J845" i="25"/>
  <c r="J846" i="25"/>
  <c r="J847" i="25"/>
  <c r="J848" i="25"/>
  <c r="J849" i="25"/>
  <c r="J850" i="25"/>
  <c r="J851" i="25"/>
  <c r="J852" i="25"/>
  <c r="J853" i="25"/>
  <c r="J854" i="25"/>
  <c r="J855" i="25"/>
  <c r="J856" i="25"/>
  <c r="J857" i="25"/>
  <c r="J858" i="25"/>
  <c r="J859" i="25"/>
  <c r="J860" i="25"/>
  <c r="J861" i="25"/>
  <c r="J862" i="25"/>
  <c r="J863" i="25"/>
  <c r="J864" i="25"/>
  <c r="J865" i="25"/>
  <c r="J866" i="25"/>
  <c r="J867" i="25"/>
  <c r="J868" i="25"/>
  <c r="J869" i="25"/>
  <c r="J870" i="25"/>
  <c r="J871" i="25"/>
  <c r="J872" i="25"/>
  <c r="J873" i="25"/>
  <c r="J874" i="25"/>
  <c r="J875" i="25"/>
  <c r="J876" i="25"/>
  <c r="J877" i="25"/>
  <c r="J878" i="25"/>
  <c r="J879" i="25"/>
  <c r="J880" i="25"/>
  <c r="J881" i="25"/>
  <c r="J882" i="25"/>
  <c r="J883" i="25"/>
  <c r="J884" i="25"/>
  <c r="J885" i="25"/>
  <c r="J886" i="25"/>
  <c r="J887" i="25"/>
  <c r="J888" i="25"/>
  <c r="J889" i="25"/>
  <c r="J890" i="25"/>
  <c r="J891" i="25"/>
  <c r="J892" i="25"/>
  <c r="J893" i="25"/>
  <c r="J894" i="25"/>
  <c r="J895" i="25"/>
  <c r="J896" i="25"/>
  <c r="J897" i="25"/>
  <c r="J898" i="25"/>
  <c r="J899" i="25"/>
  <c r="J900" i="25"/>
  <c r="J901" i="25"/>
  <c r="J902" i="25"/>
  <c r="J903" i="25"/>
  <c r="J904" i="25"/>
  <c r="J905" i="25"/>
  <c r="J906" i="25"/>
  <c r="J907" i="25"/>
  <c r="J908" i="25"/>
  <c r="J909" i="25"/>
  <c r="J910" i="25"/>
  <c r="J911" i="25"/>
  <c r="J912" i="25"/>
  <c r="J913" i="25"/>
  <c r="J914" i="25"/>
  <c r="J915" i="25"/>
  <c r="J916" i="25"/>
  <c r="J917" i="25"/>
  <c r="J918" i="25"/>
  <c r="J919" i="25"/>
  <c r="J920" i="25"/>
  <c r="J921" i="25"/>
  <c r="J922" i="25"/>
  <c r="J923" i="25"/>
  <c r="J924" i="25"/>
  <c r="J925" i="25"/>
  <c r="J926" i="25"/>
  <c r="J927" i="25"/>
  <c r="J928" i="25"/>
  <c r="J929" i="25"/>
  <c r="J930" i="25"/>
  <c r="J931" i="25"/>
  <c r="J932" i="25"/>
  <c r="J933" i="25"/>
  <c r="J934" i="25"/>
  <c r="J935" i="25"/>
  <c r="J936" i="25"/>
  <c r="J937" i="25"/>
  <c r="J938" i="25"/>
  <c r="J939" i="25"/>
  <c r="J940" i="25"/>
  <c r="J941" i="25"/>
  <c r="J942" i="25"/>
  <c r="J943" i="25"/>
  <c r="J944" i="25"/>
  <c r="J945" i="25"/>
  <c r="J946" i="25"/>
  <c r="J947" i="25"/>
  <c r="J948" i="25"/>
  <c r="J949" i="25"/>
  <c r="J950" i="25"/>
  <c r="J951" i="25"/>
  <c r="J952" i="25"/>
  <c r="J953" i="25"/>
  <c r="J954" i="25"/>
  <c r="J955" i="25"/>
  <c r="J956" i="25"/>
  <c r="J957" i="25"/>
  <c r="J958" i="25"/>
  <c r="J959" i="25"/>
  <c r="J960" i="25"/>
  <c r="J961" i="25"/>
  <c r="J962" i="25"/>
  <c r="J963" i="25"/>
  <c r="J964" i="25"/>
  <c r="J965" i="25"/>
  <c r="J966" i="25"/>
  <c r="J967" i="25"/>
  <c r="J968" i="25"/>
  <c r="J969" i="25"/>
  <c r="J970" i="25"/>
  <c r="J971" i="25"/>
  <c r="J972" i="25"/>
  <c r="J973" i="25"/>
  <c r="J974" i="25"/>
  <c r="J975" i="25"/>
  <c r="J976" i="25"/>
  <c r="J977" i="25"/>
  <c r="J978" i="25"/>
  <c r="J979" i="25"/>
  <c r="J980" i="25"/>
  <c r="J981" i="25"/>
  <c r="J982" i="25"/>
  <c r="J983" i="25"/>
  <c r="J984" i="25"/>
  <c r="J985" i="25"/>
  <c r="J986" i="25"/>
  <c r="J987" i="25"/>
  <c r="J988" i="25"/>
  <c r="J989" i="25"/>
  <c r="J990" i="25"/>
  <c r="J991" i="25"/>
  <c r="J992" i="25"/>
  <c r="J993" i="25"/>
  <c r="J994" i="25"/>
  <c r="J995" i="25"/>
  <c r="J996" i="25"/>
  <c r="J997" i="25"/>
  <c r="J998" i="25"/>
  <c r="J999" i="25"/>
  <c r="J1000" i="25"/>
  <c r="J1001" i="25"/>
  <c r="J7" i="25"/>
  <c r="J8" i="25"/>
  <c r="J9" i="25"/>
  <c r="J10" i="25"/>
  <c r="J11" i="25"/>
  <c r="J12" i="25"/>
  <c r="J13" i="25"/>
  <c r="J14" i="25"/>
  <c r="J15" i="25"/>
  <c r="J16" i="25"/>
  <c r="J17" i="25"/>
  <c r="J18" i="25"/>
  <c r="J19" i="25"/>
  <c r="J20" i="25"/>
  <c r="J21" i="25"/>
  <c r="J22" i="25"/>
  <c r="J23" i="25"/>
  <c r="J24" i="25"/>
  <c r="J25" i="25"/>
  <c r="J26" i="25"/>
  <c r="J27" i="25"/>
  <c r="J28" i="25"/>
  <c r="J29" i="25"/>
  <c r="J30" i="25"/>
  <c r="J31" i="25"/>
  <c r="J32" i="25"/>
  <c r="J33" i="25"/>
  <c r="J34" i="25"/>
  <c r="J35" i="25"/>
  <c r="J36" i="25"/>
  <c r="J37" i="25"/>
  <c r="J38" i="25"/>
  <c r="J2" i="25"/>
  <c r="J3" i="25"/>
  <c r="J4" i="25"/>
  <c r="J5" i="25"/>
  <c r="J6" i="25"/>
  <c r="M19" i="22" l="1"/>
  <c r="H39" i="22"/>
  <c r="F39" i="22"/>
  <c r="H38" i="22"/>
  <c r="F38" i="22"/>
  <c r="H37" i="22"/>
  <c r="F37" i="22"/>
  <c r="H41" i="22"/>
  <c r="F41" i="22"/>
  <c r="H35" i="22"/>
  <c r="F35" i="22"/>
  <c r="H36" i="22"/>
  <c r="F36" i="22"/>
  <c r="H40" i="22"/>
  <c r="F40" i="22"/>
  <c r="H42" i="22"/>
  <c r="F42" i="22"/>
  <c r="H34" i="22"/>
  <c r="H47" i="22" l="1"/>
  <c r="H50" i="22"/>
  <c r="G2" i="27" l="1"/>
  <c r="E13" i="27"/>
  <c r="E12" i="27"/>
  <c r="E11" i="27"/>
  <c r="E10" i="27"/>
  <c r="E9" i="27"/>
  <c r="E8" i="27"/>
  <c r="E7" i="27"/>
  <c r="E6" i="27"/>
  <c r="E5" i="27"/>
  <c r="E4" i="27"/>
  <c r="E3" i="27"/>
  <c r="D13" i="27"/>
  <c r="D12" i="27"/>
  <c r="D11" i="27"/>
  <c r="D10" i="27"/>
  <c r="D9" i="27"/>
  <c r="D8" i="27"/>
  <c r="D7" i="27"/>
  <c r="D6" i="27"/>
  <c r="D5" i="27"/>
  <c r="D4" i="27"/>
  <c r="D3" i="27"/>
  <c r="C13" i="27"/>
  <c r="C12" i="27"/>
  <c r="C11" i="27"/>
  <c r="C10" i="27"/>
  <c r="C9" i="27"/>
  <c r="C8" i="27"/>
  <c r="C7" i="27"/>
  <c r="C6" i="27"/>
  <c r="C5" i="27"/>
  <c r="C4" i="27"/>
  <c r="C3" i="27"/>
  <c r="B13" i="27"/>
  <c r="B12" i="27"/>
  <c r="B11" i="27"/>
  <c r="B10" i="27"/>
  <c r="B9" i="27"/>
  <c r="B8" i="27"/>
  <c r="B7" i="27"/>
  <c r="B6" i="27"/>
  <c r="B5" i="27"/>
  <c r="B4" i="27"/>
  <c r="B3" i="27"/>
  <c r="G13" i="27"/>
  <c r="G12" i="27"/>
  <c r="G11" i="27"/>
  <c r="G10" i="27"/>
  <c r="G9" i="27"/>
  <c r="G8" i="27"/>
  <c r="G7" i="27"/>
  <c r="G6" i="27"/>
  <c r="G5" i="27"/>
  <c r="G4" i="27"/>
  <c r="G3" i="27"/>
  <c r="E2" i="27"/>
  <c r="C2" i="27"/>
  <c r="B2" i="27"/>
  <c r="D2" i="27"/>
  <c r="C14" i="27" l="1"/>
  <c r="D14" i="27"/>
  <c r="B14" i="27"/>
  <c r="E14" i="27"/>
  <c r="G14" i="27"/>
  <c r="F8" i="27"/>
  <c r="F4" i="27"/>
  <c r="F10" i="27"/>
  <c r="F9" i="27"/>
  <c r="F11" i="27"/>
  <c r="F7" i="27"/>
  <c r="F3" i="27"/>
  <c r="F5" i="27"/>
  <c r="F12" i="27"/>
  <c r="F13" i="27"/>
  <c r="F6" i="27"/>
  <c r="F2" i="27"/>
  <c r="F14" i="27" l="1"/>
  <c r="C9" i="24" l="1"/>
  <c r="I9" i="24" l="1"/>
  <c r="F9" i="24"/>
  <c r="C10" i="24" l="1"/>
  <c r="F10" i="24" l="1"/>
  <c r="I10" i="24"/>
  <c r="F11" i="22" l="1"/>
  <c r="C47" i="22" l="1"/>
  <c r="H46" i="22" l="1"/>
  <c r="H49" i="22"/>
  <c r="D50" i="22" l="1"/>
  <c r="H52" i="22" s="1"/>
  <c r="C3" i="24" l="1"/>
  <c r="C4" i="24"/>
  <c r="C6" i="24"/>
  <c r="C7" i="24"/>
  <c r="F4" i="24" l="1"/>
  <c r="F3" i="24"/>
  <c r="F6" i="24"/>
  <c r="I6" i="24"/>
  <c r="F7" i="24"/>
  <c r="I7" i="24"/>
  <c r="I4" i="24"/>
  <c r="I3" i="24"/>
  <c r="F9" i="22" l="1"/>
  <c r="F13" i="22"/>
  <c r="B56" i="22"/>
  <c r="B53" i="22"/>
  <c r="B54" i="22"/>
  <c r="H55" i="22" l="1"/>
  <c r="B55" i="22" l="1"/>
</calcChain>
</file>

<file path=xl/comments1.xml><?xml version="1.0" encoding="utf-8"?>
<comments xmlns="http://schemas.openxmlformats.org/spreadsheetml/2006/main">
  <authors>
    <author>Wondows 7</author>
  </authors>
  <commentList>
    <comment ref="A1" authorId="0" shapeId="0">
      <text>
        <r>
          <rPr>
            <b/>
            <sz val="9"/>
            <color indexed="81"/>
            <rFont val="Tahoma"/>
            <family val="2"/>
          </rPr>
          <t>Wondows 7:</t>
        </r>
        <r>
          <rPr>
            <sz val="9"/>
            <color indexed="81"/>
            <rFont val="Tahoma"/>
            <family val="2"/>
          </rPr>
          <t xml:space="preserve">
N° du département + 1ère lettre du nom de la ville (sans "LE") + 3 1ères lettres du nom de l'entreprise ou personne (sans "saint","église" etc…)</t>
        </r>
      </text>
    </comment>
  </commentList>
</comments>
</file>

<file path=xl/sharedStrings.xml><?xml version="1.0" encoding="utf-8"?>
<sst xmlns="http://schemas.openxmlformats.org/spreadsheetml/2006/main" count="163" uniqueCount="134">
  <si>
    <t>Siège Social :</t>
  </si>
  <si>
    <t>FACTURE</t>
  </si>
  <si>
    <t>Désignation des produits</t>
  </si>
  <si>
    <t>Quantité</t>
  </si>
  <si>
    <t>TOTAL TTC</t>
  </si>
  <si>
    <t>N° Facture</t>
  </si>
  <si>
    <t>Date</t>
  </si>
  <si>
    <t>TVA 5,5%</t>
  </si>
  <si>
    <t>Papillon à joindre à votre règlement</t>
  </si>
  <si>
    <t>NET A PAYER</t>
  </si>
  <si>
    <t>Total HT</t>
  </si>
  <si>
    <t xml:space="preserve">Montant : </t>
  </si>
  <si>
    <t>TVA</t>
  </si>
  <si>
    <t xml:space="preserve">N° Facture : </t>
  </si>
  <si>
    <t>N°Client :</t>
  </si>
  <si>
    <t>Date Facture  :</t>
  </si>
  <si>
    <t xml:space="preserve">Nom de l'entreprise </t>
  </si>
  <si>
    <t>Adresse Principale</t>
  </si>
  <si>
    <t>N° de téléphone</t>
  </si>
  <si>
    <t>Mail</t>
  </si>
  <si>
    <t>N° Client</t>
  </si>
  <si>
    <t>Code Postal Ville</t>
  </si>
  <si>
    <t>Nom de la personne</t>
  </si>
  <si>
    <t>Nom de l'article</t>
  </si>
  <si>
    <t>TVA applicable</t>
  </si>
  <si>
    <t>Prix de revente HT</t>
  </si>
  <si>
    <t>Fournisseur principal</t>
  </si>
  <si>
    <t>Stock Actuel</t>
  </si>
  <si>
    <t>N° FACTURE</t>
  </si>
  <si>
    <t>Mode d'encaissement</t>
  </si>
  <si>
    <t>Prix de revente TTC</t>
  </si>
  <si>
    <t>Total TVA 5,5</t>
  </si>
  <si>
    <t>Janvier</t>
  </si>
  <si>
    <t>Février</t>
  </si>
  <si>
    <t>Mars</t>
  </si>
  <si>
    <t>Avril</t>
  </si>
  <si>
    <t>Mai</t>
  </si>
  <si>
    <t>Juin</t>
  </si>
  <si>
    <t>Juillet</t>
  </si>
  <si>
    <t>Aout</t>
  </si>
  <si>
    <t xml:space="preserve">Septembre </t>
  </si>
  <si>
    <t>Octobre</t>
  </si>
  <si>
    <t>Novembre</t>
  </si>
  <si>
    <t>Décembre</t>
  </si>
  <si>
    <t>CATEGORIE</t>
  </si>
  <si>
    <t>Catégorie de produits</t>
  </si>
  <si>
    <t>Mois de l'année 2014</t>
  </si>
  <si>
    <t>Chiffre d'affaires TTC</t>
  </si>
  <si>
    <t>Livraison :</t>
  </si>
  <si>
    <t>REMISE</t>
  </si>
  <si>
    <t>LIVRAISON</t>
  </si>
  <si>
    <t>Demi port</t>
  </si>
  <si>
    <t>Franco de port</t>
  </si>
  <si>
    <t>OPTIONS</t>
  </si>
  <si>
    <t>Remise exceptionelle :</t>
  </si>
  <si>
    <t>TVA 20,0%</t>
  </si>
  <si>
    <t>Reprise des déchets :</t>
  </si>
  <si>
    <t>Frais en sus</t>
  </si>
  <si>
    <t>Prix d'achat HT</t>
  </si>
  <si>
    <t>Marge Net</t>
  </si>
  <si>
    <t>TOTAL HT 5,5%</t>
  </si>
  <si>
    <t>TOTAL HT 20%</t>
  </si>
  <si>
    <t>Total TVA 20</t>
  </si>
  <si>
    <t>Catégorie de Produit</t>
  </si>
  <si>
    <t>Designation Produit</t>
  </si>
  <si>
    <t>Stock de sécurité</t>
  </si>
  <si>
    <t>Date dernier mouvement stock</t>
  </si>
  <si>
    <t>Valeur de revente HT du stock</t>
  </si>
  <si>
    <t>TVA 20%</t>
  </si>
  <si>
    <t>Délai de paiement</t>
  </si>
  <si>
    <t>Délai de règlement</t>
  </si>
  <si>
    <t>Commentaires (N° Facture, justification)</t>
  </si>
  <si>
    <t>Page : 1/1</t>
  </si>
  <si>
    <t>Entrée de produit (Achat)</t>
  </si>
  <si>
    <t>Sortie de produit (Vente)</t>
  </si>
  <si>
    <t>Mouvement de stock</t>
  </si>
  <si>
    <t>Produit</t>
  </si>
  <si>
    <t>Commentaires</t>
  </si>
  <si>
    <t>Résumé des actions</t>
  </si>
  <si>
    <t>PAIEMENT</t>
  </si>
  <si>
    <t>Chèque</t>
  </si>
  <si>
    <t>Virement</t>
  </si>
  <si>
    <t>Total HT 5,5%</t>
  </si>
  <si>
    <t>Total HT 20 %</t>
  </si>
  <si>
    <t>Date max de paiement prévue</t>
  </si>
  <si>
    <t>Date effective de paiement</t>
  </si>
  <si>
    <t>Délai règlement:</t>
  </si>
  <si>
    <t>A réception</t>
  </si>
  <si>
    <t>Conditions d'escompte : aucune</t>
  </si>
  <si>
    <t>ETAT</t>
  </si>
  <si>
    <t>Actif</t>
  </si>
  <si>
    <t>Inactif</t>
  </si>
  <si>
    <t>Informations particulières</t>
  </si>
  <si>
    <t>TAUX</t>
  </si>
  <si>
    <t>Liquide</t>
  </si>
  <si>
    <t>Chiffre d'affaires HT 5,5</t>
  </si>
  <si>
    <t>Chiffre d'affaires HT 20</t>
  </si>
  <si>
    <t>Chiffre d'affaires HT Global</t>
  </si>
  <si>
    <t xml:space="preserve">Commentaires </t>
  </si>
  <si>
    <t>Code Client</t>
  </si>
  <si>
    <t>Prix  Unitaire HT</t>
  </si>
  <si>
    <t xml:space="preserve">Info spécifique Client </t>
  </si>
  <si>
    <t xml:space="preserve">Indemnitée forfaitaire pour le recouvrement de 40€. </t>
  </si>
  <si>
    <t>TVA sur les débits.</t>
  </si>
  <si>
    <t>Somme</t>
  </si>
  <si>
    <t>Infos Produit</t>
  </si>
  <si>
    <t>Taux des pénalités : Taux légal.</t>
  </si>
  <si>
    <t>Prix Port</t>
  </si>
  <si>
    <t>Colis Postal</t>
  </si>
  <si>
    <t>Port Réel</t>
  </si>
  <si>
    <t xml:space="preserve">Prix </t>
  </si>
  <si>
    <t>Remise (%)</t>
  </si>
  <si>
    <t>A</t>
  </si>
  <si>
    <t>a</t>
  </si>
  <si>
    <t>aa</t>
  </si>
  <si>
    <t>B</t>
  </si>
  <si>
    <t>b</t>
  </si>
  <si>
    <t>bb</t>
  </si>
  <si>
    <t>C</t>
  </si>
  <si>
    <t>c</t>
  </si>
  <si>
    <t>cc</t>
  </si>
  <si>
    <t>x</t>
  </si>
  <si>
    <t>y</t>
  </si>
  <si>
    <t>blabla</t>
  </si>
  <si>
    <t xml:space="preserve">Jour de livraison : lundi
Prix pratiqués: - 2%
</t>
  </si>
  <si>
    <t xml:space="preserve">Jour de livraison : lundi
Prix pratiqués:  + 5%
</t>
  </si>
  <si>
    <t>Société truc</t>
  </si>
  <si>
    <t>Sociétté bidule</t>
  </si>
  <si>
    <t>8 rue verte</t>
  </si>
  <si>
    <t>8 rue rose</t>
  </si>
  <si>
    <t>75000 PARIS</t>
  </si>
  <si>
    <t xml:space="preserve"> SAS  MACHIN</t>
  </si>
  <si>
    <t xml:space="preserve">S.A.S. AU CAPITAL DE € - N° RCS : </t>
  </si>
  <si>
    <t>Entrée</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</si>
</sst>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7" formatCode="#,##0.00\ &quot;€&quot;;\-#,##0.00\ &quot;€&quot;"/>
    <numFmt numFmtId="44" formatCode="_-* #,##0.00\ &quot;€&quot;_-;\-* #,##0.00\ &quot;€&quot;_-;_-* &quot;-&quot;??\ &quot;€&quot;_-;_-@_-"/>
    <numFmt numFmtId="164" formatCode="#,##0.00\ &quot;€&quot;"/>
    <numFmt numFmtId="165" formatCode="#,##0.00\ &quot;€&quot;;[Red]#,##0.00\ &quot;€&quot;"/>
    <numFmt numFmtId="166" formatCode="#,##0.000\ &quot;€&quot;;[Red]#,##0.000\ &quot;€&quot;"/>
    <numFmt numFmtId="167" formatCode="0;\-0;* &quot;&quot;"/>
    <numFmt numFmtId="168" formatCode="#,##0.00\ &quot;kg&quot;"/>
    <numFmt numFmtId="169" formatCode="#,##0\ &quot;jours&quot;"/>
    <numFmt numFmtId="170" formatCode="#,##0.00\ _€"/>
    <numFmt numFmtId="171" formatCode="0.0%"/>
  </numFmts>
  <fonts count="36" x14ac:knownFonts="1">
    <font>
      <sz val="10"/>
      <name val="Arial"/>
    </font>
    <font>
      <sz val="10"/>
      <name val="Times New Roman"/>
      <family val="1"/>
    </font>
    <font>
      <sz val="11"/>
      <name val="Times New Roman"/>
      <family val="1"/>
    </font>
    <font>
      <b/>
      <sz val="12"/>
      <name val="Times New Roman"/>
      <family val="1"/>
    </font>
    <font>
      <sz val="8"/>
      <name val="Arial"/>
      <family val="2"/>
    </font>
    <font>
      <sz val="14"/>
      <name val="Times New Roman"/>
      <family val="1"/>
    </font>
    <font>
      <b/>
      <sz val="10"/>
      <name val="Times New Roman"/>
      <family val="1"/>
    </font>
    <font>
      <sz val="12"/>
      <name val="Times New Roman"/>
      <family val="1"/>
    </font>
    <font>
      <b/>
      <sz val="14"/>
      <name val="Times New Roman"/>
      <family val="1"/>
    </font>
    <font>
      <sz val="8"/>
      <name val="Times New Roman"/>
      <family val="1"/>
    </font>
    <font>
      <b/>
      <sz val="18"/>
      <name val="Times New Roman"/>
      <family val="1"/>
    </font>
    <font>
      <b/>
      <sz val="16"/>
      <name val="Times New Roman"/>
      <family val="1"/>
    </font>
    <font>
      <i/>
      <sz val="8"/>
      <name val="Times New Roman"/>
      <family val="1"/>
    </font>
    <font>
      <sz val="10"/>
      <name val="Arial"/>
      <family val="2"/>
    </font>
    <font>
      <sz val="10"/>
      <color indexed="9"/>
      <name val="Arial"/>
      <family val="2"/>
    </font>
    <font>
      <b/>
      <sz val="10"/>
      <color indexed="9"/>
      <name val="Arial"/>
      <family val="2"/>
    </font>
    <font>
      <b/>
      <sz val="9"/>
      <color indexed="9"/>
      <name val="Arial"/>
      <family val="2"/>
    </font>
    <font>
      <b/>
      <sz val="11"/>
      <color indexed="9"/>
      <name val="Arial"/>
      <family val="2"/>
    </font>
    <font>
      <sz val="10"/>
      <color theme="0"/>
      <name val="Times New Roman"/>
      <family val="1"/>
    </font>
    <font>
      <b/>
      <vertAlign val="subscript"/>
      <sz val="10"/>
      <name val="Times New Roman"/>
      <family val="1"/>
    </font>
    <font>
      <sz val="12"/>
      <name val="Arial"/>
      <family val="2"/>
    </font>
    <font>
      <b/>
      <sz val="10"/>
      <name val="Arial Black"/>
      <family val="2"/>
    </font>
    <font>
      <sz val="10"/>
      <name val="Arial Black"/>
      <family val="2"/>
    </font>
    <font>
      <sz val="10"/>
      <color rgb="FFFF0000"/>
      <name val="Arial"/>
      <family val="2"/>
    </font>
    <font>
      <sz val="9"/>
      <color indexed="9"/>
      <name val="Arial"/>
      <family val="2"/>
    </font>
    <font>
      <u/>
      <sz val="10"/>
      <name val="Times New Roman"/>
      <family val="1"/>
    </font>
    <font>
      <sz val="11"/>
      <color rgb="FF006100"/>
      <name val="Calibri"/>
      <family val="2"/>
      <scheme val="minor"/>
    </font>
    <font>
      <sz val="11"/>
      <color rgb="FF9C0006"/>
      <name val="Calibri"/>
      <family val="2"/>
      <scheme val="minor"/>
    </font>
    <font>
      <sz val="10"/>
      <color rgb="FF9C0006"/>
      <name val="Times New Roman"/>
      <family val="1"/>
    </font>
    <font>
      <sz val="10"/>
      <color rgb="FF006100"/>
      <name val="Times New Roman"/>
      <family val="1"/>
    </font>
    <font>
      <sz val="9"/>
      <color indexed="81"/>
      <name val="Tahoma"/>
      <family val="2"/>
    </font>
    <font>
      <b/>
      <sz val="9"/>
      <color indexed="81"/>
      <name val="Tahoma"/>
      <family val="2"/>
    </font>
    <font>
      <b/>
      <sz val="10"/>
      <name val="Arial"/>
      <family val="2"/>
    </font>
    <font>
      <b/>
      <sz val="8"/>
      <name val="Arial"/>
      <family val="2"/>
    </font>
    <font>
      <b/>
      <sz val="13"/>
      <name val="Times New Roman"/>
      <family val="1"/>
    </font>
    <font>
      <b/>
      <sz val="15"/>
      <name val="Times New Roman"/>
      <family val="1"/>
    </font>
  </fonts>
  <fills count="20">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C00000"/>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
      <patternFill patternType="solid">
        <fgColor theme="0" tint="-0.499984740745262"/>
        <bgColor indexed="64"/>
      </patternFill>
    </fill>
    <fill>
      <patternFill patternType="solid">
        <fgColor indexed="37"/>
        <bgColor indexed="64"/>
      </patternFill>
    </fill>
    <fill>
      <patternFill patternType="solid">
        <fgColor theme="1"/>
        <bgColor indexed="64"/>
      </patternFill>
    </fill>
    <fill>
      <patternFill patternType="solid">
        <fgColor theme="4" tint="0.39997558519241921"/>
        <bgColor indexed="64"/>
      </patternFill>
    </fill>
    <fill>
      <patternFill patternType="solid">
        <fgColor rgb="FFC6EFCE"/>
      </patternFill>
    </fill>
    <fill>
      <patternFill patternType="solid">
        <fgColor rgb="FFFFC7CE"/>
      </patternFill>
    </fill>
    <fill>
      <patternFill patternType="solid">
        <fgColor theme="0"/>
        <bgColor indexed="64"/>
      </patternFill>
    </fill>
    <fill>
      <patternFill patternType="solid">
        <fgColor rgb="FF7030A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tted">
        <color indexed="64"/>
      </left>
      <right/>
      <top style="dotted">
        <color indexed="64"/>
      </top>
      <bottom/>
      <diagonal/>
    </border>
    <border>
      <left style="dotted">
        <color indexed="64"/>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dotted">
        <color indexed="64"/>
      </right>
      <top/>
      <bottom/>
      <diagonal/>
    </border>
    <border>
      <left/>
      <right style="dotted">
        <color indexed="64"/>
      </right>
      <top style="dotted">
        <color indexed="64"/>
      </top>
      <bottom/>
      <diagonal/>
    </border>
    <border>
      <left/>
      <right style="medium">
        <color indexed="64"/>
      </right>
      <top style="medium">
        <color indexed="64"/>
      </top>
      <bottom style="medium">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style="dotted">
        <color indexed="64"/>
      </left>
      <right/>
      <top/>
      <bottom style="dotted">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dotted">
        <color indexed="64"/>
      </right>
      <top/>
      <bottom style="dotted">
        <color indexed="64"/>
      </bottom>
      <diagonal/>
    </border>
    <border>
      <left/>
      <right/>
      <top style="medium">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3">
    <xf numFmtId="0" fontId="0" fillId="0" borderId="0"/>
    <xf numFmtId="0" fontId="26" fillId="16" borderId="0" applyNumberFormat="0" applyBorder="0" applyAlignment="0" applyProtection="0"/>
    <xf numFmtId="0" fontId="27" fillId="17" borderId="0" applyNumberFormat="0" applyBorder="0" applyAlignment="0" applyProtection="0"/>
  </cellStyleXfs>
  <cellXfs count="324">
    <xf numFmtId="0" fontId="0" fillId="0" borderId="0" xfId="0"/>
    <xf numFmtId="0" fontId="1" fillId="0" borderId="0" xfId="0" applyFont="1"/>
    <xf numFmtId="0" fontId="1"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13" fillId="0" borderId="0" xfId="0" applyFont="1"/>
    <xf numFmtId="0" fontId="2" fillId="0" borderId="0" xfId="0" applyFont="1" applyFill="1" applyBorder="1" applyAlignment="1">
      <alignment vertical="top"/>
    </xf>
    <xf numFmtId="164" fontId="11" fillId="0" borderId="0" xfId="0" applyNumberFormat="1" applyFont="1" applyFill="1" applyBorder="1" applyAlignment="1">
      <alignment horizontal="right"/>
    </xf>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1" fillId="0" borderId="0" xfId="0" applyFont="1" applyFill="1" applyBorder="1" applyAlignment="1">
      <alignment vertical="center"/>
    </xf>
    <xf numFmtId="14" fontId="0" fillId="0" borderId="0" xfId="0" applyNumberFormat="1"/>
    <xf numFmtId="0" fontId="0" fillId="0" borderId="0" xfId="0" applyNumberFormat="1"/>
    <xf numFmtId="2" fontId="0" fillId="0" borderId="0" xfId="0" applyNumberFormat="1"/>
    <xf numFmtId="0" fontId="1" fillId="0" borderId="1" xfId="0" applyFont="1" applyFill="1" applyBorder="1" applyAlignment="1">
      <alignment wrapText="1"/>
    </xf>
    <xf numFmtId="0" fontId="13" fillId="0" borderId="0" xfId="0" applyFont="1" applyFill="1" applyBorder="1"/>
    <xf numFmtId="0" fontId="18" fillId="14" borderId="1" xfId="0" applyFont="1" applyFill="1" applyBorder="1" applyAlignment="1">
      <alignment horizontal="center" vertical="center" wrapText="1"/>
    </xf>
    <xf numFmtId="0" fontId="1" fillId="0" borderId="0" xfId="0" applyFont="1" applyFill="1"/>
    <xf numFmtId="0" fontId="1" fillId="2" borderId="0" xfId="0" applyFont="1" applyFill="1"/>
    <xf numFmtId="0" fontId="1" fillId="0" borderId="0" xfId="0" applyFont="1" applyAlignment="1">
      <alignment horizontal="center" vertical="center"/>
    </xf>
    <xf numFmtId="0" fontId="1" fillId="14" borderId="1" xfId="0" applyFont="1" applyFill="1" applyBorder="1" applyAlignment="1">
      <alignment horizontal="center" vertical="center" wrapText="1"/>
    </xf>
    <xf numFmtId="0" fontId="1" fillId="14" borderId="0" xfId="0" applyFont="1" applyFill="1"/>
    <xf numFmtId="0" fontId="18" fillId="0" borderId="0" xfId="0" applyFont="1" applyFill="1" applyBorder="1" applyAlignment="1">
      <alignment horizontal="center" vertical="center" wrapText="1"/>
    </xf>
    <xf numFmtId="0" fontId="1" fillId="0" borderId="0" xfId="0" applyNumberFormat="1" applyFont="1" applyAlignment="1">
      <alignment horizontal="center" vertical="center"/>
    </xf>
    <xf numFmtId="0" fontId="1" fillId="15" borderId="1" xfId="0" applyFont="1" applyFill="1" applyBorder="1" applyAlignment="1">
      <alignment vertical="center"/>
    </xf>
    <xf numFmtId="0" fontId="1" fillId="15" borderId="1" xfId="0" applyFont="1" applyFill="1" applyBorder="1" applyAlignment="1">
      <alignment horizontal="left" vertical="center"/>
    </xf>
    <xf numFmtId="0" fontId="1"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 fillId="14" borderId="1" xfId="0" applyNumberFormat="1" applyFont="1" applyFill="1" applyBorder="1" applyAlignment="1">
      <alignment horizontal="center" vertical="center"/>
    </xf>
    <xf numFmtId="0" fontId="1" fillId="0" borderId="1" xfId="0" applyFont="1" applyBorder="1" applyAlignment="1">
      <alignment horizontal="center" vertical="center"/>
    </xf>
    <xf numFmtId="164" fontId="1" fillId="0" borderId="0" xfId="0" applyNumberFormat="1" applyFont="1" applyAlignment="1">
      <alignment horizontal="center" vertical="center"/>
    </xf>
    <xf numFmtId="0" fontId="1" fillId="14" borderId="1" xfId="0" applyFont="1" applyFill="1" applyBorder="1" applyAlignment="1">
      <alignment horizontal="center" vertical="center"/>
    </xf>
    <xf numFmtId="0" fontId="1" fillId="0" borderId="1" xfId="0" applyFont="1" applyFill="1" applyBorder="1" applyAlignment="1">
      <alignment horizontal="center" vertical="center" wrapText="1"/>
    </xf>
    <xf numFmtId="164" fontId="1" fillId="15" borderId="1" xfId="0" applyNumberFormat="1" applyFont="1" applyFill="1" applyBorder="1" applyAlignment="1">
      <alignment horizontal="left"/>
    </xf>
    <xf numFmtId="1" fontId="1" fillId="3" borderId="1" xfId="0" applyNumberFormat="1" applyFont="1" applyFill="1" applyBorder="1" applyAlignment="1">
      <alignment horizontal="center" vertical="center" wrapText="1"/>
    </xf>
    <xf numFmtId="1" fontId="1" fillId="14" borderId="1" xfId="0" applyNumberFormat="1" applyFont="1" applyFill="1" applyBorder="1" applyAlignment="1">
      <alignment horizontal="center" vertical="center" wrapText="1"/>
    </xf>
    <xf numFmtId="1" fontId="1" fillId="0" borderId="1" xfId="0" applyNumberFormat="1" applyFont="1" applyFill="1" applyBorder="1" applyAlignment="1">
      <alignment horizontal="center" vertical="center"/>
    </xf>
    <xf numFmtId="0" fontId="0" fillId="9" borderId="0" xfId="0" applyFill="1" applyBorder="1"/>
    <xf numFmtId="0" fontId="0" fillId="9" borderId="0" xfId="0" applyFill="1"/>
    <xf numFmtId="0" fontId="20" fillId="3" borderId="1" xfId="0" applyFont="1" applyFill="1" applyBorder="1"/>
    <xf numFmtId="0" fontId="0" fillId="7" borderId="0" xfId="0" applyFill="1" applyBorder="1"/>
    <xf numFmtId="0" fontId="23" fillId="7" borderId="0" xfId="0" applyFont="1" applyFill="1" applyBorder="1"/>
    <xf numFmtId="0" fontId="23" fillId="7" borderId="0" xfId="0" applyFont="1" applyFill="1"/>
    <xf numFmtId="164" fontId="1" fillId="11" borderId="0" xfId="0" applyNumberFormat="1" applyFont="1" applyFill="1" applyBorder="1" applyAlignment="1">
      <alignment horizontal="left"/>
    </xf>
    <xf numFmtId="0" fontId="0" fillId="11" borderId="0" xfId="0" applyFill="1"/>
    <xf numFmtId="7" fontId="1" fillId="3" borderId="1" xfId="0" applyNumberFormat="1" applyFont="1" applyFill="1" applyBorder="1" applyAlignment="1">
      <alignment horizontal="center" vertical="center" wrapText="1"/>
    </xf>
    <xf numFmtId="7" fontId="1" fillId="14" borderId="1" xfId="0" applyNumberFormat="1" applyFont="1" applyFill="1" applyBorder="1" applyAlignment="1">
      <alignment horizontal="center" vertical="center" wrapText="1"/>
    </xf>
    <xf numFmtId="7" fontId="1" fillId="0" borderId="1" xfId="0" applyNumberFormat="1" applyFont="1" applyFill="1" applyBorder="1" applyAlignment="1">
      <alignment horizontal="center" vertical="center"/>
    </xf>
    <xf numFmtId="7" fontId="1" fillId="14" borderId="1" xfId="0" applyNumberFormat="1" applyFont="1" applyFill="1" applyBorder="1" applyAlignment="1">
      <alignment horizontal="center" vertical="center"/>
    </xf>
    <xf numFmtId="0" fontId="1" fillId="3" borderId="1" xfId="0" applyNumberFormat="1" applyFont="1" applyFill="1" applyBorder="1" applyAlignment="1">
      <alignment horizontal="center" vertical="center" wrapText="1"/>
    </xf>
    <xf numFmtId="0" fontId="1" fillId="14"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1" fillId="14" borderId="1" xfId="0" applyNumberFormat="1" applyFont="1" applyFill="1" applyBorder="1" applyAlignment="1">
      <alignment horizontal="center" vertical="center"/>
    </xf>
    <xf numFmtId="0" fontId="1" fillId="0" borderId="1" xfId="0" applyNumberFormat="1" applyFont="1" applyBorder="1" applyAlignment="1">
      <alignment horizontal="center" vertical="center"/>
    </xf>
    <xf numFmtId="0" fontId="0" fillId="11" borderId="0" xfId="0" applyFill="1" applyBorder="1"/>
    <xf numFmtId="0" fontId="21" fillId="8" borderId="10" xfId="0" applyFont="1" applyFill="1" applyBorder="1" applyAlignment="1">
      <alignment horizontal="center"/>
    </xf>
    <xf numFmtId="0" fontId="20" fillId="3" borderId="7" xfId="0" applyFont="1" applyFill="1" applyBorder="1" applyAlignment="1">
      <alignment horizontal="center"/>
    </xf>
    <xf numFmtId="164" fontId="22" fillId="4" borderId="10" xfId="0" applyNumberFormat="1" applyFont="1" applyFill="1" applyBorder="1" applyAlignment="1">
      <alignment horizontal="center"/>
    </xf>
    <xf numFmtId="0" fontId="21" fillId="10" borderId="10" xfId="0" applyFont="1" applyFill="1" applyBorder="1" applyAlignment="1">
      <alignment horizontal="center"/>
    </xf>
    <xf numFmtId="0" fontId="20" fillId="3" borderId="1" xfId="0" applyFont="1" applyFill="1" applyBorder="1" applyAlignment="1">
      <alignment horizontal="center" vertical="center"/>
    </xf>
    <xf numFmtId="14" fontId="20" fillId="3" borderId="1" xfId="0" applyNumberFormat="1" applyFont="1" applyFill="1" applyBorder="1" applyAlignment="1">
      <alignment horizontal="center"/>
    </xf>
    <xf numFmtId="14" fontId="0" fillId="11" borderId="0" xfId="0" applyNumberFormat="1" applyFill="1" applyBorder="1" applyAlignment="1">
      <alignment horizontal="center"/>
    </xf>
    <xf numFmtId="0" fontId="0" fillId="9" borderId="1" xfId="0" applyFill="1" applyBorder="1"/>
    <xf numFmtId="0" fontId="0" fillId="9" borderId="1" xfId="0" applyFill="1" applyBorder="1" applyAlignment="1">
      <alignment horizontal="center" vertical="center"/>
    </xf>
    <xf numFmtId="14" fontId="0" fillId="9" borderId="1" xfId="0" applyNumberFormat="1" applyFill="1" applyBorder="1" applyAlignment="1">
      <alignment horizontal="center"/>
    </xf>
    <xf numFmtId="0" fontId="20" fillId="0" borderId="1" xfId="0" applyFont="1" applyBorder="1" applyAlignment="1">
      <alignment horizontal="center" vertical="center"/>
    </xf>
    <xf numFmtId="14" fontId="20" fillId="0" borderId="1" xfId="0" applyNumberFormat="1" applyFont="1" applyBorder="1" applyAlignment="1">
      <alignment horizontal="center" vertical="center"/>
    </xf>
    <xf numFmtId="0" fontId="13" fillId="0" borderId="1" xfId="0" applyFont="1" applyBorder="1" applyAlignment="1">
      <alignment horizontal="left" wrapText="1"/>
    </xf>
    <xf numFmtId="0" fontId="0" fillId="7" borderId="1" xfId="0" applyFill="1" applyBorder="1" applyAlignment="1">
      <alignment horizontal="center"/>
    </xf>
    <xf numFmtId="0" fontId="0" fillId="0" borderId="1" xfId="0" applyBorder="1" applyAlignment="1">
      <alignment horizontal="center" vertical="center"/>
    </xf>
    <xf numFmtId="0" fontId="0" fillId="0" borderId="1" xfId="0" applyBorder="1" applyAlignment="1">
      <alignment horizontal="left" vertical="center"/>
    </xf>
    <xf numFmtId="14" fontId="0" fillId="0" borderId="1" xfId="0" applyNumberFormat="1" applyFill="1" applyBorder="1" applyAlignment="1">
      <alignment horizontal="center" vertical="center"/>
    </xf>
    <xf numFmtId="0" fontId="13" fillId="0" borderId="1" xfId="0" applyFont="1" applyBorder="1" applyAlignment="1">
      <alignment horizontal="left" vertical="center" wrapText="1"/>
    </xf>
    <xf numFmtId="0" fontId="0" fillId="0" borderId="1" xfId="0" applyBorder="1" applyAlignment="1">
      <alignment horizontal="center"/>
    </xf>
    <xf numFmtId="0" fontId="0" fillId="0" borderId="1" xfId="0" applyBorder="1"/>
    <xf numFmtId="14" fontId="0" fillId="0" borderId="1" xfId="0" applyNumberFormat="1" applyFill="1" applyBorder="1" applyAlignment="1">
      <alignment horizontal="center"/>
    </xf>
    <xf numFmtId="0" fontId="0" fillId="0" borderId="1" xfId="0" applyBorder="1" applyAlignment="1">
      <alignment horizontal="left" wrapText="1"/>
    </xf>
    <xf numFmtId="164" fontId="0" fillId="0" borderId="1" xfId="0" applyNumberFormat="1" applyBorder="1" applyAlignment="1">
      <alignment horizontal="center"/>
    </xf>
    <xf numFmtId="14" fontId="1" fillId="0" borderId="1" xfId="0" applyNumberFormat="1" applyFont="1" applyFill="1" applyBorder="1" applyAlignment="1">
      <alignment horizontal="center"/>
    </xf>
    <xf numFmtId="0" fontId="0" fillId="9" borderId="31" xfId="0" applyFill="1" applyBorder="1" applyAlignment="1">
      <alignment horizontal="center"/>
    </xf>
    <xf numFmtId="0" fontId="0" fillId="11" borderId="29" xfId="0" applyFill="1" applyBorder="1" applyAlignment="1">
      <alignment horizontal="center"/>
    </xf>
    <xf numFmtId="0" fontId="0" fillId="11" borderId="0" xfId="0" applyFill="1" applyBorder="1" applyAlignment="1">
      <alignment horizontal="center" vertical="center"/>
    </xf>
    <xf numFmtId="0" fontId="23" fillId="7" borderId="0" xfId="0" applyFont="1" applyFill="1" applyBorder="1" applyAlignment="1">
      <alignment horizontal="center" vertical="center"/>
    </xf>
    <xf numFmtId="14" fontId="23" fillId="7" borderId="0" xfId="0" applyNumberFormat="1" applyFont="1" applyFill="1" applyBorder="1" applyAlignment="1">
      <alignment horizontal="center"/>
    </xf>
    <xf numFmtId="0" fontId="0" fillId="9" borderId="32" xfId="0" applyFill="1" applyBorder="1"/>
    <xf numFmtId="0" fontId="0" fillId="9" borderId="32" xfId="0" applyFill="1" applyBorder="1" applyAlignment="1">
      <alignment horizontal="center" vertical="center"/>
    </xf>
    <xf numFmtId="14" fontId="0" fillId="9" borderId="32" xfId="0" applyNumberFormat="1" applyFill="1" applyBorder="1" applyAlignment="1">
      <alignment horizontal="center"/>
    </xf>
    <xf numFmtId="0" fontId="23" fillId="7" borderId="19" xfId="0" applyFont="1" applyFill="1" applyBorder="1"/>
    <xf numFmtId="0" fontId="0" fillId="9" borderId="23" xfId="0" applyFill="1" applyBorder="1" applyAlignment="1">
      <alignment horizontal="center" vertical="center"/>
    </xf>
    <xf numFmtId="14" fontId="0" fillId="9" borderId="23" xfId="0" applyNumberFormat="1" applyFill="1" applyBorder="1" applyAlignment="1">
      <alignment horizontal="center"/>
    </xf>
    <xf numFmtId="0" fontId="23" fillId="7" borderId="19" xfId="0" applyFont="1" applyFill="1" applyBorder="1" applyAlignment="1">
      <alignment horizontal="center" vertical="center"/>
    </xf>
    <xf numFmtId="14" fontId="23" fillId="7" borderId="19" xfId="0" applyNumberFormat="1" applyFont="1" applyFill="1" applyBorder="1" applyAlignment="1">
      <alignment horizontal="center"/>
    </xf>
    <xf numFmtId="0" fontId="0" fillId="7" borderId="29" xfId="0" applyFill="1" applyBorder="1"/>
    <xf numFmtId="0" fontId="0" fillId="11" borderId="19" xfId="0" applyFill="1" applyBorder="1"/>
    <xf numFmtId="0" fontId="0" fillId="7" borderId="23" xfId="0" applyFill="1" applyBorder="1" applyAlignment="1">
      <alignment horizontal="center" vertical="center"/>
    </xf>
    <xf numFmtId="14" fontId="0" fillId="7" borderId="23" xfId="0" applyNumberFormat="1" applyFill="1" applyBorder="1" applyAlignment="1">
      <alignment horizontal="center"/>
    </xf>
    <xf numFmtId="0" fontId="0" fillId="11" borderId="19" xfId="0" applyFill="1" applyBorder="1" applyAlignment="1">
      <alignment horizontal="center" vertical="center"/>
    </xf>
    <xf numFmtId="14" fontId="0" fillId="11" borderId="19" xfId="0" applyNumberFormat="1" applyFill="1" applyBorder="1" applyAlignment="1">
      <alignment horizontal="center"/>
    </xf>
    <xf numFmtId="0" fontId="0" fillId="9" borderId="23" xfId="0" applyFill="1" applyBorder="1"/>
    <xf numFmtId="164" fontId="1" fillId="9" borderId="23" xfId="0" applyNumberFormat="1" applyFont="1" applyFill="1" applyBorder="1" applyAlignment="1">
      <alignment horizontal="center"/>
    </xf>
    <xf numFmtId="0" fontId="23" fillId="7" borderId="2" xfId="0" applyFont="1" applyFill="1" applyBorder="1" applyAlignment="1">
      <alignment horizontal="center"/>
    </xf>
    <xf numFmtId="0" fontId="0" fillId="9" borderId="1" xfId="0" applyFill="1" applyBorder="1" applyAlignment="1">
      <alignment horizontal="left" wrapText="1"/>
    </xf>
    <xf numFmtId="0" fontId="0" fillId="9" borderId="32" xfId="0" applyFill="1" applyBorder="1" applyAlignment="1">
      <alignment horizontal="left" wrapText="1"/>
    </xf>
    <xf numFmtId="0" fontId="20" fillId="3" borderId="1" xfId="0" applyFont="1" applyFill="1" applyBorder="1" applyAlignment="1">
      <alignment horizontal="left" wrapText="1"/>
    </xf>
    <xf numFmtId="0" fontId="20" fillId="0" borderId="1" xfId="0" applyFont="1" applyBorder="1" applyAlignment="1">
      <alignment horizontal="left" vertical="center" wrapText="1"/>
    </xf>
    <xf numFmtId="0" fontId="0" fillId="9" borderId="23" xfId="0" applyFill="1" applyBorder="1" applyAlignment="1">
      <alignment horizontal="left" wrapText="1"/>
    </xf>
    <xf numFmtId="0" fontId="23" fillId="7" borderId="0" xfId="0" applyFont="1" applyFill="1" applyBorder="1" applyAlignment="1">
      <alignment horizontal="left" wrapText="1"/>
    </xf>
    <xf numFmtId="0" fontId="23" fillId="7" borderId="19" xfId="0" applyFont="1" applyFill="1" applyBorder="1" applyAlignment="1">
      <alignment horizontal="left" wrapText="1"/>
    </xf>
    <xf numFmtId="0" fontId="0" fillId="7" borderId="23" xfId="0" applyFill="1" applyBorder="1" applyAlignment="1">
      <alignment horizontal="left" wrapText="1"/>
    </xf>
    <xf numFmtId="0" fontId="0" fillId="11" borderId="0" xfId="0" applyFill="1" applyBorder="1" applyAlignment="1">
      <alignment horizontal="left" wrapText="1"/>
    </xf>
    <xf numFmtId="0" fontId="0" fillId="11" borderId="19" xfId="0" applyFill="1" applyBorder="1" applyAlignment="1">
      <alignment horizontal="left" wrapText="1"/>
    </xf>
    <xf numFmtId="0" fontId="1" fillId="3" borderId="33" xfId="0" applyNumberFormat="1" applyFont="1" applyFill="1" applyBorder="1" applyAlignment="1">
      <alignment horizontal="center" vertical="center" wrapText="1"/>
    </xf>
    <xf numFmtId="169" fontId="1" fillId="3" borderId="1" xfId="0" applyNumberFormat="1" applyFont="1" applyFill="1" applyBorder="1" applyAlignment="1">
      <alignment horizontal="center" vertical="center" wrapText="1"/>
    </xf>
    <xf numFmtId="169" fontId="1" fillId="0" borderId="1" xfId="0" applyNumberFormat="1" applyFont="1" applyBorder="1" applyAlignment="1">
      <alignment horizontal="center" vertical="center" wrapText="1"/>
    </xf>
    <xf numFmtId="0" fontId="0" fillId="12" borderId="0" xfId="0" applyFill="1" applyBorder="1" applyAlignment="1"/>
    <xf numFmtId="0" fontId="0" fillId="12" borderId="0" xfId="0" applyFill="1" applyBorder="1"/>
    <xf numFmtId="0" fontId="0" fillId="12" borderId="0" xfId="0" applyFill="1"/>
    <xf numFmtId="0" fontId="1" fillId="12" borderId="0" xfId="0" applyFont="1" applyFill="1" applyBorder="1" applyAlignment="1">
      <alignment horizontal="left" vertical="center"/>
    </xf>
    <xf numFmtId="0" fontId="1" fillId="12" borderId="0" xfId="0" applyFont="1" applyFill="1" applyBorder="1" applyAlignment="1">
      <alignment horizontal="center" vertical="center"/>
    </xf>
    <xf numFmtId="0" fontId="0" fillId="12" borderId="0" xfId="0" applyFill="1" applyBorder="1" applyAlignment="1">
      <alignment horizontal="center" vertical="center"/>
    </xf>
    <xf numFmtId="0" fontId="2" fillId="12" borderId="0" xfId="0" applyFont="1" applyFill="1" applyBorder="1" applyAlignment="1">
      <alignment vertical="top"/>
    </xf>
    <xf numFmtId="0" fontId="0" fillId="12" borderId="2" xfId="0" applyFill="1" applyBorder="1"/>
    <xf numFmtId="0" fontId="1" fillId="0" borderId="0" xfId="0" applyFont="1" applyFill="1" applyAlignment="1"/>
    <xf numFmtId="0" fontId="0" fillId="0" borderId="0" xfId="0" applyFill="1"/>
    <xf numFmtId="0" fontId="6" fillId="0" borderId="0" xfId="0" applyFont="1" applyFill="1" applyAlignment="1"/>
    <xf numFmtId="0" fontId="1" fillId="0" borderId="2" xfId="0" applyFont="1" applyFill="1" applyBorder="1" applyAlignment="1">
      <alignment horizontal="center" vertical="center"/>
    </xf>
    <xf numFmtId="0" fontId="0" fillId="0" borderId="2" xfId="0" applyFill="1" applyBorder="1" applyAlignment="1">
      <alignment horizontal="center" vertical="center"/>
    </xf>
    <xf numFmtId="0" fontId="2" fillId="0" borderId="0" xfId="0" applyFont="1" applyFill="1" applyAlignment="1">
      <alignment vertical="top"/>
    </xf>
    <xf numFmtId="0" fontId="2" fillId="0" borderId="9" xfId="0" applyFont="1" applyFill="1" applyBorder="1" applyAlignment="1">
      <alignment horizontal="center" vertical="top"/>
    </xf>
    <xf numFmtId="0" fontId="2" fillId="0" borderId="8" xfId="0" applyFont="1" applyFill="1" applyBorder="1" applyAlignment="1">
      <alignment horizontal="center" vertical="top"/>
    </xf>
    <xf numFmtId="0" fontId="0" fillId="0" borderId="0" xfId="0" applyFill="1" applyAlignment="1"/>
    <xf numFmtId="49" fontId="2" fillId="0" borderId="7" xfId="0" applyNumberFormat="1" applyFont="1" applyFill="1" applyBorder="1" applyAlignment="1">
      <alignment horizontal="center" vertical="top"/>
    </xf>
    <xf numFmtId="14" fontId="2" fillId="0" borderId="7" xfId="0" applyNumberFormat="1" applyFont="1" applyFill="1" applyBorder="1" applyAlignment="1">
      <alignment horizontal="center" vertical="top"/>
    </xf>
    <xf numFmtId="0" fontId="7" fillId="0" borderId="0" xfId="0" applyFont="1" applyFill="1" applyAlignment="1">
      <alignment horizontal="center" vertical="center"/>
    </xf>
    <xf numFmtId="0" fontId="2" fillId="12" borderId="0" xfId="0" applyFont="1" applyFill="1" applyBorder="1" applyAlignment="1">
      <alignment horizontal="left" vertical="center"/>
    </xf>
    <xf numFmtId="0" fontId="1" fillId="12" borderId="0" xfId="0" applyFont="1" applyFill="1" applyBorder="1" applyAlignment="1">
      <alignment vertical="center"/>
    </xf>
    <xf numFmtId="0" fontId="0" fillId="12" borderId="26" xfId="0" applyFill="1" applyBorder="1" applyAlignment="1"/>
    <xf numFmtId="164" fontId="11" fillId="12" borderId="0" xfId="0" applyNumberFormat="1" applyFont="1" applyFill="1" applyBorder="1" applyAlignment="1">
      <alignment horizontal="right"/>
    </xf>
    <xf numFmtId="0" fontId="1" fillId="12" borderId="0" xfId="0" applyFont="1" applyFill="1" applyBorder="1" applyAlignment="1"/>
    <xf numFmtId="0" fontId="1" fillId="12" borderId="0" xfId="0" applyFont="1" applyFill="1" applyBorder="1"/>
    <xf numFmtId="0" fontId="0" fillId="12" borderId="0" xfId="0" applyFill="1" applyBorder="1" applyAlignment="1">
      <alignment vertical="center"/>
    </xf>
    <xf numFmtId="0" fontId="6" fillId="12" borderId="0" xfId="0" applyFont="1" applyFill="1" applyBorder="1" applyAlignment="1"/>
    <xf numFmtId="0" fontId="1" fillId="12" borderId="0" xfId="0" applyNumberFormat="1" applyFont="1" applyFill="1" applyBorder="1" applyAlignment="1">
      <alignment vertical="center"/>
    </xf>
    <xf numFmtId="167" fontId="1" fillId="12" borderId="0" xfId="0" applyNumberFormat="1" applyFont="1" applyFill="1" applyBorder="1" applyAlignment="1">
      <alignment vertical="center" wrapText="1"/>
    </xf>
    <xf numFmtId="167" fontId="1" fillId="12" borderId="0" xfId="0" applyNumberFormat="1" applyFont="1" applyFill="1" applyBorder="1" applyAlignment="1">
      <alignment vertical="center"/>
    </xf>
    <xf numFmtId="0" fontId="10" fillId="12" borderId="0" xfId="0" applyFont="1" applyFill="1" applyBorder="1" applyAlignment="1">
      <alignment vertical="center"/>
    </xf>
    <xf numFmtId="0" fontId="1" fillId="12" borderId="0" xfId="0" applyFont="1" applyFill="1" applyBorder="1" applyAlignment="1">
      <alignment vertical="top"/>
    </xf>
    <xf numFmtId="0" fontId="0" fillId="12" borderId="0" xfId="0" applyFill="1" applyBorder="1" applyAlignment="1">
      <alignment vertical="top"/>
    </xf>
    <xf numFmtId="0" fontId="2" fillId="12" borderId="0" xfId="0" applyFont="1" applyFill="1" applyBorder="1" applyAlignment="1">
      <alignment horizontal="center" vertical="top"/>
    </xf>
    <xf numFmtId="0" fontId="2" fillId="12" borderId="0" xfId="0" applyFont="1" applyFill="1" applyBorder="1" applyAlignment="1">
      <alignment vertical="center"/>
    </xf>
    <xf numFmtId="0" fontId="2" fillId="12" borderId="0" xfId="0" applyFont="1" applyFill="1" applyBorder="1" applyAlignment="1">
      <alignment horizontal="center" vertical="center"/>
    </xf>
    <xf numFmtId="0" fontId="1" fillId="12" borderId="0" xfId="0" applyFont="1" applyFill="1" applyBorder="1" applyAlignment="1">
      <alignment horizontal="right"/>
    </xf>
    <xf numFmtId="165" fontId="1" fillId="12" borderId="0" xfId="0" applyNumberFormat="1" applyFont="1" applyFill="1" applyBorder="1" applyAlignment="1">
      <alignment horizontal="right"/>
    </xf>
    <xf numFmtId="164" fontId="1" fillId="12" borderId="0" xfId="0" applyNumberFormat="1" applyFont="1" applyFill="1" applyBorder="1" applyAlignment="1">
      <alignment horizontal="right"/>
    </xf>
    <xf numFmtId="164" fontId="1" fillId="12" borderId="0" xfId="0" applyNumberFormat="1" applyFont="1" applyFill="1" applyBorder="1"/>
    <xf numFmtId="165" fontId="1" fillId="12" borderId="0" xfId="0" applyNumberFormat="1" applyFont="1" applyFill="1" applyBorder="1" applyAlignment="1">
      <alignment horizontal="right" vertical="center"/>
    </xf>
    <xf numFmtId="164" fontId="1" fillId="12" borderId="0" xfId="0" applyNumberFormat="1" applyFont="1" applyFill="1" applyBorder="1" applyAlignment="1">
      <alignment horizontal="center"/>
    </xf>
    <xf numFmtId="0" fontId="3" fillId="12" borderId="0" xfId="0" applyFont="1" applyFill="1" applyBorder="1" applyAlignment="1"/>
    <xf numFmtId="164" fontId="5" fillId="12" borderId="0" xfId="0" applyNumberFormat="1" applyFont="1" applyFill="1" applyBorder="1"/>
    <xf numFmtId="0" fontId="8" fillId="12" borderId="0" xfId="0" applyFont="1" applyFill="1" applyBorder="1" applyAlignment="1"/>
    <xf numFmtId="0" fontId="1" fillId="12" borderId="0" xfId="0" applyFont="1" applyFill="1" applyBorder="1" applyAlignment="1">
      <alignment horizontal="center"/>
    </xf>
    <xf numFmtId="0" fontId="3" fillId="12" borderId="0" xfId="0" applyFont="1" applyFill="1" applyBorder="1" applyAlignment="1">
      <alignment horizontal="right"/>
    </xf>
    <xf numFmtId="0" fontId="12" fillId="12" borderId="0" xfId="0" applyFont="1" applyFill="1" applyBorder="1" applyAlignment="1"/>
    <xf numFmtId="0" fontId="6" fillId="12" borderId="0" xfId="0" applyFont="1" applyFill="1" applyBorder="1" applyAlignment="1">
      <alignment horizontal="left"/>
    </xf>
    <xf numFmtId="0" fontId="8" fillId="12" borderId="0" xfId="0" applyFont="1" applyFill="1" applyBorder="1" applyAlignment="1">
      <alignment horizontal="right"/>
    </xf>
    <xf numFmtId="164" fontId="8" fillId="12" borderId="0" xfId="0" applyNumberFormat="1" applyFont="1" applyFill="1" applyBorder="1" applyAlignment="1">
      <alignment horizontal="right"/>
    </xf>
    <xf numFmtId="49" fontId="6" fillId="12" borderId="0" xfId="0" applyNumberFormat="1" applyFont="1" applyFill="1" applyBorder="1" applyAlignment="1">
      <alignment horizontal="left"/>
    </xf>
    <xf numFmtId="164" fontId="6" fillId="12" borderId="0" xfId="0" applyNumberFormat="1" applyFont="1" applyFill="1" applyBorder="1" applyAlignment="1">
      <alignment horizontal="left"/>
    </xf>
    <xf numFmtId="14" fontId="6" fillId="12" borderId="0" xfId="0" applyNumberFormat="1" applyFont="1" applyFill="1" applyBorder="1" applyAlignment="1">
      <alignment horizontal="left"/>
    </xf>
    <xf numFmtId="0" fontId="9" fillId="12" borderId="0" xfId="0" applyFont="1" applyFill="1" applyBorder="1" applyAlignment="1"/>
    <xf numFmtId="0" fontId="4" fillId="12" borderId="0" xfId="0" applyFont="1" applyFill="1" applyBorder="1" applyAlignment="1"/>
    <xf numFmtId="49" fontId="2" fillId="12" borderId="0" xfId="0" applyNumberFormat="1" applyFont="1" applyFill="1" applyBorder="1" applyAlignment="1">
      <alignment horizontal="center" vertical="top"/>
    </xf>
    <xf numFmtId="14" fontId="2" fillId="12" borderId="0" xfId="0" applyNumberFormat="1" applyFont="1" applyFill="1" applyBorder="1" applyAlignment="1">
      <alignment horizontal="center" vertical="top"/>
    </xf>
    <xf numFmtId="0" fontId="2" fillId="12" borderId="0" xfId="0" applyNumberFormat="1" applyFont="1" applyFill="1" applyBorder="1" applyAlignment="1">
      <alignment horizontal="center" vertical="top"/>
    </xf>
    <xf numFmtId="0" fontId="7" fillId="12" borderId="0" xfId="0" applyFont="1" applyFill="1" applyBorder="1" applyAlignment="1">
      <alignment horizontal="center" vertical="center"/>
    </xf>
    <xf numFmtId="0" fontId="3" fillId="12" borderId="0" xfId="0" applyFont="1" applyFill="1" applyBorder="1" applyAlignment="1">
      <alignment vertical="center"/>
    </xf>
    <xf numFmtId="0" fontId="1" fillId="12" borderId="0" xfId="0" applyFont="1" applyFill="1" applyBorder="1" applyAlignment="1">
      <alignment horizontal="right" vertical="center"/>
    </xf>
    <xf numFmtId="164" fontId="1" fillId="12" borderId="0" xfId="0" applyNumberFormat="1" applyFont="1" applyFill="1" applyBorder="1" applyAlignment="1">
      <alignment horizontal="right" vertical="center"/>
    </xf>
    <xf numFmtId="164" fontId="5" fillId="12" borderId="0" xfId="0" applyNumberFormat="1" applyFont="1" applyFill="1" applyBorder="1" applyAlignment="1">
      <alignment horizontal="right"/>
    </xf>
    <xf numFmtId="166" fontId="1" fillId="12" borderId="0" xfId="0" applyNumberFormat="1" applyFont="1" applyFill="1" applyBorder="1" applyAlignment="1">
      <alignment horizontal="right"/>
    </xf>
    <xf numFmtId="0" fontId="2" fillId="0" borderId="14" xfId="0" applyFont="1" applyFill="1" applyBorder="1" applyAlignment="1">
      <alignment vertical="center"/>
    </xf>
    <xf numFmtId="0" fontId="2" fillId="0" borderId="13" xfId="0" applyFont="1" applyFill="1" applyBorder="1" applyAlignment="1">
      <alignment vertical="center"/>
    </xf>
    <xf numFmtId="0" fontId="2" fillId="0" borderId="17" xfId="0" applyFont="1" applyFill="1" applyBorder="1" applyAlignment="1">
      <alignment vertical="center"/>
    </xf>
    <xf numFmtId="0" fontId="2" fillId="0" borderId="10" xfId="0" applyFont="1" applyFill="1" applyBorder="1" applyAlignment="1">
      <alignment horizontal="center" vertical="center"/>
    </xf>
    <xf numFmtId="0" fontId="1" fillId="0" borderId="7" xfId="0" applyFont="1" applyFill="1" applyBorder="1" applyAlignment="1">
      <alignment horizontal="right"/>
    </xf>
    <xf numFmtId="165" fontId="1" fillId="0" borderId="7" xfId="0" applyNumberFormat="1" applyFont="1" applyFill="1" applyBorder="1" applyAlignment="1">
      <alignment horizontal="right"/>
    </xf>
    <xf numFmtId="0" fontId="1" fillId="0" borderId="6" xfId="0" applyFont="1" applyFill="1" applyBorder="1" applyAlignment="1">
      <alignment horizontal="right"/>
    </xf>
    <xf numFmtId="164" fontId="1" fillId="0" borderId="1" xfId="0" applyNumberFormat="1" applyFont="1" applyFill="1" applyBorder="1" applyAlignment="1">
      <alignment horizontal="right"/>
    </xf>
    <xf numFmtId="0" fontId="1" fillId="0" borderId="23" xfId="0" applyFont="1" applyFill="1" applyBorder="1" applyAlignment="1">
      <alignment horizontal="right"/>
    </xf>
    <xf numFmtId="165" fontId="1" fillId="0" borderId="23" xfId="0" applyNumberFormat="1" applyFont="1" applyFill="1" applyBorder="1" applyAlignment="1">
      <alignment horizontal="right"/>
    </xf>
    <xf numFmtId="164" fontId="1" fillId="0" borderId="23" xfId="0" applyNumberFormat="1" applyFont="1" applyFill="1" applyBorder="1" applyAlignment="1">
      <alignment horizontal="right"/>
    </xf>
    <xf numFmtId="164" fontId="7" fillId="0" borderId="1" xfId="0" applyNumberFormat="1" applyFont="1" applyFill="1" applyBorder="1"/>
    <xf numFmtId="0" fontId="25" fillId="0" borderId="0" xfId="0" applyFont="1" applyFill="1" applyAlignment="1"/>
    <xf numFmtId="169" fontId="1" fillId="0" borderId="0" xfId="0" applyNumberFormat="1" applyFont="1" applyFill="1" applyBorder="1" applyAlignment="1">
      <alignment horizontal="left"/>
    </xf>
    <xf numFmtId="169" fontId="6" fillId="0" borderId="0" xfId="0" applyNumberFormat="1" applyFont="1" applyFill="1" applyBorder="1" applyAlignment="1">
      <alignment horizontal="left"/>
    </xf>
    <xf numFmtId="164" fontId="19" fillId="0" borderId="0" xfId="0" applyNumberFormat="1" applyFont="1" applyFill="1" applyAlignment="1">
      <alignment horizontal="right"/>
    </xf>
    <xf numFmtId="0" fontId="3" fillId="0" borderId="0" xfId="0" applyFont="1" applyFill="1" applyAlignment="1"/>
    <xf numFmtId="164" fontId="8" fillId="0" borderId="0" xfId="0" applyNumberFormat="1" applyFont="1" applyFill="1" applyAlignment="1"/>
    <xf numFmtId="0" fontId="1" fillId="0" borderId="0" xfId="0" applyFont="1" applyFill="1" applyAlignment="1">
      <alignment horizontal="center"/>
    </xf>
    <xf numFmtId="0" fontId="7" fillId="0" borderId="0" xfId="0" applyFont="1" applyFill="1" applyAlignment="1">
      <alignment horizontal="right"/>
    </xf>
    <xf numFmtId="0" fontId="1" fillId="0" borderId="23" xfId="0" applyFont="1" applyFill="1" applyBorder="1" applyAlignment="1">
      <alignment horizontal="left"/>
    </xf>
    <xf numFmtId="164" fontId="1" fillId="0" borderId="30" xfId="0" applyNumberFormat="1" applyFont="1" applyFill="1" applyBorder="1" applyAlignment="1"/>
    <xf numFmtId="164" fontId="9" fillId="0" borderId="28" xfId="0" applyNumberFormat="1" applyFont="1" applyFill="1" applyBorder="1" applyAlignment="1">
      <alignment vertical="center" textRotation="180"/>
    </xf>
    <xf numFmtId="0" fontId="3" fillId="0" borderId="0" xfId="0" applyFont="1" applyFill="1" applyAlignment="1">
      <alignment horizontal="right"/>
    </xf>
    <xf numFmtId="9" fontId="1" fillId="0" borderId="0" xfId="0" applyNumberFormat="1" applyFont="1" applyFill="1" applyBorder="1" applyAlignment="1">
      <alignment horizontal="left"/>
    </xf>
    <xf numFmtId="164" fontId="1" fillId="0" borderId="18" xfId="0" applyNumberFormat="1" applyFont="1" applyFill="1" applyBorder="1" applyAlignment="1"/>
    <xf numFmtId="164" fontId="5" fillId="0" borderId="28" xfId="0" applyNumberFormat="1" applyFont="1" applyFill="1" applyBorder="1" applyAlignment="1">
      <alignment vertical="center" textRotation="180"/>
    </xf>
    <xf numFmtId="168" fontId="1" fillId="0" borderId="19" xfId="0" applyNumberFormat="1" applyFont="1" applyFill="1" applyBorder="1" applyAlignment="1">
      <alignment horizontal="left"/>
    </xf>
    <xf numFmtId="164" fontId="1" fillId="0" borderId="20" xfId="0" applyNumberFormat="1" applyFont="1" applyFill="1" applyBorder="1" applyAlignment="1"/>
    <xf numFmtId="0" fontId="12" fillId="0" borderId="0" xfId="0" applyFont="1" applyFill="1" applyAlignment="1"/>
    <xf numFmtId="0" fontId="8" fillId="0" borderId="0" xfId="0" applyFont="1" applyFill="1" applyAlignment="1">
      <alignment horizontal="right"/>
    </xf>
    <xf numFmtId="0" fontId="6" fillId="0" borderId="11" xfId="0" applyFont="1" applyFill="1" applyBorder="1" applyAlignment="1"/>
    <xf numFmtId="0" fontId="6" fillId="0" borderId="16" xfId="0" applyFont="1" applyFill="1" applyBorder="1" applyAlignment="1">
      <alignment horizontal="left"/>
    </xf>
    <xf numFmtId="0" fontId="6" fillId="0" borderId="12" xfId="0" applyFont="1" applyFill="1" applyBorder="1" applyAlignment="1"/>
    <xf numFmtId="49" fontId="6" fillId="0" borderId="15" xfId="0" applyNumberFormat="1" applyFont="1" applyFill="1" applyBorder="1" applyAlignment="1">
      <alignment horizontal="left"/>
    </xf>
    <xf numFmtId="164" fontId="6" fillId="0" borderId="15" xfId="0" applyNumberFormat="1" applyFont="1" applyFill="1" applyBorder="1" applyAlignment="1">
      <alignment horizontal="left"/>
    </xf>
    <xf numFmtId="0" fontId="6" fillId="0" borderId="22" xfId="0" applyFont="1" applyFill="1" applyBorder="1" applyAlignment="1"/>
    <xf numFmtId="14" fontId="6" fillId="0" borderId="25" xfId="0" applyNumberFormat="1" applyFont="1" applyFill="1" applyBorder="1" applyAlignment="1">
      <alignment horizontal="left"/>
    </xf>
    <xf numFmtId="0" fontId="9" fillId="0" borderId="12" xfId="0" applyFont="1" applyFill="1" applyBorder="1" applyAlignment="1"/>
    <xf numFmtId="0" fontId="9" fillId="0" borderId="0" xfId="0" applyFont="1" applyFill="1" applyAlignment="1"/>
    <xf numFmtId="0" fontId="4" fillId="0" borderId="0" xfId="0" applyFont="1" applyFill="1" applyAlignment="1"/>
    <xf numFmtId="0" fontId="0" fillId="5" borderId="10" xfId="0" applyFill="1" applyBorder="1" applyAlignment="1"/>
    <xf numFmtId="0" fontId="13" fillId="6" borderId="10" xfId="0" applyFont="1" applyFill="1" applyBorder="1"/>
    <xf numFmtId="0" fontId="13" fillId="4" borderId="10" xfId="0" applyFont="1" applyFill="1" applyBorder="1" applyAlignment="1">
      <alignment horizontal="center"/>
    </xf>
    <xf numFmtId="170" fontId="1" fillId="3" borderId="1" xfId="0" applyNumberFormat="1" applyFont="1" applyFill="1" applyBorder="1" applyAlignment="1">
      <alignment horizontal="center" vertical="center" wrapText="1"/>
    </xf>
    <xf numFmtId="170" fontId="1" fillId="14" borderId="1" xfId="0" applyNumberFormat="1" applyFont="1" applyFill="1" applyBorder="1" applyAlignment="1">
      <alignment horizontal="center" vertical="center" wrapText="1"/>
    </xf>
    <xf numFmtId="170" fontId="1" fillId="14" borderId="1" xfId="0" applyNumberFormat="1" applyFont="1" applyFill="1" applyBorder="1" applyAlignment="1">
      <alignment horizontal="center" vertical="center"/>
    </xf>
    <xf numFmtId="170" fontId="1" fillId="0" borderId="1" xfId="0" applyNumberFormat="1" applyFont="1" applyBorder="1" applyAlignment="1">
      <alignment horizontal="center" vertical="center"/>
    </xf>
    <xf numFmtId="164" fontId="1" fillId="14" borderId="1" xfId="0" applyNumberFormat="1" applyFont="1" applyFill="1" applyBorder="1" applyAlignment="1">
      <alignment horizontal="center" vertical="center" wrapText="1"/>
    </xf>
    <xf numFmtId="164" fontId="1" fillId="0" borderId="31" xfId="0" applyNumberFormat="1" applyFont="1" applyFill="1" applyBorder="1" applyAlignment="1">
      <alignment horizontal="center" vertical="center"/>
    </xf>
    <xf numFmtId="164" fontId="29" fillId="16" borderId="1" xfId="1" applyNumberFormat="1" applyFont="1" applyBorder="1" applyAlignment="1">
      <alignment horizontal="center" vertical="center"/>
    </xf>
    <xf numFmtId="164" fontId="28" fillId="2" borderId="1" xfId="2" applyNumberFormat="1" applyFont="1" applyFill="1" applyBorder="1" applyAlignment="1">
      <alignment horizontal="center" vertical="center"/>
    </xf>
    <xf numFmtId="0" fontId="14" fillId="13" borderId="24" xfId="0" applyNumberFormat="1" applyFont="1" applyFill="1" applyBorder="1" applyAlignment="1">
      <alignment horizontal="center" vertical="center"/>
    </xf>
    <xf numFmtId="0" fontId="15" fillId="13" borderId="24" xfId="0" applyNumberFormat="1" applyFont="1" applyFill="1" applyBorder="1" applyAlignment="1">
      <alignment horizontal="center" vertical="center"/>
    </xf>
    <xf numFmtId="0" fontId="32" fillId="0" borderId="0" xfId="0" applyFont="1"/>
    <xf numFmtId="164" fontId="0" fillId="0" borderId="0" xfId="0" applyNumberFormat="1"/>
    <xf numFmtId="164" fontId="32" fillId="0" borderId="0" xfId="0" applyNumberFormat="1" applyFont="1"/>
    <xf numFmtId="1" fontId="1" fillId="0" borderId="31" xfId="0" applyNumberFormat="1" applyFont="1" applyFill="1" applyBorder="1" applyAlignment="1">
      <alignment horizontal="center" vertical="center"/>
    </xf>
    <xf numFmtId="0" fontId="14" fillId="13" borderId="1" xfId="0" applyNumberFormat="1" applyFont="1" applyFill="1" applyBorder="1" applyAlignment="1">
      <alignment horizontal="center" vertical="center"/>
    </xf>
    <xf numFmtId="0" fontId="15" fillId="13" borderId="1" xfId="0" applyNumberFormat="1" applyFont="1" applyFill="1" applyBorder="1" applyAlignment="1">
      <alignment horizontal="center" vertical="center"/>
    </xf>
    <xf numFmtId="0" fontId="16" fillId="13" borderId="1" xfId="0" applyNumberFormat="1" applyFont="1" applyFill="1" applyBorder="1" applyAlignment="1">
      <alignment horizontal="center" vertical="center"/>
    </xf>
    <xf numFmtId="44" fontId="24" fillId="13" borderId="1" xfId="0" applyNumberFormat="1" applyFont="1" applyFill="1" applyBorder="1" applyAlignment="1">
      <alignment horizontal="center" vertical="center"/>
    </xf>
    <xf numFmtId="44" fontId="16" fillId="13" borderId="1" xfId="0" applyNumberFormat="1" applyFont="1" applyFill="1" applyBorder="1" applyAlignment="1">
      <alignment horizontal="center" vertical="center"/>
    </xf>
    <xf numFmtId="44" fontId="17" fillId="13" borderId="1" xfId="0" applyNumberFormat="1" applyFont="1" applyFill="1" applyBorder="1" applyAlignment="1">
      <alignment horizontal="center" vertical="center"/>
    </xf>
    <xf numFmtId="169" fontId="14" fillId="13" borderId="1" xfId="0" applyNumberFormat="1" applyFont="1" applyFill="1" applyBorder="1" applyAlignment="1">
      <alignment horizontal="center" vertical="center"/>
    </xf>
    <xf numFmtId="14" fontId="0" fillId="0" borderId="1" xfId="0" applyNumberFormat="1" applyBorder="1" applyAlignment="1">
      <alignment horizontal="center" vertical="center"/>
    </xf>
    <xf numFmtId="0" fontId="0" fillId="0" borderId="1" xfId="0" applyNumberFormat="1" applyBorder="1" applyAlignment="1">
      <alignment horizontal="center" vertical="center"/>
    </xf>
    <xf numFmtId="44" fontId="0" fillId="0" borderId="1" xfId="0" applyNumberFormat="1" applyBorder="1" applyAlignment="1">
      <alignment horizontal="center" vertical="center"/>
    </xf>
    <xf numFmtId="169" fontId="0" fillId="0" borderId="1" xfId="0" applyNumberFormat="1" applyBorder="1" applyAlignment="1">
      <alignment horizontal="center" vertical="center"/>
    </xf>
    <xf numFmtId="14" fontId="33" fillId="18" borderId="1" xfId="0" applyNumberFormat="1" applyFont="1" applyFill="1" applyBorder="1" applyAlignment="1">
      <alignment horizontal="center" vertical="center"/>
    </xf>
    <xf numFmtId="14" fontId="33" fillId="18" borderId="1" xfId="0" applyNumberFormat="1" applyFont="1" applyFill="1" applyBorder="1" applyAlignment="1">
      <alignment horizontal="center" vertical="center" wrapText="1"/>
    </xf>
    <xf numFmtId="169" fontId="0" fillId="0" borderId="1" xfId="0" applyNumberFormat="1" applyBorder="1" applyAlignment="1">
      <alignment horizontal="center" vertical="center" wrapText="1"/>
    </xf>
    <xf numFmtId="0" fontId="1" fillId="0" borderId="0" xfId="0" applyFont="1" applyFill="1" applyBorder="1" applyAlignment="1">
      <alignment horizontal="right"/>
    </xf>
    <xf numFmtId="165" fontId="1" fillId="0" borderId="0" xfId="0" applyNumberFormat="1" applyFont="1" applyFill="1" applyBorder="1" applyAlignment="1">
      <alignment horizontal="right"/>
    </xf>
    <xf numFmtId="0" fontId="34" fillId="0" borderId="0" xfId="0" applyFont="1" applyFill="1" applyAlignment="1">
      <alignment horizontal="center" vertical="center"/>
    </xf>
    <xf numFmtId="164" fontId="1" fillId="0" borderId="0" xfId="0" applyNumberFormat="1" applyFont="1" applyFill="1" applyBorder="1" applyAlignment="1">
      <alignment horizontal="right"/>
    </xf>
    <xf numFmtId="169" fontId="0" fillId="0" borderId="1" xfId="0" applyNumberFormat="1" applyBorder="1" applyAlignment="1">
      <alignment horizontal="center" vertical="center"/>
    </xf>
    <xf numFmtId="14" fontId="1" fillId="14" borderId="33" xfId="0" applyNumberFormat="1" applyFont="1" applyFill="1" applyBorder="1" applyAlignment="1">
      <alignment horizontal="center" vertical="center" wrapText="1"/>
    </xf>
    <xf numFmtId="14" fontId="1" fillId="0" borderId="33" xfId="0" applyNumberFormat="1" applyFont="1" applyFill="1" applyBorder="1" applyAlignment="1">
      <alignment horizontal="center" vertical="center"/>
    </xf>
    <xf numFmtId="14" fontId="1" fillId="14" borderId="33" xfId="0" applyNumberFormat="1" applyFont="1" applyFill="1" applyBorder="1" applyAlignment="1">
      <alignment horizontal="center" vertical="center"/>
    </xf>
    <xf numFmtId="14" fontId="1" fillId="0" borderId="33" xfId="0" applyNumberFormat="1" applyFont="1" applyBorder="1" applyAlignment="1">
      <alignment horizontal="center" vertical="center"/>
    </xf>
    <xf numFmtId="0" fontId="32" fillId="0" borderId="0" xfId="0" applyFont="1" applyFill="1" applyBorder="1"/>
    <xf numFmtId="0" fontId="0" fillId="9" borderId="14" xfId="0" applyFill="1" applyBorder="1" applyAlignment="1"/>
    <xf numFmtId="0" fontId="0" fillId="9" borderId="13" xfId="0" applyFill="1" applyBorder="1" applyAlignment="1"/>
    <xf numFmtId="0" fontId="0" fillId="12" borderId="0" xfId="0" applyFill="1" applyBorder="1" applyAlignment="1">
      <alignment horizontal="left"/>
    </xf>
    <xf numFmtId="0" fontId="0" fillId="10" borderId="10" xfId="0" applyFill="1" applyBorder="1" applyAlignment="1">
      <alignment horizontal="left"/>
    </xf>
    <xf numFmtId="164" fontId="0" fillId="5" borderId="10" xfId="0" applyNumberFormat="1" applyFill="1" applyBorder="1" applyAlignment="1">
      <alignment horizontal="left"/>
    </xf>
    <xf numFmtId="0" fontId="0" fillId="12" borderId="0" xfId="0" applyFill="1" applyAlignment="1">
      <alignment horizontal="left"/>
    </xf>
    <xf numFmtId="164" fontId="35" fillId="0" borderId="10" xfId="0" applyNumberFormat="1" applyFont="1" applyFill="1" applyBorder="1" applyAlignment="1">
      <alignment horizontal="right" vertical="center"/>
    </xf>
    <xf numFmtId="165" fontId="1" fillId="0" borderId="7" xfId="0" applyNumberFormat="1" applyFont="1" applyBorder="1" applyAlignment="1">
      <alignment horizontal="right"/>
    </xf>
    <xf numFmtId="164" fontId="1" fillId="0" borderId="1" xfId="0" applyNumberFormat="1" applyFont="1" applyBorder="1" applyAlignment="1">
      <alignment horizontal="right"/>
    </xf>
    <xf numFmtId="164" fontId="8" fillId="0" borderId="1" xfId="0" applyNumberFormat="1" applyFont="1" applyFill="1" applyBorder="1" applyAlignment="1">
      <alignment horizontal="right" vertical="center"/>
    </xf>
    <xf numFmtId="164" fontId="1" fillId="0" borderId="1" xfId="0" applyNumberFormat="1" applyFont="1" applyBorder="1"/>
    <xf numFmtId="165" fontId="1" fillId="0" borderId="1" xfId="0" applyNumberFormat="1" applyFont="1" applyBorder="1" applyAlignment="1">
      <alignment horizontal="right" vertical="center"/>
    </xf>
    <xf numFmtId="0" fontId="9" fillId="0" borderId="0" xfId="0" applyFont="1" applyFill="1"/>
    <xf numFmtId="0" fontId="9" fillId="0" borderId="0" xfId="0" applyFont="1" applyFill="1" applyBorder="1" applyAlignment="1">
      <alignment horizontal="left" vertical="center"/>
    </xf>
    <xf numFmtId="170" fontId="1" fillId="0" borderId="1" xfId="0" applyNumberFormat="1" applyFont="1" applyBorder="1" applyAlignment="1">
      <alignment horizontal="center" vertical="center" wrapText="1"/>
    </xf>
    <xf numFmtId="170" fontId="0" fillId="0" borderId="1" xfId="0" applyNumberFormat="1" applyBorder="1"/>
    <xf numFmtId="164" fontId="0" fillId="5" borderId="14" xfId="0" applyNumberFormat="1" applyFill="1" applyBorder="1" applyAlignment="1">
      <alignment horizontal="center"/>
    </xf>
    <xf numFmtId="171" fontId="0" fillId="12" borderId="0" xfId="0" applyNumberFormat="1" applyFill="1" applyBorder="1" applyAlignment="1"/>
    <xf numFmtId="171" fontId="0" fillId="12" borderId="0" xfId="0" applyNumberFormat="1" applyFill="1" applyBorder="1"/>
    <xf numFmtId="171" fontId="13" fillId="19" borderId="34" xfId="0" applyNumberFormat="1" applyFont="1" applyFill="1" applyBorder="1" applyAlignment="1">
      <alignment horizontal="center"/>
    </xf>
    <xf numFmtId="171" fontId="0" fillId="5" borderId="10" xfId="0" applyNumberFormat="1" applyFill="1" applyBorder="1" applyAlignment="1">
      <alignment horizontal="center"/>
    </xf>
    <xf numFmtId="171" fontId="1" fillId="12" borderId="0" xfId="0" applyNumberFormat="1" applyFont="1" applyFill="1" applyBorder="1" applyAlignment="1">
      <alignment horizontal="center" vertical="center"/>
    </xf>
    <xf numFmtId="171" fontId="1" fillId="12" borderId="0" xfId="0" applyNumberFormat="1" applyFont="1" applyFill="1" applyBorder="1" applyAlignment="1">
      <alignment vertical="center"/>
    </xf>
    <xf numFmtId="171" fontId="0" fillId="12" borderId="0" xfId="0" applyNumberFormat="1" applyFill="1"/>
    <xf numFmtId="164" fontId="0" fillId="12" borderId="0" xfId="0" applyNumberFormat="1" applyFill="1" applyBorder="1"/>
    <xf numFmtId="164" fontId="0" fillId="12" borderId="0" xfId="0" applyNumberFormat="1" applyFill="1" applyBorder="1" applyAlignment="1"/>
    <xf numFmtId="164" fontId="0" fillId="12" borderId="0" xfId="0" applyNumberFormat="1" applyFill="1"/>
    <xf numFmtId="0" fontId="1" fillId="0" borderId="34"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5" xfId="0" applyFont="1" applyFill="1" applyBorder="1" applyAlignment="1">
      <alignment horizontal="center" vertical="center"/>
    </xf>
    <xf numFmtId="0" fontId="0" fillId="5" borderId="26" xfId="0" applyFill="1" applyBorder="1" applyAlignment="1">
      <alignment horizontal="left" vertical="top" wrapText="1"/>
    </xf>
    <xf numFmtId="0" fontId="0" fillId="5" borderId="0" xfId="0" applyFill="1" applyBorder="1" applyAlignment="1">
      <alignment horizontal="left" vertical="top" wrapText="1"/>
    </xf>
    <xf numFmtId="0" fontId="6" fillId="0" borderId="27" xfId="0" applyFont="1" applyFill="1" applyBorder="1" applyAlignment="1">
      <alignment horizontal="left"/>
    </xf>
    <xf numFmtId="0" fontId="6" fillId="0" borderId="19" xfId="0" applyFont="1" applyFill="1" applyBorder="1" applyAlignment="1">
      <alignment horizontal="left"/>
    </xf>
    <xf numFmtId="0" fontId="1" fillId="0" borderId="1" xfId="0" applyFont="1" applyBorder="1" applyAlignment="1">
      <alignment horizontal="left" vertical="center"/>
    </xf>
    <xf numFmtId="0" fontId="6" fillId="0" borderId="29" xfId="0" applyFont="1" applyFill="1" applyBorder="1" applyAlignment="1">
      <alignment horizontal="left"/>
    </xf>
    <xf numFmtId="0" fontId="6" fillId="0" borderId="23" xfId="0" applyFont="1" applyFill="1" applyBorder="1" applyAlignment="1">
      <alignment horizontal="left"/>
    </xf>
    <xf numFmtId="0" fontId="6" fillId="0" borderId="28" xfId="0" applyFont="1" applyFill="1" applyBorder="1" applyAlignment="1">
      <alignment horizontal="left"/>
    </xf>
    <xf numFmtId="0" fontId="6" fillId="0" borderId="0" xfId="0" applyFont="1" applyFill="1" applyBorder="1" applyAlignment="1">
      <alignment horizontal="left"/>
    </xf>
    <xf numFmtId="0" fontId="1" fillId="0" borderId="4"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5" xfId="0" applyFont="1" applyFill="1" applyBorder="1" applyAlignment="1">
      <alignment horizontal="center" vertical="center"/>
    </xf>
    <xf numFmtId="167" fontId="1" fillId="0" borderId="4" xfId="0" applyNumberFormat="1" applyFont="1" applyFill="1" applyBorder="1" applyAlignment="1">
      <alignment horizontal="center" vertical="center" wrapText="1"/>
    </xf>
    <xf numFmtId="167" fontId="1" fillId="0" borderId="0" xfId="0" applyNumberFormat="1" applyFont="1" applyFill="1" applyBorder="1" applyAlignment="1">
      <alignment horizontal="center" vertical="center" wrapText="1"/>
    </xf>
    <xf numFmtId="167" fontId="1" fillId="0" borderId="5" xfId="0" applyNumberFormat="1" applyFont="1" applyFill="1" applyBorder="1" applyAlignment="1">
      <alignment horizontal="center" vertical="center" wrapText="1"/>
    </xf>
    <xf numFmtId="0" fontId="1" fillId="0" borderId="2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0" xfId="0" applyFont="1" applyFill="1" applyAlignment="1">
      <alignment horizontal="center" vertical="center"/>
    </xf>
    <xf numFmtId="0" fontId="1" fillId="0" borderId="4"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5" xfId="0" applyNumberFormat="1" applyFont="1" applyFill="1" applyBorder="1" applyAlignment="1">
      <alignment horizontal="center" vertical="center"/>
    </xf>
    <xf numFmtId="0" fontId="10" fillId="0" borderId="0" xfId="0" applyFont="1" applyFill="1" applyBorder="1" applyAlignment="1">
      <alignment horizontal="center" vertical="center"/>
    </xf>
    <xf numFmtId="0" fontId="34" fillId="0" borderId="14" xfId="0" applyFont="1" applyFill="1" applyBorder="1" applyAlignment="1">
      <alignment horizontal="center" vertical="center"/>
    </xf>
    <xf numFmtId="0" fontId="34" fillId="0" borderId="17" xfId="0" applyFont="1" applyFill="1" applyBorder="1" applyAlignment="1">
      <alignment horizontal="center" vertical="center"/>
    </xf>
    <xf numFmtId="1" fontId="1" fillId="0" borderId="31" xfId="0" applyNumberFormat="1" applyFont="1" applyFill="1" applyBorder="1" applyAlignment="1">
      <alignment horizontal="center" vertical="center"/>
    </xf>
    <xf numFmtId="1" fontId="1" fillId="0" borderId="7" xfId="0" applyNumberFormat="1" applyFont="1" applyFill="1" applyBorder="1" applyAlignment="1">
      <alignment horizontal="center" vertical="center"/>
    </xf>
    <xf numFmtId="164" fontId="1" fillId="3" borderId="1" xfId="0" applyNumberFormat="1" applyFont="1" applyFill="1" applyBorder="1" applyAlignment="1">
      <alignment horizontal="center" vertical="center" wrapText="1"/>
    </xf>
    <xf numFmtId="164" fontId="1" fillId="0" borderId="1" xfId="0" applyNumberFormat="1" applyFont="1" applyBorder="1" applyAlignment="1">
      <alignment horizontal="center" vertical="center"/>
    </xf>
    <xf numFmtId="0" fontId="1" fillId="0" borderId="20" xfId="0" applyFont="1" applyBorder="1" applyAlignment="1">
      <alignment horizontal="right"/>
    </xf>
    <xf numFmtId="0" fontId="1" fillId="0" borderId="6" xfId="0" applyFont="1" applyBorder="1" applyAlignment="1">
      <alignment horizontal="right"/>
    </xf>
    <xf numFmtId="0" fontId="1" fillId="0" borderId="6" xfId="0" applyFont="1" applyBorder="1" applyAlignment="1">
      <alignment horizontal="right" vertical="center"/>
    </xf>
    <xf numFmtId="0" fontId="1" fillId="0" borderId="7" xfId="0" applyFont="1" applyBorder="1" applyAlignment="1">
      <alignment horizontal="left" vertical="center"/>
    </xf>
  </cellXfs>
  <cellStyles count="3">
    <cellStyle name="Insatisfaisant" xfId="2" builtinId="27"/>
    <cellStyle name="Normal" xfId="0" builtinId="0"/>
    <cellStyle name="Satisfaisant" xfId="1" builtinId="26"/>
  </cellStyles>
  <dxfs count="11">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b/>
        <i val="0"/>
        <color rgb="FFFF0000"/>
      </font>
      <fill>
        <patternFill>
          <bgColor rgb="FFFFFF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s>
  <tableStyles count="0" defaultTableStyle="TableStyleMedium9" defaultPivotStyle="PivotStyleLight16"/>
  <colors>
    <mruColors>
      <color rgb="FFCC9900"/>
      <color rgb="FFFF9900"/>
      <color rgb="FFD1E0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142875</xdr:colOff>
      <xdr:row>52</xdr:row>
      <xdr:rowOff>9525</xdr:rowOff>
    </xdr:from>
    <xdr:to>
      <xdr:col>2</xdr:col>
      <xdr:colOff>600075</xdr:colOff>
      <xdr:row>53</xdr:row>
      <xdr:rowOff>104775</xdr:rowOff>
    </xdr:to>
    <xdr:pic>
      <xdr:nvPicPr>
        <xdr:cNvPr id="419931" name="il_fi" descr="ciseaux-fines-herbes-multi-lames-inox"/>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4975" y="9258300"/>
          <a:ext cx="4572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114300</xdr:colOff>
      <xdr:row>0</xdr:row>
      <xdr:rowOff>76200</xdr:rowOff>
    </xdr:from>
    <xdr:to>
      <xdr:col>11</xdr:col>
      <xdr:colOff>647700</xdr:colOff>
      <xdr:row>2</xdr:row>
      <xdr:rowOff>38100</xdr:rowOff>
    </xdr:to>
    <xdr:sp macro="[0]!FinFacture" textlink="">
      <xdr:nvSpPr>
        <xdr:cNvPr id="6" name="Organigramme : Processus 5"/>
        <xdr:cNvSpPr/>
      </xdr:nvSpPr>
      <xdr:spPr>
        <a:xfrm>
          <a:off x="6734175" y="76200"/>
          <a:ext cx="2343150" cy="371475"/>
        </a:xfrm>
        <a:prstGeom prst="flowChartProcess">
          <a:avLst/>
        </a:prstGeom>
        <a:solidFill>
          <a:srgbClr val="92D050"/>
        </a:solidFill>
        <a:ln>
          <a:solidFill>
            <a:srgbClr val="00B050"/>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FIN DE</a:t>
          </a:r>
          <a:r>
            <a:rPr lang="fr-FR" sz="1400" b="1" baseline="0">
              <a:latin typeface="Rockwell Extra Bold" panose="02060903040505020403" pitchFamily="18" charset="0"/>
            </a:rPr>
            <a:t> FACTURE</a:t>
          </a:r>
          <a:endParaRPr lang="fr-FR" sz="1400" b="1">
            <a:latin typeface="Rockwell Extra Bold" panose="02060903040505020403" pitchFamily="18" charset="0"/>
          </a:endParaRPr>
        </a:p>
      </xdr:txBody>
    </xdr:sp>
    <xdr:clientData/>
  </xdr:twoCellAnchor>
  <xdr:twoCellAnchor>
    <xdr:from>
      <xdr:col>9</xdr:col>
      <xdr:colOff>95250</xdr:colOff>
      <xdr:row>2</xdr:row>
      <xdr:rowOff>133350</xdr:rowOff>
    </xdr:from>
    <xdr:to>
      <xdr:col>11</xdr:col>
      <xdr:colOff>647700</xdr:colOff>
      <xdr:row>5</xdr:row>
      <xdr:rowOff>19050</xdr:rowOff>
    </xdr:to>
    <xdr:sp macro="[0]!Effacer" textlink="">
      <xdr:nvSpPr>
        <xdr:cNvPr id="18" name="Organigramme : Processus 17"/>
        <xdr:cNvSpPr/>
      </xdr:nvSpPr>
      <xdr:spPr>
        <a:xfrm>
          <a:off x="6715125" y="542925"/>
          <a:ext cx="2362200" cy="371475"/>
        </a:xfrm>
        <a:prstGeom prst="flowChartProcess">
          <a:avLst/>
        </a:prstGeom>
        <a:solidFill>
          <a:schemeClr val="accent6">
            <a:lumMod val="75000"/>
          </a:schemeClr>
        </a:solidFill>
        <a:ln>
          <a:solidFill>
            <a:schemeClr val="accent6">
              <a:lumMod val="50000"/>
            </a:schemeClr>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EFFACER</a:t>
          </a:r>
        </a:p>
      </xdr:txBody>
    </xdr:sp>
    <xdr:clientData/>
  </xdr:twoCellAnchor>
  <xdr:twoCellAnchor>
    <xdr:from>
      <xdr:col>13</xdr:col>
      <xdr:colOff>76200</xdr:colOff>
      <xdr:row>0</xdr:row>
      <xdr:rowOff>95250</xdr:rowOff>
    </xdr:from>
    <xdr:to>
      <xdr:col>16</xdr:col>
      <xdr:colOff>742950</xdr:colOff>
      <xdr:row>2</xdr:row>
      <xdr:rowOff>57150</xdr:rowOff>
    </xdr:to>
    <xdr:sp macro="[0]!Imprimer" textlink="">
      <xdr:nvSpPr>
        <xdr:cNvPr id="19" name="Organigramme : Processus 18"/>
        <xdr:cNvSpPr/>
      </xdr:nvSpPr>
      <xdr:spPr>
        <a:xfrm>
          <a:off x="10248900" y="95250"/>
          <a:ext cx="1781175" cy="371475"/>
        </a:xfrm>
        <a:prstGeom prst="flowChartProcess">
          <a:avLst/>
        </a:prstGeom>
        <a:solidFill>
          <a:schemeClr val="tx1">
            <a:lumMod val="75000"/>
            <a:lumOff val="25000"/>
          </a:schemeClr>
        </a:solidFill>
        <a:ln>
          <a:solidFill>
            <a:schemeClr val="tx1"/>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IMPRIMER</a:t>
          </a:r>
        </a:p>
      </xdr:txBody>
    </xdr:sp>
    <xdr:clientData/>
  </xdr:twoCellAnchor>
  <xdr:twoCellAnchor>
    <xdr:from>
      <xdr:col>13</xdr:col>
      <xdr:colOff>85724</xdr:colOff>
      <xdr:row>3</xdr:row>
      <xdr:rowOff>0</xdr:rowOff>
    </xdr:from>
    <xdr:to>
      <xdr:col>16</xdr:col>
      <xdr:colOff>752474</xdr:colOff>
      <xdr:row>5</xdr:row>
      <xdr:rowOff>47625</xdr:rowOff>
    </xdr:to>
    <xdr:sp macro="[0]!CopieArchive" textlink="">
      <xdr:nvSpPr>
        <xdr:cNvPr id="20" name="Organigramme : Processus 19"/>
        <xdr:cNvSpPr/>
      </xdr:nvSpPr>
      <xdr:spPr>
        <a:xfrm>
          <a:off x="10258424" y="571500"/>
          <a:ext cx="1781175" cy="371475"/>
        </a:xfrm>
        <a:prstGeom prst="flowChartProcess">
          <a:avLst/>
        </a:prstGeom>
        <a:solidFill>
          <a:schemeClr val="tx1">
            <a:lumMod val="75000"/>
            <a:lumOff val="25000"/>
          </a:schemeClr>
        </a:solidFill>
        <a:ln>
          <a:solidFill>
            <a:schemeClr val="tx1"/>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ARCHIVER</a:t>
          </a:r>
        </a:p>
      </xdr:txBody>
    </xdr:sp>
    <xdr:clientData/>
  </xdr:twoCellAnchor>
  <xdr:twoCellAnchor>
    <xdr:from>
      <xdr:col>13</xdr:col>
      <xdr:colOff>85724</xdr:colOff>
      <xdr:row>5</xdr:row>
      <xdr:rowOff>142875</xdr:rowOff>
    </xdr:from>
    <xdr:to>
      <xdr:col>16</xdr:col>
      <xdr:colOff>752474</xdr:colOff>
      <xdr:row>8</xdr:row>
      <xdr:rowOff>19050</xdr:rowOff>
    </xdr:to>
    <xdr:sp macro="[0]!Sauvegarder" textlink="">
      <xdr:nvSpPr>
        <xdr:cNvPr id="21" name="Organigramme : Processus 20"/>
        <xdr:cNvSpPr/>
      </xdr:nvSpPr>
      <xdr:spPr>
        <a:xfrm>
          <a:off x="10258424" y="1038225"/>
          <a:ext cx="1781175" cy="371475"/>
        </a:xfrm>
        <a:prstGeom prst="flowChartProcess">
          <a:avLst/>
        </a:prstGeom>
        <a:solidFill>
          <a:schemeClr val="tx1">
            <a:lumMod val="75000"/>
            <a:lumOff val="25000"/>
          </a:schemeClr>
        </a:solidFill>
        <a:ln>
          <a:solidFill>
            <a:schemeClr val="tx1"/>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SAUVEGARDER</a:t>
          </a:r>
        </a:p>
      </xdr:txBody>
    </xdr:sp>
    <xdr:clientData/>
  </xdr:twoCellAnchor>
  <xdr:twoCellAnchor>
    <xdr:from>
      <xdr:col>13</xdr:col>
      <xdr:colOff>85723</xdr:colOff>
      <xdr:row>8</xdr:row>
      <xdr:rowOff>123825</xdr:rowOff>
    </xdr:from>
    <xdr:to>
      <xdr:col>16</xdr:col>
      <xdr:colOff>1171575</xdr:colOff>
      <xdr:row>11</xdr:row>
      <xdr:rowOff>9525</xdr:rowOff>
    </xdr:to>
    <xdr:sp macro="[0]!StockFacture.StockFacture" textlink="">
      <xdr:nvSpPr>
        <xdr:cNvPr id="22" name="Organigramme : Processus 21"/>
        <xdr:cNvSpPr/>
      </xdr:nvSpPr>
      <xdr:spPr>
        <a:xfrm>
          <a:off x="10258423" y="1514475"/>
          <a:ext cx="2200277" cy="371475"/>
        </a:xfrm>
        <a:prstGeom prst="flowChartProcess">
          <a:avLst/>
        </a:prstGeom>
        <a:solidFill>
          <a:schemeClr val="tx1">
            <a:lumMod val="75000"/>
            <a:lumOff val="25000"/>
          </a:schemeClr>
        </a:solidFill>
        <a:ln>
          <a:solidFill>
            <a:schemeClr val="tx1"/>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RETIRER</a:t>
          </a:r>
          <a:r>
            <a:rPr lang="fr-FR" sz="1400" b="1" baseline="0">
              <a:latin typeface="Rockwell Extra Bold" panose="02060903040505020403" pitchFamily="18" charset="0"/>
            </a:rPr>
            <a:t> DU STOCK</a:t>
          </a:r>
          <a:endParaRPr lang="fr-FR" sz="1400" b="1">
            <a:latin typeface="Rockwell Extra Bold" panose="02060903040505020403" pitchFamily="18" charset="0"/>
          </a:endParaRPr>
        </a:p>
      </xdr:txBody>
    </xdr:sp>
    <xdr:clientData/>
  </xdr:twoCellAnchor>
  <xdr:twoCellAnchor>
    <xdr:from>
      <xdr:col>13</xdr:col>
      <xdr:colOff>85725</xdr:colOff>
      <xdr:row>11</xdr:row>
      <xdr:rowOff>104775</xdr:rowOff>
    </xdr:from>
    <xdr:to>
      <xdr:col>16</xdr:col>
      <xdr:colOff>1419225</xdr:colOff>
      <xdr:row>13</xdr:row>
      <xdr:rowOff>152400</xdr:rowOff>
    </xdr:to>
    <xdr:sp macro="[0]!NumFacture" textlink="">
      <xdr:nvSpPr>
        <xdr:cNvPr id="23" name="Organigramme : Processus 22"/>
        <xdr:cNvSpPr/>
      </xdr:nvSpPr>
      <xdr:spPr>
        <a:xfrm>
          <a:off x="10258425" y="1981200"/>
          <a:ext cx="2447925" cy="371475"/>
        </a:xfrm>
        <a:prstGeom prst="flowChartProcess">
          <a:avLst/>
        </a:prstGeom>
        <a:solidFill>
          <a:schemeClr val="tx1">
            <a:lumMod val="75000"/>
            <a:lumOff val="25000"/>
          </a:schemeClr>
        </a:solidFill>
        <a:ln>
          <a:solidFill>
            <a:schemeClr val="tx1"/>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NOUVEAU</a:t>
          </a:r>
          <a:r>
            <a:rPr lang="fr-FR" sz="1400" b="1" baseline="0">
              <a:latin typeface="Rockwell Extra Bold" panose="02060903040505020403" pitchFamily="18" charset="0"/>
            </a:rPr>
            <a:t> N° FACTURE</a:t>
          </a:r>
          <a:endParaRPr lang="fr-FR" sz="1400" b="1">
            <a:latin typeface="Rockwell Extra Bold" panose="02060903040505020403" pitchFamily="18" charset="0"/>
          </a:endParaRPr>
        </a:p>
      </xdr:txBody>
    </xdr:sp>
    <xdr:clientData/>
  </xdr:twoCellAnchor>
  <xdr:twoCellAnchor>
    <xdr:from>
      <xdr:col>9</xdr:col>
      <xdr:colOff>76199</xdr:colOff>
      <xdr:row>9</xdr:row>
      <xdr:rowOff>123825</xdr:rowOff>
    </xdr:from>
    <xdr:to>
      <xdr:col>12</xdr:col>
      <xdr:colOff>657224</xdr:colOff>
      <xdr:row>13</xdr:row>
      <xdr:rowOff>209550</xdr:rowOff>
    </xdr:to>
    <xdr:sp macro="[0]!AfficherMasquer" textlink="">
      <xdr:nvSpPr>
        <xdr:cNvPr id="24" name="Organigramme : Processus 23"/>
        <xdr:cNvSpPr/>
      </xdr:nvSpPr>
      <xdr:spPr>
        <a:xfrm>
          <a:off x="6838949" y="1676400"/>
          <a:ext cx="2790825" cy="733425"/>
        </a:xfrm>
        <a:prstGeom prst="flowChartProcess">
          <a:avLst/>
        </a:prstGeom>
        <a:solidFill>
          <a:schemeClr val="accent1">
            <a:lumMod val="60000"/>
            <a:lumOff val="40000"/>
          </a:schemeClr>
        </a:solidFill>
        <a:ln>
          <a:solidFill>
            <a:schemeClr val="accent1">
              <a:lumMod val="75000"/>
            </a:schemeClr>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AFFICHER/MASQUER FONCTIONS SECONDAIRES</a:t>
          </a:r>
        </a:p>
      </xdr:txBody>
    </xdr:sp>
    <xdr:clientData/>
  </xdr:twoCellAnchor>
  <xdr:twoCellAnchor>
    <xdr:from>
      <xdr:col>9</xdr:col>
      <xdr:colOff>85725</xdr:colOff>
      <xdr:row>5</xdr:row>
      <xdr:rowOff>123825</xdr:rowOff>
    </xdr:from>
    <xdr:to>
      <xdr:col>12</xdr:col>
      <xdr:colOff>657225</xdr:colOff>
      <xdr:row>9</xdr:row>
      <xdr:rowOff>9525</xdr:rowOff>
    </xdr:to>
    <xdr:sp macro="[0]!AfficherClient" textlink="">
      <xdr:nvSpPr>
        <xdr:cNvPr id="17" name="Organigramme : Processus 16"/>
        <xdr:cNvSpPr/>
      </xdr:nvSpPr>
      <xdr:spPr>
        <a:xfrm>
          <a:off x="6848475" y="1019175"/>
          <a:ext cx="2781300" cy="542925"/>
        </a:xfrm>
        <a:prstGeom prst="flowChartProcess">
          <a:avLst/>
        </a:prstGeom>
        <a:solidFill>
          <a:srgbClr val="FF0000"/>
        </a:solidFill>
        <a:ln>
          <a:solidFill>
            <a:schemeClr val="accent2">
              <a:lumMod val="75000"/>
            </a:schemeClr>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AFFICHER</a:t>
          </a:r>
          <a:r>
            <a:rPr lang="fr-FR" sz="1400" b="1" baseline="0">
              <a:latin typeface="Rockwell Extra Bold" panose="02060903040505020403" pitchFamily="18" charset="0"/>
            </a:rPr>
            <a:t> FORMULAIRE CLIENTS</a:t>
          </a:r>
          <a:endParaRPr lang="fr-FR" sz="1400" b="1">
            <a:latin typeface="Rockwell Extra Bold" panose="02060903040505020403" pitchFamily="18" charset="0"/>
          </a:endParaRPr>
        </a:p>
      </xdr:txBody>
    </xdr:sp>
    <xdr:clientData/>
  </xdr:twoCellAnchor>
  <xdr:twoCellAnchor>
    <xdr:from>
      <xdr:col>12</xdr:col>
      <xdr:colOff>704849</xdr:colOff>
      <xdr:row>13</xdr:row>
      <xdr:rowOff>238125</xdr:rowOff>
    </xdr:from>
    <xdr:to>
      <xdr:col>19</xdr:col>
      <xdr:colOff>638175</xdr:colOff>
      <xdr:row>29</xdr:row>
      <xdr:rowOff>142875</xdr:rowOff>
    </xdr:to>
    <xdr:sp macro="" textlink="">
      <xdr:nvSpPr>
        <xdr:cNvPr id="2" name="ZoneTexte 1" hidden="1"/>
        <xdr:cNvSpPr txBox="1"/>
      </xdr:nvSpPr>
      <xdr:spPr>
        <a:xfrm>
          <a:off x="9677399" y="2438400"/>
          <a:ext cx="5267326" cy="4000500"/>
        </a:xfrm>
        <a:prstGeom prst="rect">
          <a:avLst/>
        </a:prstGeom>
        <a:solidFill>
          <a:schemeClr val="lt1"/>
        </a:solidFill>
        <a:ln w="9525" cmpd="sng">
          <a:solidFill>
            <a:schemeClr val="lt1">
              <a:shade val="50000"/>
            </a:schemeClr>
          </a:solidFill>
        </a:ln>
        <a:scene3d>
          <a:camera prst="orthographicFront">
            <a:rot lat="0" lon="0" rev="0"/>
          </a:camera>
          <a:lightRig rig="threePt" dir="t"/>
        </a:scene3d>
        <a:sp3d z="63500" contourW="12700" prstMaterial="metal">
          <a:bevelT w="127000"/>
          <a:bevelB w="1270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000">
              <a:latin typeface="Bauhaus 93" panose="04030905020B02020C02" pitchFamily="82" charset="0"/>
            </a:rPr>
            <a:t>MODE D'EMPLOI</a:t>
          </a:r>
        </a:p>
        <a:p>
          <a:pPr algn="l">
            <a:spcAft>
              <a:spcPts val="600"/>
            </a:spcAft>
          </a:pPr>
          <a:r>
            <a:rPr lang="fr-FR" sz="1100">
              <a:solidFill>
                <a:srgbClr val="FFC000"/>
              </a:solidFill>
              <a:latin typeface="Times New Roman" panose="02020603050405020304" pitchFamily="18" charset="0"/>
              <a:cs typeface="Times New Roman" panose="02020603050405020304" pitchFamily="18" charset="0"/>
            </a:rPr>
            <a:t>1°)</a:t>
          </a:r>
          <a:r>
            <a:rPr lang="fr-FR" sz="1100" baseline="0">
              <a:solidFill>
                <a:srgbClr val="FFC000"/>
              </a:solidFill>
              <a:latin typeface="Times New Roman" panose="02020603050405020304" pitchFamily="18" charset="0"/>
              <a:cs typeface="Times New Roman" panose="02020603050405020304" pitchFamily="18" charset="0"/>
            </a:rPr>
            <a:t> Cliquer </a:t>
          </a:r>
          <a:r>
            <a:rPr lang="fr-FR" sz="1100">
              <a:solidFill>
                <a:srgbClr val="FFC000"/>
              </a:solidFill>
              <a:latin typeface="Times New Roman" panose="02020603050405020304" pitchFamily="18" charset="0"/>
              <a:cs typeface="Times New Roman" panose="02020603050405020304" pitchFamily="18" charset="0"/>
            </a:rPr>
            <a:t>sur le bouton EFFACER</a:t>
          </a:r>
        </a:p>
        <a:p>
          <a:pPr algn="l">
            <a:spcAft>
              <a:spcPts val="600"/>
            </a:spcAft>
          </a:pPr>
          <a:r>
            <a:rPr lang="fr-FR" sz="1100">
              <a:solidFill>
                <a:srgbClr val="7030A0"/>
              </a:solidFill>
              <a:latin typeface="Times New Roman" panose="02020603050405020304" pitchFamily="18" charset="0"/>
              <a:cs typeface="Times New Roman" panose="02020603050405020304" pitchFamily="18" charset="0"/>
            </a:rPr>
            <a:t>2°) Choisir le N° Client (N° departement + 1ère lettre ville + 3 premières lettres nom)</a:t>
          </a:r>
        </a:p>
        <a:p>
          <a:pPr algn="l">
            <a:spcAft>
              <a:spcPts val="600"/>
            </a:spcAft>
          </a:pPr>
          <a:r>
            <a:rPr lang="fr-FR" sz="1100">
              <a:solidFill>
                <a:srgbClr val="C00000"/>
              </a:solidFill>
              <a:latin typeface="Times New Roman" panose="02020603050405020304" pitchFamily="18" charset="0"/>
              <a:cs typeface="Times New Roman" panose="02020603050405020304" pitchFamily="18" charset="0"/>
            </a:rPr>
            <a:t>3°) Choisir la catégorie produit</a:t>
          </a:r>
        </a:p>
        <a:p>
          <a:pPr algn="l">
            <a:spcAft>
              <a:spcPts val="600"/>
            </a:spcAft>
          </a:pPr>
          <a:r>
            <a:rPr lang="fr-FR" sz="1100">
              <a:solidFill>
                <a:schemeClr val="accent5">
                  <a:lumMod val="75000"/>
                </a:schemeClr>
              </a:solidFill>
              <a:latin typeface="Times New Roman" panose="02020603050405020304" pitchFamily="18" charset="0"/>
              <a:cs typeface="Times New Roman" panose="02020603050405020304" pitchFamily="18" charset="0"/>
            </a:rPr>
            <a:t>4°) Choisir la designation produit</a:t>
          </a:r>
        </a:p>
        <a:p>
          <a:pPr algn="l">
            <a:spcAft>
              <a:spcPts val="600"/>
            </a:spcAft>
          </a:pPr>
          <a:r>
            <a:rPr lang="fr-FR" sz="1100">
              <a:solidFill>
                <a:schemeClr val="accent2">
                  <a:lumMod val="60000"/>
                  <a:lumOff val="40000"/>
                </a:schemeClr>
              </a:solidFill>
              <a:latin typeface="Times New Roman" panose="02020603050405020304" pitchFamily="18" charset="0"/>
              <a:cs typeface="Times New Roman" panose="02020603050405020304" pitchFamily="18" charset="0"/>
            </a:rPr>
            <a:t>5°) Choisir le taux (exemple 0,98</a:t>
          </a:r>
          <a:r>
            <a:rPr lang="fr-FR" sz="1100" baseline="0">
              <a:solidFill>
                <a:schemeClr val="accent2">
                  <a:lumMod val="60000"/>
                  <a:lumOff val="40000"/>
                </a:schemeClr>
              </a:solidFill>
              <a:latin typeface="Times New Roman" panose="02020603050405020304" pitchFamily="18" charset="0"/>
              <a:cs typeface="Times New Roman" panose="02020603050405020304" pitchFamily="18" charset="0"/>
            </a:rPr>
            <a:t> = remise de 2% ;  1,5 = surcout de 50% etc...)</a:t>
          </a:r>
          <a:endParaRPr lang="fr-FR" sz="1100">
            <a:solidFill>
              <a:schemeClr val="accent2">
                <a:lumMod val="60000"/>
                <a:lumOff val="40000"/>
              </a:schemeClr>
            </a:solidFill>
            <a:latin typeface="Times New Roman" panose="02020603050405020304" pitchFamily="18" charset="0"/>
            <a:cs typeface="Times New Roman" panose="02020603050405020304" pitchFamily="18" charset="0"/>
          </a:endParaRPr>
        </a:p>
        <a:p>
          <a:pPr algn="l">
            <a:spcAft>
              <a:spcPts val="600"/>
            </a:spcAft>
          </a:pPr>
          <a:r>
            <a:rPr lang="fr-FR" sz="1100">
              <a:solidFill>
                <a:schemeClr val="accent3">
                  <a:lumMod val="50000"/>
                </a:schemeClr>
              </a:solidFill>
              <a:latin typeface="Times New Roman" panose="02020603050405020304" pitchFamily="18" charset="0"/>
              <a:cs typeface="Times New Roman" panose="02020603050405020304" pitchFamily="18" charset="0"/>
            </a:rPr>
            <a:t>5°) Inscrire la quantité souhaitée, valider avec "entrée" puis retour à l'étape 3</a:t>
          </a:r>
          <a:r>
            <a:rPr lang="fr-FR" sz="1100" baseline="0">
              <a:solidFill>
                <a:schemeClr val="accent3">
                  <a:lumMod val="50000"/>
                </a:schemeClr>
              </a:solidFill>
              <a:latin typeface="Times New Roman" panose="02020603050405020304" pitchFamily="18" charset="0"/>
              <a:cs typeface="Times New Roman" panose="02020603050405020304" pitchFamily="18" charset="0"/>
            </a:rPr>
            <a:t> si besoin</a:t>
          </a:r>
          <a:endParaRPr lang="fr-FR" sz="1100">
            <a:solidFill>
              <a:schemeClr val="accent3">
                <a:lumMod val="50000"/>
              </a:schemeClr>
            </a:solidFill>
            <a:latin typeface="Times New Roman" panose="02020603050405020304" pitchFamily="18" charset="0"/>
            <a:cs typeface="Times New Roman" panose="02020603050405020304" pitchFamily="18" charset="0"/>
          </a:endParaRPr>
        </a:p>
        <a:p>
          <a:pPr algn="l">
            <a:spcAft>
              <a:spcPts val="600"/>
            </a:spcAft>
          </a:pPr>
          <a:r>
            <a:rPr lang="fr-FR" sz="1100">
              <a:solidFill>
                <a:srgbClr val="FF0000"/>
              </a:solidFill>
              <a:latin typeface="Times New Roman" panose="02020603050405020304" pitchFamily="18" charset="0"/>
              <a:cs typeface="Times New Roman" panose="02020603050405020304" pitchFamily="18" charset="0"/>
            </a:rPr>
            <a:t>6°) Inscrire la livraison en C38: </a:t>
          </a:r>
          <a:r>
            <a:rPr lang="fr-FR" sz="1100" b="1" i="1">
              <a:solidFill>
                <a:srgbClr val="FF0000"/>
              </a:solidFill>
              <a:latin typeface="Times New Roman" panose="02020603050405020304" pitchFamily="18" charset="0"/>
              <a:cs typeface="Times New Roman" panose="02020603050405020304" pitchFamily="18" charset="0"/>
            </a:rPr>
            <a:t>d'abord</a:t>
          </a:r>
          <a:r>
            <a:rPr lang="fr-FR" sz="1100" i="1">
              <a:solidFill>
                <a:srgbClr val="FF0000"/>
              </a:solidFill>
              <a:latin typeface="Times New Roman" panose="02020603050405020304" pitchFamily="18" charset="0"/>
              <a:cs typeface="Times New Roman" panose="02020603050405020304" pitchFamily="18" charset="0"/>
            </a:rPr>
            <a:t> </a:t>
          </a:r>
          <a:r>
            <a:rPr lang="fr-FR" sz="1100" b="1" i="1">
              <a:solidFill>
                <a:srgbClr val="FF0000"/>
              </a:solidFill>
              <a:latin typeface="Times New Roman" panose="02020603050405020304" pitchFamily="18" charset="0"/>
              <a:cs typeface="Times New Roman" panose="02020603050405020304" pitchFamily="18" charset="0"/>
            </a:rPr>
            <a:t>Franco de port</a:t>
          </a:r>
        </a:p>
        <a:p>
          <a:pPr algn="l">
            <a:spcAft>
              <a:spcPts val="600"/>
            </a:spcAft>
          </a:pPr>
          <a:r>
            <a:rPr lang="fr-FR" sz="1100" b="1">
              <a:latin typeface="Times New Roman" panose="02020603050405020304" pitchFamily="18" charset="0"/>
              <a:cs typeface="Times New Roman" panose="02020603050405020304" pitchFamily="18" charset="0"/>
            </a:rPr>
            <a:t>-&gt; laisser si Total TTC &gt; 500 €</a:t>
          </a:r>
        </a:p>
        <a:p>
          <a:pPr algn="l">
            <a:spcAft>
              <a:spcPts val="600"/>
            </a:spcAft>
          </a:pPr>
          <a:r>
            <a:rPr lang="fr-FR" sz="1100" b="1">
              <a:latin typeface="Times New Roman" panose="02020603050405020304" pitchFamily="18" charset="0"/>
              <a:cs typeface="Times New Roman" panose="02020603050405020304" pitchFamily="18" charset="0"/>
            </a:rPr>
            <a:t>-&gt; modifier en Demi port si 500  € &gt;Total TTC &gt; 300 €</a:t>
          </a:r>
        </a:p>
        <a:p>
          <a:pPr algn="l">
            <a:spcAft>
              <a:spcPts val="600"/>
            </a:spcAft>
          </a:pPr>
          <a:r>
            <a:rPr lang="fr-FR" sz="1100" b="1">
              <a:latin typeface="Times New Roman" panose="02020603050405020304" pitchFamily="18" charset="0"/>
              <a:cs typeface="Times New Roman" panose="02020603050405020304" pitchFamily="18" charset="0"/>
            </a:rPr>
            <a:t>-&gt; modifier en Forfait si Total TTC &lt; 300€</a:t>
          </a:r>
        </a:p>
        <a:p>
          <a:pPr algn="l">
            <a:spcAft>
              <a:spcPts val="600"/>
            </a:spcAft>
          </a:pPr>
          <a:r>
            <a:rPr lang="fr-FR" sz="1100" b="0">
              <a:solidFill>
                <a:schemeClr val="bg2">
                  <a:lumMod val="50000"/>
                </a:schemeClr>
              </a:solidFill>
              <a:latin typeface="Times New Roman" panose="02020603050405020304" pitchFamily="18" charset="0"/>
              <a:cs typeface="Times New Roman" panose="02020603050405020304" pitchFamily="18" charset="0"/>
            </a:rPr>
            <a:t>7°) Si nécessaire, entrer la remise exceptionelle (A39) et son taux (C39)</a:t>
          </a:r>
        </a:p>
        <a:p>
          <a:pPr algn="l">
            <a:spcAft>
              <a:spcPts val="600"/>
            </a:spcAft>
          </a:pPr>
          <a:r>
            <a:rPr lang="fr-FR" sz="1100" b="0">
              <a:solidFill>
                <a:schemeClr val="accent6">
                  <a:lumMod val="75000"/>
                </a:schemeClr>
              </a:solidFill>
              <a:latin typeface="Times New Roman" panose="02020603050405020304" pitchFamily="18" charset="0"/>
              <a:cs typeface="Times New Roman" panose="02020603050405020304" pitchFamily="18" charset="0"/>
            </a:rPr>
            <a:t>8°) Si nécessaire, entrer la reprise déchet (A40) et la quantité (C40), valider avec "entrée"</a:t>
          </a:r>
        </a:p>
        <a:p>
          <a:pPr algn="l">
            <a:spcAft>
              <a:spcPts val="600"/>
            </a:spcAft>
          </a:pPr>
          <a:r>
            <a:rPr lang="fr-FR" sz="1100" b="0">
              <a:solidFill>
                <a:srgbClr val="00B050"/>
              </a:solidFill>
              <a:latin typeface="Times New Roman" panose="02020603050405020304" pitchFamily="18" charset="0"/>
              <a:cs typeface="Times New Roman" panose="02020603050405020304" pitchFamily="18" charset="0"/>
            </a:rPr>
            <a:t>9°) Appuyer sur le bouton FIN DE FACTURE (une fois tous les produits renseignés)</a:t>
          </a:r>
        </a:p>
        <a:p>
          <a:pPr algn="l">
            <a:spcAft>
              <a:spcPts val="600"/>
            </a:spcAft>
          </a:pPr>
          <a:r>
            <a:rPr lang="fr-FR" sz="1100" b="0">
              <a:solidFill>
                <a:srgbClr val="FFC000"/>
              </a:solidFill>
              <a:latin typeface="Times New Roman" panose="02020603050405020304" pitchFamily="18" charset="0"/>
              <a:cs typeface="Times New Roman" panose="02020603050405020304" pitchFamily="18" charset="0"/>
            </a:rPr>
            <a:t>10°) Appuyer sur le bouton EFFACER</a:t>
          </a:r>
        </a:p>
        <a:p>
          <a:pPr marL="0" marR="0" indent="0" algn="l" defTabSz="914400" eaLnBrk="1" fontAlgn="auto" latinLnBrk="0" hangingPunct="1">
            <a:lnSpc>
              <a:spcPct val="100000"/>
            </a:lnSpc>
            <a:spcBef>
              <a:spcPts val="0"/>
            </a:spcBef>
            <a:spcAft>
              <a:spcPts val="600"/>
            </a:spcAft>
            <a:buClrTx/>
            <a:buSzTx/>
            <a:buFontTx/>
            <a:buNone/>
            <a:tabLst/>
            <a:defRPr/>
          </a:pPr>
          <a:r>
            <a:rPr lang="fr-FR" sz="1100" b="0">
              <a:solidFill>
                <a:srgbClr val="002060"/>
              </a:solidFill>
              <a:latin typeface="Times New Roman" panose="02020603050405020304" pitchFamily="18" charset="0"/>
              <a:cs typeface="Times New Roman" panose="02020603050405020304" pitchFamily="18" charset="0"/>
            </a:rPr>
            <a:t>11°) </a:t>
          </a:r>
          <a:r>
            <a:rPr lang="fr-FR" sz="1100" b="1">
              <a:solidFill>
                <a:srgbClr val="002060"/>
              </a:solidFill>
              <a:latin typeface="Times New Roman" panose="02020603050405020304" pitchFamily="18" charset="0"/>
              <a:cs typeface="Times New Roman" panose="02020603050405020304" pitchFamily="18" charset="0"/>
            </a:rPr>
            <a:t>En</a:t>
          </a:r>
          <a:r>
            <a:rPr lang="fr-FR" sz="1100" b="1">
              <a:solidFill>
                <a:srgbClr val="002060"/>
              </a:solidFill>
              <a:effectLst/>
              <a:latin typeface="+mn-lt"/>
              <a:ea typeface="+mn-ea"/>
              <a:cs typeface="+mn-cs"/>
            </a:rPr>
            <a:t>registrer</a:t>
          </a:r>
          <a:r>
            <a:rPr lang="fr-FR" sz="1100" b="0" baseline="0">
              <a:solidFill>
                <a:srgbClr val="002060"/>
              </a:solidFill>
              <a:effectLst/>
              <a:latin typeface="+mn-lt"/>
              <a:ea typeface="+mn-ea"/>
              <a:cs typeface="+mn-cs"/>
            </a:rPr>
            <a:t>           et q</a:t>
          </a:r>
          <a:r>
            <a:rPr lang="fr-FR" sz="1100" b="0">
              <a:solidFill>
                <a:srgbClr val="002060"/>
              </a:solidFill>
              <a:latin typeface="Times New Roman" panose="02020603050405020304" pitchFamily="18" charset="0"/>
              <a:cs typeface="Times New Roman" panose="02020603050405020304" pitchFamily="18" charset="0"/>
            </a:rPr>
            <a:t>uitter ou</a:t>
          </a:r>
          <a:r>
            <a:rPr lang="fr-FR" sz="1100" b="0" baseline="0">
              <a:solidFill>
                <a:srgbClr val="002060"/>
              </a:solidFill>
              <a:latin typeface="Times New Roman" panose="02020603050405020304" pitchFamily="18" charset="0"/>
              <a:cs typeface="Times New Roman" panose="02020603050405020304" pitchFamily="18" charset="0"/>
            </a:rPr>
            <a:t> recommencer à l'étape n°1</a:t>
          </a:r>
          <a:endParaRPr lang="fr-FR" sz="1100">
            <a:solidFill>
              <a:srgbClr val="002060"/>
            </a:solidFill>
            <a:latin typeface="Times New Roman" panose="02020603050405020304" pitchFamily="18" charset="0"/>
            <a:cs typeface="Times New Roman" panose="02020603050405020304" pitchFamily="18" charset="0"/>
          </a:endParaRPr>
        </a:p>
        <a:p>
          <a:pPr algn="l"/>
          <a:endParaRPr lang="fr-FR" sz="1100">
            <a:latin typeface="Times New Roman" panose="02020603050405020304" pitchFamily="18" charset="0"/>
            <a:cs typeface="Times New Roman" panose="02020603050405020304" pitchFamily="18" charset="0"/>
          </a:endParaRPr>
        </a:p>
        <a:p>
          <a:pPr algn="l"/>
          <a:endParaRPr lang="fr-FR" sz="1100">
            <a:latin typeface="Times New Roman" panose="02020603050405020304" pitchFamily="18" charset="0"/>
            <a:cs typeface="Times New Roman" panose="02020603050405020304" pitchFamily="18" charset="0"/>
          </a:endParaRPr>
        </a:p>
        <a:p>
          <a:pPr algn="ctr"/>
          <a:endParaRPr lang="fr-FR" sz="2000">
            <a:latin typeface="Bauhaus 93" panose="04030905020B02020C02" pitchFamily="82" charset="0"/>
          </a:endParaRPr>
        </a:p>
      </xdr:txBody>
    </xdr:sp>
    <xdr:clientData/>
  </xdr:twoCellAnchor>
  <xdr:twoCellAnchor>
    <xdr:from>
      <xdr:col>3</xdr:col>
      <xdr:colOff>152401</xdr:colOff>
      <xdr:row>16</xdr:row>
      <xdr:rowOff>85725</xdr:rowOff>
    </xdr:from>
    <xdr:to>
      <xdr:col>4</xdr:col>
      <xdr:colOff>142875</xdr:colOff>
      <xdr:row>16</xdr:row>
      <xdr:rowOff>200025</xdr:rowOff>
    </xdr:to>
    <xdr:cxnSp macro="">
      <xdr:nvCxnSpPr>
        <xdr:cNvPr id="30" name="Connecteur droit avec flèche 29" hidden="1"/>
        <xdr:cNvCxnSpPr/>
      </xdr:nvCxnSpPr>
      <xdr:spPr>
        <a:xfrm flipH="1">
          <a:off x="2533651" y="3162300"/>
          <a:ext cx="752474" cy="114300"/>
        </a:xfrm>
        <a:prstGeom prst="straightConnector1">
          <a:avLst/>
        </a:prstGeom>
        <a:ln w="25400">
          <a:solidFill>
            <a:srgbClr val="7030A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990600</xdr:colOff>
      <xdr:row>17</xdr:row>
      <xdr:rowOff>104775</xdr:rowOff>
    </xdr:from>
    <xdr:to>
      <xdr:col>17</xdr:col>
      <xdr:colOff>0</xdr:colOff>
      <xdr:row>18</xdr:row>
      <xdr:rowOff>76200</xdr:rowOff>
    </xdr:to>
    <xdr:cxnSp macro="">
      <xdr:nvCxnSpPr>
        <xdr:cNvPr id="40" name="Connecteur droit avec flèche 39" hidden="1"/>
        <xdr:cNvCxnSpPr/>
      </xdr:nvCxnSpPr>
      <xdr:spPr>
        <a:xfrm flipH="1">
          <a:off x="7753350" y="3429000"/>
          <a:ext cx="1981201" cy="219075"/>
        </a:xfrm>
        <a:prstGeom prst="straightConnector1">
          <a:avLst/>
        </a:prstGeom>
        <a:ln w="25400">
          <a:solidFill>
            <a:srgbClr val="C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295275</xdr:colOff>
      <xdr:row>18</xdr:row>
      <xdr:rowOff>114300</xdr:rowOff>
    </xdr:from>
    <xdr:to>
      <xdr:col>16</xdr:col>
      <xdr:colOff>742951</xdr:colOff>
      <xdr:row>18</xdr:row>
      <xdr:rowOff>142875</xdr:rowOff>
    </xdr:to>
    <xdr:cxnSp macro="">
      <xdr:nvCxnSpPr>
        <xdr:cNvPr id="45" name="Connecteur droit avec flèche 44" hidden="1"/>
        <xdr:cNvCxnSpPr/>
      </xdr:nvCxnSpPr>
      <xdr:spPr>
        <a:xfrm flipH="1">
          <a:off x="2676525" y="3686175"/>
          <a:ext cx="7038976" cy="28575"/>
        </a:xfrm>
        <a:prstGeom prst="straightConnector1">
          <a:avLst/>
        </a:prstGeom>
        <a:ln w="25400">
          <a:solidFill>
            <a:schemeClr val="accent5">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638175</xdr:colOff>
      <xdr:row>15</xdr:row>
      <xdr:rowOff>76200</xdr:rowOff>
    </xdr:from>
    <xdr:to>
      <xdr:col>3</xdr:col>
      <xdr:colOff>228600</xdr:colOff>
      <xdr:row>16</xdr:row>
      <xdr:rowOff>133350</xdr:rowOff>
    </xdr:to>
    <xdr:sp macro="" textlink="">
      <xdr:nvSpPr>
        <xdr:cNvPr id="419918" name="ZoneTexte 419917" hidden="1"/>
        <xdr:cNvSpPr txBox="1"/>
      </xdr:nvSpPr>
      <xdr:spPr>
        <a:xfrm>
          <a:off x="2257425" y="2905125"/>
          <a:ext cx="35242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7030A0"/>
              </a:solidFill>
            </a:rPr>
            <a:t>❶</a:t>
          </a:r>
        </a:p>
      </xdr:txBody>
    </xdr:sp>
    <xdr:clientData/>
  </xdr:twoCellAnchor>
  <xdr:twoCellAnchor>
    <xdr:from>
      <xdr:col>3</xdr:col>
      <xdr:colOff>333375</xdr:colOff>
      <xdr:row>16</xdr:row>
      <xdr:rowOff>180975</xdr:rowOff>
    </xdr:from>
    <xdr:to>
      <xdr:col>3</xdr:col>
      <xdr:colOff>685800</xdr:colOff>
      <xdr:row>17</xdr:row>
      <xdr:rowOff>238125</xdr:rowOff>
    </xdr:to>
    <xdr:sp macro="" textlink="">
      <xdr:nvSpPr>
        <xdr:cNvPr id="56" name="ZoneTexte 55" hidden="1"/>
        <xdr:cNvSpPr txBox="1"/>
      </xdr:nvSpPr>
      <xdr:spPr>
        <a:xfrm>
          <a:off x="2714625" y="3257550"/>
          <a:ext cx="35242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7030A0"/>
              </a:solidFill>
            </a:rPr>
            <a:t>❷</a:t>
          </a:r>
        </a:p>
      </xdr:txBody>
    </xdr:sp>
    <xdr:clientData/>
  </xdr:twoCellAnchor>
  <xdr:twoCellAnchor>
    <xdr:from>
      <xdr:col>4</xdr:col>
      <xdr:colOff>466726</xdr:colOff>
      <xdr:row>18</xdr:row>
      <xdr:rowOff>209551</xdr:rowOff>
    </xdr:from>
    <xdr:to>
      <xdr:col>16</xdr:col>
      <xdr:colOff>752475</xdr:colOff>
      <xdr:row>20</xdr:row>
      <xdr:rowOff>38100</xdr:rowOff>
    </xdr:to>
    <xdr:cxnSp macro="">
      <xdr:nvCxnSpPr>
        <xdr:cNvPr id="57" name="Connecteur droit avec flèche 56" hidden="1"/>
        <xdr:cNvCxnSpPr/>
      </xdr:nvCxnSpPr>
      <xdr:spPr>
        <a:xfrm flipH="1" flipV="1">
          <a:off x="3609976" y="3781426"/>
          <a:ext cx="6115049" cy="323849"/>
        </a:xfrm>
        <a:prstGeom prst="straightConnector1">
          <a:avLst/>
        </a:prstGeom>
        <a:ln w="25400">
          <a:solidFill>
            <a:schemeClr val="accent3">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400050</xdr:colOff>
      <xdr:row>21</xdr:row>
      <xdr:rowOff>38101</xdr:rowOff>
    </xdr:from>
    <xdr:to>
      <xdr:col>13</xdr:col>
      <xdr:colOff>19053</xdr:colOff>
      <xdr:row>48</xdr:row>
      <xdr:rowOff>152400</xdr:rowOff>
    </xdr:to>
    <xdr:cxnSp macro="">
      <xdr:nvCxnSpPr>
        <xdr:cNvPr id="59" name="Connecteur droit avec flèche 58" hidden="1"/>
        <xdr:cNvCxnSpPr/>
      </xdr:nvCxnSpPr>
      <xdr:spPr>
        <a:xfrm flipH="1">
          <a:off x="2019300" y="4352926"/>
          <a:ext cx="7734303" cy="4076699"/>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561979</xdr:colOff>
      <xdr:row>27</xdr:row>
      <xdr:rowOff>171450</xdr:rowOff>
    </xdr:from>
    <xdr:to>
      <xdr:col>7</xdr:col>
      <xdr:colOff>1038225</xdr:colOff>
      <xdr:row>49</xdr:row>
      <xdr:rowOff>38100</xdr:rowOff>
    </xdr:to>
    <xdr:cxnSp macro="">
      <xdr:nvCxnSpPr>
        <xdr:cNvPr id="61" name="Connecteur droit avec flèche 60" hidden="1"/>
        <xdr:cNvCxnSpPr/>
      </xdr:nvCxnSpPr>
      <xdr:spPr>
        <a:xfrm flipH="1">
          <a:off x="6276979" y="5972175"/>
          <a:ext cx="476246" cy="259080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19050</xdr:colOff>
      <xdr:row>46</xdr:row>
      <xdr:rowOff>95250</xdr:rowOff>
    </xdr:from>
    <xdr:to>
      <xdr:col>3</xdr:col>
      <xdr:colOff>171450</xdr:colOff>
      <xdr:row>47</xdr:row>
      <xdr:rowOff>152400</xdr:rowOff>
    </xdr:to>
    <xdr:sp macro="" textlink="">
      <xdr:nvSpPr>
        <xdr:cNvPr id="65" name="ZoneTexte 64" hidden="1"/>
        <xdr:cNvSpPr txBox="1"/>
      </xdr:nvSpPr>
      <xdr:spPr>
        <a:xfrm>
          <a:off x="1638300" y="7877175"/>
          <a:ext cx="9144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❶ Inscrire</a:t>
          </a:r>
        </a:p>
      </xdr:txBody>
    </xdr:sp>
    <xdr:clientData/>
  </xdr:twoCellAnchor>
  <xdr:twoCellAnchor>
    <xdr:from>
      <xdr:col>2</xdr:col>
      <xdr:colOff>590550</xdr:colOff>
      <xdr:row>45</xdr:row>
      <xdr:rowOff>66675</xdr:rowOff>
    </xdr:from>
    <xdr:to>
      <xdr:col>4</xdr:col>
      <xdr:colOff>28575</xdr:colOff>
      <xdr:row>46</xdr:row>
      <xdr:rowOff>104775</xdr:rowOff>
    </xdr:to>
    <xdr:sp macro="" textlink="">
      <xdr:nvSpPr>
        <xdr:cNvPr id="66" name="ZoneTexte 65" hidden="1"/>
        <xdr:cNvSpPr txBox="1"/>
      </xdr:nvSpPr>
      <xdr:spPr>
        <a:xfrm>
          <a:off x="2209800" y="7600950"/>
          <a:ext cx="96202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❸ Modifier</a:t>
          </a:r>
        </a:p>
      </xdr:txBody>
    </xdr:sp>
    <xdr:clientData/>
  </xdr:twoCellAnchor>
  <xdr:twoCellAnchor>
    <xdr:from>
      <xdr:col>7</xdr:col>
      <xdr:colOff>590550</xdr:colOff>
      <xdr:row>46</xdr:row>
      <xdr:rowOff>238125</xdr:rowOff>
    </xdr:from>
    <xdr:to>
      <xdr:col>9</xdr:col>
      <xdr:colOff>685800</xdr:colOff>
      <xdr:row>48</xdr:row>
      <xdr:rowOff>47625</xdr:rowOff>
    </xdr:to>
    <xdr:sp macro="" textlink="">
      <xdr:nvSpPr>
        <xdr:cNvPr id="67" name="ZoneTexte 66" hidden="1"/>
        <xdr:cNvSpPr txBox="1"/>
      </xdr:nvSpPr>
      <xdr:spPr>
        <a:xfrm>
          <a:off x="6305550" y="8020050"/>
          <a:ext cx="11430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❷ Vérifier</a:t>
          </a:r>
        </a:p>
      </xdr:txBody>
    </xdr:sp>
    <xdr:clientData/>
  </xdr:twoCellAnchor>
  <xdr:twoCellAnchor>
    <xdr:from>
      <xdr:col>1</xdr:col>
      <xdr:colOff>266700</xdr:colOff>
      <xdr:row>25</xdr:row>
      <xdr:rowOff>19051</xdr:rowOff>
    </xdr:from>
    <xdr:to>
      <xdr:col>13</xdr:col>
      <xdr:colOff>28577</xdr:colOff>
      <xdr:row>49</xdr:row>
      <xdr:rowOff>152400</xdr:rowOff>
    </xdr:to>
    <xdr:cxnSp macro="">
      <xdr:nvCxnSpPr>
        <xdr:cNvPr id="68" name="Connecteur droit avec flèche 67" hidden="1"/>
        <xdr:cNvCxnSpPr/>
      </xdr:nvCxnSpPr>
      <xdr:spPr>
        <a:xfrm flipH="1">
          <a:off x="1123950" y="5324476"/>
          <a:ext cx="8639177" cy="3352799"/>
        </a:xfrm>
        <a:prstGeom prst="straightConnector1">
          <a:avLst/>
        </a:prstGeom>
        <a:ln w="25400">
          <a:solidFill>
            <a:schemeClr val="bg2">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180976</xdr:colOff>
      <xdr:row>46</xdr:row>
      <xdr:rowOff>161925</xdr:rowOff>
    </xdr:from>
    <xdr:to>
      <xdr:col>3</xdr:col>
      <xdr:colOff>657225</xdr:colOff>
      <xdr:row>49</xdr:row>
      <xdr:rowOff>114300</xdr:rowOff>
    </xdr:to>
    <xdr:cxnSp macro="">
      <xdr:nvCxnSpPr>
        <xdr:cNvPr id="71" name="Connecteur droit avec flèche 70" hidden="1"/>
        <xdr:cNvCxnSpPr/>
      </xdr:nvCxnSpPr>
      <xdr:spPr>
        <a:xfrm flipH="1">
          <a:off x="1800226" y="7943850"/>
          <a:ext cx="1238249" cy="695325"/>
        </a:xfrm>
        <a:prstGeom prst="straightConnector1">
          <a:avLst/>
        </a:prstGeom>
        <a:ln w="25400">
          <a:solidFill>
            <a:schemeClr val="bg2">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438150</xdr:colOff>
      <xdr:row>48</xdr:row>
      <xdr:rowOff>57150</xdr:rowOff>
    </xdr:from>
    <xdr:to>
      <xdr:col>2</xdr:col>
      <xdr:colOff>28575</xdr:colOff>
      <xdr:row>49</xdr:row>
      <xdr:rowOff>114300</xdr:rowOff>
    </xdr:to>
    <xdr:sp macro="" textlink="">
      <xdr:nvSpPr>
        <xdr:cNvPr id="74" name="ZoneTexte 73" hidden="1"/>
        <xdr:cNvSpPr txBox="1"/>
      </xdr:nvSpPr>
      <xdr:spPr>
        <a:xfrm>
          <a:off x="1295400" y="8334375"/>
          <a:ext cx="35242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bg2">
                  <a:lumMod val="50000"/>
                </a:schemeClr>
              </a:solidFill>
            </a:rPr>
            <a:t>❶</a:t>
          </a:r>
          <a:endParaRPr lang="fr-FR" sz="1100" b="1">
            <a:solidFill>
              <a:srgbClr val="FF0000"/>
            </a:solidFill>
          </a:endParaRPr>
        </a:p>
      </xdr:txBody>
    </xdr:sp>
    <xdr:clientData/>
  </xdr:twoCellAnchor>
  <xdr:twoCellAnchor>
    <xdr:from>
      <xdr:col>2</xdr:col>
      <xdr:colOff>704850</xdr:colOff>
      <xdr:row>47</xdr:row>
      <xdr:rowOff>190500</xdr:rowOff>
    </xdr:from>
    <xdr:to>
      <xdr:col>3</xdr:col>
      <xdr:colOff>295275</xdr:colOff>
      <xdr:row>49</xdr:row>
      <xdr:rowOff>0</xdr:rowOff>
    </xdr:to>
    <xdr:sp macro="" textlink="">
      <xdr:nvSpPr>
        <xdr:cNvPr id="75" name="ZoneTexte 74" hidden="1"/>
        <xdr:cNvSpPr txBox="1"/>
      </xdr:nvSpPr>
      <xdr:spPr>
        <a:xfrm>
          <a:off x="2324100" y="8220075"/>
          <a:ext cx="35242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bg2">
                  <a:lumMod val="50000"/>
                </a:schemeClr>
              </a:solidFill>
            </a:rPr>
            <a:t>❷</a:t>
          </a:r>
          <a:endParaRPr lang="fr-FR" sz="1100" b="1">
            <a:solidFill>
              <a:srgbClr val="FF0000"/>
            </a:solidFill>
          </a:endParaRPr>
        </a:p>
      </xdr:txBody>
    </xdr:sp>
    <xdr:clientData/>
  </xdr:twoCellAnchor>
  <xdr:twoCellAnchor>
    <xdr:from>
      <xdr:col>1</xdr:col>
      <xdr:colOff>581025</xdr:colOff>
      <xdr:row>26</xdr:row>
      <xdr:rowOff>19051</xdr:rowOff>
    </xdr:from>
    <xdr:to>
      <xdr:col>13</xdr:col>
      <xdr:colOff>19053</xdr:colOff>
      <xdr:row>50</xdr:row>
      <xdr:rowOff>133350</xdr:rowOff>
    </xdr:to>
    <xdr:cxnSp macro="">
      <xdr:nvCxnSpPr>
        <xdr:cNvPr id="78" name="Connecteur droit avec flèche 77" hidden="1"/>
        <xdr:cNvCxnSpPr/>
      </xdr:nvCxnSpPr>
      <xdr:spPr>
        <a:xfrm flipH="1">
          <a:off x="1438275" y="5572126"/>
          <a:ext cx="8315328" cy="3333749"/>
        </a:xfrm>
        <a:prstGeom prst="straightConnector1">
          <a:avLst/>
        </a:prstGeom>
        <a:ln w="25400">
          <a:solidFill>
            <a:schemeClr val="accent6">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276226</xdr:colOff>
      <xdr:row>49</xdr:row>
      <xdr:rowOff>104775</xdr:rowOff>
    </xdr:from>
    <xdr:to>
      <xdr:col>2</xdr:col>
      <xdr:colOff>495300</xdr:colOff>
      <xdr:row>50</xdr:row>
      <xdr:rowOff>152400</xdr:rowOff>
    </xdr:to>
    <xdr:cxnSp macro="">
      <xdr:nvCxnSpPr>
        <xdr:cNvPr id="80" name="Connecteur droit avec flèche 79" hidden="1"/>
        <xdr:cNvCxnSpPr/>
      </xdr:nvCxnSpPr>
      <xdr:spPr>
        <a:xfrm flipH="1">
          <a:off x="1895476" y="8629650"/>
          <a:ext cx="219074" cy="295275"/>
        </a:xfrm>
        <a:prstGeom prst="straightConnector1">
          <a:avLst/>
        </a:prstGeom>
        <a:ln w="25400">
          <a:solidFill>
            <a:schemeClr val="accent6">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533400</xdr:colOff>
      <xdr:row>49</xdr:row>
      <xdr:rowOff>38100</xdr:rowOff>
    </xdr:from>
    <xdr:to>
      <xdr:col>2</xdr:col>
      <xdr:colOff>123825</xdr:colOff>
      <xdr:row>50</xdr:row>
      <xdr:rowOff>95250</xdr:rowOff>
    </xdr:to>
    <xdr:sp macro="" textlink="">
      <xdr:nvSpPr>
        <xdr:cNvPr id="83" name="ZoneTexte 82" hidden="1"/>
        <xdr:cNvSpPr txBox="1"/>
      </xdr:nvSpPr>
      <xdr:spPr>
        <a:xfrm>
          <a:off x="1390650" y="8562975"/>
          <a:ext cx="35242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accent6">
                  <a:lumMod val="75000"/>
                </a:schemeClr>
              </a:solidFill>
            </a:rPr>
            <a:t>❶</a:t>
          </a:r>
          <a:r>
            <a:rPr lang="fr-FR" sz="1100" b="1">
              <a:solidFill>
                <a:srgbClr val="FF0000"/>
              </a:solidFill>
            </a:rPr>
            <a:t> v</a:t>
          </a:r>
        </a:p>
      </xdr:txBody>
    </xdr:sp>
    <xdr:clientData/>
  </xdr:twoCellAnchor>
  <xdr:twoCellAnchor>
    <xdr:from>
      <xdr:col>2</xdr:col>
      <xdr:colOff>409575</xdr:colOff>
      <xdr:row>49</xdr:row>
      <xdr:rowOff>190500</xdr:rowOff>
    </xdr:from>
    <xdr:to>
      <xdr:col>3</xdr:col>
      <xdr:colOff>0</xdr:colOff>
      <xdr:row>51</xdr:row>
      <xdr:rowOff>0</xdr:rowOff>
    </xdr:to>
    <xdr:sp macro="" textlink="">
      <xdr:nvSpPr>
        <xdr:cNvPr id="84" name="ZoneTexte 83" hidden="1"/>
        <xdr:cNvSpPr txBox="1"/>
      </xdr:nvSpPr>
      <xdr:spPr>
        <a:xfrm>
          <a:off x="2028825" y="8715375"/>
          <a:ext cx="35242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accent6">
                  <a:lumMod val="75000"/>
                </a:schemeClr>
              </a:solidFill>
            </a:rPr>
            <a:t>❷</a:t>
          </a:r>
        </a:p>
      </xdr:txBody>
    </xdr:sp>
    <xdr:clientData/>
  </xdr:twoCellAnchor>
  <xdr:twoCellAnchor>
    <xdr:from>
      <xdr:col>13</xdr:col>
      <xdr:colOff>85724</xdr:colOff>
      <xdr:row>13</xdr:row>
      <xdr:rowOff>247650</xdr:rowOff>
    </xdr:from>
    <xdr:to>
      <xdr:col>16</xdr:col>
      <xdr:colOff>2428874</xdr:colOff>
      <xdr:row>16</xdr:row>
      <xdr:rowOff>104775</xdr:rowOff>
    </xdr:to>
    <xdr:sp macro="[0]!Mode_d_emploi" textlink="">
      <xdr:nvSpPr>
        <xdr:cNvPr id="95" name="Organigramme : Processus 94"/>
        <xdr:cNvSpPr/>
      </xdr:nvSpPr>
      <xdr:spPr>
        <a:xfrm>
          <a:off x="10744199" y="2447925"/>
          <a:ext cx="3457575" cy="733425"/>
        </a:xfrm>
        <a:prstGeom prst="flowChartProcess">
          <a:avLst/>
        </a:prstGeom>
        <a:solidFill>
          <a:schemeClr val="tx1">
            <a:lumMod val="75000"/>
            <a:lumOff val="25000"/>
          </a:schemeClr>
        </a:solidFill>
        <a:ln>
          <a:solidFill>
            <a:schemeClr val="tx1"/>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fr-FR" sz="1400" b="1">
              <a:solidFill>
                <a:schemeClr val="lt1"/>
              </a:solidFill>
              <a:latin typeface="Rockwell Extra Bold" panose="02060903040505020403" pitchFamily="18" charset="0"/>
              <a:ea typeface="+mn-ea"/>
              <a:cs typeface="+mn-cs"/>
            </a:rPr>
            <a:t>AFFICHER/MASQUER MODE D'EMPLOI</a:t>
          </a:r>
        </a:p>
      </xdr:txBody>
    </xdr:sp>
    <xdr:clientData/>
  </xdr:twoCellAnchor>
  <xdr:twoCellAnchor>
    <xdr:from>
      <xdr:col>9</xdr:col>
      <xdr:colOff>962026</xdr:colOff>
      <xdr:row>4</xdr:row>
      <xdr:rowOff>142877</xdr:rowOff>
    </xdr:from>
    <xdr:to>
      <xdr:col>12</xdr:col>
      <xdr:colOff>752475</xdr:colOff>
      <xdr:row>15</xdr:row>
      <xdr:rowOff>104775</xdr:rowOff>
    </xdr:to>
    <xdr:cxnSp macro="">
      <xdr:nvCxnSpPr>
        <xdr:cNvPr id="4" name="Connecteur droit avec flèche 3" hidden="1"/>
        <xdr:cNvCxnSpPr/>
      </xdr:nvCxnSpPr>
      <xdr:spPr>
        <a:xfrm flipH="1" flipV="1">
          <a:off x="7724776" y="876302"/>
          <a:ext cx="2000249" cy="2057398"/>
        </a:xfrm>
        <a:prstGeom prst="straightConnector1">
          <a:avLst/>
        </a:prstGeom>
        <a:ln w="25400">
          <a:solidFill>
            <a:srgbClr val="FFC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352425</xdr:colOff>
      <xdr:row>3</xdr:row>
      <xdr:rowOff>114300</xdr:rowOff>
    </xdr:from>
    <xdr:to>
      <xdr:col>13</xdr:col>
      <xdr:colOff>1</xdr:colOff>
      <xdr:row>27</xdr:row>
      <xdr:rowOff>0</xdr:rowOff>
    </xdr:to>
    <xdr:cxnSp macro="">
      <xdr:nvCxnSpPr>
        <xdr:cNvPr id="93" name="Connecteur droit avec flèche 92" hidden="1"/>
        <xdr:cNvCxnSpPr/>
      </xdr:nvCxnSpPr>
      <xdr:spPr>
        <a:xfrm flipH="1" flipV="1">
          <a:off x="7115175" y="685800"/>
          <a:ext cx="2619376" cy="5114925"/>
        </a:xfrm>
        <a:prstGeom prst="straightConnector1">
          <a:avLst/>
        </a:prstGeom>
        <a:ln w="2540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514350</xdr:colOff>
      <xdr:row>16</xdr:row>
      <xdr:rowOff>85725</xdr:rowOff>
    </xdr:from>
    <xdr:to>
      <xdr:col>12</xdr:col>
      <xdr:colOff>723902</xdr:colOff>
      <xdr:row>16</xdr:row>
      <xdr:rowOff>85725</xdr:rowOff>
    </xdr:to>
    <xdr:cxnSp macro="">
      <xdr:nvCxnSpPr>
        <xdr:cNvPr id="26" name="Connecteur droit avec flèche 25" hidden="1"/>
        <xdr:cNvCxnSpPr/>
      </xdr:nvCxnSpPr>
      <xdr:spPr>
        <a:xfrm flipH="1">
          <a:off x="2133600" y="3162300"/>
          <a:ext cx="7562852" cy="0"/>
        </a:xfrm>
        <a:prstGeom prst="straightConnector1">
          <a:avLst/>
        </a:prstGeom>
        <a:ln w="25400">
          <a:solidFill>
            <a:srgbClr val="7030A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14</xdr:col>
      <xdr:colOff>247651</xdr:colOff>
      <xdr:row>27</xdr:row>
      <xdr:rowOff>104776</xdr:rowOff>
    </xdr:from>
    <xdr:to>
      <xdr:col>16</xdr:col>
      <xdr:colOff>198600</xdr:colOff>
      <xdr:row>28</xdr:row>
      <xdr:rowOff>152400</xdr:rowOff>
    </xdr:to>
    <xdr:pic macro="[0]!SauvegarderFichier">
      <xdr:nvPicPr>
        <xdr:cNvPr id="52" name="Image 5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744201" y="5905501"/>
          <a:ext cx="303374" cy="228599"/>
        </a:xfrm>
        <a:prstGeom prst="rect">
          <a:avLst/>
        </a:prstGeom>
      </xdr:spPr>
    </xdr:pic>
    <xdr:clientData/>
  </xdr:twoCellAnchor>
  <xdr:twoCellAnchor>
    <xdr:from>
      <xdr:col>10</xdr:col>
      <xdr:colOff>571500</xdr:colOff>
      <xdr:row>18</xdr:row>
      <xdr:rowOff>161925</xdr:rowOff>
    </xdr:from>
    <xdr:to>
      <xdr:col>12</xdr:col>
      <xdr:colOff>752475</xdr:colOff>
      <xdr:row>19</xdr:row>
      <xdr:rowOff>76200</xdr:rowOff>
    </xdr:to>
    <xdr:cxnSp macro="">
      <xdr:nvCxnSpPr>
        <xdr:cNvPr id="58" name="Connecteur droit avec flèche 57" hidden="1"/>
        <xdr:cNvCxnSpPr/>
      </xdr:nvCxnSpPr>
      <xdr:spPr>
        <a:xfrm flipH="1" flipV="1">
          <a:off x="8782050" y="3733800"/>
          <a:ext cx="942975" cy="161925"/>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19</xdr:row>
      <xdr:rowOff>161925</xdr:rowOff>
    </xdr:from>
    <xdr:to>
      <xdr:col>12</xdr:col>
      <xdr:colOff>752475</xdr:colOff>
      <xdr:row>20</xdr:row>
      <xdr:rowOff>76200</xdr:rowOff>
    </xdr:to>
    <xdr:cxnSp macro="">
      <xdr:nvCxnSpPr>
        <xdr:cNvPr id="44" name="Connecteur droit avec flèche 43"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20</xdr:row>
      <xdr:rowOff>161925</xdr:rowOff>
    </xdr:from>
    <xdr:to>
      <xdr:col>12</xdr:col>
      <xdr:colOff>752475</xdr:colOff>
      <xdr:row>21</xdr:row>
      <xdr:rowOff>76200</xdr:rowOff>
    </xdr:to>
    <xdr:cxnSp macro="">
      <xdr:nvCxnSpPr>
        <xdr:cNvPr id="46" name="Connecteur droit avec flèche 45"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21</xdr:row>
      <xdr:rowOff>161925</xdr:rowOff>
    </xdr:from>
    <xdr:to>
      <xdr:col>12</xdr:col>
      <xdr:colOff>752475</xdr:colOff>
      <xdr:row>22</xdr:row>
      <xdr:rowOff>76200</xdr:rowOff>
    </xdr:to>
    <xdr:cxnSp macro="">
      <xdr:nvCxnSpPr>
        <xdr:cNvPr id="47" name="Connecteur droit avec flèche 46"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22</xdr:row>
      <xdr:rowOff>161925</xdr:rowOff>
    </xdr:from>
    <xdr:to>
      <xdr:col>12</xdr:col>
      <xdr:colOff>752475</xdr:colOff>
      <xdr:row>23</xdr:row>
      <xdr:rowOff>76200</xdr:rowOff>
    </xdr:to>
    <xdr:cxnSp macro="">
      <xdr:nvCxnSpPr>
        <xdr:cNvPr id="48" name="Connecteur droit avec flèche 47"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23</xdr:row>
      <xdr:rowOff>161925</xdr:rowOff>
    </xdr:from>
    <xdr:to>
      <xdr:col>12</xdr:col>
      <xdr:colOff>752475</xdr:colOff>
      <xdr:row>24</xdr:row>
      <xdr:rowOff>76200</xdr:rowOff>
    </xdr:to>
    <xdr:cxnSp macro="">
      <xdr:nvCxnSpPr>
        <xdr:cNvPr id="49" name="Connecteur droit avec flèche 48"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24</xdr:row>
      <xdr:rowOff>161925</xdr:rowOff>
    </xdr:from>
    <xdr:to>
      <xdr:col>12</xdr:col>
      <xdr:colOff>752475</xdr:colOff>
      <xdr:row>25</xdr:row>
      <xdr:rowOff>76200</xdr:rowOff>
    </xdr:to>
    <xdr:cxnSp macro="">
      <xdr:nvCxnSpPr>
        <xdr:cNvPr id="50" name="Connecteur droit avec flèche 49"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25</xdr:row>
      <xdr:rowOff>161925</xdr:rowOff>
    </xdr:from>
    <xdr:to>
      <xdr:col>12</xdr:col>
      <xdr:colOff>752475</xdr:colOff>
      <xdr:row>26</xdr:row>
      <xdr:rowOff>76200</xdr:rowOff>
    </xdr:to>
    <xdr:cxnSp macro="">
      <xdr:nvCxnSpPr>
        <xdr:cNvPr id="51" name="Connecteur droit avec flèche 50"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26</xdr:row>
      <xdr:rowOff>161925</xdr:rowOff>
    </xdr:from>
    <xdr:to>
      <xdr:col>12</xdr:col>
      <xdr:colOff>752475</xdr:colOff>
      <xdr:row>27</xdr:row>
      <xdr:rowOff>76200</xdr:rowOff>
    </xdr:to>
    <xdr:cxnSp macro="">
      <xdr:nvCxnSpPr>
        <xdr:cNvPr id="53" name="Connecteur droit avec flèche 52"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27</xdr:row>
      <xdr:rowOff>161925</xdr:rowOff>
    </xdr:from>
    <xdr:to>
      <xdr:col>12</xdr:col>
      <xdr:colOff>752475</xdr:colOff>
      <xdr:row>28</xdr:row>
      <xdr:rowOff>76200</xdr:rowOff>
    </xdr:to>
    <xdr:cxnSp macro="">
      <xdr:nvCxnSpPr>
        <xdr:cNvPr id="54" name="Connecteur droit avec flèche 53"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28</xdr:row>
      <xdr:rowOff>161925</xdr:rowOff>
    </xdr:from>
    <xdr:to>
      <xdr:col>12</xdr:col>
      <xdr:colOff>752475</xdr:colOff>
      <xdr:row>29</xdr:row>
      <xdr:rowOff>76200</xdr:rowOff>
    </xdr:to>
    <xdr:cxnSp macro="">
      <xdr:nvCxnSpPr>
        <xdr:cNvPr id="55" name="Connecteur droit avec flèche 54"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29</xdr:row>
      <xdr:rowOff>161925</xdr:rowOff>
    </xdr:from>
    <xdr:to>
      <xdr:col>12</xdr:col>
      <xdr:colOff>752475</xdr:colOff>
      <xdr:row>30</xdr:row>
      <xdr:rowOff>76200</xdr:rowOff>
    </xdr:to>
    <xdr:cxnSp macro="">
      <xdr:nvCxnSpPr>
        <xdr:cNvPr id="60" name="Connecteur droit avec flèche 59"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30</xdr:row>
      <xdr:rowOff>161925</xdr:rowOff>
    </xdr:from>
    <xdr:to>
      <xdr:col>12</xdr:col>
      <xdr:colOff>752475</xdr:colOff>
      <xdr:row>31</xdr:row>
      <xdr:rowOff>76200</xdr:rowOff>
    </xdr:to>
    <xdr:cxnSp macro="">
      <xdr:nvCxnSpPr>
        <xdr:cNvPr id="62" name="Connecteur droit avec flèche 61"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31</xdr:row>
      <xdr:rowOff>161925</xdr:rowOff>
    </xdr:from>
    <xdr:to>
      <xdr:col>12</xdr:col>
      <xdr:colOff>752475</xdr:colOff>
      <xdr:row>32</xdr:row>
      <xdr:rowOff>76200</xdr:rowOff>
    </xdr:to>
    <xdr:cxnSp macro="">
      <xdr:nvCxnSpPr>
        <xdr:cNvPr id="63" name="Connecteur droit avec flèche 62"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32</xdr:row>
      <xdr:rowOff>161925</xdr:rowOff>
    </xdr:from>
    <xdr:to>
      <xdr:col>12</xdr:col>
      <xdr:colOff>752475</xdr:colOff>
      <xdr:row>33</xdr:row>
      <xdr:rowOff>76200</xdr:rowOff>
    </xdr:to>
    <xdr:cxnSp macro="">
      <xdr:nvCxnSpPr>
        <xdr:cNvPr id="64" name="Connecteur droit avec flèche 63"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33</xdr:row>
      <xdr:rowOff>161925</xdr:rowOff>
    </xdr:from>
    <xdr:to>
      <xdr:col>12</xdr:col>
      <xdr:colOff>752475</xdr:colOff>
      <xdr:row>34</xdr:row>
      <xdr:rowOff>76200</xdr:rowOff>
    </xdr:to>
    <xdr:cxnSp macro="">
      <xdr:nvCxnSpPr>
        <xdr:cNvPr id="69" name="Connecteur droit avec flèche 68"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34</xdr:row>
      <xdr:rowOff>161925</xdr:rowOff>
    </xdr:from>
    <xdr:to>
      <xdr:col>12</xdr:col>
      <xdr:colOff>752475</xdr:colOff>
      <xdr:row>35</xdr:row>
      <xdr:rowOff>76200</xdr:rowOff>
    </xdr:to>
    <xdr:cxnSp macro="">
      <xdr:nvCxnSpPr>
        <xdr:cNvPr id="70" name="Connecteur droit avec flèche 69"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35</xdr:row>
      <xdr:rowOff>161925</xdr:rowOff>
    </xdr:from>
    <xdr:to>
      <xdr:col>12</xdr:col>
      <xdr:colOff>752475</xdr:colOff>
      <xdr:row>36</xdr:row>
      <xdr:rowOff>76200</xdr:rowOff>
    </xdr:to>
    <xdr:cxnSp macro="">
      <xdr:nvCxnSpPr>
        <xdr:cNvPr id="72" name="Connecteur droit avec flèche 71"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36</xdr:row>
      <xdr:rowOff>161925</xdr:rowOff>
    </xdr:from>
    <xdr:to>
      <xdr:col>12</xdr:col>
      <xdr:colOff>752475</xdr:colOff>
      <xdr:row>37</xdr:row>
      <xdr:rowOff>76200</xdr:rowOff>
    </xdr:to>
    <xdr:cxnSp macro="">
      <xdr:nvCxnSpPr>
        <xdr:cNvPr id="73" name="Connecteur droit avec flèche 72"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37</xdr:row>
      <xdr:rowOff>161925</xdr:rowOff>
    </xdr:from>
    <xdr:to>
      <xdr:col>12</xdr:col>
      <xdr:colOff>752475</xdr:colOff>
      <xdr:row>38</xdr:row>
      <xdr:rowOff>76200</xdr:rowOff>
    </xdr:to>
    <xdr:cxnSp macro="">
      <xdr:nvCxnSpPr>
        <xdr:cNvPr id="76" name="Connecteur droit avec flèche 75"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38</xdr:row>
      <xdr:rowOff>161925</xdr:rowOff>
    </xdr:from>
    <xdr:to>
      <xdr:col>12</xdr:col>
      <xdr:colOff>752475</xdr:colOff>
      <xdr:row>39</xdr:row>
      <xdr:rowOff>76200</xdr:rowOff>
    </xdr:to>
    <xdr:cxnSp macro="">
      <xdr:nvCxnSpPr>
        <xdr:cNvPr id="77" name="Connecteur droit avec flèche 76"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39</xdr:row>
      <xdr:rowOff>161925</xdr:rowOff>
    </xdr:from>
    <xdr:to>
      <xdr:col>12</xdr:col>
      <xdr:colOff>752475</xdr:colOff>
      <xdr:row>40</xdr:row>
      <xdr:rowOff>76200</xdr:rowOff>
    </xdr:to>
    <xdr:cxnSp macro="">
      <xdr:nvCxnSpPr>
        <xdr:cNvPr id="79" name="Connecteur droit avec flèche 78"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40</xdr:row>
      <xdr:rowOff>161925</xdr:rowOff>
    </xdr:from>
    <xdr:to>
      <xdr:col>12</xdr:col>
      <xdr:colOff>752475</xdr:colOff>
      <xdr:row>41</xdr:row>
      <xdr:rowOff>76200</xdr:rowOff>
    </xdr:to>
    <xdr:cxnSp macro="">
      <xdr:nvCxnSpPr>
        <xdr:cNvPr id="81" name="Connecteur droit avec flèche 80"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41</xdr:row>
      <xdr:rowOff>161925</xdr:rowOff>
    </xdr:from>
    <xdr:to>
      <xdr:col>12</xdr:col>
      <xdr:colOff>752475</xdr:colOff>
      <xdr:row>42</xdr:row>
      <xdr:rowOff>76200</xdr:rowOff>
    </xdr:to>
    <xdr:cxnSp macro="">
      <xdr:nvCxnSpPr>
        <xdr:cNvPr id="82" name="Connecteur droit avec flèche 81"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19</xdr:row>
      <xdr:rowOff>161925</xdr:rowOff>
    </xdr:from>
    <xdr:to>
      <xdr:col>12</xdr:col>
      <xdr:colOff>752475</xdr:colOff>
      <xdr:row>20</xdr:row>
      <xdr:rowOff>76200</xdr:rowOff>
    </xdr:to>
    <xdr:cxnSp macro="">
      <xdr:nvCxnSpPr>
        <xdr:cNvPr id="85" name="Connecteur droit avec flèche 84"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20</xdr:row>
      <xdr:rowOff>161925</xdr:rowOff>
    </xdr:from>
    <xdr:to>
      <xdr:col>12</xdr:col>
      <xdr:colOff>752475</xdr:colOff>
      <xdr:row>21</xdr:row>
      <xdr:rowOff>76200</xdr:rowOff>
    </xdr:to>
    <xdr:cxnSp macro="">
      <xdr:nvCxnSpPr>
        <xdr:cNvPr id="86" name="Connecteur droit avec flèche 85"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21</xdr:row>
      <xdr:rowOff>161925</xdr:rowOff>
    </xdr:from>
    <xdr:to>
      <xdr:col>12</xdr:col>
      <xdr:colOff>752475</xdr:colOff>
      <xdr:row>22</xdr:row>
      <xdr:rowOff>76200</xdr:rowOff>
    </xdr:to>
    <xdr:cxnSp macro="">
      <xdr:nvCxnSpPr>
        <xdr:cNvPr id="87" name="Connecteur droit avec flèche 86"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22</xdr:row>
      <xdr:rowOff>161925</xdr:rowOff>
    </xdr:from>
    <xdr:to>
      <xdr:col>12</xdr:col>
      <xdr:colOff>752475</xdr:colOff>
      <xdr:row>23</xdr:row>
      <xdr:rowOff>76200</xdr:rowOff>
    </xdr:to>
    <xdr:cxnSp macro="">
      <xdr:nvCxnSpPr>
        <xdr:cNvPr id="88" name="Connecteur droit avec flèche 87"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23</xdr:row>
      <xdr:rowOff>161925</xdr:rowOff>
    </xdr:from>
    <xdr:to>
      <xdr:col>12</xdr:col>
      <xdr:colOff>752475</xdr:colOff>
      <xdr:row>24</xdr:row>
      <xdr:rowOff>76200</xdr:rowOff>
    </xdr:to>
    <xdr:cxnSp macro="">
      <xdr:nvCxnSpPr>
        <xdr:cNvPr id="89" name="Connecteur droit avec flèche 88"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24</xdr:row>
      <xdr:rowOff>161925</xdr:rowOff>
    </xdr:from>
    <xdr:to>
      <xdr:col>12</xdr:col>
      <xdr:colOff>752475</xdr:colOff>
      <xdr:row>25</xdr:row>
      <xdr:rowOff>76200</xdr:rowOff>
    </xdr:to>
    <xdr:cxnSp macro="">
      <xdr:nvCxnSpPr>
        <xdr:cNvPr id="90" name="Connecteur droit avec flèche 89"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25</xdr:row>
      <xdr:rowOff>161925</xdr:rowOff>
    </xdr:from>
    <xdr:to>
      <xdr:col>12</xdr:col>
      <xdr:colOff>752475</xdr:colOff>
      <xdr:row>26</xdr:row>
      <xdr:rowOff>76200</xdr:rowOff>
    </xdr:to>
    <xdr:cxnSp macro="">
      <xdr:nvCxnSpPr>
        <xdr:cNvPr id="91" name="Connecteur droit avec flèche 90"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26</xdr:row>
      <xdr:rowOff>161925</xdr:rowOff>
    </xdr:from>
    <xdr:to>
      <xdr:col>12</xdr:col>
      <xdr:colOff>752475</xdr:colOff>
      <xdr:row>27</xdr:row>
      <xdr:rowOff>76200</xdr:rowOff>
    </xdr:to>
    <xdr:cxnSp macro="">
      <xdr:nvCxnSpPr>
        <xdr:cNvPr id="92" name="Connecteur droit avec flèche 91"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27</xdr:row>
      <xdr:rowOff>161925</xdr:rowOff>
    </xdr:from>
    <xdr:to>
      <xdr:col>12</xdr:col>
      <xdr:colOff>752475</xdr:colOff>
      <xdr:row>28</xdr:row>
      <xdr:rowOff>76200</xdr:rowOff>
    </xdr:to>
    <xdr:cxnSp macro="">
      <xdr:nvCxnSpPr>
        <xdr:cNvPr id="94" name="Connecteur droit avec flèche 93"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28</xdr:row>
      <xdr:rowOff>161925</xdr:rowOff>
    </xdr:from>
    <xdr:to>
      <xdr:col>12</xdr:col>
      <xdr:colOff>752475</xdr:colOff>
      <xdr:row>29</xdr:row>
      <xdr:rowOff>76200</xdr:rowOff>
    </xdr:to>
    <xdr:cxnSp macro="">
      <xdr:nvCxnSpPr>
        <xdr:cNvPr id="96" name="Connecteur droit avec flèche 95"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29</xdr:row>
      <xdr:rowOff>161925</xdr:rowOff>
    </xdr:from>
    <xdr:to>
      <xdr:col>12</xdr:col>
      <xdr:colOff>752475</xdr:colOff>
      <xdr:row>30</xdr:row>
      <xdr:rowOff>76200</xdr:rowOff>
    </xdr:to>
    <xdr:cxnSp macro="">
      <xdr:nvCxnSpPr>
        <xdr:cNvPr id="97" name="Connecteur droit avec flèche 96"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30</xdr:row>
      <xdr:rowOff>161925</xdr:rowOff>
    </xdr:from>
    <xdr:to>
      <xdr:col>12</xdr:col>
      <xdr:colOff>752475</xdr:colOff>
      <xdr:row>31</xdr:row>
      <xdr:rowOff>76200</xdr:rowOff>
    </xdr:to>
    <xdr:cxnSp macro="">
      <xdr:nvCxnSpPr>
        <xdr:cNvPr id="98" name="Connecteur droit avec flèche 97"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31</xdr:row>
      <xdr:rowOff>161925</xdr:rowOff>
    </xdr:from>
    <xdr:to>
      <xdr:col>12</xdr:col>
      <xdr:colOff>752475</xdr:colOff>
      <xdr:row>32</xdr:row>
      <xdr:rowOff>76200</xdr:rowOff>
    </xdr:to>
    <xdr:cxnSp macro="">
      <xdr:nvCxnSpPr>
        <xdr:cNvPr id="99" name="Connecteur droit avec flèche 98"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32</xdr:row>
      <xdr:rowOff>161925</xdr:rowOff>
    </xdr:from>
    <xdr:to>
      <xdr:col>12</xdr:col>
      <xdr:colOff>752475</xdr:colOff>
      <xdr:row>33</xdr:row>
      <xdr:rowOff>76200</xdr:rowOff>
    </xdr:to>
    <xdr:cxnSp macro="">
      <xdr:nvCxnSpPr>
        <xdr:cNvPr id="100" name="Connecteur droit avec flèche 99"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33</xdr:row>
      <xdr:rowOff>161925</xdr:rowOff>
    </xdr:from>
    <xdr:to>
      <xdr:col>12</xdr:col>
      <xdr:colOff>752475</xdr:colOff>
      <xdr:row>34</xdr:row>
      <xdr:rowOff>76200</xdr:rowOff>
    </xdr:to>
    <xdr:cxnSp macro="">
      <xdr:nvCxnSpPr>
        <xdr:cNvPr id="101" name="Connecteur droit avec flèche 100"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34</xdr:row>
      <xdr:rowOff>161925</xdr:rowOff>
    </xdr:from>
    <xdr:to>
      <xdr:col>12</xdr:col>
      <xdr:colOff>752475</xdr:colOff>
      <xdr:row>35</xdr:row>
      <xdr:rowOff>76200</xdr:rowOff>
    </xdr:to>
    <xdr:cxnSp macro="">
      <xdr:nvCxnSpPr>
        <xdr:cNvPr id="102" name="Connecteur droit avec flèche 101"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35</xdr:row>
      <xdr:rowOff>161925</xdr:rowOff>
    </xdr:from>
    <xdr:to>
      <xdr:col>12</xdr:col>
      <xdr:colOff>752475</xdr:colOff>
      <xdr:row>36</xdr:row>
      <xdr:rowOff>76200</xdr:rowOff>
    </xdr:to>
    <xdr:cxnSp macro="">
      <xdr:nvCxnSpPr>
        <xdr:cNvPr id="103" name="Connecteur droit avec flèche 102"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36</xdr:row>
      <xdr:rowOff>161925</xdr:rowOff>
    </xdr:from>
    <xdr:to>
      <xdr:col>12</xdr:col>
      <xdr:colOff>752475</xdr:colOff>
      <xdr:row>37</xdr:row>
      <xdr:rowOff>76200</xdr:rowOff>
    </xdr:to>
    <xdr:cxnSp macro="">
      <xdr:nvCxnSpPr>
        <xdr:cNvPr id="104" name="Connecteur droit avec flèche 103"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37</xdr:row>
      <xdr:rowOff>161925</xdr:rowOff>
    </xdr:from>
    <xdr:to>
      <xdr:col>12</xdr:col>
      <xdr:colOff>752475</xdr:colOff>
      <xdr:row>38</xdr:row>
      <xdr:rowOff>76200</xdr:rowOff>
    </xdr:to>
    <xdr:cxnSp macro="">
      <xdr:nvCxnSpPr>
        <xdr:cNvPr id="105" name="Connecteur droit avec flèche 104"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38</xdr:row>
      <xdr:rowOff>161925</xdr:rowOff>
    </xdr:from>
    <xdr:to>
      <xdr:col>12</xdr:col>
      <xdr:colOff>752475</xdr:colOff>
      <xdr:row>39</xdr:row>
      <xdr:rowOff>76200</xdr:rowOff>
    </xdr:to>
    <xdr:cxnSp macro="">
      <xdr:nvCxnSpPr>
        <xdr:cNvPr id="106" name="Connecteur droit avec flèche 105"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39</xdr:row>
      <xdr:rowOff>161925</xdr:rowOff>
    </xdr:from>
    <xdr:to>
      <xdr:col>12</xdr:col>
      <xdr:colOff>752475</xdr:colOff>
      <xdr:row>40</xdr:row>
      <xdr:rowOff>76200</xdr:rowOff>
    </xdr:to>
    <xdr:cxnSp macro="">
      <xdr:nvCxnSpPr>
        <xdr:cNvPr id="107" name="Connecteur droit avec flèche 106"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40</xdr:row>
      <xdr:rowOff>161925</xdr:rowOff>
    </xdr:from>
    <xdr:to>
      <xdr:col>12</xdr:col>
      <xdr:colOff>752475</xdr:colOff>
      <xdr:row>41</xdr:row>
      <xdr:rowOff>76200</xdr:rowOff>
    </xdr:to>
    <xdr:cxnSp macro="">
      <xdr:nvCxnSpPr>
        <xdr:cNvPr id="108" name="Connecteur droit avec flèche 107"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41</xdr:row>
      <xdr:rowOff>161925</xdr:rowOff>
    </xdr:from>
    <xdr:to>
      <xdr:col>12</xdr:col>
      <xdr:colOff>752475</xdr:colOff>
      <xdr:row>42</xdr:row>
      <xdr:rowOff>76200</xdr:rowOff>
    </xdr:to>
    <xdr:cxnSp macro="">
      <xdr:nvCxnSpPr>
        <xdr:cNvPr id="109" name="Connecteur droit avec flèche 108"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19</xdr:row>
      <xdr:rowOff>161925</xdr:rowOff>
    </xdr:from>
    <xdr:to>
      <xdr:col>12</xdr:col>
      <xdr:colOff>752475</xdr:colOff>
      <xdr:row>20</xdr:row>
      <xdr:rowOff>76200</xdr:rowOff>
    </xdr:to>
    <xdr:cxnSp macro="">
      <xdr:nvCxnSpPr>
        <xdr:cNvPr id="110" name="Connecteur droit avec flèche 109"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20</xdr:row>
      <xdr:rowOff>161925</xdr:rowOff>
    </xdr:from>
    <xdr:to>
      <xdr:col>12</xdr:col>
      <xdr:colOff>752475</xdr:colOff>
      <xdr:row>21</xdr:row>
      <xdr:rowOff>76200</xdr:rowOff>
    </xdr:to>
    <xdr:cxnSp macro="">
      <xdr:nvCxnSpPr>
        <xdr:cNvPr id="111" name="Connecteur droit avec flèche 110"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21</xdr:row>
      <xdr:rowOff>161925</xdr:rowOff>
    </xdr:from>
    <xdr:to>
      <xdr:col>12</xdr:col>
      <xdr:colOff>752475</xdr:colOff>
      <xdr:row>22</xdr:row>
      <xdr:rowOff>76200</xdr:rowOff>
    </xdr:to>
    <xdr:cxnSp macro="">
      <xdr:nvCxnSpPr>
        <xdr:cNvPr id="112" name="Connecteur droit avec flèche 111"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22</xdr:row>
      <xdr:rowOff>161925</xdr:rowOff>
    </xdr:from>
    <xdr:to>
      <xdr:col>12</xdr:col>
      <xdr:colOff>752475</xdr:colOff>
      <xdr:row>23</xdr:row>
      <xdr:rowOff>76200</xdr:rowOff>
    </xdr:to>
    <xdr:cxnSp macro="">
      <xdr:nvCxnSpPr>
        <xdr:cNvPr id="113" name="Connecteur droit avec flèche 112"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23</xdr:row>
      <xdr:rowOff>161925</xdr:rowOff>
    </xdr:from>
    <xdr:to>
      <xdr:col>12</xdr:col>
      <xdr:colOff>752475</xdr:colOff>
      <xdr:row>24</xdr:row>
      <xdr:rowOff>76200</xdr:rowOff>
    </xdr:to>
    <xdr:cxnSp macro="">
      <xdr:nvCxnSpPr>
        <xdr:cNvPr id="114" name="Connecteur droit avec flèche 113"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24</xdr:row>
      <xdr:rowOff>161925</xdr:rowOff>
    </xdr:from>
    <xdr:to>
      <xdr:col>12</xdr:col>
      <xdr:colOff>752475</xdr:colOff>
      <xdr:row>25</xdr:row>
      <xdr:rowOff>76200</xdr:rowOff>
    </xdr:to>
    <xdr:cxnSp macro="">
      <xdr:nvCxnSpPr>
        <xdr:cNvPr id="115" name="Connecteur droit avec flèche 114"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25</xdr:row>
      <xdr:rowOff>161925</xdr:rowOff>
    </xdr:from>
    <xdr:to>
      <xdr:col>12</xdr:col>
      <xdr:colOff>752475</xdr:colOff>
      <xdr:row>26</xdr:row>
      <xdr:rowOff>76200</xdr:rowOff>
    </xdr:to>
    <xdr:cxnSp macro="">
      <xdr:nvCxnSpPr>
        <xdr:cNvPr id="116" name="Connecteur droit avec flèche 115"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26</xdr:row>
      <xdr:rowOff>161925</xdr:rowOff>
    </xdr:from>
    <xdr:to>
      <xdr:col>12</xdr:col>
      <xdr:colOff>752475</xdr:colOff>
      <xdr:row>27</xdr:row>
      <xdr:rowOff>76200</xdr:rowOff>
    </xdr:to>
    <xdr:cxnSp macro="">
      <xdr:nvCxnSpPr>
        <xdr:cNvPr id="117" name="Connecteur droit avec flèche 116"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27</xdr:row>
      <xdr:rowOff>161925</xdr:rowOff>
    </xdr:from>
    <xdr:to>
      <xdr:col>12</xdr:col>
      <xdr:colOff>752475</xdr:colOff>
      <xdr:row>28</xdr:row>
      <xdr:rowOff>76200</xdr:rowOff>
    </xdr:to>
    <xdr:cxnSp macro="">
      <xdr:nvCxnSpPr>
        <xdr:cNvPr id="118" name="Connecteur droit avec flèche 117"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28</xdr:row>
      <xdr:rowOff>161925</xdr:rowOff>
    </xdr:from>
    <xdr:to>
      <xdr:col>12</xdr:col>
      <xdr:colOff>752475</xdr:colOff>
      <xdr:row>29</xdr:row>
      <xdr:rowOff>76200</xdr:rowOff>
    </xdr:to>
    <xdr:cxnSp macro="">
      <xdr:nvCxnSpPr>
        <xdr:cNvPr id="119" name="Connecteur droit avec flèche 118"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29</xdr:row>
      <xdr:rowOff>161925</xdr:rowOff>
    </xdr:from>
    <xdr:to>
      <xdr:col>12</xdr:col>
      <xdr:colOff>752475</xdr:colOff>
      <xdr:row>30</xdr:row>
      <xdr:rowOff>76200</xdr:rowOff>
    </xdr:to>
    <xdr:cxnSp macro="">
      <xdr:nvCxnSpPr>
        <xdr:cNvPr id="120" name="Connecteur droit avec flèche 119"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30</xdr:row>
      <xdr:rowOff>161925</xdr:rowOff>
    </xdr:from>
    <xdr:to>
      <xdr:col>12</xdr:col>
      <xdr:colOff>752475</xdr:colOff>
      <xdr:row>31</xdr:row>
      <xdr:rowOff>76200</xdr:rowOff>
    </xdr:to>
    <xdr:cxnSp macro="">
      <xdr:nvCxnSpPr>
        <xdr:cNvPr id="121" name="Connecteur droit avec flèche 120"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31</xdr:row>
      <xdr:rowOff>161925</xdr:rowOff>
    </xdr:from>
    <xdr:to>
      <xdr:col>12</xdr:col>
      <xdr:colOff>752475</xdr:colOff>
      <xdr:row>32</xdr:row>
      <xdr:rowOff>76200</xdr:rowOff>
    </xdr:to>
    <xdr:cxnSp macro="">
      <xdr:nvCxnSpPr>
        <xdr:cNvPr id="122" name="Connecteur droit avec flèche 121"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32</xdr:row>
      <xdr:rowOff>161925</xdr:rowOff>
    </xdr:from>
    <xdr:to>
      <xdr:col>12</xdr:col>
      <xdr:colOff>752475</xdr:colOff>
      <xdr:row>33</xdr:row>
      <xdr:rowOff>76200</xdr:rowOff>
    </xdr:to>
    <xdr:cxnSp macro="">
      <xdr:nvCxnSpPr>
        <xdr:cNvPr id="123" name="Connecteur droit avec flèche 122"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33</xdr:row>
      <xdr:rowOff>161925</xdr:rowOff>
    </xdr:from>
    <xdr:to>
      <xdr:col>12</xdr:col>
      <xdr:colOff>752475</xdr:colOff>
      <xdr:row>34</xdr:row>
      <xdr:rowOff>76200</xdr:rowOff>
    </xdr:to>
    <xdr:cxnSp macro="">
      <xdr:nvCxnSpPr>
        <xdr:cNvPr id="124" name="Connecteur droit avec flèche 123"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34</xdr:row>
      <xdr:rowOff>161925</xdr:rowOff>
    </xdr:from>
    <xdr:to>
      <xdr:col>12</xdr:col>
      <xdr:colOff>752475</xdr:colOff>
      <xdr:row>35</xdr:row>
      <xdr:rowOff>76200</xdr:rowOff>
    </xdr:to>
    <xdr:cxnSp macro="">
      <xdr:nvCxnSpPr>
        <xdr:cNvPr id="125" name="Connecteur droit avec flèche 124"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35</xdr:row>
      <xdr:rowOff>161925</xdr:rowOff>
    </xdr:from>
    <xdr:to>
      <xdr:col>12</xdr:col>
      <xdr:colOff>752475</xdr:colOff>
      <xdr:row>36</xdr:row>
      <xdr:rowOff>76200</xdr:rowOff>
    </xdr:to>
    <xdr:cxnSp macro="">
      <xdr:nvCxnSpPr>
        <xdr:cNvPr id="126" name="Connecteur droit avec flèche 125"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36</xdr:row>
      <xdr:rowOff>161925</xdr:rowOff>
    </xdr:from>
    <xdr:to>
      <xdr:col>12</xdr:col>
      <xdr:colOff>752475</xdr:colOff>
      <xdr:row>37</xdr:row>
      <xdr:rowOff>76200</xdr:rowOff>
    </xdr:to>
    <xdr:cxnSp macro="">
      <xdr:nvCxnSpPr>
        <xdr:cNvPr id="127" name="Connecteur droit avec flèche 126"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37</xdr:row>
      <xdr:rowOff>161925</xdr:rowOff>
    </xdr:from>
    <xdr:to>
      <xdr:col>12</xdr:col>
      <xdr:colOff>752475</xdr:colOff>
      <xdr:row>38</xdr:row>
      <xdr:rowOff>76200</xdr:rowOff>
    </xdr:to>
    <xdr:cxnSp macro="">
      <xdr:nvCxnSpPr>
        <xdr:cNvPr id="128" name="Connecteur droit avec flèche 127"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38</xdr:row>
      <xdr:rowOff>161925</xdr:rowOff>
    </xdr:from>
    <xdr:to>
      <xdr:col>12</xdr:col>
      <xdr:colOff>752475</xdr:colOff>
      <xdr:row>39</xdr:row>
      <xdr:rowOff>76200</xdr:rowOff>
    </xdr:to>
    <xdr:cxnSp macro="">
      <xdr:nvCxnSpPr>
        <xdr:cNvPr id="129" name="Connecteur droit avec flèche 128"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39</xdr:row>
      <xdr:rowOff>161925</xdr:rowOff>
    </xdr:from>
    <xdr:to>
      <xdr:col>12</xdr:col>
      <xdr:colOff>752475</xdr:colOff>
      <xdr:row>40</xdr:row>
      <xdr:rowOff>76200</xdr:rowOff>
    </xdr:to>
    <xdr:cxnSp macro="">
      <xdr:nvCxnSpPr>
        <xdr:cNvPr id="130" name="Connecteur droit avec flèche 129"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40</xdr:row>
      <xdr:rowOff>161925</xdr:rowOff>
    </xdr:from>
    <xdr:to>
      <xdr:col>12</xdr:col>
      <xdr:colOff>752475</xdr:colOff>
      <xdr:row>41</xdr:row>
      <xdr:rowOff>76200</xdr:rowOff>
    </xdr:to>
    <xdr:cxnSp macro="">
      <xdr:nvCxnSpPr>
        <xdr:cNvPr id="131" name="Connecteur droit avec flèche 130"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41</xdr:row>
      <xdr:rowOff>161925</xdr:rowOff>
    </xdr:from>
    <xdr:to>
      <xdr:col>12</xdr:col>
      <xdr:colOff>752475</xdr:colOff>
      <xdr:row>42</xdr:row>
      <xdr:rowOff>76200</xdr:rowOff>
    </xdr:to>
    <xdr:cxnSp macro="">
      <xdr:nvCxnSpPr>
        <xdr:cNvPr id="132" name="Connecteur droit avec flèche 131" hidden="1"/>
        <xdr:cNvCxnSpPr/>
      </xdr:nvCxnSpPr>
      <xdr:spPr>
        <a:xfrm flipH="1" flipV="1">
          <a:off x="9582150" y="3733800"/>
          <a:ext cx="1343025"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19</xdr:row>
      <xdr:rowOff>161925</xdr:rowOff>
    </xdr:from>
    <xdr:to>
      <xdr:col>12</xdr:col>
      <xdr:colOff>752475</xdr:colOff>
      <xdr:row>20</xdr:row>
      <xdr:rowOff>76200</xdr:rowOff>
    </xdr:to>
    <xdr:cxnSp macro="">
      <xdr:nvCxnSpPr>
        <xdr:cNvPr id="151" name="Connecteur droit avec flèche 150"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20</xdr:row>
      <xdr:rowOff>161925</xdr:rowOff>
    </xdr:from>
    <xdr:to>
      <xdr:col>12</xdr:col>
      <xdr:colOff>752475</xdr:colOff>
      <xdr:row>21</xdr:row>
      <xdr:rowOff>76200</xdr:rowOff>
    </xdr:to>
    <xdr:cxnSp macro="">
      <xdr:nvCxnSpPr>
        <xdr:cNvPr id="152" name="Connecteur droit avec flèche 151"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21</xdr:row>
      <xdr:rowOff>161925</xdr:rowOff>
    </xdr:from>
    <xdr:to>
      <xdr:col>12</xdr:col>
      <xdr:colOff>752475</xdr:colOff>
      <xdr:row>22</xdr:row>
      <xdr:rowOff>76200</xdr:rowOff>
    </xdr:to>
    <xdr:cxnSp macro="">
      <xdr:nvCxnSpPr>
        <xdr:cNvPr id="153" name="Connecteur droit avec flèche 152"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22</xdr:row>
      <xdr:rowOff>161925</xdr:rowOff>
    </xdr:from>
    <xdr:to>
      <xdr:col>12</xdr:col>
      <xdr:colOff>752475</xdr:colOff>
      <xdr:row>23</xdr:row>
      <xdr:rowOff>76200</xdr:rowOff>
    </xdr:to>
    <xdr:cxnSp macro="">
      <xdr:nvCxnSpPr>
        <xdr:cNvPr id="154" name="Connecteur droit avec flèche 153"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23</xdr:row>
      <xdr:rowOff>161925</xdr:rowOff>
    </xdr:from>
    <xdr:to>
      <xdr:col>12</xdr:col>
      <xdr:colOff>752475</xdr:colOff>
      <xdr:row>24</xdr:row>
      <xdr:rowOff>76200</xdr:rowOff>
    </xdr:to>
    <xdr:cxnSp macro="">
      <xdr:nvCxnSpPr>
        <xdr:cNvPr id="155" name="Connecteur droit avec flèche 154"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24</xdr:row>
      <xdr:rowOff>161925</xdr:rowOff>
    </xdr:from>
    <xdr:to>
      <xdr:col>12</xdr:col>
      <xdr:colOff>752475</xdr:colOff>
      <xdr:row>25</xdr:row>
      <xdr:rowOff>76200</xdr:rowOff>
    </xdr:to>
    <xdr:cxnSp macro="">
      <xdr:nvCxnSpPr>
        <xdr:cNvPr id="156" name="Connecteur droit avec flèche 155"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25</xdr:row>
      <xdr:rowOff>161925</xdr:rowOff>
    </xdr:from>
    <xdr:to>
      <xdr:col>12</xdr:col>
      <xdr:colOff>752475</xdr:colOff>
      <xdr:row>26</xdr:row>
      <xdr:rowOff>76200</xdr:rowOff>
    </xdr:to>
    <xdr:cxnSp macro="">
      <xdr:nvCxnSpPr>
        <xdr:cNvPr id="157" name="Connecteur droit avec flèche 156"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26</xdr:row>
      <xdr:rowOff>161925</xdr:rowOff>
    </xdr:from>
    <xdr:to>
      <xdr:col>12</xdr:col>
      <xdr:colOff>752475</xdr:colOff>
      <xdr:row>27</xdr:row>
      <xdr:rowOff>76200</xdr:rowOff>
    </xdr:to>
    <xdr:cxnSp macro="">
      <xdr:nvCxnSpPr>
        <xdr:cNvPr id="158" name="Connecteur droit avec flèche 157"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27</xdr:row>
      <xdr:rowOff>161925</xdr:rowOff>
    </xdr:from>
    <xdr:to>
      <xdr:col>12</xdr:col>
      <xdr:colOff>752475</xdr:colOff>
      <xdr:row>28</xdr:row>
      <xdr:rowOff>76200</xdr:rowOff>
    </xdr:to>
    <xdr:cxnSp macro="">
      <xdr:nvCxnSpPr>
        <xdr:cNvPr id="159" name="Connecteur droit avec flèche 158"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28</xdr:row>
      <xdr:rowOff>161925</xdr:rowOff>
    </xdr:from>
    <xdr:to>
      <xdr:col>12</xdr:col>
      <xdr:colOff>752475</xdr:colOff>
      <xdr:row>29</xdr:row>
      <xdr:rowOff>76200</xdr:rowOff>
    </xdr:to>
    <xdr:cxnSp macro="">
      <xdr:nvCxnSpPr>
        <xdr:cNvPr id="160" name="Connecteur droit avec flèche 159"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29</xdr:row>
      <xdr:rowOff>161925</xdr:rowOff>
    </xdr:from>
    <xdr:to>
      <xdr:col>12</xdr:col>
      <xdr:colOff>752475</xdr:colOff>
      <xdr:row>30</xdr:row>
      <xdr:rowOff>76200</xdr:rowOff>
    </xdr:to>
    <xdr:cxnSp macro="">
      <xdr:nvCxnSpPr>
        <xdr:cNvPr id="161" name="Connecteur droit avec flèche 160"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30</xdr:row>
      <xdr:rowOff>161925</xdr:rowOff>
    </xdr:from>
    <xdr:to>
      <xdr:col>12</xdr:col>
      <xdr:colOff>752475</xdr:colOff>
      <xdr:row>31</xdr:row>
      <xdr:rowOff>76200</xdr:rowOff>
    </xdr:to>
    <xdr:cxnSp macro="">
      <xdr:nvCxnSpPr>
        <xdr:cNvPr id="162" name="Connecteur droit avec flèche 161"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31</xdr:row>
      <xdr:rowOff>161925</xdr:rowOff>
    </xdr:from>
    <xdr:to>
      <xdr:col>12</xdr:col>
      <xdr:colOff>752475</xdr:colOff>
      <xdr:row>32</xdr:row>
      <xdr:rowOff>76200</xdr:rowOff>
    </xdr:to>
    <xdr:cxnSp macro="">
      <xdr:nvCxnSpPr>
        <xdr:cNvPr id="163" name="Connecteur droit avec flèche 162"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32</xdr:row>
      <xdr:rowOff>161925</xdr:rowOff>
    </xdr:from>
    <xdr:to>
      <xdr:col>12</xdr:col>
      <xdr:colOff>752475</xdr:colOff>
      <xdr:row>33</xdr:row>
      <xdr:rowOff>76200</xdr:rowOff>
    </xdr:to>
    <xdr:cxnSp macro="">
      <xdr:nvCxnSpPr>
        <xdr:cNvPr id="164" name="Connecteur droit avec flèche 163"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33</xdr:row>
      <xdr:rowOff>161925</xdr:rowOff>
    </xdr:from>
    <xdr:to>
      <xdr:col>12</xdr:col>
      <xdr:colOff>752475</xdr:colOff>
      <xdr:row>34</xdr:row>
      <xdr:rowOff>76200</xdr:rowOff>
    </xdr:to>
    <xdr:cxnSp macro="">
      <xdr:nvCxnSpPr>
        <xdr:cNvPr id="165" name="Connecteur droit avec flèche 164"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34</xdr:row>
      <xdr:rowOff>161925</xdr:rowOff>
    </xdr:from>
    <xdr:to>
      <xdr:col>12</xdr:col>
      <xdr:colOff>752475</xdr:colOff>
      <xdr:row>35</xdr:row>
      <xdr:rowOff>76200</xdr:rowOff>
    </xdr:to>
    <xdr:cxnSp macro="">
      <xdr:nvCxnSpPr>
        <xdr:cNvPr id="166" name="Connecteur droit avec flèche 165"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35</xdr:row>
      <xdr:rowOff>161925</xdr:rowOff>
    </xdr:from>
    <xdr:to>
      <xdr:col>12</xdr:col>
      <xdr:colOff>752475</xdr:colOff>
      <xdr:row>36</xdr:row>
      <xdr:rowOff>76200</xdr:rowOff>
    </xdr:to>
    <xdr:cxnSp macro="">
      <xdr:nvCxnSpPr>
        <xdr:cNvPr id="167" name="Connecteur droit avec flèche 166"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36</xdr:row>
      <xdr:rowOff>161925</xdr:rowOff>
    </xdr:from>
    <xdr:to>
      <xdr:col>12</xdr:col>
      <xdr:colOff>752475</xdr:colOff>
      <xdr:row>37</xdr:row>
      <xdr:rowOff>76200</xdr:rowOff>
    </xdr:to>
    <xdr:cxnSp macro="">
      <xdr:nvCxnSpPr>
        <xdr:cNvPr id="168" name="Connecteur droit avec flèche 167"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37</xdr:row>
      <xdr:rowOff>161925</xdr:rowOff>
    </xdr:from>
    <xdr:to>
      <xdr:col>12</xdr:col>
      <xdr:colOff>752475</xdr:colOff>
      <xdr:row>38</xdr:row>
      <xdr:rowOff>76200</xdr:rowOff>
    </xdr:to>
    <xdr:cxnSp macro="">
      <xdr:nvCxnSpPr>
        <xdr:cNvPr id="169" name="Connecteur droit avec flèche 168"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38</xdr:row>
      <xdr:rowOff>161925</xdr:rowOff>
    </xdr:from>
    <xdr:to>
      <xdr:col>12</xdr:col>
      <xdr:colOff>752475</xdr:colOff>
      <xdr:row>39</xdr:row>
      <xdr:rowOff>76200</xdr:rowOff>
    </xdr:to>
    <xdr:cxnSp macro="">
      <xdr:nvCxnSpPr>
        <xdr:cNvPr id="170" name="Connecteur droit avec flèche 169"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39</xdr:row>
      <xdr:rowOff>161925</xdr:rowOff>
    </xdr:from>
    <xdr:to>
      <xdr:col>12</xdr:col>
      <xdr:colOff>752475</xdr:colOff>
      <xdr:row>40</xdr:row>
      <xdr:rowOff>76200</xdr:rowOff>
    </xdr:to>
    <xdr:cxnSp macro="">
      <xdr:nvCxnSpPr>
        <xdr:cNvPr id="171" name="Connecteur droit avec flèche 170"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40</xdr:row>
      <xdr:rowOff>161925</xdr:rowOff>
    </xdr:from>
    <xdr:to>
      <xdr:col>12</xdr:col>
      <xdr:colOff>752475</xdr:colOff>
      <xdr:row>41</xdr:row>
      <xdr:rowOff>76200</xdr:rowOff>
    </xdr:to>
    <xdr:cxnSp macro="">
      <xdr:nvCxnSpPr>
        <xdr:cNvPr id="172" name="Connecteur droit avec flèche 171"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571500</xdr:colOff>
      <xdr:row>41</xdr:row>
      <xdr:rowOff>161925</xdr:rowOff>
    </xdr:from>
    <xdr:to>
      <xdr:col>12</xdr:col>
      <xdr:colOff>752475</xdr:colOff>
      <xdr:row>42</xdr:row>
      <xdr:rowOff>76200</xdr:rowOff>
    </xdr:to>
    <xdr:cxnSp macro="">
      <xdr:nvCxnSpPr>
        <xdr:cNvPr id="173" name="Connecteur droit avec flèche 172" hidden="1"/>
        <xdr:cNvCxnSpPr/>
      </xdr:nvCxnSpPr>
      <xdr:spPr>
        <a:xfrm flipH="1" flipV="1">
          <a:off x="8639175" y="3733800"/>
          <a:ext cx="11239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571500</xdr:colOff>
      <xdr:row>24</xdr:row>
      <xdr:rowOff>161925</xdr:rowOff>
    </xdr:from>
    <xdr:to>
      <xdr:col>10</xdr:col>
      <xdr:colOff>752475</xdr:colOff>
      <xdr:row>25</xdr:row>
      <xdr:rowOff>76200</xdr:rowOff>
    </xdr:to>
    <xdr:cxnSp macro="">
      <xdr:nvCxnSpPr>
        <xdr:cNvPr id="137" name="Connecteur droit avec flèche 136" hidden="1"/>
        <xdr:cNvCxnSpPr/>
      </xdr:nvCxnSpPr>
      <xdr:spPr>
        <a:xfrm flipH="1" flipV="1">
          <a:off x="8639175" y="3733800"/>
          <a:ext cx="1047750" cy="95250"/>
        </a:xfrm>
        <a:prstGeom prst="straightConnector1">
          <a:avLst/>
        </a:prstGeom>
        <a:ln w="25400">
          <a:solidFill>
            <a:schemeClr val="accent2">
              <a:lumMod val="60000"/>
              <a:lumOff val="4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85725</xdr:colOff>
      <xdr:row>14</xdr:row>
      <xdr:rowOff>28575</xdr:rowOff>
    </xdr:from>
    <xdr:to>
      <xdr:col>12</xdr:col>
      <xdr:colOff>657225</xdr:colOff>
      <xdr:row>16</xdr:row>
      <xdr:rowOff>9525</xdr:rowOff>
    </xdr:to>
    <xdr:sp macro="[0]!AppliquerPrixRemise" textlink="">
      <xdr:nvSpPr>
        <xdr:cNvPr id="138" name="Organigramme : Processus 137"/>
        <xdr:cNvSpPr/>
      </xdr:nvSpPr>
      <xdr:spPr>
        <a:xfrm>
          <a:off x="6705600" y="2543175"/>
          <a:ext cx="3248025" cy="542925"/>
        </a:xfrm>
        <a:prstGeom prst="flowChartProcess">
          <a:avLst/>
        </a:prstGeom>
        <a:solidFill>
          <a:srgbClr val="7030A0"/>
        </a:solidFill>
        <a:ln>
          <a:solidFill>
            <a:schemeClr val="accent4">
              <a:lumMod val="50000"/>
            </a:schemeClr>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APPLIQUER PRIX</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57150</xdr:colOff>
      <xdr:row>1</xdr:row>
      <xdr:rowOff>95250</xdr:rowOff>
    </xdr:from>
    <xdr:to>
      <xdr:col>9</xdr:col>
      <xdr:colOff>676275</xdr:colOff>
      <xdr:row>4</xdr:row>
      <xdr:rowOff>123825</xdr:rowOff>
    </xdr:to>
    <xdr:sp macro="[0]!StockEntrée" textlink="">
      <xdr:nvSpPr>
        <xdr:cNvPr id="2" name="Ellipse 1"/>
        <xdr:cNvSpPr/>
      </xdr:nvSpPr>
      <xdr:spPr>
        <a:xfrm>
          <a:off x="11915775" y="409575"/>
          <a:ext cx="2143125" cy="609600"/>
        </a:xfrm>
        <a:prstGeom prst="ellipse">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400"/>
            <a:t>Entrée Stock</a:t>
          </a:r>
        </a:p>
      </xdr:txBody>
    </xdr:sp>
    <xdr:clientData/>
  </xdr:twoCellAnchor>
  <xdr:twoCellAnchor>
    <xdr:from>
      <xdr:col>7</xdr:col>
      <xdr:colOff>104775</xdr:colOff>
      <xdr:row>6</xdr:row>
      <xdr:rowOff>85724</xdr:rowOff>
    </xdr:from>
    <xdr:to>
      <xdr:col>9</xdr:col>
      <xdr:colOff>723900</xdr:colOff>
      <xdr:row>9</xdr:row>
      <xdr:rowOff>123824</xdr:rowOff>
    </xdr:to>
    <xdr:sp macro="[0]!StockSortie" textlink="">
      <xdr:nvSpPr>
        <xdr:cNvPr id="3" name="Ellipse 2"/>
        <xdr:cNvSpPr/>
      </xdr:nvSpPr>
      <xdr:spPr>
        <a:xfrm>
          <a:off x="11963400" y="1314449"/>
          <a:ext cx="2143125" cy="619125"/>
        </a:xfrm>
        <a:prstGeom prst="ellipse">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fr-FR" sz="1400"/>
            <a:t>Sortie</a:t>
          </a:r>
          <a:r>
            <a:rPr lang="fr-FR" sz="1400" baseline="0"/>
            <a:t> Stock</a:t>
          </a:r>
          <a:endParaRPr lang="fr-FR" sz="14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361950</xdr:colOff>
      <xdr:row>0</xdr:row>
      <xdr:rowOff>381000</xdr:rowOff>
    </xdr:from>
    <xdr:to>
      <xdr:col>14</xdr:col>
      <xdr:colOff>19050</xdr:colOff>
      <xdr:row>0</xdr:row>
      <xdr:rowOff>752475</xdr:rowOff>
    </xdr:to>
    <xdr:sp macro="[0]!TrierDonnées" textlink="">
      <xdr:nvSpPr>
        <xdr:cNvPr id="2" name="Organigramme : Processus 1"/>
        <xdr:cNvSpPr/>
      </xdr:nvSpPr>
      <xdr:spPr>
        <a:xfrm>
          <a:off x="12820650" y="381000"/>
          <a:ext cx="1943100" cy="371475"/>
        </a:xfrm>
        <a:prstGeom prst="flowChartProcess">
          <a:avLst/>
        </a:prstGeom>
        <a:solidFill>
          <a:srgbClr val="92D050"/>
        </a:solidFill>
        <a:ln>
          <a:solidFill>
            <a:srgbClr val="00B050"/>
          </a:solidFill>
        </a:ln>
        <a:scene3d>
          <a:camera prst="orthographicFront"/>
          <a:lightRig rig="threePt" dir="t"/>
        </a:scene3d>
        <a:sp3d>
          <a:bevelT w="1270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latin typeface="Rockwell Extra Bold" panose="02060903040505020403" pitchFamily="18" charset="0"/>
            </a:rPr>
            <a:t>TRIER</a:t>
          </a:r>
          <a:r>
            <a:rPr lang="fr-FR" sz="1400" b="1" baseline="0">
              <a:latin typeface="Rockwell Extra Bold" panose="02060903040505020403" pitchFamily="18" charset="0"/>
            </a:rPr>
            <a:t> CLIENTS</a:t>
          </a:r>
          <a:endParaRPr lang="fr-FR" sz="1400" b="1">
            <a:latin typeface="Rockwell Extra Bold" panose="02060903040505020403" pitchFamily="18" charset="0"/>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CC866"/>
  <sheetViews>
    <sheetView showZeros="0" tabSelected="1" zoomScaleNormal="100" workbookViewId="0">
      <selection activeCell="M3" sqref="M3"/>
    </sheetView>
  </sheetViews>
  <sheetFormatPr baseColWidth="10" defaultRowHeight="12.75" x14ac:dyDescent="0.2"/>
  <cols>
    <col min="1" max="1" width="12.85546875" style="115" customWidth="1"/>
    <col min="2" max="2" width="11.42578125" style="115"/>
    <col min="3" max="3" width="11.42578125" style="115" customWidth="1"/>
    <col min="4" max="4" width="14.7109375" style="115" customWidth="1"/>
    <col min="5" max="5" width="9.7109375" style="115" customWidth="1"/>
    <col min="6" max="6" width="7" style="115" customWidth="1"/>
    <col min="7" max="7" width="15.7109375" style="115" customWidth="1"/>
    <col min="8" max="8" width="16.42578125" style="115" customWidth="1"/>
    <col min="9" max="9" width="1.140625" style="115" hidden="1" customWidth="1"/>
    <col min="10" max="10" width="18.7109375" style="115" customWidth="1"/>
    <col min="11" max="11" width="8.42578125" style="115" customWidth="1"/>
    <col min="12" max="12" width="13" style="284" customWidth="1"/>
    <col min="13" max="13" width="17.42578125" style="115" customWidth="1"/>
    <col min="14" max="14" width="11.42578125" style="115"/>
    <col min="15" max="15" width="5.28515625" style="115" customWidth="1"/>
    <col min="16" max="16" width="5.7109375" style="115" hidden="1" customWidth="1"/>
    <col min="17" max="17" width="107.42578125" style="266" customWidth="1"/>
    <col min="18" max="18" width="11.42578125" style="287" customWidth="1"/>
    <col min="19" max="16384" width="11.42578125" style="115"/>
  </cols>
  <sheetData>
    <row r="1" spans="1:81" ht="20.100000000000001" customHeight="1" x14ac:dyDescent="0.2">
      <c r="A1" s="309"/>
      <c r="B1" s="309"/>
      <c r="C1" s="309"/>
      <c r="D1" s="309"/>
      <c r="E1" s="309"/>
      <c r="F1" s="309"/>
      <c r="G1" s="309"/>
      <c r="H1" s="309"/>
      <c r="I1" s="113"/>
      <c r="J1" s="113"/>
      <c r="K1" s="113"/>
      <c r="L1" s="278"/>
      <c r="M1" s="113"/>
      <c r="N1" s="113"/>
      <c r="O1" s="113"/>
      <c r="P1" s="113"/>
      <c r="Q1" s="263"/>
      <c r="R1" s="285"/>
      <c r="S1" s="114"/>
      <c r="T1" s="114"/>
      <c r="U1" s="114"/>
      <c r="V1" s="114"/>
      <c r="W1" s="114"/>
      <c r="X1" s="114"/>
      <c r="Y1" s="114"/>
      <c r="Z1" s="114"/>
      <c r="AA1" s="114"/>
      <c r="AB1" s="114"/>
      <c r="AC1" s="114"/>
      <c r="AD1" s="114"/>
      <c r="AE1" s="114"/>
      <c r="AF1" s="114"/>
      <c r="AG1" s="114"/>
      <c r="AH1" s="114"/>
      <c r="AI1" s="114"/>
      <c r="AJ1" s="114"/>
      <c r="AK1" s="114"/>
      <c r="AL1" s="114"/>
      <c r="AM1" s="114"/>
      <c r="AN1" s="114"/>
      <c r="AO1" s="114"/>
      <c r="AP1" s="114"/>
      <c r="AQ1" s="114"/>
      <c r="AR1" s="114"/>
      <c r="AS1" s="114"/>
      <c r="AT1" s="114"/>
      <c r="AU1" s="114"/>
      <c r="AV1" s="114"/>
      <c r="AW1" s="114"/>
      <c r="AX1" s="114"/>
      <c r="AY1" s="114"/>
      <c r="AZ1" s="114"/>
      <c r="BA1" s="114"/>
      <c r="BB1" s="114"/>
      <c r="BC1" s="114"/>
      <c r="BD1" s="114"/>
      <c r="BE1" s="114"/>
      <c r="BF1" s="114"/>
      <c r="BG1" s="114"/>
      <c r="BH1" s="114"/>
      <c r="BI1" s="114"/>
      <c r="BJ1" s="114"/>
      <c r="BK1" s="114"/>
      <c r="BL1" s="114"/>
      <c r="BM1" s="114"/>
      <c r="BN1" s="114"/>
      <c r="BO1" s="114"/>
      <c r="BP1" s="114"/>
      <c r="BQ1" s="114"/>
      <c r="BR1" s="114"/>
      <c r="BS1" s="114"/>
      <c r="BT1" s="114"/>
      <c r="BU1" s="114"/>
      <c r="BV1" s="114"/>
      <c r="BW1" s="114"/>
      <c r="BX1" s="114"/>
      <c r="BY1" s="114"/>
      <c r="BZ1" s="114"/>
      <c r="CA1" s="114"/>
      <c r="CB1" s="114"/>
      <c r="CC1" s="114"/>
    </row>
    <row r="2" spans="1:81" x14ac:dyDescent="0.2">
      <c r="A2" s="121"/>
      <c r="B2" s="121"/>
      <c r="C2" s="121"/>
      <c r="D2" s="16"/>
      <c r="E2" s="273" t="s">
        <v>132</v>
      </c>
      <c r="F2" s="122"/>
      <c r="G2" s="16"/>
      <c r="H2" s="16"/>
      <c r="I2" s="113"/>
      <c r="J2" s="113"/>
      <c r="K2" s="113"/>
      <c r="L2" s="278"/>
      <c r="M2" s="113"/>
      <c r="N2" s="113"/>
      <c r="O2" s="113"/>
      <c r="P2" s="113"/>
      <c r="Q2" s="263"/>
      <c r="R2" s="285"/>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c r="AU2" s="114"/>
      <c r="AV2" s="114"/>
      <c r="AW2" s="114"/>
      <c r="AX2" s="114"/>
      <c r="AY2" s="114"/>
      <c r="AZ2" s="114"/>
      <c r="BA2" s="114"/>
      <c r="BB2" s="114"/>
      <c r="BC2" s="114"/>
      <c r="BD2" s="114"/>
      <c r="BE2" s="114"/>
      <c r="BF2" s="114"/>
      <c r="BG2" s="114"/>
      <c r="BH2" s="114"/>
      <c r="BI2" s="114"/>
      <c r="BJ2" s="114"/>
      <c r="BK2" s="114"/>
      <c r="BL2" s="114"/>
      <c r="BM2" s="114"/>
      <c r="BN2" s="114"/>
      <c r="BO2" s="114"/>
      <c r="BP2" s="114"/>
      <c r="BQ2" s="114"/>
      <c r="BR2" s="114"/>
      <c r="BS2" s="114"/>
      <c r="BT2" s="114"/>
      <c r="BU2" s="114"/>
      <c r="BV2" s="114"/>
      <c r="BW2" s="114"/>
      <c r="BX2" s="114"/>
      <c r="BY2" s="114"/>
      <c r="BZ2" s="114"/>
      <c r="CA2" s="114"/>
      <c r="CB2" s="114"/>
      <c r="CC2" s="114"/>
    </row>
    <row r="3" spans="1:81" x14ac:dyDescent="0.2">
      <c r="A3" s="121"/>
      <c r="B3" s="121"/>
      <c r="C3" s="121"/>
      <c r="D3" s="16"/>
      <c r="E3" s="16"/>
      <c r="F3" s="274"/>
      <c r="G3" s="7"/>
      <c r="H3" s="7"/>
      <c r="I3" s="113"/>
      <c r="J3" s="113"/>
      <c r="K3" s="113"/>
      <c r="L3" s="278"/>
      <c r="M3" s="113"/>
      <c r="N3" s="113"/>
      <c r="O3" s="113"/>
      <c r="P3" s="113"/>
      <c r="Q3" s="263"/>
      <c r="R3" s="285"/>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c r="AU3" s="114"/>
      <c r="AV3" s="114"/>
      <c r="AW3" s="114"/>
      <c r="AX3" s="114"/>
      <c r="AY3" s="114"/>
      <c r="AZ3" s="114"/>
      <c r="BA3" s="114"/>
      <c r="BB3" s="114"/>
      <c r="BC3" s="114"/>
      <c r="BD3" s="114"/>
      <c r="BE3" s="114"/>
      <c r="BF3" s="114"/>
      <c r="BG3" s="114"/>
      <c r="BH3" s="114"/>
      <c r="BI3" s="114"/>
      <c r="BJ3" s="114"/>
      <c r="BK3" s="114"/>
      <c r="BL3" s="114"/>
      <c r="BM3" s="114"/>
      <c r="BN3" s="114"/>
      <c r="BO3" s="114"/>
      <c r="BP3" s="114"/>
      <c r="BQ3" s="114"/>
      <c r="BR3" s="114"/>
      <c r="BS3" s="114"/>
      <c r="BT3" s="114"/>
      <c r="BU3" s="114"/>
      <c r="BV3" s="114"/>
      <c r="BW3" s="114"/>
      <c r="BX3" s="114"/>
      <c r="BY3" s="114"/>
      <c r="BZ3" s="114"/>
      <c r="CA3" s="114"/>
      <c r="CB3" s="114"/>
      <c r="CC3" s="114"/>
    </row>
    <row r="4" spans="1:81" x14ac:dyDescent="0.2">
      <c r="A4" s="121"/>
      <c r="B4" s="121"/>
      <c r="C4" s="121" t="s">
        <v>131</v>
      </c>
      <c r="D4" s="16"/>
      <c r="E4" s="16"/>
      <c r="F4" s="7"/>
      <c r="G4" s="8"/>
      <c r="H4" s="8"/>
      <c r="I4" s="113"/>
      <c r="J4" s="113"/>
      <c r="K4" s="113"/>
      <c r="L4" s="278"/>
      <c r="M4" s="113"/>
      <c r="N4" s="113"/>
      <c r="O4" s="113"/>
      <c r="P4" s="113"/>
      <c r="Q4" s="263"/>
      <c r="R4" s="285"/>
      <c r="S4" s="114"/>
      <c r="T4" s="114"/>
      <c r="U4" s="114"/>
      <c r="V4" s="114"/>
      <c r="W4" s="114"/>
      <c r="X4" s="114"/>
      <c r="Y4" s="114"/>
      <c r="Z4" s="114"/>
      <c r="AA4" s="114"/>
      <c r="AB4" s="114"/>
      <c r="AC4" s="114"/>
      <c r="AD4" s="114"/>
      <c r="AE4" s="114"/>
      <c r="AF4" s="114"/>
      <c r="AG4" s="114"/>
      <c r="AH4" s="114"/>
      <c r="AI4" s="114"/>
      <c r="AJ4" s="114"/>
      <c r="AK4" s="114"/>
      <c r="AL4" s="114"/>
      <c r="AM4" s="114"/>
      <c r="AN4" s="114"/>
      <c r="AO4" s="114"/>
      <c r="AP4" s="114"/>
      <c r="AQ4" s="114"/>
      <c r="AR4" s="114"/>
      <c r="AS4" s="114"/>
      <c r="AT4" s="114"/>
      <c r="AU4" s="114"/>
      <c r="AV4" s="114"/>
      <c r="AW4" s="114"/>
      <c r="AX4" s="114"/>
      <c r="AY4" s="114"/>
      <c r="AZ4" s="114"/>
      <c r="BA4" s="114"/>
      <c r="BB4" s="114"/>
      <c r="BC4" s="114"/>
      <c r="BD4" s="114"/>
      <c r="BE4" s="114"/>
      <c r="BF4" s="114"/>
      <c r="BG4" s="114"/>
      <c r="BH4" s="114"/>
      <c r="BI4" s="114"/>
      <c r="BJ4" s="114"/>
      <c r="BK4" s="114"/>
      <c r="BL4" s="114"/>
      <c r="BM4" s="114"/>
      <c r="BN4" s="114"/>
      <c r="BO4" s="114"/>
      <c r="BP4" s="114"/>
      <c r="BQ4" s="114"/>
      <c r="BR4" s="114"/>
      <c r="BS4" s="114"/>
      <c r="BT4" s="114"/>
      <c r="BU4" s="114"/>
      <c r="BV4" s="114"/>
      <c r="BW4" s="114"/>
      <c r="BX4" s="114"/>
      <c r="BY4" s="114"/>
      <c r="BZ4" s="114"/>
      <c r="CA4" s="114"/>
      <c r="CB4" s="114"/>
      <c r="CC4" s="114"/>
    </row>
    <row r="5" spans="1:81" x14ac:dyDescent="0.2">
      <c r="A5" s="121"/>
      <c r="B5" s="121"/>
      <c r="C5" s="121"/>
      <c r="D5" s="16"/>
      <c r="E5" s="16"/>
      <c r="F5" s="7"/>
      <c r="G5" s="8"/>
      <c r="H5" s="8"/>
      <c r="I5" s="113"/>
      <c r="J5" s="113"/>
      <c r="K5" s="113"/>
      <c r="L5" s="278"/>
      <c r="M5" s="113"/>
      <c r="N5" s="113"/>
      <c r="O5" s="113"/>
      <c r="P5" s="113"/>
      <c r="Q5" s="263"/>
      <c r="R5" s="285"/>
      <c r="S5" s="114"/>
      <c r="T5" s="114"/>
      <c r="U5" s="114"/>
      <c r="V5" s="114"/>
      <c r="W5" s="114"/>
      <c r="X5" s="114"/>
      <c r="Y5" s="114"/>
      <c r="Z5" s="114"/>
      <c r="AA5" s="114"/>
      <c r="AB5" s="114"/>
      <c r="AC5" s="114"/>
      <c r="AD5" s="114"/>
      <c r="AE5" s="114"/>
      <c r="AF5" s="114"/>
      <c r="AG5" s="114"/>
      <c r="AH5" s="114"/>
      <c r="AI5" s="114"/>
      <c r="AJ5" s="114"/>
      <c r="AK5" s="114"/>
      <c r="AL5" s="114"/>
      <c r="AM5" s="114"/>
      <c r="AN5" s="114"/>
      <c r="AO5" s="114"/>
      <c r="AP5" s="114"/>
      <c r="AQ5" s="114"/>
      <c r="AR5" s="114"/>
      <c r="AS5" s="114"/>
      <c r="AT5" s="114"/>
      <c r="AU5" s="114"/>
      <c r="AV5" s="114"/>
      <c r="AW5" s="114"/>
      <c r="AX5" s="114"/>
      <c r="AY5" s="114"/>
      <c r="AZ5" s="114"/>
      <c r="BA5" s="114"/>
      <c r="BB5" s="114"/>
      <c r="BC5" s="114"/>
      <c r="BD5" s="114"/>
      <c r="BE5" s="114"/>
      <c r="BF5" s="114"/>
      <c r="BG5" s="114"/>
      <c r="BH5" s="114"/>
      <c r="BI5" s="114"/>
      <c r="BJ5" s="114"/>
      <c r="BK5" s="114"/>
      <c r="BL5" s="114"/>
      <c r="BM5" s="114"/>
      <c r="BN5" s="114"/>
      <c r="BO5" s="114"/>
      <c r="BP5" s="114"/>
      <c r="BQ5" s="114"/>
      <c r="BR5" s="114"/>
      <c r="BS5" s="114"/>
      <c r="BT5" s="114"/>
      <c r="BU5" s="114"/>
      <c r="BV5" s="114"/>
      <c r="BW5" s="114"/>
      <c r="BX5" s="114"/>
      <c r="BY5" s="114"/>
      <c r="BZ5" s="114"/>
      <c r="CA5" s="114"/>
      <c r="CB5" s="114"/>
      <c r="CC5" s="114"/>
    </row>
    <row r="6" spans="1:81" x14ac:dyDescent="0.2">
      <c r="A6" s="121"/>
      <c r="B6" s="121"/>
      <c r="C6" s="123" t="s">
        <v>0</v>
      </c>
      <c r="D6" s="16"/>
      <c r="E6" s="16"/>
      <c r="F6" s="7"/>
      <c r="G6" s="8"/>
      <c r="H6" s="8"/>
      <c r="I6" s="113"/>
      <c r="J6" s="113"/>
      <c r="K6" s="113"/>
      <c r="L6" s="278"/>
      <c r="M6" s="113"/>
      <c r="N6" s="113"/>
      <c r="O6" s="113"/>
      <c r="P6" s="113"/>
      <c r="Q6" s="263"/>
      <c r="R6" s="285"/>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4"/>
      <c r="BP6" s="114"/>
      <c r="BQ6" s="114"/>
      <c r="BR6" s="114"/>
      <c r="BS6" s="114"/>
      <c r="BT6" s="114"/>
      <c r="BU6" s="114"/>
      <c r="BV6" s="114"/>
      <c r="BW6" s="114"/>
      <c r="BX6" s="114"/>
      <c r="BY6" s="114"/>
      <c r="BZ6" s="114"/>
      <c r="CA6" s="114"/>
      <c r="CB6" s="114"/>
      <c r="CC6" s="114"/>
    </row>
    <row r="7" spans="1:81" ht="13.5" thickBot="1" x14ac:dyDescent="0.25">
      <c r="A7" s="121"/>
      <c r="B7" s="121"/>
      <c r="C7" s="121"/>
      <c r="D7" s="16"/>
      <c r="E7" s="16"/>
      <c r="F7" s="124"/>
      <c r="G7" s="125"/>
      <c r="H7" s="125"/>
      <c r="I7" s="113"/>
      <c r="J7" s="113"/>
      <c r="K7" s="113"/>
      <c r="L7" s="278"/>
      <c r="M7" s="113"/>
      <c r="N7" s="113"/>
      <c r="O7" s="113"/>
      <c r="P7" s="113"/>
      <c r="Q7" s="263"/>
      <c r="R7" s="285"/>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c r="BP7" s="114"/>
      <c r="BQ7" s="114"/>
      <c r="BR7" s="114"/>
      <c r="BS7" s="114"/>
      <c r="BT7" s="114"/>
      <c r="BU7" s="114"/>
      <c r="BV7" s="114"/>
      <c r="BW7" s="114"/>
      <c r="BX7" s="114"/>
      <c r="BY7" s="114"/>
      <c r="BZ7" s="114"/>
      <c r="CA7" s="114"/>
      <c r="CB7" s="114"/>
      <c r="CC7" s="114"/>
    </row>
    <row r="8" spans="1:81" x14ac:dyDescent="0.2">
      <c r="A8" s="121"/>
      <c r="B8" s="121"/>
      <c r="C8" s="121"/>
      <c r="D8" s="16"/>
      <c r="E8" s="16"/>
      <c r="F8" s="288"/>
      <c r="G8" s="289"/>
      <c r="H8" s="290"/>
      <c r="I8" s="113"/>
      <c r="J8" s="113"/>
      <c r="K8" s="113"/>
      <c r="L8" s="278"/>
      <c r="M8" s="113"/>
      <c r="N8" s="113"/>
      <c r="O8" s="113"/>
      <c r="P8" s="113"/>
      <c r="Q8" s="263"/>
      <c r="R8" s="285"/>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c r="BP8" s="114"/>
      <c r="BQ8" s="114"/>
      <c r="BR8" s="114"/>
      <c r="BS8" s="114"/>
      <c r="BT8" s="114"/>
      <c r="BU8" s="114"/>
      <c r="BV8" s="114"/>
      <c r="BW8" s="114"/>
      <c r="BX8" s="114"/>
      <c r="BY8" s="114"/>
      <c r="BZ8" s="114"/>
      <c r="CA8" s="114"/>
      <c r="CB8" s="114"/>
      <c r="CC8" s="114"/>
    </row>
    <row r="9" spans="1:81" x14ac:dyDescent="0.2">
      <c r="A9" s="16"/>
      <c r="B9" s="16"/>
      <c r="C9" s="16"/>
      <c r="D9" s="16"/>
      <c r="E9" s="16"/>
      <c r="F9" s="310" t="str">
        <f>IF(ISERROR(VLOOKUP(C17,'CLIENTS ACTUELS'!$A$2:$I$39,3,0)),"",VLOOKUP(C17,'CLIENTS ACTUELS'!$A$2:$I$39,3,0))</f>
        <v/>
      </c>
      <c r="G9" s="311"/>
      <c r="H9" s="312"/>
      <c r="I9" s="113"/>
      <c r="J9" s="113"/>
      <c r="K9" s="113"/>
      <c r="L9" s="278"/>
      <c r="M9" s="113"/>
      <c r="N9" s="113"/>
      <c r="O9" s="113"/>
      <c r="P9" s="113"/>
      <c r="Q9" s="263"/>
      <c r="R9" s="285"/>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c r="BP9" s="114"/>
      <c r="BQ9" s="114"/>
      <c r="BR9" s="114"/>
      <c r="BS9" s="114"/>
      <c r="BT9" s="114"/>
      <c r="BU9" s="114"/>
      <c r="BV9" s="114"/>
      <c r="BW9" s="114"/>
      <c r="BX9" s="114"/>
      <c r="BY9" s="114"/>
      <c r="BZ9" s="114"/>
      <c r="CA9" s="114"/>
      <c r="CB9" s="114"/>
      <c r="CC9" s="114"/>
    </row>
    <row r="10" spans="1:81" x14ac:dyDescent="0.2">
      <c r="A10" s="16"/>
      <c r="B10" s="16"/>
      <c r="C10" s="16"/>
      <c r="D10" s="16"/>
      <c r="E10" s="16"/>
      <c r="F10" s="310" t="str">
        <f>IF(ISERROR(VLOOKUP(C17,'CLIENTS ACTUELS'!$A$2:$I$39,2,0)),"",VLOOKUP(C17,'CLIENTS ACTUELS'!$A$2:$I$39,2,0))</f>
        <v/>
      </c>
      <c r="G10" s="311"/>
      <c r="H10" s="312"/>
      <c r="I10" s="113"/>
      <c r="J10" s="113"/>
      <c r="K10" s="113"/>
      <c r="L10" s="278"/>
      <c r="M10" s="113"/>
      <c r="N10" s="113"/>
      <c r="O10" s="113"/>
      <c r="P10" s="113"/>
      <c r="Q10" s="263"/>
      <c r="R10" s="285"/>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c r="BP10" s="114"/>
      <c r="BQ10" s="114"/>
      <c r="BR10" s="114"/>
      <c r="BS10" s="114"/>
      <c r="BT10" s="114"/>
      <c r="BU10" s="114"/>
      <c r="BV10" s="114"/>
      <c r="BW10" s="114"/>
      <c r="BX10" s="114"/>
      <c r="BY10" s="114"/>
      <c r="BZ10" s="114"/>
      <c r="CA10" s="114"/>
      <c r="CB10" s="114"/>
      <c r="CC10" s="114"/>
    </row>
    <row r="11" spans="1:81" x14ac:dyDescent="0.2">
      <c r="A11" s="16"/>
      <c r="B11" s="16"/>
      <c r="C11" s="16"/>
      <c r="D11" s="16"/>
      <c r="E11" s="16"/>
      <c r="F11" s="303" t="str">
        <f>IF(ISERROR(VLOOKUP(C17,'CLIENTS ACTUELS'!$A$2:$I$39,4,0)),"",VLOOKUP(C17,'CLIENTS ACTUELS'!$A$2:$I$39,4,0))</f>
        <v/>
      </c>
      <c r="G11" s="304"/>
      <c r="H11" s="305"/>
      <c r="I11" s="113"/>
      <c r="J11" s="113"/>
      <c r="K11" s="113"/>
      <c r="L11" s="278"/>
      <c r="M11" s="113"/>
      <c r="N11" s="113"/>
      <c r="O11" s="113"/>
      <c r="P11" s="113"/>
      <c r="Q11" s="263"/>
      <c r="R11" s="285"/>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c r="BP11" s="114"/>
      <c r="BQ11" s="114"/>
      <c r="BR11" s="114"/>
      <c r="BS11" s="114"/>
      <c r="BT11" s="114"/>
      <c r="BU11" s="114"/>
      <c r="BV11" s="114"/>
      <c r="BW11" s="114"/>
      <c r="BX11" s="114"/>
      <c r="BY11" s="114"/>
      <c r="BZ11" s="114"/>
      <c r="CA11" s="114"/>
      <c r="CB11" s="114"/>
      <c r="CC11" s="114"/>
    </row>
    <row r="12" spans="1:81" x14ac:dyDescent="0.2">
      <c r="A12" s="16"/>
      <c r="B12" s="16"/>
      <c r="C12" s="16"/>
      <c r="D12" s="16"/>
      <c r="E12" s="16"/>
      <c r="F12" s="303"/>
      <c r="G12" s="304"/>
      <c r="H12" s="305"/>
      <c r="I12" s="113"/>
      <c r="J12" s="113"/>
      <c r="K12" s="113"/>
      <c r="L12" s="278"/>
      <c r="M12" s="113"/>
      <c r="N12" s="113"/>
      <c r="O12" s="113"/>
      <c r="P12" s="113"/>
      <c r="Q12" s="263"/>
      <c r="R12" s="285"/>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c r="BL12" s="114"/>
      <c r="BM12" s="114"/>
      <c r="BN12" s="114"/>
      <c r="BO12" s="114"/>
      <c r="BP12" s="114"/>
      <c r="BQ12" s="114"/>
      <c r="BR12" s="114"/>
      <c r="BS12" s="114"/>
      <c r="BT12" s="114"/>
      <c r="BU12" s="114"/>
      <c r="BV12" s="114"/>
      <c r="BW12" s="114"/>
      <c r="BX12" s="114"/>
      <c r="BY12" s="114"/>
      <c r="BZ12" s="114"/>
      <c r="CA12" s="114"/>
      <c r="CB12" s="114"/>
      <c r="CC12" s="114"/>
    </row>
    <row r="13" spans="1:81" x14ac:dyDescent="0.2">
      <c r="A13" s="16"/>
      <c r="B13" s="16"/>
      <c r="C13" s="16"/>
      <c r="D13" s="16"/>
      <c r="E13" s="16"/>
      <c r="F13" s="300" t="str">
        <f>IF(ISERROR(VLOOKUP(C17,'CLIENTS ACTUELS'!$A$2:$I$39,5,0)),"",VLOOKUP(C17,'CLIENTS ACTUELS'!$A$2:$I$39,5,0))</f>
        <v/>
      </c>
      <c r="G13" s="301"/>
      <c r="H13" s="302"/>
      <c r="I13" s="113"/>
      <c r="J13" s="113"/>
      <c r="K13" s="113"/>
      <c r="L13" s="278"/>
      <c r="M13" s="113"/>
      <c r="N13" s="113"/>
      <c r="O13" s="113"/>
      <c r="P13" s="113"/>
      <c r="Q13" s="263"/>
      <c r="R13" s="285"/>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c r="BU13" s="114"/>
      <c r="BV13" s="114"/>
      <c r="BW13" s="114"/>
      <c r="BX13" s="114"/>
      <c r="BY13" s="114"/>
      <c r="BZ13" s="114"/>
      <c r="CA13" s="114"/>
      <c r="CB13" s="114"/>
      <c r="CC13" s="114"/>
    </row>
    <row r="14" spans="1:81" ht="24.95" customHeight="1" thickBot="1" x14ac:dyDescent="0.25">
      <c r="A14" s="313" t="s">
        <v>1</v>
      </c>
      <c r="B14" s="313"/>
      <c r="C14" s="5"/>
      <c r="D14" s="5"/>
      <c r="E14" s="126"/>
      <c r="F14" s="306"/>
      <c r="G14" s="307"/>
      <c r="H14" s="308"/>
      <c r="I14" s="113"/>
      <c r="J14" s="113"/>
      <c r="K14" s="113"/>
      <c r="L14" s="278"/>
      <c r="M14" s="113"/>
      <c r="N14" s="113"/>
      <c r="O14" s="113"/>
      <c r="P14" s="113"/>
      <c r="Q14" s="263"/>
      <c r="R14" s="285"/>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114"/>
      <c r="AU14" s="114"/>
      <c r="AV14" s="114"/>
      <c r="AW14" s="114"/>
      <c r="AX14" s="114"/>
      <c r="AY14" s="114"/>
      <c r="AZ14" s="114"/>
      <c r="BA14" s="114"/>
      <c r="BB14" s="114"/>
      <c r="BC14" s="114"/>
      <c r="BD14" s="114"/>
      <c r="BE14" s="114"/>
      <c r="BF14" s="114"/>
      <c r="BG14" s="114"/>
      <c r="BH14" s="114"/>
      <c r="BI14" s="114"/>
      <c r="BJ14" s="114"/>
      <c r="BK14" s="114"/>
      <c r="BL14" s="114"/>
      <c r="BM14" s="114"/>
      <c r="BN14" s="114"/>
      <c r="BO14" s="114"/>
      <c r="BP14" s="114"/>
      <c r="BQ14" s="114"/>
      <c r="BR14" s="114"/>
      <c r="BS14" s="114"/>
      <c r="BT14" s="114"/>
      <c r="BU14" s="114"/>
      <c r="BV14" s="114"/>
      <c r="BW14" s="114"/>
      <c r="BX14" s="114"/>
      <c r="BY14" s="114"/>
      <c r="BZ14" s="114"/>
      <c r="CA14" s="114"/>
      <c r="CB14" s="114"/>
      <c r="CC14" s="114"/>
    </row>
    <row r="15" spans="1:81" ht="24.75" customHeight="1" thickBot="1" x14ac:dyDescent="0.25">
      <c r="A15" s="5"/>
      <c r="B15" s="5"/>
      <c r="C15" s="5"/>
      <c r="D15" s="5"/>
      <c r="E15" s="16"/>
      <c r="F15" s="16"/>
      <c r="G15" s="16"/>
      <c r="H15" s="16"/>
      <c r="I15" s="113"/>
      <c r="J15" s="113"/>
      <c r="K15" s="113"/>
      <c r="L15" s="278"/>
      <c r="M15" s="113"/>
      <c r="N15" s="113"/>
      <c r="O15" s="113"/>
      <c r="P15" s="113"/>
      <c r="Q15" s="263"/>
      <c r="R15" s="285"/>
      <c r="S15" s="114"/>
      <c r="T15" s="114"/>
      <c r="U15" s="114"/>
      <c r="V15" s="114"/>
      <c r="W15" s="114"/>
      <c r="X15" s="114"/>
      <c r="Y15" s="114"/>
      <c r="Z15" s="114"/>
      <c r="AA15" s="114"/>
      <c r="AB15" s="114"/>
      <c r="AC15" s="114"/>
      <c r="AD15" s="114"/>
      <c r="AE15" s="114"/>
      <c r="AF15" s="114"/>
      <c r="AG15" s="114"/>
      <c r="AH15" s="114"/>
      <c r="AI15" s="114"/>
      <c r="AJ15" s="114"/>
      <c r="AK15" s="114"/>
      <c r="AL15" s="114"/>
      <c r="AM15" s="114"/>
      <c r="AN15" s="114"/>
      <c r="AO15" s="114"/>
      <c r="AP15" s="114"/>
      <c r="AQ15" s="114"/>
      <c r="AR15" s="114"/>
      <c r="AS15" s="114"/>
      <c r="AT15" s="114"/>
      <c r="AU15" s="114"/>
      <c r="AV15" s="114"/>
      <c r="AW15" s="114"/>
      <c r="AX15" s="114"/>
      <c r="AY15" s="114"/>
      <c r="AZ15" s="114"/>
      <c r="BA15" s="114"/>
      <c r="BB15" s="114"/>
      <c r="BC15" s="114"/>
      <c r="BD15" s="114"/>
      <c r="BE15" s="114"/>
      <c r="BF15" s="114"/>
      <c r="BG15" s="114"/>
      <c r="BH15" s="114"/>
      <c r="BI15" s="114"/>
      <c r="BJ15" s="114"/>
      <c r="BK15" s="114"/>
      <c r="BL15" s="114"/>
      <c r="BM15" s="114"/>
      <c r="BN15" s="114"/>
      <c r="BO15" s="114"/>
      <c r="BP15" s="114"/>
      <c r="BQ15" s="114"/>
      <c r="BR15" s="114"/>
      <c r="BS15" s="114"/>
      <c r="BT15" s="114"/>
      <c r="BU15" s="114"/>
      <c r="BV15" s="114"/>
      <c r="BW15" s="114"/>
      <c r="BX15" s="114"/>
      <c r="BY15" s="114"/>
      <c r="BZ15" s="114"/>
      <c r="CA15" s="114"/>
      <c r="CB15" s="114"/>
      <c r="CC15" s="114"/>
    </row>
    <row r="16" spans="1:81" ht="20.100000000000001" customHeight="1" thickBot="1" x14ac:dyDescent="0.25">
      <c r="A16" s="127" t="s">
        <v>5</v>
      </c>
      <c r="B16" s="128" t="s">
        <v>6</v>
      </c>
      <c r="C16" s="128" t="s">
        <v>20</v>
      </c>
      <c r="D16" s="129"/>
      <c r="E16" s="129"/>
      <c r="F16" s="129"/>
      <c r="G16" s="16"/>
      <c r="H16" s="16"/>
      <c r="I16" s="113"/>
      <c r="J16" s="113"/>
      <c r="K16" s="113"/>
      <c r="L16" s="278"/>
      <c r="M16" s="113"/>
      <c r="N16" s="113"/>
      <c r="O16" s="113"/>
      <c r="P16" s="113"/>
      <c r="Q16" s="263"/>
      <c r="R16" s="285"/>
      <c r="S16" s="114"/>
      <c r="T16" s="114"/>
      <c r="U16" s="114"/>
      <c r="V16" s="114"/>
      <c r="W16" s="114"/>
      <c r="X16" s="114"/>
      <c r="Y16" s="114"/>
      <c r="Z16" s="114"/>
      <c r="AA16" s="114"/>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c r="AX16" s="114"/>
      <c r="AY16" s="114"/>
      <c r="AZ16" s="114"/>
      <c r="BA16" s="114"/>
      <c r="BB16" s="114"/>
      <c r="BC16" s="114"/>
      <c r="BD16" s="114"/>
      <c r="BE16" s="114"/>
      <c r="BF16" s="114"/>
      <c r="BG16" s="114"/>
      <c r="BH16" s="114"/>
      <c r="BI16" s="114"/>
      <c r="BJ16" s="114"/>
      <c r="BK16" s="114"/>
      <c r="BL16" s="114"/>
      <c r="BM16" s="114"/>
      <c r="BN16" s="114"/>
      <c r="BO16" s="114"/>
      <c r="BP16" s="114"/>
      <c r="BQ16" s="114"/>
      <c r="BR16" s="114"/>
      <c r="BS16" s="114"/>
      <c r="BT16" s="114"/>
      <c r="BU16" s="114"/>
      <c r="BV16" s="114"/>
      <c r="BW16" s="114"/>
      <c r="BX16" s="114"/>
      <c r="BY16" s="114"/>
      <c r="BZ16" s="114"/>
      <c r="CA16" s="114"/>
      <c r="CB16" s="114"/>
      <c r="CC16" s="114"/>
    </row>
    <row r="17" spans="1:81" ht="19.5" customHeight="1" thickBot="1" x14ac:dyDescent="0.25">
      <c r="A17" s="130"/>
      <c r="B17" s="131">
        <f ca="1">TODAY()</f>
        <v>41753</v>
      </c>
      <c r="C17" s="31"/>
      <c r="D17" s="16"/>
      <c r="E17" s="16"/>
      <c r="F17" s="16"/>
      <c r="G17" s="16"/>
      <c r="H17" s="132" t="s">
        <v>72</v>
      </c>
      <c r="I17" s="113"/>
      <c r="J17" s="120"/>
      <c r="K17" s="114"/>
      <c r="L17" s="279"/>
      <c r="M17" s="114"/>
      <c r="N17" s="114"/>
      <c r="O17" s="114"/>
      <c r="P17" s="114"/>
      <c r="Q17" s="263"/>
      <c r="R17" s="285"/>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c r="AX17" s="114"/>
      <c r="AY17" s="114"/>
      <c r="AZ17" s="114"/>
      <c r="BA17" s="114"/>
      <c r="BB17" s="114"/>
      <c r="BC17" s="114"/>
      <c r="BD17" s="114"/>
      <c r="BE17" s="114"/>
      <c r="BF17" s="114"/>
      <c r="BG17" s="114"/>
      <c r="BH17" s="114"/>
      <c r="BI17" s="114"/>
      <c r="BJ17" s="114"/>
      <c r="BK17" s="114"/>
      <c r="BL17" s="114"/>
      <c r="BM17" s="114"/>
      <c r="BN17" s="114"/>
      <c r="BO17" s="114"/>
      <c r="BP17" s="114"/>
      <c r="BQ17" s="114"/>
      <c r="BR17" s="114"/>
      <c r="BS17" s="114"/>
      <c r="BT17" s="114"/>
      <c r="BU17" s="114"/>
      <c r="BV17" s="114"/>
      <c r="BW17" s="114"/>
      <c r="BX17" s="114"/>
      <c r="BY17" s="114"/>
      <c r="BZ17" s="114"/>
      <c r="CA17" s="114"/>
      <c r="CB17" s="114"/>
      <c r="CC17" s="114"/>
    </row>
    <row r="18" spans="1:81" ht="20.100000000000001" customHeight="1" thickBot="1" x14ac:dyDescent="0.25">
      <c r="A18" s="179" t="s">
        <v>2</v>
      </c>
      <c r="B18" s="180"/>
      <c r="C18" s="180"/>
      <c r="D18" s="181"/>
      <c r="E18" s="182" t="s">
        <v>3</v>
      </c>
      <c r="F18" s="182" t="s">
        <v>12</v>
      </c>
      <c r="G18" s="182" t="s">
        <v>100</v>
      </c>
      <c r="H18" s="182" t="s">
        <v>10</v>
      </c>
      <c r="J18" s="221" t="s">
        <v>45</v>
      </c>
      <c r="K18" s="222" t="s">
        <v>110</v>
      </c>
      <c r="L18" s="280" t="s">
        <v>111</v>
      </c>
      <c r="M18" s="261" t="s">
        <v>101</v>
      </c>
      <c r="N18" s="262"/>
      <c r="O18" s="262"/>
      <c r="P18" s="262"/>
      <c r="Q18" s="264" t="s">
        <v>105</v>
      </c>
      <c r="R18" s="286"/>
      <c r="S18" s="114"/>
      <c r="T18" s="114"/>
      <c r="U18" s="114"/>
      <c r="V18" s="114"/>
      <c r="X18" s="114"/>
      <c r="Y18" s="114"/>
      <c r="Z18" s="114"/>
      <c r="AA18" s="114"/>
      <c r="AB18" s="114"/>
      <c r="AC18" s="114"/>
      <c r="AD18" s="114"/>
      <c r="AE18" s="114"/>
      <c r="AF18" s="114"/>
      <c r="AG18" s="114"/>
      <c r="AH18" s="114"/>
      <c r="AI18" s="114"/>
      <c r="AJ18" s="114"/>
      <c r="AK18" s="114"/>
      <c r="AL18" s="114"/>
      <c r="AM18" s="114"/>
      <c r="AN18" s="114"/>
      <c r="AO18" s="114"/>
      <c r="AP18" s="114"/>
      <c r="AQ18" s="114"/>
      <c r="AR18" s="114"/>
      <c r="AS18" s="114"/>
      <c r="AT18" s="114"/>
      <c r="AU18" s="114"/>
      <c r="AV18" s="114"/>
      <c r="AW18" s="114"/>
      <c r="AX18" s="114"/>
      <c r="AY18" s="114"/>
      <c r="AZ18" s="114"/>
      <c r="BA18" s="114"/>
      <c r="BB18" s="114"/>
      <c r="BC18" s="114"/>
      <c r="BD18" s="114"/>
      <c r="BE18" s="114"/>
      <c r="BF18" s="114"/>
      <c r="BG18" s="114"/>
      <c r="BH18" s="114"/>
      <c r="BI18" s="114"/>
      <c r="BJ18" s="114"/>
      <c r="BK18" s="114"/>
      <c r="BL18" s="114"/>
      <c r="BM18" s="114"/>
      <c r="BN18" s="114"/>
      <c r="BO18" s="114"/>
      <c r="BP18" s="114"/>
      <c r="BQ18" s="114"/>
      <c r="BR18" s="114"/>
      <c r="BS18" s="114"/>
      <c r="BT18" s="114"/>
      <c r="BU18" s="114"/>
      <c r="BV18" s="114"/>
      <c r="BW18" s="114"/>
      <c r="BX18" s="114"/>
      <c r="BY18" s="114"/>
      <c r="BZ18" s="114"/>
      <c r="CA18" s="114"/>
      <c r="CB18" s="114"/>
      <c r="CC18" s="114"/>
    </row>
    <row r="19" spans="1:81" ht="14.25" customHeight="1" thickBot="1" x14ac:dyDescent="0.25">
      <c r="A19" s="323"/>
      <c r="B19" s="323"/>
      <c r="C19" s="323"/>
      <c r="D19" s="323"/>
      <c r="E19" s="320"/>
      <c r="F19" s="183" t="str">
        <f>IF(ISERROR(VLOOKUP(A19,'Produits vendus'!$A$2:$H$1891,4,0)),"",VLOOKUP(A19,'Produits vendus'!$A$2:$H$1891,4,0))</f>
        <v/>
      </c>
      <c r="G19" s="268"/>
      <c r="H19" s="186" t="str">
        <f t="shared" ref="H19:H33" si="0">IF(E19&lt;&gt;"",E19*G19,"")</f>
        <v/>
      </c>
      <c r="J19" s="220"/>
      <c r="K19" s="277" t="str">
        <f>IF(ISERROR(VLOOKUP(A19,'Produits vendus'!$A$2:$H$1891,3,0)),"",VLOOKUP(A19,'Produits vendus'!$A$2:$H$1891,3,0))</f>
        <v/>
      </c>
      <c r="L19" s="281"/>
      <c r="M19" s="291" t="str">
        <f>IF(ISERROR(VLOOKUP(C17,'CLIENTS ACTUELS'!$A$2:$I$2825,9,0)),"",VLOOKUP(C17,'CLIENTS ACTUELS'!$A$2:$I$2825,9,0))</f>
        <v/>
      </c>
      <c r="N19" s="291"/>
      <c r="O19" s="291"/>
      <c r="P19" s="291"/>
      <c r="Q19" s="265" t="str">
        <f>IF(ISERROR(VLOOKUP(A19,'Produits vendus'!$A$2:$L$1891,12,0)),"",VLOOKUP(A19,'Produits vendus'!$A$2:$L$1891,12,0))</f>
        <v/>
      </c>
      <c r="R19" s="286"/>
      <c r="S19" s="114"/>
      <c r="T19" s="114"/>
      <c r="U19" s="114"/>
      <c r="V19" s="114"/>
      <c r="X19" s="114"/>
      <c r="Y19" s="114"/>
      <c r="Z19" s="114"/>
      <c r="AA19" s="114"/>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c r="AX19" s="114"/>
      <c r="AY19" s="114"/>
      <c r="AZ19" s="114"/>
      <c r="BA19" s="114"/>
      <c r="BB19" s="114"/>
      <c r="BC19" s="114"/>
      <c r="BD19" s="114"/>
      <c r="BE19" s="114"/>
      <c r="BF19" s="114"/>
      <c r="BG19" s="114"/>
      <c r="BH19" s="114"/>
      <c r="BI19" s="114"/>
      <c r="BJ19" s="114"/>
      <c r="BK19" s="114"/>
      <c r="BL19" s="114"/>
      <c r="BM19" s="114"/>
      <c r="BN19" s="114"/>
      <c r="BO19" s="114"/>
      <c r="BP19" s="114"/>
      <c r="BQ19" s="114"/>
      <c r="BR19" s="114"/>
      <c r="BS19" s="114"/>
      <c r="BT19" s="114"/>
      <c r="BU19" s="114"/>
      <c r="BV19" s="114"/>
      <c r="BW19" s="114"/>
      <c r="BX19" s="114"/>
      <c r="BY19" s="114"/>
      <c r="BZ19" s="114"/>
      <c r="CA19" s="114"/>
      <c r="CB19" s="114"/>
      <c r="CC19" s="114"/>
    </row>
    <row r="20" spans="1:81" ht="14.25" customHeight="1" thickBot="1" x14ac:dyDescent="0.25">
      <c r="A20" s="295"/>
      <c r="B20" s="295"/>
      <c r="C20" s="295"/>
      <c r="D20" s="295"/>
      <c r="E20" s="320"/>
      <c r="F20" s="183" t="str">
        <f>IF(ISERROR(VLOOKUP(A20,'Produits vendus'!$A$2:$H$1891,4,0)),"",VLOOKUP(A20,'Produits vendus'!$A$2:$H$1891,4,0))</f>
        <v/>
      </c>
      <c r="G20" s="268"/>
      <c r="H20" s="186" t="str">
        <f t="shared" si="0"/>
        <v/>
      </c>
      <c r="J20" s="220"/>
      <c r="K20" s="277" t="str">
        <f>IF(ISERROR(VLOOKUP(A20,'Produits vendus'!$A$2:$H$1891,3,0)),"",VLOOKUP(A20,'Produits vendus'!$A$2:$H$1891,3,0))</f>
        <v/>
      </c>
      <c r="L20" s="281"/>
      <c r="M20" s="292"/>
      <c r="N20" s="292"/>
      <c r="O20" s="292"/>
      <c r="P20" s="292"/>
      <c r="Q20" s="265" t="str">
        <f>IF(ISERROR(VLOOKUP(A20,'Produits vendus'!$A$2:$L$1891,12,0)),"",VLOOKUP(A20,'Produits vendus'!$A$2:$L$1891,12,0))</f>
        <v/>
      </c>
      <c r="R20" s="286"/>
      <c r="S20" s="114"/>
      <c r="T20" s="114"/>
      <c r="U20" s="114"/>
      <c r="V20" s="114"/>
      <c r="X20" s="114"/>
      <c r="Y20" s="114"/>
      <c r="Z20" s="114"/>
      <c r="AA20" s="114"/>
      <c r="AB20" s="114"/>
      <c r="AC20" s="114"/>
      <c r="AD20" s="114"/>
      <c r="AE20" s="114"/>
      <c r="AF20" s="114"/>
      <c r="AG20" s="114"/>
      <c r="AH20" s="114"/>
      <c r="AI20" s="114"/>
      <c r="AJ20" s="114"/>
      <c r="AK20" s="114"/>
      <c r="AL20" s="114"/>
      <c r="AM20" s="114"/>
      <c r="AN20" s="114"/>
      <c r="AO20" s="114"/>
      <c r="AP20" s="114"/>
      <c r="AQ20" s="114"/>
      <c r="AR20" s="114"/>
      <c r="AS20" s="114"/>
      <c r="AT20" s="114"/>
      <c r="AU20" s="114"/>
      <c r="AV20" s="114"/>
      <c r="AW20" s="114"/>
      <c r="AX20" s="114"/>
      <c r="AY20" s="114"/>
      <c r="AZ20" s="114"/>
      <c r="BA20" s="114"/>
      <c r="BB20" s="114"/>
      <c r="BC20" s="114"/>
      <c r="BD20" s="114"/>
      <c r="BE20" s="114"/>
      <c r="BF20" s="114"/>
      <c r="BG20" s="114"/>
      <c r="BH20" s="114"/>
      <c r="BI20" s="114"/>
      <c r="BJ20" s="114"/>
      <c r="BK20" s="114"/>
      <c r="BL20" s="114"/>
      <c r="BM20" s="114"/>
      <c r="BN20" s="114"/>
      <c r="BO20" s="114"/>
      <c r="BP20" s="114"/>
      <c r="BQ20" s="114"/>
      <c r="BR20" s="114"/>
      <c r="BS20" s="114"/>
      <c r="BT20" s="114"/>
      <c r="BU20" s="114"/>
      <c r="BV20" s="114"/>
      <c r="BW20" s="114"/>
      <c r="BX20" s="114"/>
      <c r="BY20" s="114"/>
      <c r="BZ20" s="114"/>
      <c r="CA20" s="114"/>
      <c r="CB20" s="114"/>
      <c r="CC20" s="114"/>
    </row>
    <row r="21" spans="1:81" ht="14.25" customHeight="1" thickBot="1" x14ac:dyDescent="0.25">
      <c r="A21" s="295"/>
      <c r="B21" s="295"/>
      <c r="C21" s="295"/>
      <c r="D21" s="295"/>
      <c r="E21" s="321"/>
      <c r="F21" s="183" t="str">
        <f>IF(ISERROR(VLOOKUP(A21,'Produits vendus'!$A$2:$H$1891,4,0)),"",VLOOKUP(A21,'Produits vendus'!$A$2:$H$1891,4,0))</f>
        <v/>
      </c>
      <c r="G21" s="269"/>
      <c r="H21" s="186" t="str">
        <f t="shared" si="0"/>
        <v/>
      </c>
      <c r="J21" s="220"/>
      <c r="K21" s="277" t="str">
        <f>IF(ISERROR(VLOOKUP(A21,'Produits vendus'!$A$2:$H$1891,3,0)),"",VLOOKUP(A21,'Produits vendus'!$A$2:$H$1891,3,0))</f>
        <v/>
      </c>
      <c r="L21" s="281"/>
      <c r="M21" s="292"/>
      <c r="N21" s="292"/>
      <c r="O21" s="292"/>
      <c r="P21" s="292"/>
      <c r="Q21" s="265" t="str">
        <f>IF(ISERROR(VLOOKUP(A21,'Produits vendus'!$A$2:$L$1891,12,0)),"",VLOOKUP(A21,'Produits vendus'!$A$2:$L$1891,12,0))</f>
        <v/>
      </c>
      <c r="R21" s="286"/>
      <c r="S21" s="114"/>
      <c r="T21" s="114"/>
      <c r="U21" s="114"/>
      <c r="V21" s="114"/>
      <c r="X21" s="114"/>
      <c r="Y21" s="114"/>
      <c r="Z21" s="114"/>
      <c r="AA21" s="114"/>
      <c r="AB21" s="114"/>
      <c r="AC21" s="114"/>
      <c r="AD21" s="114"/>
      <c r="AE21" s="114"/>
      <c r="AF21" s="114"/>
      <c r="AG21" s="114"/>
      <c r="AH21" s="114"/>
      <c r="AI21" s="114"/>
      <c r="AJ21" s="114"/>
      <c r="AK21" s="114"/>
      <c r="AL21" s="114"/>
      <c r="AM21" s="114"/>
      <c r="AN21" s="114"/>
      <c r="AO21" s="114"/>
      <c r="AP21" s="114"/>
      <c r="AQ21" s="114"/>
      <c r="AR21" s="114"/>
      <c r="AS21" s="114"/>
      <c r="AT21" s="114"/>
      <c r="AU21" s="114"/>
      <c r="AV21" s="114"/>
      <c r="AW21" s="114"/>
      <c r="AX21" s="114"/>
      <c r="AY21" s="114"/>
      <c r="AZ21" s="114"/>
      <c r="BA21" s="114"/>
      <c r="BB21" s="114"/>
      <c r="BC21" s="114"/>
      <c r="BD21" s="114"/>
      <c r="BE21" s="114"/>
      <c r="BF21" s="114"/>
      <c r="BG21" s="114"/>
      <c r="BH21" s="114"/>
      <c r="BI21" s="114"/>
      <c r="BJ21" s="114"/>
      <c r="BK21" s="114"/>
      <c r="BL21" s="114"/>
      <c r="BM21" s="114"/>
      <c r="BN21" s="114"/>
      <c r="BO21" s="114"/>
      <c r="BP21" s="114"/>
      <c r="BQ21" s="114"/>
      <c r="BR21" s="114"/>
      <c r="BS21" s="114"/>
      <c r="BT21" s="114"/>
      <c r="BU21" s="114"/>
      <c r="BV21" s="114"/>
      <c r="BW21" s="114"/>
      <c r="BX21" s="114"/>
      <c r="BY21" s="114"/>
      <c r="BZ21" s="114"/>
      <c r="CA21" s="114"/>
      <c r="CB21" s="114"/>
      <c r="CC21" s="114"/>
    </row>
    <row r="22" spans="1:81" ht="14.25" customHeight="1" thickBot="1" x14ac:dyDescent="0.25">
      <c r="A22" s="295"/>
      <c r="B22" s="295"/>
      <c r="C22" s="295"/>
      <c r="D22" s="295"/>
      <c r="E22" s="321"/>
      <c r="F22" s="183" t="str">
        <f>IF(ISERROR(VLOOKUP(A22,'Produits vendus'!$A$2:$H$1891,4,0)),"",VLOOKUP(A22,'Produits vendus'!$A$2:$H$1891,4,0))</f>
        <v/>
      </c>
      <c r="G22" s="269"/>
      <c r="H22" s="186" t="str">
        <f t="shared" si="0"/>
        <v/>
      </c>
      <c r="J22" s="220"/>
      <c r="K22" s="277" t="str">
        <f>IF(ISERROR(VLOOKUP(A22,'Produits vendus'!$A$2:$H$1891,3,0)),"",VLOOKUP(A22,'Produits vendus'!$A$2:$H$1891,3,0))</f>
        <v/>
      </c>
      <c r="L22" s="281"/>
      <c r="M22" s="292"/>
      <c r="N22" s="292"/>
      <c r="O22" s="292"/>
      <c r="P22" s="292"/>
      <c r="Q22" s="265" t="str">
        <f>IF(ISERROR(VLOOKUP(A22,'Produits vendus'!$A$2:$L$1891,12,0)),"",VLOOKUP(A22,'Produits vendus'!$A$2:$L$1891,12,0))</f>
        <v/>
      </c>
      <c r="R22" s="286"/>
      <c r="S22" s="114"/>
      <c r="T22" s="114"/>
      <c r="U22" s="114"/>
      <c r="V22" s="114"/>
      <c r="X22" s="114"/>
      <c r="Y22" s="114"/>
      <c r="Z22" s="114"/>
      <c r="AA22" s="114"/>
      <c r="AB22" s="114"/>
      <c r="AC22" s="114"/>
      <c r="AD22" s="114"/>
      <c r="AE22" s="114"/>
      <c r="AF22" s="114"/>
      <c r="AG22" s="114"/>
      <c r="AH22" s="114"/>
      <c r="AI22" s="114"/>
      <c r="AJ22" s="114"/>
      <c r="AK22" s="114"/>
      <c r="AL22" s="114"/>
      <c r="AM22" s="114"/>
      <c r="AN22" s="114"/>
      <c r="AO22" s="114"/>
      <c r="AP22" s="114"/>
      <c r="AQ22" s="114"/>
      <c r="AR22" s="114"/>
      <c r="AS22" s="114"/>
      <c r="AT22" s="114"/>
      <c r="AU22" s="114"/>
      <c r="AV22" s="114"/>
      <c r="AW22" s="114"/>
      <c r="AX22" s="114"/>
      <c r="AY22" s="114"/>
      <c r="AZ22" s="114"/>
      <c r="BA22" s="114"/>
      <c r="BB22" s="114"/>
      <c r="BC22" s="114"/>
      <c r="BD22" s="114"/>
      <c r="BE22" s="114"/>
      <c r="BF22" s="114"/>
      <c r="BG22" s="114"/>
      <c r="BH22" s="114"/>
      <c r="BI22" s="114"/>
      <c r="BJ22" s="114"/>
      <c r="BK22" s="114"/>
      <c r="BL22" s="114"/>
      <c r="BM22" s="114"/>
      <c r="BN22" s="114"/>
      <c r="BO22" s="114"/>
      <c r="BP22" s="114"/>
      <c r="BQ22" s="114"/>
      <c r="BR22" s="114"/>
      <c r="BS22" s="114"/>
      <c r="BT22" s="114"/>
      <c r="BU22" s="114"/>
      <c r="BV22" s="114"/>
      <c r="BW22" s="114"/>
      <c r="BX22" s="114"/>
      <c r="BY22" s="114"/>
      <c r="BZ22" s="114"/>
      <c r="CA22" s="114"/>
      <c r="CB22" s="114"/>
      <c r="CC22" s="114"/>
    </row>
    <row r="23" spans="1:81" ht="14.25" customHeight="1" thickBot="1" x14ac:dyDescent="0.25">
      <c r="A23" s="295"/>
      <c r="B23" s="295"/>
      <c r="C23" s="295"/>
      <c r="D23" s="295"/>
      <c r="E23" s="321"/>
      <c r="F23" s="183" t="str">
        <f>IF(ISERROR(VLOOKUP(A23,'Produits vendus'!$A$2:$H$1891,4,0)),"",VLOOKUP(A23,'Produits vendus'!$A$2:$H$1891,4,0))</f>
        <v/>
      </c>
      <c r="G23" s="269"/>
      <c r="H23" s="186" t="str">
        <f t="shared" si="0"/>
        <v/>
      </c>
      <c r="J23" s="220"/>
      <c r="K23" s="277" t="str">
        <f>IF(ISERROR(VLOOKUP(A23,'Produits vendus'!$A$2:$H$1891,3,0)),"",VLOOKUP(A23,'Produits vendus'!$A$2:$H$1891,3,0))</f>
        <v/>
      </c>
      <c r="L23" s="281"/>
      <c r="M23" s="292"/>
      <c r="N23" s="292"/>
      <c r="O23" s="292"/>
      <c r="P23" s="292"/>
      <c r="Q23" s="265" t="str">
        <f>IF(ISERROR(VLOOKUP(A23,'Produits vendus'!$A$2:$L$1891,12,0)),"",VLOOKUP(A23,'Produits vendus'!$A$2:$L$1891,12,0))</f>
        <v/>
      </c>
      <c r="R23" s="286"/>
      <c r="S23" s="114"/>
      <c r="T23" s="114"/>
      <c r="U23" s="114"/>
      <c r="V23" s="114"/>
      <c r="X23" s="114"/>
      <c r="Y23" s="114"/>
      <c r="Z23" s="114"/>
      <c r="AA23" s="114"/>
      <c r="AB23" s="114"/>
      <c r="AC23" s="114"/>
      <c r="AD23" s="114"/>
      <c r="AE23" s="114"/>
      <c r="AF23" s="114"/>
      <c r="AG23" s="114"/>
      <c r="AH23" s="114"/>
      <c r="AI23" s="114"/>
      <c r="AJ23" s="114"/>
      <c r="AK23" s="114"/>
      <c r="AL23" s="114"/>
      <c r="AM23" s="114"/>
      <c r="AN23" s="114"/>
      <c r="AO23" s="114"/>
      <c r="AP23" s="114"/>
      <c r="AQ23" s="114"/>
      <c r="AR23" s="114"/>
      <c r="AS23" s="114"/>
      <c r="AT23" s="114"/>
      <c r="AU23" s="114"/>
      <c r="AV23" s="114"/>
      <c r="AW23" s="114"/>
      <c r="AX23" s="114"/>
      <c r="AY23" s="114"/>
      <c r="AZ23" s="114"/>
      <c r="BA23" s="114"/>
      <c r="BB23" s="114"/>
      <c r="BC23" s="114"/>
      <c r="BD23" s="114"/>
      <c r="BE23" s="114"/>
      <c r="BF23" s="114"/>
      <c r="BG23" s="114"/>
      <c r="BH23" s="114"/>
      <c r="BI23" s="114"/>
      <c r="BJ23" s="114"/>
      <c r="BK23" s="114"/>
      <c r="BL23" s="114"/>
      <c r="BM23" s="114"/>
      <c r="BN23" s="114"/>
      <c r="BO23" s="114"/>
      <c r="BP23" s="114"/>
      <c r="BQ23" s="114"/>
      <c r="BR23" s="114"/>
      <c r="BS23" s="114"/>
      <c r="BT23" s="114"/>
      <c r="BU23" s="114"/>
      <c r="BV23" s="114"/>
      <c r="BW23" s="114"/>
      <c r="BX23" s="114"/>
      <c r="BY23" s="114"/>
      <c r="BZ23" s="114"/>
      <c r="CA23" s="114"/>
      <c r="CB23" s="114"/>
      <c r="CC23" s="114"/>
    </row>
    <row r="24" spans="1:81" ht="14.25" customHeight="1" thickBot="1" x14ac:dyDescent="0.25">
      <c r="A24" s="295"/>
      <c r="B24" s="295"/>
      <c r="C24" s="295"/>
      <c r="D24" s="295"/>
      <c r="E24" s="321"/>
      <c r="F24" s="183" t="str">
        <f>IF(ISERROR(VLOOKUP(A24,'Produits vendus'!$A$2:$H$1891,4,0)),"",VLOOKUP(A24,'Produits vendus'!$A$2:$H$1891,4,0))</f>
        <v/>
      </c>
      <c r="G24" s="269"/>
      <c r="H24" s="186" t="str">
        <f t="shared" si="0"/>
        <v/>
      </c>
      <c r="J24" s="220"/>
      <c r="K24" s="277" t="str">
        <f>IF(ISERROR(VLOOKUP(A24,'Produits vendus'!$A$2:$H$1891,3,0)),"",VLOOKUP(A24,'Produits vendus'!$A$2:$H$1891,3,0))</f>
        <v/>
      </c>
      <c r="L24" s="281"/>
      <c r="M24" s="292"/>
      <c r="N24" s="292"/>
      <c r="O24" s="292"/>
      <c r="P24" s="292"/>
      <c r="Q24" s="265" t="str">
        <f>IF(ISERROR(VLOOKUP(A24,'Produits vendus'!$A$2:$L$1891,12,0)),"",VLOOKUP(A24,'Produits vendus'!$A$2:$L$1891,12,0))</f>
        <v/>
      </c>
      <c r="R24" s="286"/>
      <c r="S24" s="114"/>
      <c r="T24" s="114"/>
      <c r="U24" s="114"/>
      <c r="V24" s="114"/>
      <c r="X24" s="114"/>
      <c r="Y24" s="114"/>
      <c r="Z24" s="114"/>
      <c r="AA24" s="114"/>
      <c r="AB24" s="114"/>
      <c r="AC24" s="114"/>
      <c r="AD24" s="114"/>
      <c r="AE24" s="114"/>
      <c r="AF24" s="114"/>
      <c r="AG24" s="114"/>
      <c r="AH24" s="114"/>
      <c r="AI24" s="114"/>
      <c r="AJ24" s="114"/>
      <c r="AK24" s="114"/>
      <c r="AL24" s="114"/>
      <c r="AM24" s="114"/>
      <c r="AN24" s="114"/>
      <c r="AO24" s="114"/>
      <c r="AP24" s="114"/>
      <c r="AQ24" s="114"/>
      <c r="AR24" s="114"/>
      <c r="AS24" s="114"/>
      <c r="AT24" s="114"/>
      <c r="AU24" s="114"/>
      <c r="AV24" s="114"/>
      <c r="AW24" s="114"/>
      <c r="AX24" s="114"/>
      <c r="AY24" s="114"/>
      <c r="AZ24" s="114"/>
      <c r="BA24" s="114"/>
      <c r="BB24" s="114"/>
      <c r="BC24" s="114"/>
      <c r="BD24" s="114"/>
      <c r="BE24" s="114"/>
      <c r="BF24" s="114"/>
      <c r="BG24" s="114"/>
      <c r="BH24" s="114"/>
      <c r="BI24" s="114"/>
      <c r="BJ24" s="114"/>
      <c r="BK24" s="114"/>
      <c r="BL24" s="114"/>
      <c r="BM24" s="114"/>
      <c r="BN24" s="114"/>
      <c r="BO24" s="114"/>
      <c r="BP24" s="114"/>
      <c r="BQ24" s="114"/>
      <c r="BR24" s="114"/>
      <c r="BS24" s="114"/>
      <c r="BT24" s="114"/>
      <c r="BU24" s="114"/>
      <c r="BV24" s="114"/>
      <c r="BW24" s="114"/>
      <c r="BX24" s="114"/>
      <c r="BY24" s="114"/>
      <c r="BZ24" s="114"/>
      <c r="CA24" s="114"/>
      <c r="CB24" s="114"/>
      <c r="CC24" s="114"/>
    </row>
    <row r="25" spans="1:81" ht="13.5" customHeight="1" thickBot="1" x14ac:dyDescent="0.25">
      <c r="A25" s="295"/>
      <c r="B25" s="295"/>
      <c r="C25" s="295"/>
      <c r="D25" s="295"/>
      <c r="E25" s="321"/>
      <c r="F25" s="183" t="str">
        <f>IF(ISERROR(VLOOKUP(A25,'Produits vendus'!$A$2:$H$1891,4,0)),"",VLOOKUP(A25,'Produits vendus'!$A$2:$H$1891,4,0))</f>
        <v/>
      </c>
      <c r="G25" s="269"/>
      <c r="H25" s="186" t="str">
        <f t="shared" si="0"/>
        <v/>
      </c>
      <c r="J25" s="220"/>
      <c r="K25" s="277" t="str">
        <f>IF(ISERROR(VLOOKUP(A25,'Produits vendus'!$A$2:$H$1891,3,0)),"",VLOOKUP(A25,'Produits vendus'!$A$2:$H$1891,3,0))</f>
        <v/>
      </c>
      <c r="L25" s="281"/>
      <c r="M25" s="292"/>
      <c r="N25" s="292"/>
      <c r="O25" s="292"/>
      <c r="P25" s="292"/>
      <c r="Q25" s="265" t="str">
        <f>IF(ISERROR(VLOOKUP(A25,'Produits vendus'!$A$2:$L$1891,12,0)),"",VLOOKUP(A25,'Produits vendus'!$A$2:$L$1891,12,0))</f>
        <v/>
      </c>
      <c r="R25" s="286"/>
      <c r="S25" s="114"/>
      <c r="T25" s="114"/>
      <c r="U25" s="114"/>
      <c r="V25" s="114"/>
      <c r="X25" s="114"/>
      <c r="Y25" s="114"/>
      <c r="Z25" s="114"/>
      <c r="AA25" s="114"/>
      <c r="AB25" s="114"/>
      <c r="AC25" s="114"/>
      <c r="AD25" s="114"/>
      <c r="AE25" s="114"/>
      <c r="AF25" s="114"/>
      <c r="AG25" s="114"/>
      <c r="AH25" s="114"/>
      <c r="AI25" s="114"/>
      <c r="AJ25" s="114"/>
      <c r="AK25" s="114"/>
      <c r="AL25" s="114"/>
      <c r="AM25" s="114"/>
      <c r="AN25" s="114"/>
      <c r="AO25" s="114"/>
      <c r="AP25" s="114"/>
      <c r="AQ25" s="114"/>
      <c r="AR25" s="114"/>
      <c r="AS25" s="114"/>
      <c r="AT25" s="114"/>
      <c r="AU25" s="114"/>
      <c r="AV25" s="114"/>
      <c r="AW25" s="114"/>
      <c r="AX25" s="114"/>
      <c r="AY25" s="114"/>
      <c r="AZ25" s="114"/>
      <c r="BA25" s="114"/>
      <c r="BB25" s="114"/>
      <c r="BC25" s="114"/>
      <c r="BD25" s="114"/>
      <c r="BE25" s="114"/>
      <c r="BF25" s="114"/>
      <c r="BG25" s="114"/>
      <c r="BH25" s="114"/>
      <c r="BI25" s="114"/>
      <c r="BJ25" s="114"/>
      <c r="BK25" s="114"/>
      <c r="BL25" s="114"/>
      <c r="BM25" s="114"/>
      <c r="BN25" s="114"/>
      <c r="BO25" s="114"/>
      <c r="BP25" s="114"/>
      <c r="BQ25" s="114"/>
      <c r="BR25" s="114"/>
      <c r="BS25" s="114"/>
      <c r="BT25" s="114"/>
      <c r="BU25" s="114"/>
      <c r="BV25" s="114"/>
      <c r="BW25" s="114"/>
      <c r="BX25" s="114"/>
      <c r="BY25" s="114"/>
      <c r="BZ25" s="114"/>
      <c r="CA25" s="114"/>
      <c r="CB25" s="114"/>
      <c r="CC25" s="114"/>
    </row>
    <row r="26" spans="1:81" ht="14.25" customHeight="1" thickBot="1" x14ac:dyDescent="0.25">
      <c r="A26" s="295"/>
      <c r="B26" s="295"/>
      <c r="C26" s="295"/>
      <c r="D26" s="295"/>
      <c r="E26" s="321"/>
      <c r="F26" s="183" t="str">
        <f>IF(ISERROR(VLOOKUP(A26,'Produits vendus'!$A$2:$H$1891,4,0)),"",VLOOKUP(A26,'Produits vendus'!$A$2:$H$1891,4,0))</f>
        <v/>
      </c>
      <c r="G26" s="269"/>
      <c r="H26" s="186" t="str">
        <f t="shared" si="0"/>
        <v/>
      </c>
      <c r="J26" s="220"/>
      <c r="K26" s="277" t="str">
        <f>IF(ISERROR(VLOOKUP(A26,'Produits vendus'!$A$2:$H$1891,3,0)),"",VLOOKUP(A26,'Produits vendus'!$A$2:$H$1891,3,0))</f>
        <v/>
      </c>
      <c r="L26" s="281"/>
      <c r="M26" s="292"/>
      <c r="N26" s="292"/>
      <c r="O26" s="292"/>
      <c r="P26" s="292"/>
      <c r="Q26" s="265" t="str">
        <f>IF(ISERROR(VLOOKUP(A26,'Produits vendus'!$A$2:$L$1891,12,0)),"",VLOOKUP(A26,'Produits vendus'!$A$2:$L$1891,12,0))</f>
        <v/>
      </c>
      <c r="R26" s="286"/>
      <c r="S26" s="114"/>
      <c r="T26" s="114"/>
      <c r="U26" s="114"/>
      <c r="V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4"/>
      <c r="BM26" s="114"/>
      <c r="BN26" s="114"/>
      <c r="BO26" s="114"/>
      <c r="BP26" s="114"/>
      <c r="BQ26" s="114"/>
      <c r="BR26" s="114"/>
      <c r="BS26" s="114"/>
      <c r="BT26" s="114"/>
      <c r="BU26" s="114"/>
      <c r="BV26" s="114"/>
      <c r="BW26" s="114"/>
      <c r="BX26" s="114"/>
      <c r="BY26" s="114"/>
      <c r="BZ26" s="114"/>
      <c r="CA26" s="114"/>
      <c r="CB26" s="114"/>
      <c r="CC26" s="114"/>
    </row>
    <row r="27" spans="1:81" ht="14.25" customHeight="1" thickBot="1" x14ac:dyDescent="0.25">
      <c r="A27" s="295"/>
      <c r="B27" s="295"/>
      <c r="C27" s="295"/>
      <c r="D27" s="295"/>
      <c r="E27" s="321"/>
      <c r="F27" s="183" t="str">
        <f>IF(ISERROR(VLOOKUP(A27,'Produits vendus'!$A$2:$H$1891,4,0)),"",VLOOKUP(A27,'Produits vendus'!$A$2:$H$1891,4,0))</f>
        <v/>
      </c>
      <c r="G27" s="271"/>
      <c r="H27" s="186" t="str">
        <f t="shared" si="0"/>
        <v/>
      </c>
      <c r="J27" s="220"/>
      <c r="K27" s="277" t="str">
        <f>IF(ISERROR(VLOOKUP(A27,'Produits vendus'!$A$2:$H$1891,3,0)),"",VLOOKUP(A27,'Produits vendus'!$A$2:$H$1891,3,0))</f>
        <v/>
      </c>
      <c r="L27" s="281"/>
      <c r="M27" s="292"/>
      <c r="N27" s="292"/>
      <c r="O27" s="292"/>
      <c r="P27" s="292"/>
      <c r="Q27" s="265" t="str">
        <f>IF(ISERROR(VLOOKUP(A27,'Produits vendus'!$A$2:$L$1891,12,0)),"",VLOOKUP(A27,'Produits vendus'!$A$2:$L$1891,12,0))</f>
        <v/>
      </c>
      <c r="R27" s="286"/>
      <c r="S27" s="114"/>
      <c r="T27" s="114"/>
      <c r="U27" s="114"/>
      <c r="V27" s="114"/>
      <c r="X27" s="114"/>
      <c r="Y27" s="114"/>
      <c r="Z27" s="114"/>
      <c r="AA27" s="114"/>
      <c r="AB27" s="114"/>
      <c r="AC27" s="114"/>
      <c r="AD27" s="114"/>
      <c r="AE27" s="114"/>
      <c r="AF27" s="114"/>
      <c r="AG27" s="114"/>
      <c r="AH27" s="114"/>
      <c r="AI27" s="114"/>
      <c r="AJ27" s="114"/>
      <c r="AK27" s="114"/>
      <c r="AL27" s="114"/>
      <c r="AM27" s="114"/>
      <c r="AN27" s="114"/>
      <c r="AO27" s="114"/>
      <c r="AP27" s="114"/>
      <c r="AQ27" s="114"/>
      <c r="AR27" s="114"/>
      <c r="AS27" s="114"/>
      <c r="AT27" s="114"/>
      <c r="AU27" s="114"/>
      <c r="AV27" s="114"/>
      <c r="AW27" s="114"/>
      <c r="AX27" s="114"/>
      <c r="AY27" s="114"/>
      <c r="AZ27" s="114"/>
      <c r="BA27" s="114"/>
      <c r="BB27" s="114"/>
      <c r="BC27" s="114"/>
      <c r="BD27" s="114"/>
      <c r="BE27" s="114"/>
      <c r="BF27" s="114"/>
      <c r="BG27" s="114"/>
      <c r="BH27" s="114"/>
      <c r="BI27" s="114"/>
      <c r="BJ27" s="114"/>
      <c r="BK27" s="114"/>
      <c r="BL27" s="114"/>
      <c r="BM27" s="114"/>
      <c r="BN27" s="114"/>
      <c r="BO27" s="114"/>
      <c r="BP27" s="114"/>
      <c r="BQ27" s="114"/>
      <c r="BR27" s="114"/>
      <c r="BS27" s="114"/>
      <c r="BT27" s="114"/>
      <c r="BU27" s="114"/>
      <c r="BV27" s="114"/>
      <c r="BW27" s="114"/>
      <c r="BX27" s="114"/>
      <c r="BY27" s="114"/>
      <c r="BZ27" s="114"/>
      <c r="CA27" s="114"/>
      <c r="CB27" s="114"/>
      <c r="CC27" s="114"/>
    </row>
    <row r="28" spans="1:81" ht="14.25" customHeight="1" thickBot="1" x14ac:dyDescent="0.25">
      <c r="A28" s="295"/>
      <c r="B28" s="295"/>
      <c r="C28" s="295"/>
      <c r="D28" s="295"/>
      <c r="E28" s="321"/>
      <c r="F28" s="183" t="str">
        <f>IF(ISERROR(VLOOKUP(A28,'Produits vendus'!$A$2:$H$1891,4,0)),"",VLOOKUP(A28,'Produits vendus'!$A$2:$H$1891,4,0))</f>
        <v/>
      </c>
      <c r="G28" s="271"/>
      <c r="H28" s="186" t="str">
        <f t="shared" si="0"/>
        <v/>
      </c>
      <c r="J28" s="220"/>
      <c r="K28" s="277" t="str">
        <f>IF(ISERROR(VLOOKUP(A28,'Produits vendus'!$A$2:$H$1891,3,0)),"",VLOOKUP(A28,'Produits vendus'!$A$2:$H$1891,3,0))</f>
        <v/>
      </c>
      <c r="L28" s="281"/>
      <c r="M28" s="292"/>
      <c r="N28" s="292"/>
      <c r="O28" s="292"/>
      <c r="P28" s="292"/>
      <c r="Q28" s="265" t="str">
        <f>IF(ISERROR(VLOOKUP(A28,'Produits vendus'!$A$2:$L$1891,12,0)),"",VLOOKUP(A28,'Produits vendus'!$A$2:$L$1891,12,0))</f>
        <v/>
      </c>
      <c r="R28" s="286"/>
      <c r="S28" s="114"/>
      <c r="T28" s="114"/>
      <c r="U28" s="114"/>
      <c r="V28" s="114"/>
      <c r="X28" s="114"/>
      <c r="Y28" s="114"/>
      <c r="Z28" s="114"/>
      <c r="AA28" s="114"/>
      <c r="AB28" s="114"/>
      <c r="AC28" s="114"/>
      <c r="AD28" s="114"/>
      <c r="AE28" s="114"/>
      <c r="AF28" s="114"/>
      <c r="AG28" s="114"/>
      <c r="AH28" s="114"/>
      <c r="AI28" s="114"/>
      <c r="AJ28" s="114"/>
      <c r="AK28" s="114"/>
      <c r="AL28" s="114"/>
      <c r="AM28" s="114"/>
      <c r="AN28" s="114"/>
      <c r="AO28" s="114"/>
      <c r="AP28" s="114"/>
      <c r="AQ28" s="114"/>
      <c r="AR28" s="114"/>
      <c r="AS28" s="114"/>
      <c r="AT28" s="114"/>
      <c r="AU28" s="114"/>
      <c r="AV28" s="114"/>
      <c r="AW28" s="114"/>
      <c r="AX28" s="114"/>
      <c r="AY28" s="114"/>
      <c r="AZ28" s="114"/>
      <c r="BA28" s="114"/>
      <c r="BB28" s="114"/>
      <c r="BC28" s="114"/>
      <c r="BD28" s="114"/>
      <c r="BE28" s="114"/>
      <c r="BF28" s="114"/>
      <c r="BG28" s="114"/>
      <c r="BH28" s="114"/>
      <c r="BI28" s="114"/>
      <c r="BJ28" s="114"/>
      <c r="BK28" s="114"/>
      <c r="BL28" s="114"/>
      <c r="BM28" s="114"/>
      <c r="BN28" s="114"/>
      <c r="BO28" s="114"/>
      <c r="BP28" s="114"/>
      <c r="BQ28" s="114"/>
      <c r="BR28" s="114"/>
      <c r="BS28" s="114"/>
      <c r="BT28" s="114"/>
      <c r="BU28" s="114"/>
      <c r="BV28" s="114"/>
      <c r="BW28" s="114"/>
      <c r="BX28" s="114"/>
      <c r="BY28" s="114"/>
      <c r="BZ28" s="114"/>
      <c r="CA28" s="114"/>
      <c r="CB28" s="114"/>
      <c r="CC28" s="114"/>
    </row>
    <row r="29" spans="1:81" ht="14.25" customHeight="1" thickBot="1" x14ac:dyDescent="0.25">
      <c r="A29" s="295"/>
      <c r="B29" s="295"/>
      <c r="C29" s="295"/>
      <c r="D29" s="295"/>
      <c r="E29" s="322"/>
      <c r="F29" s="183" t="str">
        <f>IF(ISERROR(VLOOKUP(A29,'Produits vendus'!$A$2:$H$1891,4,0)),"",VLOOKUP(A29,'Produits vendus'!$A$2:$H$1891,4,0))</f>
        <v/>
      </c>
      <c r="G29" s="272"/>
      <c r="H29" s="186" t="str">
        <f t="shared" si="0"/>
        <v/>
      </c>
      <c r="J29" s="220"/>
      <c r="K29" s="277" t="str">
        <f>IF(ISERROR(VLOOKUP(A29,'Produits vendus'!$A$2:$H$1891,3,0)),"",VLOOKUP(A29,'Produits vendus'!$A$2:$H$1891,3,0))</f>
        <v/>
      </c>
      <c r="L29" s="281"/>
      <c r="M29" s="292"/>
      <c r="N29" s="292"/>
      <c r="O29" s="292"/>
      <c r="P29" s="292"/>
      <c r="Q29" s="265" t="str">
        <f>IF(ISERROR(VLOOKUP(A29,'Produits vendus'!$A$2:$L$1891,12,0)),"",VLOOKUP(A29,'Produits vendus'!$A$2:$L$1891,12,0))</f>
        <v/>
      </c>
      <c r="R29" s="286"/>
      <c r="S29" s="114"/>
      <c r="T29" s="114"/>
      <c r="U29" s="114"/>
      <c r="V29" s="114"/>
      <c r="X29" s="114"/>
      <c r="Y29" s="114"/>
      <c r="Z29" s="114"/>
      <c r="AA29" s="114"/>
      <c r="AB29" s="114"/>
      <c r="AC29" s="114"/>
      <c r="AD29" s="114"/>
      <c r="AE29" s="114"/>
      <c r="AF29" s="114"/>
      <c r="AG29" s="114"/>
      <c r="AH29" s="114"/>
      <c r="AI29" s="114"/>
      <c r="AJ29" s="114"/>
      <c r="AK29" s="114"/>
      <c r="AL29" s="114"/>
      <c r="AM29" s="114"/>
      <c r="AN29" s="114"/>
      <c r="AO29" s="114"/>
      <c r="AP29" s="114"/>
      <c r="AQ29" s="114"/>
      <c r="AR29" s="114"/>
      <c r="AS29" s="114"/>
      <c r="AT29" s="114"/>
      <c r="AU29" s="114"/>
      <c r="AV29" s="114"/>
      <c r="AW29" s="114"/>
      <c r="AX29" s="114"/>
      <c r="AY29" s="114"/>
      <c r="AZ29" s="114"/>
      <c r="BA29" s="114"/>
      <c r="BB29" s="114"/>
      <c r="BC29" s="114"/>
      <c r="BD29" s="114"/>
      <c r="BE29" s="114"/>
      <c r="BF29" s="114"/>
      <c r="BG29" s="114"/>
      <c r="BH29" s="114"/>
      <c r="BI29" s="114"/>
      <c r="BJ29" s="114"/>
      <c r="BK29" s="114"/>
      <c r="BL29" s="114"/>
      <c r="BM29" s="114"/>
      <c r="BN29" s="114"/>
      <c r="BO29" s="114"/>
      <c r="BP29" s="114"/>
      <c r="BQ29" s="114"/>
      <c r="BR29" s="114"/>
      <c r="BS29" s="114"/>
      <c r="BT29" s="114"/>
      <c r="BU29" s="114"/>
      <c r="BV29" s="114"/>
      <c r="BW29" s="114"/>
      <c r="BX29" s="114"/>
      <c r="BY29" s="114"/>
      <c r="BZ29" s="114"/>
      <c r="CA29" s="114"/>
      <c r="CB29" s="114"/>
      <c r="CC29" s="114"/>
    </row>
    <row r="30" spans="1:81" ht="14.25" customHeight="1" thickBot="1" x14ac:dyDescent="0.25">
      <c r="A30" s="295"/>
      <c r="B30" s="295"/>
      <c r="C30" s="295"/>
      <c r="D30" s="295"/>
      <c r="E30" s="321"/>
      <c r="F30" s="183" t="str">
        <f>IF(ISERROR(VLOOKUP(A30,'Produits vendus'!$A$2:$H$1891,4,0)),"",VLOOKUP(A30,'Produits vendus'!$A$2:$H$1891,4,0))</f>
        <v/>
      </c>
      <c r="G30" s="271"/>
      <c r="H30" s="186" t="str">
        <f t="shared" si="0"/>
        <v/>
      </c>
      <c r="J30" s="220"/>
      <c r="K30" s="277" t="str">
        <f>IF(ISERROR(VLOOKUP(A30,'Produits vendus'!$A$2:$H$1891,3,0)),"",VLOOKUP(A30,'Produits vendus'!$A$2:$H$1891,3,0))</f>
        <v/>
      </c>
      <c r="L30" s="281"/>
      <c r="M30" s="292"/>
      <c r="N30" s="292"/>
      <c r="O30" s="292"/>
      <c r="P30" s="292"/>
      <c r="Q30" s="265" t="str">
        <f>IF(ISERROR(VLOOKUP(A30,'Produits vendus'!$A$2:$L$1891,12,0)),"",VLOOKUP(A30,'Produits vendus'!$A$2:$L$1891,12,0))</f>
        <v/>
      </c>
      <c r="R30" s="286"/>
      <c r="S30" s="114"/>
      <c r="T30" s="114"/>
      <c r="U30" s="114"/>
      <c r="V30" s="114"/>
      <c r="W30" s="114"/>
      <c r="X30" s="114"/>
      <c r="Y30" s="114"/>
      <c r="Z30" s="114"/>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c r="AX30" s="114"/>
      <c r="AY30" s="114"/>
      <c r="AZ30" s="114"/>
      <c r="BA30" s="114"/>
      <c r="BB30" s="114"/>
      <c r="BC30" s="114"/>
      <c r="BD30" s="114"/>
      <c r="BE30" s="114"/>
      <c r="BF30" s="114"/>
      <c r="BG30" s="114"/>
      <c r="BH30" s="114"/>
      <c r="BI30" s="114"/>
      <c r="BJ30" s="114"/>
      <c r="BK30" s="114"/>
      <c r="BL30" s="114"/>
      <c r="BM30" s="114"/>
      <c r="BN30" s="114"/>
      <c r="BO30" s="114"/>
      <c r="BP30" s="114"/>
      <c r="BQ30" s="114"/>
      <c r="BR30" s="114"/>
      <c r="BS30" s="114"/>
      <c r="BT30" s="114"/>
      <c r="BU30" s="114"/>
      <c r="BV30" s="114"/>
      <c r="BW30" s="114"/>
      <c r="BX30" s="114"/>
      <c r="BY30" s="114"/>
      <c r="BZ30" s="114"/>
      <c r="CA30" s="114"/>
      <c r="CB30" s="114"/>
      <c r="CC30" s="114"/>
    </row>
    <row r="31" spans="1:81" ht="14.25" customHeight="1" thickBot="1" x14ac:dyDescent="0.25">
      <c r="A31" s="295"/>
      <c r="B31" s="295"/>
      <c r="C31" s="295"/>
      <c r="D31" s="295"/>
      <c r="E31" s="321"/>
      <c r="F31" s="183" t="str">
        <f>IF(ISERROR(VLOOKUP(A31,'Produits vendus'!$A$2:$H$1891,4,0)),"",VLOOKUP(A31,'Produits vendus'!$A$2:$H$1891,4,0))</f>
        <v/>
      </c>
      <c r="G31" s="271"/>
      <c r="H31" s="186" t="str">
        <f t="shared" si="0"/>
        <v/>
      </c>
      <c r="J31" s="220"/>
      <c r="K31" s="277" t="str">
        <f>IF(ISERROR(VLOOKUP(A31,'Produits vendus'!$A$2:$H$1891,3,0)),"",VLOOKUP(A31,'Produits vendus'!$A$2:$H$1891,3,0))</f>
        <v/>
      </c>
      <c r="L31" s="281"/>
      <c r="M31" s="292"/>
      <c r="N31" s="292"/>
      <c r="O31" s="292"/>
      <c r="P31" s="292"/>
      <c r="Q31" s="265" t="str">
        <f>IF(ISERROR(VLOOKUP(A31,'Produits vendus'!$A$2:$L$1891,12,0)),"",VLOOKUP(A31,'Produits vendus'!$A$2:$L$1891,12,0))</f>
        <v/>
      </c>
      <c r="R31" s="286"/>
      <c r="S31" s="114"/>
      <c r="T31" s="114"/>
      <c r="U31" s="114"/>
      <c r="V31" s="114"/>
      <c r="W31" s="114"/>
      <c r="X31" s="114"/>
      <c r="Y31" s="114"/>
      <c r="Z31" s="114"/>
      <c r="AA31" s="114"/>
      <c r="AB31" s="114"/>
      <c r="AC31" s="114"/>
      <c r="AD31" s="114"/>
      <c r="AE31" s="114"/>
      <c r="AF31" s="114"/>
      <c r="AG31" s="114"/>
      <c r="AH31" s="114"/>
      <c r="AI31" s="114"/>
      <c r="AJ31" s="114"/>
      <c r="AK31" s="114"/>
      <c r="AL31" s="114"/>
      <c r="AM31" s="114"/>
      <c r="AN31" s="114"/>
      <c r="AO31" s="114"/>
      <c r="AP31" s="114"/>
      <c r="AQ31" s="114"/>
      <c r="AR31" s="114"/>
      <c r="AS31" s="114"/>
      <c r="AT31" s="114"/>
      <c r="AU31" s="114"/>
      <c r="AV31" s="114"/>
      <c r="AW31" s="114"/>
      <c r="AX31" s="114"/>
      <c r="AY31" s="114"/>
      <c r="AZ31" s="114"/>
      <c r="BA31" s="114"/>
      <c r="BB31" s="114"/>
      <c r="BC31" s="114"/>
      <c r="BD31" s="114"/>
      <c r="BE31" s="114"/>
      <c r="BF31" s="114"/>
      <c r="BG31" s="114"/>
      <c r="BH31" s="114"/>
      <c r="BI31" s="114"/>
      <c r="BJ31" s="114"/>
      <c r="BK31" s="114"/>
      <c r="BL31" s="114"/>
      <c r="BM31" s="114"/>
      <c r="BN31" s="114"/>
      <c r="BO31" s="114"/>
      <c r="BP31" s="114"/>
      <c r="BQ31" s="114"/>
      <c r="BR31" s="114"/>
      <c r="BS31" s="114"/>
      <c r="BT31" s="114"/>
      <c r="BU31" s="114"/>
      <c r="BV31" s="114"/>
      <c r="BW31" s="114"/>
      <c r="BX31" s="114"/>
      <c r="BY31" s="114"/>
      <c r="BZ31" s="114"/>
      <c r="CA31" s="114"/>
      <c r="CB31" s="114"/>
      <c r="CC31" s="114"/>
    </row>
    <row r="32" spans="1:81" ht="14.25" customHeight="1" thickBot="1" x14ac:dyDescent="0.25">
      <c r="A32" s="295"/>
      <c r="B32" s="295"/>
      <c r="C32" s="295"/>
      <c r="D32" s="295"/>
      <c r="E32" s="321"/>
      <c r="F32" s="183" t="str">
        <f>IF(ISERROR(VLOOKUP(A32,'Produits vendus'!$A$2:$H$1891,4,0)),"",VLOOKUP(A32,'Produits vendus'!$A$2:$H$1891,4,0))</f>
        <v/>
      </c>
      <c r="G32" s="269"/>
      <c r="H32" s="186" t="str">
        <f t="shared" si="0"/>
        <v/>
      </c>
      <c r="J32" s="220"/>
      <c r="K32" s="277" t="str">
        <f>IF(ISERROR(VLOOKUP(A32,'Produits vendus'!$A$2:$H$1891,3,0)),"",VLOOKUP(A32,'Produits vendus'!$A$2:$H$1891,3,0))</f>
        <v/>
      </c>
      <c r="L32" s="281"/>
      <c r="M32" s="292"/>
      <c r="N32" s="292"/>
      <c r="O32" s="292"/>
      <c r="P32" s="292"/>
      <c r="Q32" s="265" t="str">
        <f>IF(ISERROR(VLOOKUP(A32,'Produits vendus'!$A$2:$L$1891,12,0)),"",VLOOKUP(A32,'Produits vendus'!$A$2:$L$1891,12,0))</f>
        <v/>
      </c>
      <c r="R32" s="286"/>
      <c r="S32" s="114"/>
      <c r="T32" s="114"/>
      <c r="U32" s="114"/>
      <c r="V32" s="114"/>
      <c r="W32" s="114"/>
      <c r="X32" s="114"/>
      <c r="Y32" s="114"/>
      <c r="Z32" s="114"/>
      <c r="AA32" s="114"/>
      <c r="AB32" s="114"/>
      <c r="AC32" s="114"/>
      <c r="AD32" s="114"/>
      <c r="AE32" s="114"/>
      <c r="AF32" s="114"/>
      <c r="AG32" s="114"/>
      <c r="AH32" s="114"/>
      <c r="AI32" s="114"/>
      <c r="AJ32" s="114"/>
      <c r="AK32" s="114"/>
      <c r="AL32" s="114"/>
      <c r="AM32" s="114"/>
      <c r="AN32" s="114"/>
      <c r="AO32" s="114"/>
      <c r="AP32" s="114"/>
      <c r="AQ32" s="114"/>
      <c r="AR32" s="114"/>
      <c r="AS32" s="114"/>
      <c r="AT32" s="114"/>
      <c r="AU32" s="114"/>
      <c r="AV32" s="114"/>
      <c r="AW32" s="114"/>
      <c r="AX32" s="114"/>
      <c r="AY32" s="114"/>
      <c r="AZ32" s="114"/>
      <c r="BA32" s="114"/>
      <c r="BB32" s="114"/>
      <c r="BC32" s="114"/>
      <c r="BD32" s="114"/>
      <c r="BE32" s="114"/>
      <c r="BF32" s="114"/>
      <c r="BG32" s="114"/>
      <c r="BH32" s="114"/>
      <c r="BI32" s="114"/>
      <c r="BJ32" s="114"/>
      <c r="BK32" s="114"/>
      <c r="BL32" s="114"/>
      <c r="BM32" s="114"/>
      <c r="BN32" s="114"/>
      <c r="BO32" s="114"/>
      <c r="BP32" s="114"/>
      <c r="BQ32" s="114"/>
      <c r="BR32" s="114"/>
      <c r="BS32" s="114"/>
      <c r="BT32" s="114"/>
      <c r="BU32" s="114"/>
      <c r="BV32" s="114"/>
      <c r="BW32" s="114"/>
      <c r="BX32" s="114"/>
      <c r="BY32" s="114"/>
      <c r="BZ32" s="114"/>
      <c r="CA32" s="114"/>
      <c r="CB32" s="114"/>
      <c r="CC32" s="114"/>
    </row>
    <row r="33" spans="1:81" ht="14.25" customHeight="1" thickBot="1" x14ac:dyDescent="0.25">
      <c r="A33" s="295"/>
      <c r="B33" s="295"/>
      <c r="C33" s="295"/>
      <c r="D33" s="295"/>
      <c r="E33" s="321"/>
      <c r="F33" s="183" t="str">
        <f>IF(ISERROR(VLOOKUP(A33,'Produits vendus'!$A$2:$H$1891,4,0)),"",VLOOKUP(A33,'Produits vendus'!$A$2:$H$1891,4,0))</f>
        <v/>
      </c>
      <c r="G33" s="271"/>
      <c r="H33" s="186" t="str">
        <f t="shared" si="0"/>
        <v/>
      </c>
      <c r="J33" s="220"/>
      <c r="K33" s="277" t="str">
        <f>IF(ISERROR(VLOOKUP(A33,'Produits vendus'!$A$2:$H$1891,3,0)),"",VLOOKUP(A33,'Produits vendus'!$A$2:$H$1891,3,0))</f>
        <v/>
      </c>
      <c r="L33" s="281"/>
      <c r="M33" s="292"/>
      <c r="N33" s="292"/>
      <c r="O33" s="292"/>
      <c r="P33" s="292"/>
      <c r="Q33" s="265" t="str">
        <f>IF(ISERROR(VLOOKUP(A33,'Produits vendus'!$A$2:$L$1891,12,0)),"",VLOOKUP(A33,'Produits vendus'!$A$2:$L$1891,12,0))</f>
        <v/>
      </c>
      <c r="R33" s="286"/>
      <c r="S33" s="114"/>
      <c r="T33" s="114"/>
      <c r="U33" s="114"/>
      <c r="V33" s="114"/>
      <c r="W33" s="114"/>
      <c r="X33" s="114"/>
      <c r="Y33" s="114"/>
      <c r="Z33" s="114"/>
      <c r="AA33" s="114"/>
      <c r="AB33" s="114"/>
      <c r="AC33" s="114"/>
      <c r="AD33" s="114"/>
      <c r="AE33" s="114"/>
      <c r="AF33" s="114"/>
      <c r="AG33" s="114"/>
      <c r="AH33" s="114"/>
      <c r="AI33" s="114"/>
      <c r="AJ33" s="114"/>
      <c r="AK33" s="114"/>
      <c r="AL33" s="114"/>
      <c r="AM33" s="114"/>
      <c r="AN33" s="114"/>
      <c r="AO33" s="114"/>
      <c r="AP33" s="114"/>
      <c r="AQ33" s="114"/>
      <c r="AR33" s="114"/>
      <c r="AS33" s="114"/>
      <c r="AT33" s="114"/>
      <c r="AU33" s="114"/>
      <c r="AV33" s="114"/>
      <c r="AW33" s="114"/>
      <c r="AX33" s="114"/>
      <c r="AY33" s="114"/>
      <c r="AZ33" s="114"/>
      <c r="BA33" s="114"/>
      <c r="BB33" s="114"/>
      <c r="BC33" s="114"/>
      <c r="BD33" s="114"/>
      <c r="BE33" s="114"/>
      <c r="BF33" s="114"/>
      <c r="BG33" s="114"/>
      <c r="BH33" s="114"/>
      <c r="BI33" s="114"/>
      <c r="BJ33" s="114"/>
      <c r="BK33" s="114"/>
      <c r="BL33" s="114"/>
      <c r="BM33" s="114"/>
      <c r="BN33" s="114"/>
      <c r="BO33" s="114"/>
      <c r="BP33" s="114"/>
      <c r="BQ33" s="114"/>
      <c r="BR33" s="114"/>
      <c r="BS33" s="114"/>
      <c r="BT33" s="114"/>
      <c r="BU33" s="114"/>
      <c r="BV33" s="114"/>
      <c r="BW33" s="114"/>
      <c r="BX33" s="114"/>
      <c r="BY33" s="114"/>
      <c r="BZ33" s="114"/>
      <c r="CA33" s="114"/>
      <c r="CB33" s="114"/>
      <c r="CC33" s="114"/>
    </row>
    <row r="34" spans="1:81" ht="14.25" customHeight="1" thickBot="1" x14ac:dyDescent="0.25">
      <c r="A34" s="295"/>
      <c r="B34" s="295"/>
      <c r="C34" s="295"/>
      <c r="D34" s="295"/>
      <c r="E34" s="321"/>
      <c r="F34" s="183" t="str">
        <f>IF(ISERROR(VLOOKUP(A34,'Produits vendus'!$A$2:$H$1891,4,0)),"",VLOOKUP(A34,'Produits vendus'!$A$2:$H$1891,4,0))</f>
        <v/>
      </c>
      <c r="G34" s="184"/>
      <c r="H34" s="186" t="str">
        <f t="shared" ref="H34:H41" si="1">IF(E34&lt;&gt;"",E34*G34,"")</f>
        <v/>
      </c>
      <c r="J34" s="220"/>
      <c r="K34" s="277" t="str">
        <f>IF(ISERROR(VLOOKUP(A34,'Produits vendus'!$A$2:$H$1891,3,0)),"",VLOOKUP(A34,'Produits vendus'!$A$2:$H$1891,3,0))</f>
        <v/>
      </c>
      <c r="L34" s="281"/>
      <c r="M34" s="292"/>
      <c r="N34" s="292"/>
      <c r="O34" s="292"/>
      <c r="P34" s="292"/>
      <c r="Q34" s="265" t="str">
        <f>IF(ISERROR(VLOOKUP(A34,'Produits vendus'!$A$2:$L$1891,12,0)),"",VLOOKUP(A34,'Produits vendus'!$A$2:$L$1891,12,0))</f>
        <v/>
      </c>
      <c r="R34" s="286"/>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4"/>
      <c r="BM34" s="114"/>
      <c r="BN34" s="114"/>
      <c r="BO34" s="114"/>
      <c r="BP34" s="114"/>
      <c r="BQ34" s="114"/>
      <c r="BR34" s="114"/>
      <c r="BS34" s="114"/>
      <c r="BT34" s="114"/>
      <c r="BU34" s="114"/>
      <c r="BV34" s="114"/>
      <c r="BW34" s="114"/>
      <c r="BX34" s="114"/>
      <c r="BY34" s="114"/>
      <c r="BZ34" s="114"/>
      <c r="CA34" s="114"/>
      <c r="CB34" s="114"/>
      <c r="CC34" s="114"/>
    </row>
    <row r="35" spans="1:81" ht="14.25" customHeight="1" thickBot="1" x14ac:dyDescent="0.25">
      <c r="A35" s="295"/>
      <c r="B35" s="295"/>
      <c r="C35" s="295"/>
      <c r="D35" s="295"/>
      <c r="E35" s="321"/>
      <c r="F35" s="183" t="str">
        <f>IF(ISERROR(VLOOKUP(A35,'Produits vendus'!$A$2:$H$1891,4,0)),"",VLOOKUP(A35,'Produits vendus'!$A$2:$H$1891,4,0))</f>
        <v/>
      </c>
      <c r="G35" s="184"/>
      <c r="H35" s="186" t="str">
        <f t="shared" si="1"/>
        <v/>
      </c>
      <c r="J35" s="220"/>
      <c r="K35" s="277" t="str">
        <f>IF(ISERROR(VLOOKUP(A35,'Produits vendus'!$A$2:$H$1891,3,0)),"",VLOOKUP(A35,'Produits vendus'!$A$2:$H$1891,3,0))</f>
        <v/>
      </c>
      <c r="L35" s="281"/>
      <c r="M35" s="292"/>
      <c r="N35" s="292"/>
      <c r="O35" s="292"/>
      <c r="P35" s="292"/>
      <c r="Q35" s="265" t="str">
        <f>IF(ISERROR(VLOOKUP(A35,'Produits vendus'!$A$2:$L$1891,12,0)),"",VLOOKUP(A35,'Produits vendus'!$A$2:$L$1891,12,0))</f>
        <v/>
      </c>
      <c r="R35" s="286"/>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4"/>
      <c r="AQ35" s="114"/>
      <c r="AR35" s="114"/>
      <c r="AS35" s="114"/>
      <c r="AT35" s="114"/>
      <c r="AU35" s="114"/>
      <c r="AV35" s="114"/>
      <c r="AW35" s="114"/>
      <c r="AX35" s="114"/>
      <c r="AY35" s="114"/>
      <c r="AZ35" s="114"/>
      <c r="BA35" s="114"/>
      <c r="BB35" s="114"/>
      <c r="BC35" s="114"/>
      <c r="BD35" s="114"/>
      <c r="BE35" s="114"/>
      <c r="BF35" s="114"/>
      <c r="BG35" s="114"/>
      <c r="BH35" s="114"/>
      <c r="BI35" s="114"/>
      <c r="BJ35" s="114"/>
      <c r="BK35" s="114"/>
      <c r="BL35" s="114"/>
      <c r="BM35" s="114"/>
      <c r="BN35" s="114"/>
      <c r="BO35" s="114"/>
      <c r="BP35" s="114"/>
      <c r="BQ35" s="114"/>
      <c r="BR35" s="114"/>
      <c r="BS35" s="114"/>
      <c r="BT35" s="114"/>
      <c r="BU35" s="114"/>
      <c r="BV35" s="114"/>
      <c r="BW35" s="114"/>
      <c r="BX35" s="114"/>
      <c r="BY35" s="114"/>
      <c r="BZ35" s="114"/>
      <c r="CA35" s="114"/>
      <c r="CB35" s="114"/>
      <c r="CC35" s="114"/>
    </row>
    <row r="36" spans="1:81" ht="14.25" customHeight="1" thickBot="1" x14ac:dyDescent="0.25">
      <c r="A36" s="295"/>
      <c r="B36" s="295"/>
      <c r="C36" s="295"/>
      <c r="D36" s="295"/>
      <c r="E36" s="321"/>
      <c r="F36" s="183" t="str">
        <f>IF(ISERROR(VLOOKUP(A36,'Produits vendus'!$A$2:$H$1891,4,0)),"",VLOOKUP(A36,'Produits vendus'!$A$2:$H$1891,4,0))</f>
        <v/>
      </c>
      <c r="G36" s="184"/>
      <c r="H36" s="186" t="str">
        <f t="shared" ref="H36:H39" si="2">IF(E36&lt;&gt;"",E36*G36,"")</f>
        <v/>
      </c>
      <c r="J36" s="220"/>
      <c r="K36" s="277" t="str">
        <f>IF(ISERROR(VLOOKUP(A36,'Produits vendus'!$A$2:$H$1891,3,0)),"",VLOOKUP(A36,'Produits vendus'!$A$2:$H$1891,3,0))</f>
        <v/>
      </c>
      <c r="L36" s="281"/>
      <c r="M36" s="292"/>
      <c r="N36" s="292"/>
      <c r="O36" s="292"/>
      <c r="P36" s="292"/>
      <c r="Q36" s="265" t="str">
        <f>IF(ISERROR(VLOOKUP(A36,'Produits vendus'!$A$2:$L$1891,12,0)),"",VLOOKUP(A36,'Produits vendus'!$A$2:$L$1891,12,0))</f>
        <v/>
      </c>
      <c r="R36" s="286"/>
      <c r="S36" s="114"/>
      <c r="T36" s="114"/>
      <c r="U36" s="114"/>
      <c r="V36" s="114"/>
      <c r="W36" s="114"/>
      <c r="X36" s="114"/>
      <c r="Y36" s="114"/>
      <c r="Z36" s="114"/>
      <c r="AA36" s="114"/>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c r="AX36" s="114"/>
      <c r="AY36" s="114"/>
      <c r="AZ36" s="114"/>
      <c r="BA36" s="114"/>
      <c r="BB36" s="114"/>
      <c r="BC36" s="114"/>
      <c r="BD36" s="114"/>
      <c r="BE36" s="114"/>
      <c r="BF36" s="114"/>
      <c r="BG36" s="114"/>
      <c r="BH36" s="114"/>
      <c r="BI36" s="114"/>
      <c r="BJ36" s="114"/>
      <c r="BK36" s="114"/>
      <c r="BL36" s="114"/>
      <c r="BM36" s="114"/>
      <c r="BN36" s="114"/>
      <c r="BO36" s="114"/>
      <c r="BP36" s="114"/>
      <c r="BQ36" s="114"/>
      <c r="BR36" s="114"/>
      <c r="BS36" s="114"/>
      <c r="BT36" s="114"/>
      <c r="BU36" s="114"/>
      <c r="BV36" s="114"/>
      <c r="BW36" s="114"/>
      <c r="BX36" s="114"/>
      <c r="BY36" s="114"/>
      <c r="BZ36" s="114"/>
      <c r="CA36" s="114"/>
      <c r="CB36" s="114"/>
      <c r="CC36" s="114"/>
    </row>
    <row r="37" spans="1:81" ht="14.25" customHeight="1" thickBot="1" x14ac:dyDescent="0.25">
      <c r="A37" s="295"/>
      <c r="B37" s="295"/>
      <c r="C37" s="295"/>
      <c r="D37" s="295"/>
      <c r="E37" s="321"/>
      <c r="F37" s="183" t="str">
        <f>IF(ISERROR(VLOOKUP(A37,'Produits vendus'!$A$2:$H$1891,4,0)),"",VLOOKUP(A37,'Produits vendus'!$A$2:$H$1891,4,0))</f>
        <v/>
      </c>
      <c r="G37" s="184"/>
      <c r="H37" s="186" t="str">
        <f t="shared" si="2"/>
        <v/>
      </c>
      <c r="J37" s="220"/>
      <c r="K37" s="277" t="str">
        <f>IF(ISERROR(VLOOKUP(A37,'Produits vendus'!$A$2:$H$1891,3,0)),"",VLOOKUP(A37,'Produits vendus'!$A$2:$H$1891,3,0))</f>
        <v/>
      </c>
      <c r="L37" s="281"/>
      <c r="M37" s="292"/>
      <c r="N37" s="292"/>
      <c r="O37" s="292"/>
      <c r="P37" s="292"/>
      <c r="Q37" s="265" t="str">
        <f>IF(ISERROR(VLOOKUP(A37,'Produits vendus'!$A$2:$L$1891,12,0)),"",VLOOKUP(A37,'Produits vendus'!$A$2:$L$1891,12,0))</f>
        <v/>
      </c>
      <c r="R37" s="286"/>
      <c r="S37" s="114"/>
      <c r="T37" s="114"/>
      <c r="U37" s="114"/>
      <c r="V37" s="114"/>
      <c r="W37" s="114"/>
      <c r="X37" s="114"/>
      <c r="Y37" s="114"/>
      <c r="Z37" s="114"/>
      <c r="AA37" s="114"/>
      <c r="AB37" s="114"/>
      <c r="AC37" s="114"/>
      <c r="AD37" s="114"/>
      <c r="AE37" s="114"/>
      <c r="AF37" s="114"/>
      <c r="AG37" s="114"/>
      <c r="AH37" s="114"/>
      <c r="AI37" s="114"/>
      <c r="AJ37" s="114"/>
      <c r="AK37" s="114"/>
      <c r="AL37" s="114"/>
      <c r="AM37" s="114"/>
      <c r="AN37" s="114"/>
      <c r="AO37" s="114"/>
      <c r="AP37" s="114"/>
      <c r="AQ37" s="114"/>
      <c r="AR37" s="114"/>
      <c r="AS37" s="114"/>
      <c r="AT37" s="114"/>
      <c r="AU37" s="114"/>
      <c r="AV37" s="114"/>
      <c r="AW37" s="114"/>
      <c r="AX37" s="114"/>
      <c r="AY37" s="114"/>
      <c r="AZ37" s="114"/>
      <c r="BA37" s="114"/>
      <c r="BB37" s="114"/>
      <c r="BC37" s="114"/>
      <c r="BD37" s="114"/>
      <c r="BE37" s="114"/>
      <c r="BF37" s="114"/>
      <c r="BG37" s="114"/>
      <c r="BH37" s="114"/>
      <c r="BI37" s="114"/>
      <c r="BJ37" s="114"/>
      <c r="BK37" s="114"/>
      <c r="BL37" s="114"/>
      <c r="BM37" s="114"/>
      <c r="BN37" s="114"/>
      <c r="BO37" s="114"/>
      <c r="BP37" s="114"/>
      <c r="BQ37" s="114"/>
      <c r="BR37" s="114"/>
      <c r="BS37" s="114"/>
      <c r="BT37" s="114"/>
      <c r="BU37" s="114"/>
      <c r="BV37" s="114"/>
      <c r="BW37" s="114"/>
      <c r="BX37" s="114"/>
      <c r="BY37" s="114"/>
      <c r="BZ37" s="114"/>
      <c r="CA37" s="114"/>
      <c r="CB37" s="114"/>
      <c r="CC37" s="114"/>
    </row>
    <row r="38" spans="1:81" ht="14.25" customHeight="1" thickBot="1" x14ac:dyDescent="0.25">
      <c r="A38" s="295"/>
      <c r="B38" s="295"/>
      <c r="C38" s="295"/>
      <c r="D38" s="295"/>
      <c r="E38" s="185"/>
      <c r="F38" s="183" t="str">
        <f>IF(ISERROR(VLOOKUP(A38,'Produits vendus'!$A$2:$H$1891,4,0)),"",VLOOKUP(A38,'Produits vendus'!$A$2:$H$1891,4,0))</f>
        <v/>
      </c>
      <c r="G38" s="184"/>
      <c r="H38" s="186" t="str">
        <f t="shared" si="2"/>
        <v/>
      </c>
      <c r="J38" s="220"/>
      <c r="K38" s="277" t="str">
        <f>IF(ISERROR(VLOOKUP(A38,'Produits vendus'!$A$2:$H$1891,3,0)),"",VLOOKUP(A38,'Produits vendus'!$A$2:$H$1891,3,0))</f>
        <v/>
      </c>
      <c r="L38" s="281"/>
      <c r="M38" s="292"/>
      <c r="N38" s="292"/>
      <c r="O38" s="292"/>
      <c r="P38" s="292"/>
      <c r="Q38" s="265" t="str">
        <f>IF(ISERROR(VLOOKUP(A38,'Produits vendus'!$A$2:$L$1891,12,0)),"",VLOOKUP(A38,'Produits vendus'!$A$2:$L$1891,12,0))</f>
        <v/>
      </c>
      <c r="R38" s="286"/>
      <c r="S38" s="114"/>
      <c r="T38" s="114"/>
      <c r="U38" s="114"/>
      <c r="V38" s="114"/>
      <c r="W38" s="114"/>
      <c r="X38" s="114"/>
      <c r="Y38" s="114"/>
      <c r="Z38" s="114"/>
      <c r="AA38" s="114"/>
      <c r="AB38" s="114"/>
      <c r="AC38" s="114"/>
      <c r="AD38" s="114"/>
      <c r="AE38" s="114"/>
      <c r="AF38" s="114"/>
      <c r="AG38" s="114"/>
      <c r="AH38" s="114"/>
      <c r="AI38" s="114"/>
      <c r="AJ38" s="114"/>
      <c r="AK38" s="114"/>
      <c r="AL38" s="114"/>
      <c r="AM38" s="114"/>
      <c r="AN38" s="114"/>
      <c r="AO38" s="114"/>
      <c r="AP38" s="114"/>
      <c r="AQ38" s="114"/>
      <c r="AR38" s="114"/>
      <c r="AS38" s="114"/>
      <c r="AT38" s="114"/>
      <c r="AU38" s="114"/>
      <c r="AV38" s="114"/>
      <c r="AW38" s="114"/>
      <c r="AX38" s="114"/>
      <c r="AY38" s="114"/>
      <c r="AZ38" s="114"/>
      <c r="BA38" s="114"/>
      <c r="BB38" s="114"/>
      <c r="BC38" s="114"/>
      <c r="BD38" s="114"/>
      <c r="BE38" s="114"/>
      <c r="BF38" s="114"/>
      <c r="BG38" s="114"/>
      <c r="BH38" s="114"/>
      <c r="BI38" s="114"/>
      <c r="BJ38" s="114"/>
      <c r="BK38" s="114"/>
      <c r="BL38" s="114"/>
      <c r="BM38" s="114"/>
      <c r="BN38" s="114"/>
      <c r="BO38" s="114"/>
      <c r="BP38" s="114"/>
      <c r="BQ38" s="114"/>
      <c r="BR38" s="114"/>
      <c r="BS38" s="114"/>
      <c r="BT38" s="114"/>
      <c r="BU38" s="114"/>
      <c r="BV38" s="114"/>
      <c r="BW38" s="114"/>
      <c r="BX38" s="114"/>
      <c r="BY38" s="114"/>
      <c r="BZ38" s="114"/>
      <c r="CA38" s="114"/>
      <c r="CB38" s="114"/>
      <c r="CC38" s="114"/>
    </row>
    <row r="39" spans="1:81" ht="14.25" customHeight="1" thickBot="1" x14ac:dyDescent="0.25">
      <c r="A39" s="295"/>
      <c r="B39" s="295"/>
      <c r="C39" s="295"/>
      <c r="D39" s="295"/>
      <c r="E39" s="185"/>
      <c r="F39" s="183" t="str">
        <f>IF(ISERROR(VLOOKUP(A39,'Produits vendus'!$A$2:$H$1891,4,0)),"",VLOOKUP(A39,'Produits vendus'!$A$2:$H$1891,4,0))</f>
        <v/>
      </c>
      <c r="G39" s="184"/>
      <c r="H39" s="186" t="str">
        <f t="shared" si="2"/>
        <v/>
      </c>
      <c r="J39" s="220"/>
      <c r="K39" s="277" t="str">
        <f>IF(ISERROR(VLOOKUP(A39,'Produits vendus'!$A$2:$H$1891,3,0)),"",VLOOKUP(A39,'Produits vendus'!$A$2:$H$1891,3,0))</f>
        <v/>
      </c>
      <c r="L39" s="281"/>
      <c r="M39" s="292"/>
      <c r="N39" s="292"/>
      <c r="O39" s="292"/>
      <c r="P39" s="292"/>
      <c r="Q39" s="265" t="str">
        <f>IF(ISERROR(VLOOKUP(A39,'Produits vendus'!$A$2:$L$1891,12,0)),"",VLOOKUP(A39,'Produits vendus'!$A$2:$L$1891,12,0))</f>
        <v/>
      </c>
      <c r="R39" s="286"/>
      <c r="S39" s="114"/>
      <c r="T39" s="114"/>
      <c r="U39" s="114"/>
      <c r="V39" s="114"/>
      <c r="W39" s="114"/>
      <c r="X39" s="114"/>
      <c r="Y39" s="114"/>
      <c r="Z39" s="114"/>
      <c r="AA39" s="114"/>
      <c r="AB39" s="114"/>
      <c r="AC39" s="114"/>
      <c r="AD39" s="114"/>
      <c r="AE39" s="114"/>
      <c r="AF39" s="114"/>
      <c r="AG39" s="114"/>
      <c r="AH39" s="114"/>
      <c r="AI39" s="114"/>
      <c r="AJ39" s="114"/>
      <c r="AK39" s="114"/>
      <c r="AL39" s="114"/>
      <c r="AM39" s="114"/>
      <c r="AN39" s="114"/>
      <c r="AO39" s="114"/>
      <c r="AP39" s="114"/>
      <c r="AQ39" s="114"/>
      <c r="AR39" s="114"/>
      <c r="AS39" s="114"/>
      <c r="AT39" s="114"/>
      <c r="AU39" s="114"/>
      <c r="AV39" s="114"/>
      <c r="AW39" s="114"/>
      <c r="AX39" s="114"/>
      <c r="AY39" s="114"/>
      <c r="AZ39" s="114"/>
      <c r="BA39" s="114"/>
      <c r="BB39" s="114"/>
      <c r="BC39" s="114"/>
      <c r="BD39" s="114"/>
      <c r="BE39" s="114"/>
      <c r="BF39" s="114"/>
      <c r="BG39" s="114"/>
      <c r="BH39" s="114"/>
      <c r="BI39" s="114"/>
      <c r="BJ39" s="114"/>
      <c r="BK39" s="114"/>
      <c r="BL39" s="114"/>
      <c r="BM39" s="114"/>
      <c r="BN39" s="114"/>
      <c r="BO39" s="114"/>
      <c r="BP39" s="114"/>
      <c r="BQ39" s="114"/>
      <c r="BR39" s="114"/>
      <c r="BS39" s="114"/>
      <c r="BT39" s="114"/>
      <c r="BU39" s="114"/>
      <c r="BV39" s="114"/>
      <c r="BW39" s="114"/>
      <c r="BX39" s="114"/>
      <c r="BY39" s="114"/>
      <c r="BZ39" s="114"/>
      <c r="CA39" s="114"/>
      <c r="CB39" s="114"/>
      <c r="CC39" s="114"/>
    </row>
    <row r="40" spans="1:81" ht="14.25" customHeight="1" thickBot="1" x14ac:dyDescent="0.25">
      <c r="A40" s="295"/>
      <c r="B40" s="295"/>
      <c r="C40" s="295"/>
      <c r="D40" s="295"/>
      <c r="E40" s="185"/>
      <c r="F40" s="183" t="str">
        <f>IF(ISERROR(VLOOKUP(A40,'Produits vendus'!$A$2:$H$1891,4,0)),"",VLOOKUP(A40,'Produits vendus'!$A$2:$H$1891,4,0))</f>
        <v/>
      </c>
      <c r="G40" s="184"/>
      <c r="H40" s="186" t="str">
        <f t="shared" si="1"/>
        <v/>
      </c>
      <c r="J40" s="220"/>
      <c r="K40" s="277" t="str">
        <f>IF(ISERROR(VLOOKUP(A40,'Produits vendus'!$A$2:$H$1891,3,0)),"",VLOOKUP(A40,'Produits vendus'!$A$2:$H$1891,3,0))</f>
        <v/>
      </c>
      <c r="L40" s="281"/>
      <c r="M40" s="292"/>
      <c r="N40" s="292"/>
      <c r="O40" s="292"/>
      <c r="P40" s="292"/>
      <c r="Q40" s="265" t="str">
        <f>IF(ISERROR(VLOOKUP(A40,'Produits vendus'!$A$2:$L$1891,12,0)),"",VLOOKUP(A40,'Produits vendus'!$A$2:$L$1891,12,0))</f>
        <v/>
      </c>
      <c r="R40" s="286"/>
      <c r="S40" s="114"/>
      <c r="T40" s="114"/>
      <c r="U40" s="114"/>
      <c r="V40" s="114"/>
      <c r="W40" s="114"/>
      <c r="X40" s="114"/>
      <c r="Y40" s="114"/>
      <c r="Z40" s="114"/>
      <c r="AA40" s="114"/>
      <c r="AB40" s="114"/>
      <c r="AC40" s="114"/>
      <c r="AD40" s="114"/>
      <c r="AE40" s="114"/>
      <c r="AF40" s="114"/>
      <c r="AG40" s="114"/>
      <c r="AH40" s="114"/>
      <c r="AI40" s="114"/>
      <c r="AJ40" s="114"/>
      <c r="AK40" s="114"/>
      <c r="AL40" s="114"/>
      <c r="AM40" s="114"/>
      <c r="AN40" s="114"/>
      <c r="AO40" s="114"/>
      <c r="AP40" s="114"/>
      <c r="AQ40" s="114"/>
      <c r="AR40" s="114"/>
      <c r="AS40" s="114"/>
      <c r="AT40" s="114"/>
      <c r="AU40" s="114"/>
      <c r="AV40" s="114"/>
      <c r="AW40" s="114"/>
      <c r="AX40" s="114"/>
      <c r="AY40" s="114"/>
      <c r="AZ40" s="114"/>
      <c r="BA40" s="114"/>
      <c r="BB40" s="114"/>
      <c r="BC40" s="114"/>
      <c r="BD40" s="114"/>
      <c r="BE40" s="114"/>
      <c r="BF40" s="114"/>
      <c r="BG40" s="114"/>
      <c r="BH40" s="114"/>
      <c r="BI40" s="114"/>
      <c r="BJ40" s="114"/>
      <c r="BK40" s="114"/>
      <c r="BL40" s="114"/>
      <c r="BM40" s="114"/>
      <c r="BN40" s="114"/>
      <c r="BO40" s="114"/>
      <c r="BP40" s="114"/>
      <c r="BQ40" s="114"/>
      <c r="BR40" s="114"/>
      <c r="BS40" s="114"/>
      <c r="BT40" s="114"/>
      <c r="BU40" s="114"/>
      <c r="BV40" s="114"/>
      <c r="BW40" s="114"/>
      <c r="BX40" s="114"/>
      <c r="BY40" s="114"/>
      <c r="BZ40" s="114"/>
      <c r="CA40" s="114"/>
      <c r="CB40" s="114"/>
      <c r="CC40" s="114"/>
    </row>
    <row r="41" spans="1:81" ht="14.25" customHeight="1" thickBot="1" x14ac:dyDescent="0.25">
      <c r="A41" s="295"/>
      <c r="B41" s="295"/>
      <c r="C41" s="295"/>
      <c r="D41" s="295"/>
      <c r="E41" s="185"/>
      <c r="F41" s="183" t="str">
        <f>IF(ISERROR(VLOOKUP(A41,'Produits vendus'!$A$2:$H$1891,4,0)),"",VLOOKUP(A41,'Produits vendus'!$A$2:$H$1891,4,0))</f>
        <v/>
      </c>
      <c r="G41" s="184"/>
      <c r="H41" s="186" t="str">
        <f t="shared" si="1"/>
        <v/>
      </c>
      <c r="J41" s="220"/>
      <c r="K41" s="277" t="str">
        <f>IF(ISERROR(VLOOKUP(A41,'Produits vendus'!$A$2:$H$1891,3,0)),"",VLOOKUP(A41,'Produits vendus'!$A$2:$H$1891,3,0))</f>
        <v/>
      </c>
      <c r="L41" s="281"/>
      <c r="M41" s="292"/>
      <c r="N41" s="292"/>
      <c r="O41" s="292"/>
      <c r="P41" s="292"/>
      <c r="Q41" s="265" t="str">
        <f>IF(ISERROR(VLOOKUP(A41,'Produits vendus'!$A$2:$L$1891,12,0)),"",VLOOKUP(A41,'Produits vendus'!$A$2:$L$1891,12,0))</f>
        <v/>
      </c>
      <c r="R41" s="286"/>
      <c r="S41" s="114"/>
      <c r="T41" s="114"/>
      <c r="U41" s="114"/>
      <c r="V41" s="114"/>
      <c r="W41" s="114"/>
      <c r="X41" s="114"/>
      <c r="Y41" s="114"/>
      <c r="Z41" s="114"/>
      <c r="AA41" s="114"/>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c r="AX41" s="114"/>
      <c r="AY41" s="114"/>
      <c r="AZ41" s="114"/>
      <c r="BA41" s="114"/>
      <c r="BB41" s="114"/>
      <c r="BC41" s="114"/>
      <c r="BD41" s="114"/>
      <c r="BE41" s="114"/>
      <c r="BF41" s="114"/>
      <c r="BG41" s="114"/>
      <c r="BH41" s="114"/>
      <c r="BI41" s="114"/>
      <c r="BJ41" s="114"/>
      <c r="BK41" s="114"/>
      <c r="BL41" s="114"/>
      <c r="BM41" s="114"/>
      <c r="BN41" s="114"/>
      <c r="BO41" s="114"/>
      <c r="BP41" s="114"/>
      <c r="BQ41" s="114"/>
      <c r="BR41" s="114"/>
      <c r="BS41" s="114"/>
      <c r="BT41" s="114"/>
      <c r="BU41" s="114"/>
      <c r="BV41" s="114"/>
      <c r="BW41" s="114"/>
      <c r="BX41" s="114"/>
      <c r="BY41" s="114"/>
      <c r="BZ41" s="114"/>
      <c r="CA41" s="114"/>
      <c r="CB41" s="114"/>
      <c r="CC41" s="114"/>
    </row>
    <row r="42" spans="1:81" ht="14.25" customHeight="1" thickBot="1" x14ac:dyDescent="0.25">
      <c r="A42" s="295"/>
      <c r="B42" s="295"/>
      <c r="C42" s="295"/>
      <c r="D42" s="295"/>
      <c r="E42" s="185"/>
      <c r="F42" s="183" t="str">
        <f>IF(ISERROR(VLOOKUP(A42,'Produits vendus'!$A$2:$H$1891,4,0)),"",VLOOKUP(A42,'Produits vendus'!$A$2:$H$1891,4,0))</f>
        <v/>
      </c>
      <c r="G42" s="184"/>
      <c r="H42" s="186" t="str">
        <f t="shared" ref="H42" si="3">IF(E42&lt;&gt;"",E42*G42,"")</f>
        <v/>
      </c>
      <c r="J42" s="220"/>
      <c r="K42" s="277" t="str">
        <f>IF(ISERROR(VLOOKUP(A42,'Produits vendus'!$A$2:$H$1891,3,0)),"",VLOOKUP(A42,'Produits vendus'!$A$2:$H$1891,3,0))</f>
        <v/>
      </c>
      <c r="L42" s="281"/>
      <c r="M42" s="292"/>
      <c r="N42" s="292"/>
      <c r="O42" s="292"/>
      <c r="P42" s="292"/>
      <c r="Q42" s="265" t="str">
        <f>IF(ISERROR(VLOOKUP(A42,'Produits vendus'!$A$2:$L$1891,12,0)),"",VLOOKUP(A42,'Produits vendus'!$A$2:$L$1891,12,0))</f>
        <v/>
      </c>
      <c r="R42" s="286"/>
      <c r="S42" s="114"/>
      <c r="T42" s="114"/>
      <c r="U42" s="114"/>
      <c r="V42" s="114"/>
      <c r="W42" s="114"/>
      <c r="X42" s="114"/>
      <c r="Y42" s="114"/>
      <c r="Z42" s="114"/>
      <c r="AA42" s="114"/>
      <c r="AB42" s="114"/>
      <c r="AC42" s="114"/>
      <c r="AD42" s="114"/>
      <c r="AE42" s="114"/>
      <c r="AF42" s="114"/>
      <c r="AG42" s="114"/>
      <c r="AH42" s="114"/>
      <c r="AI42" s="114"/>
      <c r="AJ42" s="114"/>
      <c r="AK42" s="114"/>
      <c r="AL42" s="114"/>
      <c r="AM42" s="114"/>
      <c r="AN42" s="114"/>
      <c r="AO42" s="114"/>
      <c r="AP42" s="114"/>
      <c r="AQ42" s="114"/>
      <c r="AR42" s="114"/>
      <c r="AS42" s="114"/>
      <c r="AT42" s="114"/>
      <c r="AU42" s="114"/>
      <c r="AV42" s="114"/>
      <c r="AW42" s="114"/>
      <c r="AX42" s="114"/>
      <c r="AY42" s="114"/>
      <c r="AZ42" s="114"/>
      <c r="BA42" s="114"/>
      <c r="BB42" s="114"/>
      <c r="BC42" s="114"/>
      <c r="BD42" s="114"/>
      <c r="BE42" s="114"/>
      <c r="BF42" s="114"/>
      <c r="BG42" s="114"/>
      <c r="BH42" s="114"/>
      <c r="BI42" s="114"/>
      <c r="BJ42" s="114"/>
      <c r="BK42" s="114"/>
      <c r="BL42" s="114"/>
      <c r="BM42" s="114"/>
      <c r="BN42" s="114"/>
      <c r="BO42" s="114"/>
      <c r="BP42" s="114"/>
      <c r="BQ42" s="114"/>
      <c r="BR42" s="114"/>
      <c r="BS42" s="114"/>
      <c r="BT42" s="114"/>
      <c r="BU42" s="114"/>
      <c r="BV42" s="114"/>
      <c r="BW42" s="114"/>
      <c r="BX42" s="114"/>
      <c r="BY42" s="114"/>
      <c r="BZ42" s="114"/>
      <c r="CA42" s="114"/>
      <c r="CB42" s="114"/>
      <c r="CC42" s="114"/>
    </row>
    <row r="43" spans="1:81" ht="14.25" customHeight="1" x14ac:dyDescent="0.2">
      <c r="A43" s="1" t="s">
        <v>102</v>
      </c>
      <c r="B43" s="9"/>
      <c r="C43" s="9"/>
      <c r="D43" s="9"/>
      <c r="E43" s="187"/>
      <c r="F43" s="187"/>
      <c r="G43" s="188"/>
      <c r="H43" s="189"/>
      <c r="I43" s="135"/>
      <c r="J43" s="133"/>
      <c r="K43" s="113"/>
      <c r="L43" s="278"/>
      <c r="M43" s="113"/>
      <c r="N43" s="113"/>
      <c r="O43" s="113"/>
      <c r="P43" s="113"/>
      <c r="Q43" s="263"/>
      <c r="R43" s="285"/>
      <c r="S43" s="114"/>
      <c r="T43" s="114"/>
      <c r="U43" s="114"/>
      <c r="V43" s="114"/>
      <c r="W43" s="114"/>
      <c r="X43" s="114"/>
      <c r="Y43" s="114"/>
      <c r="Z43" s="114"/>
      <c r="AA43" s="114"/>
      <c r="AB43" s="114"/>
      <c r="AC43" s="114"/>
      <c r="AD43" s="114"/>
      <c r="AE43" s="114"/>
      <c r="AF43" s="114"/>
      <c r="AG43" s="114"/>
      <c r="AH43" s="114"/>
      <c r="AI43" s="114"/>
      <c r="AJ43" s="114"/>
      <c r="AK43" s="114"/>
      <c r="AL43" s="114"/>
      <c r="AM43" s="114"/>
      <c r="AN43" s="114"/>
      <c r="AO43" s="114"/>
      <c r="AP43" s="114"/>
      <c r="AQ43" s="114"/>
      <c r="AR43" s="114"/>
      <c r="AS43" s="114"/>
      <c r="AT43" s="114"/>
      <c r="AU43" s="114"/>
      <c r="AV43" s="114"/>
      <c r="AW43" s="114"/>
      <c r="AX43" s="114"/>
      <c r="AY43" s="114"/>
      <c r="AZ43" s="114"/>
      <c r="BA43" s="114"/>
      <c r="BB43" s="114"/>
      <c r="BC43" s="114"/>
      <c r="BD43" s="114"/>
      <c r="BE43" s="114"/>
      <c r="BF43" s="114"/>
      <c r="BG43" s="114"/>
      <c r="BH43" s="114"/>
      <c r="BI43" s="114"/>
      <c r="BJ43" s="114"/>
      <c r="BK43" s="114"/>
      <c r="BL43" s="114"/>
      <c r="BM43" s="114"/>
      <c r="BN43" s="114"/>
      <c r="BO43" s="114"/>
      <c r="BP43" s="114"/>
      <c r="BQ43" s="114"/>
      <c r="BR43" s="114"/>
      <c r="BS43" s="114"/>
      <c r="BT43" s="114"/>
      <c r="BU43" s="114"/>
      <c r="BV43" s="114"/>
      <c r="BW43" s="114"/>
      <c r="BX43" s="114"/>
      <c r="BY43" s="114"/>
      <c r="BZ43" s="114"/>
      <c r="CA43" s="114"/>
      <c r="CB43" s="114"/>
      <c r="CC43" s="114"/>
    </row>
    <row r="44" spans="1:81" ht="14.25" customHeight="1" x14ac:dyDescent="0.2">
      <c r="A44" s="1" t="s">
        <v>103</v>
      </c>
      <c r="B44" s="9"/>
      <c r="C44" s="9"/>
      <c r="D44" s="9"/>
      <c r="E44" s="251"/>
      <c r="F44" s="251"/>
      <c r="G44" s="251"/>
      <c r="H44" s="251"/>
      <c r="I44" s="113"/>
      <c r="J44" s="133"/>
      <c r="K44" s="113"/>
      <c r="L44" s="278"/>
      <c r="M44" s="113"/>
      <c r="N44" s="113"/>
      <c r="O44" s="113"/>
      <c r="P44" s="113"/>
      <c r="Q44" s="263"/>
      <c r="R44" s="285"/>
      <c r="S44" s="114"/>
      <c r="T44" s="114"/>
      <c r="U44" s="114"/>
      <c r="V44" s="114"/>
      <c r="W44" s="114"/>
      <c r="X44" s="114"/>
      <c r="Y44" s="114"/>
      <c r="Z44" s="114"/>
      <c r="AA44" s="114"/>
      <c r="AB44" s="114"/>
      <c r="AC44" s="114"/>
      <c r="AD44" s="114"/>
      <c r="AE44" s="114"/>
      <c r="AF44" s="114"/>
      <c r="AG44" s="114"/>
      <c r="AH44" s="114"/>
      <c r="AI44" s="114"/>
      <c r="AJ44" s="114"/>
      <c r="AK44" s="114"/>
      <c r="AL44" s="114"/>
      <c r="AM44" s="114"/>
      <c r="AN44" s="114"/>
      <c r="AO44" s="114"/>
      <c r="AP44" s="114"/>
      <c r="AQ44" s="114"/>
      <c r="AR44" s="114"/>
      <c r="AS44" s="114"/>
      <c r="AT44" s="114"/>
      <c r="AU44" s="114"/>
      <c r="AV44" s="114"/>
      <c r="AW44" s="114"/>
      <c r="AX44" s="114"/>
      <c r="AY44" s="114"/>
      <c r="AZ44" s="114"/>
      <c r="BA44" s="114"/>
      <c r="BB44" s="114"/>
      <c r="BC44" s="114"/>
      <c r="BD44" s="114"/>
      <c r="BE44" s="114"/>
      <c r="BF44" s="114"/>
      <c r="BG44" s="114"/>
      <c r="BH44" s="114"/>
      <c r="BI44" s="114"/>
      <c r="BJ44" s="114"/>
      <c r="BK44" s="114"/>
      <c r="BL44" s="114"/>
      <c r="BM44" s="114"/>
      <c r="BN44" s="114"/>
      <c r="BO44" s="114"/>
      <c r="BP44" s="114"/>
      <c r="BQ44" s="114"/>
      <c r="BR44" s="114"/>
      <c r="BS44" s="114"/>
      <c r="BT44" s="114"/>
      <c r="BU44" s="114"/>
      <c r="BV44" s="114"/>
      <c r="BW44" s="114"/>
      <c r="BX44" s="114"/>
      <c r="BY44" s="114"/>
      <c r="BZ44" s="114"/>
      <c r="CA44" s="114"/>
      <c r="CB44" s="114"/>
      <c r="CC44" s="114"/>
    </row>
    <row r="45" spans="1:81" ht="14.25" customHeight="1" x14ac:dyDescent="0.2">
      <c r="A45" s="121" t="s">
        <v>88</v>
      </c>
      <c r="B45" s="9"/>
      <c r="C45" s="9"/>
      <c r="D45" s="9"/>
      <c r="E45" s="251"/>
      <c r="F45" s="251"/>
      <c r="G45" s="252"/>
      <c r="H45" s="254"/>
      <c r="I45" s="113"/>
      <c r="J45" s="133"/>
      <c r="K45" s="113"/>
      <c r="L45" s="278"/>
      <c r="M45" s="113"/>
      <c r="N45" s="113"/>
      <c r="O45" s="113"/>
      <c r="P45" s="113"/>
      <c r="Q45" s="263"/>
      <c r="R45" s="285"/>
      <c r="S45" s="114"/>
      <c r="T45" s="114"/>
      <c r="U45" s="114"/>
      <c r="V45" s="114"/>
      <c r="W45" s="114"/>
      <c r="X45" s="114"/>
      <c r="Y45" s="114"/>
      <c r="Z45" s="114"/>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c r="AX45" s="114"/>
      <c r="AY45" s="114"/>
      <c r="AZ45" s="114"/>
      <c r="BA45" s="114"/>
      <c r="BB45" s="114"/>
      <c r="BC45" s="114"/>
      <c r="BD45" s="114"/>
      <c r="BE45" s="114"/>
      <c r="BF45" s="114"/>
      <c r="BG45" s="114"/>
      <c r="BH45" s="114"/>
      <c r="BI45" s="114"/>
      <c r="BJ45" s="114"/>
      <c r="BK45" s="114"/>
      <c r="BL45" s="114"/>
      <c r="BM45" s="114"/>
      <c r="BN45" s="114"/>
      <c r="BO45" s="114"/>
      <c r="BP45" s="114"/>
      <c r="BQ45" s="114"/>
      <c r="BR45" s="114"/>
      <c r="BS45" s="114"/>
      <c r="BT45" s="114"/>
      <c r="BU45" s="114"/>
      <c r="BV45" s="114"/>
      <c r="BW45" s="114"/>
      <c r="BX45" s="114"/>
      <c r="BY45" s="114"/>
      <c r="BZ45" s="114"/>
      <c r="CA45" s="114"/>
      <c r="CB45" s="114"/>
      <c r="CC45" s="114"/>
    </row>
    <row r="46" spans="1:81" ht="14.25" customHeight="1" x14ac:dyDescent="0.25">
      <c r="A46" s="121" t="s">
        <v>106</v>
      </c>
      <c r="B46" s="121"/>
      <c r="C46" s="121"/>
      <c r="D46" s="16"/>
      <c r="E46" s="16"/>
      <c r="F46" s="16"/>
      <c r="G46" s="123" t="s">
        <v>60</v>
      </c>
      <c r="H46" s="190">
        <f>ROUND(SUMIF(F19:F42,5.5,H19:H42),2)</f>
        <v>0</v>
      </c>
      <c r="I46" s="113"/>
      <c r="J46" s="133"/>
      <c r="K46" s="113"/>
      <c r="L46" s="278"/>
      <c r="M46" s="113"/>
      <c r="N46" s="113"/>
      <c r="O46" s="113"/>
      <c r="P46" s="113"/>
      <c r="Q46" s="263"/>
      <c r="R46" s="285"/>
      <c r="S46" s="114"/>
      <c r="T46" s="114"/>
      <c r="U46" s="114"/>
      <c r="V46" s="114"/>
      <c r="W46" s="114"/>
      <c r="X46" s="114"/>
      <c r="Y46" s="114"/>
      <c r="Z46" s="114"/>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c r="AX46" s="114"/>
      <c r="AY46" s="114"/>
      <c r="AZ46" s="114"/>
      <c r="BA46" s="114"/>
      <c r="BB46" s="114"/>
      <c r="BC46" s="114"/>
      <c r="BD46" s="114"/>
      <c r="BE46" s="114"/>
      <c r="BF46" s="114"/>
      <c r="BG46" s="114"/>
      <c r="BH46" s="114"/>
      <c r="BI46" s="114"/>
      <c r="BJ46" s="114"/>
      <c r="BK46" s="114"/>
      <c r="BL46" s="114"/>
      <c r="BM46" s="114"/>
      <c r="BN46" s="114"/>
      <c r="BO46" s="114"/>
      <c r="BP46" s="114"/>
      <c r="BQ46" s="114"/>
      <c r="BR46" s="114"/>
      <c r="BS46" s="114"/>
      <c r="BT46" s="114"/>
      <c r="BU46" s="114"/>
      <c r="BV46" s="114"/>
      <c r="BW46" s="114"/>
      <c r="BX46" s="114"/>
      <c r="BY46" s="114"/>
      <c r="BZ46" s="114"/>
      <c r="CA46" s="114"/>
      <c r="CB46" s="114"/>
      <c r="CC46" s="114"/>
    </row>
    <row r="47" spans="1:81" ht="14.25" customHeight="1" x14ac:dyDescent="0.25">
      <c r="A47" s="191" t="s">
        <v>86</v>
      </c>
      <c r="B47" s="192" t="str">
        <f>IF(ISERROR(VLOOKUP(C17,'CLIENTS ACTUELS'!$A$2:$I$39,8,0)),"",VLOOKUP(C17,'CLIENTS ACTUELS'!$A$2:$I$39,8,0))</f>
        <v/>
      </c>
      <c r="C47" s="193" t="str">
        <f>IF(B47="Comptant","",IF(B47=30,"à compter de la date de facture",""))</f>
        <v/>
      </c>
      <c r="D47" s="194"/>
      <c r="E47" s="16"/>
      <c r="F47" s="195"/>
      <c r="G47" s="123" t="s">
        <v>61</v>
      </c>
      <c r="H47" s="190">
        <f>ROUND(SUMIF(F19:F42,20,H19:H42)+D49,2)</f>
        <v>0</v>
      </c>
      <c r="I47" s="113"/>
      <c r="J47" s="133"/>
      <c r="K47" s="113"/>
      <c r="L47" s="278"/>
      <c r="M47" s="113"/>
      <c r="N47" s="113"/>
      <c r="O47" s="113"/>
      <c r="P47" s="113"/>
      <c r="Q47" s="263"/>
      <c r="R47" s="285"/>
      <c r="S47" s="114"/>
      <c r="T47" s="114"/>
      <c r="U47" s="114"/>
      <c r="V47" s="114"/>
      <c r="W47" s="114"/>
      <c r="X47" s="114"/>
      <c r="Y47" s="114"/>
      <c r="Z47" s="114"/>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c r="AW47" s="114"/>
      <c r="AX47" s="114"/>
      <c r="AY47" s="114"/>
      <c r="AZ47" s="114"/>
      <c r="BA47" s="114"/>
      <c r="BB47" s="114"/>
      <c r="BC47" s="114"/>
      <c r="BD47" s="114"/>
      <c r="BE47" s="114"/>
      <c r="BF47" s="114"/>
      <c r="BG47" s="114"/>
      <c r="BH47" s="114"/>
      <c r="BI47" s="114"/>
      <c r="BJ47" s="114"/>
      <c r="BK47" s="114"/>
      <c r="BL47" s="114"/>
      <c r="BM47" s="114"/>
      <c r="BN47" s="114"/>
      <c r="BO47" s="114"/>
      <c r="BP47" s="114"/>
      <c r="BQ47" s="114"/>
      <c r="BR47" s="114"/>
      <c r="BS47" s="114"/>
      <c r="BT47" s="114"/>
      <c r="BU47" s="114"/>
      <c r="BV47" s="114"/>
      <c r="BW47" s="114"/>
      <c r="BX47" s="114"/>
      <c r="BY47" s="114"/>
      <c r="BZ47" s="114"/>
      <c r="CA47" s="114"/>
      <c r="CB47" s="114"/>
      <c r="CC47" s="114"/>
    </row>
    <row r="48" spans="1:81" ht="14.25" customHeight="1" x14ac:dyDescent="0.3">
      <c r="A48" s="121"/>
      <c r="B48" s="196"/>
      <c r="C48" s="196"/>
      <c r="D48" s="194" t="s">
        <v>57</v>
      </c>
      <c r="E48" s="196"/>
      <c r="F48" s="122"/>
      <c r="G48" s="197"/>
      <c r="H48" s="198"/>
      <c r="I48" s="113"/>
      <c r="J48" s="133"/>
      <c r="K48" s="113"/>
      <c r="L48" s="278"/>
      <c r="M48" s="113"/>
      <c r="N48" s="113"/>
      <c r="O48" s="113"/>
      <c r="P48" s="113"/>
      <c r="Q48" s="263"/>
      <c r="R48" s="285"/>
      <c r="S48" s="114"/>
      <c r="T48" s="114"/>
      <c r="U48" s="114"/>
      <c r="V48" s="114"/>
      <c r="W48" s="114"/>
      <c r="X48" s="114"/>
      <c r="Y48" s="114"/>
      <c r="Z48" s="114"/>
      <c r="AA48" s="114"/>
      <c r="AB48" s="114"/>
      <c r="AC48" s="114"/>
      <c r="AD48" s="114"/>
      <c r="AE48" s="114"/>
      <c r="AF48" s="114"/>
      <c r="AG48" s="114"/>
      <c r="AH48" s="114"/>
      <c r="AI48" s="114"/>
      <c r="AJ48" s="114"/>
      <c r="AK48" s="114"/>
      <c r="AL48" s="114"/>
      <c r="AM48" s="114"/>
      <c r="AN48" s="114"/>
      <c r="AO48" s="114"/>
      <c r="AP48" s="114"/>
      <c r="AQ48" s="114"/>
      <c r="AR48" s="114"/>
      <c r="AS48" s="114"/>
      <c r="AT48" s="114"/>
      <c r="AU48" s="114"/>
      <c r="AV48" s="114"/>
      <c r="AW48" s="114"/>
      <c r="AX48" s="114"/>
      <c r="AY48" s="114"/>
      <c r="AZ48" s="114"/>
      <c r="BA48" s="114"/>
      <c r="BB48" s="114"/>
      <c r="BC48" s="114"/>
      <c r="BD48" s="114"/>
      <c r="BE48" s="114"/>
      <c r="BF48" s="114"/>
      <c r="BG48" s="114"/>
      <c r="BH48" s="114"/>
      <c r="BI48" s="114"/>
      <c r="BJ48" s="114"/>
      <c r="BK48" s="114"/>
      <c r="BL48" s="114"/>
      <c r="BM48" s="114"/>
      <c r="BN48" s="114"/>
      <c r="BO48" s="114"/>
      <c r="BP48" s="114"/>
      <c r="BQ48" s="114"/>
      <c r="BR48" s="114"/>
      <c r="BS48" s="114"/>
      <c r="BT48" s="114"/>
      <c r="BU48" s="114"/>
      <c r="BV48" s="114"/>
      <c r="BW48" s="114"/>
      <c r="BX48" s="114"/>
      <c r="BY48" s="114"/>
      <c r="BZ48" s="114"/>
      <c r="CA48" s="114"/>
      <c r="CB48" s="114"/>
      <c r="CC48" s="114"/>
    </row>
    <row r="49" spans="1:81" ht="14.25" customHeight="1" x14ac:dyDescent="0.25">
      <c r="A49" s="296" t="s">
        <v>48</v>
      </c>
      <c r="B49" s="297"/>
      <c r="C49" s="199"/>
      <c r="D49" s="200">
        <f>IF(C49="Port Réel",VLOOKUP(C17,'CLIENTS ACTUELS'!$A$2:$J$39,10,0),IF(C49="Demi port",(VLOOKUP(C17,'CLIENTS ACTUELS'!$A$2:$J$39,10,0)/2),IF(C49="Franco de port",0,IF(C49="Colis Postal","Montant du colis",0))))</f>
        <v>0</v>
      </c>
      <c r="E49" s="201"/>
      <c r="F49" s="16"/>
      <c r="G49" s="202" t="s">
        <v>7</v>
      </c>
      <c r="H49" s="190">
        <f>ROUND((SUMIF(F19:F42,5.5,H19:H42)*0.055),2)</f>
        <v>0</v>
      </c>
      <c r="I49" s="113"/>
      <c r="J49" s="133"/>
      <c r="K49" s="113"/>
      <c r="L49" s="278"/>
      <c r="M49" s="113"/>
      <c r="N49" s="113"/>
      <c r="O49" s="113"/>
      <c r="P49" s="113"/>
      <c r="Q49" s="263"/>
      <c r="R49" s="285"/>
      <c r="S49" s="114"/>
      <c r="T49" s="114"/>
      <c r="U49" s="114"/>
      <c r="V49" s="114"/>
      <c r="W49" s="114"/>
      <c r="X49" s="114"/>
      <c r="Y49" s="114"/>
      <c r="Z49" s="114"/>
      <c r="AA49" s="114"/>
      <c r="AB49" s="114"/>
      <c r="AC49" s="114"/>
      <c r="AD49" s="114"/>
      <c r="AE49" s="114"/>
      <c r="AF49" s="114"/>
      <c r="AG49" s="114"/>
      <c r="AH49" s="114"/>
      <c r="AI49" s="114"/>
      <c r="AJ49" s="114"/>
      <c r="AK49" s="114"/>
      <c r="AL49" s="114"/>
      <c r="AM49" s="114"/>
      <c r="AN49" s="114"/>
      <c r="AO49" s="114"/>
      <c r="AP49" s="114"/>
      <c r="AQ49" s="114"/>
      <c r="AR49" s="114"/>
      <c r="AS49" s="114"/>
      <c r="AT49" s="114"/>
      <c r="AU49" s="114"/>
      <c r="AV49" s="114"/>
      <c r="AW49" s="114"/>
      <c r="AX49" s="114"/>
      <c r="AY49" s="114"/>
      <c r="AZ49" s="114"/>
      <c r="BA49" s="114"/>
      <c r="BB49" s="114"/>
      <c r="BC49" s="114"/>
      <c r="BD49" s="114"/>
      <c r="BE49" s="114"/>
      <c r="BF49" s="114"/>
      <c r="BG49" s="114"/>
      <c r="BH49" s="114"/>
      <c r="BI49" s="114"/>
      <c r="BJ49" s="114"/>
      <c r="BK49" s="114"/>
      <c r="BL49" s="114"/>
      <c r="BM49" s="114"/>
      <c r="BN49" s="114"/>
      <c r="BO49" s="114"/>
      <c r="BP49" s="114"/>
      <c r="BQ49" s="114"/>
      <c r="BR49" s="114"/>
      <c r="BS49" s="114"/>
      <c r="BT49" s="114"/>
      <c r="BU49" s="114"/>
      <c r="BV49" s="114"/>
      <c r="BW49" s="114"/>
      <c r="BX49" s="114"/>
      <c r="BY49" s="114"/>
      <c r="BZ49" s="114"/>
      <c r="CA49" s="114"/>
      <c r="CB49" s="114"/>
      <c r="CC49" s="114"/>
    </row>
    <row r="50" spans="1:81" ht="14.25" customHeight="1" x14ac:dyDescent="0.25">
      <c r="A50" s="298"/>
      <c r="B50" s="299"/>
      <c r="C50" s="203"/>
      <c r="D50" s="204">
        <f>-IF(ISERROR(C50*(H46+H47+H49+H50)),0,C50*(H46+H47+H49+H50))</f>
        <v>0</v>
      </c>
      <c r="E50" s="205"/>
      <c r="F50" s="16"/>
      <c r="G50" s="202" t="s">
        <v>55</v>
      </c>
      <c r="H50" s="190">
        <f>ROUND((SUMIF(F19:F42,20,H19:H42)+D49)*0.2,2)</f>
        <v>0</v>
      </c>
      <c r="I50" s="113"/>
      <c r="J50" s="133"/>
      <c r="K50" s="113"/>
      <c r="L50" s="278"/>
      <c r="M50" s="113"/>
      <c r="N50" s="113"/>
      <c r="O50" s="113"/>
      <c r="P50" s="113"/>
      <c r="Q50" s="263"/>
      <c r="R50" s="285"/>
      <c r="S50" s="114"/>
      <c r="T50" s="114"/>
      <c r="U50" s="114"/>
      <c r="V50" s="114"/>
      <c r="W50" s="114"/>
      <c r="X50" s="114"/>
      <c r="Y50" s="114"/>
      <c r="Z50" s="114"/>
      <c r="AA50" s="114"/>
      <c r="AB50" s="114"/>
      <c r="AC50" s="114"/>
      <c r="AD50" s="114"/>
      <c r="AE50" s="114"/>
      <c r="AF50" s="114"/>
      <c r="AG50" s="114"/>
      <c r="AH50" s="114"/>
      <c r="AI50" s="114"/>
      <c r="AJ50" s="114"/>
      <c r="AK50" s="114"/>
      <c r="AL50" s="114"/>
      <c r="AM50" s="114"/>
      <c r="AN50" s="114"/>
      <c r="AO50" s="114"/>
      <c r="AP50" s="114"/>
      <c r="AQ50" s="114"/>
      <c r="AR50" s="114"/>
      <c r="AS50" s="114"/>
      <c r="AT50" s="114"/>
      <c r="AU50" s="114"/>
      <c r="AV50" s="114"/>
      <c r="AW50" s="114"/>
      <c r="AX50" s="114"/>
      <c r="AY50" s="114"/>
      <c r="AZ50" s="114"/>
      <c r="BA50" s="114"/>
      <c r="BB50" s="114"/>
      <c r="BC50" s="114"/>
      <c r="BD50" s="114"/>
      <c r="BE50" s="114"/>
      <c r="BF50" s="114"/>
      <c r="BG50" s="114"/>
      <c r="BH50" s="114"/>
      <c r="BI50" s="114"/>
      <c r="BJ50" s="114"/>
      <c r="BK50" s="114"/>
      <c r="BL50" s="114"/>
      <c r="BM50" s="114"/>
      <c r="BN50" s="114"/>
      <c r="BO50" s="114"/>
      <c r="BP50" s="114"/>
      <c r="BQ50" s="114"/>
      <c r="BR50" s="114"/>
      <c r="BS50" s="114"/>
      <c r="BT50" s="114"/>
      <c r="BU50" s="114"/>
      <c r="BV50" s="114"/>
      <c r="BW50" s="114"/>
      <c r="BX50" s="114"/>
      <c r="BY50" s="114"/>
      <c r="BZ50" s="114"/>
      <c r="CA50" s="114"/>
      <c r="CB50" s="114"/>
      <c r="CC50" s="114"/>
    </row>
    <row r="51" spans="1:81" ht="14.25" customHeight="1" x14ac:dyDescent="0.2">
      <c r="A51" s="293"/>
      <c r="B51" s="294"/>
      <c r="C51" s="206"/>
      <c r="D51" s="207">
        <f>-C51*0.5</f>
        <v>0</v>
      </c>
      <c r="E51" s="205"/>
      <c r="F51" s="16"/>
      <c r="G51" s="122"/>
      <c r="H51" s="122"/>
      <c r="I51" s="113"/>
      <c r="J51" s="133"/>
      <c r="K51" s="113"/>
      <c r="L51" s="278"/>
      <c r="M51" s="113"/>
      <c r="N51" s="113"/>
      <c r="O51" s="113"/>
      <c r="P51" s="113"/>
      <c r="Q51" s="263"/>
      <c r="R51" s="285"/>
      <c r="S51" s="114"/>
      <c r="T51" s="114"/>
      <c r="U51" s="114"/>
      <c r="V51" s="114"/>
      <c r="W51" s="114"/>
      <c r="X51" s="114"/>
      <c r="Y51" s="114"/>
      <c r="Z51" s="114"/>
      <c r="AA51" s="114"/>
      <c r="AB51" s="114"/>
      <c r="AC51" s="114"/>
      <c r="AD51" s="114"/>
      <c r="AE51" s="114"/>
      <c r="AF51" s="114"/>
      <c r="AG51" s="114"/>
      <c r="AH51" s="114"/>
      <c r="AI51" s="114"/>
      <c r="AJ51" s="114"/>
      <c r="AK51" s="114"/>
      <c r="AL51" s="114"/>
      <c r="AM51" s="114"/>
      <c r="AN51" s="114"/>
      <c r="AO51" s="114"/>
      <c r="AP51" s="114"/>
      <c r="AQ51" s="114"/>
      <c r="AR51" s="114"/>
      <c r="AS51" s="114"/>
      <c r="AT51" s="114"/>
      <c r="AU51" s="114"/>
      <c r="AV51" s="114"/>
      <c r="AW51" s="114"/>
      <c r="AX51" s="114"/>
      <c r="AY51" s="114"/>
      <c r="AZ51" s="114"/>
      <c r="BA51" s="114"/>
      <c r="BB51" s="114"/>
      <c r="BC51" s="114"/>
      <c r="BD51" s="114"/>
      <c r="BE51" s="114"/>
      <c r="BF51" s="114"/>
      <c r="BG51" s="114"/>
      <c r="BH51" s="114"/>
      <c r="BI51" s="114"/>
      <c r="BJ51" s="114"/>
      <c r="BK51" s="114"/>
      <c r="BL51" s="114"/>
      <c r="BM51" s="114"/>
      <c r="BN51" s="114"/>
      <c r="BO51" s="114"/>
      <c r="BP51" s="114"/>
      <c r="BQ51" s="114"/>
      <c r="BR51" s="114"/>
      <c r="BS51" s="114"/>
      <c r="BT51" s="114"/>
      <c r="BU51" s="114"/>
      <c r="BV51" s="114"/>
      <c r="BW51" s="114"/>
      <c r="BX51" s="114"/>
      <c r="BY51" s="114"/>
      <c r="BZ51" s="114"/>
      <c r="CA51" s="114"/>
      <c r="CB51" s="114"/>
      <c r="CC51" s="114"/>
    </row>
    <row r="52" spans="1:81" ht="14.25" customHeight="1" x14ac:dyDescent="0.2">
      <c r="A52" s="208" t="s">
        <v>8</v>
      </c>
      <c r="B52" s="121"/>
      <c r="C52" s="121"/>
      <c r="D52" s="121"/>
      <c r="E52" s="16"/>
      <c r="F52" s="16"/>
      <c r="G52" s="253" t="s">
        <v>4</v>
      </c>
      <c r="H52" s="270">
        <f>ROUND(H46+H47+H49+H50+D50+D51,2)</f>
        <v>0</v>
      </c>
      <c r="I52" s="113"/>
      <c r="J52" s="113"/>
      <c r="K52" s="113"/>
      <c r="L52" s="278"/>
      <c r="M52" s="113"/>
      <c r="N52" s="113"/>
      <c r="O52" s="113"/>
      <c r="P52" s="113"/>
      <c r="Q52" s="263"/>
      <c r="R52" s="285"/>
      <c r="S52" s="114"/>
      <c r="T52" s="114"/>
      <c r="U52" s="114"/>
      <c r="V52" s="114"/>
      <c r="W52" s="114"/>
      <c r="X52" s="114"/>
      <c r="Y52" s="114"/>
      <c r="Z52" s="114"/>
      <c r="AA52" s="114"/>
      <c r="AB52" s="114"/>
      <c r="AC52" s="114"/>
      <c r="AD52" s="114"/>
      <c r="AE52" s="114"/>
      <c r="AF52" s="114"/>
      <c r="AG52" s="114"/>
      <c r="AH52" s="114"/>
      <c r="AI52" s="114"/>
      <c r="AJ52" s="114"/>
      <c r="AK52" s="114"/>
      <c r="AL52" s="114"/>
      <c r="AM52" s="114"/>
      <c r="AN52" s="114"/>
      <c r="AO52" s="114"/>
      <c r="AP52" s="114"/>
      <c r="AQ52" s="114"/>
      <c r="AR52" s="114"/>
      <c r="AS52" s="114"/>
      <c r="AT52" s="114"/>
      <c r="AU52" s="114"/>
      <c r="AV52" s="114"/>
      <c r="AW52" s="114"/>
      <c r="AX52" s="114"/>
      <c r="AY52" s="114"/>
      <c r="AZ52" s="114"/>
      <c r="BA52" s="114"/>
      <c r="BB52" s="114"/>
      <c r="BC52" s="114"/>
      <c r="BD52" s="114"/>
      <c r="BE52" s="114"/>
      <c r="BF52" s="114"/>
      <c r="BG52" s="114"/>
      <c r="BH52" s="114"/>
      <c r="BI52" s="114"/>
      <c r="BJ52" s="114"/>
      <c r="BK52" s="114"/>
      <c r="BL52" s="114"/>
      <c r="BM52" s="114"/>
      <c r="BN52" s="114"/>
      <c r="BO52" s="114"/>
      <c r="BP52" s="114"/>
      <c r="BQ52" s="114"/>
      <c r="BR52" s="114"/>
      <c r="BS52" s="114"/>
      <c r="BT52" s="114"/>
      <c r="BU52" s="114"/>
      <c r="BV52" s="114"/>
      <c r="BW52" s="114"/>
      <c r="BX52" s="114"/>
      <c r="BY52" s="114"/>
      <c r="BZ52" s="114"/>
      <c r="CA52" s="114"/>
      <c r="CB52" s="114"/>
      <c r="CC52" s="114"/>
    </row>
    <row r="53" spans="1:81" ht="14.25" customHeight="1" x14ac:dyDescent="0.2">
      <c r="A53" s="210" t="s">
        <v>14</v>
      </c>
      <c r="B53" s="211">
        <f>C17</f>
        <v>0</v>
      </c>
      <c r="C53" s="121"/>
      <c r="D53" s="121"/>
      <c r="E53" s="16"/>
      <c r="F53" s="16"/>
      <c r="G53" s="122"/>
      <c r="H53" s="122"/>
      <c r="I53" s="113"/>
      <c r="J53" s="113"/>
      <c r="K53" s="113"/>
      <c r="L53" s="278"/>
      <c r="M53" s="113"/>
      <c r="N53" s="113"/>
      <c r="O53" s="113"/>
      <c r="P53" s="113"/>
      <c r="Q53" s="263"/>
      <c r="R53" s="285"/>
      <c r="S53" s="114"/>
      <c r="T53" s="114"/>
      <c r="U53" s="114"/>
      <c r="V53" s="114"/>
      <c r="W53" s="114"/>
      <c r="X53" s="114"/>
      <c r="Y53" s="114"/>
      <c r="Z53" s="114"/>
      <c r="AA53" s="114"/>
      <c r="AB53" s="114"/>
      <c r="AC53" s="114"/>
      <c r="AD53" s="114"/>
      <c r="AE53" s="114"/>
      <c r="AF53" s="114"/>
      <c r="AG53" s="114"/>
      <c r="AH53" s="114"/>
      <c r="AI53" s="114"/>
      <c r="AJ53" s="114"/>
      <c r="AK53" s="114"/>
      <c r="AL53" s="114"/>
      <c r="AM53" s="114"/>
      <c r="AN53" s="114"/>
      <c r="AO53" s="114"/>
      <c r="AP53" s="114"/>
      <c r="AQ53" s="114"/>
      <c r="AR53" s="114"/>
      <c r="AS53" s="114"/>
      <c r="AT53" s="114"/>
      <c r="AU53" s="114"/>
      <c r="AV53" s="114"/>
      <c r="AW53" s="114"/>
      <c r="AX53" s="114"/>
      <c r="AY53" s="114"/>
      <c r="AZ53" s="114"/>
      <c r="BA53" s="114"/>
      <c r="BB53" s="114"/>
      <c r="BC53" s="114"/>
      <c r="BD53" s="114"/>
      <c r="BE53" s="114"/>
      <c r="BF53" s="114"/>
      <c r="BG53" s="114"/>
      <c r="BH53" s="114"/>
      <c r="BI53" s="114"/>
      <c r="BJ53" s="114"/>
      <c r="BK53" s="114"/>
      <c r="BL53" s="114"/>
      <c r="BM53" s="114"/>
      <c r="BN53" s="114"/>
      <c r="BO53" s="114"/>
      <c r="BP53" s="114"/>
      <c r="BQ53" s="114"/>
      <c r="BR53" s="114"/>
      <c r="BS53" s="114"/>
      <c r="BT53" s="114"/>
      <c r="BU53" s="114"/>
      <c r="BV53" s="114"/>
      <c r="BW53" s="114"/>
      <c r="BX53" s="114"/>
      <c r="BY53" s="114"/>
      <c r="BZ53" s="114"/>
      <c r="CA53" s="114"/>
      <c r="CB53" s="114"/>
      <c r="CC53" s="114"/>
    </row>
    <row r="54" spans="1:81" ht="14.25" customHeight="1" thickBot="1" x14ac:dyDescent="0.35">
      <c r="A54" s="212" t="s">
        <v>13</v>
      </c>
      <c r="B54" s="213">
        <f>A17</f>
        <v>0</v>
      </c>
      <c r="C54" s="121"/>
      <c r="D54" s="121"/>
      <c r="E54" s="16"/>
      <c r="F54" s="16"/>
      <c r="G54" s="209"/>
      <c r="H54" s="6"/>
      <c r="I54" s="113"/>
      <c r="J54" s="113"/>
      <c r="K54" s="113"/>
      <c r="L54" s="278"/>
      <c r="M54" s="113"/>
      <c r="N54" s="113"/>
      <c r="O54" s="113"/>
      <c r="P54" s="113"/>
      <c r="Q54" s="263"/>
      <c r="R54" s="285"/>
      <c r="S54" s="114"/>
      <c r="T54" s="114"/>
      <c r="U54" s="114"/>
      <c r="V54" s="114"/>
      <c r="W54" s="114"/>
      <c r="X54" s="114"/>
      <c r="Y54" s="114"/>
      <c r="Z54" s="114"/>
      <c r="AA54" s="114"/>
      <c r="AB54" s="114"/>
      <c r="AC54" s="114"/>
      <c r="AD54" s="114"/>
      <c r="AE54" s="114"/>
      <c r="AF54" s="114"/>
      <c r="AG54" s="114"/>
      <c r="AH54" s="114"/>
      <c r="AI54" s="114"/>
      <c r="AJ54" s="114"/>
      <c r="AK54" s="114"/>
      <c r="AL54" s="114"/>
      <c r="AM54" s="114"/>
      <c r="AN54" s="114"/>
      <c r="AO54" s="114"/>
      <c r="AP54" s="114"/>
      <c r="AQ54" s="114"/>
      <c r="AR54" s="114"/>
      <c r="AS54" s="114"/>
      <c r="AT54" s="114"/>
      <c r="AU54" s="114"/>
      <c r="AV54" s="114"/>
      <c r="AW54" s="114"/>
      <c r="AX54" s="114"/>
      <c r="AY54" s="114"/>
      <c r="AZ54" s="114"/>
      <c r="BA54" s="114"/>
      <c r="BB54" s="114"/>
      <c r="BC54" s="114"/>
      <c r="BD54" s="114"/>
      <c r="BE54" s="114"/>
      <c r="BF54" s="114"/>
      <c r="BG54" s="114"/>
      <c r="BH54" s="114"/>
      <c r="BI54" s="114"/>
      <c r="BJ54" s="114"/>
      <c r="BK54" s="114"/>
      <c r="BL54" s="114"/>
      <c r="BM54" s="114"/>
      <c r="BN54" s="114"/>
      <c r="BO54" s="114"/>
      <c r="BP54" s="114"/>
      <c r="BQ54" s="114"/>
      <c r="BR54" s="114"/>
      <c r="BS54" s="114"/>
      <c r="BT54" s="114"/>
      <c r="BU54" s="114"/>
      <c r="BV54" s="114"/>
      <c r="BW54" s="114"/>
      <c r="BX54" s="114"/>
      <c r="BY54" s="114"/>
      <c r="BZ54" s="114"/>
      <c r="CA54" s="114"/>
      <c r="CB54" s="114"/>
      <c r="CC54" s="114"/>
    </row>
    <row r="55" spans="1:81" ht="14.25" customHeight="1" thickBot="1" x14ac:dyDescent="0.25">
      <c r="A55" s="212" t="s">
        <v>11</v>
      </c>
      <c r="B55" s="214">
        <f>H55</f>
        <v>0</v>
      </c>
      <c r="C55" s="16"/>
      <c r="D55" s="16"/>
      <c r="E55" s="16"/>
      <c r="F55" s="314" t="s">
        <v>9</v>
      </c>
      <c r="G55" s="315"/>
      <c r="H55" s="267">
        <f>ROUND(H52,2)</f>
        <v>0</v>
      </c>
      <c r="I55" s="113"/>
      <c r="J55" s="113"/>
      <c r="K55" s="113"/>
      <c r="L55" s="278"/>
      <c r="M55" s="113"/>
      <c r="N55" s="113"/>
      <c r="O55" s="113"/>
      <c r="P55" s="113"/>
      <c r="Q55" s="263"/>
      <c r="R55" s="285"/>
      <c r="S55" s="114"/>
      <c r="T55" s="114"/>
      <c r="U55" s="114"/>
      <c r="V55" s="114"/>
      <c r="W55" s="114"/>
      <c r="X55" s="114"/>
      <c r="Y55" s="114"/>
      <c r="Z55" s="114"/>
      <c r="AA55" s="114"/>
      <c r="AB55" s="114"/>
      <c r="AC55" s="114"/>
      <c r="AD55" s="114"/>
      <c r="AE55" s="114"/>
      <c r="AF55" s="114"/>
      <c r="AG55" s="114"/>
      <c r="AH55" s="114"/>
      <c r="AI55" s="114"/>
      <c r="AJ55" s="114"/>
      <c r="AK55" s="114"/>
      <c r="AL55" s="114"/>
      <c r="AM55" s="114"/>
      <c r="AN55" s="114"/>
      <c r="AO55" s="114"/>
      <c r="AP55" s="114"/>
      <c r="AQ55" s="114"/>
      <c r="AR55" s="114"/>
      <c r="AS55" s="114"/>
      <c r="AT55" s="114"/>
      <c r="AU55" s="114"/>
      <c r="AV55" s="114"/>
      <c r="AW55" s="114"/>
      <c r="AX55" s="114"/>
      <c r="AY55" s="114"/>
      <c r="AZ55" s="114"/>
      <c r="BA55" s="114"/>
      <c r="BB55" s="114"/>
      <c r="BC55" s="114"/>
      <c r="BD55" s="114"/>
      <c r="BE55" s="114"/>
      <c r="BF55" s="114"/>
      <c r="BG55" s="114"/>
      <c r="BH55" s="114"/>
      <c r="BI55" s="114"/>
      <c r="BJ55" s="114"/>
      <c r="BK55" s="114"/>
      <c r="BL55" s="114"/>
      <c r="BM55" s="114"/>
      <c r="BN55" s="114"/>
      <c r="BO55" s="114"/>
      <c r="BP55" s="114"/>
      <c r="BQ55" s="114"/>
      <c r="BR55" s="114"/>
      <c r="BS55" s="114"/>
      <c r="BT55" s="114"/>
      <c r="BU55" s="114"/>
      <c r="BV55" s="114"/>
      <c r="BW55" s="114"/>
      <c r="BX55" s="114"/>
      <c r="BY55" s="114"/>
      <c r="BZ55" s="114"/>
      <c r="CA55" s="114"/>
      <c r="CB55" s="114"/>
      <c r="CC55" s="114"/>
    </row>
    <row r="56" spans="1:81" ht="14.25" customHeight="1" x14ac:dyDescent="0.2">
      <c r="A56" s="215" t="s">
        <v>15</v>
      </c>
      <c r="B56" s="216">
        <f ca="1">B17</f>
        <v>41753</v>
      </c>
      <c r="C56" s="217"/>
      <c r="D56" s="218"/>
      <c r="E56" s="218"/>
      <c r="F56" s="218"/>
      <c r="G56" s="218"/>
      <c r="H56" s="219"/>
      <c r="I56" s="113"/>
      <c r="J56" s="114"/>
      <c r="K56" s="113"/>
      <c r="L56" s="278"/>
      <c r="M56" s="113"/>
      <c r="N56" s="113"/>
      <c r="O56" s="113"/>
      <c r="P56" s="113"/>
      <c r="Q56" s="263"/>
      <c r="R56" s="285"/>
      <c r="S56" s="114"/>
      <c r="T56" s="114"/>
      <c r="U56" s="114"/>
      <c r="V56" s="114"/>
      <c r="W56" s="114"/>
      <c r="X56" s="114"/>
      <c r="Y56" s="114"/>
      <c r="Z56" s="114"/>
      <c r="AA56" s="114"/>
      <c r="AB56" s="114"/>
      <c r="AC56" s="114"/>
      <c r="AD56" s="114"/>
      <c r="AE56" s="114"/>
      <c r="AF56" s="114"/>
      <c r="AG56" s="114"/>
      <c r="AH56" s="114"/>
      <c r="AI56" s="114"/>
      <c r="AJ56" s="114"/>
      <c r="AK56" s="114"/>
      <c r="AL56" s="114"/>
      <c r="AM56" s="114"/>
      <c r="AN56" s="114"/>
      <c r="AO56" s="114"/>
      <c r="AP56" s="114"/>
      <c r="AQ56" s="114"/>
      <c r="AR56" s="114"/>
      <c r="AS56" s="114"/>
      <c r="AT56" s="114"/>
      <c r="AU56" s="114"/>
      <c r="AV56" s="114"/>
      <c r="AW56" s="114"/>
      <c r="AX56" s="114"/>
      <c r="AY56" s="114"/>
      <c r="AZ56" s="114"/>
      <c r="BA56" s="114"/>
      <c r="BB56" s="114"/>
      <c r="BC56" s="114"/>
      <c r="BD56" s="114"/>
      <c r="BE56" s="114"/>
      <c r="BF56" s="114"/>
      <c r="BG56" s="114"/>
      <c r="BH56" s="114"/>
      <c r="BI56" s="114"/>
      <c r="BJ56" s="114"/>
      <c r="BK56" s="114"/>
      <c r="BL56" s="114"/>
      <c r="BM56" s="114"/>
      <c r="BN56" s="114"/>
      <c r="BO56" s="114"/>
      <c r="BP56" s="114"/>
      <c r="BQ56" s="114"/>
      <c r="BR56" s="114"/>
      <c r="BS56" s="114"/>
      <c r="BT56" s="114"/>
      <c r="BU56" s="114"/>
      <c r="BV56" s="114"/>
      <c r="BW56" s="114"/>
      <c r="BX56" s="114"/>
      <c r="BY56" s="114"/>
      <c r="BZ56" s="114"/>
      <c r="CA56" s="114"/>
      <c r="CB56" s="114"/>
      <c r="CC56" s="114"/>
    </row>
    <row r="57" spans="1:81" s="114" customFormat="1" ht="19.5" customHeight="1" x14ac:dyDescent="0.2">
      <c r="A57" s="134"/>
      <c r="B57" s="134"/>
      <c r="C57" s="134"/>
      <c r="D57" s="134"/>
      <c r="E57" s="134"/>
      <c r="F57" s="134"/>
      <c r="G57" s="134"/>
      <c r="H57" s="134"/>
      <c r="K57" s="117"/>
      <c r="L57" s="282"/>
      <c r="M57" s="117"/>
      <c r="N57" s="117"/>
      <c r="Q57" s="263"/>
      <c r="R57" s="285"/>
    </row>
    <row r="58" spans="1:81" s="114" customFormat="1" x14ac:dyDescent="0.2">
      <c r="A58" s="137"/>
      <c r="B58" s="137"/>
      <c r="C58" s="137"/>
      <c r="D58" s="138"/>
      <c r="E58" s="138"/>
      <c r="G58" s="138"/>
      <c r="H58" s="138"/>
      <c r="K58" s="134"/>
      <c r="L58" s="283"/>
      <c r="M58" s="139"/>
      <c r="N58" s="139"/>
      <c r="Q58" s="263"/>
      <c r="R58" s="285"/>
    </row>
    <row r="59" spans="1:81" s="114" customFormat="1" x14ac:dyDescent="0.2">
      <c r="A59" s="137"/>
      <c r="B59" s="137"/>
      <c r="C59" s="137"/>
      <c r="D59" s="138"/>
      <c r="E59" s="138"/>
      <c r="F59" s="116"/>
      <c r="G59" s="117"/>
      <c r="H59" s="117"/>
      <c r="K59" s="134"/>
      <c r="L59" s="283"/>
      <c r="M59" s="134"/>
      <c r="N59" s="134"/>
      <c r="Q59" s="263"/>
      <c r="R59" s="285"/>
    </row>
    <row r="60" spans="1:81" s="114" customFormat="1" x14ac:dyDescent="0.2">
      <c r="A60" s="137"/>
      <c r="B60" s="137"/>
      <c r="C60" s="137"/>
      <c r="D60" s="138"/>
      <c r="E60" s="138"/>
      <c r="F60" s="117"/>
      <c r="G60" s="118"/>
      <c r="H60" s="118"/>
      <c r="K60" s="134"/>
      <c r="L60" s="283"/>
      <c r="M60" s="134"/>
      <c r="N60" s="134"/>
      <c r="Q60" s="263"/>
      <c r="R60" s="285"/>
    </row>
    <row r="61" spans="1:81" s="114" customFormat="1" x14ac:dyDescent="0.2">
      <c r="A61" s="137"/>
      <c r="B61" s="137"/>
      <c r="C61" s="137"/>
      <c r="D61" s="138"/>
      <c r="E61" s="138"/>
      <c r="F61" s="117"/>
      <c r="G61" s="118"/>
      <c r="H61" s="118"/>
      <c r="K61" s="134"/>
      <c r="L61" s="283"/>
      <c r="M61" s="134"/>
      <c r="N61" s="134"/>
      <c r="Q61" s="263"/>
      <c r="R61" s="285"/>
    </row>
    <row r="62" spans="1:81" s="114" customFormat="1" x14ac:dyDescent="0.2">
      <c r="A62" s="137"/>
      <c r="B62" s="137"/>
      <c r="C62" s="140"/>
      <c r="D62" s="138"/>
      <c r="E62" s="138"/>
      <c r="F62" s="117"/>
      <c r="G62" s="118"/>
      <c r="H62" s="118"/>
      <c r="K62" s="134"/>
      <c r="L62" s="283"/>
      <c r="M62" s="134"/>
      <c r="N62" s="134"/>
      <c r="Q62" s="263"/>
      <c r="R62" s="285"/>
    </row>
    <row r="63" spans="1:81" s="114" customFormat="1" x14ac:dyDescent="0.2">
      <c r="A63" s="137"/>
      <c r="B63" s="137"/>
      <c r="C63" s="137"/>
      <c r="D63" s="138"/>
      <c r="E63" s="138"/>
      <c r="F63" s="117"/>
      <c r="G63" s="118"/>
      <c r="H63" s="118"/>
      <c r="K63" s="134"/>
      <c r="L63" s="283"/>
      <c r="M63" s="139"/>
      <c r="N63" s="139"/>
      <c r="Q63" s="263"/>
      <c r="R63" s="285"/>
    </row>
    <row r="64" spans="1:81" s="114" customFormat="1" x14ac:dyDescent="0.2">
      <c r="A64" s="137"/>
      <c r="B64" s="137"/>
      <c r="C64" s="137"/>
      <c r="D64" s="138"/>
      <c r="E64" s="138"/>
      <c r="F64" s="117"/>
      <c r="G64" s="118"/>
      <c r="H64" s="118"/>
      <c r="K64" s="117"/>
      <c r="L64" s="282"/>
      <c r="M64" s="117"/>
      <c r="N64" s="117"/>
      <c r="Q64" s="263"/>
      <c r="R64" s="285"/>
    </row>
    <row r="65" spans="1:18" s="114" customFormat="1" x14ac:dyDescent="0.2">
      <c r="A65" s="138"/>
      <c r="B65" s="138"/>
      <c r="C65" s="138"/>
      <c r="D65" s="138"/>
      <c r="E65" s="138"/>
      <c r="F65" s="141"/>
      <c r="G65" s="141"/>
      <c r="H65" s="141"/>
      <c r="L65" s="279"/>
      <c r="Q65" s="263"/>
      <c r="R65" s="285"/>
    </row>
    <row r="66" spans="1:18" s="114" customFormat="1" x14ac:dyDescent="0.2">
      <c r="A66" s="138"/>
      <c r="B66" s="138"/>
      <c r="C66" s="138"/>
      <c r="D66" s="138"/>
      <c r="E66" s="138"/>
      <c r="F66" s="141"/>
      <c r="G66" s="141"/>
      <c r="H66" s="141"/>
      <c r="L66" s="279"/>
      <c r="Q66" s="263"/>
      <c r="R66" s="285"/>
    </row>
    <row r="67" spans="1:18" s="114" customFormat="1" ht="12.75" customHeight="1" x14ac:dyDescent="0.2">
      <c r="A67" s="138"/>
      <c r="B67" s="138"/>
      <c r="C67" s="138"/>
      <c r="D67" s="138"/>
      <c r="E67" s="138"/>
      <c r="F67" s="142"/>
      <c r="G67" s="143"/>
      <c r="H67" s="143"/>
      <c r="L67" s="279"/>
      <c r="Q67" s="263"/>
      <c r="R67" s="285"/>
    </row>
    <row r="68" spans="1:18" s="114" customFormat="1" x14ac:dyDescent="0.2">
      <c r="A68" s="138"/>
      <c r="B68" s="138"/>
      <c r="C68" s="138"/>
      <c r="D68" s="138"/>
      <c r="E68" s="138"/>
      <c r="F68" s="143"/>
      <c r="G68" s="143"/>
      <c r="H68" s="143"/>
      <c r="L68" s="279"/>
      <c r="Q68" s="263"/>
      <c r="R68" s="285"/>
    </row>
    <row r="69" spans="1:18" s="114" customFormat="1" ht="24.95" customHeight="1" x14ac:dyDescent="0.2">
      <c r="A69" s="138"/>
      <c r="B69" s="138"/>
      <c r="C69" s="138"/>
      <c r="D69" s="138"/>
      <c r="E69" s="138"/>
      <c r="F69" s="134"/>
      <c r="G69" s="134"/>
      <c r="H69" s="134"/>
      <c r="L69" s="279"/>
      <c r="Q69" s="263"/>
      <c r="R69" s="285"/>
    </row>
    <row r="70" spans="1:18" s="114" customFormat="1" ht="24.95" customHeight="1" x14ac:dyDescent="0.2">
      <c r="A70" s="144"/>
      <c r="B70" s="144"/>
      <c r="C70" s="119"/>
      <c r="D70" s="119"/>
      <c r="E70" s="119"/>
      <c r="F70" s="145"/>
      <c r="G70" s="146"/>
      <c r="H70" s="146"/>
      <c r="L70" s="279"/>
      <c r="Q70" s="263"/>
      <c r="R70" s="285"/>
    </row>
    <row r="71" spans="1:18" s="114" customFormat="1" ht="15" x14ac:dyDescent="0.2">
      <c r="A71" s="119"/>
      <c r="B71" s="119"/>
      <c r="C71" s="119"/>
      <c r="D71" s="119"/>
      <c r="E71" s="138"/>
      <c r="F71" s="138"/>
      <c r="G71" s="138"/>
      <c r="H71" s="138"/>
      <c r="L71" s="279"/>
      <c r="Q71" s="263"/>
      <c r="R71" s="285"/>
    </row>
    <row r="72" spans="1:18" s="114" customFormat="1" ht="24.95" customHeight="1" x14ac:dyDescent="0.2">
      <c r="A72" s="147"/>
      <c r="B72" s="147"/>
      <c r="C72" s="147"/>
      <c r="D72" s="113"/>
      <c r="E72" s="113"/>
      <c r="F72" s="113"/>
      <c r="G72" s="138"/>
      <c r="H72" s="138"/>
      <c r="L72" s="279"/>
      <c r="Q72" s="263"/>
      <c r="R72" s="285"/>
    </row>
    <row r="73" spans="1:18" s="114" customFormat="1" ht="20.100000000000001" customHeight="1" x14ac:dyDescent="0.2">
      <c r="A73" s="148"/>
      <c r="B73" s="148"/>
      <c r="C73" s="148"/>
      <c r="D73" s="148"/>
      <c r="E73" s="149"/>
      <c r="F73" s="149"/>
      <c r="G73" s="149"/>
      <c r="H73" s="149"/>
      <c r="L73" s="279"/>
      <c r="Q73" s="263"/>
      <c r="R73" s="285"/>
    </row>
    <row r="74" spans="1:18" s="114" customFormat="1" ht="20.100000000000001" customHeight="1" x14ac:dyDescent="0.2">
      <c r="A74" s="134"/>
      <c r="B74" s="134"/>
      <c r="C74" s="134"/>
      <c r="D74" s="134"/>
      <c r="E74" s="150"/>
      <c r="F74" s="150"/>
      <c r="G74" s="151"/>
      <c r="H74" s="152"/>
      <c r="L74" s="279"/>
      <c r="Q74" s="263"/>
      <c r="R74" s="285"/>
    </row>
    <row r="75" spans="1:18" s="114" customFormat="1" ht="20.100000000000001" customHeight="1" x14ac:dyDescent="0.2">
      <c r="A75" s="134"/>
      <c r="B75" s="134"/>
      <c r="C75" s="134"/>
      <c r="D75" s="134"/>
      <c r="E75" s="150"/>
      <c r="F75" s="150"/>
      <c r="G75" s="151"/>
      <c r="H75" s="152"/>
      <c r="L75" s="279"/>
      <c r="Q75" s="263"/>
      <c r="R75" s="285"/>
    </row>
    <row r="76" spans="1:18" s="114" customFormat="1" ht="20.100000000000001" customHeight="1" x14ac:dyDescent="0.2">
      <c r="A76" s="134"/>
      <c r="B76" s="134"/>
      <c r="C76" s="134"/>
      <c r="D76" s="134"/>
      <c r="E76" s="150"/>
      <c r="F76" s="150"/>
      <c r="G76" s="152"/>
      <c r="H76" s="152"/>
      <c r="L76" s="279"/>
      <c r="Q76" s="263"/>
      <c r="R76" s="285"/>
    </row>
    <row r="77" spans="1:18" s="114" customFormat="1" ht="20.100000000000001" customHeight="1" x14ac:dyDescent="0.2">
      <c r="A77" s="134"/>
      <c r="B77" s="134"/>
      <c r="C77" s="134"/>
      <c r="D77" s="134"/>
      <c r="E77" s="150"/>
      <c r="F77" s="150"/>
      <c r="G77" s="152"/>
      <c r="H77" s="152"/>
      <c r="L77" s="279"/>
      <c r="Q77" s="263"/>
      <c r="R77" s="285"/>
    </row>
    <row r="78" spans="1:18" s="114" customFormat="1" ht="20.100000000000001" customHeight="1" x14ac:dyDescent="0.2">
      <c r="A78" s="134"/>
      <c r="B78" s="134"/>
      <c r="C78" s="134"/>
      <c r="D78" s="134"/>
      <c r="E78" s="150"/>
      <c r="F78" s="150"/>
      <c r="G78" s="152"/>
      <c r="H78" s="152"/>
      <c r="L78" s="279"/>
      <c r="Q78" s="263"/>
      <c r="R78" s="285"/>
    </row>
    <row r="79" spans="1:18" s="114" customFormat="1" ht="20.100000000000001" customHeight="1" x14ac:dyDescent="0.2">
      <c r="A79" s="134"/>
      <c r="B79" s="134"/>
      <c r="C79" s="134"/>
      <c r="D79" s="134"/>
      <c r="E79" s="150"/>
      <c r="F79" s="150"/>
      <c r="G79" s="153"/>
      <c r="H79" s="152"/>
      <c r="L79" s="279"/>
      <c r="Q79" s="263"/>
      <c r="R79" s="285"/>
    </row>
    <row r="80" spans="1:18" s="114" customFormat="1" ht="20.100000000000001" customHeight="1" x14ac:dyDescent="0.2">
      <c r="A80" s="134"/>
      <c r="B80" s="134"/>
      <c r="C80" s="134"/>
      <c r="D80" s="134"/>
      <c r="E80" s="150"/>
      <c r="F80" s="150"/>
      <c r="G80" s="152"/>
      <c r="H80" s="152"/>
      <c r="L80" s="279"/>
      <c r="Q80" s="263"/>
      <c r="R80" s="285"/>
    </row>
    <row r="81" spans="1:18" s="114" customFormat="1" ht="20.100000000000001" customHeight="1" x14ac:dyDescent="0.2">
      <c r="A81" s="134"/>
      <c r="B81" s="134"/>
      <c r="C81" s="134"/>
      <c r="D81" s="134"/>
      <c r="E81" s="150"/>
      <c r="F81" s="150"/>
      <c r="G81" s="153"/>
      <c r="H81" s="152"/>
      <c r="L81" s="279"/>
      <c r="Q81" s="263"/>
      <c r="R81" s="285"/>
    </row>
    <row r="82" spans="1:18" s="114" customFormat="1" ht="20.100000000000001" customHeight="1" x14ac:dyDescent="0.2">
      <c r="A82" s="134"/>
      <c r="B82" s="134"/>
      <c r="C82" s="134"/>
      <c r="D82" s="134"/>
      <c r="E82" s="150"/>
      <c r="F82" s="150"/>
      <c r="G82" s="153"/>
      <c r="H82" s="152"/>
      <c r="L82" s="279"/>
      <c r="Q82" s="263"/>
      <c r="R82" s="285"/>
    </row>
    <row r="83" spans="1:18" s="114" customFormat="1" ht="20.100000000000001" customHeight="1" x14ac:dyDescent="0.2">
      <c r="A83" s="134"/>
      <c r="B83" s="134"/>
      <c r="C83" s="134"/>
      <c r="D83" s="134"/>
      <c r="E83" s="150"/>
      <c r="F83" s="150"/>
      <c r="G83" s="153"/>
      <c r="H83" s="152"/>
      <c r="L83" s="279"/>
      <c r="Q83" s="263"/>
      <c r="R83" s="285"/>
    </row>
    <row r="84" spans="1:18" s="114" customFormat="1" ht="20.100000000000001" customHeight="1" x14ac:dyDescent="0.2">
      <c r="A84" s="134"/>
      <c r="B84" s="134"/>
      <c r="C84" s="134"/>
      <c r="D84" s="134"/>
      <c r="E84" s="150"/>
      <c r="F84" s="150"/>
      <c r="G84" s="154"/>
      <c r="H84" s="152"/>
      <c r="L84" s="279"/>
      <c r="Q84" s="263"/>
      <c r="R84" s="285"/>
    </row>
    <row r="85" spans="1:18" s="114" customFormat="1" ht="20.100000000000001" customHeight="1" x14ac:dyDescent="0.2">
      <c r="A85" s="134"/>
      <c r="B85" s="134"/>
      <c r="C85" s="134"/>
      <c r="D85" s="134"/>
      <c r="E85" s="150"/>
      <c r="F85" s="150"/>
      <c r="G85" s="152"/>
      <c r="H85" s="152"/>
      <c r="L85" s="279"/>
      <c r="Q85" s="263"/>
      <c r="R85" s="285"/>
    </row>
    <row r="86" spans="1:18" s="114" customFormat="1" ht="20.100000000000001" customHeight="1" x14ac:dyDescent="0.2">
      <c r="A86" s="134"/>
      <c r="B86" s="134"/>
      <c r="C86" s="134"/>
      <c r="D86" s="134"/>
      <c r="E86" s="150"/>
      <c r="F86" s="150"/>
      <c r="G86" s="153"/>
      <c r="H86" s="152"/>
      <c r="L86" s="279"/>
      <c r="Q86" s="263"/>
      <c r="R86" s="285"/>
    </row>
    <row r="87" spans="1:18" s="114" customFormat="1" ht="20.100000000000001" customHeight="1" x14ac:dyDescent="0.2">
      <c r="A87" s="134"/>
      <c r="B87" s="134"/>
      <c r="C87" s="134"/>
      <c r="D87" s="134"/>
      <c r="E87" s="150"/>
      <c r="F87" s="150"/>
      <c r="G87" s="155"/>
      <c r="H87" s="152"/>
      <c r="L87" s="279"/>
      <c r="Q87" s="263"/>
      <c r="R87" s="285"/>
    </row>
    <row r="88" spans="1:18" s="114" customFormat="1" ht="20.100000000000001" customHeight="1" x14ac:dyDescent="0.2">
      <c r="A88" s="134"/>
      <c r="B88" s="134"/>
      <c r="C88" s="134"/>
      <c r="D88" s="134"/>
      <c r="E88" s="150"/>
      <c r="F88" s="150"/>
      <c r="G88" s="153"/>
      <c r="H88" s="152"/>
      <c r="L88" s="279"/>
      <c r="Q88" s="263"/>
      <c r="R88" s="285"/>
    </row>
    <row r="89" spans="1:18" s="114" customFormat="1" ht="24.95" customHeight="1" x14ac:dyDescent="0.2">
      <c r="A89" s="134"/>
      <c r="B89" s="134"/>
      <c r="C89" s="134"/>
      <c r="D89" s="134"/>
      <c r="E89" s="150"/>
      <c r="F89" s="150"/>
      <c r="G89" s="153"/>
      <c r="H89" s="152"/>
      <c r="L89" s="279"/>
      <c r="Q89" s="263"/>
      <c r="R89" s="285"/>
    </row>
    <row r="90" spans="1:18" s="114" customFormat="1" ht="20.100000000000001" customHeight="1" x14ac:dyDescent="0.2">
      <c r="A90" s="134"/>
      <c r="B90" s="134"/>
      <c r="C90" s="134"/>
      <c r="D90" s="134"/>
      <c r="E90" s="138"/>
      <c r="F90" s="138"/>
      <c r="G90" s="138"/>
      <c r="H90" s="138"/>
      <c r="L90" s="279"/>
      <c r="Q90" s="263"/>
      <c r="R90" s="285"/>
    </row>
    <row r="91" spans="1:18" s="114" customFormat="1" ht="20.100000000000001" customHeight="1" x14ac:dyDescent="0.3">
      <c r="A91" s="137"/>
      <c r="B91" s="137"/>
      <c r="C91" s="137"/>
      <c r="D91" s="138"/>
      <c r="E91" s="138"/>
      <c r="F91" s="156"/>
      <c r="G91" s="113"/>
      <c r="H91" s="157"/>
      <c r="L91" s="279"/>
      <c r="Q91" s="263"/>
      <c r="R91" s="285"/>
    </row>
    <row r="92" spans="1:18" s="114" customFormat="1" ht="20.100000000000001" customHeight="1" x14ac:dyDescent="0.3">
      <c r="A92" s="137"/>
      <c r="B92" s="137"/>
      <c r="C92" s="158"/>
      <c r="D92" s="158"/>
      <c r="E92" s="158"/>
      <c r="F92" s="156"/>
      <c r="G92" s="113"/>
      <c r="H92" s="157"/>
      <c r="L92" s="279"/>
      <c r="Q92" s="263"/>
      <c r="R92" s="285"/>
    </row>
    <row r="93" spans="1:18" s="114" customFormat="1" ht="20.100000000000001" customHeight="1" x14ac:dyDescent="0.2">
      <c r="A93" s="137"/>
      <c r="B93" s="137"/>
      <c r="C93" s="137"/>
      <c r="D93" s="137"/>
      <c r="E93" s="138"/>
      <c r="F93" s="138"/>
      <c r="G93" s="159"/>
      <c r="H93" s="150"/>
      <c r="L93" s="279"/>
      <c r="Q93" s="263"/>
      <c r="R93" s="285"/>
    </row>
    <row r="94" spans="1:18" s="114" customFormat="1" ht="20.100000000000001" customHeight="1" x14ac:dyDescent="0.3">
      <c r="A94" s="137"/>
      <c r="B94" s="137"/>
      <c r="C94" s="137"/>
      <c r="D94" s="137"/>
      <c r="E94" s="138"/>
      <c r="F94" s="138"/>
      <c r="G94" s="160"/>
      <c r="H94" s="157"/>
      <c r="L94" s="279"/>
      <c r="Q94" s="263"/>
      <c r="R94" s="285"/>
    </row>
    <row r="95" spans="1:18" s="114" customFormat="1" ht="20.100000000000001" customHeight="1" x14ac:dyDescent="0.3">
      <c r="A95" s="137"/>
      <c r="B95" s="137"/>
      <c r="C95" s="137"/>
      <c r="D95" s="137"/>
      <c r="E95" s="138"/>
      <c r="F95" s="138"/>
      <c r="G95" s="160"/>
      <c r="H95" s="157"/>
      <c r="L95" s="279"/>
      <c r="Q95" s="263"/>
      <c r="R95" s="285"/>
    </row>
    <row r="96" spans="1:18" s="114" customFormat="1" ht="20.100000000000001" customHeight="1" x14ac:dyDescent="0.2">
      <c r="A96" s="161"/>
      <c r="B96" s="137"/>
      <c r="C96" s="137"/>
      <c r="D96" s="137"/>
      <c r="E96" s="138"/>
      <c r="F96" s="138"/>
      <c r="G96" s="138"/>
      <c r="H96" s="150"/>
      <c r="L96" s="279"/>
      <c r="Q96" s="263"/>
      <c r="R96" s="285"/>
    </row>
    <row r="97" spans="1:18" s="114" customFormat="1" ht="20.100000000000001" customHeight="1" x14ac:dyDescent="0.3">
      <c r="A97" s="140"/>
      <c r="B97" s="162"/>
      <c r="C97" s="137"/>
      <c r="D97" s="137"/>
      <c r="E97" s="138"/>
      <c r="F97" s="138"/>
      <c r="G97" s="163"/>
      <c r="H97" s="164"/>
      <c r="L97" s="279"/>
      <c r="Q97" s="263"/>
      <c r="R97" s="285"/>
    </row>
    <row r="98" spans="1:18" s="114" customFormat="1" ht="20.100000000000001" customHeight="1" x14ac:dyDescent="0.3">
      <c r="A98" s="140"/>
      <c r="B98" s="165"/>
      <c r="C98" s="137"/>
      <c r="D98" s="137"/>
      <c r="E98" s="138"/>
      <c r="F98" s="138"/>
      <c r="G98" s="163"/>
      <c r="H98" s="136"/>
      <c r="L98" s="279"/>
      <c r="Q98" s="263"/>
      <c r="R98" s="285"/>
    </row>
    <row r="99" spans="1:18" s="114" customFormat="1" ht="24.95" customHeight="1" x14ac:dyDescent="0.3">
      <c r="A99" s="140"/>
      <c r="B99" s="166"/>
      <c r="C99" s="138"/>
      <c r="D99" s="138"/>
      <c r="E99" s="138"/>
      <c r="F99" s="158"/>
      <c r="G99" s="113"/>
      <c r="H99" s="136"/>
      <c r="L99" s="279"/>
      <c r="Q99" s="263"/>
      <c r="R99" s="285"/>
    </row>
    <row r="100" spans="1:18" s="114" customFormat="1" ht="20.100000000000001" customHeight="1" x14ac:dyDescent="0.2">
      <c r="A100" s="140"/>
      <c r="B100" s="167"/>
      <c r="C100" s="168"/>
      <c r="D100" s="168"/>
      <c r="E100" s="168"/>
      <c r="F100" s="168"/>
      <c r="G100" s="168"/>
      <c r="H100" s="169"/>
      <c r="L100" s="279"/>
      <c r="Q100" s="263"/>
      <c r="R100" s="285"/>
    </row>
    <row r="101" spans="1:18" s="114" customFormat="1" x14ac:dyDescent="0.2">
      <c r="A101" s="134"/>
      <c r="B101" s="134"/>
      <c r="C101" s="134"/>
      <c r="D101" s="134"/>
      <c r="E101" s="134"/>
      <c r="F101" s="134"/>
      <c r="G101" s="134"/>
      <c r="H101" s="134"/>
      <c r="L101" s="279"/>
      <c r="Q101" s="263"/>
      <c r="R101" s="285"/>
    </row>
    <row r="102" spans="1:18" s="114" customFormat="1" x14ac:dyDescent="0.2">
      <c r="A102" s="137"/>
      <c r="B102" s="137"/>
      <c r="C102" s="137"/>
      <c r="D102" s="138"/>
      <c r="E102" s="138"/>
      <c r="G102" s="138"/>
      <c r="H102" s="138"/>
      <c r="L102" s="279"/>
      <c r="Q102" s="263"/>
      <c r="R102" s="285"/>
    </row>
    <row r="103" spans="1:18" s="114" customFormat="1" x14ac:dyDescent="0.2">
      <c r="A103" s="137"/>
      <c r="B103" s="137"/>
      <c r="C103" s="137"/>
      <c r="D103" s="138"/>
      <c r="E103" s="138"/>
      <c r="F103" s="116"/>
      <c r="G103" s="117"/>
      <c r="H103" s="117"/>
      <c r="L103" s="279"/>
      <c r="Q103" s="263"/>
      <c r="R103" s="285"/>
    </row>
    <row r="104" spans="1:18" s="114" customFormat="1" x14ac:dyDescent="0.2">
      <c r="A104" s="137"/>
      <c r="B104" s="137"/>
      <c r="C104" s="137"/>
      <c r="D104" s="138"/>
      <c r="E104" s="138"/>
      <c r="F104" s="117"/>
      <c r="G104" s="118"/>
      <c r="H104" s="118"/>
      <c r="L104" s="279"/>
      <c r="Q104" s="263"/>
      <c r="R104" s="285"/>
    </row>
    <row r="105" spans="1:18" s="114" customFormat="1" x14ac:dyDescent="0.2">
      <c r="A105" s="137"/>
      <c r="B105" s="137"/>
      <c r="C105" s="137"/>
      <c r="D105" s="138"/>
      <c r="E105" s="138"/>
      <c r="F105" s="117"/>
      <c r="G105" s="118"/>
      <c r="H105" s="118"/>
      <c r="L105" s="279"/>
      <c r="Q105" s="263"/>
      <c r="R105" s="285"/>
    </row>
    <row r="106" spans="1:18" s="114" customFormat="1" x14ac:dyDescent="0.2">
      <c r="A106" s="137"/>
      <c r="B106" s="137"/>
      <c r="C106" s="140"/>
      <c r="D106" s="138"/>
      <c r="E106" s="138"/>
      <c r="F106" s="117"/>
      <c r="G106" s="118"/>
      <c r="H106" s="118"/>
      <c r="L106" s="279"/>
      <c r="Q106" s="263"/>
      <c r="R106" s="285"/>
    </row>
    <row r="107" spans="1:18" s="114" customFormat="1" x14ac:dyDescent="0.2">
      <c r="A107" s="137"/>
      <c r="B107" s="137"/>
      <c r="C107" s="137"/>
      <c r="D107" s="138"/>
      <c r="E107" s="138"/>
      <c r="F107" s="117"/>
      <c r="G107" s="118"/>
      <c r="H107" s="118"/>
      <c r="L107" s="279"/>
      <c r="Q107" s="263"/>
      <c r="R107" s="285"/>
    </row>
    <row r="108" spans="1:18" s="114" customFormat="1" x14ac:dyDescent="0.2">
      <c r="A108" s="137"/>
      <c r="B108" s="137"/>
      <c r="C108" s="137"/>
      <c r="D108" s="138"/>
      <c r="E108" s="138"/>
      <c r="F108" s="117"/>
      <c r="G108" s="118"/>
      <c r="H108" s="118"/>
      <c r="L108" s="279"/>
      <c r="Q108" s="263"/>
      <c r="R108" s="285"/>
    </row>
    <row r="109" spans="1:18" s="114" customFormat="1" x14ac:dyDescent="0.2">
      <c r="A109" s="138"/>
      <c r="B109" s="138"/>
      <c r="C109" s="138"/>
      <c r="D109" s="138"/>
      <c r="E109" s="138"/>
      <c r="F109" s="141"/>
      <c r="G109" s="141"/>
      <c r="H109" s="141"/>
      <c r="L109" s="279"/>
      <c r="Q109" s="263"/>
      <c r="R109" s="285"/>
    </row>
    <row r="110" spans="1:18" s="114" customFormat="1" x14ac:dyDescent="0.2">
      <c r="A110" s="138"/>
      <c r="B110" s="138"/>
      <c r="C110" s="138"/>
      <c r="D110" s="138"/>
      <c r="E110" s="138"/>
      <c r="F110" s="141"/>
      <c r="G110" s="141"/>
      <c r="H110" s="141"/>
      <c r="L110" s="279"/>
      <c r="Q110" s="263"/>
      <c r="R110" s="285"/>
    </row>
    <row r="111" spans="1:18" s="114" customFormat="1" ht="12.75" customHeight="1" x14ac:dyDescent="0.2">
      <c r="A111" s="138"/>
      <c r="B111" s="138"/>
      <c r="C111" s="138"/>
      <c r="D111" s="138"/>
      <c r="E111" s="138"/>
      <c r="F111" s="142"/>
      <c r="G111" s="143"/>
      <c r="H111" s="143"/>
      <c r="L111" s="279"/>
      <c r="Q111" s="263"/>
      <c r="R111" s="285"/>
    </row>
    <row r="112" spans="1:18" s="114" customFormat="1" x14ac:dyDescent="0.2">
      <c r="A112" s="138"/>
      <c r="B112" s="138"/>
      <c r="C112" s="138"/>
      <c r="D112" s="138"/>
      <c r="E112" s="138"/>
      <c r="F112" s="143"/>
      <c r="G112" s="143"/>
      <c r="H112" s="143"/>
      <c r="L112" s="279"/>
      <c r="Q112" s="263"/>
      <c r="R112" s="285"/>
    </row>
    <row r="113" spans="1:18" s="114" customFormat="1" ht="24.95" customHeight="1" x14ac:dyDescent="0.2">
      <c r="A113" s="138"/>
      <c r="B113" s="138"/>
      <c r="C113" s="138"/>
      <c r="D113" s="138"/>
      <c r="E113" s="138"/>
      <c r="F113" s="134"/>
      <c r="G113" s="134"/>
      <c r="H113" s="134"/>
      <c r="L113" s="279"/>
      <c r="Q113" s="263"/>
      <c r="R113" s="285"/>
    </row>
    <row r="114" spans="1:18" s="114" customFormat="1" ht="24.95" customHeight="1" x14ac:dyDescent="0.2">
      <c r="A114" s="144"/>
      <c r="B114" s="144"/>
      <c r="C114" s="119"/>
      <c r="D114" s="119"/>
      <c r="E114" s="119"/>
      <c r="F114" s="145"/>
      <c r="G114" s="146"/>
      <c r="H114" s="146"/>
      <c r="L114" s="279"/>
      <c r="Q114" s="263"/>
      <c r="R114" s="285"/>
    </row>
    <row r="115" spans="1:18" s="114" customFormat="1" ht="20.100000000000001" customHeight="1" x14ac:dyDescent="0.2">
      <c r="A115" s="119"/>
      <c r="B115" s="119"/>
      <c r="C115" s="119"/>
      <c r="D115" s="119"/>
      <c r="E115" s="138"/>
      <c r="F115" s="138"/>
      <c r="G115" s="138"/>
      <c r="H115" s="138"/>
      <c r="L115" s="279"/>
      <c r="Q115" s="263"/>
      <c r="R115" s="285"/>
    </row>
    <row r="116" spans="1:18" s="114" customFormat="1" ht="20.100000000000001" customHeight="1" x14ac:dyDescent="0.2">
      <c r="A116" s="147"/>
      <c r="B116" s="147"/>
      <c r="C116" s="147"/>
      <c r="D116" s="113"/>
      <c r="E116" s="113"/>
      <c r="F116" s="113"/>
      <c r="G116" s="138"/>
      <c r="H116" s="138"/>
      <c r="L116" s="279"/>
      <c r="Q116" s="263"/>
      <c r="R116" s="285"/>
    </row>
    <row r="117" spans="1:18" s="114" customFormat="1" ht="20.100000000000001" customHeight="1" x14ac:dyDescent="0.2">
      <c r="A117" s="170"/>
      <c r="B117" s="171"/>
      <c r="C117" s="172"/>
      <c r="D117" s="138"/>
      <c r="E117" s="138"/>
      <c r="F117" s="138"/>
      <c r="G117" s="138"/>
      <c r="H117" s="173"/>
      <c r="L117" s="279"/>
      <c r="Q117" s="263"/>
      <c r="R117" s="285"/>
    </row>
    <row r="118" spans="1:18" s="114" customFormat="1" ht="20.100000000000001" customHeight="1" x14ac:dyDescent="0.2">
      <c r="A118" s="148"/>
      <c r="B118" s="148"/>
      <c r="C118" s="148"/>
      <c r="D118" s="148"/>
      <c r="E118" s="149"/>
      <c r="F118" s="149"/>
      <c r="G118" s="149"/>
      <c r="H118" s="149"/>
      <c r="L118" s="279"/>
      <c r="Q118" s="263"/>
      <c r="R118" s="285"/>
    </row>
    <row r="119" spans="1:18" s="114" customFormat="1" ht="20.100000000000001" customHeight="1" x14ac:dyDescent="0.2">
      <c r="A119" s="134"/>
      <c r="B119" s="134"/>
      <c r="C119" s="134"/>
      <c r="D119" s="134"/>
      <c r="E119" s="150"/>
      <c r="F119" s="150"/>
      <c r="G119" s="151"/>
      <c r="H119" s="152"/>
      <c r="L119" s="279"/>
      <c r="Q119" s="263"/>
      <c r="R119" s="285"/>
    </row>
    <row r="120" spans="1:18" s="114" customFormat="1" ht="20.100000000000001" customHeight="1" x14ac:dyDescent="0.2">
      <c r="A120" s="134"/>
      <c r="B120" s="134"/>
      <c r="C120" s="134"/>
      <c r="D120" s="134"/>
      <c r="E120" s="150"/>
      <c r="F120" s="150"/>
      <c r="G120" s="151"/>
      <c r="H120" s="152"/>
      <c r="L120" s="279"/>
      <c r="Q120" s="263"/>
      <c r="R120" s="285"/>
    </row>
    <row r="121" spans="1:18" s="114" customFormat="1" ht="20.100000000000001" customHeight="1" x14ac:dyDescent="0.2">
      <c r="A121" s="134"/>
      <c r="B121" s="134"/>
      <c r="C121" s="134"/>
      <c r="D121" s="134"/>
      <c r="E121" s="150"/>
      <c r="F121" s="150"/>
      <c r="G121" s="152"/>
      <c r="H121" s="152"/>
      <c r="L121" s="279"/>
      <c r="Q121" s="263"/>
      <c r="R121" s="285"/>
    </row>
    <row r="122" spans="1:18" s="114" customFormat="1" ht="20.100000000000001" customHeight="1" x14ac:dyDescent="0.2">
      <c r="A122" s="134"/>
      <c r="B122" s="134"/>
      <c r="C122" s="134"/>
      <c r="D122" s="134"/>
      <c r="E122" s="150"/>
      <c r="F122" s="150"/>
      <c r="G122" s="152"/>
      <c r="H122" s="152"/>
      <c r="L122" s="279"/>
      <c r="Q122" s="263"/>
      <c r="R122" s="285"/>
    </row>
    <row r="123" spans="1:18" s="114" customFormat="1" ht="20.100000000000001" customHeight="1" x14ac:dyDescent="0.2">
      <c r="A123" s="134"/>
      <c r="B123" s="134"/>
      <c r="C123" s="134"/>
      <c r="D123" s="134"/>
      <c r="E123" s="150"/>
      <c r="F123" s="150"/>
      <c r="G123" s="152"/>
      <c r="H123" s="152"/>
      <c r="L123" s="279"/>
      <c r="Q123" s="263"/>
      <c r="R123" s="285"/>
    </row>
    <row r="124" spans="1:18" s="114" customFormat="1" ht="20.100000000000001" customHeight="1" x14ac:dyDescent="0.2">
      <c r="A124" s="134"/>
      <c r="B124" s="134"/>
      <c r="C124" s="134"/>
      <c r="D124" s="134"/>
      <c r="E124" s="150"/>
      <c r="F124" s="150"/>
      <c r="G124" s="153"/>
      <c r="H124" s="152"/>
      <c r="L124" s="279"/>
      <c r="Q124" s="263"/>
      <c r="R124" s="285"/>
    </row>
    <row r="125" spans="1:18" s="114" customFormat="1" ht="20.100000000000001" customHeight="1" x14ac:dyDescent="0.2">
      <c r="A125" s="134"/>
      <c r="B125" s="134"/>
      <c r="C125" s="134"/>
      <c r="D125" s="134"/>
      <c r="E125" s="150"/>
      <c r="F125" s="150"/>
      <c r="G125" s="152"/>
      <c r="H125" s="152"/>
      <c r="L125" s="279"/>
      <c r="Q125" s="263"/>
      <c r="R125" s="285"/>
    </row>
    <row r="126" spans="1:18" s="114" customFormat="1" ht="20.100000000000001" customHeight="1" x14ac:dyDescent="0.2">
      <c r="A126" s="134"/>
      <c r="B126" s="134"/>
      <c r="C126" s="134"/>
      <c r="D126" s="134"/>
      <c r="E126" s="150"/>
      <c r="F126" s="150"/>
      <c r="G126" s="153"/>
      <c r="H126" s="152"/>
      <c r="L126" s="279"/>
      <c r="Q126" s="263"/>
      <c r="R126" s="285"/>
    </row>
    <row r="127" spans="1:18" s="114" customFormat="1" ht="20.100000000000001" customHeight="1" x14ac:dyDescent="0.2">
      <c r="A127" s="134"/>
      <c r="B127" s="134"/>
      <c r="C127" s="134"/>
      <c r="D127" s="134"/>
      <c r="E127" s="150"/>
      <c r="F127" s="150"/>
      <c r="G127" s="153"/>
      <c r="H127" s="152"/>
      <c r="L127" s="279"/>
      <c r="Q127" s="263"/>
      <c r="R127" s="285"/>
    </row>
    <row r="128" spans="1:18" s="114" customFormat="1" ht="20.100000000000001" customHeight="1" x14ac:dyDescent="0.2">
      <c r="A128" s="134"/>
      <c r="B128" s="134"/>
      <c r="C128" s="134"/>
      <c r="D128" s="134"/>
      <c r="E128" s="150"/>
      <c r="F128" s="150"/>
      <c r="G128" s="153"/>
      <c r="H128" s="152"/>
      <c r="L128" s="279"/>
      <c r="Q128" s="263"/>
      <c r="R128" s="285"/>
    </row>
    <row r="129" spans="1:18" s="114" customFormat="1" ht="20.100000000000001" customHeight="1" x14ac:dyDescent="0.2">
      <c r="A129" s="134"/>
      <c r="B129" s="134"/>
      <c r="C129" s="134"/>
      <c r="D129" s="134"/>
      <c r="E129" s="150"/>
      <c r="F129" s="150"/>
      <c r="G129" s="154"/>
      <c r="H129" s="152"/>
      <c r="L129" s="279"/>
      <c r="Q129" s="263"/>
      <c r="R129" s="285"/>
    </row>
    <row r="130" spans="1:18" s="114" customFormat="1" ht="20.100000000000001" customHeight="1" x14ac:dyDescent="0.2">
      <c r="A130" s="134"/>
      <c r="B130" s="134"/>
      <c r="C130" s="134"/>
      <c r="D130" s="134"/>
      <c r="E130" s="150"/>
      <c r="F130" s="150"/>
      <c r="G130" s="152"/>
      <c r="H130" s="152"/>
      <c r="L130" s="279"/>
      <c r="Q130" s="263"/>
      <c r="R130" s="285"/>
    </row>
    <row r="131" spans="1:18" s="114" customFormat="1" ht="20.100000000000001" customHeight="1" x14ac:dyDescent="0.2">
      <c r="A131" s="134"/>
      <c r="B131" s="134"/>
      <c r="C131" s="134"/>
      <c r="D131" s="134"/>
      <c r="E131" s="150"/>
      <c r="F131" s="150"/>
      <c r="G131" s="153"/>
      <c r="H131" s="152"/>
      <c r="L131" s="279"/>
      <c r="Q131" s="263"/>
      <c r="R131" s="285"/>
    </row>
    <row r="132" spans="1:18" s="114" customFormat="1" ht="20.100000000000001" customHeight="1" x14ac:dyDescent="0.2">
      <c r="A132" s="134"/>
      <c r="B132" s="134"/>
      <c r="C132" s="134"/>
      <c r="D132" s="134"/>
      <c r="E132" s="150"/>
      <c r="F132" s="150"/>
      <c r="G132" s="155"/>
      <c r="H132" s="152"/>
      <c r="L132" s="279"/>
      <c r="Q132" s="263"/>
      <c r="R132" s="285"/>
    </row>
    <row r="133" spans="1:18" s="114" customFormat="1" ht="20.100000000000001" customHeight="1" x14ac:dyDescent="0.2">
      <c r="A133" s="134"/>
      <c r="B133" s="134"/>
      <c r="C133" s="134"/>
      <c r="D133" s="134"/>
      <c r="E133" s="150"/>
      <c r="F133" s="150"/>
      <c r="G133" s="153"/>
      <c r="H133" s="152"/>
      <c r="L133" s="279"/>
      <c r="Q133" s="263"/>
      <c r="R133" s="285"/>
    </row>
    <row r="134" spans="1:18" s="114" customFormat="1" ht="24.95" customHeight="1" x14ac:dyDescent="0.2">
      <c r="A134" s="134"/>
      <c r="B134" s="134"/>
      <c r="C134" s="134"/>
      <c r="D134" s="134"/>
      <c r="E134" s="150"/>
      <c r="F134" s="150"/>
      <c r="G134" s="153"/>
      <c r="H134" s="152"/>
      <c r="L134" s="279"/>
      <c r="Q134" s="263"/>
      <c r="R134" s="285"/>
    </row>
    <row r="135" spans="1:18" s="114" customFormat="1" ht="20.100000000000001" customHeight="1" x14ac:dyDescent="0.2">
      <c r="A135" s="134"/>
      <c r="B135" s="134"/>
      <c r="C135" s="134"/>
      <c r="D135" s="134"/>
      <c r="E135" s="138"/>
      <c r="F135" s="138"/>
      <c r="G135" s="138"/>
      <c r="H135" s="138"/>
      <c r="L135" s="279"/>
      <c r="Q135" s="263"/>
      <c r="R135" s="285"/>
    </row>
    <row r="136" spans="1:18" s="114" customFormat="1" ht="20.100000000000001" customHeight="1" x14ac:dyDescent="0.3">
      <c r="A136" s="137"/>
      <c r="B136" s="137"/>
      <c r="C136" s="137"/>
      <c r="D136" s="138"/>
      <c r="E136" s="138"/>
      <c r="F136" s="156"/>
      <c r="G136" s="113"/>
      <c r="H136" s="157"/>
      <c r="L136" s="279"/>
      <c r="Q136" s="263"/>
      <c r="R136" s="285"/>
    </row>
    <row r="137" spans="1:18" s="114" customFormat="1" ht="20.100000000000001" customHeight="1" x14ac:dyDescent="0.3">
      <c r="A137" s="137"/>
      <c r="B137" s="137"/>
      <c r="C137" s="158"/>
      <c r="D137" s="158"/>
      <c r="E137" s="158"/>
      <c r="F137" s="156"/>
      <c r="G137" s="113"/>
      <c r="H137" s="157"/>
      <c r="L137" s="279"/>
      <c r="Q137" s="263"/>
      <c r="R137" s="285"/>
    </row>
    <row r="138" spans="1:18" s="114" customFormat="1" ht="20.100000000000001" customHeight="1" x14ac:dyDescent="0.2">
      <c r="A138" s="137"/>
      <c r="B138" s="137"/>
      <c r="C138" s="137"/>
      <c r="D138" s="137"/>
      <c r="E138" s="138"/>
      <c r="F138" s="138"/>
      <c r="G138" s="159"/>
      <c r="H138" s="150"/>
      <c r="L138" s="279"/>
      <c r="Q138" s="263"/>
      <c r="R138" s="285"/>
    </row>
    <row r="139" spans="1:18" s="114" customFormat="1" ht="20.100000000000001" customHeight="1" x14ac:dyDescent="0.3">
      <c r="A139" s="137"/>
      <c r="B139" s="137"/>
      <c r="C139" s="137"/>
      <c r="D139" s="137"/>
      <c r="E139" s="138"/>
      <c r="F139" s="138"/>
      <c r="G139" s="160"/>
      <c r="H139" s="157"/>
      <c r="L139" s="279"/>
      <c r="Q139" s="263"/>
      <c r="R139" s="285"/>
    </row>
    <row r="140" spans="1:18" s="114" customFormat="1" ht="20.100000000000001" customHeight="1" x14ac:dyDescent="0.3">
      <c r="A140" s="137"/>
      <c r="B140" s="137"/>
      <c r="C140" s="137"/>
      <c r="D140" s="137"/>
      <c r="E140" s="138"/>
      <c r="F140" s="138"/>
      <c r="G140" s="160"/>
      <c r="H140" s="157"/>
      <c r="L140" s="279"/>
      <c r="Q140" s="263"/>
      <c r="R140" s="285"/>
    </row>
    <row r="141" spans="1:18" s="114" customFormat="1" ht="20.100000000000001" customHeight="1" x14ac:dyDescent="0.2">
      <c r="A141" s="161"/>
      <c r="B141" s="137"/>
      <c r="C141" s="137"/>
      <c r="D141" s="137"/>
      <c r="E141" s="138"/>
      <c r="F141" s="138"/>
      <c r="G141" s="138"/>
      <c r="H141" s="150"/>
      <c r="L141" s="279"/>
      <c r="Q141" s="263"/>
      <c r="R141" s="285"/>
    </row>
    <row r="142" spans="1:18" s="114" customFormat="1" ht="20.100000000000001" customHeight="1" x14ac:dyDescent="0.3">
      <c r="A142" s="140"/>
      <c r="B142" s="162"/>
      <c r="C142" s="137"/>
      <c r="D142" s="137"/>
      <c r="E142" s="138"/>
      <c r="F142" s="138"/>
      <c r="G142" s="163"/>
      <c r="H142" s="164"/>
      <c r="L142" s="279"/>
      <c r="Q142" s="263"/>
      <c r="R142" s="285"/>
    </row>
    <row r="143" spans="1:18" s="114" customFormat="1" ht="20.100000000000001" customHeight="1" x14ac:dyDescent="0.3">
      <c r="A143" s="140"/>
      <c r="B143" s="165"/>
      <c r="C143" s="137"/>
      <c r="D143" s="137"/>
      <c r="E143" s="138"/>
      <c r="F143" s="138"/>
      <c r="G143" s="163"/>
      <c r="H143" s="136"/>
      <c r="L143" s="279"/>
      <c r="Q143" s="263"/>
      <c r="R143" s="285"/>
    </row>
    <row r="144" spans="1:18" s="114" customFormat="1" ht="20.100000000000001" customHeight="1" x14ac:dyDescent="0.3">
      <c r="A144" s="140"/>
      <c r="B144" s="166"/>
      <c r="C144" s="138"/>
      <c r="D144" s="138"/>
      <c r="E144" s="138"/>
      <c r="F144" s="158"/>
      <c r="G144" s="113"/>
      <c r="H144" s="136"/>
      <c r="L144" s="279"/>
      <c r="Q144" s="263"/>
      <c r="R144" s="285"/>
    </row>
    <row r="145" spans="1:18" s="114" customFormat="1" x14ac:dyDescent="0.2">
      <c r="A145" s="140"/>
      <c r="B145" s="167"/>
      <c r="C145" s="168"/>
      <c r="D145" s="168"/>
      <c r="E145" s="168"/>
      <c r="F145" s="168"/>
      <c r="G145" s="168"/>
      <c r="H145" s="169"/>
      <c r="L145" s="279"/>
      <c r="Q145" s="263"/>
      <c r="R145" s="285"/>
    </row>
    <row r="146" spans="1:18" s="114" customFormat="1" x14ac:dyDescent="0.2">
      <c r="A146" s="137"/>
      <c r="B146" s="137"/>
      <c r="C146" s="137"/>
      <c r="D146" s="138"/>
      <c r="E146" s="138"/>
      <c r="G146" s="138"/>
      <c r="H146" s="138"/>
      <c r="L146" s="279"/>
      <c r="Q146" s="263"/>
      <c r="R146" s="285"/>
    </row>
    <row r="147" spans="1:18" s="114" customFormat="1" x14ac:dyDescent="0.2">
      <c r="A147" s="137"/>
      <c r="B147" s="137"/>
      <c r="C147" s="137"/>
      <c r="D147" s="138"/>
      <c r="E147" s="138"/>
      <c r="F147" s="116"/>
      <c r="G147" s="117"/>
      <c r="H147" s="117"/>
      <c r="K147" s="117"/>
      <c r="L147" s="282"/>
      <c r="M147" s="117"/>
      <c r="N147" s="117"/>
      <c r="Q147" s="263"/>
      <c r="R147" s="285"/>
    </row>
    <row r="148" spans="1:18" s="114" customFormat="1" x14ac:dyDescent="0.2">
      <c r="A148" s="137"/>
      <c r="B148" s="137"/>
      <c r="C148" s="137"/>
      <c r="D148" s="138"/>
      <c r="E148" s="138"/>
      <c r="F148" s="117"/>
      <c r="G148" s="118"/>
      <c r="H148" s="118"/>
      <c r="K148" s="134"/>
      <c r="L148" s="283"/>
      <c r="M148" s="139"/>
      <c r="N148" s="139"/>
      <c r="Q148" s="263"/>
      <c r="R148" s="285"/>
    </row>
    <row r="149" spans="1:18" s="114" customFormat="1" x14ac:dyDescent="0.2">
      <c r="A149" s="137"/>
      <c r="B149" s="137"/>
      <c r="C149" s="137"/>
      <c r="D149" s="138"/>
      <c r="E149" s="138"/>
      <c r="F149" s="117"/>
      <c r="G149" s="118"/>
      <c r="H149" s="118"/>
      <c r="K149" s="134"/>
      <c r="L149" s="283"/>
      <c r="M149" s="134"/>
      <c r="N149" s="134"/>
      <c r="Q149" s="263"/>
      <c r="R149" s="285"/>
    </row>
    <row r="150" spans="1:18" s="114" customFormat="1" x14ac:dyDescent="0.2">
      <c r="A150" s="137"/>
      <c r="B150" s="137"/>
      <c r="C150" s="140"/>
      <c r="D150" s="138"/>
      <c r="E150" s="138"/>
      <c r="F150" s="117"/>
      <c r="G150" s="118"/>
      <c r="H150" s="118"/>
      <c r="K150" s="134"/>
      <c r="L150" s="283"/>
      <c r="M150" s="134"/>
      <c r="N150" s="134"/>
      <c r="Q150" s="263"/>
      <c r="R150" s="285"/>
    </row>
    <row r="151" spans="1:18" s="114" customFormat="1" x14ac:dyDescent="0.2">
      <c r="A151" s="137"/>
      <c r="B151" s="137"/>
      <c r="C151" s="137"/>
      <c r="D151" s="138"/>
      <c r="E151" s="138"/>
      <c r="F151" s="117"/>
      <c r="G151" s="118"/>
      <c r="H151" s="118"/>
      <c r="K151" s="134"/>
      <c r="L151" s="283"/>
      <c r="M151" s="134"/>
      <c r="N151" s="134"/>
      <c r="Q151" s="263"/>
      <c r="R151" s="285"/>
    </row>
    <row r="152" spans="1:18" s="114" customFormat="1" x14ac:dyDescent="0.2">
      <c r="A152" s="137"/>
      <c r="B152" s="137"/>
      <c r="C152" s="137"/>
      <c r="D152" s="138"/>
      <c r="E152" s="138"/>
      <c r="F152" s="117"/>
      <c r="G152" s="118"/>
      <c r="H152" s="118"/>
      <c r="K152" s="134"/>
      <c r="L152" s="283"/>
      <c r="M152" s="134"/>
      <c r="N152" s="134"/>
      <c r="Q152" s="263"/>
      <c r="R152" s="285"/>
    </row>
    <row r="153" spans="1:18" s="114" customFormat="1" x14ac:dyDescent="0.2">
      <c r="A153" s="138"/>
      <c r="B153" s="138"/>
      <c r="C153" s="138"/>
      <c r="D153" s="138"/>
      <c r="E153" s="138"/>
      <c r="F153" s="117"/>
      <c r="G153" s="118"/>
      <c r="H153" s="118"/>
      <c r="K153" s="134"/>
      <c r="L153" s="283"/>
      <c r="M153" s="139"/>
      <c r="N153" s="139"/>
      <c r="Q153" s="263"/>
      <c r="R153" s="285"/>
    </row>
    <row r="154" spans="1:18" s="114" customFormat="1" x14ac:dyDescent="0.2">
      <c r="A154" s="138"/>
      <c r="B154" s="138"/>
      <c r="C154" s="138"/>
      <c r="D154" s="138"/>
      <c r="E154" s="138"/>
      <c r="F154" s="134"/>
      <c r="G154" s="134"/>
      <c r="H154" s="134"/>
      <c r="K154" s="117"/>
      <c r="L154" s="282"/>
      <c r="M154" s="117"/>
      <c r="N154" s="117"/>
      <c r="Q154" s="263"/>
      <c r="R154" s="285"/>
    </row>
    <row r="155" spans="1:18" s="114" customFormat="1" x14ac:dyDescent="0.2">
      <c r="A155" s="138"/>
      <c r="B155" s="138"/>
      <c r="C155" s="138"/>
      <c r="D155" s="138"/>
      <c r="E155" s="138"/>
      <c r="F155" s="134"/>
      <c r="G155" s="134"/>
      <c r="H155" s="134"/>
      <c r="L155" s="279"/>
      <c r="Q155" s="263"/>
      <c r="R155" s="285"/>
    </row>
    <row r="156" spans="1:18" s="114" customFormat="1" x14ac:dyDescent="0.2">
      <c r="A156" s="138"/>
      <c r="B156" s="138"/>
      <c r="C156" s="138"/>
      <c r="D156" s="138"/>
      <c r="E156" s="138"/>
      <c r="F156" s="134"/>
      <c r="G156" s="134"/>
      <c r="H156" s="134"/>
      <c r="L156" s="279"/>
      <c r="Q156" s="263"/>
      <c r="R156" s="285"/>
    </row>
    <row r="157" spans="1:18" s="114" customFormat="1" ht="12.75" customHeight="1" x14ac:dyDescent="0.2">
      <c r="A157" s="138"/>
      <c r="B157" s="138"/>
      <c r="C157" s="138"/>
      <c r="D157" s="138"/>
      <c r="E157" s="138"/>
      <c r="F157" s="134"/>
      <c r="G157" s="134"/>
      <c r="H157" s="134"/>
      <c r="L157" s="279"/>
      <c r="Q157" s="263"/>
      <c r="R157" s="285"/>
    </row>
    <row r="158" spans="1:18" s="114" customFormat="1" ht="24.95" customHeight="1" x14ac:dyDescent="0.2">
      <c r="A158" s="144"/>
      <c r="B158" s="144"/>
      <c r="C158" s="119"/>
      <c r="D158" s="119"/>
      <c r="E158" s="119"/>
      <c r="F158" s="145"/>
      <c r="G158" s="145"/>
      <c r="H158" s="145"/>
      <c r="L158" s="279"/>
      <c r="Q158" s="263"/>
      <c r="R158" s="285"/>
    </row>
    <row r="159" spans="1:18" s="114" customFormat="1" ht="24.95" customHeight="1" x14ac:dyDescent="0.2">
      <c r="A159" s="119"/>
      <c r="B159" s="119"/>
      <c r="C159" s="119"/>
      <c r="D159" s="119"/>
      <c r="E159" s="138"/>
      <c r="F159" s="138"/>
      <c r="G159" s="138"/>
      <c r="H159" s="138"/>
      <c r="L159" s="279"/>
      <c r="Q159" s="263"/>
      <c r="R159" s="285"/>
    </row>
    <row r="160" spans="1:18" s="114" customFormat="1" ht="15.75" x14ac:dyDescent="0.2">
      <c r="A160" s="147"/>
      <c r="B160" s="147"/>
      <c r="C160" s="174"/>
      <c r="D160" s="174"/>
      <c r="E160" s="174"/>
      <c r="F160" s="174"/>
      <c r="G160" s="138"/>
      <c r="H160" s="138"/>
      <c r="L160" s="279"/>
      <c r="Q160" s="263"/>
      <c r="R160" s="285"/>
    </row>
    <row r="161" spans="1:18" s="114" customFormat="1" ht="24.95" customHeight="1" x14ac:dyDescent="0.2">
      <c r="A161" s="170"/>
      <c r="B161" s="171"/>
      <c r="C161" s="138"/>
      <c r="D161" s="138"/>
      <c r="E161" s="138"/>
      <c r="F161" s="138"/>
      <c r="G161" s="138"/>
      <c r="H161" s="173"/>
      <c r="L161" s="279"/>
      <c r="Q161" s="263"/>
      <c r="R161" s="285"/>
    </row>
    <row r="162" spans="1:18" s="114" customFormat="1" ht="20.100000000000001" customHeight="1" x14ac:dyDescent="0.2">
      <c r="A162" s="148"/>
      <c r="B162" s="148"/>
      <c r="C162" s="148"/>
      <c r="D162" s="148"/>
      <c r="E162" s="148"/>
      <c r="F162" s="149"/>
      <c r="G162" s="149"/>
      <c r="H162" s="149"/>
      <c r="L162" s="279"/>
      <c r="Q162" s="263"/>
      <c r="R162" s="285"/>
    </row>
    <row r="163" spans="1:18" s="114" customFormat="1" ht="20.100000000000001" customHeight="1" x14ac:dyDescent="0.2">
      <c r="A163" s="134"/>
      <c r="B163" s="134"/>
      <c r="C163" s="134"/>
      <c r="D163" s="134"/>
      <c r="E163" s="134"/>
      <c r="F163" s="150"/>
      <c r="G163" s="151"/>
      <c r="H163" s="152"/>
      <c r="L163" s="279"/>
      <c r="Q163" s="263"/>
      <c r="R163" s="285"/>
    </row>
    <row r="164" spans="1:18" s="114" customFormat="1" ht="20.100000000000001" customHeight="1" x14ac:dyDescent="0.2">
      <c r="A164" s="134"/>
      <c r="B164" s="134"/>
      <c r="C164" s="134"/>
      <c r="D164" s="134"/>
      <c r="E164" s="134"/>
      <c r="F164" s="150"/>
      <c r="G164" s="151"/>
      <c r="H164" s="152"/>
      <c r="L164" s="279"/>
      <c r="Q164" s="263"/>
      <c r="R164" s="285"/>
    </row>
    <row r="165" spans="1:18" s="114" customFormat="1" ht="20.100000000000001" customHeight="1" x14ac:dyDescent="0.2">
      <c r="A165" s="134"/>
      <c r="B165" s="134"/>
      <c r="C165" s="134"/>
      <c r="D165" s="134"/>
      <c r="E165" s="134"/>
      <c r="F165" s="150"/>
      <c r="G165" s="152"/>
      <c r="H165" s="152"/>
      <c r="L165" s="279"/>
      <c r="Q165" s="263"/>
      <c r="R165" s="285"/>
    </row>
    <row r="166" spans="1:18" s="114" customFormat="1" ht="20.100000000000001" customHeight="1" x14ac:dyDescent="0.2">
      <c r="A166" s="134"/>
      <c r="B166" s="134"/>
      <c r="C166" s="134"/>
      <c r="D166" s="134"/>
      <c r="E166" s="134"/>
      <c r="F166" s="150"/>
      <c r="G166" s="152"/>
      <c r="H166" s="152"/>
      <c r="L166" s="279"/>
      <c r="Q166" s="263"/>
      <c r="R166" s="285"/>
    </row>
    <row r="167" spans="1:18" s="114" customFormat="1" ht="20.100000000000001" customHeight="1" x14ac:dyDescent="0.2">
      <c r="A167" s="134"/>
      <c r="B167" s="134"/>
      <c r="C167" s="134"/>
      <c r="D167" s="134"/>
      <c r="E167" s="134"/>
      <c r="F167" s="150"/>
      <c r="G167" s="152"/>
      <c r="H167" s="152"/>
      <c r="L167" s="279"/>
      <c r="Q167" s="263"/>
      <c r="R167" s="285"/>
    </row>
    <row r="168" spans="1:18" s="114" customFormat="1" ht="20.100000000000001" customHeight="1" x14ac:dyDescent="0.2">
      <c r="A168" s="134"/>
      <c r="B168" s="134"/>
      <c r="C168" s="134"/>
      <c r="D168" s="134"/>
      <c r="E168" s="134"/>
      <c r="F168" s="150"/>
      <c r="G168" s="153"/>
      <c r="H168" s="153"/>
      <c r="L168" s="279"/>
      <c r="Q168" s="263"/>
      <c r="R168" s="285"/>
    </row>
    <row r="169" spans="1:18" s="114" customFormat="1" ht="20.100000000000001" customHeight="1" x14ac:dyDescent="0.2">
      <c r="A169" s="134"/>
      <c r="B169" s="134"/>
      <c r="C169" s="134"/>
      <c r="D169" s="134"/>
      <c r="E169" s="134"/>
      <c r="F169" s="150"/>
      <c r="G169" s="152"/>
      <c r="H169" s="152"/>
      <c r="L169" s="279"/>
      <c r="Q169" s="263"/>
      <c r="R169" s="285"/>
    </row>
    <row r="170" spans="1:18" s="114" customFormat="1" ht="20.100000000000001" customHeight="1" x14ac:dyDescent="0.2">
      <c r="A170" s="134"/>
      <c r="B170" s="134"/>
      <c r="C170" s="134"/>
      <c r="D170" s="134"/>
      <c r="E170" s="134"/>
      <c r="F170" s="150"/>
      <c r="G170" s="153"/>
      <c r="H170" s="153"/>
      <c r="L170" s="279"/>
      <c r="Q170" s="263"/>
      <c r="R170" s="285"/>
    </row>
    <row r="171" spans="1:18" s="114" customFormat="1" ht="20.100000000000001" customHeight="1" x14ac:dyDescent="0.2">
      <c r="A171" s="134"/>
      <c r="B171" s="134"/>
      <c r="C171" s="134"/>
      <c r="D171" s="134"/>
      <c r="E171" s="134"/>
      <c r="F171" s="150"/>
      <c r="G171" s="152"/>
      <c r="H171" s="152"/>
      <c r="L171" s="279"/>
      <c r="Q171" s="263"/>
      <c r="R171" s="285"/>
    </row>
    <row r="172" spans="1:18" s="114" customFormat="1" ht="20.100000000000001" customHeight="1" x14ac:dyDescent="0.2">
      <c r="A172" s="134"/>
      <c r="B172" s="134"/>
      <c r="C172" s="134"/>
      <c r="D172" s="134"/>
      <c r="E172" s="134"/>
      <c r="F172" s="150"/>
      <c r="G172" s="153"/>
      <c r="H172" s="153"/>
      <c r="L172" s="279"/>
      <c r="Q172" s="263"/>
      <c r="R172" s="285"/>
    </row>
    <row r="173" spans="1:18" s="114" customFormat="1" ht="20.100000000000001" customHeight="1" x14ac:dyDescent="0.2">
      <c r="A173" s="134"/>
      <c r="B173" s="134"/>
      <c r="C173" s="134"/>
      <c r="D173" s="134"/>
      <c r="E173" s="134"/>
      <c r="F173" s="175"/>
      <c r="G173" s="154"/>
      <c r="H173" s="176"/>
      <c r="L173" s="279"/>
      <c r="Q173" s="263"/>
      <c r="R173" s="285"/>
    </row>
    <row r="174" spans="1:18" s="114" customFormat="1" ht="20.100000000000001" customHeight="1" x14ac:dyDescent="0.2">
      <c r="A174" s="134"/>
      <c r="B174" s="134"/>
      <c r="C174" s="134"/>
      <c r="D174" s="134"/>
      <c r="E174" s="134"/>
      <c r="F174" s="150"/>
      <c r="G174" s="153"/>
      <c r="H174" s="153"/>
      <c r="L174" s="279"/>
      <c r="Q174" s="263"/>
      <c r="R174" s="285"/>
    </row>
    <row r="175" spans="1:18" s="114" customFormat="1" ht="20.100000000000001" customHeight="1" x14ac:dyDescent="0.2">
      <c r="A175" s="134"/>
      <c r="B175" s="134"/>
      <c r="C175" s="134"/>
      <c r="D175" s="134"/>
      <c r="E175" s="134"/>
      <c r="F175" s="150"/>
      <c r="G175" s="153"/>
      <c r="H175" s="153"/>
      <c r="L175" s="279"/>
      <c r="Q175" s="263"/>
      <c r="R175" s="285"/>
    </row>
    <row r="176" spans="1:18" s="114" customFormat="1" ht="20.100000000000001" customHeight="1" x14ac:dyDescent="0.2">
      <c r="A176" s="134"/>
      <c r="B176" s="134"/>
      <c r="C176" s="134"/>
      <c r="D176" s="134"/>
      <c r="E176" s="134"/>
      <c r="F176" s="150"/>
      <c r="G176" s="155"/>
      <c r="H176" s="155"/>
      <c r="L176" s="279"/>
      <c r="Q176" s="263"/>
      <c r="R176" s="285"/>
    </row>
    <row r="177" spans="1:18" s="114" customFormat="1" ht="20.100000000000001" customHeight="1" x14ac:dyDescent="0.2">
      <c r="A177" s="134"/>
      <c r="B177" s="134"/>
      <c r="C177" s="134"/>
      <c r="D177" s="134"/>
      <c r="E177" s="134"/>
      <c r="F177" s="150"/>
      <c r="G177" s="153"/>
      <c r="H177" s="153"/>
      <c r="L177" s="279"/>
      <c r="Q177" s="263"/>
      <c r="R177" s="285"/>
    </row>
    <row r="178" spans="1:18" s="114" customFormat="1" ht="20.100000000000001" customHeight="1" x14ac:dyDescent="0.2">
      <c r="A178" s="134"/>
      <c r="B178" s="134"/>
      <c r="C178" s="134"/>
      <c r="D178" s="134"/>
      <c r="E178" s="134"/>
      <c r="F178" s="150"/>
      <c r="G178" s="153"/>
      <c r="H178" s="153"/>
      <c r="L178" s="279"/>
      <c r="Q178" s="263"/>
      <c r="R178" s="285"/>
    </row>
    <row r="179" spans="1:18" s="114" customFormat="1" ht="24.95" customHeight="1" x14ac:dyDescent="0.2">
      <c r="A179" s="138"/>
      <c r="B179" s="138"/>
      <c r="C179" s="138"/>
      <c r="D179" s="138"/>
      <c r="E179" s="138"/>
      <c r="F179" s="138"/>
      <c r="G179" s="138"/>
      <c r="H179" s="138"/>
      <c r="L179" s="279"/>
      <c r="Q179" s="263"/>
      <c r="R179" s="285"/>
    </row>
    <row r="180" spans="1:18" s="114" customFormat="1" ht="20.100000000000001" customHeight="1" x14ac:dyDescent="0.3">
      <c r="A180" s="137"/>
      <c r="B180" s="137"/>
      <c r="C180" s="137"/>
      <c r="D180" s="138"/>
      <c r="E180" s="138"/>
      <c r="F180" s="156"/>
      <c r="G180" s="156"/>
      <c r="H180" s="157"/>
      <c r="L180" s="279"/>
      <c r="Q180" s="263"/>
      <c r="R180" s="285"/>
    </row>
    <row r="181" spans="1:18" s="114" customFormat="1" ht="20.100000000000001" customHeight="1" x14ac:dyDescent="0.3">
      <c r="A181" s="137"/>
      <c r="B181" s="137"/>
      <c r="C181" s="137"/>
      <c r="D181" s="137"/>
      <c r="E181" s="137"/>
      <c r="F181" s="156"/>
      <c r="G181" s="156"/>
      <c r="H181" s="177"/>
      <c r="L181" s="279"/>
      <c r="Q181" s="263"/>
      <c r="R181" s="285"/>
    </row>
    <row r="182" spans="1:18" s="114" customFormat="1" ht="20.100000000000001" customHeight="1" x14ac:dyDescent="0.2">
      <c r="A182" s="137"/>
      <c r="B182" s="137"/>
      <c r="C182" s="137"/>
      <c r="D182" s="137"/>
      <c r="E182" s="138"/>
      <c r="F182" s="138"/>
      <c r="G182" s="159"/>
      <c r="H182" s="150"/>
      <c r="L182" s="279"/>
      <c r="Q182" s="263"/>
      <c r="R182" s="285"/>
    </row>
    <row r="183" spans="1:18" s="114" customFormat="1" ht="20.100000000000001" customHeight="1" x14ac:dyDescent="0.3">
      <c r="A183" s="137"/>
      <c r="B183" s="137"/>
      <c r="C183" s="137"/>
      <c r="D183" s="137"/>
      <c r="E183" s="138"/>
      <c r="F183" s="138"/>
      <c r="G183" s="160"/>
      <c r="H183" s="177"/>
      <c r="L183" s="279"/>
      <c r="Q183" s="263"/>
      <c r="R183" s="285"/>
    </row>
    <row r="184" spans="1:18" s="114" customFormat="1" ht="20.100000000000001" customHeight="1" x14ac:dyDescent="0.3">
      <c r="A184" s="137"/>
      <c r="B184" s="137"/>
      <c r="C184" s="137"/>
      <c r="D184" s="137"/>
      <c r="E184" s="138"/>
      <c r="F184" s="138"/>
      <c r="G184" s="160"/>
      <c r="H184" s="177"/>
      <c r="L184" s="279"/>
      <c r="Q184" s="263"/>
      <c r="R184" s="285"/>
    </row>
    <row r="185" spans="1:18" s="114" customFormat="1" ht="20.100000000000001" customHeight="1" x14ac:dyDescent="0.2">
      <c r="A185" s="161"/>
      <c r="B185" s="137"/>
      <c r="C185" s="137"/>
      <c r="D185" s="137"/>
      <c r="E185" s="138"/>
      <c r="F185" s="138"/>
      <c r="G185" s="138"/>
      <c r="H185" s="150"/>
      <c r="L185" s="279"/>
      <c r="Q185" s="263"/>
      <c r="R185" s="285"/>
    </row>
    <row r="186" spans="1:18" s="114" customFormat="1" ht="20.100000000000001" customHeight="1" x14ac:dyDescent="0.3">
      <c r="A186" s="140"/>
      <c r="B186" s="140"/>
      <c r="C186" s="137"/>
      <c r="D186" s="137"/>
      <c r="E186" s="138"/>
      <c r="F186" s="138"/>
      <c r="G186" s="163"/>
      <c r="H186" s="164"/>
      <c r="L186" s="279"/>
      <c r="Q186" s="263"/>
      <c r="R186" s="285"/>
    </row>
    <row r="187" spans="1:18" s="114" customFormat="1" ht="20.100000000000001" customHeight="1" x14ac:dyDescent="0.3">
      <c r="A187" s="140"/>
      <c r="B187" s="140"/>
      <c r="C187" s="137"/>
      <c r="D187" s="137"/>
      <c r="E187" s="138"/>
      <c r="F187" s="138"/>
      <c r="G187" s="163"/>
      <c r="H187" s="136"/>
      <c r="L187" s="279"/>
      <c r="Q187" s="263"/>
      <c r="R187" s="285"/>
    </row>
    <row r="188" spans="1:18" s="114" customFormat="1" ht="20.100000000000001" customHeight="1" x14ac:dyDescent="0.3">
      <c r="A188" s="140"/>
      <c r="B188" s="140"/>
      <c r="C188" s="138"/>
      <c r="D188" s="138"/>
      <c r="E188" s="138"/>
      <c r="F188" s="158"/>
      <c r="G188" s="158"/>
      <c r="H188" s="136"/>
      <c r="L188" s="279"/>
      <c r="Q188" s="263"/>
      <c r="R188" s="285"/>
    </row>
    <row r="189" spans="1:18" s="114" customFormat="1" ht="24.95" customHeight="1" x14ac:dyDescent="0.2">
      <c r="A189" s="140"/>
      <c r="B189" s="140"/>
      <c r="C189" s="168"/>
      <c r="D189" s="168"/>
      <c r="E189" s="168"/>
      <c r="F189" s="168"/>
      <c r="G189" s="168"/>
      <c r="H189" s="168"/>
      <c r="L189" s="279"/>
      <c r="Q189" s="263"/>
      <c r="R189" s="285"/>
    </row>
    <row r="190" spans="1:18" s="114" customFormat="1" ht="20.100000000000001" customHeight="1" x14ac:dyDescent="0.2">
      <c r="A190" s="134"/>
      <c r="B190" s="134"/>
      <c r="C190" s="134"/>
      <c r="D190" s="134"/>
      <c r="E190" s="134"/>
      <c r="F190" s="134"/>
      <c r="G190" s="134"/>
      <c r="H190" s="134"/>
      <c r="L190" s="279"/>
      <c r="Q190" s="263"/>
      <c r="R190" s="285"/>
    </row>
    <row r="191" spans="1:18" s="114" customFormat="1" x14ac:dyDescent="0.2">
      <c r="A191" s="137"/>
      <c r="B191" s="137"/>
      <c r="C191" s="137"/>
      <c r="D191" s="138"/>
      <c r="E191" s="138"/>
      <c r="G191" s="138"/>
      <c r="H191" s="138"/>
      <c r="L191" s="279"/>
      <c r="Q191" s="263"/>
      <c r="R191" s="285"/>
    </row>
    <row r="192" spans="1:18" s="114" customFormat="1" x14ac:dyDescent="0.2">
      <c r="A192" s="137"/>
      <c r="B192" s="137"/>
      <c r="C192" s="137"/>
      <c r="D192" s="138"/>
      <c r="E192" s="138"/>
      <c r="F192" s="116"/>
      <c r="G192" s="117"/>
      <c r="H192" s="117"/>
      <c r="L192" s="279"/>
      <c r="Q192" s="263"/>
      <c r="R192" s="285"/>
    </row>
    <row r="193" spans="1:18" s="114" customFormat="1" x14ac:dyDescent="0.2">
      <c r="A193" s="137"/>
      <c r="B193" s="137"/>
      <c r="C193" s="137"/>
      <c r="D193" s="138"/>
      <c r="E193" s="138"/>
      <c r="F193" s="117"/>
      <c r="G193" s="118"/>
      <c r="H193" s="118"/>
      <c r="L193" s="279"/>
      <c r="Q193" s="263"/>
      <c r="R193" s="285"/>
    </row>
    <row r="194" spans="1:18" s="114" customFormat="1" x14ac:dyDescent="0.2">
      <c r="A194" s="137"/>
      <c r="B194" s="137"/>
      <c r="C194" s="137"/>
      <c r="D194" s="138"/>
      <c r="E194" s="138"/>
      <c r="F194" s="117"/>
      <c r="G194" s="118"/>
      <c r="H194" s="118"/>
      <c r="L194" s="279"/>
      <c r="Q194" s="263"/>
      <c r="R194" s="285"/>
    </row>
    <row r="195" spans="1:18" s="114" customFormat="1" x14ac:dyDescent="0.2">
      <c r="A195" s="137"/>
      <c r="B195" s="137"/>
      <c r="C195" s="140"/>
      <c r="D195" s="138"/>
      <c r="E195" s="138"/>
      <c r="F195" s="117"/>
      <c r="G195" s="118"/>
      <c r="H195" s="118"/>
      <c r="L195" s="279"/>
      <c r="Q195" s="263"/>
      <c r="R195" s="285"/>
    </row>
    <row r="196" spans="1:18" s="114" customFormat="1" x14ac:dyDescent="0.2">
      <c r="A196" s="137"/>
      <c r="B196" s="137"/>
      <c r="C196" s="137"/>
      <c r="D196" s="138"/>
      <c r="E196" s="138"/>
      <c r="F196" s="117"/>
      <c r="G196" s="118"/>
      <c r="H196" s="118"/>
      <c r="L196" s="279"/>
      <c r="Q196" s="263"/>
      <c r="R196" s="285"/>
    </row>
    <row r="197" spans="1:18" s="114" customFormat="1" x14ac:dyDescent="0.2">
      <c r="A197" s="137"/>
      <c r="B197" s="137"/>
      <c r="C197" s="137"/>
      <c r="D197" s="138"/>
      <c r="E197" s="138"/>
      <c r="F197" s="117"/>
      <c r="G197" s="118"/>
      <c r="H197" s="118"/>
      <c r="L197" s="279"/>
      <c r="Q197" s="263"/>
      <c r="R197" s="285"/>
    </row>
    <row r="198" spans="1:18" s="114" customFormat="1" x14ac:dyDescent="0.2">
      <c r="A198" s="138"/>
      <c r="B198" s="138"/>
      <c r="C198" s="138"/>
      <c r="D198" s="138"/>
      <c r="E198" s="138"/>
      <c r="F198" s="117"/>
      <c r="G198" s="118"/>
      <c r="H198" s="118"/>
      <c r="L198" s="279"/>
      <c r="Q198" s="263"/>
      <c r="R198" s="285"/>
    </row>
    <row r="199" spans="1:18" s="114" customFormat="1" x14ac:dyDescent="0.2">
      <c r="A199" s="138"/>
      <c r="B199" s="138"/>
      <c r="C199" s="138"/>
      <c r="D199" s="138"/>
      <c r="E199" s="138"/>
      <c r="F199" s="134"/>
      <c r="G199" s="139"/>
      <c r="H199" s="139"/>
      <c r="L199" s="279"/>
      <c r="Q199" s="263"/>
      <c r="R199" s="285"/>
    </row>
    <row r="200" spans="1:18" s="114" customFormat="1" x14ac:dyDescent="0.2">
      <c r="A200" s="138"/>
      <c r="B200" s="138"/>
      <c r="C200" s="138"/>
      <c r="D200" s="138"/>
      <c r="E200" s="138"/>
      <c r="F200" s="134"/>
      <c r="G200" s="139"/>
      <c r="H200" s="139"/>
      <c r="L200" s="279"/>
      <c r="Q200" s="263"/>
      <c r="R200" s="285"/>
    </row>
    <row r="201" spans="1:18" s="114" customFormat="1" x14ac:dyDescent="0.2">
      <c r="A201" s="138"/>
      <c r="B201" s="138"/>
      <c r="C201" s="138"/>
      <c r="D201" s="138"/>
      <c r="E201" s="138"/>
      <c r="F201" s="134"/>
      <c r="G201" s="134"/>
      <c r="H201" s="134"/>
      <c r="L201" s="279"/>
      <c r="Q201" s="263"/>
      <c r="R201" s="285"/>
    </row>
    <row r="202" spans="1:18" s="114" customFormat="1" x14ac:dyDescent="0.2">
      <c r="A202" s="138"/>
      <c r="B202" s="138"/>
      <c r="C202" s="138"/>
      <c r="D202" s="138"/>
      <c r="E202" s="138"/>
      <c r="F202" s="134"/>
      <c r="G202" s="139"/>
      <c r="H202" s="139"/>
      <c r="L202" s="279"/>
      <c r="Q202" s="263"/>
      <c r="R202" s="285"/>
    </row>
    <row r="203" spans="1:18" s="114" customFormat="1" ht="24.95" customHeight="1" x14ac:dyDescent="0.2">
      <c r="A203" s="144"/>
      <c r="B203" s="144"/>
      <c r="C203" s="119"/>
      <c r="D203" s="119"/>
      <c r="E203" s="119"/>
      <c r="F203" s="145"/>
      <c r="G203" s="146"/>
      <c r="H203" s="146"/>
      <c r="L203" s="279"/>
      <c r="Q203" s="263"/>
      <c r="R203" s="285"/>
    </row>
    <row r="204" spans="1:18" s="114" customFormat="1" ht="24.95" customHeight="1" x14ac:dyDescent="0.2">
      <c r="A204" s="119"/>
      <c r="B204" s="119"/>
      <c r="C204" s="119"/>
      <c r="D204" s="119"/>
      <c r="E204" s="138"/>
      <c r="F204" s="138"/>
      <c r="G204" s="138"/>
      <c r="H204" s="138"/>
      <c r="L204" s="279"/>
      <c r="Q204" s="263"/>
      <c r="R204" s="285"/>
    </row>
    <row r="205" spans="1:18" s="114" customFormat="1" ht="20.100000000000001" customHeight="1" x14ac:dyDescent="0.2">
      <c r="A205" s="147"/>
      <c r="B205" s="147"/>
      <c r="C205" s="174"/>
      <c r="D205" s="113"/>
      <c r="E205" s="113"/>
      <c r="F205" s="113"/>
      <c r="G205" s="138"/>
      <c r="H205" s="138"/>
      <c r="L205" s="279"/>
      <c r="Q205" s="263"/>
      <c r="R205" s="285"/>
    </row>
    <row r="206" spans="1:18" s="114" customFormat="1" ht="20.100000000000001" customHeight="1" x14ac:dyDescent="0.2">
      <c r="A206" s="170"/>
      <c r="B206" s="171"/>
      <c r="C206" s="138"/>
      <c r="D206" s="138"/>
      <c r="E206" s="138"/>
      <c r="F206" s="138"/>
      <c r="G206" s="138"/>
      <c r="H206" s="173"/>
      <c r="L206" s="279"/>
      <c r="Q206" s="263"/>
      <c r="R206" s="285"/>
    </row>
    <row r="207" spans="1:18" s="114" customFormat="1" ht="20.100000000000001" customHeight="1" x14ac:dyDescent="0.2">
      <c r="A207" s="148"/>
      <c r="B207" s="148"/>
      <c r="C207" s="148"/>
      <c r="D207" s="148"/>
      <c r="E207" s="148"/>
      <c r="F207" s="149"/>
      <c r="G207" s="149"/>
      <c r="H207" s="149"/>
      <c r="L207" s="279"/>
      <c r="Q207" s="263"/>
      <c r="R207" s="285"/>
    </row>
    <row r="208" spans="1:18" s="114" customFormat="1" ht="20.100000000000001" customHeight="1" x14ac:dyDescent="0.2">
      <c r="A208" s="134"/>
      <c r="B208" s="134"/>
      <c r="C208" s="134"/>
      <c r="D208" s="134"/>
      <c r="E208" s="134"/>
      <c r="F208" s="150"/>
      <c r="G208" s="151"/>
      <c r="H208" s="152"/>
      <c r="L208" s="279"/>
      <c r="Q208" s="263"/>
      <c r="R208" s="285"/>
    </row>
    <row r="209" spans="1:18" s="114" customFormat="1" ht="20.100000000000001" customHeight="1" x14ac:dyDescent="0.2">
      <c r="A209" s="134"/>
      <c r="B209" s="134"/>
      <c r="C209" s="134"/>
      <c r="D209" s="134"/>
      <c r="E209" s="134"/>
      <c r="F209" s="150"/>
      <c r="G209" s="151"/>
      <c r="H209" s="152"/>
      <c r="L209" s="279"/>
      <c r="Q209" s="263"/>
      <c r="R209" s="285"/>
    </row>
    <row r="210" spans="1:18" s="114" customFormat="1" ht="20.100000000000001" customHeight="1" x14ac:dyDescent="0.2">
      <c r="A210" s="134"/>
      <c r="B210" s="134"/>
      <c r="C210" s="134"/>
      <c r="D210" s="134"/>
      <c r="E210" s="134"/>
      <c r="F210" s="150"/>
      <c r="G210" s="152"/>
      <c r="H210" s="152"/>
      <c r="L210" s="279"/>
      <c r="Q210" s="263"/>
      <c r="R210" s="285"/>
    </row>
    <row r="211" spans="1:18" s="114" customFormat="1" ht="20.100000000000001" customHeight="1" x14ac:dyDescent="0.2">
      <c r="A211" s="134"/>
      <c r="B211" s="134"/>
      <c r="C211" s="134"/>
      <c r="D211" s="134"/>
      <c r="E211" s="134"/>
      <c r="F211" s="150"/>
      <c r="G211" s="152"/>
      <c r="H211" s="152"/>
      <c r="L211" s="279"/>
      <c r="Q211" s="263"/>
      <c r="R211" s="285"/>
    </row>
    <row r="212" spans="1:18" s="114" customFormat="1" ht="20.100000000000001" customHeight="1" x14ac:dyDescent="0.2">
      <c r="A212" s="134"/>
      <c r="B212" s="134"/>
      <c r="C212" s="134"/>
      <c r="D212" s="134"/>
      <c r="E212" s="134"/>
      <c r="F212" s="150"/>
      <c r="G212" s="152"/>
      <c r="H212" s="152"/>
      <c r="L212" s="279"/>
      <c r="Q212" s="263"/>
      <c r="R212" s="285"/>
    </row>
    <row r="213" spans="1:18" s="114" customFormat="1" ht="20.100000000000001" customHeight="1" x14ac:dyDescent="0.2">
      <c r="A213" s="134"/>
      <c r="B213" s="134"/>
      <c r="C213" s="134"/>
      <c r="D213" s="134"/>
      <c r="E213" s="134"/>
      <c r="F213" s="150"/>
      <c r="G213" s="153"/>
      <c r="H213" s="153"/>
      <c r="L213" s="279"/>
      <c r="Q213" s="263"/>
      <c r="R213" s="285"/>
    </row>
    <row r="214" spans="1:18" s="114" customFormat="1" ht="20.100000000000001" customHeight="1" x14ac:dyDescent="0.2">
      <c r="A214" s="134"/>
      <c r="B214" s="134"/>
      <c r="C214" s="134"/>
      <c r="D214" s="134"/>
      <c r="E214" s="134"/>
      <c r="F214" s="150"/>
      <c r="G214" s="152"/>
      <c r="H214" s="152"/>
      <c r="L214" s="279"/>
      <c r="Q214" s="263"/>
      <c r="R214" s="285"/>
    </row>
    <row r="215" spans="1:18" s="114" customFormat="1" ht="20.100000000000001" customHeight="1" x14ac:dyDescent="0.2">
      <c r="A215" s="134"/>
      <c r="B215" s="134"/>
      <c r="C215" s="134"/>
      <c r="D215" s="134"/>
      <c r="E215" s="134"/>
      <c r="F215" s="150"/>
      <c r="G215" s="153"/>
      <c r="H215" s="153"/>
      <c r="L215" s="279"/>
      <c r="Q215" s="263"/>
      <c r="R215" s="285"/>
    </row>
    <row r="216" spans="1:18" s="114" customFormat="1" ht="20.100000000000001" customHeight="1" x14ac:dyDescent="0.2">
      <c r="A216" s="134"/>
      <c r="B216" s="134"/>
      <c r="C216" s="134"/>
      <c r="D216" s="134"/>
      <c r="E216" s="134"/>
      <c r="F216" s="150"/>
      <c r="G216" s="153"/>
      <c r="H216" s="153"/>
      <c r="L216" s="279"/>
      <c r="Q216" s="263"/>
      <c r="R216" s="285"/>
    </row>
    <row r="217" spans="1:18" s="114" customFormat="1" ht="20.100000000000001" customHeight="1" x14ac:dyDescent="0.2">
      <c r="A217" s="134"/>
      <c r="B217" s="134"/>
      <c r="C217" s="134"/>
      <c r="D217" s="134"/>
      <c r="E217" s="134"/>
      <c r="F217" s="150"/>
      <c r="G217" s="153"/>
      <c r="H217" s="153"/>
      <c r="L217" s="279"/>
      <c r="Q217" s="263"/>
      <c r="R217" s="285"/>
    </row>
    <row r="218" spans="1:18" s="114" customFormat="1" ht="20.100000000000001" customHeight="1" x14ac:dyDescent="0.2">
      <c r="A218" s="134"/>
      <c r="B218" s="134"/>
      <c r="C218" s="134"/>
      <c r="D218" s="134"/>
      <c r="E218" s="134"/>
      <c r="F218" s="175"/>
      <c r="G218" s="154"/>
      <c r="H218" s="176"/>
      <c r="L218" s="279"/>
      <c r="Q218" s="263"/>
      <c r="R218" s="285"/>
    </row>
    <row r="219" spans="1:18" s="114" customFormat="1" ht="20.100000000000001" customHeight="1" x14ac:dyDescent="0.2">
      <c r="A219" s="134"/>
      <c r="B219" s="134"/>
      <c r="C219" s="134"/>
      <c r="D219" s="134"/>
      <c r="E219" s="134"/>
      <c r="F219" s="150"/>
      <c r="G219" s="153"/>
      <c r="H219" s="153"/>
      <c r="L219" s="279"/>
      <c r="Q219" s="263"/>
      <c r="R219" s="285"/>
    </row>
    <row r="220" spans="1:18" s="114" customFormat="1" ht="20.100000000000001" customHeight="1" x14ac:dyDescent="0.2">
      <c r="A220" s="134"/>
      <c r="B220" s="134"/>
      <c r="C220" s="134"/>
      <c r="D220" s="134"/>
      <c r="E220" s="134"/>
      <c r="F220" s="150"/>
      <c r="G220" s="153"/>
      <c r="H220" s="153"/>
      <c r="L220" s="279"/>
      <c r="Q220" s="263"/>
      <c r="R220" s="285"/>
    </row>
    <row r="221" spans="1:18" s="114" customFormat="1" ht="20.100000000000001" customHeight="1" x14ac:dyDescent="0.2">
      <c r="A221" s="134"/>
      <c r="B221" s="134"/>
      <c r="C221" s="134"/>
      <c r="D221" s="134"/>
      <c r="E221" s="134"/>
      <c r="F221" s="150"/>
      <c r="G221" s="155"/>
      <c r="H221" s="155"/>
      <c r="L221" s="279"/>
      <c r="Q221" s="263"/>
      <c r="R221" s="285"/>
    </row>
    <row r="222" spans="1:18" s="114" customFormat="1" ht="20.100000000000001" customHeight="1" x14ac:dyDescent="0.2">
      <c r="A222" s="134"/>
      <c r="B222" s="134"/>
      <c r="C222" s="134"/>
      <c r="D222" s="134"/>
      <c r="E222" s="134"/>
      <c r="F222" s="150"/>
      <c r="G222" s="153"/>
      <c r="H222" s="153"/>
      <c r="L222" s="279"/>
      <c r="Q222" s="263"/>
      <c r="R222" s="285"/>
    </row>
    <row r="223" spans="1:18" s="114" customFormat="1" ht="20.100000000000001" customHeight="1" x14ac:dyDescent="0.2">
      <c r="A223" s="134"/>
      <c r="B223" s="134"/>
      <c r="C223" s="134"/>
      <c r="D223" s="134"/>
      <c r="E223" s="134"/>
      <c r="F223" s="150"/>
      <c r="G223" s="153"/>
      <c r="H223" s="153"/>
      <c r="L223" s="279"/>
      <c r="Q223" s="263"/>
      <c r="R223" s="285"/>
    </row>
    <row r="224" spans="1:18" s="114" customFormat="1" ht="24.95" customHeight="1" x14ac:dyDescent="0.2">
      <c r="A224" s="138"/>
      <c r="B224" s="138"/>
      <c r="C224" s="138"/>
      <c r="D224" s="138"/>
      <c r="E224" s="138"/>
      <c r="F224" s="138"/>
      <c r="G224" s="138"/>
      <c r="H224" s="138"/>
      <c r="L224" s="279"/>
      <c r="Q224" s="263"/>
      <c r="R224" s="285"/>
    </row>
    <row r="225" spans="1:18" s="114" customFormat="1" ht="20.100000000000001" customHeight="1" x14ac:dyDescent="0.3">
      <c r="A225" s="137"/>
      <c r="B225" s="137"/>
      <c r="C225" s="137"/>
      <c r="D225" s="138"/>
      <c r="E225" s="138"/>
      <c r="F225" s="156"/>
      <c r="G225" s="113"/>
      <c r="H225" s="157"/>
      <c r="L225" s="279"/>
      <c r="Q225" s="263"/>
      <c r="R225" s="285"/>
    </row>
    <row r="226" spans="1:18" s="114" customFormat="1" ht="20.100000000000001" customHeight="1" x14ac:dyDescent="0.3">
      <c r="A226" s="137"/>
      <c r="B226" s="137"/>
      <c r="C226" s="137"/>
      <c r="D226" s="137"/>
      <c r="E226" s="113"/>
      <c r="F226" s="156"/>
      <c r="G226" s="113"/>
      <c r="H226" s="177"/>
      <c r="L226" s="279"/>
      <c r="Q226" s="263"/>
      <c r="R226" s="285"/>
    </row>
    <row r="227" spans="1:18" s="114" customFormat="1" ht="20.100000000000001" customHeight="1" x14ac:dyDescent="0.2">
      <c r="A227" s="137"/>
      <c r="B227" s="137"/>
      <c r="C227" s="137"/>
      <c r="D227" s="137"/>
      <c r="E227" s="138"/>
      <c r="F227" s="138"/>
      <c r="G227" s="159"/>
      <c r="H227" s="150"/>
      <c r="L227" s="279"/>
      <c r="Q227" s="263"/>
      <c r="R227" s="285"/>
    </row>
    <row r="228" spans="1:18" s="114" customFormat="1" ht="20.100000000000001" customHeight="1" x14ac:dyDescent="0.3">
      <c r="A228" s="137"/>
      <c r="B228" s="137"/>
      <c r="C228" s="137"/>
      <c r="D228" s="137"/>
      <c r="E228" s="138"/>
      <c r="F228" s="138"/>
      <c r="G228" s="160"/>
      <c r="H228" s="177"/>
      <c r="L228" s="279"/>
      <c r="Q228" s="263"/>
      <c r="R228" s="285"/>
    </row>
    <row r="229" spans="1:18" s="114" customFormat="1" ht="20.100000000000001" customHeight="1" x14ac:dyDescent="0.3">
      <c r="A229" s="137"/>
      <c r="B229" s="137"/>
      <c r="C229" s="137"/>
      <c r="D229" s="137"/>
      <c r="E229" s="138"/>
      <c r="F229" s="138"/>
      <c r="G229" s="160"/>
      <c r="H229" s="177"/>
      <c r="L229" s="279"/>
      <c r="Q229" s="263"/>
      <c r="R229" s="285"/>
    </row>
    <row r="230" spans="1:18" s="114" customFormat="1" ht="20.100000000000001" customHeight="1" x14ac:dyDescent="0.2">
      <c r="A230" s="161"/>
      <c r="B230" s="137"/>
      <c r="C230" s="137"/>
      <c r="D230" s="137"/>
      <c r="E230" s="138"/>
      <c r="F230" s="138"/>
      <c r="G230" s="138"/>
      <c r="H230" s="150"/>
      <c r="L230" s="279"/>
      <c r="Q230" s="263"/>
      <c r="R230" s="285"/>
    </row>
    <row r="231" spans="1:18" s="114" customFormat="1" ht="20.100000000000001" customHeight="1" x14ac:dyDescent="0.3">
      <c r="A231" s="140"/>
      <c r="B231" s="140"/>
      <c r="C231" s="137"/>
      <c r="D231" s="137"/>
      <c r="E231" s="138"/>
      <c r="F231" s="138"/>
      <c r="G231" s="163"/>
      <c r="H231" s="164"/>
      <c r="L231" s="279"/>
      <c r="Q231" s="263"/>
      <c r="R231" s="285"/>
    </row>
    <row r="232" spans="1:18" s="114" customFormat="1" ht="20.100000000000001" customHeight="1" x14ac:dyDescent="0.3">
      <c r="A232" s="140"/>
      <c r="B232" s="140"/>
      <c r="C232" s="137"/>
      <c r="D232" s="137"/>
      <c r="E232" s="138"/>
      <c r="F232" s="138"/>
      <c r="G232" s="163"/>
      <c r="H232" s="136"/>
      <c r="L232" s="279"/>
      <c r="Q232" s="263"/>
      <c r="R232" s="285"/>
    </row>
    <row r="233" spans="1:18" s="114" customFormat="1" ht="20.100000000000001" customHeight="1" x14ac:dyDescent="0.3">
      <c r="A233" s="140"/>
      <c r="B233" s="140"/>
      <c r="C233" s="138"/>
      <c r="D233" s="138"/>
      <c r="E233" s="138"/>
      <c r="F233" s="158"/>
      <c r="G233" s="113"/>
      <c r="H233" s="136"/>
      <c r="L233" s="279"/>
      <c r="Q233" s="263"/>
      <c r="R233" s="285"/>
    </row>
    <row r="234" spans="1:18" s="114" customFormat="1" ht="20.100000000000001" customHeight="1" x14ac:dyDescent="0.2">
      <c r="A234" s="140"/>
      <c r="B234" s="140"/>
      <c r="C234" s="168"/>
      <c r="D234" s="168"/>
      <c r="E234" s="168"/>
      <c r="F234" s="168"/>
      <c r="G234" s="168"/>
      <c r="H234" s="169"/>
      <c r="L234" s="279"/>
      <c r="Q234" s="263"/>
      <c r="R234" s="285"/>
    </row>
    <row r="235" spans="1:18" s="114" customFormat="1" x14ac:dyDescent="0.2">
      <c r="A235" s="134"/>
      <c r="B235" s="134"/>
      <c r="C235" s="134"/>
      <c r="D235" s="134"/>
      <c r="E235" s="134"/>
      <c r="F235" s="134"/>
      <c r="G235" s="134"/>
      <c r="H235" s="134"/>
      <c r="L235" s="279"/>
      <c r="Q235" s="263"/>
      <c r="R235" s="285"/>
    </row>
    <row r="236" spans="1:18" s="114" customFormat="1" x14ac:dyDescent="0.2">
      <c r="A236" s="137"/>
      <c r="B236" s="137"/>
      <c r="C236" s="137"/>
      <c r="D236" s="138"/>
      <c r="E236" s="138"/>
      <c r="G236" s="138"/>
      <c r="H236" s="138"/>
      <c r="L236" s="279"/>
      <c r="Q236" s="263"/>
      <c r="R236" s="285"/>
    </row>
    <row r="237" spans="1:18" s="114" customFormat="1" x14ac:dyDescent="0.2">
      <c r="A237" s="137"/>
      <c r="B237" s="137"/>
      <c r="C237" s="137"/>
      <c r="D237" s="138"/>
      <c r="E237" s="138"/>
      <c r="F237" s="116"/>
      <c r="G237" s="117"/>
      <c r="H237" s="117"/>
      <c r="L237" s="279"/>
      <c r="Q237" s="263"/>
      <c r="R237" s="285"/>
    </row>
    <row r="238" spans="1:18" s="114" customFormat="1" x14ac:dyDescent="0.2">
      <c r="A238" s="137"/>
      <c r="B238" s="137"/>
      <c r="C238" s="137"/>
      <c r="D238" s="138"/>
      <c r="E238" s="138"/>
      <c r="F238" s="117"/>
      <c r="G238" s="118"/>
      <c r="H238" s="118"/>
      <c r="L238" s="279"/>
      <c r="Q238" s="263"/>
      <c r="R238" s="285"/>
    </row>
    <row r="239" spans="1:18" s="114" customFormat="1" x14ac:dyDescent="0.2">
      <c r="A239" s="137"/>
      <c r="B239" s="137"/>
      <c r="C239" s="137"/>
      <c r="D239" s="138"/>
      <c r="E239" s="138"/>
      <c r="F239" s="117"/>
      <c r="G239" s="118"/>
      <c r="H239" s="118"/>
      <c r="L239" s="279"/>
      <c r="Q239" s="263"/>
      <c r="R239" s="285"/>
    </row>
    <row r="240" spans="1:18" s="114" customFormat="1" x14ac:dyDescent="0.2">
      <c r="A240" s="137"/>
      <c r="B240" s="137"/>
      <c r="C240" s="140"/>
      <c r="D240" s="138"/>
      <c r="E240" s="138"/>
      <c r="F240" s="117"/>
      <c r="G240" s="118"/>
      <c r="H240" s="118"/>
      <c r="L240" s="279"/>
      <c r="Q240" s="263"/>
      <c r="R240" s="285"/>
    </row>
    <row r="241" spans="1:18" s="114" customFormat="1" x14ac:dyDescent="0.2">
      <c r="A241" s="137"/>
      <c r="B241" s="137"/>
      <c r="C241" s="137"/>
      <c r="D241" s="138"/>
      <c r="E241" s="138"/>
      <c r="F241" s="117"/>
      <c r="G241" s="118"/>
      <c r="H241" s="118"/>
      <c r="L241" s="279"/>
      <c r="Q241" s="263"/>
      <c r="R241" s="285"/>
    </row>
    <row r="242" spans="1:18" s="114" customFormat="1" x14ac:dyDescent="0.2">
      <c r="A242" s="137"/>
      <c r="B242" s="137"/>
      <c r="C242" s="137"/>
      <c r="D242" s="138"/>
      <c r="E242" s="138"/>
      <c r="F242" s="117"/>
      <c r="G242" s="118"/>
      <c r="H242" s="118"/>
      <c r="L242" s="279"/>
      <c r="Q242" s="263"/>
      <c r="R242" s="285"/>
    </row>
    <row r="243" spans="1:18" s="114" customFormat="1" x14ac:dyDescent="0.2">
      <c r="A243" s="138"/>
      <c r="B243" s="138"/>
      <c r="C243" s="138"/>
      <c r="D243" s="138"/>
      <c r="E243" s="138"/>
      <c r="F243" s="117"/>
      <c r="G243" s="118"/>
      <c r="H243" s="118"/>
      <c r="L243" s="279"/>
      <c r="Q243" s="263"/>
      <c r="R243" s="285"/>
    </row>
    <row r="244" spans="1:18" s="114" customFormat="1" x14ac:dyDescent="0.2">
      <c r="A244" s="138"/>
      <c r="B244" s="138"/>
      <c r="C244" s="138"/>
      <c r="D244" s="138"/>
      <c r="E244" s="138"/>
      <c r="F244" s="134"/>
      <c r="G244" s="139"/>
      <c r="H244" s="139"/>
      <c r="L244" s="279"/>
      <c r="Q244" s="263"/>
      <c r="R244" s="285"/>
    </row>
    <row r="245" spans="1:18" s="114" customFormat="1" x14ac:dyDescent="0.2">
      <c r="A245" s="138"/>
      <c r="B245" s="138"/>
      <c r="C245" s="138"/>
      <c r="D245" s="138"/>
      <c r="E245" s="138"/>
      <c r="F245" s="134"/>
      <c r="G245" s="139"/>
      <c r="H245" s="139"/>
      <c r="L245" s="279"/>
      <c r="Q245" s="263"/>
      <c r="R245" s="285"/>
    </row>
    <row r="246" spans="1:18" s="114" customFormat="1" x14ac:dyDescent="0.2">
      <c r="A246" s="138"/>
      <c r="B246" s="138"/>
      <c r="C246" s="138"/>
      <c r="D246" s="138"/>
      <c r="E246" s="138"/>
      <c r="F246" s="134"/>
      <c r="G246" s="134"/>
      <c r="H246" s="134"/>
      <c r="L246" s="279"/>
      <c r="Q246" s="263"/>
      <c r="R246" s="285"/>
    </row>
    <row r="247" spans="1:18" s="114" customFormat="1" x14ac:dyDescent="0.2">
      <c r="A247" s="138"/>
      <c r="B247" s="138"/>
      <c r="C247" s="138"/>
      <c r="D247" s="138"/>
      <c r="E247" s="138"/>
      <c r="F247" s="134"/>
      <c r="G247" s="139"/>
      <c r="H247" s="139"/>
      <c r="L247" s="279"/>
      <c r="Q247" s="263"/>
      <c r="R247" s="285"/>
    </row>
    <row r="248" spans="1:18" s="114" customFormat="1" ht="24.95" customHeight="1" x14ac:dyDescent="0.2">
      <c r="A248" s="144"/>
      <c r="B248" s="144"/>
      <c r="C248" s="119"/>
      <c r="D248" s="119"/>
      <c r="E248" s="119"/>
      <c r="F248" s="145"/>
      <c r="G248" s="146"/>
      <c r="H248" s="146"/>
      <c r="L248" s="279"/>
      <c r="Q248" s="263"/>
      <c r="R248" s="285"/>
    </row>
    <row r="249" spans="1:18" s="114" customFormat="1" ht="24.95" customHeight="1" x14ac:dyDescent="0.2">
      <c r="A249" s="119"/>
      <c r="B249" s="119"/>
      <c r="C249" s="119"/>
      <c r="D249" s="119"/>
      <c r="E249" s="138"/>
      <c r="F249" s="138"/>
      <c r="G249" s="138"/>
      <c r="H249" s="138"/>
      <c r="L249" s="279"/>
      <c r="Q249" s="263"/>
      <c r="R249" s="285"/>
    </row>
    <row r="250" spans="1:18" s="114" customFormat="1" ht="15.75" x14ac:dyDescent="0.2">
      <c r="A250" s="147"/>
      <c r="B250" s="147"/>
      <c r="C250" s="174"/>
      <c r="D250" s="113"/>
      <c r="E250" s="113"/>
      <c r="F250" s="113"/>
      <c r="G250" s="138"/>
      <c r="H250" s="138"/>
      <c r="L250" s="279"/>
      <c r="Q250" s="263"/>
      <c r="R250" s="285"/>
    </row>
    <row r="251" spans="1:18" s="114" customFormat="1" ht="24.95" customHeight="1" x14ac:dyDescent="0.2">
      <c r="A251" s="170"/>
      <c r="B251" s="171"/>
      <c r="C251" s="138"/>
      <c r="D251" s="138"/>
      <c r="E251" s="138"/>
      <c r="F251" s="138"/>
      <c r="G251" s="138"/>
      <c r="H251" s="173"/>
      <c r="L251" s="279"/>
      <c r="Q251" s="263"/>
      <c r="R251" s="285"/>
    </row>
    <row r="252" spans="1:18" s="114" customFormat="1" ht="20.100000000000001" customHeight="1" x14ac:dyDescent="0.2">
      <c r="A252" s="148"/>
      <c r="B252" s="148"/>
      <c r="C252" s="148"/>
      <c r="D252" s="148"/>
      <c r="E252" s="148"/>
      <c r="F252" s="149"/>
      <c r="G252" s="149"/>
      <c r="H252" s="149"/>
      <c r="L252" s="279"/>
      <c r="Q252" s="263"/>
      <c r="R252" s="285"/>
    </row>
    <row r="253" spans="1:18" s="114" customFormat="1" ht="20.100000000000001" customHeight="1" x14ac:dyDescent="0.2">
      <c r="A253" s="134"/>
      <c r="B253" s="134"/>
      <c r="C253" s="134"/>
      <c r="D253" s="134"/>
      <c r="E253" s="134"/>
      <c r="F253" s="150"/>
      <c r="G253" s="151"/>
      <c r="H253" s="152"/>
      <c r="L253" s="279"/>
      <c r="Q253" s="263"/>
      <c r="R253" s="285"/>
    </row>
    <row r="254" spans="1:18" s="114" customFormat="1" ht="20.100000000000001" customHeight="1" x14ac:dyDescent="0.2">
      <c r="A254" s="134"/>
      <c r="B254" s="134"/>
      <c r="C254" s="134"/>
      <c r="D254" s="134"/>
      <c r="E254" s="134"/>
      <c r="F254" s="150"/>
      <c r="G254" s="151"/>
      <c r="H254" s="152"/>
      <c r="L254" s="279"/>
      <c r="Q254" s="263"/>
      <c r="R254" s="285"/>
    </row>
    <row r="255" spans="1:18" s="114" customFormat="1" ht="20.100000000000001" customHeight="1" x14ac:dyDescent="0.2">
      <c r="A255" s="134"/>
      <c r="B255" s="134"/>
      <c r="C255" s="134"/>
      <c r="D255" s="134"/>
      <c r="E255" s="134"/>
      <c r="F255" s="150"/>
      <c r="G255" s="152"/>
      <c r="H255" s="152"/>
      <c r="L255" s="279"/>
      <c r="Q255" s="263"/>
      <c r="R255" s="285"/>
    </row>
    <row r="256" spans="1:18" s="114" customFormat="1" ht="20.100000000000001" customHeight="1" x14ac:dyDescent="0.2">
      <c r="A256" s="134"/>
      <c r="B256" s="134"/>
      <c r="C256" s="134"/>
      <c r="D256" s="134"/>
      <c r="E256" s="134"/>
      <c r="F256" s="150"/>
      <c r="G256" s="152"/>
      <c r="H256" s="152"/>
      <c r="L256" s="279"/>
      <c r="Q256" s="263"/>
      <c r="R256" s="285"/>
    </row>
    <row r="257" spans="1:18" s="114" customFormat="1" ht="20.100000000000001" customHeight="1" x14ac:dyDescent="0.2">
      <c r="A257" s="134"/>
      <c r="B257" s="134"/>
      <c r="C257" s="134"/>
      <c r="D257" s="134"/>
      <c r="E257" s="134"/>
      <c r="F257" s="150"/>
      <c r="G257" s="152"/>
      <c r="H257" s="152"/>
      <c r="L257" s="279"/>
      <c r="Q257" s="263"/>
      <c r="R257" s="285"/>
    </row>
    <row r="258" spans="1:18" s="114" customFormat="1" ht="20.100000000000001" customHeight="1" x14ac:dyDescent="0.2">
      <c r="A258" s="134"/>
      <c r="B258" s="134"/>
      <c r="C258" s="134"/>
      <c r="D258" s="134"/>
      <c r="E258" s="134"/>
      <c r="F258" s="150"/>
      <c r="G258" s="153"/>
      <c r="H258" s="153"/>
      <c r="L258" s="279"/>
      <c r="Q258" s="263"/>
      <c r="R258" s="285"/>
    </row>
    <row r="259" spans="1:18" s="114" customFormat="1" ht="20.100000000000001" customHeight="1" x14ac:dyDescent="0.2">
      <c r="A259" s="134"/>
      <c r="B259" s="134"/>
      <c r="C259" s="134"/>
      <c r="D259" s="134"/>
      <c r="E259" s="134"/>
      <c r="F259" s="150"/>
      <c r="G259" s="152"/>
      <c r="H259" s="152"/>
      <c r="L259" s="279"/>
      <c r="Q259" s="263"/>
      <c r="R259" s="285"/>
    </row>
    <row r="260" spans="1:18" s="114" customFormat="1" ht="20.100000000000001" customHeight="1" x14ac:dyDescent="0.2">
      <c r="A260" s="134"/>
      <c r="B260" s="134"/>
      <c r="C260" s="134"/>
      <c r="D260" s="134"/>
      <c r="E260" s="134"/>
      <c r="F260" s="150"/>
      <c r="G260" s="153"/>
      <c r="H260" s="153"/>
      <c r="L260" s="279"/>
      <c r="Q260" s="263"/>
      <c r="R260" s="285"/>
    </row>
    <row r="261" spans="1:18" s="114" customFormat="1" ht="20.100000000000001" customHeight="1" x14ac:dyDescent="0.2">
      <c r="A261" s="134"/>
      <c r="B261" s="134"/>
      <c r="C261" s="134"/>
      <c r="D261" s="134"/>
      <c r="E261" s="134"/>
      <c r="F261" s="150"/>
      <c r="G261" s="153"/>
      <c r="H261" s="153"/>
      <c r="L261" s="279"/>
      <c r="Q261" s="263"/>
      <c r="R261" s="285"/>
    </row>
    <row r="262" spans="1:18" s="114" customFormat="1" ht="20.100000000000001" customHeight="1" x14ac:dyDescent="0.2">
      <c r="A262" s="134"/>
      <c r="B262" s="134"/>
      <c r="C262" s="134"/>
      <c r="D262" s="134"/>
      <c r="E262" s="134"/>
      <c r="F262" s="150"/>
      <c r="G262" s="153"/>
      <c r="H262" s="153"/>
      <c r="L262" s="279"/>
      <c r="Q262" s="263"/>
      <c r="R262" s="285"/>
    </row>
    <row r="263" spans="1:18" s="114" customFormat="1" ht="20.100000000000001" customHeight="1" x14ac:dyDescent="0.2">
      <c r="A263" s="134"/>
      <c r="B263" s="134"/>
      <c r="C263" s="134"/>
      <c r="D263" s="134"/>
      <c r="E263" s="134"/>
      <c r="F263" s="175"/>
      <c r="G263" s="154"/>
      <c r="H263" s="176"/>
      <c r="L263" s="279"/>
      <c r="Q263" s="263"/>
      <c r="R263" s="285"/>
    </row>
    <row r="264" spans="1:18" s="114" customFormat="1" ht="20.100000000000001" customHeight="1" x14ac:dyDescent="0.2">
      <c r="A264" s="134"/>
      <c r="B264" s="134"/>
      <c r="C264" s="134"/>
      <c r="D264" s="134"/>
      <c r="E264" s="134"/>
      <c r="F264" s="150"/>
      <c r="G264" s="153"/>
      <c r="H264" s="153"/>
      <c r="L264" s="279"/>
      <c r="Q264" s="263"/>
      <c r="R264" s="285"/>
    </row>
    <row r="265" spans="1:18" s="114" customFormat="1" ht="20.100000000000001" customHeight="1" x14ac:dyDescent="0.2">
      <c r="A265" s="134"/>
      <c r="B265" s="134"/>
      <c r="C265" s="134"/>
      <c r="D265" s="134"/>
      <c r="E265" s="134"/>
      <c r="F265" s="150"/>
      <c r="G265" s="153"/>
      <c r="H265" s="153"/>
      <c r="L265" s="279"/>
      <c r="Q265" s="263"/>
      <c r="R265" s="285"/>
    </row>
    <row r="266" spans="1:18" s="114" customFormat="1" ht="20.100000000000001" customHeight="1" x14ac:dyDescent="0.2">
      <c r="A266" s="134"/>
      <c r="B266" s="134"/>
      <c r="C266" s="134"/>
      <c r="D266" s="134"/>
      <c r="E266" s="134"/>
      <c r="F266" s="150"/>
      <c r="G266" s="155"/>
      <c r="H266" s="155"/>
      <c r="L266" s="279"/>
      <c r="Q266" s="263"/>
      <c r="R266" s="285"/>
    </row>
    <row r="267" spans="1:18" s="114" customFormat="1" ht="20.100000000000001" customHeight="1" x14ac:dyDescent="0.2">
      <c r="A267" s="134"/>
      <c r="B267" s="134"/>
      <c r="C267" s="134"/>
      <c r="D267" s="134"/>
      <c r="E267" s="134"/>
      <c r="F267" s="150"/>
      <c r="G267" s="153"/>
      <c r="H267" s="153"/>
      <c r="L267" s="279"/>
      <c r="Q267" s="263"/>
      <c r="R267" s="285"/>
    </row>
    <row r="268" spans="1:18" s="114" customFormat="1" ht="20.100000000000001" customHeight="1" x14ac:dyDescent="0.2">
      <c r="A268" s="134"/>
      <c r="B268" s="134"/>
      <c r="C268" s="134"/>
      <c r="D268" s="134"/>
      <c r="E268" s="134"/>
      <c r="F268" s="150"/>
      <c r="G268" s="153"/>
      <c r="H268" s="153"/>
      <c r="L268" s="279"/>
      <c r="Q268" s="263"/>
      <c r="R268" s="285"/>
    </row>
    <row r="269" spans="1:18" s="114" customFormat="1" ht="24.95" customHeight="1" x14ac:dyDescent="0.2">
      <c r="A269" s="138"/>
      <c r="B269" s="138"/>
      <c r="C269" s="138"/>
      <c r="D269" s="138"/>
      <c r="E269" s="138"/>
      <c r="F269" s="138"/>
      <c r="G269" s="138"/>
      <c r="H269" s="138"/>
      <c r="L269" s="279"/>
      <c r="Q269" s="263"/>
      <c r="R269" s="285"/>
    </row>
    <row r="270" spans="1:18" s="114" customFormat="1" ht="20.100000000000001" customHeight="1" x14ac:dyDescent="0.3">
      <c r="A270" s="137"/>
      <c r="B270" s="137"/>
      <c r="C270" s="137"/>
      <c r="D270" s="138"/>
      <c r="E270" s="138"/>
      <c r="F270" s="156"/>
      <c r="G270" s="113"/>
      <c r="H270" s="157"/>
      <c r="L270" s="279"/>
      <c r="Q270" s="263"/>
      <c r="R270" s="285"/>
    </row>
    <row r="271" spans="1:18" s="114" customFormat="1" ht="20.100000000000001" customHeight="1" x14ac:dyDescent="0.3">
      <c r="A271" s="137"/>
      <c r="B271" s="137"/>
      <c r="C271" s="137"/>
      <c r="D271" s="137"/>
      <c r="E271" s="113"/>
      <c r="F271" s="156"/>
      <c r="G271" s="113"/>
      <c r="H271" s="177"/>
      <c r="L271" s="279"/>
      <c r="Q271" s="263"/>
      <c r="R271" s="285"/>
    </row>
    <row r="272" spans="1:18" s="114" customFormat="1" ht="20.100000000000001" customHeight="1" x14ac:dyDescent="0.2">
      <c r="A272" s="137"/>
      <c r="B272" s="137"/>
      <c r="C272" s="137"/>
      <c r="D272" s="137"/>
      <c r="E272" s="138"/>
      <c r="F272" s="138"/>
      <c r="G272" s="159"/>
      <c r="H272" s="150"/>
      <c r="L272" s="279"/>
      <c r="Q272" s="263"/>
      <c r="R272" s="285"/>
    </row>
    <row r="273" spans="1:18" s="114" customFormat="1" ht="20.100000000000001" customHeight="1" x14ac:dyDescent="0.3">
      <c r="A273" s="137"/>
      <c r="B273" s="137"/>
      <c r="C273" s="137"/>
      <c r="D273" s="137"/>
      <c r="E273" s="138"/>
      <c r="F273" s="138"/>
      <c r="G273" s="160"/>
      <c r="H273" s="177"/>
      <c r="L273" s="279"/>
      <c r="Q273" s="263"/>
      <c r="R273" s="285"/>
    </row>
    <row r="274" spans="1:18" s="114" customFormat="1" ht="20.100000000000001" customHeight="1" x14ac:dyDescent="0.3">
      <c r="A274" s="137"/>
      <c r="B274" s="137"/>
      <c r="C274" s="137"/>
      <c r="D274" s="137"/>
      <c r="E274" s="138"/>
      <c r="F274" s="138"/>
      <c r="G274" s="160"/>
      <c r="H274" s="177"/>
      <c r="L274" s="279"/>
      <c r="Q274" s="263"/>
      <c r="R274" s="285"/>
    </row>
    <row r="275" spans="1:18" s="114" customFormat="1" ht="20.100000000000001" customHeight="1" x14ac:dyDescent="0.2">
      <c r="A275" s="161"/>
      <c r="B275" s="137"/>
      <c r="C275" s="137"/>
      <c r="D275" s="137"/>
      <c r="E275" s="138"/>
      <c r="F275" s="138"/>
      <c r="G275" s="138"/>
      <c r="H275" s="150"/>
      <c r="L275" s="279"/>
      <c r="Q275" s="263"/>
      <c r="R275" s="285"/>
    </row>
    <row r="276" spans="1:18" s="114" customFormat="1" ht="20.100000000000001" customHeight="1" x14ac:dyDescent="0.3">
      <c r="A276" s="140"/>
      <c r="B276" s="140"/>
      <c r="C276" s="137"/>
      <c r="D276" s="137"/>
      <c r="E276" s="138"/>
      <c r="F276" s="138"/>
      <c r="G276" s="163"/>
      <c r="H276" s="164"/>
      <c r="L276" s="279"/>
      <c r="Q276" s="263"/>
      <c r="R276" s="285"/>
    </row>
    <row r="277" spans="1:18" s="114" customFormat="1" ht="20.100000000000001" customHeight="1" x14ac:dyDescent="0.3">
      <c r="A277" s="140"/>
      <c r="B277" s="140"/>
      <c r="C277" s="137"/>
      <c r="D277" s="137"/>
      <c r="E277" s="138"/>
      <c r="F277" s="138"/>
      <c r="G277" s="163"/>
      <c r="H277" s="136"/>
      <c r="L277" s="279"/>
      <c r="Q277" s="263"/>
      <c r="R277" s="285"/>
    </row>
    <row r="278" spans="1:18" s="114" customFormat="1" ht="20.100000000000001" customHeight="1" x14ac:dyDescent="0.3">
      <c r="A278" s="140"/>
      <c r="B278" s="140"/>
      <c r="C278" s="138"/>
      <c r="D278" s="138"/>
      <c r="E278" s="138"/>
      <c r="F278" s="158"/>
      <c r="G278" s="113"/>
      <c r="H278" s="136"/>
      <c r="L278" s="279"/>
      <c r="Q278" s="263"/>
      <c r="R278" s="285"/>
    </row>
    <row r="279" spans="1:18" s="114" customFormat="1" ht="24.95" customHeight="1" x14ac:dyDescent="0.2">
      <c r="A279" s="140"/>
      <c r="B279" s="140"/>
      <c r="C279" s="168"/>
      <c r="D279" s="168"/>
      <c r="E279" s="168"/>
      <c r="F279" s="168"/>
      <c r="G279" s="168"/>
      <c r="H279" s="169"/>
      <c r="L279" s="279"/>
      <c r="Q279" s="263"/>
      <c r="R279" s="285"/>
    </row>
    <row r="280" spans="1:18" s="114" customFormat="1" x14ac:dyDescent="0.2">
      <c r="A280" s="134"/>
      <c r="B280" s="134"/>
      <c r="C280" s="134"/>
      <c r="D280" s="134"/>
      <c r="E280" s="134"/>
      <c r="F280" s="134"/>
      <c r="G280" s="134"/>
      <c r="H280" s="134"/>
      <c r="L280" s="279"/>
      <c r="Q280" s="263"/>
      <c r="R280" s="285"/>
    </row>
    <row r="281" spans="1:18" s="114" customFormat="1" x14ac:dyDescent="0.2">
      <c r="A281" s="137"/>
      <c r="B281" s="137"/>
      <c r="C281" s="137"/>
      <c r="D281" s="138"/>
      <c r="E281" s="138"/>
      <c r="G281" s="138"/>
      <c r="H281" s="138"/>
      <c r="L281" s="279"/>
      <c r="Q281" s="263"/>
      <c r="R281" s="285"/>
    </row>
    <row r="282" spans="1:18" s="114" customFormat="1" x14ac:dyDescent="0.2">
      <c r="A282" s="137"/>
      <c r="B282" s="137"/>
      <c r="C282" s="137"/>
      <c r="D282" s="138"/>
      <c r="E282" s="138"/>
      <c r="F282" s="116"/>
      <c r="G282" s="117"/>
      <c r="H282" s="117"/>
      <c r="L282" s="279"/>
      <c r="Q282" s="263"/>
      <c r="R282" s="285"/>
    </row>
    <row r="283" spans="1:18" s="114" customFormat="1" x14ac:dyDescent="0.2">
      <c r="A283" s="137"/>
      <c r="B283" s="137"/>
      <c r="C283" s="137"/>
      <c r="D283" s="138"/>
      <c r="E283" s="138"/>
      <c r="F283" s="117"/>
      <c r="G283" s="118"/>
      <c r="H283" s="118"/>
      <c r="L283" s="279"/>
      <c r="Q283" s="263"/>
      <c r="R283" s="285"/>
    </row>
    <row r="284" spans="1:18" s="114" customFormat="1" x14ac:dyDescent="0.2">
      <c r="A284" s="137"/>
      <c r="B284" s="137"/>
      <c r="C284" s="137"/>
      <c r="D284" s="138"/>
      <c r="E284" s="138"/>
      <c r="F284" s="117"/>
      <c r="G284" s="118"/>
      <c r="H284" s="118"/>
      <c r="L284" s="279"/>
      <c r="Q284" s="263"/>
      <c r="R284" s="285"/>
    </row>
    <row r="285" spans="1:18" s="114" customFormat="1" x14ac:dyDescent="0.2">
      <c r="A285" s="137"/>
      <c r="B285" s="137"/>
      <c r="C285" s="140"/>
      <c r="D285" s="138"/>
      <c r="E285" s="138"/>
      <c r="F285" s="117"/>
      <c r="G285" s="118"/>
      <c r="H285" s="118"/>
      <c r="L285" s="279"/>
      <c r="Q285" s="263"/>
      <c r="R285" s="285"/>
    </row>
    <row r="286" spans="1:18" s="114" customFormat="1" x14ac:dyDescent="0.2">
      <c r="A286" s="137"/>
      <c r="B286" s="137"/>
      <c r="C286" s="137"/>
      <c r="D286" s="138"/>
      <c r="E286" s="138"/>
      <c r="F286" s="117"/>
      <c r="G286" s="118"/>
      <c r="H286" s="118"/>
      <c r="L286" s="279"/>
      <c r="Q286" s="263"/>
      <c r="R286" s="285"/>
    </row>
    <row r="287" spans="1:18" s="114" customFormat="1" x14ac:dyDescent="0.2">
      <c r="A287" s="137"/>
      <c r="B287" s="137"/>
      <c r="C287" s="137"/>
      <c r="D287" s="138"/>
      <c r="E287" s="138"/>
      <c r="F287" s="117"/>
      <c r="G287" s="118"/>
      <c r="H287" s="118"/>
      <c r="L287" s="279"/>
      <c r="Q287" s="263"/>
      <c r="R287" s="285"/>
    </row>
    <row r="288" spans="1:18" s="114" customFormat="1" x14ac:dyDescent="0.2">
      <c r="A288" s="138"/>
      <c r="B288" s="138"/>
      <c r="C288" s="138"/>
      <c r="D288" s="138"/>
      <c r="E288" s="138"/>
      <c r="F288" s="117"/>
      <c r="G288" s="118"/>
      <c r="H288" s="118"/>
      <c r="L288" s="279"/>
      <c r="Q288" s="263"/>
      <c r="R288" s="285"/>
    </row>
    <row r="289" spans="1:18" s="114" customFormat="1" x14ac:dyDescent="0.2">
      <c r="A289" s="138"/>
      <c r="B289" s="138"/>
      <c r="C289" s="138"/>
      <c r="D289" s="138"/>
      <c r="E289" s="138"/>
      <c r="F289" s="134"/>
      <c r="G289" s="139"/>
      <c r="H289" s="139"/>
      <c r="L289" s="279"/>
      <c r="Q289" s="263"/>
      <c r="R289" s="285"/>
    </row>
    <row r="290" spans="1:18" s="114" customFormat="1" x14ac:dyDescent="0.2">
      <c r="A290" s="138"/>
      <c r="B290" s="138"/>
      <c r="C290" s="138"/>
      <c r="D290" s="138"/>
      <c r="E290" s="138"/>
      <c r="F290" s="134"/>
      <c r="G290" s="139"/>
      <c r="H290" s="139"/>
      <c r="L290" s="279"/>
      <c r="Q290" s="263"/>
      <c r="R290" s="285"/>
    </row>
    <row r="291" spans="1:18" s="114" customFormat="1" x14ac:dyDescent="0.2">
      <c r="A291" s="138"/>
      <c r="B291" s="138"/>
      <c r="C291" s="138"/>
      <c r="D291" s="138"/>
      <c r="E291" s="138"/>
      <c r="F291" s="134"/>
      <c r="G291" s="134"/>
      <c r="H291" s="134"/>
      <c r="L291" s="279"/>
      <c r="Q291" s="263"/>
      <c r="R291" s="285"/>
    </row>
    <row r="292" spans="1:18" s="114" customFormat="1" x14ac:dyDescent="0.2">
      <c r="A292" s="138"/>
      <c r="B292" s="138"/>
      <c r="C292" s="138"/>
      <c r="D292" s="138"/>
      <c r="E292" s="138"/>
      <c r="F292" s="134"/>
      <c r="G292" s="139"/>
      <c r="H292" s="139"/>
      <c r="L292" s="279"/>
      <c r="Q292" s="263"/>
      <c r="R292" s="285"/>
    </row>
    <row r="293" spans="1:18" s="114" customFormat="1" ht="24.95" customHeight="1" x14ac:dyDescent="0.2">
      <c r="A293" s="144"/>
      <c r="B293" s="144"/>
      <c r="C293" s="119"/>
      <c r="D293" s="119"/>
      <c r="E293" s="119"/>
      <c r="F293" s="145"/>
      <c r="G293" s="146"/>
      <c r="H293" s="146"/>
      <c r="L293" s="279"/>
      <c r="Q293" s="263"/>
      <c r="R293" s="285"/>
    </row>
    <row r="294" spans="1:18" s="114" customFormat="1" ht="24.95" customHeight="1" x14ac:dyDescent="0.2">
      <c r="A294" s="119"/>
      <c r="B294" s="119"/>
      <c r="C294" s="119"/>
      <c r="D294" s="119"/>
      <c r="E294" s="138"/>
      <c r="F294" s="138"/>
      <c r="G294" s="138"/>
      <c r="H294" s="138"/>
      <c r="L294" s="279"/>
      <c r="Q294" s="263"/>
      <c r="R294" s="285"/>
    </row>
    <row r="295" spans="1:18" s="114" customFormat="1" ht="15.75" x14ac:dyDescent="0.2">
      <c r="A295" s="147"/>
      <c r="B295" s="147"/>
      <c r="C295" s="174"/>
      <c r="D295" s="113"/>
      <c r="E295" s="113"/>
      <c r="F295" s="113"/>
      <c r="G295" s="138"/>
      <c r="H295" s="138"/>
      <c r="L295" s="279"/>
      <c r="Q295" s="263"/>
      <c r="R295" s="285"/>
    </row>
    <row r="296" spans="1:18" s="114" customFormat="1" ht="24.95" customHeight="1" x14ac:dyDescent="0.2">
      <c r="A296" s="170"/>
      <c r="B296" s="171"/>
      <c r="C296" s="138"/>
      <c r="D296" s="138"/>
      <c r="E296" s="138"/>
      <c r="F296" s="138"/>
      <c r="G296" s="138"/>
      <c r="H296" s="173"/>
      <c r="L296" s="279"/>
      <c r="Q296" s="263"/>
      <c r="R296" s="285"/>
    </row>
    <row r="297" spans="1:18" s="114" customFormat="1" ht="20.100000000000001" customHeight="1" x14ac:dyDescent="0.2">
      <c r="A297" s="148"/>
      <c r="B297" s="148"/>
      <c r="C297" s="148"/>
      <c r="D297" s="148"/>
      <c r="E297" s="148"/>
      <c r="F297" s="149"/>
      <c r="G297" s="149"/>
      <c r="H297" s="149"/>
      <c r="L297" s="279"/>
      <c r="Q297" s="263"/>
      <c r="R297" s="285"/>
    </row>
    <row r="298" spans="1:18" s="114" customFormat="1" ht="20.100000000000001" customHeight="1" x14ac:dyDescent="0.2">
      <c r="A298" s="134"/>
      <c r="B298" s="134"/>
      <c r="C298" s="134"/>
      <c r="D298" s="134"/>
      <c r="E298" s="134"/>
      <c r="F298" s="150"/>
      <c r="G298" s="151"/>
      <c r="H298" s="152"/>
      <c r="L298" s="279"/>
      <c r="Q298" s="263"/>
      <c r="R298" s="285"/>
    </row>
    <row r="299" spans="1:18" s="114" customFormat="1" ht="20.100000000000001" customHeight="1" x14ac:dyDescent="0.2">
      <c r="A299" s="134"/>
      <c r="B299" s="134"/>
      <c r="C299" s="134"/>
      <c r="D299" s="134"/>
      <c r="E299" s="134"/>
      <c r="F299" s="150"/>
      <c r="G299" s="178"/>
      <c r="H299" s="152"/>
      <c r="L299" s="279"/>
      <c r="Q299" s="263"/>
      <c r="R299" s="285"/>
    </row>
    <row r="300" spans="1:18" s="114" customFormat="1" ht="20.100000000000001" customHeight="1" x14ac:dyDescent="0.2">
      <c r="A300" s="134"/>
      <c r="B300" s="134"/>
      <c r="C300" s="134"/>
      <c r="D300" s="134"/>
      <c r="E300" s="134"/>
      <c r="F300" s="150"/>
      <c r="G300" s="152"/>
      <c r="H300" s="152"/>
      <c r="L300" s="279"/>
      <c r="Q300" s="263"/>
      <c r="R300" s="285"/>
    </row>
    <row r="301" spans="1:18" s="114" customFormat="1" ht="20.100000000000001" customHeight="1" x14ac:dyDescent="0.2">
      <c r="A301" s="134"/>
      <c r="B301" s="134"/>
      <c r="C301" s="134"/>
      <c r="D301" s="134"/>
      <c r="E301" s="134"/>
      <c r="F301" s="150"/>
      <c r="G301" s="152"/>
      <c r="H301" s="152"/>
      <c r="L301" s="279"/>
      <c r="Q301" s="263"/>
      <c r="R301" s="285"/>
    </row>
    <row r="302" spans="1:18" s="114" customFormat="1" ht="20.100000000000001" customHeight="1" x14ac:dyDescent="0.2">
      <c r="A302" s="134"/>
      <c r="B302" s="134"/>
      <c r="C302" s="134"/>
      <c r="D302" s="134"/>
      <c r="E302" s="134"/>
      <c r="F302" s="150"/>
      <c r="G302" s="152"/>
      <c r="H302" s="152"/>
      <c r="L302" s="279"/>
      <c r="Q302" s="263"/>
      <c r="R302" s="285"/>
    </row>
    <row r="303" spans="1:18" s="114" customFormat="1" ht="20.100000000000001" customHeight="1" x14ac:dyDescent="0.2">
      <c r="A303" s="134"/>
      <c r="B303" s="134"/>
      <c r="C303" s="134"/>
      <c r="D303" s="134"/>
      <c r="E303" s="134"/>
      <c r="F303" s="150"/>
      <c r="G303" s="153"/>
      <c r="H303" s="153"/>
      <c r="L303" s="279"/>
      <c r="Q303" s="263"/>
      <c r="R303" s="285"/>
    </row>
    <row r="304" spans="1:18" s="114" customFormat="1" ht="20.100000000000001" customHeight="1" x14ac:dyDescent="0.2">
      <c r="A304" s="134"/>
      <c r="B304" s="134"/>
      <c r="C304" s="134"/>
      <c r="D304" s="134"/>
      <c r="E304" s="134"/>
      <c r="F304" s="150"/>
      <c r="G304" s="152"/>
      <c r="H304" s="152"/>
      <c r="L304" s="279"/>
      <c r="Q304" s="263"/>
      <c r="R304" s="285"/>
    </row>
    <row r="305" spans="1:18" s="114" customFormat="1" ht="20.100000000000001" customHeight="1" x14ac:dyDescent="0.2">
      <c r="A305" s="134"/>
      <c r="B305" s="134"/>
      <c r="C305" s="134"/>
      <c r="D305" s="134"/>
      <c r="E305" s="134"/>
      <c r="F305" s="150"/>
      <c r="G305" s="153"/>
      <c r="H305" s="153"/>
      <c r="L305" s="279"/>
      <c r="Q305" s="263"/>
      <c r="R305" s="285"/>
    </row>
    <row r="306" spans="1:18" s="114" customFormat="1" ht="20.100000000000001" customHeight="1" x14ac:dyDescent="0.2">
      <c r="A306" s="134"/>
      <c r="B306" s="134"/>
      <c r="C306" s="134"/>
      <c r="D306" s="134"/>
      <c r="E306" s="134"/>
      <c r="F306" s="150"/>
      <c r="G306" s="153"/>
      <c r="H306" s="153"/>
      <c r="L306" s="279"/>
      <c r="Q306" s="263"/>
      <c r="R306" s="285"/>
    </row>
    <row r="307" spans="1:18" s="114" customFormat="1" ht="20.100000000000001" customHeight="1" x14ac:dyDescent="0.2">
      <c r="A307" s="134"/>
      <c r="B307" s="134"/>
      <c r="C307" s="134"/>
      <c r="D307" s="134"/>
      <c r="E307" s="134"/>
      <c r="F307" s="150"/>
      <c r="G307" s="153"/>
      <c r="H307" s="153"/>
      <c r="L307" s="279"/>
      <c r="Q307" s="263"/>
      <c r="R307" s="285"/>
    </row>
    <row r="308" spans="1:18" s="114" customFormat="1" ht="20.100000000000001" customHeight="1" x14ac:dyDescent="0.2">
      <c r="A308" s="134"/>
      <c r="B308" s="134"/>
      <c r="C308" s="134"/>
      <c r="D308" s="134"/>
      <c r="E308" s="134"/>
      <c r="F308" s="175"/>
      <c r="G308" s="154"/>
      <c r="H308" s="176"/>
      <c r="L308" s="279"/>
      <c r="Q308" s="263"/>
      <c r="R308" s="285"/>
    </row>
    <row r="309" spans="1:18" s="114" customFormat="1" ht="20.100000000000001" customHeight="1" x14ac:dyDescent="0.2">
      <c r="A309" s="134"/>
      <c r="B309" s="134"/>
      <c r="C309" s="134"/>
      <c r="D309" s="134"/>
      <c r="E309" s="134"/>
      <c r="F309" s="150"/>
      <c r="G309" s="153"/>
      <c r="H309" s="153"/>
      <c r="L309" s="279"/>
      <c r="Q309" s="263"/>
      <c r="R309" s="285"/>
    </row>
    <row r="310" spans="1:18" s="114" customFormat="1" ht="20.100000000000001" customHeight="1" x14ac:dyDescent="0.2">
      <c r="A310" s="134"/>
      <c r="B310" s="134"/>
      <c r="C310" s="134"/>
      <c r="D310" s="134"/>
      <c r="E310" s="134"/>
      <c r="F310" s="150"/>
      <c r="G310" s="153"/>
      <c r="H310" s="153"/>
      <c r="L310" s="279"/>
      <c r="Q310" s="263"/>
      <c r="R310" s="285"/>
    </row>
    <row r="311" spans="1:18" s="114" customFormat="1" ht="20.100000000000001" customHeight="1" x14ac:dyDescent="0.2">
      <c r="A311" s="134"/>
      <c r="B311" s="134"/>
      <c r="C311" s="134"/>
      <c r="D311" s="134"/>
      <c r="E311" s="134"/>
      <c r="F311" s="150"/>
      <c r="G311" s="155"/>
      <c r="H311" s="155"/>
      <c r="L311" s="279"/>
      <c r="Q311" s="263"/>
      <c r="R311" s="285"/>
    </row>
    <row r="312" spans="1:18" s="114" customFormat="1" ht="20.100000000000001" customHeight="1" x14ac:dyDescent="0.2">
      <c r="A312" s="134"/>
      <c r="B312" s="134"/>
      <c r="C312" s="134"/>
      <c r="D312" s="134"/>
      <c r="E312" s="134"/>
      <c r="F312" s="150"/>
      <c r="G312" s="153"/>
      <c r="H312" s="153"/>
      <c r="L312" s="279"/>
      <c r="Q312" s="263"/>
      <c r="R312" s="285"/>
    </row>
    <row r="313" spans="1:18" s="114" customFormat="1" ht="20.100000000000001" customHeight="1" x14ac:dyDescent="0.2">
      <c r="A313" s="134"/>
      <c r="B313" s="134"/>
      <c r="C313" s="134"/>
      <c r="D313" s="134"/>
      <c r="E313" s="134"/>
      <c r="F313" s="150"/>
      <c r="G313" s="153"/>
      <c r="H313" s="153"/>
      <c r="L313" s="279"/>
      <c r="Q313" s="263"/>
      <c r="R313" s="285"/>
    </row>
    <row r="314" spans="1:18" s="114" customFormat="1" ht="24.95" customHeight="1" x14ac:dyDescent="0.2">
      <c r="A314" s="138"/>
      <c r="B314" s="138"/>
      <c r="C314" s="138"/>
      <c r="D314" s="138"/>
      <c r="E314" s="138"/>
      <c r="F314" s="138"/>
      <c r="G314" s="138"/>
      <c r="H314" s="138"/>
      <c r="L314" s="279"/>
      <c r="Q314" s="263"/>
      <c r="R314" s="285"/>
    </row>
    <row r="315" spans="1:18" s="114" customFormat="1" ht="20.100000000000001" customHeight="1" x14ac:dyDescent="0.3">
      <c r="A315" s="137"/>
      <c r="B315" s="137"/>
      <c r="C315" s="137"/>
      <c r="D315" s="138"/>
      <c r="E315" s="138"/>
      <c r="F315" s="156"/>
      <c r="G315" s="113"/>
      <c r="H315" s="157"/>
      <c r="L315" s="279"/>
      <c r="Q315" s="263"/>
      <c r="R315" s="285"/>
    </row>
    <row r="316" spans="1:18" s="114" customFormat="1" ht="20.100000000000001" customHeight="1" x14ac:dyDescent="0.3">
      <c r="A316" s="137"/>
      <c r="B316" s="137"/>
      <c r="C316" s="137"/>
      <c r="D316" s="137"/>
      <c r="E316" s="113"/>
      <c r="F316" s="156"/>
      <c r="G316" s="113"/>
      <c r="H316" s="177"/>
      <c r="L316" s="279"/>
      <c r="Q316" s="263"/>
      <c r="R316" s="285"/>
    </row>
    <row r="317" spans="1:18" s="114" customFormat="1" ht="20.100000000000001" customHeight="1" x14ac:dyDescent="0.2">
      <c r="A317" s="137"/>
      <c r="B317" s="137"/>
      <c r="C317" s="137"/>
      <c r="D317" s="137"/>
      <c r="E317" s="138"/>
      <c r="F317" s="138"/>
      <c r="G317" s="159"/>
      <c r="H317" s="150"/>
      <c r="L317" s="279"/>
      <c r="Q317" s="263"/>
      <c r="R317" s="285"/>
    </row>
    <row r="318" spans="1:18" s="114" customFormat="1" ht="20.100000000000001" customHeight="1" x14ac:dyDescent="0.3">
      <c r="A318" s="137"/>
      <c r="B318" s="137"/>
      <c r="C318" s="137"/>
      <c r="D318" s="137"/>
      <c r="E318" s="138"/>
      <c r="F318" s="138"/>
      <c r="G318" s="160"/>
      <c r="H318" s="177"/>
      <c r="L318" s="279"/>
      <c r="Q318" s="263"/>
      <c r="R318" s="285"/>
    </row>
    <row r="319" spans="1:18" s="114" customFormat="1" ht="20.100000000000001" customHeight="1" x14ac:dyDescent="0.3">
      <c r="A319" s="137"/>
      <c r="B319" s="137"/>
      <c r="C319" s="137"/>
      <c r="D319" s="137"/>
      <c r="E319" s="138"/>
      <c r="F319" s="138"/>
      <c r="G319" s="160"/>
      <c r="H319" s="177"/>
      <c r="L319" s="279"/>
      <c r="Q319" s="263"/>
      <c r="R319" s="285"/>
    </row>
    <row r="320" spans="1:18" s="114" customFormat="1" ht="20.100000000000001" customHeight="1" x14ac:dyDescent="0.2">
      <c r="A320" s="161"/>
      <c r="B320" s="137"/>
      <c r="C320" s="137"/>
      <c r="D320" s="137"/>
      <c r="E320" s="138"/>
      <c r="F320" s="138"/>
      <c r="G320" s="138"/>
      <c r="H320" s="150"/>
      <c r="L320" s="279"/>
      <c r="Q320" s="263"/>
      <c r="R320" s="285"/>
    </row>
    <row r="321" spans="1:18" s="114" customFormat="1" ht="20.100000000000001" customHeight="1" x14ac:dyDescent="0.3">
      <c r="A321" s="140"/>
      <c r="B321" s="140"/>
      <c r="C321" s="137"/>
      <c r="D321" s="137"/>
      <c r="E321" s="138"/>
      <c r="F321" s="138"/>
      <c r="G321" s="163"/>
      <c r="H321" s="164"/>
      <c r="L321" s="279"/>
      <c r="Q321" s="263"/>
      <c r="R321" s="285"/>
    </row>
    <row r="322" spans="1:18" s="114" customFormat="1" ht="20.100000000000001" customHeight="1" x14ac:dyDescent="0.3">
      <c r="A322" s="140"/>
      <c r="B322" s="140"/>
      <c r="C322" s="137"/>
      <c r="D322" s="137"/>
      <c r="E322" s="138"/>
      <c r="F322" s="138"/>
      <c r="G322" s="163"/>
      <c r="H322" s="136"/>
      <c r="L322" s="279"/>
      <c r="Q322" s="263"/>
      <c r="R322" s="285"/>
    </row>
    <row r="323" spans="1:18" s="114" customFormat="1" ht="20.100000000000001" customHeight="1" x14ac:dyDescent="0.3">
      <c r="A323" s="140"/>
      <c r="B323" s="140"/>
      <c r="C323" s="138"/>
      <c r="D323" s="138"/>
      <c r="E323" s="138"/>
      <c r="F323" s="158"/>
      <c r="G323" s="113"/>
      <c r="H323" s="136"/>
      <c r="L323" s="279"/>
      <c r="Q323" s="263"/>
      <c r="R323" s="285"/>
    </row>
    <row r="324" spans="1:18" s="114" customFormat="1" ht="24.95" customHeight="1" x14ac:dyDescent="0.2">
      <c r="A324" s="140"/>
      <c r="B324" s="140"/>
      <c r="C324" s="168"/>
      <c r="D324" s="168"/>
      <c r="E324" s="168"/>
      <c r="F324" s="168"/>
      <c r="G324" s="168"/>
      <c r="H324" s="169"/>
      <c r="L324" s="279"/>
      <c r="Q324" s="263"/>
      <c r="R324" s="285"/>
    </row>
    <row r="325" spans="1:18" s="114" customFormat="1" x14ac:dyDescent="0.2">
      <c r="A325" s="134"/>
      <c r="B325" s="134"/>
      <c r="C325" s="134"/>
      <c r="D325" s="134"/>
      <c r="E325" s="134"/>
      <c r="F325" s="134"/>
      <c r="G325" s="134"/>
      <c r="H325" s="134"/>
      <c r="L325" s="279"/>
      <c r="Q325" s="263"/>
      <c r="R325" s="285"/>
    </row>
    <row r="326" spans="1:18" s="114" customFormat="1" x14ac:dyDescent="0.2">
      <c r="A326" s="137"/>
      <c r="B326" s="137"/>
      <c r="C326" s="137"/>
      <c r="D326" s="138"/>
      <c r="E326" s="138"/>
      <c r="G326" s="138"/>
      <c r="H326" s="138"/>
      <c r="L326" s="279"/>
      <c r="Q326" s="263"/>
      <c r="R326" s="285"/>
    </row>
    <row r="327" spans="1:18" s="114" customFormat="1" x14ac:dyDescent="0.2">
      <c r="A327" s="137"/>
      <c r="B327" s="137"/>
      <c r="C327" s="137"/>
      <c r="D327" s="138"/>
      <c r="E327" s="138"/>
      <c r="F327" s="116"/>
      <c r="G327" s="117"/>
      <c r="H327" s="117"/>
      <c r="L327" s="279"/>
      <c r="Q327" s="263"/>
      <c r="R327" s="285"/>
    </row>
    <row r="328" spans="1:18" s="114" customFormat="1" x14ac:dyDescent="0.2">
      <c r="A328" s="137"/>
      <c r="B328" s="137"/>
      <c r="C328" s="137"/>
      <c r="D328" s="138"/>
      <c r="E328" s="138"/>
      <c r="F328" s="117"/>
      <c r="G328" s="118"/>
      <c r="H328" s="118"/>
      <c r="L328" s="279"/>
      <c r="Q328" s="263"/>
      <c r="R328" s="285"/>
    </row>
    <row r="329" spans="1:18" s="114" customFormat="1" x14ac:dyDescent="0.2">
      <c r="A329" s="137"/>
      <c r="B329" s="137"/>
      <c r="C329" s="137"/>
      <c r="D329" s="138"/>
      <c r="E329" s="138"/>
      <c r="F329" s="117"/>
      <c r="G329" s="118"/>
      <c r="H329" s="118"/>
      <c r="L329" s="279"/>
      <c r="Q329" s="263"/>
      <c r="R329" s="285"/>
    </row>
    <row r="330" spans="1:18" s="114" customFormat="1" x14ac:dyDescent="0.2">
      <c r="A330" s="137"/>
      <c r="B330" s="137"/>
      <c r="C330" s="140"/>
      <c r="D330" s="138"/>
      <c r="E330" s="138"/>
      <c r="F330" s="117"/>
      <c r="G330" s="118"/>
      <c r="H330" s="118"/>
      <c r="L330" s="279"/>
      <c r="Q330" s="263"/>
      <c r="R330" s="285"/>
    </row>
    <row r="331" spans="1:18" s="114" customFormat="1" x14ac:dyDescent="0.2">
      <c r="A331" s="137"/>
      <c r="B331" s="137"/>
      <c r="C331" s="137"/>
      <c r="D331" s="138"/>
      <c r="E331" s="138"/>
      <c r="F331" s="117"/>
      <c r="G331" s="118"/>
      <c r="H331" s="118"/>
      <c r="L331" s="279"/>
      <c r="Q331" s="263"/>
      <c r="R331" s="285"/>
    </row>
    <row r="332" spans="1:18" s="114" customFormat="1" x14ac:dyDescent="0.2">
      <c r="A332" s="137"/>
      <c r="B332" s="137"/>
      <c r="C332" s="137"/>
      <c r="D332" s="138"/>
      <c r="E332" s="138"/>
      <c r="F332" s="117"/>
      <c r="G332" s="118"/>
      <c r="H332" s="118"/>
      <c r="L332" s="279"/>
      <c r="Q332" s="263"/>
      <c r="R332" s="285"/>
    </row>
    <row r="333" spans="1:18" s="114" customFormat="1" x14ac:dyDescent="0.2">
      <c r="A333" s="138"/>
      <c r="B333" s="138"/>
      <c r="C333" s="138"/>
      <c r="D333" s="138"/>
      <c r="E333" s="138"/>
      <c r="F333" s="117"/>
      <c r="G333" s="118"/>
      <c r="H333" s="118"/>
      <c r="L333" s="279"/>
      <c r="Q333" s="263"/>
      <c r="R333" s="285"/>
    </row>
    <row r="334" spans="1:18" s="114" customFormat="1" x14ac:dyDescent="0.2">
      <c r="A334" s="138"/>
      <c r="B334" s="138"/>
      <c r="C334" s="138"/>
      <c r="D334" s="138"/>
      <c r="E334" s="138"/>
      <c r="F334" s="134"/>
      <c r="G334" s="139"/>
      <c r="H334" s="139"/>
      <c r="L334" s="279"/>
      <c r="Q334" s="263"/>
      <c r="R334" s="285"/>
    </row>
    <row r="335" spans="1:18" s="114" customFormat="1" x14ac:dyDescent="0.2">
      <c r="A335" s="138"/>
      <c r="B335" s="138"/>
      <c r="C335" s="138"/>
      <c r="D335" s="138"/>
      <c r="E335" s="138"/>
      <c r="F335" s="134"/>
      <c r="G335" s="139"/>
      <c r="H335" s="139"/>
      <c r="L335" s="279"/>
      <c r="Q335" s="263"/>
      <c r="R335" s="285"/>
    </row>
    <row r="336" spans="1:18" s="114" customFormat="1" x14ac:dyDescent="0.2">
      <c r="A336" s="138"/>
      <c r="B336" s="138"/>
      <c r="C336" s="138"/>
      <c r="D336" s="138"/>
      <c r="E336" s="138"/>
      <c r="F336" s="134"/>
      <c r="G336" s="134"/>
      <c r="H336" s="134"/>
      <c r="L336" s="279"/>
      <c r="Q336" s="263"/>
      <c r="R336" s="285"/>
    </row>
    <row r="337" spans="1:18" s="114" customFormat="1" x14ac:dyDescent="0.2">
      <c r="A337" s="138"/>
      <c r="B337" s="138"/>
      <c r="C337" s="138"/>
      <c r="D337" s="138"/>
      <c r="E337" s="138"/>
      <c r="F337" s="134"/>
      <c r="G337" s="139"/>
      <c r="H337" s="139"/>
      <c r="L337" s="279"/>
      <c r="Q337" s="263"/>
      <c r="R337" s="285"/>
    </row>
    <row r="338" spans="1:18" s="114" customFormat="1" ht="24.95" customHeight="1" x14ac:dyDescent="0.2">
      <c r="A338" s="144"/>
      <c r="B338" s="144"/>
      <c r="C338" s="119"/>
      <c r="D338" s="119"/>
      <c r="E338" s="119"/>
      <c r="F338" s="145"/>
      <c r="G338" s="146"/>
      <c r="H338" s="146"/>
      <c r="L338" s="279"/>
      <c r="Q338" s="263"/>
      <c r="R338" s="285"/>
    </row>
    <row r="339" spans="1:18" s="114" customFormat="1" ht="24.95" customHeight="1" x14ac:dyDescent="0.2">
      <c r="A339" s="119"/>
      <c r="B339" s="119"/>
      <c r="C339" s="119"/>
      <c r="D339" s="119"/>
      <c r="E339" s="138"/>
      <c r="F339" s="138"/>
      <c r="G339" s="138"/>
      <c r="H339" s="138"/>
      <c r="L339" s="279"/>
      <c r="Q339" s="263"/>
      <c r="R339" s="285"/>
    </row>
    <row r="340" spans="1:18" s="114" customFormat="1" ht="15.75" x14ac:dyDescent="0.2">
      <c r="A340" s="147"/>
      <c r="B340" s="147"/>
      <c r="C340" s="174"/>
      <c r="D340" s="113"/>
      <c r="E340" s="113"/>
      <c r="F340" s="113"/>
      <c r="G340" s="138"/>
      <c r="H340" s="138"/>
      <c r="L340" s="279"/>
      <c r="Q340" s="263"/>
      <c r="R340" s="285"/>
    </row>
    <row r="341" spans="1:18" s="114" customFormat="1" ht="24.95" customHeight="1" x14ac:dyDescent="0.2">
      <c r="A341" s="170"/>
      <c r="B341" s="171"/>
      <c r="C341" s="138"/>
      <c r="D341" s="138"/>
      <c r="E341" s="138"/>
      <c r="F341" s="138"/>
      <c r="G341" s="138"/>
      <c r="H341" s="173"/>
      <c r="L341" s="279"/>
      <c r="Q341" s="263"/>
      <c r="R341" s="285"/>
    </row>
    <row r="342" spans="1:18" s="114" customFormat="1" ht="20.100000000000001" customHeight="1" x14ac:dyDescent="0.2">
      <c r="A342" s="148"/>
      <c r="B342" s="148"/>
      <c r="C342" s="148"/>
      <c r="D342" s="148"/>
      <c r="E342" s="148"/>
      <c r="F342" s="149"/>
      <c r="G342" s="149"/>
      <c r="H342" s="149"/>
      <c r="L342" s="279"/>
      <c r="Q342" s="263"/>
      <c r="R342" s="285"/>
    </row>
    <row r="343" spans="1:18" s="114" customFormat="1" ht="20.100000000000001" customHeight="1" x14ac:dyDescent="0.2">
      <c r="A343" s="134"/>
      <c r="B343" s="134"/>
      <c r="C343" s="134"/>
      <c r="D343" s="134"/>
      <c r="E343" s="134"/>
      <c r="F343" s="150"/>
      <c r="G343" s="151"/>
      <c r="H343" s="152"/>
      <c r="L343" s="279"/>
      <c r="Q343" s="263"/>
      <c r="R343" s="285"/>
    </row>
    <row r="344" spans="1:18" s="114" customFormat="1" ht="20.100000000000001" customHeight="1" x14ac:dyDescent="0.2">
      <c r="A344" s="134"/>
      <c r="B344" s="134"/>
      <c r="C344" s="134"/>
      <c r="D344" s="134"/>
      <c r="E344" s="134"/>
      <c r="F344" s="150"/>
      <c r="G344" s="151"/>
      <c r="H344" s="152"/>
      <c r="L344" s="279"/>
      <c r="Q344" s="263"/>
      <c r="R344" s="285"/>
    </row>
    <row r="345" spans="1:18" s="114" customFormat="1" ht="20.100000000000001" customHeight="1" x14ac:dyDescent="0.2">
      <c r="A345" s="134"/>
      <c r="B345" s="134"/>
      <c r="C345" s="134"/>
      <c r="D345" s="134"/>
      <c r="E345" s="134"/>
      <c r="F345" s="150"/>
      <c r="G345" s="152"/>
      <c r="H345" s="152"/>
      <c r="L345" s="279"/>
      <c r="Q345" s="263"/>
      <c r="R345" s="285"/>
    </row>
    <row r="346" spans="1:18" s="114" customFormat="1" ht="20.100000000000001" customHeight="1" x14ac:dyDescent="0.2">
      <c r="A346" s="134"/>
      <c r="B346" s="134"/>
      <c r="C346" s="134"/>
      <c r="D346" s="134"/>
      <c r="E346" s="134"/>
      <c r="F346" s="150"/>
      <c r="G346" s="152"/>
      <c r="H346" s="152"/>
      <c r="L346" s="279"/>
      <c r="Q346" s="263"/>
      <c r="R346" s="285"/>
    </row>
    <row r="347" spans="1:18" s="114" customFormat="1" ht="20.100000000000001" customHeight="1" x14ac:dyDescent="0.2">
      <c r="A347" s="134"/>
      <c r="B347" s="134"/>
      <c r="C347" s="134"/>
      <c r="D347" s="134"/>
      <c r="E347" s="134"/>
      <c r="F347" s="150"/>
      <c r="G347" s="152"/>
      <c r="H347" s="152"/>
      <c r="L347" s="279"/>
      <c r="Q347" s="263"/>
      <c r="R347" s="285"/>
    </row>
    <row r="348" spans="1:18" s="114" customFormat="1" ht="20.100000000000001" customHeight="1" x14ac:dyDescent="0.2">
      <c r="A348" s="134"/>
      <c r="B348" s="134"/>
      <c r="C348" s="134"/>
      <c r="D348" s="134"/>
      <c r="E348" s="134"/>
      <c r="F348" s="150"/>
      <c r="G348" s="153"/>
      <c r="H348" s="153"/>
      <c r="L348" s="279"/>
      <c r="Q348" s="263"/>
      <c r="R348" s="285"/>
    </row>
    <row r="349" spans="1:18" s="114" customFormat="1" ht="20.100000000000001" customHeight="1" x14ac:dyDescent="0.2">
      <c r="A349" s="134"/>
      <c r="B349" s="134"/>
      <c r="C349" s="134"/>
      <c r="D349" s="134"/>
      <c r="E349" s="134"/>
      <c r="F349" s="150"/>
      <c r="G349" s="152"/>
      <c r="H349" s="152"/>
      <c r="L349" s="279"/>
      <c r="Q349" s="263"/>
      <c r="R349" s="285"/>
    </row>
    <row r="350" spans="1:18" s="114" customFormat="1" ht="20.100000000000001" customHeight="1" x14ac:dyDescent="0.2">
      <c r="A350" s="134"/>
      <c r="B350" s="134"/>
      <c r="C350" s="134"/>
      <c r="D350" s="134"/>
      <c r="E350" s="134"/>
      <c r="F350" s="150"/>
      <c r="G350" s="153"/>
      <c r="H350" s="153"/>
      <c r="L350" s="279"/>
      <c r="Q350" s="263"/>
      <c r="R350" s="285"/>
    </row>
    <row r="351" spans="1:18" s="114" customFormat="1" ht="20.100000000000001" customHeight="1" x14ac:dyDescent="0.2">
      <c r="A351" s="134"/>
      <c r="B351" s="134"/>
      <c r="C351" s="134"/>
      <c r="D351" s="134"/>
      <c r="E351" s="134"/>
      <c r="F351" s="150"/>
      <c r="G351" s="153"/>
      <c r="H351" s="153"/>
      <c r="L351" s="279"/>
      <c r="Q351" s="263"/>
      <c r="R351" s="285"/>
    </row>
    <row r="352" spans="1:18" s="114" customFormat="1" ht="20.100000000000001" customHeight="1" x14ac:dyDescent="0.2">
      <c r="A352" s="134"/>
      <c r="B352" s="134"/>
      <c r="C352" s="134"/>
      <c r="D352" s="134"/>
      <c r="E352" s="134"/>
      <c r="F352" s="150"/>
      <c r="G352" s="153"/>
      <c r="H352" s="153"/>
      <c r="L352" s="279"/>
      <c r="Q352" s="263"/>
      <c r="R352" s="285"/>
    </row>
    <row r="353" spans="1:18" s="114" customFormat="1" ht="20.100000000000001" customHeight="1" x14ac:dyDescent="0.2">
      <c r="A353" s="134"/>
      <c r="B353" s="134"/>
      <c r="C353" s="134"/>
      <c r="D353" s="134"/>
      <c r="E353" s="134"/>
      <c r="F353" s="175"/>
      <c r="G353" s="154"/>
      <c r="H353" s="176"/>
      <c r="L353" s="279"/>
      <c r="Q353" s="263"/>
      <c r="R353" s="285"/>
    </row>
    <row r="354" spans="1:18" s="114" customFormat="1" ht="20.100000000000001" customHeight="1" x14ac:dyDescent="0.2">
      <c r="A354" s="134"/>
      <c r="B354" s="134"/>
      <c r="C354" s="134"/>
      <c r="D354" s="134"/>
      <c r="E354" s="134"/>
      <c r="F354" s="150"/>
      <c r="G354" s="153"/>
      <c r="H354" s="153"/>
      <c r="L354" s="279"/>
      <c r="Q354" s="263"/>
      <c r="R354" s="285"/>
    </row>
    <row r="355" spans="1:18" s="114" customFormat="1" ht="20.100000000000001" customHeight="1" x14ac:dyDescent="0.2">
      <c r="A355" s="134"/>
      <c r="B355" s="134"/>
      <c r="C355" s="134"/>
      <c r="D355" s="134"/>
      <c r="E355" s="134"/>
      <c r="F355" s="150"/>
      <c r="G355" s="153"/>
      <c r="H355" s="153"/>
      <c r="L355" s="279"/>
      <c r="Q355" s="263"/>
      <c r="R355" s="285"/>
    </row>
    <row r="356" spans="1:18" s="114" customFormat="1" ht="20.100000000000001" customHeight="1" x14ac:dyDescent="0.2">
      <c r="A356" s="134"/>
      <c r="B356" s="134"/>
      <c r="C356" s="134"/>
      <c r="D356" s="134"/>
      <c r="E356" s="134"/>
      <c r="F356" s="150"/>
      <c r="G356" s="155"/>
      <c r="H356" s="155"/>
      <c r="L356" s="279"/>
      <c r="Q356" s="263"/>
      <c r="R356" s="285"/>
    </row>
    <row r="357" spans="1:18" s="114" customFormat="1" ht="20.100000000000001" customHeight="1" x14ac:dyDescent="0.2">
      <c r="A357" s="134"/>
      <c r="B357" s="134"/>
      <c r="C357" s="134"/>
      <c r="D357" s="134"/>
      <c r="E357" s="134"/>
      <c r="F357" s="150"/>
      <c r="G357" s="153"/>
      <c r="H357" s="153"/>
      <c r="L357" s="279"/>
      <c r="Q357" s="263"/>
      <c r="R357" s="285"/>
    </row>
    <row r="358" spans="1:18" s="114" customFormat="1" ht="20.100000000000001" customHeight="1" x14ac:dyDescent="0.2">
      <c r="A358" s="134"/>
      <c r="B358" s="134"/>
      <c r="C358" s="134"/>
      <c r="D358" s="134"/>
      <c r="E358" s="134"/>
      <c r="F358" s="150"/>
      <c r="G358" s="153"/>
      <c r="H358" s="153"/>
      <c r="L358" s="279"/>
      <c r="Q358" s="263"/>
      <c r="R358" s="285"/>
    </row>
    <row r="359" spans="1:18" s="114" customFormat="1" ht="24.95" customHeight="1" x14ac:dyDescent="0.2">
      <c r="A359" s="138"/>
      <c r="B359" s="138"/>
      <c r="C359" s="138"/>
      <c r="D359" s="138"/>
      <c r="E359" s="138"/>
      <c r="F359" s="138"/>
      <c r="G359" s="138"/>
      <c r="H359" s="138"/>
      <c r="L359" s="279"/>
      <c r="Q359" s="263"/>
      <c r="R359" s="285"/>
    </row>
    <row r="360" spans="1:18" s="114" customFormat="1" ht="20.100000000000001" customHeight="1" x14ac:dyDescent="0.3">
      <c r="A360" s="137"/>
      <c r="B360" s="137"/>
      <c r="C360" s="137"/>
      <c r="D360" s="138"/>
      <c r="E360" s="138"/>
      <c r="F360" s="156"/>
      <c r="G360" s="113"/>
      <c r="H360" s="157"/>
      <c r="L360" s="279"/>
      <c r="Q360" s="263"/>
      <c r="R360" s="285"/>
    </row>
    <row r="361" spans="1:18" s="114" customFormat="1" ht="20.100000000000001" customHeight="1" x14ac:dyDescent="0.3">
      <c r="A361" s="137"/>
      <c r="B361" s="137"/>
      <c r="C361" s="137"/>
      <c r="D361" s="137"/>
      <c r="E361" s="113"/>
      <c r="F361" s="156"/>
      <c r="G361" s="113"/>
      <c r="H361" s="177"/>
      <c r="L361" s="279"/>
      <c r="Q361" s="263"/>
      <c r="R361" s="285"/>
    </row>
    <row r="362" spans="1:18" s="114" customFormat="1" ht="20.100000000000001" customHeight="1" x14ac:dyDescent="0.2">
      <c r="A362" s="137"/>
      <c r="B362" s="137"/>
      <c r="C362" s="137"/>
      <c r="D362" s="137"/>
      <c r="E362" s="138"/>
      <c r="F362" s="138"/>
      <c r="G362" s="159"/>
      <c r="H362" s="150"/>
      <c r="L362" s="279"/>
      <c r="Q362" s="263"/>
      <c r="R362" s="285"/>
    </row>
    <row r="363" spans="1:18" s="114" customFormat="1" ht="20.100000000000001" customHeight="1" x14ac:dyDescent="0.3">
      <c r="A363" s="137"/>
      <c r="B363" s="137"/>
      <c r="C363" s="137"/>
      <c r="D363" s="137"/>
      <c r="E363" s="138"/>
      <c r="F363" s="138"/>
      <c r="G363" s="160"/>
      <c r="H363" s="177"/>
      <c r="L363" s="279"/>
      <c r="Q363" s="263"/>
      <c r="R363" s="285"/>
    </row>
    <row r="364" spans="1:18" s="114" customFormat="1" ht="20.100000000000001" customHeight="1" x14ac:dyDescent="0.3">
      <c r="A364" s="137"/>
      <c r="B364" s="137"/>
      <c r="C364" s="137"/>
      <c r="D364" s="137"/>
      <c r="E364" s="138"/>
      <c r="F364" s="138"/>
      <c r="G364" s="160"/>
      <c r="H364" s="177"/>
      <c r="L364" s="279"/>
      <c r="Q364" s="263"/>
      <c r="R364" s="285"/>
    </row>
    <row r="365" spans="1:18" s="114" customFormat="1" ht="20.100000000000001" customHeight="1" x14ac:dyDescent="0.2">
      <c r="A365" s="161"/>
      <c r="B365" s="137"/>
      <c r="C365" s="137"/>
      <c r="D365" s="137"/>
      <c r="E365" s="138"/>
      <c r="F365" s="138"/>
      <c r="G365" s="138"/>
      <c r="H365" s="150"/>
      <c r="L365" s="279"/>
      <c r="Q365" s="263"/>
      <c r="R365" s="285"/>
    </row>
    <row r="366" spans="1:18" s="114" customFormat="1" ht="20.100000000000001" customHeight="1" x14ac:dyDescent="0.3">
      <c r="A366" s="140"/>
      <c r="B366" s="140"/>
      <c r="C366" s="137"/>
      <c r="D366" s="137"/>
      <c r="E366" s="138"/>
      <c r="F366" s="138"/>
      <c r="G366" s="163"/>
      <c r="H366" s="164"/>
      <c r="L366" s="279"/>
      <c r="Q366" s="263"/>
      <c r="R366" s="285"/>
    </row>
    <row r="367" spans="1:18" s="114" customFormat="1" ht="20.100000000000001" customHeight="1" x14ac:dyDescent="0.3">
      <c r="A367" s="140"/>
      <c r="B367" s="140"/>
      <c r="C367" s="137"/>
      <c r="D367" s="137"/>
      <c r="E367" s="138"/>
      <c r="F367" s="138"/>
      <c r="G367" s="163"/>
      <c r="H367" s="136"/>
      <c r="L367" s="279"/>
      <c r="Q367" s="263"/>
      <c r="R367" s="285"/>
    </row>
    <row r="368" spans="1:18" s="114" customFormat="1" ht="20.100000000000001" customHeight="1" x14ac:dyDescent="0.3">
      <c r="A368" s="140"/>
      <c r="B368" s="140"/>
      <c r="C368" s="138"/>
      <c r="D368" s="138"/>
      <c r="E368" s="138"/>
      <c r="F368" s="158"/>
      <c r="G368" s="113"/>
      <c r="H368" s="136"/>
      <c r="L368" s="279"/>
      <c r="Q368" s="263"/>
      <c r="R368" s="285"/>
    </row>
    <row r="369" spans="1:18" s="114" customFormat="1" ht="24.95" customHeight="1" x14ac:dyDescent="0.2">
      <c r="A369" s="140"/>
      <c r="B369" s="140"/>
      <c r="C369" s="168"/>
      <c r="D369" s="168"/>
      <c r="E369" s="168"/>
      <c r="F369" s="168"/>
      <c r="G369" s="168"/>
      <c r="H369" s="169"/>
      <c r="L369" s="279"/>
      <c r="Q369" s="263"/>
      <c r="R369" s="285"/>
    </row>
    <row r="370" spans="1:18" s="114" customFormat="1" x14ac:dyDescent="0.2">
      <c r="A370" s="134"/>
      <c r="B370" s="134"/>
      <c r="C370" s="134"/>
      <c r="D370" s="134"/>
      <c r="E370" s="134"/>
      <c r="F370" s="134"/>
      <c r="G370" s="134"/>
      <c r="H370" s="134"/>
      <c r="L370" s="279"/>
      <c r="Q370" s="263"/>
      <c r="R370" s="285"/>
    </row>
    <row r="371" spans="1:18" s="114" customFormat="1" x14ac:dyDescent="0.2">
      <c r="A371" s="137"/>
      <c r="B371" s="137"/>
      <c r="C371" s="137"/>
      <c r="D371" s="138"/>
      <c r="E371" s="138"/>
      <c r="G371" s="138"/>
      <c r="H371" s="138"/>
      <c r="L371" s="279"/>
      <c r="Q371" s="263"/>
      <c r="R371" s="285"/>
    </row>
    <row r="372" spans="1:18" s="114" customFormat="1" x14ac:dyDescent="0.2">
      <c r="A372" s="137"/>
      <c r="B372" s="137"/>
      <c r="C372" s="137"/>
      <c r="D372" s="138"/>
      <c r="E372" s="138"/>
      <c r="F372" s="116"/>
      <c r="G372" s="117"/>
      <c r="H372" s="117"/>
      <c r="L372" s="279"/>
      <c r="Q372" s="263"/>
      <c r="R372" s="285"/>
    </row>
    <row r="373" spans="1:18" s="114" customFormat="1" x14ac:dyDescent="0.2">
      <c r="A373" s="137"/>
      <c r="B373" s="137"/>
      <c r="C373" s="137"/>
      <c r="D373" s="138"/>
      <c r="E373" s="138"/>
      <c r="F373" s="117"/>
      <c r="G373" s="118"/>
      <c r="H373" s="118"/>
      <c r="L373" s="279"/>
      <c r="Q373" s="263"/>
      <c r="R373" s="285"/>
    </row>
    <row r="374" spans="1:18" s="114" customFormat="1" x14ac:dyDescent="0.2">
      <c r="A374" s="137"/>
      <c r="B374" s="137"/>
      <c r="C374" s="137"/>
      <c r="D374" s="138"/>
      <c r="E374" s="138"/>
      <c r="F374" s="117"/>
      <c r="G374" s="118"/>
      <c r="H374" s="118"/>
      <c r="L374" s="279"/>
      <c r="Q374" s="263"/>
      <c r="R374" s="285"/>
    </row>
    <row r="375" spans="1:18" s="114" customFormat="1" x14ac:dyDescent="0.2">
      <c r="A375" s="137"/>
      <c r="B375" s="137"/>
      <c r="C375" s="140"/>
      <c r="D375" s="138"/>
      <c r="E375" s="138"/>
      <c r="F375" s="117"/>
      <c r="G375" s="118"/>
      <c r="H375" s="118"/>
      <c r="L375" s="279"/>
      <c r="Q375" s="263"/>
      <c r="R375" s="285"/>
    </row>
    <row r="376" spans="1:18" s="114" customFormat="1" x14ac:dyDescent="0.2">
      <c r="A376" s="137"/>
      <c r="B376" s="137"/>
      <c r="C376" s="137"/>
      <c r="D376" s="138"/>
      <c r="E376" s="138"/>
      <c r="F376" s="117"/>
      <c r="G376" s="118"/>
      <c r="H376" s="118"/>
      <c r="L376" s="279"/>
      <c r="Q376" s="263"/>
      <c r="R376" s="285"/>
    </row>
    <row r="377" spans="1:18" s="114" customFormat="1" x14ac:dyDescent="0.2">
      <c r="A377" s="137"/>
      <c r="B377" s="137"/>
      <c r="C377" s="137"/>
      <c r="D377" s="138"/>
      <c r="E377" s="138"/>
      <c r="F377" s="117"/>
      <c r="G377" s="118"/>
      <c r="H377" s="118"/>
      <c r="L377" s="279"/>
      <c r="Q377" s="263"/>
      <c r="R377" s="285"/>
    </row>
    <row r="378" spans="1:18" s="114" customFormat="1" x14ac:dyDescent="0.2">
      <c r="A378" s="138"/>
      <c r="B378" s="138"/>
      <c r="C378" s="138"/>
      <c r="D378" s="138"/>
      <c r="E378" s="138"/>
      <c r="F378" s="117"/>
      <c r="G378" s="118"/>
      <c r="H378" s="118"/>
      <c r="L378" s="279"/>
      <c r="Q378" s="263"/>
      <c r="R378" s="285"/>
    </row>
    <row r="379" spans="1:18" s="114" customFormat="1" x14ac:dyDescent="0.2">
      <c r="A379" s="138"/>
      <c r="B379" s="138"/>
      <c r="C379" s="138"/>
      <c r="D379" s="138"/>
      <c r="E379" s="138"/>
      <c r="F379" s="134"/>
      <c r="G379" s="139"/>
      <c r="H379" s="139"/>
      <c r="L379" s="279"/>
      <c r="Q379" s="263"/>
      <c r="R379" s="285"/>
    </row>
    <row r="380" spans="1:18" s="114" customFormat="1" x14ac:dyDescent="0.2">
      <c r="A380" s="138"/>
      <c r="B380" s="138"/>
      <c r="C380" s="138"/>
      <c r="D380" s="138"/>
      <c r="E380" s="138"/>
      <c r="F380" s="134"/>
      <c r="G380" s="139"/>
      <c r="H380" s="139"/>
      <c r="L380" s="279"/>
      <c r="Q380" s="263"/>
      <c r="R380" s="285"/>
    </row>
    <row r="381" spans="1:18" s="114" customFormat="1" x14ac:dyDescent="0.2">
      <c r="A381" s="138"/>
      <c r="B381" s="138"/>
      <c r="C381" s="138"/>
      <c r="D381" s="138"/>
      <c r="E381" s="138"/>
      <c r="F381" s="134"/>
      <c r="G381" s="134"/>
      <c r="H381" s="134"/>
      <c r="L381" s="279"/>
      <c r="Q381" s="263"/>
      <c r="R381" s="285"/>
    </row>
    <row r="382" spans="1:18" s="114" customFormat="1" x14ac:dyDescent="0.2">
      <c r="A382" s="138"/>
      <c r="B382" s="138"/>
      <c r="C382" s="138"/>
      <c r="D382" s="138"/>
      <c r="E382" s="138"/>
      <c r="F382" s="134"/>
      <c r="G382" s="139"/>
      <c r="H382" s="139"/>
      <c r="L382" s="279"/>
      <c r="Q382" s="263"/>
      <c r="R382" s="285"/>
    </row>
    <row r="383" spans="1:18" s="114" customFormat="1" ht="24.95" customHeight="1" x14ac:dyDescent="0.2">
      <c r="A383" s="144"/>
      <c r="B383" s="144"/>
      <c r="C383" s="119"/>
      <c r="D383" s="119"/>
      <c r="E383" s="119"/>
      <c r="F383" s="145"/>
      <c r="G383" s="146"/>
      <c r="H383" s="146"/>
      <c r="L383" s="279"/>
      <c r="Q383" s="263"/>
      <c r="R383" s="285"/>
    </row>
    <row r="384" spans="1:18" s="114" customFormat="1" ht="24.95" customHeight="1" x14ac:dyDescent="0.2">
      <c r="A384" s="119"/>
      <c r="B384" s="119"/>
      <c r="C384" s="119"/>
      <c r="D384" s="119"/>
      <c r="E384" s="138"/>
      <c r="F384" s="138"/>
      <c r="G384" s="138"/>
      <c r="H384" s="138"/>
      <c r="L384" s="279"/>
      <c r="Q384" s="263"/>
      <c r="R384" s="285"/>
    </row>
    <row r="385" spans="1:18" s="114" customFormat="1" ht="15.75" x14ac:dyDescent="0.2">
      <c r="A385" s="147"/>
      <c r="B385" s="147"/>
      <c r="C385" s="174"/>
      <c r="D385" s="113"/>
      <c r="E385" s="113"/>
      <c r="F385" s="113"/>
      <c r="G385" s="138"/>
      <c r="H385" s="138"/>
      <c r="L385" s="279"/>
      <c r="Q385" s="263"/>
      <c r="R385" s="285"/>
    </row>
    <row r="386" spans="1:18" s="114" customFormat="1" ht="24.95" customHeight="1" x14ac:dyDescent="0.2">
      <c r="A386" s="170"/>
      <c r="B386" s="171"/>
      <c r="C386" s="138"/>
      <c r="D386" s="138"/>
      <c r="E386" s="138"/>
      <c r="F386" s="138"/>
      <c r="G386" s="138"/>
      <c r="H386" s="173"/>
      <c r="L386" s="279"/>
      <c r="Q386" s="263"/>
      <c r="R386" s="285"/>
    </row>
    <row r="387" spans="1:18" s="114" customFormat="1" ht="20.100000000000001" customHeight="1" x14ac:dyDescent="0.2">
      <c r="A387" s="148"/>
      <c r="B387" s="148"/>
      <c r="C387" s="148"/>
      <c r="D387" s="148"/>
      <c r="E387" s="148"/>
      <c r="F387" s="149"/>
      <c r="G387" s="149"/>
      <c r="H387" s="149"/>
      <c r="L387" s="279"/>
      <c r="Q387" s="263"/>
      <c r="R387" s="285"/>
    </row>
    <row r="388" spans="1:18" s="114" customFormat="1" ht="20.100000000000001" customHeight="1" x14ac:dyDescent="0.2">
      <c r="A388" s="134"/>
      <c r="B388" s="134"/>
      <c r="C388" s="134"/>
      <c r="D388" s="134"/>
      <c r="E388" s="134"/>
      <c r="F388" s="150"/>
      <c r="G388" s="151"/>
      <c r="H388" s="152"/>
      <c r="L388" s="279"/>
      <c r="Q388" s="263"/>
      <c r="R388" s="285"/>
    </row>
    <row r="389" spans="1:18" s="114" customFormat="1" ht="20.100000000000001" customHeight="1" x14ac:dyDescent="0.2">
      <c r="A389" s="134"/>
      <c r="B389" s="134"/>
      <c r="C389" s="134"/>
      <c r="D389" s="134"/>
      <c r="E389" s="134"/>
      <c r="F389" s="150"/>
      <c r="G389" s="151"/>
      <c r="H389" s="152"/>
      <c r="L389" s="279"/>
      <c r="Q389" s="263"/>
      <c r="R389" s="285"/>
    </row>
    <row r="390" spans="1:18" s="114" customFormat="1" ht="20.100000000000001" customHeight="1" x14ac:dyDescent="0.2">
      <c r="A390" s="134"/>
      <c r="B390" s="134"/>
      <c r="C390" s="134"/>
      <c r="D390" s="134"/>
      <c r="E390" s="134"/>
      <c r="F390" s="150"/>
      <c r="G390" s="152"/>
      <c r="H390" s="152"/>
      <c r="L390" s="279"/>
      <c r="Q390" s="263"/>
      <c r="R390" s="285"/>
    </row>
    <row r="391" spans="1:18" s="114" customFormat="1" ht="20.100000000000001" customHeight="1" x14ac:dyDescent="0.2">
      <c r="A391" s="134"/>
      <c r="B391" s="134"/>
      <c r="C391" s="134"/>
      <c r="D391" s="134"/>
      <c r="E391" s="134"/>
      <c r="F391" s="150"/>
      <c r="G391" s="152"/>
      <c r="H391" s="152"/>
      <c r="L391" s="279"/>
      <c r="Q391" s="263"/>
      <c r="R391" s="285"/>
    </row>
    <row r="392" spans="1:18" s="114" customFormat="1" ht="20.100000000000001" customHeight="1" x14ac:dyDescent="0.2">
      <c r="A392" s="134"/>
      <c r="B392" s="134"/>
      <c r="C392" s="134"/>
      <c r="D392" s="134"/>
      <c r="E392" s="134"/>
      <c r="F392" s="150"/>
      <c r="G392" s="152"/>
      <c r="H392" s="152"/>
      <c r="L392" s="279"/>
      <c r="Q392" s="263"/>
      <c r="R392" s="285"/>
    </row>
    <row r="393" spans="1:18" s="114" customFormat="1" ht="20.100000000000001" customHeight="1" x14ac:dyDescent="0.2">
      <c r="A393" s="134"/>
      <c r="B393" s="134"/>
      <c r="C393" s="134"/>
      <c r="D393" s="134"/>
      <c r="E393" s="134"/>
      <c r="F393" s="150"/>
      <c r="G393" s="153"/>
      <c r="H393" s="153"/>
      <c r="L393" s="279"/>
      <c r="Q393" s="263"/>
      <c r="R393" s="285"/>
    </row>
    <row r="394" spans="1:18" s="114" customFormat="1" ht="20.100000000000001" customHeight="1" x14ac:dyDescent="0.2">
      <c r="A394" s="134"/>
      <c r="B394" s="134"/>
      <c r="C394" s="134"/>
      <c r="D394" s="134"/>
      <c r="E394" s="134"/>
      <c r="F394" s="150"/>
      <c r="G394" s="152"/>
      <c r="H394" s="152"/>
      <c r="L394" s="279"/>
      <c r="Q394" s="263"/>
      <c r="R394" s="285"/>
    </row>
    <row r="395" spans="1:18" s="114" customFormat="1" ht="20.100000000000001" customHeight="1" x14ac:dyDescent="0.2">
      <c r="A395" s="134"/>
      <c r="B395" s="134"/>
      <c r="C395" s="134"/>
      <c r="D395" s="134"/>
      <c r="E395" s="134"/>
      <c r="F395" s="150"/>
      <c r="G395" s="153"/>
      <c r="H395" s="153"/>
      <c r="L395" s="279"/>
      <c r="Q395" s="263"/>
      <c r="R395" s="285"/>
    </row>
    <row r="396" spans="1:18" s="114" customFormat="1" ht="20.100000000000001" customHeight="1" x14ac:dyDescent="0.2">
      <c r="A396" s="134"/>
      <c r="B396" s="134"/>
      <c r="C396" s="134"/>
      <c r="D396" s="134"/>
      <c r="E396" s="134"/>
      <c r="F396" s="150"/>
      <c r="G396" s="153"/>
      <c r="H396" s="153"/>
      <c r="L396" s="279"/>
      <c r="Q396" s="263"/>
      <c r="R396" s="285"/>
    </row>
    <row r="397" spans="1:18" s="114" customFormat="1" ht="20.100000000000001" customHeight="1" x14ac:dyDescent="0.2">
      <c r="A397" s="134"/>
      <c r="B397" s="134"/>
      <c r="C397" s="134"/>
      <c r="D397" s="134"/>
      <c r="E397" s="134"/>
      <c r="F397" s="150"/>
      <c r="G397" s="153"/>
      <c r="H397" s="153"/>
      <c r="L397" s="279"/>
      <c r="Q397" s="263"/>
      <c r="R397" s="285"/>
    </row>
    <row r="398" spans="1:18" s="114" customFormat="1" ht="20.100000000000001" customHeight="1" x14ac:dyDescent="0.2">
      <c r="A398" s="134"/>
      <c r="B398" s="134"/>
      <c r="C398" s="134"/>
      <c r="D398" s="134"/>
      <c r="E398" s="134"/>
      <c r="F398" s="175"/>
      <c r="G398" s="154"/>
      <c r="H398" s="176"/>
      <c r="L398" s="279"/>
      <c r="Q398" s="263"/>
      <c r="R398" s="285"/>
    </row>
    <row r="399" spans="1:18" s="114" customFormat="1" ht="20.100000000000001" customHeight="1" x14ac:dyDescent="0.2">
      <c r="A399" s="134"/>
      <c r="B399" s="134"/>
      <c r="C399" s="134"/>
      <c r="D399" s="134"/>
      <c r="E399" s="134"/>
      <c r="F399" s="150"/>
      <c r="G399" s="153"/>
      <c r="H399" s="153"/>
      <c r="L399" s="279"/>
      <c r="Q399" s="263"/>
      <c r="R399" s="285"/>
    </row>
    <row r="400" spans="1:18" s="114" customFormat="1" ht="20.100000000000001" customHeight="1" x14ac:dyDescent="0.2">
      <c r="A400" s="134"/>
      <c r="B400" s="134"/>
      <c r="C400" s="134"/>
      <c r="D400" s="134"/>
      <c r="E400" s="134"/>
      <c r="F400" s="150"/>
      <c r="G400" s="153"/>
      <c r="H400" s="153"/>
      <c r="L400" s="279"/>
      <c r="Q400" s="263"/>
      <c r="R400" s="285"/>
    </row>
    <row r="401" spans="1:18" s="114" customFormat="1" ht="20.100000000000001" customHeight="1" x14ac:dyDescent="0.2">
      <c r="A401" s="134"/>
      <c r="B401" s="134"/>
      <c r="C401" s="134"/>
      <c r="D401" s="134"/>
      <c r="E401" s="134"/>
      <c r="F401" s="150"/>
      <c r="G401" s="155"/>
      <c r="H401" s="155"/>
      <c r="L401" s="279"/>
      <c r="Q401" s="263"/>
      <c r="R401" s="285"/>
    </row>
    <row r="402" spans="1:18" s="114" customFormat="1" ht="20.100000000000001" customHeight="1" x14ac:dyDescent="0.2">
      <c r="A402" s="134"/>
      <c r="B402" s="134"/>
      <c r="C402" s="134"/>
      <c r="D402" s="134"/>
      <c r="E402" s="134"/>
      <c r="F402" s="150"/>
      <c r="G402" s="153"/>
      <c r="H402" s="153"/>
      <c r="L402" s="279"/>
      <c r="Q402" s="263"/>
      <c r="R402" s="285"/>
    </row>
    <row r="403" spans="1:18" s="114" customFormat="1" ht="20.100000000000001" customHeight="1" x14ac:dyDescent="0.2">
      <c r="A403" s="134"/>
      <c r="B403" s="134"/>
      <c r="C403" s="134"/>
      <c r="D403" s="134"/>
      <c r="E403" s="134"/>
      <c r="F403" s="150"/>
      <c r="G403" s="153"/>
      <c r="H403" s="153"/>
      <c r="L403" s="279"/>
      <c r="Q403" s="263"/>
      <c r="R403" s="285"/>
    </row>
    <row r="404" spans="1:18" s="114" customFormat="1" ht="24.95" customHeight="1" x14ac:dyDescent="0.2">
      <c r="A404" s="138"/>
      <c r="B404" s="138"/>
      <c r="C404" s="138"/>
      <c r="D404" s="138"/>
      <c r="E404" s="138"/>
      <c r="F404" s="138"/>
      <c r="G404" s="138"/>
      <c r="H404" s="138"/>
      <c r="L404" s="279"/>
      <c r="Q404" s="263"/>
      <c r="R404" s="285"/>
    </row>
    <row r="405" spans="1:18" s="114" customFormat="1" ht="20.100000000000001" customHeight="1" x14ac:dyDescent="0.3">
      <c r="A405" s="137"/>
      <c r="B405" s="137"/>
      <c r="C405" s="137"/>
      <c r="D405" s="138"/>
      <c r="E405" s="138"/>
      <c r="F405" s="156"/>
      <c r="G405" s="113"/>
      <c r="H405" s="157"/>
      <c r="L405" s="279"/>
      <c r="Q405" s="263"/>
      <c r="R405" s="285"/>
    </row>
    <row r="406" spans="1:18" s="114" customFormat="1" ht="20.100000000000001" customHeight="1" x14ac:dyDescent="0.3">
      <c r="A406" s="137"/>
      <c r="B406" s="137"/>
      <c r="C406" s="137"/>
      <c r="D406" s="137"/>
      <c r="E406" s="113"/>
      <c r="F406" s="156"/>
      <c r="G406" s="113"/>
      <c r="H406" s="177"/>
      <c r="L406" s="279"/>
      <c r="Q406" s="263"/>
      <c r="R406" s="285"/>
    </row>
    <row r="407" spans="1:18" s="114" customFormat="1" ht="20.100000000000001" customHeight="1" x14ac:dyDescent="0.2">
      <c r="A407" s="137"/>
      <c r="B407" s="137"/>
      <c r="C407" s="137"/>
      <c r="D407" s="137"/>
      <c r="E407" s="138"/>
      <c r="F407" s="138"/>
      <c r="G407" s="159"/>
      <c r="H407" s="150"/>
      <c r="L407" s="279"/>
      <c r="Q407" s="263"/>
      <c r="R407" s="285"/>
    </row>
    <row r="408" spans="1:18" s="114" customFormat="1" ht="20.100000000000001" customHeight="1" x14ac:dyDescent="0.3">
      <c r="A408" s="137"/>
      <c r="B408" s="137"/>
      <c r="C408" s="137"/>
      <c r="D408" s="137"/>
      <c r="E408" s="138"/>
      <c r="F408" s="138"/>
      <c r="G408" s="160"/>
      <c r="H408" s="177"/>
      <c r="L408" s="279"/>
      <c r="Q408" s="263"/>
      <c r="R408" s="285"/>
    </row>
    <row r="409" spans="1:18" s="114" customFormat="1" ht="20.100000000000001" customHeight="1" x14ac:dyDescent="0.3">
      <c r="A409" s="137"/>
      <c r="B409" s="137"/>
      <c r="C409" s="137"/>
      <c r="D409" s="137"/>
      <c r="E409" s="138"/>
      <c r="F409" s="138"/>
      <c r="G409" s="160"/>
      <c r="H409" s="177"/>
      <c r="L409" s="279"/>
      <c r="Q409" s="263"/>
      <c r="R409" s="285"/>
    </row>
    <row r="410" spans="1:18" s="114" customFormat="1" ht="20.100000000000001" customHeight="1" x14ac:dyDescent="0.2">
      <c r="A410" s="161"/>
      <c r="B410" s="137"/>
      <c r="C410" s="137"/>
      <c r="D410" s="137"/>
      <c r="E410" s="138"/>
      <c r="F410" s="138"/>
      <c r="G410" s="138"/>
      <c r="H410" s="150"/>
      <c r="L410" s="279"/>
      <c r="Q410" s="263"/>
      <c r="R410" s="285"/>
    </row>
    <row r="411" spans="1:18" s="114" customFormat="1" ht="20.100000000000001" customHeight="1" x14ac:dyDescent="0.3">
      <c r="A411" s="140"/>
      <c r="B411" s="140"/>
      <c r="C411" s="137"/>
      <c r="D411" s="137"/>
      <c r="E411" s="138"/>
      <c r="F411" s="138"/>
      <c r="G411" s="163"/>
      <c r="H411" s="164"/>
      <c r="L411" s="279"/>
      <c r="Q411" s="263"/>
      <c r="R411" s="285"/>
    </row>
    <row r="412" spans="1:18" s="114" customFormat="1" ht="20.100000000000001" customHeight="1" x14ac:dyDescent="0.3">
      <c r="A412" s="140"/>
      <c r="B412" s="140"/>
      <c r="C412" s="137"/>
      <c r="D412" s="137"/>
      <c r="E412" s="138"/>
      <c r="F412" s="138"/>
      <c r="G412" s="163"/>
      <c r="H412" s="136"/>
      <c r="L412" s="279"/>
      <c r="Q412" s="263"/>
      <c r="R412" s="285"/>
    </row>
    <row r="413" spans="1:18" s="114" customFormat="1" ht="20.100000000000001" customHeight="1" x14ac:dyDescent="0.3">
      <c r="A413" s="140"/>
      <c r="B413" s="140"/>
      <c r="C413" s="138"/>
      <c r="D413" s="138"/>
      <c r="E413" s="138"/>
      <c r="F413" s="158"/>
      <c r="G413" s="113"/>
      <c r="H413" s="136"/>
      <c r="L413" s="279"/>
      <c r="Q413" s="263"/>
      <c r="R413" s="285"/>
    </row>
    <row r="414" spans="1:18" s="114" customFormat="1" ht="24.95" customHeight="1" x14ac:dyDescent="0.2">
      <c r="A414" s="140"/>
      <c r="B414" s="140"/>
      <c r="C414" s="168"/>
      <c r="D414" s="168"/>
      <c r="E414" s="168"/>
      <c r="F414" s="168"/>
      <c r="G414" s="168"/>
      <c r="H414" s="169"/>
      <c r="L414" s="279"/>
      <c r="Q414" s="263"/>
      <c r="R414" s="285"/>
    </row>
    <row r="415" spans="1:18" s="114" customFormat="1" x14ac:dyDescent="0.2">
      <c r="A415" s="134"/>
      <c r="B415" s="134"/>
      <c r="C415" s="134"/>
      <c r="D415" s="134"/>
      <c r="E415" s="134"/>
      <c r="F415" s="134"/>
      <c r="G415" s="134"/>
      <c r="H415" s="134"/>
      <c r="L415" s="279"/>
      <c r="Q415" s="263"/>
      <c r="R415" s="285"/>
    </row>
    <row r="416" spans="1:18" s="114" customFormat="1" x14ac:dyDescent="0.2">
      <c r="A416" s="137"/>
      <c r="B416" s="137"/>
      <c r="C416" s="137"/>
      <c r="D416" s="138"/>
      <c r="E416" s="138"/>
      <c r="G416" s="138"/>
      <c r="H416" s="138"/>
      <c r="L416" s="279"/>
      <c r="Q416" s="263"/>
      <c r="R416" s="285"/>
    </row>
    <row r="417" spans="1:18" s="114" customFormat="1" x14ac:dyDescent="0.2">
      <c r="A417" s="137"/>
      <c r="B417" s="137"/>
      <c r="C417" s="137"/>
      <c r="D417" s="138"/>
      <c r="E417" s="138"/>
      <c r="F417" s="116"/>
      <c r="G417" s="117"/>
      <c r="H417" s="117"/>
      <c r="L417" s="279"/>
      <c r="Q417" s="263"/>
      <c r="R417" s="285"/>
    </row>
    <row r="418" spans="1:18" s="114" customFormat="1" x14ac:dyDescent="0.2">
      <c r="A418" s="137"/>
      <c r="B418" s="137"/>
      <c r="C418" s="137"/>
      <c r="D418" s="138"/>
      <c r="E418" s="138"/>
      <c r="F418" s="117"/>
      <c r="G418" s="118"/>
      <c r="H418" s="118"/>
      <c r="L418" s="279"/>
      <c r="Q418" s="263"/>
      <c r="R418" s="285"/>
    </row>
    <row r="419" spans="1:18" s="114" customFormat="1" x14ac:dyDescent="0.2">
      <c r="A419" s="137"/>
      <c r="B419" s="137"/>
      <c r="C419" s="137"/>
      <c r="D419" s="138"/>
      <c r="E419" s="138"/>
      <c r="F419" s="117"/>
      <c r="G419" s="118"/>
      <c r="H419" s="118"/>
      <c r="L419" s="279"/>
      <c r="Q419" s="263"/>
      <c r="R419" s="285"/>
    </row>
    <row r="420" spans="1:18" s="114" customFormat="1" x14ac:dyDescent="0.2">
      <c r="A420" s="137"/>
      <c r="B420" s="137"/>
      <c r="C420" s="140"/>
      <c r="D420" s="138"/>
      <c r="E420" s="138"/>
      <c r="F420" s="117"/>
      <c r="G420" s="118"/>
      <c r="H420" s="118"/>
      <c r="L420" s="279"/>
      <c r="Q420" s="263"/>
      <c r="R420" s="285"/>
    </row>
    <row r="421" spans="1:18" s="114" customFormat="1" x14ac:dyDescent="0.2">
      <c r="A421" s="137"/>
      <c r="B421" s="137"/>
      <c r="C421" s="137"/>
      <c r="D421" s="138"/>
      <c r="E421" s="138"/>
      <c r="F421" s="117"/>
      <c r="G421" s="118"/>
      <c r="H421" s="118"/>
      <c r="L421" s="279"/>
      <c r="Q421" s="263"/>
      <c r="R421" s="285"/>
    </row>
    <row r="422" spans="1:18" s="114" customFormat="1" x14ac:dyDescent="0.2">
      <c r="A422" s="137"/>
      <c r="B422" s="137"/>
      <c r="C422" s="137"/>
      <c r="D422" s="138"/>
      <c r="E422" s="138"/>
      <c r="F422" s="117"/>
      <c r="G422" s="118"/>
      <c r="H422" s="118"/>
      <c r="L422" s="279"/>
      <c r="Q422" s="263"/>
      <c r="R422" s="285"/>
    </row>
    <row r="423" spans="1:18" s="114" customFormat="1" x14ac:dyDescent="0.2">
      <c r="A423" s="138"/>
      <c r="B423" s="138"/>
      <c r="C423" s="138"/>
      <c r="D423" s="138"/>
      <c r="E423" s="138"/>
      <c r="F423" s="117"/>
      <c r="G423" s="118"/>
      <c r="H423" s="118"/>
      <c r="L423" s="279"/>
      <c r="Q423" s="263"/>
      <c r="R423" s="285"/>
    </row>
    <row r="424" spans="1:18" s="114" customFormat="1" x14ac:dyDescent="0.2">
      <c r="A424" s="138"/>
      <c r="B424" s="138"/>
      <c r="C424" s="138"/>
      <c r="D424" s="138"/>
      <c r="E424" s="138"/>
      <c r="F424" s="134"/>
      <c r="G424" s="139"/>
      <c r="H424" s="139"/>
      <c r="L424" s="279"/>
      <c r="Q424" s="263"/>
      <c r="R424" s="285"/>
    </row>
    <row r="425" spans="1:18" s="114" customFormat="1" x14ac:dyDescent="0.2">
      <c r="A425" s="138"/>
      <c r="B425" s="138"/>
      <c r="C425" s="138"/>
      <c r="D425" s="138"/>
      <c r="E425" s="138"/>
      <c r="F425" s="134"/>
      <c r="G425" s="139"/>
      <c r="H425" s="139"/>
      <c r="L425" s="279"/>
      <c r="Q425" s="263"/>
      <c r="R425" s="285"/>
    </row>
    <row r="426" spans="1:18" s="114" customFormat="1" x14ac:dyDescent="0.2">
      <c r="A426" s="138"/>
      <c r="B426" s="138"/>
      <c r="C426" s="138"/>
      <c r="D426" s="138"/>
      <c r="E426" s="138"/>
      <c r="F426" s="134"/>
      <c r="G426" s="134"/>
      <c r="H426" s="134"/>
      <c r="L426" s="279"/>
      <c r="Q426" s="263"/>
      <c r="R426" s="285"/>
    </row>
    <row r="427" spans="1:18" s="114" customFormat="1" x14ac:dyDescent="0.2">
      <c r="A427" s="138"/>
      <c r="B427" s="138"/>
      <c r="C427" s="138"/>
      <c r="D427" s="138"/>
      <c r="E427" s="138"/>
      <c r="F427" s="134"/>
      <c r="G427" s="139"/>
      <c r="H427" s="139"/>
      <c r="L427" s="279"/>
      <c r="Q427" s="263"/>
      <c r="R427" s="285"/>
    </row>
    <row r="428" spans="1:18" s="114" customFormat="1" ht="24.95" customHeight="1" x14ac:dyDescent="0.2">
      <c r="A428" s="144"/>
      <c r="B428" s="144"/>
      <c r="C428" s="119"/>
      <c r="D428" s="119"/>
      <c r="E428" s="119"/>
      <c r="F428" s="145"/>
      <c r="G428" s="146"/>
      <c r="H428" s="146"/>
      <c r="L428" s="279"/>
      <c r="Q428" s="263"/>
      <c r="R428" s="285"/>
    </row>
    <row r="429" spans="1:18" s="114" customFormat="1" ht="24.95" customHeight="1" x14ac:dyDescent="0.2">
      <c r="A429" s="119"/>
      <c r="B429" s="119"/>
      <c r="C429" s="119"/>
      <c r="D429" s="119"/>
      <c r="E429" s="138"/>
      <c r="F429" s="138"/>
      <c r="G429" s="138"/>
      <c r="H429" s="138"/>
      <c r="L429" s="279"/>
      <c r="Q429" s="263"/>
      <c r="R429" s="285"/>
    </row>
    <row r="430" spans="1:18" s="114" customFormat="1" ht="15.75" x14ac:dyDescent="0.2">
      <c r="A430" s="147"/>
      <c r="B430" s="147"/>
      <c r="C430" s="174"/>
      <c r="D430" s="113"/>
      <c r="E430" s="113"/>
      <c r="F430" s="113"/>
      <c r="G430" s="138"/>
      <c r="H430" s="138"/>
      <c r="L430" s="279"/>
      <c r="Q430" s="263"/>
      <c r="R430" s="285"/>
    </row>
    <row r="431" spans="1:18" s="114" customFormat="1" ht="24.95" customHeight="1" x14ac:dyDescent="0.2">
      <c r="A431" s="170"/>
      <c r="B431" s="171"/>
      <c r="C431" s="138"/>
      <c r="D431" s="138"/>
      <c r="E431" s="138"/>
      <c r="F431" s="138"/>
      <c r="G431" s="138"/>
      <c r="H431" s="173"/>
      <c r="L431" s="279"/>
      <c r="Q431" s="263"/>
      <c r="R431" s="285"/>
    </row>
    <row r="432" spans="1:18" s="114" customFormat="1" ht="20.100000000000001" customHeight="1" x14ac:dyDescent="0.2">
      <c r="A432" s="148"/>
      <c r="B432" s="148"/>
      <c r="C432" s="148"/>
      <c r="D432" s="148"/>
      <c r="E432" s="148"/>
      <c r="F432" s="149"/>
      <c r="G432" s="149"/>
      <c r="H432" s="149"/>
      <c r="L432" s="279"/>
      <c r="Q432" s="263"/>
      <c r="R432" s="285"/>
    </row>
    <row r="433" spans="1:18" s="114" customFormat="1" ht="20.100000000000001" customHeight="1" x14ac:dyDescent="0.2">
      <c r="A433" s="134"/>
      <c r="B433" s="134"/>
      <c r="C433" s="134"/>
      <c r="D433" s="134"/>
      <c r="E433" s="134"/>
      <c r="F433" s="150"/>
      <c r="G433" s="151"/>
      <c r="H433" s="152"/>
      <c r="L433" s="279"/>
      <c r="Q433" s="263"/>
      <c r="R433" s="285"/>
    </row>
    <row r="434" spans="1:18" s="114" customFormat="1" ht="20.100000000000001" customHeight="1" x14ac:dyDescent="0.2">
      <c r="A434" s="134"/>
      <c r="B434" s="134"/>
      <c r="C434" s="134"/>
      <c r="D434" s="134"/>
      <c r="E434" s="134"/>
      <c r="F434" s="150"/>
      <c r="G434" s="151"/>
      <c r="H434" s="152"/>
      <c r="L434" s="279"/>
      <c r="Q434" s="263"/>
      <c r="R434" s="285"/>
    </row>
    <row r="435" spans="1:18" s="114" customFormat="1" ht="20.100000000000001" customHeight="1" x14ac:dyDescent="0.2">
      <c r="A435" s="134"/>
      <c r="B435" s="134"/>
      <c r="C435" s="134"/>
      <c r="D435" s="134"/>
      <c r="E435" s="134"/>
      <c r="F435" s="150"/>
      <c r="G435" s="152"/>
      <c r="H435" s="152"/>
      <c r="L435" s="279"/>
      <c r="Q435" s="263"/>
      <c r="R435" s="285"/>
    </row>
    <row r="436" spans="1:18" s="114" customFormat="1" ht="20.100000000000001" customHeight="1" x14ac:dyDescent="0.2">
      <c r="A436" s="134"/>
      <c r="B436" s="134"/>
      <c r="C436" s="134"/>
      <c r="D436" s="134"/>
      <c r="E436" s="134"/>
      <c r="F436" s="150"/>
      <c r="G436" s="152"/>
      <c r="H436" s="152"/>
      <c r="L436" s="279"/>
      <c r="Q436" s="263"/>
      <c r="R436" s="285"/>
    </row>
    <row r="437" spans="1:18" s="114" customFormat="1" ht="20.100000000000001" customHeight="1" x14ac:dyDescent="0.2">
      <c r="A437" s="134"/>
      <c r="B437" s="134"/>
      <c r="C437" s="134"/>
      <c r="D437" s="134"/>
      <c r="E437" s="134"/>
      <c r="F437" s="150"/>
      <c r="G437" s="152"/>
      <c r="H437" s="152"/>
      <c r="L437" s="279"/>
      <c r="Q437" s="263"/>
      <c r="R437" s="285"/>
    </row>
    <row r="438" spans="1:18" s="114" customFormat="1" ht="20.100000000000001" customHeight="1" x14ac:dyDescent="0.2">
      <c r="A438" s="134"/>
      <c r="B438" s="134"/>
      <c r="C438" s="134"/>
      <c r="D438" s="134"/>
      <c r="E438" s="134"/>
      <c r="F438" s="150"/>
      <c r="G438" s="153"/>
      <c r="H438" s="153"/>
      <c r="L438" s="279"/>
      <c r="Q438" s="263"/>
      <c r="R438" s="285"/>
    </row>
    <row r="439" spans="1:18" s="114" customFormat="1" ht="20.100000000000001" customHeight="1" x14ac:dyDescent="0.2">
      <c r="A439" s="134"/>
      <c r="B439" s="134"/>
      <c r="C439" s="134"/>
      <c r="D439" s="134"/>
      <c r="E439" s="134"/>
      <c r="F439" s="150"/>
      <c r="G439" s="152"/>
      <c r="H439" s="152"/>
      <c r="L439" s="279"/>
      <c r="Q439" s="263"/>
      <c r="R439" s="285"/>
    </row>
    <row r="440" spans="1:18" s="114" customFormat="1" ht="20.100000000000001" customHeight="1" x14ac:dyDescent="0.2">
      <c r="A440" s="134"/>
      <c r="B440" s="134"/>
      <c r="C440" s="134"/>
      <c r="D440" s="134"/>
      <c r="E440" s="134"/>
      <c r="F440" s="150"/>
      <c r="G440" s="153"/>
      <c r="H440" s="153"/>
      <c r="L440" s="279"/>
      <c r="Q440" s="263"/>
      <c r="R440" s="285"/>
    </row>
    <row r="441" spans="1:18" s="114" customFormat="1" ht="20.100000000000001" customHeight="1" x14ac:dyDescent="0.2">
      <c r="A441" s="134"/>
      <c r="B441" s="134"/>
      <c r="C441" s="134"/>
      <c r="D441" s="134"/>
      <c r="E441" s="134"/>
      <c r="F441" s="150"/>
      <c r="G441" s="153"/>
      <c r="H441" s="153"/>
      <c r="L441" s="279"/>
      <c r="Q441" s="263"/>
      <c r="R441" s="285"/>
    </row>
    <row r="442" spans="1:18" s="114" customFormat="1" ht="20.100000000000001" customHeight="1" x14ac:dyDescent="0.2">
      <c r="A442" s="134"/>
      <c r="B442" s="134"/>
      <c r="C442" s="134"/>
      <c r="D442" s="134"/>
      <c r="E442" s="134"/>
      <c r="F442" s="150"/>
      <c r="G442" s="153"/>
      <c r="H442" s="153"/>
      <c r="L442" s="279"/>
      <c r="Q442" s="263"/>
      <c r="R442" s="285"/>
    </row>
    <row r="443" spans="1:18" s="114" customFormat="1" ht="20.100000000000001" customHeight="1" x14ac:dyDescent="0.2">
      <c r="A443" s="134"/>
      <c r="B443" s="134"/>
      <c r="C443" s="134"/>
      <c r="D443" s="134"/>
      <c r="E443" s="134"/>
      <c r="F443" s="175"/>
      <c r="G443" s="154"/>
      <c r="H443" s="176"/>
      <c r="L443" s="279"/>
      <c r="Q443" s="263"/>
      <c r="R443" s="285"/>
    </row>
    <row r="444" spans="1:18" s="114" customFormat="1" ht="20.100000000000001" customHeight="1" x14ac:dyDescent="0.2">
      <c r="A444" s="134"/>
      <c r="B444" s="134"/>
      <c r="C444" s="134"/>
      <c r="D444" s="134"/>
      <c r="E444" s="134"/>
      <c r="F444" s="150"/>
      <c r="G444" s="153"/>
      <c r="H444" s="153"/>
      <c r="L444" s="279"/>
      <c r="Q444" s="263"/>
      <c r="R444" s="285"/>
    </row>
    <row r="445" spans="1:18" s="114" customFormat="1" ht="20.100000000000001" customHeight="1" x14ac:dyDescent="0.2">
      <c r="A445" s="134"/>
      <c r="B445" s="134"/>
      <c r="C445" s="134"/>
      <c r="D445" s="134"/>
      <c r="E445" s="134"/>
      <c r="F445" s="150"/>
      <c r="G445" s="153"/>
      <c r="H445" s="153"/>
      <c r="L445" s="279"/>
      <c r="Q445" s="263"/>
      <c r="R445" s="285"/>
    </row>
    <row r="446" spans="1:18" s="114" customFormat="1" ht="20.100000000000001" customHeight="1" x14ac:dyDescent="0.2">
      <c r="A446" s="134"/>
      <c r="B446" s="134"/>
      <c r="C446" s="134"/>
      <c r="D446" s="134"/>
      <c r="E446" s="134"/>
      <c r="F446" s="150"/>
      <c r="G446" s="155"/>
      <c r="H446" s="155"/>
      <c r="L446" s="279"/>
      <c r="Q446" s="263"/>
      <c r="R446" s="285"/>
    </row>
    <row r="447" spans="1:18" s="114" customFormat="1" ht="20.100000000000001" customHeight="1" x14ac:dyDescent="0.2">
      <c r="A447" s="134"/>
      <c r="B447" s="134"/>
      <c r="C447" s="134"/>
      <c r="D447" s="134"/>
      <c r="E447" s="134"/>
      <c r="F447" s="150"/>
      <c r="G447" s="153"/>
      <c r="H447" s="153"/>
      <c r="L447" s="279"/>
      <c r="Q447" s="263"/>
      <c r="R447" s="285"/>
    </row>
    <row r="448" spans="1:18" s="114" customFormat="1" ht="20.100000000000001" customHeight="1" x14ac:dyDescent="0.2">
      <c r="A448" s="134"/>
      <c r="B448" s="134"/>
      <c r="C448" s="134"/>
      <c r="D448" s="134"/>
      <c r="E448" s="134"/>
      <c r="F448" s="150"/>
      <c r="G448" s="153"/>
      <c r="H448" s="153"/>
      <c r="L448" s="279"/>
      <c r="Q448" s="263"/>
      <c r="R448" s="285"/>
    </row>
    <row r="449" spans="1:18" s="114" customFormat="1" ht="24.95" customHeight="1" x14ac:dyDescent="0.2">
      <c r="A449" s="138"/>
      <c r="B449" s="138"/>
      <c r="C449" s="138"/>
      <c r="D449" s="138"/>
      <c r="E449" s="138"/>
      <c r="F449" s="138"/>
      <c r="G449" s="138"/>
      <c r="H449" s="138"/>
      <c r="L449" s="279"/>
      <c r="Q449" s="263"/>
      <c r="R449" s="285"/>
    </row>
    <row r="450" spans="1:18" s="114" customFormat="1" ht="20.100000000000001" customHeight="1" x14ac:dyDescent="0.3">
      <c r="A450" s="137"/>
      <c r="B450" s="137"/>
      <c r="C450" s="137"/>
      <c r="D450" s="138"/>
      <c r="E450" s="138"/>
      <c r="F450" s="156"/>
      <c r="G450" s="113"/>
      <c r="H450" s="157"/>
      <c r="L450" s="279"/>
      <c r="Q450" s="263"/>
      <c r="R450" s="285"/>
    </row>
    <row r="451" spans="1:18" s="114" customFormat="1" ht="20.100000000000001" customHeight="1" x14ac:dyDescent="0.3">
      <c r="A451" s="137"/>
      <c r="B451" s="137"/>
      <c r="C451" s="137"/>
      <c r="D451" s="137"/>
      <c r="E451" s="113"/>
      <c r="F451" s="156"/>
      <c r="G451" s="113"/>
      <c r="H451" s="177"/>
      <c r="L451" s="279"/>
      <c r="Q451" s="263"/>
      <c r="R451" s="285"/>
    </row>
    <row r="452" spans="1:18" s="114" customFormat="1" ht="20.100000000000001" customHeight="1" x14ac:dyDescent="0.2">
      <c r="A452" s="137"/>
      <c r="B452" s="137"/>
      <c r="C452" s="137"/>
      <c r="D452" s="137"/>
      <c r="E452" s="138"/>
      <c r="F452" s="138"/>
      <c r="G452" s="159"/>
      <c r="H452" s="150"/>
      <c r="L452" s="279"/>
      <c r="Q452" s="263"/>
      <c r="R452" s="285"/>
    </row>
    <row r="453" spans="1:18" s="114" customFormat="1" ht="20.100000000000001" customHeight="1" x14ac:dyDescent="0.3">
      <c r="A453" s="137"/>
      <c r="B453" s="137"/>
      <c r="C453" s="137"/>
      <c r="D453" s="137"/>
      <c r="E453" s="138"/>
      <c r="F453" s="138"/>
      <c r="G453" s="160"/>
      <c r="H453" s="177"/>
      <c r="L453" s="279"/>
      <c r="Q453" s="263"/>
      <c r="R453" s="285"/>
    </row>
    <row r="454" spans="1:18" s="114" customFormat="1" ht="20.100000000000001" customHeight="1" x14ac:dyDescent="0.3">
      <c r="A454" s="137"/>
      <c r="B454" s="137"/>
      <c r="C454" s="137"/>
      <c r="D454" s="137"/>
      <c r="E454" s="138"/>
      <c r="F454" s="138"/>
      <c r="G454" s="160"/>
      <c r="H454" s="177"/>
      <c r="L454" s="279"/>
      <c r="Q454" s="263"/>
      <c r="R454" s="285"/>
    </row>
    <row r="455" spans="1:18" s="114" customFormat="1" ht="20.100000000000001" customHeight="1" x14ac:dyDescent="0.2">
      <c r="A455" s="161"/>
      <c r="B455" s="137"/>
      <c r="C455" s="137"/>
      <c r="D455" s="137"/>
      <c r="E455" s="138"/>
      <c r="F455" s="138"/>
      <c r="G455" s="138"/>
      <c r="H455" s="150"/>
      <c r="L455" s="279"/>
      <c r="Q455" s="263"/>
      <c r="R455" s="285"/>
    </row>
    <row r="456" spans="1:18" s="114" customFormat="1" ht="20.100000000000001" customHeight="1" x14ac:dyDescent="0.3">
      <c r="A456" s="140"/>
      <c r="B456" s="140"/>
      <c r="C456" s="137"/>
      <c r="D456" s="137"/>
      <c r="E456" s="138"/>
      <c r="F456" s="138"/>
      <c r="G456" s="163"/>
      <c r="H456" s="164"/>
      <c r="L456" s="279"/>
      <c r="Q456" s="263"/>
      <c r="R456" s="285"/>
    </row>
    <row r="457" spans="1:18" s="114" customFormat="1" ht="20.100000000000001" customHeight="1" x14ac:dyDescent="0.3">
      <c r="A457" s="140"/>
      <c r="B457" s="140"/>
      <c r="C457" s="137"/>
      <c r="D457" s="137"/>
      <c r="E457" s="138"/>
      <c r="F457" s="138"/>
      <c r="G457" s="163"/>
      <c r="H457" s="136"/>
      <c r="L457" s="279"/>
      <c r="Q457" s="263"/>
      <c r="R457" s="285"/>
    </row>
    <row r="458" spans="1:18" s="114" customFormat="1" ht="20.100000000000001" customHeight="1" x14ac:dyDescent="0.3">
      <c r="A458" s="140"/>
      <c r="B458" s="140"/>
      <c r="C458" s="138"/>
      <c r="D458" s="138"/>
      <c r="E458" s="138"/>
      <c r="F458" s="158"/>
      <c r="G458" s="113"/>
      <c r="H458" s="136"/>
      <c r="L458" s="279"/>
      <c r="Q458" s="263"/>
      <c r="R458" s="285"/>
    </row>
    <row r="459" spans="1:18" s="114" customFormat="1" ht="24.95" customHeight="1" x14ac:dyDescent="0.2">
      <c r="A459" s="140"/>
      <c r="B459" s="140"/>
      <c r="C459" s="168"/>
      <c r="D459" s="168"/>
      <c r="E459" s="168"/>
      <c r="F459" s="168"/>
      <c r="G459" s="168"/>
      <c r="H459" s="169"/>
      <c r="L459" s="279"/>
      <c r="Q459" s="263"/>
      <c r="R459" s="285"/>
    </row>
    <row r="460" spans="1:18" s="114" customFormat="1" x14ac:dyDescent="0.2">
      <c r="A460" s="134"/>
      <c r="B460" s="134"/>
      <c r="C460" s="134"/>
      <c r="D460" s="134"/>
      <c r="E460" s="134"/>
      <c r="F460" s="134"/>
      <c r="G460" s="134"/>
      <c r="H460" s="134"/>
      <c r="L460" s="279"/>
      <c r="Q460" s="263"/>
      <c r="R460" s="285"/>
    </row>
    <row r="461" spans="1:18" s="114" customFormat="1" x14ac:dyDescent="0.2">
      <c r="A461" s="137"/>
      <c r="B461" s="137"/>
      <c r="C461" s="137"/>
      <c r="D461" s="138"/>
      <c r="E461" s="138"/>
      <c r="G461" s="138"/>
      <c r="H461" s="138"/>
      <c r="L461" s="279"/>
      <c r="Q461" s="263"/>
      <c r="R461" s="285"/>
    </row>
    <row r="462" spans="1:18" s="114" customFormat="1" x14ac:dyDescent="0.2">
      <c r="A462" s="137"/>
      <c r="B462" s="137"/>
      <c r="C462" s="137"/>
      <c r="D462" s="138"/>
      <c r="E462" s="138"/>
      <c r="F462" s="116"/>
      <c r="G462" s="117"/>
      <c r="H462" s="117"/>
      <c r="L462" s="279"/>
      <c r="Q462" s="263"/>
      <c r="R462" s="285"/>
    </row>
    <row r="463" spans="1:18" s="114" customFormat="1" x14ac:dyDescent="0.2">
      <c r="A463" s="137"/>
      <c r="B463" s="137"/>
      <c r="C463" s="137"/>
      <c r="D463" s="138"/>
      <c r="E463" s="138"/>
      <c r="F463" s="117"/>
      <c r="G463" s="118"/>
      <c r="H463" s="118"/>
      <c r="L463" s="279"/>
      <c r="Q463" s="263"/>
      <c r="R463" s="285"/>
    </row>
    <row r="464" spans="1:18" s="114" customFormat="1" x14ac:dyDescent="0.2">
      <c r="A464" s="137"/>
      <c r="B464" s="137"/>
      <c r="C464" s="137"/>
      <c r="D464" s="138"/>
      <c r="E464" s="138"/>
      <c r="F464" s="117"/>
      <c r="G464" s="118"/>
      <c r="H464" s="118"/>
      <c r="L464" s="279"/>
      <c r="Q464" s="263"/>
      <c r="R464" s="285"/>
    </row>
    <row r="465" spans="1:18" s="114" customFormat="1" x14ac:dyDescent="0.2">
      <c r="A465" s="137"/>
      <c r="B465" s="137"/>
      <c r="C465" s="140"/>
      <c r="D465" s="138"/>
      <c r="E465" s="138"/>
      <c r="F465" s="117"/>
      <c r="G465" s="118"/>
      <c r="H465" s="118"/>
      <c r="L465" s="279"/>
      <c r="Q465" s="263"/>
      <c r="R465" s="285"/>
    </row>
    <row r="466" spans="1:18" s="114" customFormat="1" x14ac:dyDescent="0.2">
      <c r="A466" s="137"/>
      <c r="B466" s="137"/>
      <c r="C466" s="137"/>
      <c r="D466" s="138"/>
      <c r="E466" s="138"/>
      <c r="F466" s="117"/>
      <c r="G466" s="118"/>
      <c r="H466" s="118"/>
      <c r="L466" s="279"/>
      <c r="Q466" s="263"/>
      <c r="R466" s="285"/>
    </row>
    <row r="467" spans="1:18" s="114" customFormat="1" x14ac:dyDescent="0.2">
      <c r="A467" s="137"/>
      <c r="B467" s="137"/>
      <c r="C467" s="137"/>
      <c r="D467" s="138"/>
      <c r="E467" s="138"/>
      <c r="F467" s="117"/>
      <c r="G467" s="118"/>
      <c r="H467" s="118"/>
      <c r="L467" s="279"/>
      <c r="Q467" s="263"/>
      <c r="R467" s="285"/>
    </row>
    <row r="468" spans="1:18" s="114" customFormat="1" x14ac:dyDescent="0.2">
      <c r="A468" s="138"/>
      <c r="B468" s="138"/>
      <c r="C468" s="138"/>
      <c r="D468" s="138"/>
      <c r="E468" s="138"/>
      <c r="F468" s="117"/>
      <c r="G468" s="118"/>
      <c r="H468" s="118"/>
      <c r="L468" s="279"/>
      <c r="Q468" s="263"/>
      <c r="R468" s="285"/>
    </row>
    <row r="469" spans="1:18" s="114" customFormat="1" x14ac:dyDescent="0.2">
      <c r="A469" s="138"/>
      <c r="B469" s="138"/>
      <c r="C469" s="138"/>
      <c r="D469" s="138"/>
      <c r="E469" s="138"/>
      <c r="F469" s="134"/>
      <c r="G469" s="139"/>
      <c r="H469" s="139"/>
      <c r="L469" s="279"/>
      <c r="Q469" s="263"/>
      <c r="R469" s="285"/>
    </row>
    <row r="470" spans="1:18" s="114" customFormat="1" x14ac:dyDescent="0.2">
      <c r="A470" s="138"/>
      <c r="B470" s="138"/>
      <c r="C470" s="138"/>
      <c r="D470" s="138"/>
      <c r="E470" s="138"/>
      <c r="F470" s="134"/>
      <c r="G470" s="139"/>
      <c r="H470" s="139"/>
      <c r="L470" s="279"/>
      <c r="Q470" s="263"/>
      <c r="R470" s="285"/>
    </row>
    <row r="471" spans="1:18" s="114" customFormat="1" x14ac:dyDescent="0.2">
      <c r="A471" s="138"/>
      <c r="B471" s="138"/>
      <c r="C471" s="138"/>
      <c r="D471" s="138"/>
      <c r="E471" s="138"/>
      <c r="F471" s="134"/>
      <c r="G471" s="134"/>
      <c r="H471" s="134"/>
      <c r="L471" s="279"/>
      <c r="Q471" s="263"/>
      <c r="R471" s="285"/>
    </row>
    <row r="472" spans="1:18" s="114" customFormat="1" x14ac:dyDescent="0.2">
      <c r="A472" s="138"/>
      <c r="B472" s="138"/>
      <c r="C472" s="138"/>
      <c r="D472" s="138"/>
      <c r="E472" s="138"/>
      <c r="F472" s="134"/>
      <c r="G472" s="139"/>
      <c r="H472" s="139"/>
      <c r="L472" s="279"/>
      <c r="Q472" s="263"/>
      <c r="R472" s="285"/>
    </row>
    <row r="473" spans="1:18" s="114" customFormat="1" ht="24.95" customHeight="1" x14ac:dyDescent="0.2">
      <c r="A473" s="144"/>
      <c r="B473" s="144"/>
      <c r="C473" s="119"/>
      <c r="D473" s="119"/>
      <c r="E473" s="119"/>
      <c r="F473" s="145"/>
      <c r="G473" s="146"/>
      <c r="H473" s="146"/>
      <c r="L473" s="279"/>
      <c r="Q473" s="263"/>
      <c r="R473" s="285"/>
    </row>
    <row r="474" spans="1:18" s="114" customFormat="1" ht="24.95" customHeight="1" x14ac:dyDescent="0.2">
      <c r="A474" s="119"/>
      <c r="B474" s="119"/>
      <c r="C474" s="119"/>
      <c r="D474" s="119"/>
      <c r="E474" s="138"/>
      <c r="F474" s="138"/>
      <c r="G474" s="138"/>
      <c r="H474" s="138"/>
      <c r="L474" s="279"/>
      <c r="Q474" s="263"/>
      <c r="R474" s="285"/>
    </row>
    <row r="475" spans="1:18" s="114" customFormat="1" ht="15.75" x14ac:dyDescent="0.2">
      <c r="A475" s="147"/>
      <c r="B475" s="147"/>
      <c r="C475" s="174"/>
      <c r="D475" s="113"/>
      <c r="E475" s="113"/>
      <c r="F475" s="113"/>
      <c r="G475" s="138"/>
      <c r="H475" s="138"/>
      <c r="L475" s="279"/>
      <c r="Q475" s="263"/>
      <c r="R475" s="285"/>
    </row>
    <row r="476" spans="1:18" s="114" customFormat="1" ht="24.95" customHeight="1" x14ac:dyDescent="0.2">
      <c r="A476" s="170"/>
      <c r="B476" s="171"/>
      <c r="C476" s="138"/>
      <c r="D476" s="138"/>
      <c r="E476" s="138"/>
      <c r="F476" s="138"/>
      <c r="G476" s="138"/>
      <c r="H476" s="173"/>
      <c r="L476" s="279"/>
      <c r="Q476" s="263"/>
      <c r="R476" s="285"/>
    </row>
    <row r="477" spans="1:18" s="114" customFormat="1" ht="20.100000000000001" customHeight="1" x14ac:dyDescent="0.2">
      <c r="A477" s="148"/>
      <c r="B477" s="148"/>
      <c r="C477" s="148"/>
      <c r="D477" s="148"/>
      <c r="E477" s="148"/>
      <c r="F477" s="149"/>
      <c r="G477" s="149"/>
      <c r="H477" s="149"/>
      <c r="L477" s="279"/>
      <c r="Q477" s="263"/>
      <c r="R477" s="285"/>
    </row>
    <row r="478" spans="1:18" s="114" customFormat="1" ht="20.100000000000001" customHeight="1" x14ac:dyDescent="0.2">
      <c r="A478" s="134"/>
      <c r="B478" s="134"/>
      <c r="C478" s="134"/>
      <c r="D478" s="134"/>
      <c r="E478" s="134"/>
      <c r="F478" s="150"/>
      <c r="G478" s="151"/>
      <c r="H478" s="152"/>
      <c r="L478" s="279"/>
      <c r="Q478" s="263"/>
      <c r="R478" s="285"/>
    </row>
    <row r="479" spans="1:18" s="114" customFormat="1" ht="20.100000000000001" customHeight="1" x14ac:dyDescent="0.2">
      <c r="A479" s="134"/>
      <c r="B479" s="134"/>
      <c r="C479" s="134"/>
      <c r="D479" s="134"/>
      <c r="E479" s="134"/>
      <c r="F479" s="150"/>
      <c r="G479" s="151"/>
      <c r="H479" s="152"/>
      <c r="L479" s="279"/>
      <c r="Q479" s="263"/>
      <c r="R479" s="285"/>
    </row>
    <row r="480" spans="1:18" s="114" customFormat="1" ht="20.100000000000001" customHeight="1" x14ac:dyDescent="0.2">
      <c r="A480" s="134"/>
      <c r="B480" s="134"/>
      <c r="C480" s="134"/>
      <c r="D480" s="134"/>
      <c r="E480" s="134"/>
      <c r="F480" s="150"/>
      <c r="G480" s="152"/>
      <c r="H480" s="152"/>
      <c r="L480" s="279"/>
      <c r="Q480" s="263"/>
      <c r="R480" s="285"/>
    </row>
    <row r="481" spans="1:18" s="114" customFormat="1" ht="20.100000000000001" customHeight="1" x14ac:dyDescent="0.2">
      <c r="A481" s="134"/>
      <c r="B481" s="134"/>
      <c r="C481" s="134"/>
      <c r="D481" s="134"/>
      <c r="E481" s="134"/>
      <c r="F481" s="150"/>
      <c r="G481" s="152"/>
      <c r="H481" s="152"/>
      <c r="L481" s="279"/>
      <c r="Q481" s="263"/>
      <c r="R481" s="285"/>
    </row>
    <row r="482" spans="1:18" s="114" customFormat="1" ht="20.100000000000001" customHeight="1" x14ac:dyDescent="0.2">
      <c r="A482" s="134"/>
      <c r="B482" s="134"/>
      <c r="C482" s="134"/>
      <c r="D482" s="134"/>
      <c r="E482" s="134"/>
      <c r="F482" s="150"/>
      <c r="G482" s="152"/>
      <c r="H482" s="152"/>
      <c r="L482" s="279"/>
      <c r="Q482" s="263"/>
      <c r="R482" s="285"/>
    </row>
    <row r="483" spans="1:18" s="114" customFormat="1" ht="20.100000000000001" customHeight="1" x14ac:dyDescent="0.2">
      <c r="A483" s="134"/>
      <c r="B483" s="134"/>
      <c r="C483" s="134"/>
      <c r="D483" s="134"/>
      <c r="E483" s="134"/>
      <c r="F483" s="150"/>
      <c r="G483" s="153"/>
      <c r="H483" s="153"/>
      <c r="L483" s="279"/>
      <c r="Q483" s="263"/>
      <c r="R483" s="285"/>
    </row>
    <row r="484" spans="1:18" s="114" customFormat="1" ht="20.100000000000001" customHeight="1" x14ac:dyDescent="0.2">
      <c r="A484" s="134"/>
      <c r="B484" s="134"/>
      <c r="C484" s="134"/>
      <c r="D484" s="134"/>
      <c r="E484" s="134"/>
      <c r="F484" s="150"/>
      <c r="G484" s="152"/>
      <c r="H484" s="152"/>
      <c r="L484" s="279"/>
      <c r="Q484" s="263"/>
      <c r="R484" s="285"/>
    </row>
    <row r="485" spans="1:18" s="114" customFormat="1" ht="20.100000000000001" customHeight="1" x14ac:dyDescent="0.2">
      <c r="A485" s="134"/>
      <c r="B485" s="134"/>
      <c r="C485" s="134"/>
      <c r="D485" s="134"/>
      <c r="E485" s="134"/>
      <c r="F485" s="150"/>
      <c r="G485" s="153"/>
      <c r="H485" s="153"/>
      <c r="L485" s="279"/>
      <c r="Q485" s="263"/>
      <c r="R485" s="285"/>
    </row>
    <row r="486" spans="1:18" s="114" customFormat="1" ht="20.100000000000001" customHeight="1" x14ac:dyDescent="0.2">
      <c r="A486" s="134"/>
      <c r="B486" s="134"/>
      <c r="C486" s="134"/>
      <c r="D486" s="134"/>
      <c r="E486" s="134"/>
      <c r="F486" s="150"/>
      <c r="G486" s="153"/>
      <c r="H486" s="153"/>
      <c r="L486" s="279"/>
      <c r="Q486" s="263"/>
      <c r="R486" s="285"/>
    </row>
    <row r="487" spans="1:18" s="114" customFormat="1" ht="20.100000000000001" customHeight="1" x14ac:dyDescent="0.2">
      <c r="A487" s="134"/>
      <c r="B487" s="134"/>
      <c r="C487" s="134"/>
      <c r="D487" s="134"/>
      <c r="E487" s="134"/>
      <c r="F487" s="150"/>
      <c r="G487" s="153"/>
      <c r="H487" s="153"/>
      <c r="L487" s="279"/>
      <c r="Q487" s="263"/>
      <c r="R487" s="285"/>
    </row>
    <row r="488" spans="1:18" s="114" customFormat="1" ht="20.100000000000001" customHeight="1" x14ac:dyDescent="0.2">
      <c r="A488" s="134"/>
      <c r="B488" s="134"/>
      <c r="C488" s="134"/>
      <c r="D488" s="134"/>
      <c r="E488" s="134"/>
      <c r="F488" s="175"/>
      <c r="G488" s="154"/>
      <c r="H488" s="176"/>
      <c r="L488" s="279"/>
      <c r="Q488" s="263"/>
      <c r="R488" s="285"/>
    </row>
    <row r="489" spans="1:18" s="114" customFormat="1" ht="20.100000000000001" customHeight="1" x14ac:dyDescent="0.2">
      <c r="A489" s="134"/>
      <c r="B489" s="134"/>
      <c r="C489" s="134"/>
      <c r="D489" s="134"/>
      <c r="E489" s="134"/>
      <c r="F489" s="150"/>
      <c r="G489" s="153"/>
      <c r="H489" s="153"/>
      <c r="L489" s="279"/>
      <c r="Q489" s="263"/>
      <c r="R489" s="285"/>
    </row>
    <row r="490" spans="1:18" s="114" customFormat="1" ht="20.100000000000001" customHeight="1" x14ac:dyDescent="0.2">
      <c r="A490" s="134"/>
      <c r="B490" s="134"/>
      <c r="C490" s="134"/>
      <c r="D490" s="134"/>
      <c r="E490" s="134"/>
      <c r="F490" s="150"/>
      <c r="G490" s="153"/>
      <c r="H490" s="153"/>
      <c r="L490" s="279"/>
      <c r="Q490" s="263"/>
      <c r="R490" s="285"/>
    </row>
    <row r="491" spans="1:18" s="114" customFormat="1" ht="20.100000000000001" customHeight="1" x14ac:dyDescent="0.2">
      <c r="A491" s="134"/>
      <c r="B491" s="134"/>
      <c r="C491" s="134"/>
      <c r="D491" s="134"/>
      <c r="E491" s="134"/>
      <c r="F491" s="150"/>
      <c r="G491" s="155"/>
      <c r="H491" s="155"/>
      <c r="L491" s="279"/>
      <c r="Q491" s="263"/>
      <c r="R491" s="285"/>
    </row>
    <row r="492" spans="1:18" s="114" customFormat="1" ht="20.100000000000001" customHeight="1" x14ac:dyDescent="0.2">
      <c r="A492" s="134"/>
      <c r="B492" s="134"/>
      <c r="C492" s="134"/>
      <c r="D492" s="134"/>
      <c r="E492" s="134"/>
      <c r="F492" s="150"/>
      <c r="G492" s="153"/>
      <c r="H492" s="153"/>
      <c r="L492" s="279"/>
      <c r="Q492" s="263"/>
      <c r="R492" s="285"/>
    </row>
    <row r="493" spans="1:18" s="114" customFormat="1" ht="20.100000000000001" customHeight="1" x14ac:dyDescent="0.2">
      <c r="A493" s="134"/>
      <c r="B493" s="134"/>
      <c r="C493" s="134"/>
      <c r="D493" s="134"/>
      <c r="E493" s="134"/>
      <c r="F493" s="150"/>
      <c r="G493" s="153"/>
      <c r="H493" s="153"/>
      <c r="L493" s="279"/>
      <c r="Q493" s="263"/>
      <c r="R493" s="285"/>
    </row>
    <row r="494" spans="1:18" s="114" customFormat="1" ht="24.95" customHeight="1" x14ac:dyDescent="0.2">
      <c r="A494" s="138"/>
      <c r="B494" s="138"/>
      <c r="C494" s="138"/>
      <c r="D494" s="138"/>
      <c r="E494" s="138"/>
      <c r="F494" s="138"/>
      <c r="G494" s="138"/>
      <c r="H494" s="138"/>
      <c r="L494" s="279"/>
      <c r="Q494" s="263"/>
      <c r="R494" s="285"/>
    </row>
    <row r="495" spans="1:18" s="114" customFormat="1" ht="20.100000000000001" customHeight="1" x14ac:dyDescent="0.3">
      <c r="A495" s="137"/>
      <c r="B495" s="137"/>
      <c r="C495" s="137"/>
      <c r="D495" s="138"/>
      <c r="E495" s="138"/>
      <c r="F495" s="156"/>
      <c r="G495" s="113"/>
      <c r="H495" s="157"/>
      <c r="L495" s="279"/>
      <c r="Q495" s="263"/>
      <c r="R495" s="285"/>
    </row>
    <row r="496" spans="1:18" s="114" customFormat="1" ht="20.100000000000001" customHeight="1" x14ac:dyDescent="0.3">
      <c r="A496" s="137"/>
      <c r="B496" s="137"/>
      <c r="C496" s="137"/>
      <c r="D496" s="137"/>
      <c r="E496" s="113"/>
      <c r="F496" s="156"/>
      <c r="G496" s="113"/>
      <c r="H496" s="177"/>
      <c r="L496" s="279"/>
      <c r="Q496" s="263"/>
      <c r="R496" s="285"/>
    </row>
    <row r="497" spans="1:18" s="114" customFormat="1" ht="20.100000000000001" customHeight="1" x14ac:dyDescent="0.2">
      <c r="A497" s="137"/>
      <c r="B497" s="137"/>
      <c r="C497" s="137"/>
      <c r="D497" s="137"/>
      <c r="E497" s="138"/>
      <c r="F497" s="138"/>
      <c r="G497" s="159"/>
      <c r="H497" s="150"/>
      <c r="L497" s="279"/>
      <c r="Q497" s="263"/>
      <c r="R497" s="285"/>
    </row>
    <row r="498" spans="1:18" s="114" customFormat="1" ht="20.100000000000001" customHeight="1" x14ac:dyDescent="0.3">
      <c r="A498" s="137"/>
      <c r="B498" s="137"/>
      <c r="C498" s="137"/>
      <c r="D498" s="137"/>
      <c r="E498" s="138"/>
      <c r="F498" s="138"/>
      <c r="G498" s="160"/>
      <c r="H498" s="177"/>
      <c r="L498" s="279"/>
      <c r="Q498" s="263"/>
      <c r="R498" s="285"/>
    </row>
    <row r="499" spans="1:18" s="114" customFormat="1" ht="20.100000000000001" customHeight="1" x14ac:dyDescent="0.3">
      <c r="A499" s="137"/>
      <c r="B499" s="137"/>
      <c r="C499" s="137"/>
      <c r="D499" s="137"/>
      <c r="E499" s="138"/>
      <c r="F499" s="138"/>
      <c r="G499" s="160"/>
      <c r="H499" s="177"/>
      <c r="L499" s="279"/>
      <c r="Q499" s="263"/>
      <c r="R499" s="285"/>
    </row>
    <row r="500" spans="1:18" s="114" customFormat="1" ht="20.100000000000001" customHeight="1" x14ac:dyDescent="0.2">
      <c r="A500" s="161"/>
      <c r="B500" s="137"/>
      <c r="C500" s="137"/>
      <c r="D500" s="137"/>
      <c r="E500" s="138"/>
      <c r="F500" s="138"/>
      <c r="G500" s="138"/>
      <c r="H500" s="150"/>
      <c r="L500" s="279"/>
      <c r="Q500" s="263"/>
      <c r="R500" s="285"/>
    </row>
    <row r="501" spans="1:18" s="114" customFormat="1" ht="20.100000000000001" customHeight="1" x14ac:dyDescent="0.3">
      <c r="A501" s="140"/>
      <c r="B501" s="140"/>
      <c r="C501" s="137"/>
      <c r="D501" s="137"/>
      <c r="E501" s="138"/>
      <c r="F501" s="138"/>
      <c r="G501" s="163"/>
      <c r="H501" s="164"/>
      <c r="L501" s="279"/>
      <c r="Q501" s="263"/>
      <c r="R501" s="285"/>
    </row>
    <row r="502" spans="1:18" s="114" customFormat="1" ht="20.100000000000001" customHeight="1" x14ac:dyDescent="0.3">
      <c r="A502" s="140"/>
      <c r="B502" s="140"/>
      <c r="C502" s="137"/>
      <c r="D502" s="137"/>
      <c r="E502" s="138"/>
      <c r="F502" s="138"/>
      <c r="G502" s="163"/>
      <c r="H502" s="136"/>
      <c r="L502" s="279"/>
      <c r="Q502" s="263"/>
      <c r="R502" s="285"/>
    </row>
    <row r="503" spans="1:18" s="114" customFormat="1" ht="20.100000000000001" customHeight="1" x14ac:dyDescent="0.3">
      <c r="A503" s="140"/>
      <c r="B503" s="140"/>
      <c r="C503" s="138"/>
      <c r="D503" s="138"/>
      <c r="E503" s="138"/>
      <c r="F503" s="158"/>
      <c r="G503" s="113"/>
      <c r="H503" s="136"/>
      <c r="L503" s="279"/>
      <c r="Q503" s="263"/>
      <c r="R503" s="285"/>
    </row>
    <row r="504" spans="1:18" s="114" customFormat="1" ht="24.95" customHeight="1" x14ac:dyDescent="0.2">
      <c r="A504" s="140"/>
      <c r="B504" s="140"/>
      <c r="C504" s="168"/>
      <c r="D504" s="168"/>
      <c r="E504" s="168"/>
      <c r="F504" s="168"/>
      <c r="G504" s="168"/>
      <c r="H504" s="169"/>
      <c r="L504" s="279"/>
      <c r="Q504" s="263"/>
      <c r="R504" s="285"/>
    </row>
    <row r="505" spans="1:18" s="114" customFormat="1" x14ac:dyDescent="0.2">
      <c r="A505" s="134"/>
      <c r="B505" s="134"/>
      <c r="C505" s="134"/>
      <c r="D505" s="134"/>
      <c r="E505" s="134"/>
      <c r="F505" s="134"/>
      <c r="G505" s="134"/>
      <c r="H505" s="134"/>
      <c r="L505" s="279"/>
      <c r="Q505" s="263"/>
      <c r="R505" s="285"/>
    </row>
    <row r="506" spans="1:18" s="114" customFormat="1" x14ac:dyDescent="0.2">
      <c r="A506" s="137"/>
      <c r="B506" s="137"/>
      <c r="C506" s="137"/>
      <c r="D506" s="138"/>
      <c r="E506" s="138"/>
      <c r="G506" s="138"/>
      <c r="H506" s="138"/>
      <c r="L506" s="279"/>
      <c r="Q506" s="263"/>
      <c r="R506" s="285"/>
    </row>
    <row r="507" spans="1:18" s="114" customFormat="1" x14ac:dyDescent="0.2">
      <c r="A507" s="137"/>
      <c r="B507" s="137"/>
      <c r="C507" s="137"/>
      <c r="D507" s="138"/>
      <c r="E507" s="138"/>
      <c r="F507" s="116"/>
      <c r="G507" s="117"/>
      <c r="H507" s="117"/>
      <c r="L507" s="279"/>
      <c r="Q507" s="263"/>
      <c r="R507" s="285"/>
    </row>
    <row r="508" spans="1:18" s="114" customFormat="1" x14ac:dyDescent="0.2">
      <c r="A508" s="137"/>
      <c r="B508" s="137"/>
      <c r="C508" s="137"/>
      <c r="D508" s="138"/>
      <c r="E508" s="138"/>
      <c r="F508" s="117"/>
      <c r="G508" s="118"/>
      <c r="H508" s="118"/>
      <c r="L508" s="279"/>
      <c r="Q508" s="263"/>
      <c r="R508" s="285"/>
    </row>
    <row r="509" spans="1:18" s="114" customFormat="1" x14ac:dyDescent="0.2">
      <c r="A509" s="137"/>
      <c r="B509" s="137"/>
      <c r="C509" s="137"/>
      <c r="D509" s="138"/>
      <c r="E509" s="138"/>
      <c r="F509" s="117"/>
      <c r="G509" s="118"/>
      <c r="H509" s="118"/>
      <c r="L509" s="279"/>
      <c r="Q509" s="263"/>
      <c r="R509" s="285"/>
    </row>
    <row r="510" spans="1:18" s="114" customFormat="1" x14ac:dyDescent="0.2">
      <c r="A510" s="137"/>
      <c r="B510" s="137"/>
      <c r="C510" s="140"/>
      <c r="D510" s="138"/>
      <c r="E510" s="138"/>
      <c r="F510" s="117"/>
      <c r="G510" s="118"/>
      <c r="H510" s="118"/>
      <c r="L510" s="279"/>
      <c r="Q510" s="263"/>
      <c r="R510" s="285"/>
    </row>
    <row r="511" spans="1:18" s="114" customFormat="1" x14ac:dyDescent="0.2">
      <c r="A511" s="137"/>
      <c r="B511" s="137"/>
      <c r="C511" s="137"/>
      <c r="D511" s="138"/>
      <c r="E511" s="138"/>
      <c r="F511" s="117"/>
      <c r="G511" s="118"/>
      <c r="H511" s="118"/>
      <c r="L511" s="279"/>
      <c r="Q511" s="263"/>
      <c r="R511" s="285"/>
    </row>
    <row r="512" spans="1:18" s="114" customFormat="1" x14ac:dyDescent="0.2">
      <c r="A512" s="137"/>
      <c r="B512" s="137"/>
      <c r="C512" s="137"/>
      <c r="D512" s="138"/>
      <c r="E512" s="138"/>
      <c r="F512" s="117"/>
      <c r="G512" s="118"/>
      <c r="H512" s="118"/>
      <c r="L512" s="279"/>
      <c r="Q512" s="263"/>
      <c r="R512" s="285"/>
    </row>
    <row r="513" spans="1:18" s="114" customFormat="1" x14ac:dyDescent="0.2">
      <c r="A513" s="138"/>
      <c r="B513" s="138"/>
      <c r="C513" s="138"/>
      <c r="D513" s="138"/>
      <c r="E513" s="138"/>
      <c r="F513" s="117"/>
      <c r="G513" s="118"/>
      <c r="H513" s="118"/>
      <c r="L513" s="279"/>
      <c r="Q513" s="263"/>
      <c r="R513" s="285"/>
    </row>
    <row r="514" spans="1:18" s="114" customFormat="1" x14ac:dyDescent="0.2">
      <c r="A514" s="138"/>
      <c r="B514" s="138"/>
      <c r="C514" s="138"/>
      <c r="D514" s="138"/>
      <c r="E514" s="138"/>
      <c r="F514" s="134"/>
      <c r="G514" s="139"/>
      <c r="H514" s="139"/>
      <c r="L514" s="279"/>
      <c r="Q514" s="263"/>
      <c r="R514" s="285"/>
    </row>
    <row r="515" spans="1:18" s="114" customFormat="1" x14ac:dyDescent="0.2">
      <c r="A515" s="138"/>
      <c r="B515" s="138"/>
      <c r="C515" s="138"/>
      <c r="D515" s="138"/>
      <c r="E515" s="138"/>
      <c r="F515" s="134"/>
      <c r="G515" s="139"/>
      <c r="H515" s="139"/>
      <c r="L515" s="279"/>
      <c r="Q515" s="263"/>
      <c r="R515" s="285"/>
    </row>
    <row r="516" spans="1:18" s="114" customFormat="1" x14ac:dyDescent="0.2">
      <c r="A516" s="138"/>
      <c r="B516" s="138"/>
      <c r="C516" s="138"/>
      <c r="D516" s="138"/>
      <c r="E516" s="138"/>
      <c r="F516" s="134"/>
      <c r="G516" s="134"/>
      <c r="H516" s="134"/>
      <c r="L516" s="279"/>
      <c r="Q516" s="263"/>
      <c r="R516" s="285"/>
    </row>
    <row r="517" spans="1:18" s="114" customFormat="1" x14ac:dyDescent="0.2">
      <c r="A517" s="138"/>
      <c r="B517" s="138"/>
      <c r="C517" s="138"/>
      <c r="D517" s="138"/>
      <c r="E517" s="138"/>
      <c r="F517" s="134"/>
      <c r="G517" s="139"/>
      <c r="H517" s="139"/>
      <c r="L517" s="279"/>
      <c r="Q517" s="263"/>
      <c r="R517" s="285"/>
    </row>
    <row r="518" spans="1:18" s="114" customFormat="1" ht="24.95" customHeight="1" x14ac:dyDescent="0.2">
      <c r="A518" s="144"/>
      <c r="B518" s="144"/>
      <c r="C518" s="119"/>
      <c r="D518" s="119"/>
      <c r="E518" s="119"/>
      <c r="F518" s="145"/>
      <c r="G518" s="146"/>
      <c r="H518" s="146"/>
      <c r="L518" s="279"/>
      <c r="Q518" s="263"/>
      <c r="R518" s="285"/>
    </row>
    <row r="519" spans="1:18" s="114" customFormat="1" ht="24.95" customHeight="1" x14ac:dyDescent="0.2">
      <c r="A519" s="119"/>
      <c r="B519" s="119"/>
      <c r="C519" s="119"/>
      <c r="D519" s="119"/>
      <c r="E519" s="138"/>
      <c r="F519" s="138"/>
      <c r="G519" s="138"/>
      <c r="H519" s="138"/>
      <c r="L519" s="279"/>
      <c r="Q519" s="263"/>
      <c r="R519" s="285"/>
    </row>
    <row r="520" spans="1:18" s="114" customFormat="1" ht="15.75" x14ac:dyDescent="0.2">
      <c r="A520" s="147"/>
      <c r="B520" s="147"/>
      <c r="C520" s="174"/>
      <c r="D520" s="113"/>
      <c r="E520" s="113"/>
      <c r="F520" s="113"/>
      <c r="G520" s="138"/>
      <c r="H520" s="138"/>
      <c r="L520" s="279"/>
      <c r="Q520" s="263"/>
      <c r="R520" s="285"/>
    </row>
    <row r="521" spans="1:18" s="114" customFormat="1" ht="24.95" customHeight="1" x14ac:dyDescent="0.2">
      <c r="A521" s="170"/>
      <c r="B521" s="171"/>
      <c r="C521" s="138"/>
      <c r="D521" s="138"/>
      <c r="E521" s="138"/>
      <c r="F521" s="138"/>
      <c r="G521" s="138"/>
      <c r="H521" s="173"/>
      <c r="L521" s="279"/>
      <c r="Q521" s="263"/>
      <c r="R521" s="285"/>
    </row>
    <row r="522" spans="1:18" s="114" customFormat="1" ht="20.100000000000001" customHeight="1" x14ac:dyDescent="0.2">
      <c r="A522" s="148"/>
      <c r="B522" s="148"/>
      <c r="C522" s="148"/>
      <c r="D522" s="148"/>
      <c r="E522" s="148"/>
      <c r="F522" s="149"/>
      <c r="G522" s="149"/>
      <c r="H522" s="149"/>
      <c r="L522" s="279"/>
      <c r="Q522" s="263"/>
      <c r="R522" s="285"/>
    </row>
    <row r="523" spans="1:18" s="114" customFormat="1" ht="20.100000000000001" customHeight="1" x14ac:dyDescent="0.2">
      <c r="A523" s="134"/>
      <c r="B523" s="134"/>
      <c r="C523" s="134"/>
      <c r="D523" s="134"/>
      <c r="E523" s="134"/>
      <c r="F523" s="150"/>
      <c r="G523" s="151"/>
      <c r="H523" s="152"/>
      <c r="L523" s="279"/>
      <c r="Q523" s="263"/>
      <c r="R523" s="285"/>
    </row>
    <row r="524" spans="1:18" s="114" customFormat="1" ht="20.100000000000001" customHeight="1" x14ac:dyDescent="0.2">
      <c r="A524" s="134"/>
      <c r="B524" s="134"/>
      <c r="C524" s="134"/>
      <c r="D524" s="134"/>
      <c r="E524" s="134"/>
      <c r="F524" s="150"/>
      <c r="G524" s="151"/>
      <c r="H524" s="152"/>
      <c r="L524" s="279"/>
      <c r="Q524" s="263"/>
      <c r="R524" s="285"/>
    </row>
    <row r="525" spans="1:18" s="114" customFormat="1" ht="20.100000000000001" customHeight="1" x14ac:dyDescent="0.2">
      <c r="A525" s="134"/>
      <c r="B525" s="134"/>
      <c r="C525" s="134"/>
      <c r="D525" s="134"/>
      <c r="E525" s="134"/>
      <c r="F525" s="150"/>
      <c r="G525" s="152"/>
      <c r="H525" s="152"/>
      <c r="L525" s="279"/>
      <c r="Q525" s="263"/>
      <c r="R525" s="285"/>
    </row>
    <row r="526" spans="1:18" s="114" customFormat="1" ht="20.100000000000001" customHeight="1" x14ac:dyDescent="0.2">
      <c r="A526" s="134"/>
      <c r="B526" s="134"/>
      <c r="C526" s="134"/>
      <c r="D526" s="134"/>
      <c r="E526" s="134"/>
      <c r="F526" s="150"/>
      <c r="G526" s="152"/>
      <c r="H526" s="152"/>
      <c r="L526" s="279"/>
      <c r="Q526" s="263"/>
      <c r="R526" s="285"/>
    </row>
    <row r="527" spans="1:18" s="114" customFormat="1" ht="20.100000000000001" customHeight="1" x14ac:dyDescent="0.2">
      <c r="A527" s="134"/>
      <c r="B527" s="134"/>
      <c r="C527" s="134"/>
      <c r="D527" s="134"/>
      <c r="E527" s="134"/>
      <c r="F527" s="150"/>
      <c r="G527" s="152"/>
      <c r="H527" s="152"/>
      <c r="L527" s="279"/>
      <c r="Q527" s="263"/>
      <c r="R527" s="285"/>
    </row>
    <row r="528" spans="1:18" s="114" customFormat="1" ht="20.100000000000001" customHeight="1" x14ac:dyDescent="0.2">
      <c r="A528" s="134"/>
      <c r="B528" s="134"/>
      <c r="C528" s="134"/>
      <c r="D528" s="134"/>
      <c r="E528" s="134"/>
      <c r="F528" s="150"/>
      <c r="G528" s="153"/>
      <c r="H528" s="153"/>
      <c r="L528" s="279"/>
      <c r="Q528" s="263"/>
      <c r="R528" s="285"/>
    </row>
    <row r="529" spans="1:18" s="114" customFormat="1" ht="20.100000000000001" customHeight="1" x14ac:dyDescent="0.2">
      <c r="A529" s="134"/>
      <c r="B529" s="134"/>
      <c r="C529" s="134"/>
      <c r="D529" s="134"/>
      <c r="E529" s="134"/>
      <c r="F529" s="150"/>
      <c r="G529" s="152"/>
      <c r="H529" s="152"/>
      <c r="L529" s="279"/>
      <c r="Q529" s="263"/>
      <c r="R529" s="285"/>
    </row>
    <row r="530" spans="1:18" s="114" customFormat="1" ht="20.100000000000001" customHeight="1" x14ac:dyDescent="0.2">
      <c r="A530" s="134"/>
      <c r="B530" s="134"/>
      <c r="C530" s="134"/>
      <c r="D530" s="134"/>
      <c r="E530" s="134"/>
      <c r="F530" s="150"/>
      <c r="G530" s="153"/>
      <c r="H530" s="153"/>
      <c r="L530" s="279"/>
      <c r="Q530" s="263"/>
      <c r="R530" s="285"/>
    </row>
    <row r="531" spans="1:18" s="114" customFormat="1" ht="20.100000000000001" customHeight="1" x14ac:dyDescent="0.2">
      <c r="A531" s="134"/>
      <c r="B531" s="134"/>
      <c r="C531" s="134"/>
      <c r="D531" s="134"/>
      <c r="E531" s="134"/>
      <c r="F531" s="150"/>
      <c r="G531" s="153"/>
      <c r="H531" s="153"/>
      <c r="L531" s="279"/>
      <c r="Q531" s="263"/>
      <c r="R531" s="285"/>
    </row>
    <row r="532" spans="1:18" s="114" customFormat="1" ht="20.100000000000001" customHeight="1" x14ac:dyDescent="0.2">
      <c r="A532" s="134"/>
      <c r="B532" s="134"/>
      <c r="C532" s="134"/>
      <c r="D532" s="134"/>
      <c r="E532" s="134"/>
      <c r="F532" s="150"/>
      <c r="G532" s="153"/>
      <c r="H532" s="153"/>
      <c r="L532" s="279"/>
      <c r="Q532" s="263"/>
      <c r="R532" s="285"/>
    </row>
    <row r="533" spans="1:18" s="114" customFormat="1" ht="20.100000000000001" customHeight="1" x14ac:dyDescent="0.2">
      <c r="A533" s="134"/>
      <c r="B533" s="134"/>
      <c r="C533" s="134"/>
      <c r="D533" s="134"/>
      <c r="E533" s="134"/>
      <c r="F533" s="175"/>
      <c r="G533" s="154"/>
      <c r="H533" s="176"/>
      <c r="L533" s="279"/>
      <c r="Q533" s="263"/>
      <c r="R533" s="285"/>
    </row>
    <row r="534" spans="1:18" s="114" customFormat="1" ht="20.100000000000001" customHeight="1" x14ac:dyDescent="0.2">
      <c r="A534" s="134"/>
      <c r="B534" s="134"/>
      <c r="C534" s="134"/>
      <c r="D534" s="134"/>
      <c r="E534" s="134"/>
      <c r="F534" s="150"/>
      <c r="G534" s="153"/>
      <c r="H534" s="153"/>
      <c r="L534" s="279"/>
      <c r="Q534" s="263"/>
      <c r="R534" s="285"/>
    </row>
    <row r="535" spans="1:18" s="114" customFormat="1" ht="20.100000000000001" customHeight="1" x14ac:dyDescent="0.2">
      <c r="A535" s="134"/>
      <c r="B535" s="134"/>
      <c r="C535" s="134"/>
      <c r="D535" s="134"/>
      <c r="E535" s="134"/>
      <c r="F535" s="150"/>
      <c r="G535" s="153"/>
      <c r="H535" s="153"/>
      <c r="L535" s="279"/>
      <c r="Q535" s="263"/>
      <c r="R535" s="285"/>
    </row>
    <row r="536" spans="1:18" s="114" customFormat="1" ht="20.100000000000001" customHeight="1" x14ac:dyDescent="0.2">
      <c r="A536" s="134"/>
      <c r="B536" s="134"/>
      <c r="C536" s="134"/>
      <c r="D536" s="134"/>
      <c r="E536" s="134"/>
      <c r="F536" s="150"/>
      <c r="G536" s="155"/>
      <c r="H536" s="155"/>
      <c r="L536" s="279"/>
      <c r="Q536" s="263"/>
      <c r="R536" s="285"/>
    </row>
    <row r="537" spans="1:18" s="114" customFormat="1" ht="20.100000000000001" customHeight="1" x14ac:dyDescent="0.2">
      <c r="A537" s="134"/>
      <c r="B537" s="134"/>
      <c r="C537" s="134"/>
      <c r="D537" s="134"/>
      <c r="E537" s="134"/>
      <c r="F537" s="150"/>
      <c r="G537" s="153"/>
      <c r="H537" s="153"/>
      <c r="L537" s="279"/>
      <c r="Q537" s="263"/>
      <c r="R537" s="285"/>
    </row>
    <row r="538" spans="1:18" s="114" customFormat="1" ht="20.100000000000001" customHeight="1" x14ac:dyDescent="0.2">
      <c r="A538" s="134"/>
      <c r="B538" s="134"/>
      <c r="C538" s="134"/>
      <c r="D538" s="134"/>
      <c r="E538" s="134"/>
      <c r="F538" s="150"/>
      <c r="G538" s="153"/>
      <c r="H538" s="153"/>
      <c r="L538" s="279"/>
      <c r="Q538" s="263"/>
      <c r="R538" s="285"/>
    </row>
    <row r="539" spans="1:18" s="114" customFormat="1" ht="24.95" customHeight="1" x14ac:dyDescent="0.2">
      <c r="A539" s="138"/>
      <c r="B539" s="138"/>
      <c r="C539" s="138"/>
      <c r="D539" s="138"/>
      <c r="E539" s="138"/>
      <c r="F539" s="138"/>
      <c r="G539" s="138"/>
      <c r="H539" s="138"/>
      <c r="L539" s="279"/>
      <c r="Q539" s="263"/>
      <c r="R539" s="285"/>
    </row>
    <row r="540" spans="1:18" s="114" customFormat="1" ht="20.100000000000001" customHeight="1" x14ac:dyDescent="0.3">
      <c r="A540" s="137"/>
      <c r="B540" s="137"/>
      <c r="C540" s="137"/>
      <c r="D540" s="138"/>
      <c r="E540" s="138"/>
      <c r="F540" s="156"/>
      <c r="G540" s="113"/>
      <c r="H540" s="157"/>
      <c r="L540" s="279"/>
      <c r="Q540" s="263"/>
      <c r="R540" s="285"/>
    </row>
    <row r="541" spans="1:18" s="114" customFormat="1" ht="20.100000000000001" customHeight="1" x14ac:dyDescent="0.3">
      <c r="A541" s="137"/>
      <c r="B541" s="137"/>
      <c r="C541" s="137"/>
      <c r="D541" s="137"/>
      <c r="E541" s="113"/>
      <c r="F541" s="156"/>
      <c r="G541" s="113"/>
      <c r="H541" s="177"/>
      <c r="L541" s="279"/>
      <c r="Q541" s="263"/>
      <c r="R541" s="285"/>
    </row>
    <row r="542" spans="1:18" s="114" customFormat="1" ht="20.100000000000001" customHeight="1" x14ac:dyDescent="0.2">
      <c r="A542" s="137"/>
      <c r="B542" s="137"/>
      <c r="C542" s="137"/>
      <c r="D542" s="137"/>
      <c r="E542" s="138"/>
      <c r="F542" s="138"/>
      <c r="G542" s="159"/>
      <c r="H542" s="150"/>
      <c r="L542" s="279"/>
      <c r="Q542" s="263"/>
      <c r="R542" s="285"/>
    </row>
    <row r="543" spans="1:18" s="114" customFormat="1" ht="20.100000000000001" customHeight="1" x14ac:dyDescent="0.3">
      <c r="A543" s="137"/>
      <c r="B543" s="137"/>
      <c r="C543" s="137"/>
      <c r="D543" s="137"/>
      <c r="E543" s="138"/>
      <c r="F543" s="138"/>
      <c r="G543" s="160"/>
      <c r="H543" s="177"/>
      <c r="L543" s="279"/>
      <c r="Q543" s="263"/>
      <c r="R543" s="285"/>
    </row>
    <row r="544" spans="1:18" s="114" customFormat="1" ht="20.100000000000001" customHeight="1" x14ac:dyDescent="0.3">
      <c r="A544" s="137"/>
      <c r="B544" s="137"/>
      <c r="C544" s="137"/>
      <c r="D544" s="137"/>
      <c r="E544" s="138"/>
      <c r="F544" s="138"/>
      <c r="G544" s="160"/>
      <c r="H544" s="177"/>
      <c r="L544" s="279"/>
      <c r="Q544" s="263"/>
      <c r="R544" s="285"/>
    </row>
    <row r="545" spans="1:18" s="114" customFormat="1" ht="20.100000000000001" customHeight="1" x14ac:dyDescent="0.2">
      <c r="A545" s="161"/>
      <c r="B545" s="137"/>
      <c r="C545" s="137"/>
      <c r="D545" s="137"/>
      <c r="E545" s="138"/>
      <c r="F545" s="138"/>
      <c r="G545" s="138"/>
      <c r="H545" s="150"/>
      <c r="L545" s="279"/>
      <c r="Q545" s="263"/>
      <c r="R545" s="285"/>
    </row>
    <row r="546" spans="1:18" s="114" customFormat="1" ht="20.100000000000001" customHeight="1" x14ac:dyDescent="0.3">
      <c r="A546" s="140"/>
      <c r="B546" s="140"/>
      <c r="C546" s="137"/>
      <c r="D546" s="137"/>
      <c r="E546" s="138"/>
      <c r="F546" s="138"/>
      <c r="G546" s="163"/>
      <c r="H546" s="164"/>
      <c r="L546" s="279"/>
      <c r="Q546" s="263"/>
      <c r="R546" s="285"/>
    </row>
    <row r="547" spans="1:18" s="114" customFormat="1" ht="20.100000000000001" customHeight="1" x14ac:dyDescent="0.3">
      <c r="A547" s="140"/>
      <c r="B547" s="140"/>
      <c r="C547" s="137"/>
      <c r="D547" s="137"/>
      <c r="E547" s="138"/>
      <c r="F547" s="138"/>
      <c r="G547" s="163"/>
      <c r="H547" s="136"/>
      <c r="L547" s="279"/>
      <c r="Q547" s="263"/>
      <c r="R547" s="285"/>
    </row>
    <row r="548" spans="1:18" s="114" customFormat="1" ht="20.100000000000001" customHeight="1" x14ac:dyDescent="0.3">
      <c r="A548" s="140"/>
      <c r="B548" s="140"/>
      <c r="C548" s="138"/>
      <c r="D548" s="138"/>
      <c r="E548" s="138"/>
      <c r="F548" s="158"/>
      <c r="G548" s="113"/>
      <c r="H548" s="136"/>
      <c r="L548" s="279"/>
      <c r="Q548" s="263"/>
      <c r="R548" s="285"/>
    </row>
    <row r="549" spans="1:18" s="114" customFormat="1" ht="24.95" customHeight="1" x14ac:dyDescent="0.2">
      <c r="A549" s="140"/>
      <c r="B549" s="140"/>
      <c r="C549" s="168"/>
      <c r="D549" s="168"/>
      <c r="E549" s="168"/>
      <c r="F549" s="168"/>
      <c r="G549" s="168"/>
      <c r="H549" s="169"/>
      <c r="L549" s="279"/>
      <c r="Q549" s="263"/>
      <c r="R549" s="285"/>
    </row>
    <row r="550" spans="1:18" s="114" customFormat="1" x14ac:dyDescent="0.2">
      <c r="A550" s="134"/>
      <c r="B550" s="134"/>
      <c r="C550" s="134"/>
      <c r="D550" s="134"/>
      <c r="E550" s="134"/>
      <c r="F550" s="134"/>
      <c r="G550" s="134"/>
      <c r="H550" s="134"/>
      <c r="L550" s="279"/>
      <c r="Q550" s="263"/>
      <c r="R550" s="285"/>
    </row>
    <row r="551" spans="1:18" s="114" customFormat="1" x14ac:dyDescent="0.2">
      <c r="A551" s="137"/>
      <c r="B551" s="137"/>
      <c r="C551" s="137"/>
      <c r="D551" s="138"/>
      <c r="E551" s="138"/>
      <c r="G551" s="138"/>
      <c r="H551" s="138"/>
      <c r="L551" s="279"/>
      <c r="Q551" s="263"/>
      <c r="R551" s="285"/>
    </row>
    <row r="552" spans="1:18" s="114" customFormat="1" x14ac:dyDescent="0.2">
      <c r="A552" s="137"/>
      <c r="B552" s="137"/>
      <c r="C552" s="137"/>
      <c r="D552" s="138"/>
      <c r="E552" s="138"/>
      <c r="F552" s="116"/>
      <c r="G552" s="117"/>
      <c r="H552" s="117"/>
      <c r="L552" s="279"/>
      <c r="Q552" s="263"/>
      <c r="R552" s="285"/>
    </row>
    <row r="553" spans="1:18" s="114" customFormat="1" x14ac:dyDescent="0.2">
      <c r="A553" s="137"/>
      <c r="B553" s="137"/>
      <c r="C553" s="137"/>
      <c r="D553" s="138"/>
      <c r="E553" s="138"/>
      <c r="F553" s="117"/>
      <c r="G553" s="118"/>
      <c r="H553" s="118"/>
      <c r="L553" s="279"/>
      <c r="Q553" s="263"/>
      <c r="R553" s="285"/>
    </row>
    <row r="554" spans="1:18" s="114" customFormat="1" x14ac:dyDescent="0.2">
      <c r="A554" s="137"/>
      <c r="B554" s="137"/>
      <c r="C554" s="137"/>
      <c r="D554" s="138"/>
      <c r="E554" s="138"/>
      <c r="F554" s="117"/>
      <c r="G554" s="118"/>
      <c r="H554" s="118"/>
      <c r="L554" s="279"/>
      <c r="Q554" s="263"/>
      <c r="R554" s="285"/>
    </row>
    <row r="555" spans="1:18" s="114" customFormat="1" x14ac:dyDescent="0.2">
      <c r="A555" s="137"/>
      <c r="B555" s="137"/>
      <c r="C555" s="140"/>
      <c r="D555" s="138"/>
      <c r="E555" s="138"/>
      <c r="F555" s="117"/>
      <c r="G555" s="118"/>
      <c r="H555" s="118"/>
      <c r="L555" s="279"/>
      <c r="Q555" s="263"/>
      <c r="R555" s="285"/>
    </row>
    <row r="556" spans="1:18" s="114" customFormat="1" x14ac:dyDescent="0.2">
      <c r="A556" s="137"/>
      <c r="B556" s="137"/>
      <c r="C556" s="137"/>
      <c r="D556" s="138"/>
      <c r="E556" s="138"/>
      <c r="F556" s="117"/>
      <c r="G556" s="118"/>
      <c r="H556" s="118"/>
      <c r="L556" s="279"/>
      <c r="Q556" s="263"/>
      <c r="R556" s="285"/>
    </row>
    <row r="557" spans="1:18" s="114" customFormat="1" x14ac:dyDescent="0.2">
      <c r="A557" s="137"/>
      <c r="B557" s="137"/>
      <c r="C557" s="137"/>
      <c r="D557" s="138"/>
      <c r="E557" s="138"/>
      <c r="F557" s="117"/>
      <c r="G557" s="118"/>
      <c r="H557" s="118"/>
      <c r="L557" s="279"/>
      <c r="Q557" s="263"/>
      <c r="R557" s="285"/>
    </row>
    <row r="558" spans="1:18" s="114" customFormat="1" x14ac:dyDescent="0.2">
      <c r="A558" s="138"/>
      <c r="B558" s="138"/>
      <c r="C558" s="138"/>
      <c r="D558" s="138"/>
      <c r="E558" s="138"/>
      <c r="F558" s="117"/>
      <c r="G558" s="118"/>
      <c r="H558" s="118"/>
      <c r="L558" s="279"/>
      <c r="Q558" s="263"/>
      <c r="R558" s="285"/>
    </row>
    <row r="559" spans="1:18" s="114" customFormat="1" x14ac:dyDescent="0.2">
      <c r="A559" s="138"/>
      <c r="B559" s="138"/>
      <c r="C559" s="138"/>
      <c r="D559" s="138"/>
      <c r="E559" s="138"/>
      <c r="F559" s="134"/>
      <c r="G559" s="139"/>
      <c r="H559" s="139"/>
      <c r="L559" s="279"/>
      <c r="Q559" s="263"/>
      <c r="R559" s="285"/>
    </row>
    <row r="560" spans="1:18" s="114" customFormat="1" x14ac:dyDescent="0.2">
      <c r="A560" s="138"/>
      <c r="B560" s="138"/>
      <c r="C560" s="138"/>
      <c r="D560" s="138"/>
      <c r="E560" s="138"/>
      <c r="F560" s="134"/>
      <c r="G560" s="139"/>
      <c r="H560" s="139"/>
      <c r="L560" s="279"/>
      <c r="Q560" s="263"/>
      <c r="R560" s="285"/>
    </row>
    <row r="561" spans="1:18" s="114" customFormat="1" x14ac:dyDescent="0.2">
      <c r="A561" s="138"/>
      <c r="B561" s="138"/>
      <c r="C561" s="138"/>
      <c r="D561" s="138"/>
      <c r="E561" s="138"/>
      <c r="F561" s="134"/>
      <c r="G561" s="134"/>
      <c r="H561" s="134"/>
      <c r="L561" s="279"/>
      <c r="Q561" s="263"/>
      <c r="R561" s="285"/>
    </row>
    <row r="562" spans="1:18" s="114" customFormat="1" x14ac:dyDescent="0.2">
      <c r="A562" s="138"/>
      <c r="B562" s="138"/>
      <c r="C562" s="138"/>
      <c r="D562" s="138"/>
      <c r="E562" s="138"/>
      <c r="F562" s="134"/>
      <c r="G562" s="139"/>
      <c r="H562" s="139"/>
      <c r="L562" s="279"/>
      <c r="Q562" s="263"/>
      <c r="R562" s="285"/>
    </row>
    <row r="563" spans="1:18" s="114" customFormat="1" ht="24.95" customHeight="1" x14ac:dyDescent="0.2">
      <c r="A563" s="144"/>
      <c r="B563" s="144"/>
      <c r="C563" s="119"/>
      <c r="D563" s="119"/>
      <c r="E563" s="119"/>
      <c r="F563" s="145"/>
      <c r="G563" s="146"/>
      <c r="H563" s="146"/>
      <c r="L563" s="279"/>
      <c r="Q563" s="263"/>
      <c r="R563" s="285"/>
    </row>
    <row r="564" spans="1:18" s="114" customFormat="1" ht="24.95" customHeight="1" x14ac:dyDescent="0.2">
      <c r="A564" s="119"/>
      <c r="B564" s="119"/>
      <c r="C564" s="119"/>
      <c r="D564" s="119"/>
      <c r="E564" s="138"/>
      <c r="F564" s="138"/>
      <c r="G564" s="138"/>
      <c r="H564" s="138"/>
      <c r="L564" s="279"/>
      <c r="Q564" s="263"/>
      <c r="R564" s="285"/>
    </row>
    <row r="565" spans="1:18" s="114" customFormat="1" ht="15.75" x14ac:dyDescent="0.2">
      <c r="A565" s="147"/>
      <c r="B565" s="147"/>
      <c r="C565" s="174"/>
      <c r="D565" s="113"/>
      <c r="E565" s="113"/>
      <c r="F565" s="113"/>
      <c r="G565" s="138"/>
      <c r="H565" s="138"/>
      <c r="L565" s="279"/>
      <c r="Q565" s="263"/>
      <c r="R565" s="285"/>
    </row>
    <row r="566" spans="1:18" s="114" customFormat="1" ht="24.95" customHeight="1" x14ac:dyDescent="0.2">
      <c r="A566" s="170"/>
      <c r="B566" s="171"/>
      <c r="C566" s="138"/>
      <c r="D566" s="138"/>
      <c r="E566" s="138"/>
      <c r="F566" s="138"/>
      <c r="G566" s="138"/>
      <c r="H566" s="173"/>
      <c r="L566" s="279"/>
      <c r="Q566" s="263"/>
      <c r="R566" s="285"/>
    </row>
    <row r="567" spans="1:18" s="114" customFormat="1" ht="20.100000000000001" customHeight="1" x14ac:dyDescent="0.2">
      <c r="A567" s="148"/>
      <c r="B567" s="148"/>
      <c r="C567" s="148"/>
      <c r="D567" s="148"/>
      <c r="E567" s="148"/>
      <c r="F567" s="149"/>
      <c r="G567" s="149"/>
      <c r="H567" s="149"/>
      <c r="L567" s="279"/>
      <c r="Q567" s="263"/>
      <c r="R567" s="285"/>
    </row>
    <row r="568" spans="1:18" s="114" customFormat="1" ht="20.100000000000001" customHeight="1" x14ac:dyDescent="0.2">
      <c r="A568" s="134"/>
      <c r="B568" s="134"/>
      <c r="C568" s="134"/>
      <c r="D568" s="134"/>
      <c r="E568" s="134"/>
      <c r="F568" s="150"/>
      <c r="G568" s="151"/>
      <c r="H568" s="152"/>
      <c r="L568" s="279"/>
      <c r="Q568" s="263"/>
      <c r="R568" s="285"/>
    </row>
    <row r="569" spans="1:18" s="114" customFormat="1" ht="20.100000000000001" customHeight="1" x14ac:dyDescent="0.2">
      <c r="A569" s="134"/>
      <c r="B569" s="134"/>
      <c r="C569" s="134"/>
      <c r="D569" s="134"/>
      <c r="E569" s="134"/>
      <c r="F569" s="150"/>
      <c r="G569" s="151"/>
      <c r="H569" s="152"/>
      <c r="L569" s="279"/>
      <c r="Q569" s="263"/>
      <c r="R569" s="285"/>
    </row>
    <row r="570" spans="1:18" s="114" customFormat="1" ht="20.100000000000001" customHeight="1" x14ac:dyDescent="0.2">
      <c r="A570" s="134"/>
      <c r="B570" s="134"/>
      <c r="C570" s="134"/>
      <c r="D570" s="134"/>
      <c r="E570" s="134"/>
      <c r="F570" s="150"/>
      <c r="G570" s="152"/>
      <c r="H570" s="152"/>
      <c r="L570" s="279"/>
      <c r="Q570" s="263"/>
      <c r="R570" s="285"/>
    </row>
    <row r="571" spans="1:18" s="114" customFormat="1" ht="20.100000000000001" customHeight="1" x14ac:dyDescent="0.2">
      <c r="A571" s="134"/>
      <c r="B571" s="134"/>
      <c r="C571" s="134"/>
      <c r="D571" s="134"/>
      <c r="E571" s="134"/>
      <c r="F571" s="150"/>
      <c r="G571" s="152"/>
      <c r="H571" s="152"/>
      <c r="L571" s="279"/>
      <c r="Q571" s="263"/>
      <c r="R571" s="285"/>
    </row>
    <row r="572" spans="1:18" s="114" customFormat="1" ht="20.100000000000001" customHeight="1" x14ac:dyDescent="0.2">
      <c r="A572" s="134"/>
      <c r="B572" s="134"/>
      <c r="C572" s="134"/>
      <c r="D572" s="134"/>
      <c r="E572" s="134"/>
      <c r="F572" s="150"/>
      <c r="G572" s="152"/>
      <c r="H572" s="152"/>
      <c r="L572" s="279"/>
      <c r="Q572" s="263"/>
      <c r="R572" s="285"/>
    </row>
    <row r="573" spans="1:18" s="114" customFormat="1" ht="20.100000000000001" customHeight="1" x14ac:dyDescent="0.2">
      <c r="A573" s="134"/>
      <c r="B573" s="134"/>
      <c r="C573" s="134"/>
      <c r="D573" s="134"/>
      <c r="E573" s="134"/>
      <c r="F573" s="150"/>
      <c r="G573" s="153"/>
      <c r="H573" s="153"/>
      <c r="L573" s="279"/>
      <c r="Q573" s="263"/>
      <c r="R573" s="285"/>
    </row>
    <row r="574" spans="1:18" s="114" customFormat="1" ht="20.100000000000001" customHeight="1" x14ac:dyDescent="0.2">
      <c r="A574" s="134"/>
      <c r="B574" s="134"/>
      <c r="C574" s="134"/>
      <c r="D574" s="134"/>
      <c r="E574" s="134"/>
      <c r="F574" s="150"/>
      <c r="G574" s="152"/>
      <c r="H574" s="152"/>
      <c r="L574" s="279"/>
      <c r="Q574" s="263"/>
      <c r="R574" s="285"/>
    </row>
    <row r="575" spans="1:18" s="114" customFormat="1" ht="20.100000000000001" customHeight="1" x14ac:dyDescent="0.2">
      <c r="A575" s="134"/>
      <c r="B575" s="134"/>
      <c r="C575" s="134"/>
      <c r="D575" s="134"/>
      <c r="E575" s="134"/>
      <c r="F575" s="150"/>
      <c r="G575" s="153"/>
      <c r="H575" s="153"/>
      <c r="L575" s="279"/>
      <c r="Q575" s="263"/>
      <c r="R575" s="285"/>
    </row>
    <row r="576" spans="1:18" s="114" customFormat="1" ht="20.100000000000001" customHeight="1" x14ac:dyDescent="0.2">
      <c r="A576" s="134"/>
      <c r="B576" s="134"/>
      <c r="C576" s="134"/>
      <c r="D576" s="134"/>
      <c r="E576" s="134"/>
      <c r="F576" s="150"/>
      <c r="G576" s="153"/>
      <c r="H576" s="153"/>
      <c r="L576" s="279"/>
      <c r="Q576" s="263"/>
      <c r="R576" s="285"/>
    </row>
    <row r="577" spans="1:18" s="114" customFormat="1" ht="20.100000000000001" customHeight="1" x14ac:dyDescent="0.2">
      <c r="A577" s="134"/>
      <c r="B577" s="134"/>
      <c r="C577" s="134"/>
      <c r="D577" s="134"/>
      <c r="E577" s="134"/>
      <c r="F577" s="150"/>
      <c r="G577" s="153"/>
      <c r="H577" s="153"/>
      <c r="L577" s="279"/>
      <c r="Q577" s="263"/>
      <c r="R577" s="285"/>
    </row>
    <row r="578" spans="1:18" s="114" customFormat="1" ht="20.100000000000001" customHeight="1" x14ac:dyDescent="0.2">
      <c r="A578" s="134"/>
      <c r="B578" s="134"/>
      <c r="C578" s="134"/>
      <c r="D578" s="134"/>
      <c r="E578" s="134"/>
      <c r="F578" s="175"/>
      <c r="G578" s="154"/>
      <c r="H578" s="176"/>
      <c r="L578" s="279"/>
      <c r="Q578" s="263"/>
      <c r="R578" s="285"/>
    </row>
    <row r="579" spans="1:18" s="114" customFormat="1" ht="20.100000000000001" customHeight="1" x14ac:dyDescent="0.2">
      <c r="A579" s="134"/>
      <c r="B579" s="134"/>
      <c r="C579" s="134"/>
      <c r="D579" s="134"/>
      <c r="E579" s="134"/>
      <c r="F579" s="150"/>
      <c r="G579" s="153"/>
      <c r="H579" s="153"/>
      <c r="L579" s="279"/>
      <c r="Q579" s="263"/>
      <c r="R579" s="285"/>
    </row>
    <row r="580" spans="1:18" s="114" customFormat="1" ht="20.100000000000001" customHeight="1" x14ac:dyDescent="0.2">
      <c r="A580" s="134"/>
      <c r="B580" s="134"/>
      <c r="C580" s="134"/>
      <c r="D580" s="134"/>
      <c r="E580" s="134"/>
      <c r="F580" s="150"/>
      <c r="G580" s="153"/>
      <c r="H580" s="153"/>
      <c r="L580" s="279"/>
      <c r="Q580" s="263"/>
      <c r="R580" s="285"/>
    </row>
    <row r="581" spans="1:18" s="114" customFormat="1" ht="20.100000000000001" customHeight="1" x14ac:dyDescent="0.2">
      <c r="A581" s="134"/>
      <c r="B581" s="134"/>
      <c r="C581" s="134"/>
      <c r="D581" s="134"/>
      <c r="E581" s="134"/>
      <c r="F581" s="150"/>
      <c r="G581" s="155"/>
      <c r="H581" s="155"/>
      <c r="L581" s="279"/>
      <c r="Q581" s="263"/>
      <c r="R581" s="285"/>
    </row>
    <row r="582" spans="1:18" s="114" customFormat="1" ht="20.100000000000001" customHeight="1" x14ac:dyDescent="0.2">
      <c r="A582" s="134"/>
      <c r="B582" s="134"/>
      <c r="C582" s="134"/>
      <c r="D582" s="134"/>
      <c r="E582" s="134"/>
      <c r="F582" s="150"/>
      <c r="G582" s="153"/>
      <c r="H582" s="153"/>
      <c r="L582" s="279"/>
      <c r="Q582" s="263"/>
      <c r="R582" s="285"/>
    </row>
    <row r="583" spans="1:18" s="114" customFormat="1" ht="20.100000000000001" customHeight="1" x14ac:dyDescent="0.2">
      <c r="A583" s="134"/>
      <c r="B583" s="134"/>
      <c r="C583" s="134"/>
      <c r="D583" s="134"/>
      <c r="E583" s="134"/>
      <c r="F583" s="150"/>
      <c r="G583" s="153"/>
      <c r="H583" s="153"/>
      <c r="L583" s="279"/>
      <c r="Q583" s="263"/>
      <c r="R583" s="285"/>
    </row>
    <row r="584" spans="1:18" s="114" customFormat="1" ht="24.95" customHeight="1" x14ac:dyDescent="0.2">
      <c r="A584" s="138"/>
      <c r="B584" s="138"/>
      <c r="C584" s="138"/>
      <c r="D584" s="138"/>
      <c r="E584" s="138"/>
      <c r="F584" s="138"/>
      <c r="G584" s="138"/>
      <c r="H584" s="138"/>
      <c r="L584" s="279"/>
      <c r="Q584" s="263"/>
      <c r="R584" s="285"/>
    </row>
    <row r="585" spans="1:18" s="114" customFormat="1" ht="20.100000000000001" customHeight="1" x14ac:dyDescent="0.3">
      <c r="A585" s="137"/>
      <c r="B585" s="137"/>
      <c r="C585" s="137"/>
      <c r="D585" s="138"/>
      <c r="E585" s="138"/>
      <c r="F585" s="156"/>
      <c r="G585" s="113"/>
      <c r="H585" s="157"/>
      <c r="L585" s="279"/>
      <c r="Q585" s="263"/>
      <c r="R585" s="285"/>
    </row>
    <row r="586" spans="1:18" s="114" customFormat="1" ht="20.100000000000001" customHeight="1" x14ac:dyDescent="0.3">
      <c r="A586" s="137"/>
      <c r="B586" s="137"/>
      <c r="C586" s="137"/>
      <c r="D586" s="137"/>
      <c r="E586" s="113"/>
      <c r="F586" s="156"/>
      <c r="G586" s="113"/>
      <c r="H586" s="177"/>
      <c r="L586" s="279"/>
      <c r="Q586" s="263"/>
      <c r="R586" s="285"/>
    </row>
    <row r="587" spans="1:18" s="114" customFormat="1" ht="20.100000000000001" customHeight="1" x14ac:dyDescent="0.2">
      <c r="A587" s="137"/>
      <c r="B587" s="137"/>
      <c r="C587" s="137"/>
      <c r="D587" s="137"/>
      <c r="E587" s="138"/>
      <c r="F587" s="138"/>
      <c r="G587" s="159"/>
      <c r="H587" s="150"/>
      <c r="L587" s="279"/>
      <c r="Q587" s="263"/>
      <c r="R587" s="285"/>
    </row>
    <row r="588" spans="1:18" s="114" customFormat="1" ht="20.100000000000001" customHeight="1" x14ac:dyDescent="0.3">
      <c r="A588" s="137"/>
      <c r="B588" s="137"/>
      <c r="C588" s="137"/>
      <c r="D588" s="137"/>
      <c r="E588" s="138"/>
      <c r="F588" s="138"/>
      <c r="G588" s="160"/>
      <c r="H588" s="177"/>
      <c r="L588" s="279"/>
      <c r="Q588" s="263"/>
      <c r="R588" s="285"/>
    </row>
    <row r="589" spans="1:18" s="114" customFormat="1" ht="20.100000000000001" customHeight="1" x14ac:dyDescent="0.3">
      <c r="A589" s="137"/>
      <c r="B589" s="137"/>
      <c r="C589" s="137"/>
      <c r="D589" s="137"/>
      <c r="E589" s="138"/>
      <c r="F589" s="138"/>
      <c r="G589" s="160"/>
      <c r="H589" s="177"/>
      <c r="L589" s="279"/>
      <c r="Q589" s="263"/>
      <c r="R589" s="285"/>
    </row>
    <row r="590" spans="1:18" s="114" customFormat="1" ht="20.100000000000001" customHeight="1" x14ac:dyDescent="0.2">
      <c r="A590" s="161"/>
      <c r="B590" s="137"/>
      <c r="C590" s="137"/>
      <c r="D590" s="137"/>
      <c r="E590" s="138"/>
      <c r="F590" s="138"/>
      <c r="G590" s="138"/>
      <c r="H590" s="150"/>
      <c r="L590" s="279"/>
      <c r="Q590" s="263"/>
      <c r="R590" s="285"/>
    </row>
    <row r="591" spans="1:18" s="114" customFormat="1" ht="20.100000000000001" customHeight="1" x14ac:dyDescent="0.3">
      <c r="A591" s="140"/>
      <c r="B591" s="140"/>
      <c r="C591" s="137"/>
      <c r="D591" s="137"/>
      <c r="E591" s="138"/>
      <c r="F591" s="138"/>
      <c r="G591" s="163"/>
      <c r="H591" s="164"/>
      <c r="L591" s="279"/>
      <c r="Q591" s="263"/>
      <c r="R591" s="285"/>
    </row>
    <row r="592" spans="1:18" s="114" customFormat="1" ht="20.100000000000001" customHeight="1" x14ac:dyDescent="0.3">
      <c r="A592" s="140"/>
      <c r="B592" s="140"/>
      <c r="C592" s="137"/>
      <c r="D592" s="137"/>
      <c r="E592" s="138"/>
      <c r="F592" s="138"/>
      <c r="G592" s="163"/>
      <c r="H592" s="136"/>
      <c r="L592" s="279"/>
      <c r="Q592" s="263"/>
      <c r="R592" s="285"/>
    </row>
    <row r="593" spans="1:18" s="114" customFormat="1" ht="20.100000000000001" customHeight="1" x14ac:dyDescent="0.3">
      <c r="A593" s="140"/>
      <c r="B593" s="140"/>
      <c r="C593" s="138"/>
      <c r="D593" s="138"/>
      <c r="E593" s="138"/>
      <c r="F593" s="158"/>
      <c r="G593" s="113"/>
      <c r="H593" s="136"/>
      <c r="L593" s="279"/>
      <c r="Q593" s="263"/>
      <c r="R593" s="285"/>
    </row>
    <row r="594" spans="1:18" s="114" customFormat="1" ht="24.95" customHeight="1" x14ac:dyDescent="0.2">
      <c r="A594" s="140"/>
      <c r="B594" s="140"/>
      <c r="C594" s="168"/>
      <c r="D594" s="168"/>
      <c r="E594" s="168"/>
      <c r="F594" s="168"/>
      <c r="G594" s="168"/>
      <c r="H594" s="169"/>
      <c r="L594" s="279"/>
      <c r="Q594" s="263"/>
      <c r="R594" s="285"/>
    </row>
    <row r="595" spans="1:18" s="114" customFormat="1" x14ac:dyDescent="0.2">
      <c r="A595" s="134"/>
      <c r="B595" s="134"/>
      <c r="C595" s="134"/>
      <c r="D595" s="134"/>
      <c r="E595" s="134"/>
      <c r="F595" s="134"/>
      <c r="G595" s="134"/>
      <c r="H595" s="134"/>
      <c r="L595" s="279"/>
      <c r="Q595" s="263"/>
      <c r="R595" s="285"/>
    </row>
    <row r="596" spans="1:18" s="114" customFormat="1" x14ac:dyDescent="0.2">
      <c r="A596" s="137"/>
      <c r="B596" s="137"/>
      <c r="C596" s="137"/>
      <c r="D596" s="138"/>
      <c r="E596" s="138"/>
      <c r="G596" s="138"/>
      <c r="H596" s="138"/>
      <c r="L596" s="279"/>
      <c r="Q596" s="263"/>
      <c r="R596" s="285"/>
    </row>
    <row r="597" spans="1:18" s="114" customFormat="1" x14ac:dyDescent="0.2">
      <c r="A597" s="137"/>
      <c r="B597" s="137"/>
      <c r="C597" s="137"/>
      <c r="D597" s="138"/>
      <c r="E597" s="138"/>
      <c r="F597" s="116"/>
      <c r="G597" s="117"/>
      <c r="H597" s="117"/>
      <c r="L597" s="279"/>
      <c r="Q597" s="263"/>
      <c r="R597" s="285"/>
    </row>
    <row r="598" spans="1:18" s="114" customFormat="1" x14ac:dyDescent="0.2">
      <c r="A598" s="137"/>
      <c r="B598" s="137"/>
      <c r="C598" s="137"/>
      <c r="D598" s="138"/>
      <c r="E598" s="138"/>
      <c r="F598" s="117"/>
      <c r="G598" s="118"/>
      <c r="H598" s="118"/>
      <c r="L598" s="279"/>
      <c r="Q598" s="263"/>
      <c r="R598" s="285"/>
    </row>
    <row r="599" spans="1:18" s="114" customFormat="1" x14ac:dyDescent="0.2">
      <c r="A599" s="137"/>
      <c r="B599" s="137"/>
      <c r="C599" s="137"/>
      <c r="D599" s="138"/>
      <c r="E599" s="138"/>
      <c r="F599" s="117"/>
      <c r="G599" s="118"/>
      <c r="H599" s="118"/>
      <c r="L599" s="279"/>
      <c r="Q599" s="263"/>
      <c r="R599" s="285"/>
    </row>
    <row r="600" spans="1:18" s="114" customFormat="1" x14ac:dyDescent="0.2">
      <c r="A600" s="137"/>
      <c r="B600" s="137"/>
      <c r="C600" s="140"/>
      <c r="D600" s="138"/>
      <c r="E600" s="138"/>
      <c r="F600" s="117"/>
      <c r="G600" s="118"/>
      <c r="H600" s="118"/>
      <c r="L600" s="279"/>
      <c r="Q600" s="263"/>
      <c r="R600" s="285"/>
    </row>
    <row r="601" spans="1:18" s="114" customFormat="1" x14ac:dyDescent="0.2">
      <c r="A601" s="137"/>
      <c r="B601" s="137"/>
      <c r="C601" s="137"/>
      <c r="D601" s="138"/>
      <c r="E601" s="138"/>
      <c r="F601" s="117"/>
      <c r="G601" s="118"/>
      <c r="H601" s="118"/>
      <c r="L601" s="279"/>
      <c r="Q601" s="263"/>
      <c r="R601" s="285"/>
    </row>
    <row r="602" spans="1:18" s="114" customFormat="1" x14ac:dyDescent="0.2">
      <c r="A602" s="137"/>
      <c r="B602" s="137"/>
      <c r="C602" s="137"/>
      <c r="D602" s="138"/>
      <c r="E602" s="138"/>
      <c r="F602" s="117"/>
      <c r="G602" s="118"/>
      <c r="H602" s="118"/>
      <c r="L602" s="279"/>
      <c r="Q602" s="263"/>
      <c r="R602" s="285"/>
    </row>
    <row r="603" spans="1:18" s="114" customFormat="1" x14ac:dyDescent="0.2">
      <c r="A603" s="138"/>
      <c r="B603" s="138"/>
      <c r="C603" s="138"/>
      <c r="D603" s="138"/>
      <c r="E603" s="138"/>
      <c r="F603" s="117"/>
      <c r="G603" s="118"/>
      <c r="H603" s="118"/>
      <c r="L603" s="279"/>
      <c r="Q603" s="263"/>
      <c r="R603" s="285"/>
    </row>
    <row r="604" spans="1:18" s="114" customFormat="1" x14ac:dyDescent="0.2">
      <c r="A604" s="138"/>
      <c r="B604" s="138"/>
      <c r="C604" s="138"/>
      <c r="D604" s="138"/>
      <c r="E604" s="138"/>
      <c r="F604" s="134"/>
      <c r="G604" s="139"/>
      <c r="H604" s="139"/>
      <c r="L604" s="279"/>
      <c r="Q604" s="263"/>
      <c r="R604" s="285"/>
    </row>
    <row r="605" spans="1:18" s="114" customFormat="1" x14ac:dyDescent="0.2">
      <c r="A605" s="138"/>
      <c r="B605" s="138"/>
      <c r="C605" s="138"/>
      <c r="D605" s="138"/>
      <c r="E605" s="138"/>
      <c r="F605" s="134"/>
      <c r="G605" s="139"/>
      <c r="H605" s="139"/>
      <c r="L605" s="279"/>
      <c r="Q605" s="263"/>
      <c r="R605" s="285"/>
    </row>
    <row r="606" spans="1:18" s="114" customFormat="1" x14ac:dyDescent="0.2">
      <c r="A606" s="138"/>
      <c r="B606" s="138"/>
      <c r="C606" s="138"/>
      <c r="D606" s="138"/>
      <c r="E606" s="138"/>
      <c r="F606" s="134"/>
      <c r="G606" s="134"/>
      <c r="H606" s="134"/>
      <c r="L606" s="279"/>
      <c r="Q606" s="263"/>
      <c r="R606" s="285"/>
    </row>
    <row r="607" spans="1:18" s="114" customFormat="1" x14ac:dyDescent="0.2">
      <c r="A607" s="138"/>
      <c r="B607" s="138"/>
      <c r="C607" s="138"/>
      <c r="D607" s="138"/>
      <c r="E607" s="138"/>
      <c r="F607" s="134"/>
      <c r="G607" s="139"/>
      <c r="H607" s="139"/>
      <c r="L607" s="279"/>
      <c r="Q607" s="263"/>
      <c r="R607" s="285"/>
    </row>
    <row r="608" spans="1:18" s="114" customFormat="1" ht="24.95" customHeight="1" x14ac:dyDescent="0.2">
      <c r="A608" s="144"/>
      <c r="B608" s="144"/>
      <c r="C608" s="119"/>
      <c r="D608" s="119"/>
      <c r="E608" s="119"/>
      <c r="F608" s="145"/>
      <c r="G608" s="146"/>
      <c r="H608" s="146"/>
      <c r="L608" s="279"/>
      <c r="Q608" s="263"/>
      <c r="R608" s="285"/>
    </row>
    <row r="609" spans="1:18" s="114" customFormat="1" ht="24.95" customHeight="1" x14ac:dyDescent="0.2">
      <c r="A609" s="119"/>
      <c r="B609" s="119"/>
      <c r="C609" s="119"/>
      <c r="D609" s="119"/>
      <c r="E609" s="138"/>
      <c r="F609" s="138"/>
      <c r="G609" s="138"/>
      <c r="H609" s="138"/>
      <c r="L609" s="279"/>
      <c r="Q609" s="263"/>
      <c r="R609" s="285"/>
    </row>
    <row r="610" spans="1:18" s="114" customFormat="1" ht="15.75" x14ac:dyDescent="0.2">
      <c r="A610" s="147"/>
      <c r="B610" s="147"/>
      <c r="C610" s="174"/>
      <c r="D610" s="113"/>
      <c r="E610" s="113"/>
      <c r="F610" s="113"/>
      <c r="G610" s="138"/>
      <c r="H610" s="138"/>
      <c r="L610" s="279"/>
      <c r="Q610" s="263"/>
      <c r="R610" s="285"/>
    </row>
    <row r="611" spans="1:18" s="114" customFormat="1" ht="24.95" customHeight="1" x14ac:dyDescent="0.2">
      <c r="A611" s="170"/>
      <c r="B611" s="171"/>
      <c r="C611" s="138"/>
      <c r="D611" s="138"/>
      <c r="E611" s="138"/>
      <c r="F611" s="138"/>
      <c r="G611" s="138"/>
      <c r="H611" s="173"/>
      <c r="L611" s="279"/>
      <c r="Q611" s="263"/>
      <c r="R611" s="285"/>
    </row>
    <row r="612" spans="1:18" s="114" customFormat="1" ht="20.100000000000001" customHeight="1" x14ac:dyDescent="0.2">
      <c r="A612" s="148"/>
      <c r="B612" s="148"/>
      <c r="C612" s="148"/>
      <c r="D612" s="148"/>
      <c r="E612" s="148"/>
      <c r="F612" s="149"/>
      <c r="G612" s="149"/>
      <c r="H612" s="149"/>
      <c r="L612" s="279"/>
      <c r="Q612" s="263"/>
      <c r="R612" s="285"/>
    </row>
    <row r="613" spans="1:18" s="114" customFormat="1" ht="20.100000000000001" customHeight="1" x14ac:dyDescent="0.2">
      <c r="A613" s="134"/>
      <c r="B613" s="134"/>
      <c r="C613" s="134"/>
      <c r="D613" s="134"/>
      <c r="E613" s="134"/>
      <c r="F613" s="150"/>
      <c r="G613" s="151"/>
      <c r="H613" s="152"/>
      <c r="L613" s="279"/>
      <c r="Q613" s="263"/>
      <c r="R613" s="285"/>
    </row>
    <row r="614" spans="1:18" s="114" customFormat="1" ht="20.100000000000001" customHeight="1" x14ac:dyDescent="0.2">
      <c r="A614" s="134"/>
      <c r="B614" s="134"/>
      <c r="C614" s="134"/>
      <c r="D614" s="134"/>
      <c r="E614" s="134"/>
      <c r="F614" s="150"/>
      <c r="G614" s="151"/>
      <c r="H614" s="152"/>
      <c r="L614" s="279"/>
      <c r="Q614" s="263"/>
      <c r="R614" s="285"/>
    </row>
    <row r="615" spans="1:18" s="114" customFormat="1" ht="20.100000000000001" customHeight="1" x14ac:dyDescent="0.2">
      <c r="A615" s="134"/>
      <c r="B615" s="134"/>
      <c r="C615" s="134"/>
      <c r="D615" s="134"/>
      <c r="E615" s="134"/>
      <c r="F615" s="150"/>
      <c r="G615" s="152"/>
      <c r="H615" s="152"/>
      <c r="L615" s="279"/>
      <c r="Q615" s="263"/>
      <c r="R615" s="285"/>
    </row>
    <row r="616" spans="1:18" s="114" customFormat="1" ht="20.100000000000001" customHeight="1" x14ac:dyDescent="0.2">
      <c r="A616" s="134"/>
      <c r="B616" s="134"/>
      <c r="C616" s="134"/>
      <c r="D616" s="134"/>
      <c r="E616" s="134"/>
      <c r="F616" s="150"/>
      <c r="G616" s="152"/>
      <c r="H616" s="152"/>
      <c r="L616" s="279"/>
      <c r="Q616" s="263"/>
      <c r="R616" s="285"/>
    </row>
    <row r="617" spans="1:18" s="114" customFormat="1" ht="20.100000000000001" customHeight="1" x14ac:dyDescent="0.2">
      <c r="A617" s="134"/>
      <c r="B617" s="134"/>
      <c r="C617" s="134"/>
      <c r="D617" s="134"/>
      <c r="E617" s="134"/>
      <c r="F617" s="150"/>
      <c r="G617" s="152"/>
      <c r="H617" s="152"/>
      <c r="L617" s="279"/>
      <c r="Q617" s="263"/>
      <c r="R617" s="285"/>
    </row>
    <row r="618" spans="1:18" s="114" customFormat="1" ht="20.100000000000001" customHeight="1" x14ac:dyDescent="0.2">
      <c r="A618" s="134"/>
      <c r="B618" s="134"/>
      <c r="C618" s="134"/>
      <c r="D618" s="134"/>
      <c r="E618" s="134"/>
      <c r="F618" s="150"/>
      <c r="G618" s="153"/>
      <c r="H618" s="153"/>
      <c r="L618" s="279"/>
      <c r="Q618" s="263"/>
      <c r="R618" s="285"/>
    </row>
    <row r="619" spans="1:18" s="114" customFormat="1" ht="20.100000000000001" customHeight="1" x14ac:dyDescent="0.2">
      <c r="A619" s="134"/>
      <c r="B619" s="134"/>
      <c r="C619" s="134"/>
      <c r="D619" s="134"/>
      <c r="E619" s="134"/>
      <c r="F619" s="150"/>
      <c r="G619" s="152"/>
      <c r="H619" s="152"/>
      <c r="L619" s="279"/>
      <c r="Q619" s="263"/>
      <c r="R619" s="285"/>
    </row>
    <row r="620" spans="1:18" s="114" customFormat="1" ht="20.100000000000001" customHeight="1" x14ac:dyDescent="0.2">
      <c r="A620" s="134"/>
      <c r="B620" s="134"/>
      <c r="C620" s="134"/>
      <c r="D620" s="134"/>
      <c r="E620" s="134"/>
      <c r="F620" s="150"/>
      <c r="G620" s="153"/>
      <c r="H620" s="153"/>
      <c r="L620" s="279"/>
      <c r="Q620" s="263"/>
      <c r="R620" s="285"/>
    </row>
    <row r="621" spans="1:18" s="114" customFormat="1" ht="20.100000000000001" customHeight="1" x14ac:dyDescent="0.2">
      <c r="A621" s="134"/>
      <c r="B621" s="134"/>
      <c r="C621" s="134"/>
      <c r="D621" s="134"/>
      <c r="E621" s="134"/>
      <c r="F621" s="150"/>
      <c r="G621" s="153"/>
      <c r="H621" s="153"/>
      <c r="L621" s="279"/>
      <c r="Q621" s="263"/>
      <c r="R621" s="285"/>
    </row>
    <row r="622" spans="1:18" s="114" customFormat="1" ht="20.100000000000001" customHeight="1" x14ac:dyDescent="0.2">
      <c r="A622" s="134"/>
      <c r="B622" s="134"/>
      <c r="C622" s="134"/>
      <c r="D622" s="134"/>
      <c r="E622" s="134"/>
      <c r="F622" s="150"/>
      <c r="G622" s="153"/>
      <c r="H622" s="153"/>
      <c r="L622" s="279"/>
      <c r="Q622" s="263"/>
      <c r="R622" s="285"/>
    </row>
    <row r="623" spans="1:18" s="114" customFormat="1" ht="20.100000000000001" customHeight="1" x14ac:dyDescent="0.2">
      <c r="A623" s="134"/>
      <c r="B623" s="134"/>
      <c r="C623" s="134"/>
      <c r="D623" s="134"/>
      <c r="E623" s="134"/>
      <c r="F623" s="175"/>
      <c r="G623" s="154"/>
      <c r="H623" s="176"/>
      <c r="L623" s="279"/>
      <c r="Q623" s="263"/>
      <c r="R623" s="285"/>
    </row>
    <row r="624" spans="1:18" s="114" customFormat="1" ht="20.100000000000001" customHeight="1" x14ac:dyDescent="0.2">
      <c r="A624" s="134"/>
      <c r="B624" s="134"/>
      <c r="C624" s="134"/>
      <c r="D624" s="134"/>
      <c r="E624" s="134"/>
      <c r="F624" s="150"/>
      <c r="G624" s="153"/>
      <c r="H624" s="153"/>
      <c r="L624" s="279"/>
      <c r="Q624" s="263"/>
      <c r="R624" s="285"/>
    </row>
    <row r="625" spans="1:18" s="114" customFormat="1" ht="20.100000000000001" customHeight="1" x14ac:dyDescent="0.2">
      <c r="A625" s="134"/>
      <c r="B625" s="134"/>
      <c r="C625" s="134"/>
      <c r="D625" s="134"/>
      <c r="E625" s="134"/>
      <c r="F625" s="150"/>
      <c r="G625" s="153"/>
      <c r="H625" s="153"/>
      <c r="L625" s="279"/>
      <c r="Q625" s="263"/>
      <c r="R625" s="285"/>
    </row>
    <row r="626" spans="1:18" s="114" customFormat="1" ht="20.100000000000001" customHeight="1" x14ac:dyDescent="0.2">
      <c r="A626" s="134"/>
      <c r="B626" s="134"/>
      <c r="C626" s="134"/>
      <c r="D626" s="134"/>
      <c r="E626" s="134"/>
      <c r="F626" s="150"/>
      <c r="G626" s="155"/>
      <c r="H626" s="155"/>
      <c r="L626" s="279"/>
      <c r="Q626" s="263"/>
      <c r="R626" s="285"/>
    </row>
    <row r="627" spans="1:18" s="114" customFormat="1" ht="20.100000000000001" customHeight="1" x14ac:dyDescent="0.2">
      <c r="A627" s="134"/>
      <c r="B627" s="134"/>
      <c r="C627" s="134"/>
      <c r="D627" s="134"/>
      <c r="E627" s="134"/>
      <c r="F627" s="150"/>
      <c r="G627" s="153"/>
      <c r="H627" s="153"/>
      <c r="L627" s="279"/>
      <c r="Q627" s="263"/>
      <c r="R627" s="285"/>
    </row>
    <row r="628" spans="1:18" s="114" customFormat="1" ht="20.100000000000001" customHeight="1" x14ac:dyDescent="0.2">
      <c r="A628" s="134"/>
      <c r="B628" s="134"/>
      <c r="C628" s="134"/>
      <c r="D628" s="134"/>
      <c r="E628" s="134"/>
      <c r="F628" s="150"/>
      <c r="G628" s="153"/>
      <c r="H628" s="153"/>
      <c r="L628" s="279"/>
      <c r="Q628" s="263"/>
      <c r="R628" s="285"/>
    </row>
    <row r="629" spans="1:18" s="114" customFormat="1" ht="24.95" customHeight="1" x14ac:dyDescent="0.2">
      <c r="A629" s="138"/>
      <c r="B629" s="138"/>
      <c r="C629" s="138"/>
      <c r="D629" s="138"/>
      <c r="E629" s="138"/>
      <c r="F629" s="138"/>
      <c r="G629" s="138"/>
      <c r="H629" s="138"/>
      <c r="L629" s="279"/>
      <c r="Q629" s="263"/>
      <c r="R629" s="285"/>
    </row>
    <row r="630" spans="1:18" s="114" customFormat="1" ht="20.100000000000001" customHeight="1" x14ac:dyDescent="0.3">
      <c r="A630" s="137"/>
      <c r="B630" s="137"/>
      <c r="C630" s="137"/>
      <c r="D630" s="138"/>
      <c r="E630" s="138"/>
      <c r="F630" s="156"/>
      <c r="G630" s="113"/>
      <c r="H630" s="157"/>
      <c r="L630" s="279"/>
      <c r="Q630" s="263"/>
      <c r="R630" s="285"/>
    </row>
    <row r="631" spans="1:18" s="114" customFormat="1" ht="20.100000000000001" customHeight="1" x14ac:dyDescent="0.3">
      <c r="A631" s="137"/>
      <c r="B631" s="137"/>
      <c r="C631" s="137"/>
      <c r="D631" s="137"/>
      <c r="E631" s="113"/>
      <c r="F631" s="156"/>
      <c r="G631" s="113"/>
      <c r="H631" s="177"/>
      <c r="L631" s="279"/>
      <c r="Q631" s="263"/>
      <c r="R631" s="285"/>
    </row>
    <row r="632" spans="1:18" s="114" customFormat="1" ht="20.100000000000001" customHeight="1" x14ac:dyDescent="0.2">
      <c r="A632" s="137"/>
      <c r="B632" s="137"/>
      <c r="C632" s="137"/>
      <c r="D632" s="137"/>
      <c r="E632" s="138"/>
      <c r="F632" s="138"/>
      <c r="G632" s="159"/>
      <c r="H632" s="150"/>
      <c r="L632" s="279"/>
      <c r="Q632" s="263"/>
      <c r="R632" s="285"/>
    </row>
    <row r="633" spans="1:18" s="114" customFormat="1" ht="20.100000000000001" customHeight="1" x14ac:dyDescent="0.3">
      <c r="A633" s="137"/>
      <c r="B633" s="137"/>
      <c r="C633" s="137"/>
      <c r="D633" s="137"/>
      <c r="E633" s="138"/>
      <c r="F633" s="138"/>
      <c r="G633" s="160"/>
      <c r="H633" s="177"/>
      <c r="L633" s="279"/>
      <c r="Q633" s="263"/>
      <c r="R633" s="285"/>
    </row>
    <row r="634" spans="1:18" s="114" customFormat="1" ht="20.100000000000001" customHeight="1" x14ac:dyDescent="0.3">
      <c r="A634" s="137"/>
      <c r="B634" s="137"/>
      <c r="C634" s="137"/>
      <c r="D634" s="137"/>
      <c r="E634" s="138"/>
      <c r="F634" s="138"/>
      <c r="G634" s="160"/>
      <c r="H634" s="177"/>
      <c r="L634" s="279"/>
      <c r="Q634" s="263"/>
      <c r="R634" s="285"/>
    </row>
    <row r="635" spans="1:18" s="114" customFormat="1" ht="20.100000000000001" customHeight="1" x14ac:dyDescent="0.2">
      <c r="A635" s="161"/>
      <c r="B635" s="137"/>
      <c r="C635" s="137"/>
      <c r="D635" s="137"/>
      <c r="E635" s="138"/>
      <c r="F635" s="138"/>
      <c r="G635" s="138"/>
      <c r="H635" s="150"/>
      <c r="L635" s="279"/>
      <c r="Q635" s="263"/>
      <c r="R635" s="285"/>
    </row>
    <row r="636" spans="1:18" s="114" customFormat="1" ht="20.100000000000001" customHeight="1" x14ac:dyDescent="0.3">
      <c r="A636" s="140"/>
      <c r="B636" s="140"/>
      <c r="C636" s="137"/>
      <c r="D636" s="137"/>
      <c r="E636" s="138"/>
      <c r="F636" s="138"/>
      <c r="G636" s="163"/>
      <c r="H636" s="164"/>
      <c r="L636" s="279"/>
      <c r="Q636" s="263"/>
      <c r="R636" s="285"/>
    </row>
    <row r="637" spans="1:18" s="114" customFormat="1" ht="20.100000000000001" customHeight="1" x14ac:dyDescent="0.3">
      <c r="A637" s="140"/>
      <c r="B637" s="140"/>
      <c r="C637" s="137"/>
      <c r="D637" s="137"/>
      <c r="E637" s="138"/>
      <c r="F637" s="138"/>
      <c r="G637" s="163"/>
      <c r="H637" s="136"/>
      <c r="L637" s="279"/>
      <c r="Q637" s="263"/>
      <c r="R637" s="285"/>
    </row>
    <row r="638" spans="1:18" s="114" customFormat="1" ht="20.100000000000001" customHeight="1" x14ac:dyDescent="0.3">
      <c r="A638" s="140"/>
      <c r="B638" s="140"/>
      <c r="C638" s="138"/>
      <c r="D638" s="138"/>
      <c r="E638" s="138"/>
      <c r="F638" s="158"/>
      <c r="G638" s="113"/>
      <c r="H638" s="136"/>
      <c r="L638" s="279"/>
      <c r="Q638" s="263"/>
      <c r="R638" s="285"/>
    </row>
    <row r="639" spans="1:18" s="114" customFormat="1" ht="24.95" customHeight="1" x14ac:dyDescent="0.2">
      <c r="A639" s="140"/>
      <c r="B639" s="140"/>
      <c r="C639" s="168"/>
      <c r="D639" s="168"/>
      <c r="E639" s="168"/>
      <c r="F639" s="168"/>
      <c r="G639" s="168"/>
      <c r="H639" s="169"/>
      <c r="L639" s="279"/>
      <c r="Q639" s="263"/>
      <c r="R639" s="285"/>
    </row>
    <row r="640" spans="1:18" s="114" customFormat="1" x14ac:dyDescent="0.2">
      <c r="A640" s="134"/>
      <c r="B640" s="134"/>
      <c r="C640" s="134"/>
      <c r="D640" s="134"/>
      <c r="E640" s="134"/>
      <c r="F640" s="134"/>
      <c r="G640" s="134"/>
      <c r="H640" s="134"/>
      <c r="L640" s="279"/>
      <c r="Q640" s="263"/>
      <c r="R640" s="285"/>
    </row>
    <row r="641" spans="1:18" s="114" customFormat="1" x14ac:dyDescent="0.2">
      <c r="A641" s="137"/>
      <c r="B641" s="137"/>
      <c r="C641" s="137"/>
      <c r="D641" s="138"/>
      <c r="E641" s="138"/>
      <c r="G641" s="138"/>
      <c r="H641" s="138"/>
      <c r="L641" s="279"/>
      <c r="Q641" s="263"/>
      <c r="R641" s="285"/>
    </row>
    <row r="642" spans="1:18" s="114" customFormat="1" x14ac:dyDescent="0.2">
      <c r="A642" s="137"/>
      <c r="B642" s="137"/>
      <c r="C642" s="137"/>
      <c r="D642" s="138"/>
      <c r="E642" s="138"/>
      <c r="F642" s="116"/>
      <c r="G642" s="117"/>
      <c r="H642" s="117"/>
      <c r="L642" s="279"/>
      <c r="Q642" s="263"/>
      <c r="R642" s="285"/>
    </row>
    <row r="643" spans="1:18" s="114" customFormat="1" x14ac:dyDescent="0.2">
      <c r="A643" s="137"/>
      <c r="B643" s="137"/>
      <c r="C643" s="137"/>
      <c r="D643" s="138"/>
      <c r="E643" s="138"/>
      <c r="F643" s="117"/>
      <c r="G643" s="118"/>
      <c r="H643" s="118"/>
      <c r="L643" s="279"/>
      <c r="Q643" s="263"/>
      <c r="R643" s="285"/>
    </row>
    <row r="644" spans="1:18" s="114" customFormat="1" x14ac:dyDescent="0.2">
      <c r="A644" s="137"/>
      <c r="B644" s="137"/>
      <c r="C644" s="137"/>
      <c r="D644" s="138"/>
      <c r="E644" s="138"/>
      <c r="F644" s="117"/>
      <c r="G644" s="118"/>
      <c r="H644" s="118"/>
      <c r="L644" s="279"/>
      <c r="Q644" s="263"/>
      <c r="R644" s="285"/>
    </row>
    <row r="645" spans="1:18" s="114" customFormat="1" x14ac:dyDescent="0.2">
      <c r="A645" s="137"/>
      <c r="B645" s="137"/>
      <c r="C645" s="140"/>
      <c r="D645" s="138"/>
      <c r="E645" s="138"/>
      <c r="F645" s="117"/>
      <c r="G645" s="118"/>
      <c r="H645" s="118"/>
      <c r="L645" s="279"/>
      <c r="Q645" s="263"/>
      <c r="R645" s="285"/>
    </row>
    <row r="646" spans="1:18" s="114" customFormat="1" x14ac:dyDescent="0.2">
      <c r="A646" s="137"/>
      <c r="B646" s="137"/>
      <c r="C646" s="137"/>
      <c r="D646" s="138"/>
      <c r="E646" s="138"/>
      <c r="F646" s="117"/>
      <c r="G646" s="118"/>
      <c r="H646" s="118"/>
      <c r="L646" s="279"/>
      <c r="Q646" s="263"/>
      <c r="R646" s="285"/>
    </row>
    <row r="647" spans="1:18" s="114" customFormat="1" x14ac:dyDescent="0.2">
      <c r="A647" s="137"/>
      <c r="B647" s="137"/>
      <c r="C647" s="137"/>
      <c r="D647" s="138"/>
      <c r="E647" s="138"/>
      <c r="F647" s="117"/>
      <c r="G647" s="118"/>
      <c r="H647" s="118"/>
      <c r="L647" s="279"/>
      <c r="Q647" s="263"/>
      <c r="R647" s="285"/>
    </row>
    <row r="648" spans="1:18" s="114" customFormat="1" x14ac:dyDescent="0.2">
      <c r="A648" s="138"/>
      <c r="B648" s="138"/>
      <c r="C648" s="138"/>
      <c r="D648" s="138"/>
      <c r="E648" s="138"/>
      <c r="F648" s="117"/>
      <c r="G648" s="118"/>
      <c r="H648" s="118"/>
      <c r="L648" s="279"/>
      <c r="Q648" s="263"/>
      <c r="R648" s="285"/>
    </row>
    <row r="649" spans="1:18" s="114" customFormat="1" x14ac:dyDescent="0.2">
      <c r="A649" s="138"/>
      <c r="B649" s="138"/>
      <c r="C649" s="138"/>
      <c r="D649" s="138"/>
      <c r="E649" s="138"/>
      <c r="F649" s="134"/>
      <c r="G649" s="139"/>
      <c r="H649" s="139"/>
      <c r="L649" s="279"/>
      <c r="Q649" s="263"/>
      <c r="R649" s="285"/>
    </row>
    <row r="650" spans="1:18" s="114" customFormat="1" x14ac:dyDescent="0.2">
      <c r="A650" s="138"/>
      <c r="B650" s="138"/>
      <c r="C650" s="138"/>
      <c r="D650" s="138"/>
      <c r="E650" s="138"/>
      <c r="F650" s="134"/>
      <c r="G650" s="139"/>
      <c r="H650" s="139"/>
      <c r="L650" s="279"/>
      <c r="Q650" s="263"/>
      <c r="R650" s="285"/>
    </row>
    <row r="651" spans="1:18" s="114" customFormat="1" x14ac:dyDescent="0.2">
      <c r="A651" s="138"/>
      <c r="B651" s="138"/>
      <c r="C651" s="138"/>
      <c r="D651" s="138"/>
      <c r="E651" s="138"/>
      <c r="F651" s="134"/>
      <c r="G651" s="134"/>
      <c r="H651" s="134"/>
      <c r="L651" s="279"/>
      <c r="Q651" s="263"/>
      <c r="R651" s="285"/>
    </row>
    <row r="652" spans="1:18" s="114" customFormat="1" x14ac:dyDescent="0.2">
      <c r="A652" s="138"/>
      <c r="B652" s="138"/>
      <c r="C652" s="138"/>
      <c r="D652" s="138"/>
      <c r="E652" s="138"/>
      <c r="F652" s="134"/>
      <c r="G652" s="139"/>
      <c r="H652" s="139"/>
      <c r="L652" s="279"/>
      <c r="Q652" s="263"/>
      <c r="R652" s="285"/>
    </row>
    <row r="653" spans="1:18" s="114" customFormat="1" ht="24.95" customHeight="1" x14ac:dyDescent="0.2">
      <c r="A653" s="144"/>
      <c r="B653" s="144"/>
      <c r="C653" s="119"/>
      <c r="D653" s="119"/>
      <c r="E653" s="119"/>
      <c r="F653" s="145"/>
      <c r="G653" s="146"/>
      <c r="H653" s="146"/>
      <c r="L653" s="279"/>
      <c r="Q653" s="263"/>
      <c r="R653" s="285"/>
    </row>
    <row r="654" spans="1:18" s="114" customFormat="1" ht="24.95" customHeight="1" x14ac:dyDescent="0.2">
      <c r="A654" s="119"/>
      <c r="B654" s="119"/>
      <c r="C654" s="119"/>
      <c r="D654" s="119"/>
      <c r="E654" s="138"/>
      <c r="F654" s="138"/>
      <c r="G654" s="138"/>
      <c r="H654" s="138"/>
      <c r="L654" s="279"/>
      <c r="Q654" s="263"/>
      <c r="R654" s="285"/>
    </row>
    <row r="655" spans="1:18" s="114" customFormat="1" ht="15.75" x14ac:dyDescent="0.2">
      <c r="A655" s="147"/>
      <c r="B655" s="147"/>
      <c r="C655" s="174"/>
      <c r="D655" s="113"/>
      <c r="E655" s="113"/>
      <c r="F655" s="113"/>
      <c r="G655" s="138"/>
      <c r="H655" s="138"/>
      <c r="L655" s="279"/>
      <c r="Q655" s="263"/>
      <c r="R655" s="285"/>
    </row>
    <row r="656" spans="1:18" s="114" customFormat="1" ht="24.95" customHeight="1" x14ac:dyDescent="0.2">
      <c r="A656" s="170"/>
      <c r="B656" s="171"/>
      <c r="C656" s="138"/>
      <c r="D656" s="138"/>
      <c r="E656" s="138"/>
      <c r="F656" s="138"/>
      <c r="G656" s="138"/>
      <c r="H656" s="173"/>
      <c r="L656" s="279"/>
      <c r="Q656" s="263"/>
      <c r="R656" s="285"/>
    </row>
    <row r="657" spans="1:18" s="114" customFormat="1" ht="20.100000000000001" customHeight="1" x14ac:dyDescent="0.2">
      <c r="A657" s="148"/>
      <c r="B657" s="148"/>
      <c r="C657" s="148"/>
      <c r="D657" s="148"/>
      <c r="E657" s="148"/>
      <c r="F657" s="149"/>
      <c r="G657" s="149"/>
      <c r="H657" s="149"/>
      <c r="L657" s="279"/>
      <c r="Q657" s="263"/>
      <c r="R657" s="285"/>
    </row>
    <row r="658" spans="1:18" s="114" customFormat="1" ht="20.100000000000001" customHeight="1" x14ac:dyDescent="0.2">
      <c r="A658" s="134"/>
      <c r="B658" s="134"/>
      <c r="C658" s="134"/>
      <c r="D658" s="134"/>
      <c r="E658" s="134"/>
      <c r="F658" s="150"/>
      <c r="G658" s="151"/>
      <c r="H658" s="152"/>
      <c r="L658" s="279"/>
      <c r="Q658" s="263"/>
      <c r="R658" s="285"/>
    </row>
    <row r="659" spans="1:18" s="114" customFormat="1" ht="20.100000000000001" customHeight="1" x14ac:dyDescent="0.2">
      <c r="A659" s="134"/>
      <c r="B659" s="134"/>
      <c r="C659" s="134"/>
      <c r="D659" s="134"/>
      <c r="E659" s="134"/>
      <c r="F659" s="150"/>
      <c r="G659" s="151"/>
      <c r="H659" s="152"/>
      <c r="L659" s="279"/>
      <c r="Q659" s="263"/>
      <c r="R659" s="285"/>
    </row>
    <row r="660" spans="1:18" s="114" customFormat="1" ht="20.100000000000001" customHeight="1" x14ac:dyDescent="0.2">
      <c r="A660" s="134"/>
      <c r="B660" s="134"/>
      <c r="C660" s="134"/>
      <c r="D660" s="134"/>
      <c r="E660" s="134"/>
      <c r="F660" s="150"/>
      <c r="G660" s="152"/>
      <c r="H660" s="152"/>
      <c r="L660" s="279"/>
      <c r="Q660" s="263"/>
      <c r="R660" s="285"/>
    </row>
    <row r="661" spans="1:18" s="114" customFormat="1" ht="20.100000000000001" customHeight="1" x14ac:dyDescent="0.2">
      <c r="A661" s="134"/>
      <c r="B661" s="134"/>
      <c r="C661" s="134"/>
      <c r="D661" s="134"/>
      <c r="E661" s="134"/>
      <c r="F661" s="150"/>
      <c r="G661" s="152"/>
      <c r="H661" s="152"/>
      <c r="L661" s="279"/>
      <c r="Q661" s="263"/>
      <c r="R661" s="285"/>
    </row>
    <row r="662" spans="1:18" s="114" customFormat="1" ht="20.100000000000001" customHeight="1" x14ac:dyDescent="0.2">
      <c r="A662" s="134"/>
      <c r="B662" s="134"/>
      <c r="C662" s="134"/>
      <c r="D662" s="134"/>
      <c r="E662" s="134"/>
      <c r="F662" s="150"/>
      <c r="G662" s="152"/>
      <c r="H662" s="152"/>
      <c r="L662" s="279"/>
      <c r="Q662" s="263"/>
      <c r="R662" s="285"/>
    </row>
    <row r="663" spans="1:18" s="114" customFormat="1" ht="20.100000000000001" customHeight="1" x14ac:dyDescent="0.2">
      <c r="A663" s="134"/>
      <c r="B663" s="134"/>
      <c r="C663" s="134"/>
      <c r="D663" s="134"/>
      <c r="E663" s="134"/>
      <c r="F663" s="150"/>
      <c r="G663" s="153"/>
      <c r="H663" s="153"/>
      <c r="L663" s="279"/>
      <c r="Q663" s="263"/>
      <c r="R663" s="285"/>
    </row>
    <row r="664" spans="1:18" s="114" customFormat="1" ht="20.100000000000001" customHeight="1" x14ac:dyDescent="0.2">
      <c r="A664" s="134"/>
      <c r="B664" s="134"/>
      <c r="C664" s="134"/>
      <c r="D664" s="134"/>
      <c r="E664" s="134"/>
      <c r="F664" s="150"/>
      <c r="G664" s="152"/>
      <c r="H664" s="152"/>
      <c r="L664" s="279"/>
      <c r="Q664" s="263"/>
      <c r="R664" s="285"/>
    </row>
    <row r="665" spans="1:18" s="114" customFormat="1" ht="20.100000000000001" customHeight="1" x14ac:dyDescent="0.2">
      <c r="A665" s="134"/>
      <c r="B665" s="134"/>
      <c r="C665" s="134"/>
      <c r="D665" s="134"/>
      <c r="E665" s="134"/>
      <c r="F665" s="150"/>
      <c r="G665" s="153"/>
      <c r="H665" s="153"/>
      <c r="L665" s="279"/>
      <c r="Q665" s="263"/>
      <c r="R665" s="285"/>
    </row>
    <row r="666" spans="1:18" s="114" customFormat="1" ht="20.100000000000001" customHeight="1" x14ac:dyDescent="0.2">
      <c r="A666" s="134"/>
      <c r="B666" s="134"/>
      <c r="C666" s="134"/>
      <c r="D666" s="134"/>
      <c r="E666" s="134"/>
      <c r="F666" s="150"/>
      <c r="G666" s="153"/>
      <c r="H666" s="153"/>
      <c r="L666" s="279"/>
      <c r="Q666" s="263"/>
      <c r="R666" s="285"/>
    </row>
    <row r="667" spans="1:18" s="114" customFormat="1" ht="20.100000000000001" customHeight="1" x14ac:dyDescent="0.2">
      <c r="A667" s="134"/>
      <c r="B667" s="134"/>
      <c r="C667" s="134"/>
      <c r="D667" s="134"/>
      <c r="E667" s="134"/>
      <c r="F667" s="150"/>
      <c r="G667" s="153"/>
      <c r="H667" s="153"/>
      <c r="L667" s="279"/>
      <c r="Q667" s="263"/>
      <c r="R667" s="285"/>
    </row>
    <row r="668" spans="1:18" s="114" customFormat="1" ht="20.100000000000001" customHeight="1" x14ac:dyDescent="0.2">
      <c r="A668" s="134"/>
      <c r="B668" s="134"/>
      <c r="C668" s="134"/>
      <c r="D668" s="134"/>
      <c r="E668" s="134"/>
      <c r="F668" s="175"/>
      <c r="G668" s="154"/>
      <c r="H668" s="176"/>
      <c r="L668" s="279"/>
      <c r="Q668" s="263"/>
      <c r="R668" s="285"/>
    </row>
    <row r="669" spans="1:18" s="114" customFormat="1" ht="20.100000000000001" customHeight="1" x14ac:dyDescent="0.2">
      <c r="A669" s="134"/>
      <c r="B669" s="134"/>
      <c r="C669" s="134"/>
      <c r="D669" s="134"/>
      <c r="E669" s="134"/>
      <c r="F669" s="150"/>
      <c r="G669" s="153"/>
      <c r="H669" s="153"/>
      <c r="L669" s="279"/>
      <c r="Q669" s="263"/>
      <c r="R669" s="285"/>
    </row>
    <row r="670" spans="1:18" s="114" customFormat="1" ht="20.100000000000001" customHeight="1" x14ac:dyDescent="0.2">
      <c r="A670" s="134"/>
      <c r="B670" s="134"/>
      <c r="C670" s="134"/>
      <c r="D670" s="134"/>
      <c r="E670" s="134"/>
      <c r="F670" s="150"/>
      <c r="G670" s="153"/>
      <c r="H670" s="153"/>
      <c r="L670" s="279"/>
      <c r="Q670" s="263"/>
      <c r="R670" s="285"/>
    </row>
    <row r="671" spans="1:18" s="114" customFormat="1" ht="20.100000000000001" customHeight="1" x14ac:dyDescent="0.2">
      <c r="A671" s="134"/>
      <c r="B671" s="134"/>
      <c r="C671" s="134"/>
      <c r="D671" s="134"/>
      <c r="E671" s="134"/>
      <c r="F671" s="150"/>
      <c r="G671" s="155"/>
      <c r="H671" s="155"/>
      <c r="L671" s="279"/>
      <c r="Q671" s="263"/>
      <c r="R671" s="285"/>
    </row>
    <row r="672" spans="1:18" s="114" customFormat="1" ht="20.100000000000001" customHeight="1" x14ac:dyDescent="0.2">
      <c r="A672" s="134"/>
      <c r="B672" s="134"/>
      <c r="C672" s="134"/>
      <c r="D672" s="134"/>
      <c r="E672" s="134"/>
      <c r="F672" s="150"/>
      <c r="G672" s="153"/>
      <c r="H672" s="153"/>
      <c r="L672" s="279"/>
      <c r="Q672" s="263"/>
      <c r="R672" s="285"/>
    </row>
    <row r="673" spans="1:18" s="114" customFormat="1" ht="20.100000000000001" customHeight="1" x14ac:dyDescent="0.2">
      <c r="A673" s="134"/>
      <c r="B673" s="134"/>
      <c r="C673" s="134"/>
      <c r="D673" s="134"/>
      <c r="E673" s="134"/>
      <c r="F673" s="150"/>
      <c r="G673" s="153"/>
      <c r="H673" s="153"/>
      <c r="L673" s="279"/>
      <c r="Q673" s="263"/>
      <c r="R673" s="285"/>
    </row>
    <row r="674" spans="1:18" s="114" customFormat="1" ht="24.95" customHeight="1" x14ac:dyDescent="0.2">
      <c r="A674" s="138"/>
      <c r="B674" s="138"/>
      <c r="C674" s="138"/>
      <c r="D674" s="138"/>
      <c r="E674" s="138"/>
      <c r="F674" s="138"/>
      <c r="G674" s="138"/>
      <c r="H674" s="138"/>
      <c r="L674" s="279"/>
      <c r="Q674" s="263"/>
      <c r="R674" s="285"/>
    </row>
    <row r="675" spans="1:18" s="114" customFormat="1" ht="20.100000000000001" customHeight="1" x14ac:dyDescent="0.3">
      <c r="A675" s="137"/>
      <c r="B675" s="137"/>
      <c r="C675" s="137"/>
      <c r="D675" s="138"/>
      <c r="E675" s="138"/>
      <c r="F675" s="156"/>
      <c r="G675" s="113"/>
      <c r="H675" s="157"/>
      <c r="L675" s="279"/>
      <c r="Q675" s="263"/>
      <c r="R675" s="285"/>
    </row>
    <row r="676" spans="1:18" s="114" customFormat="1" ht="20.100000000000001" customHeight="1" x14ac:dyDescent="0.3">
      <c r="A676" s="137"/>
      <c r="B676" s="137"/>
      <c r="C676" s="137"/>
      <c r="D676" s="137"/>
      <c r="E676" s="113"/>
      <c r="F676" s="156"/>
      <c r="G676" s="113"/>
      <c r="H676" s="177"/>
      <c r="L676" s="279"/>
      <c r="Q676" s="263"/>
      <c r="R676" s="285"/>
    </row>
    <row r="677" spans="1:18" s="114" customFormat="1" ht="20.100000000000001" customHeight="1" x14ac:dyDescent="0.2">
      <c r="A677" s="137"/>
      <c r="B677" s="137"/>
      <c r="C677" s="137"/>
      <c r="D677" s="137"/>
      <c r="E677" s="138"/>
      <c r="F677" s="138"/>
      <c r="G677" s="159"/>
      <c r="H677" s="150"/>
      <c r="L677" s="279"/>
      <c r="Q677" s="263"/>
      <c r="R677" s="285"/>
    </row>
    <row r="678" spans="1:18" s="114" customFormat="1" ht="20.100000000000001" customHeight="1" x14ac:dyDescent="0.3">
      <c r="A678" s="137"/>
      <c r="B678" s="137"/>
      <c r="C678" s="137"/>
      <c r="D678" s="137"/>
      <c r="E678" s="138"/>
      <c r="F678" s="138"/>
      <c r="G678" s="160"/>
      <c r="H678" s="177"/>
      <c r="L678" s="279"/>
      <c r="Q678" s="263"/>
      <c r="R678" s="285"/>
    </row>
    <row r="679" spans="1:18" s="114" customFormat="1" ht="20.100000000000001" customHeight="1" x14ac:dyDescent="0.3">
      <c r="A679" s="137"/>
      <c r="B679" s="137"/>
      <c r="C679" s="137"/>
      <c r="D679" s="137"/>
      <c r="E679" s="138"/>
      <c r="F679" s="138"/>
      <c r="G679" s="160"/>
      <c r="H679" s="177"/>
      <c r="L679" s="279"/>
      <c r="Q679" s="263"/>
      <c r="R679" s="285"/>
    </row>
    <row r="680" spans="1:18" s="114" customFormat="1" ht="20.100000000000001" customHeight="1" x14ac:dyDescent="0.2">
      <c r="A680" s="161"/>
      <c r="B680" s="137"/>
      <c r="C680" s="137"/>
      <c r="D680" s="137"/>
      <c r="E680" s="138"/>
      <c r="F680" s="138"/>
      <c r="G680" s="138"/>
      <c r="H680" s="150"/>
      <c r="L680" s="279"/>
      <c r="Q680" s="263"/>
      <c r="R680" s="285"/>
    </row>
    <row r="681" spans="1:18" s="114" customFormat="1" ht="20.100000000000001" customHeight="1" x14ac:dyDescent="0.3">
      <c r="A681" s="140"/>
      <c r="B681" s="140"/>
      <c r="C681" s="137"/>
      <c r="D681" s="137"/>
      <c r="E681" s="138"/>
      <c r="F681" s="138"/>
      <c r="G681" s="163"/>
      <c r="H681" s="164"/>
      <c r="L681" s="279"/>
      <c r="Q681" s="263"/>
      <c r="R681" s="285"/>
    </row>
    <row r="682" spans="1:18" s="114" customFormat="1" ht="20.100000000000001" customHeight="1" x14ac:dyDescent="0.3">
      <c r="A682" s="140"/>
      <c r="B682" s="140"/>
      <c r="C682" s="137"/>
      <c r="D682" s="137"/>
      <c r="E682" s="138"/>
      <c r="F682" s="138"/>
      <c r="G682" s="163"/>
      <c r="H682" s="136"/>
      <c r="L682" s="279"/>
      <c r="Q682" s="263"/>
      <c r="R682" s="285"/>
    </row>
    <row r="683" spans="1:18" s="114" customFormat="1" ht="20.100000000000001" customHeight="1" x14ac:dyDescent="0.3">
      <c r="A683" s="140"/>
      <c r="B683" s="140"/>
      <c r="C683" s="138"/>
      <c r="D683" s="138"/>
      <c r="E683" s="138"/>
      <c r="F683" s="158"/>
      <c r="G683" s="113"/>
      <c r="H683" s="136"/>
      <c r="L683" s="279"/>
      <c r="Q683" s="263"/>
      <c r="R683" s="285"/>
    </row>
    <row r="684" spans="1:18" s="114" customFormat="1" ht="24.95" customHeight="1" x14ac:dyDescent="0.2">
      <c r="A684" s="140"/>
      <c r="B684" s="140"/>
      <c r="C684" s="168"/>
      <c r="D684" s="168"/>
      <c r="E684" s="168"/>
      <c r="F684" s="168"/>
      <c r="G684" s="168"/>
      <c r="H684" s="169"/>
      <c r="L684" s="279"/>
      <c r="Q684" s="263"/>
      <c r="R684" s="285"/>
    </row>
    <row r="685" spans="1:18" s="114" customFormat="1" x14ac:dyDescent="0.2">
      <c r="A685" s="134"/>
      <c r="B685" s="134"/>
      <c r="C685" s="134"/>
      <c r="D685" s="134"/>
      <c r="E685" s="134"/>
      <c r="F685" s="134"/>
      <c r="G685" s="134"/>
      <c r="H685" s="134"/>
      <c r="L685" s="279"/>
      <c r="Q685" s="263"/>
      <c r="R685" s="285"/>
    </row>
    <row r="686" spans="1:18" s="114" customFormat="1" x14ac:dyDescent="0.2">
      <c r="A686" s="137"/>
      <c r="B686" s="137"/>
      <c r="C686" s="137"/>
      <c r="D686" s="138"/>
      <c r="E686" s="138"/>
      <c r="G686" s="138"/>
      <c r="H686" s="138"/>
      <c r="L686" s="279"/>
      <c r="Q686" s="263"/>
      <c r="R686" s="285"/>
    </row>
    <row r="687" spans="1:18" s="114" customFormat="1" x14ac:dyDescent="0.2">
      <c r="A687" s="137"/>
      <c r="B687" s="137"/>
      <c r="C687" s="137"/>
      <c r="D687" s="138"/>
      <c r="E687" s="138"/>
      <c r="F687" s="116"/>
      <c r="G687" s="117"/>
      <c r="H687" s="117"/>
      <c r="L687" s="279"/>
      <c r="Q687" s="263"/>
      <c r="R687" s="285"/>
    </row>
    <row r="688" spans="1:18" s="114" customFormat="1" x14ac:dyDescent="0.2">
      <c r="A688" s="137"/>
      <c r="B688" s="137"/>
      <c r="C688" s="137"/>
      <c r="D688" s="138"/>
      <c r="E688" s="138"/>
      <c r="F688" s="117"/>
      <c r="G688" s="118"/>
      <c r="H688" s="118"/>
      <c r="L688" s="279"/>
      <c r="Q688" s="263"/>
      <c r="R688" s="285"/>
    </row>
    <row r="689" spans="1:18" s="114" customFormat="1" x14ac:dyDescent="0.2">
      <c r="A689" s="137"/>
      <c r="B689" s="137"/>
      <c r="C689" s="137"/>
      <c r="D689" s="138"/>
      <c r="E689" s="138"/>
      <c r="F689" s="117"/>
      <c r="G689" s="118"/>
      <c r="H689" s="118"/>
      <c r="L689" s="279"/>
      <c r="Q689" s="263"/>
      <c r="R689" s="285"/>
    </row>
    <row r="690" spans="1:18" s="114" customFormat="1" x14ac:dyDescent="0.2">
      <c r="A690" s="137"/>
      <c r="B690" s="137"/>
      <c r="C690" s="140"/>
      <c r="D690" s="138"/>
      <c r="E690" s="138"/>
      <c r="F690" s="117"/>
      <c r="G690" s="118"/>
      <c r="H690" s="118"/>
      <c r="L690" s="279"/>
      <c r="Q690" s="263"/>
      <c r="R690" s="285"/>
    </row>
    <row r="691" spans="1:18" s="114" customFormat="1" x14ac:dyDescent="0.2">
      <c r="A691" s="137"/>
      <c r="B691" s="137"/>
      <c r="C691" s="137"/>
      <c r="D691" s="138"/>
      <c r="E691" s="138"/>
      <c r="F691" s="117"/>
      <c r="G691" s="118"/>
      <c r="H691" s="118"/>
      <c r="L691" s="279"/>
      <c r="Q691" s="263"/>
      <c r="R691" s="285"/>
    </row>
    <row r="692" spans="1:18" s="114" customFormat="1" x14ac:dyDescent="0.2">
      <c r="A692" s="137"/>
      <c r="B692" s="137"/>
      <c r="C692" s="137"/>
      <c r="D692" s="138"/>
      <c r="E692" s="138"/>
      <c r="F692" s="117"/>
      <c r="G692" s="118"/>
      <c r="H692" s="118"/>
      <c r="L692" s="279"/>
      <c r="Q692" s="263"/>
      <c r="R692" s="285"/>
    </row>
    <row r="693" spans="1:18" s="114" customFormat="1" x14ac:dyDescent="0.2">
      <c r="A693" s="138"/>
      <c r="B693" s="138"/>
      <c r="C693" s="138"/>
      <c r="D693" s="138"/>
      <c r="E693" s="138"/>
      <c r="F693" s="117"/>
      <c r="G693" s="118"/>
      <c r="H693" s="118"/>
      <c r="L693" s="279"/>
      <c r="Q693" s="263"/>
      <c r="R693" s="285"/>
    </row>
    <row r="694" spans="1:18" s="114" customFormat="1" x14ac:dyDescent="0.2">
      <c r="A694" s="138"/>
      <c r="B694" s="138"/>
      <c r="C694" s="138"/>
      <c r="D694" s="138"/>
      <c r="E694" s="138"/>
      <c r="F694" s="134"/>
      <c r="G694" s="139"/>
      <c r="H694" s="139"/>
      <c r="L694" s="279"/>
      <c r="Q694" s="263"/>
      <c r="R694" s="285"/>
    </row>
    <row r="695" spans="1:18" s="114" customFormat="1" x14ac:dyDescent="0.2">
      <c r="A695" s="138"/>
      <c r="B695" s="138"/>
      <c r="C695" s="138"/>
      <c r="D695" s="138"/>
      <c r="E695" s="138"/>
      <c r="F695" s="134"/>
      <c r="G695" s="139"/>
      <c r="H695" s="139"/>
      <c r="L695" s="279"/>
      <c r="Q695" s="263"/>
      <c r="R695" s="285"/>
    </row>
    <row r="696" spans="1:18" s="114" customFormat="1" x14ac:dyDescent="0.2">
      <c r="A696" s="138"/>
      <c r="B696" s="138"/>
      <c r="C696" s="138"/>
      <c r="D696" s="138"/>
      <c r="E696" s="138"/>
      <c r="F696" s="134"/>
      <c r="G696" s="134"/>
      <c r="H696" s="134"/>
      <c r="L696" s="279"/>
      <c r="Q696" s="263"/>
      <c r="R696" s="285"/>
    </row>
    <row r="697" spans="1:18" s="114" customFormat="1" x14ac:dyDescent="0.2">
      <c r="A697" s="138"/>
      <c r="B697" s="138"/>
      <c r="C697" s="138"/>
      <c r="D697" s="138"/>
      <c r="E697" s="138"/>
      <c r="F697" s="134"/>
      <c r="G697" s="134"/>
      <c r="H697" s="134"/>
      <c r="L697" s="279"/>
      <c r="Q697" s="263"/>
      <c r="R697" s="285"/>
    </row>
    <row r="698" spans="1:18" s="114" customFormat="1" ht="24.95" customHeight="1" x14ac:dyDescent="0.2">
      <c r="A698" s="144"/>
      <c r="B698" s="144"/>
      <c r="C698" s="119"/>
      <c r="D698" s="119"/>
      <c r="E698" s="119"/>
      <c r="F698" s="145"/>
      <c r="G698" s="146"/>
      <c r="H698" s="146"/>
      <c r="L698" s="279"/>
      <c r="Q698" s="263"/>
      <c r="R698" s="285"/>
    </row>
    <row r="699" spans="1:18" s="114" customFormat="1" ht="24.95" customHeight="1" x14ac:dyDescent="0.2">
      <c r="A699" s="119"/>
      <c r="B699" s="119"/>
      <c r="C699" s="119"/>
      <c r="D699" s="119"/>
      <c r="E699" s="138"/>
      <c r="F699" s="138"/>
      <c r="G699" s="138"/>
      <c r="H699" s="138"/>
      <c r="L699" s="279"/>
      <c r="Q699" s="263"/>
      <c r="R699" s="285"/>
    </row>
    <row r="700" spans="1:18" s="114" customFormat="1" ht="15.75" x14ac:dyDescent="0.2">
      <c r="A700" s="147"/>
      <c r="B700" s="147"/>
      <c r="C700" s="174"/>
      <c r="D700" s="113"/>
      <c r="E700" s="113"/>
      <c r="F700" s="113"/>
      <c r="G700" s="138"/>
      <c r="H700" s="138"/>
      <c r="L700" s="279"/>
      <c r="Q700" s="263"/>
      <c r="R700" s="285"/>
    </row>
    <row r="701" spans="1:18" s="114" customFormat="1" ht="24.95" customHeight="1" x14ac:dyDescent="0.2">
      <c r="A701" s="170"/>
      <c r="B701" s="171"/>
      <c r="C701" s="138"/>
      <c r="D701" s="138"/>
      <c r="E701" s="138"/>
      <c r="F701" s="138"/>
      <c r="G701" s="138"/>
      <c r="H701" s="173"/>
      <c r="L701" s="279"/>
      <c r="Q701" s="263"/>
      <c r="R701" s="285"/>
    </row>
    <row r="702" spans="1:18" s="114" customFormat="1" ht="20.100000000000001" customHeight="1" x14ac:dyDescent="0.2">
      <c r="A702" s="148"/>
      <c r="B702" s="148"/>
      <c r="C702" s="148"/>
      <c r="D702" s="148"/>
      <c r="E702" s="148"/>
      <c r="F702" s="149"/>
      <c r="G702" s="149"/>
      <c r="H702" s="149"/>
      <c r="L702" s="279"/>
      <c r="Q702" s="263"/>
      <c r="R702" s="285"/>
    </row>
    <row r="703" spans="1:18" s="114" customFormat="1" ht="20.100000000000001" customHeight="1" x14ac:dyDescent="0.2">
      <c r="A703" s="134"/>
      <c r="B703" s="134"/>
      <c r="C703" s="134"/>
      <c r="D703" s="134"/>
      <c r="E703" s="134"/>
      <c r="F703" s="150"/>
      <c r="G703" s="151"/>
      <c r="H703" s="152"/>
      <c r="L703" s="279"/>
      <c r="Q703" s="263"/>
      <c r="R703" s="285"/>
    </row>
    <row r="704" spans="1:18" s="114" customFormat="1" ht="20.100000000000001" customHeight="1" x14ac:dyDescent="0.2">
      <c r="A704" s="134"/>
      <c r="B704" s="134"/>
      <c r="C704" s="134"/>
      <c r="D704" s="134"/>
      <c r="E704" s="134"/>
      <c r="F704" s="150"/>
      <c r="G704" s="151"/>
      <c r="H704" s="152"/>
      <c r="L704" s="279"/>
      <c r="Q704" s="263"/>
      <c r="R704" s="285"/>
    </row>
    <row r="705" spans="1:18" s="114" customFormat="1" ht="20.100000000000001" customHeight="1" x14ac:dyDescent="0.2">
      <c r="A705" s="134"/>
      <c r="B705" s="134"/>
      <c r="C705" s="134"/>
      <c r="D705" s="134"/>
      <c r="E705" s="134"/>
      <c r="F705" s="150"/>
      <c r="G705" s="152"/>
      <c r="H705" s="152"/>
      <c r="L705" s="279"/>
      <c r="Q705" s="263"/>
      <c r="R705" s="285"/>
    </row>
    <row r="706" spans="1:18" s="114" customFormat="1" ht="20.100000000000001" customHeight="1" x14ac:dyDescent="0.2">
      <c r="A706" s="134"/>
      <c r="B706" s="134"/>
      <c r="C706" s="134"/>
      <c r="D706" s="134"/>
      <c r="E706" s="134"/>
      <c r="F706" s="150"/>
      <c r="G706" s="152"/>
      <c r="H706" s="152"/>
      <c r="L706" s="279"/>
      <c r="Q706" s="263"/>
      <c r="R706" s="285"/>
    </row>
    <row r="707" spans="1:18" s="114" customFormat="1" ht="20.100000000000001" customHeight="1" x14ac:dyDescent="0.2">
      <c r="A707" s="134"/>
      <c r="B707" s="134"/>
      <c r="C707" s="134"/>
      <c r="D707" s="134"/>
      <c r="E707" s="134"/>
      <c r="F707" s="150"/>
      <c r="G707" s="152"/>
      <c r="H707" s="152"/>
      <c r="L707" s="279"/>
      <c r="Q707" s="263"/>
      <c r="R707" s="285"/>
    </row>
    <row r="708" spans="1:18" s="114" customFormat="1" ht="20.100000000000001" customHeight="1" x14ac:dyDescent="0.2">
      <c r="A708" s="134"/>
      <c r="B708" s="134"/>
      <c r="C708" s="134"/>
      <c r="D708" s="134"/>
      <c r="E708" s="134"/>
      <c r="F708" s="150"/>
      <c r="G708" s="153"/>
      <c r="H708" s="153"/>
      <c r="L708" s="279"/>
      <c r="Q708" s="263"/>
      <c r="R708" s="285"/>
    </row>
    <row r="709" spans="1:18" s="114" customFormat="1" ht="20.100000000000001" customHeight="1" x14ac:dyDescent="0.2">
      <c r="A709" s="134"/>
      <c r="B709" s="134"/>
      <c r="C709" s="134"/>
      <c r="D709" s="134"/>
      <c r="E709" s="134"/>
      <c r="F709" s="150"/>
      <c r="G709" s="152"/>
      <c r="H709" s="152"/>
      <c r="L709" s="279"/>
      <c r="Q709" s="263"/>
      <c r="R709" s="285"/>
    </row>
    <row r="710" spans="1:18" s="114" customFormat="1" ht="20.100000000000001" customHeight="1" x14ac:dyDescent="0.2">
      <c r="A710" s="134"/>
      <c r="B710" s="134"/>
      <c r="C710" s="134"/>
      <c r="D710" s="134"/>
      <c r="E710" s="134"/>
      <c r="F710" s="150"/>
      <c r="G710" s="153"/>
      <c r="H710" s="153"/>
      <c r="L710" s="279"/>
      <c r="Q710" s="263"/>
      <c r="R710" s="285"/>
    </row>
    <row r="711" spans="1:18" s="114" customFormat="1" ht="20.100000000000001" customHeight="1" x14ac:dyDescent="0.2">
      <c r="A711" s="134"/>
      <c r="B711" s="134"/>
      <c r="C711" s="134"/>
      <c r="D711" s="134"/>
      <c r="E711" s="134"/>
      <c r="F711" s="150"/>
      <c r="G711" s="153"/>
      <c r="H711" s="153"/>
      <c r="L711" s="279"/>
      <c r="Q711" s="263"/>
      <c r="R711" s="285"/>
    </row>
    <row r="712" spans="1:18" s="114" customFormat="1" ht="20.100000000000001" customHeight="1" x14ac:dyDescent="0.2">
      <c r="A712" s="134"/>
      <c r="B712" s="134"/>
      <c r="C712" s="134"/>
      <c r="D712" s="134"/>
      <c r="E712" s="134"/>
      <c r="F712" s="150"/>
      <c r="G712" s="153"/>
      <c r="H712" s="153"/>
      <c r="L712" s="279"/>
      <c r="Q712" s="263"/>
      <c r="R712" s="285"/>
    </row>
    <row r="713" spans="1:18" s="114" customFormat="1" ht="20.100000000000001" customHeight="1" x14ac:dyDescent="0.2">
      <c r="A713" s="134"/>
      <c r="B713" s="134"/>
      <c r="C713" s="134"/>
      <c r="D713" s="134"/>
      <c r="E713" s="134"/>
      <c r="F713" s="175"/>
      <c r="G713" s="154"/>
      <c r="H713" s="176"/>
      <c r="L713" s="279"/>
      <c r="Q713" s="263"/>
      <c r="R713" s="285"/>
    </row>
    <row r="714" spans="1:18" s="114" customFormat="1" ht="20.100000000000001" customHeight="1" x14ac:dyDescent="0.2">
      <c r="A714" s="134"/>
      <c r="B714" s="134"/>
      <c r="C714" s="134"/>
      <c r="D714" s="134"/>
      <c r="E714" s="134"/>
      <c r="F714" s="150"/>
      <c r="G714" s="153"/>
      <c r="H714" s="153"/>
      <c r="L714" s="279"/>
      <c r="Q714" s="263"/>
      <c r="R714" s="285"/>
    </row>
    <row r="715" spans="1:18" s="114" customFormat="1" ht="20.100000000000001" customHeight="1" x14ac:dyDescent="0.2">
      <c r="A715" s="134"/>
      <c r="B715" s="134"/>
      <c r="C715" s="134"/>
      <c r="D715" s="134"/>
      <c r="E715" s="134"/>
      <c r="F715" s="150"/>
      <c r="G715" s="153"/>
      <c r="H715" s="153"/>
      <c r="L715" s="279"/>
      <c r="Q715" s="263"/>
      <c r="R715" s="285"/>
    </row>
    <row r="716" spans="1:18" s="114" customFormat="1" ht="20.100000000000001" customHeight="1" x14ac:dyDescent="0.2">
      <c r="A716" s="134"/>
      <c r="B716" s="134"/>
      <c r="C716" s="134"/>
      <c r="D716" s="134"/>
      <c r="E716" s="134"/>
      <c r="F716" s="150"/>
      <c r="G716" s="155"/>
      <c r="H716" s="155"/>
      <c r="L716" s="279"/>
      <c r="Q716" s="263"/>
      <c r="R716" s="285"/>
    </row>
    <row r="717" spans="1:18" s="114" customFormat="1" ht="20.100000000000001" customHeight="1" x14ac:dyDescent="0.2">
      <c r="A717" s="134"/>
      <c r="B717" s="134"/>
      <c r="C717" s="134"/>
      <c r="D717" s="134"/>
      <c r="E717" s="134"/>
      <c r="F717" s="150"/>
      <c r="G717" s="153"/>
      <c r="H717" s="153"/>
      <c r="L717" s="279"/>
      <c r="Q717" s="263"/>
      <c r="R717" s="285"/>
    </row>
    <row r="718" spans="1:18" s="114" customFormat="1" ht="20.100000000000001" customHeight="1" x14ac:dyDescent="0.2">
      <c r="A718" s="134"/>
      <c r="B718" s="134"/>
      <c r="C718" s="134"/>
      <c r="D718" s="134"/>
      <c r="E718" s="134"/>
      <c r="F718" s="150"/>
      <c r="G718" s="153"/>
      <c r="H718" s="153"/>
      <c r="L718" s="279"/>
      <c r="Q718" s="263"/>
      <c r="R718" s="285"/>
    </row>
    <row r="719" spans="1:18" s="114" customFormat="1" ht="24.95" customHeight="1" x14ac:dyDescent="0.2">
      <c r="A719" s="138"/>
      <c r="B719" s="138"/>
      <c r="C719" s="138"/>
      <c r="D719" s="138"/>
      <c r="E719" s="138"/>
      <c r="F719" s="138"/>
      <c r="G719" s="138"/>
      <c r="H719" s="138"/>
      <c r="L719" s="279"/>
      <c r="Q719" s="263"/>
      <c r="R719" s="285"/>
    </row>
    <row r="720" spans="1:18" s="114" customFormat="1" ht="20.100000000000001" customHeight="1" x14ac:dyDescent="0.3">
      <c r="A720" s="137"/>
      <c r="B720" s="137"/>
      <c r="C720" s="137"/>
      <c r="D720" s="138"/>
      <c r="E720" s="138"/>
      <c r="F720" s="156"/>
      <c r="G720" s="113"/>
      <c r="H720" s="157"/>
      <c r="L720" s="279"/>
      <c r="Q720" s="263"/>
      <c r="R720" s="285"/>
    </row>
    <row r="721" spans="1:18" s="114" customFormat="1" ht="20.100000000000001" customHeight="1" x14ac:dyDescent="0.25">
      <c r="A721" s="137"/>
      <c r="B721" s="137"/>
      <c r="C721" s="137"/>
      <c r="D721" s="137"/>
      <c r="E721" s="113"/>
      <c r="F721" s="156"/>
      <c r="G721" s="113"/>
      <c r="H721" s="152"/>
      <c r="L721" s="279"/>
      <c r="Q721" s="263"/>
      <c r="R721" s="285"/>
    </row>
    <row r="722" spans="1:18" s="114" customFormat="1" ht="20.100000000000001" customHeight="1" x14ac:dyDescent="0.2">
      <c r="A722" s="137"/>
      <c r="B722" s="137"/>
      <c r="C722" s="137"/>
      <c r="D722" s="137"/>
      <c r="E722" s="138"/>
      <c r="F722" s="138"/>
      <c r="G722" s="159"/>
      <c r="H722" s="150"/>
      <c r="L722" s="279"/>
      <c r="Q722" s="263"/>
      <c r="R722" s="285"/>
    </row>
    <row r="723" spans="1:18" s="114" customFormat="1" ht="20.100000000000001" customHeight="1" x14ac:dyDescent="0.3">
      <c r="A723" s="137"/>
      <c r="B723" s="137"/>
      <c r="C723" s="137"/>
      <c r="D723" s="137"/>
      <c r="E723" s="138"/>
      <c r="F723" s="138"/>
      <c r="G723" s="160"/>
      <c r="H723" s="177"/>
      <c r="L723" s="279"/>
      <c r="Q723" s="263"/>
      <c r="R723" s="285"/>
    </row>
    <row r="724" spans="1:18" s="114" customFormat="1" ht="20.100000000000001" customHeight="1" x14ac:dyDescent="0.3">
      <c r="A724" s="137"/>
      <c r="B724" s="137"/>
      <c r="C724" s="137"/>
      <c r="D724" s="137"/>
      <c r="E724" s="138"/>
      <c r="F724" s="138"/>
      <c r="G724" s="160"/>
      <c r="H724" s="177"/>
      <c r="L724" s="279"/>
      <c r="Q724" s="263"/>
      <c r="R724" s="285"/>
    </row>
    <row r="725" spans="1:18" s="114" customFormat="1" ht="20.100000000000001" customHeight="1" x14ac:dyDescent="0.2">
      <c r="A725" s="161"/>
      <c r="B725" s="137"/>
      <c r="C725" s="137"/>
      <c r="D725" s="137"/>
      <c r="E725" s="138"/>
      <c r="F725" s="138"/>
      <c r="G725" s="138"/>
      <c r="H725" s="150"/>
      <c r="L725" s="279"/>
      <c r="Q725" s="263"/>
      <c r="R725" s="285"/>
    </row>
    <row r="726" spans="1:18" s="114" customFormat="1" ht="20.100000000000001" customHeight="1" x14ac:dyDescent="0.3">
      <c r="A726" s="140"/>
      <c r="B726" s="140"/>
      <c r="C726" s="137"/>
      <c r="D726" s="137"/>
      <c r="E726" s="138"/>
      <c r="F726" s="138"/>
      <c r="G726" s="163"/>
      <c r="H726" s="164"/>
      <c r="L726" s="279"/>
      <c r="Q726" s="263"/>
      <c r="R726" s="285"/>
    </row>
    <row r="727" spans="1:18" s="114" customFormat="1" ht="20.100000000000001" customHeight="1" x14ac:dyDescent="0.3">
      <c r="A727" s="140"/>
      <c r="B727" s="140"/>
      <c r="C727" s="137"/>
      <c r="D727" s="137"/>
      <c r="E727" s="138"/>
      <c r="F727" s="138"/>
      <c r="G727" s="163"/>
      <c r="H727" s="136"/>
      <c r="L727" s="279"/>
      <c r="Q727" s="263"/>
      <c r="R727" s="285"/>
    </row>
    <row r="728" spans="1:18" s="114" customFormat="1" ht="20.100000000000001" customHeight="1" x14ac:dyDescent="0.3">
      <c r="A728" s="140"/>
      <c r="B728" s="140"/>
      <c r="C728" s="138"/>
      <c r="D728" s="138"/>
      <c r="E728" s="138"/>
      <c r="F728" s="158"/>
      <c r="G728" s="113"/>
      <c r="H728" s="136"/>
      <c r="L728" s="279"/>
      <c r="Q728" s="263"/>
      <c r="R728" s="285"/>
    </row>
    <row r="729" spans="1:18" s="114" customFormat="1" ht="24.95" customHeight="1" x14ac:dyDescent="0.2">
      <c r="A729" s="140"/>
      <c r="B729" s="140"/>
      <c r="C729" s="168"/>
      <c r="D729" s="168"/>
      <c r="E729" s="168"/>
      <c r="F729" s="168"/>
      <c r="G729" s="168"/>
      <c r="H729" s="169"/>
      <c r="L729" s="279"/>
      <c r="Q729" s="263"/>
      <c r="R729" s="285"/>
    </row>
    <row r="730" spans="1:18" s="114" customFormat="1" x14ac:dyDescent="0.2">
      <c r="A730" s="134"/>
      <c r="B730" s="134"/>
      <c r="C730" s="134"/>
      <c r="D730" s="134"/>
      <c r="E730" s="134"/>
      <c r="F730" s="134"/>
      <c r="G730" s="134"/>
      <c r="H730" s="134"/>
      <c r="L730" s="279"/>
      <c r="Q730" s="263"/>
      <c r="R730" s="285"/>
    </row>
    <row r="731" spans="1:18" s="114" customFormat="1" x14ac:dyDescent="0.2">
      <c r="A731" s="137"/>
      <c r="B731" s="137"/>
      <c r="C731" s="137"/>
      <c r="D731" s="138"/>
      <c r="E731" s="138"/>
      <c r="G731" s="138"/>
      <c r="H731" s="138"/>
      <c r="L731" s="279"/>
      <c r="Q731" s="263"/>
      <c r="R731" s="285"/>
    </row>
    <row r="732" spans="1:18" s="114" customFormat="1" x14ac:dyDescent="0.2">
      <c r="A732" s="137"/>
      <c r="B732" s="137"/>
      <c r="C732" s="137"/>
      <c r="D732" s="138"/>
      <c r="E732" s="138"/>
      <c r="F732" s="116"/>
      <c r="G732" s="117"/>
      <c r="H732" s="117"/>
      <c r="L732" s="279"/>
      <c r="Q732" s="263"/>
      <c r="R732" s="285"/>
    </row>
    <row r="733" spans="1:18" s="114" customFormat="1" x14ac:dyDescent="0.2">
      <c r="A733" s="137"/>
      <c r="B733" s="137"/>
      <c r="C733" s="137"/>
      <c r="D733" s="138"/>
      <c r="E733" s="138"/>
      <c r="F733" s="117"/>
      <c r="G733" s="118"/>
      <c r="H733" s="118"/>
      <c r="L733" s="279"/>
      <c r="Q733" s="263"/>
      <c r="R733" s="285"/>
    </row>
    <row r="734" spans="1:18" s="114" customFormat="1" x14ac:dyDescent="0.2">
      <c r="A734" s="137"/>
      <c r="B734" s="137"/>
      <c r="C734" s="137"/>
      <c r="D734" s="138"/>
      <c r="E734" s="138"/>
      <c r="F734" s="117"/>
      <c r="G734" s="118"/>
      <c r="H734" s="118"/>
      <c r="L734" s="279"/>
      <c r="Q734" s="263"/>
      <c r="R734" s="285"/>
    </row>
    <row r="735" spans="1:18" s="114" customFormat="1" x14ac:dyDescent="0.2">
      <c r="A735" s="137"/>
      <c r="B735" s="137"/>
      <c r="C735" s="140"/>
      <c r="D735" s="138"/>
      <c r="E735" s="138"/>
      <c r="F735" s="117"/>
      <c r="G735" s="118"/>
      <c r="H735" s="118"/>
      <c r="L735" s="279"/>
      <c r="Q735" s="263"/>
      <c r="R735" s="285"/>
    </row>
    <row r="736" spans="1:18" s="114" customFormat="1" x14ac:dyDescent="0.2">
      <c r="A736" s="137"/>
      <c r="B736" s="137"/>
      <c r="C736" s="137"/>
      <c r="D736" s="138"/>
      <c r="E736" s="138"/>
      <c r="F736" s="117"/>
      <c r="G736" s="118"/>
      <c r="H736" s="118"/>
      <c r="L736" s="279"/>
      <c r="Q736" s="263"/>
      <c r="R736" s="285"/>
    </row>
    <row r="737" spans="1:18" s="114" customFormat="1" x14ac:dyDescent="0.2">
      <c r="A737" s="137"/>
      <c r="B737" s="137"/>
      <c r="C737" s="137"/>
      <c r="D737" s="138"/>
      <c r="E737" s="138"/>
      <c r="F737" s="117"/>
      <c r="G737" s="118"/>
      <c r="H737" s="118"/>
      <c r="L737" s="279"/>
      <c r="Q737" s="263"/>
      <c r="R737" s="285"/>
    </row>
    <row r="738" spans="1:18" s="114" customFormat="1" x14ac:dyDescent="0.2">
      <c r="A738" s="138"/>
      <c r="B738" s="138"/>
      <c r="C738" s="138"/>
      <c r="D738" s="138"/>
      <c r="E738" s="138"/>
      <c r="F738" s="117"/>
      <c r="G738" s="118"/>
      <c r="H738" s="118"/>
      <c r="L738" s="279"/>
      <c r="Q738" s="263"/>
      <c r="R738" s="285"/>
    </row>
    <row r="739" spans="1:18" s="114" customFormat="1" x14ac:dyDescent="0.2">
      <c r="A739" s="138"/>
      <c r="B739" s="138"/>
      <c r="C739" s="138"/>
      <c r="D739" s="138"/>
      <c r="E739" s="138"/>
      <c r="F739" s="134"/>
      <c r="G739" s="139"/>
      <c r="H739" s="139"/>
      <c r="L739" s="279"/>
      <c r="Q739" s="263"/>
      <c r="R739" s="285"/>
    </row>
    <row r="740" spans="1:18" s="114" customFormat="1" x14ac:dyDescent="0.2">
      <c r="A740" s="138"/>
      <c r="B740" s="138"/>
      <c r="C740" s="138"/>
      <c r="D740" s="138"/>
      <c r="E740" s="138"/>
      <c r="F740" s="134"/>
      <c r="G740" s="139"/>
      <c r="H740" s="139"/>
      <c r="L740" s="279"/>
      <c r="Q740" s="263"/>
      <c r="R740" s="285"/>
    </row>
    <row r="741" spans="1:18" s="114" customFormat="1" x14ac:dyDescent="0.2">
      <c r="A741" s="138"/>
      <c r="B741" s="138"/>
      <c r="C741" s="138"/>
      <c r="D741" s="138"/>
      <c r="E741" s="138"/>
      <c r="F741" s="134"/>
      <c r="G741" s="134"/>
      <c r="H741" s="134"/>
      <c r="L741" s="279"/>
      <c r="Q741" s="263"/>
      <c r="R741" s="285"/>
    </row>
    <row r="742" spans="1:18" s="114" customFormat="1" x14ac:dyDescent="0.2">
      <c r="A742" s="138"/>
      <c r="B742" s="138"/>
      <c r="C742" s="138"/>
      <c r="D742" s="138"/>
      <c r="E742" s="138"/>
      <c r="F742" s="134"/>
      <c r="G742" s="139"/>
      <c r="H742" s="139"/>
      <c r="L742" s="279"/>
      <c r="Q742" s="263"/>
      <c r="R742" s="285"/>
    </row>
    <row r="743" spans="1:18" s="114" customFormat="1" ht="24.95" customHeight="1" x14ac:dyDescent="0.2">
      <c r="A743" s="144"/>
      <c r="B743" s="144"/>
      <c r="C743" s="119"/>
      <c r="D743" s="119"/>
      <c r="E743" s="119"/>
      <c r="F743" s="145"/>
      <c r="G743" s="146"/>
      <c r="H743" s="146"/>
      <c r="L743" s="279"/>
      <c r="Q743" s="263"/>
      <c r="R743" s="285"/>
    </row>
    <row r="744" spans="1:18" s="114" customFormat="1" ht="24.95" customHeight="1" x14ac:dyDescent="0.2">
      <c r="A744" s="119"/>
      <c r="B744" s="119"/>
      <c r="C744" s="119"/>
      <c r="D744" s="119"/>
      <c r="E744" s="138"/>
      <c r="F744" s="138"/>
      <c r="G744" s="138"/>
      <c r="H744" s="138"/>
      <c r="L744" s="279"/>
      <c r="Q744" s="263"/>
      <c r="R744" s="285"/>
    </row>
    <row r="745" spans="1:18" s="114" customFormat="1" ht="15.75" x14ac:dyDescent="0.2">
      <c r="A745" s="147"/>
      <c r="B745" s="147"/>
      <c r="C745" s="174"/>
      <c r="D745" s="113"/>
      <c r="E745" s="113"/>
      <c r="F745" s="113"/>
      <c r="G745" s="138"/>
      <c r="H745" s="138"/>
      <c r="L745" s="279"/>
      <c r="Q745" s="263"/>
      <c r="R745" s="285"/>
    </row>
    <row r="746" spans="1:18" s="114" customFormat="1" ht="24.95" customHeight="1" x14ac:dyDescent="0.2">
      <c r="A746" s="170"/>
      <c r="B746" s="171"/>
      <c r="C746" s="138"/>
      <c r="D746" s="138"/>
      <c r="E746" s="138"/>
      <c r="F746" s="138"/>
      <c r="G746" s="138"/>
      <c r="H746" s="173"/>
      <c r="L746" s="279"/>
      <c r="Q746" s="263"/>
      <c r="R746" s="285"/>
    </row>
    <row r="747" spans="1:18" s="114" customFormat="1" ht="20.100000000000001" customHeight="1" x14ac:dyDescent="0.2">
      <c r="A747" s="148"/>
      <c r="B747" s="148"/>
      <c r="C747" s="148"/>
      <c r="D747" s="148"/>
      <c r="E747" s="148"/>
      <c r="F747" s="149"/>
      <c r="G747" s="149"/>
      <c r="H747" s="149"/>
      <c r="L747" s="279"/>
      <c r="Q747" s="263"/>
      <c r="R747" s="285"/>
    </row>
    <row r="748" spans="1:18" s="114" customFormat="1" ht="20.100000000000001" customHeight="1" x14ac:dyDescent="0.2">
      <c r="A748" s="134"/>
      <c r="B748" s="134"/>
      <c r="C748" s="134"/>
      <c r="D748" s="134"/>
      <c r="E748" s="134"/>
      <c r="F748" s="150"/>
      <c r="G748" s="151"/>
      <c r="H748" s="152"/>
      <c r="L748" s="279"/>
      <c r="Q748" s="263"/>
      <c r="R748" s="285"/>
    </row>
    <row r="749" spans="1:18" s="114" customFormat="1" ht="20.100000000000001" customHeight="1" x14ac:dyDescent="0.2">
      <c r="A749" s="134"/>
      <c r="B749" s="134"/>
      <c r="C749" s="134"/>
      <c r="D749" s="134"/>
      <c r="E749" s="134"/>
      <c r="F749" s="150"/>
      <c r="G749" s="151"/>
      <c r="H749" s="152"/>
      <c r="L749" s="279"/>
      <c r="Q749" s="263"/>
      <c r="R749" s="285"/>
    </row>
    <row r="750" spans="1:18" s="114" customFormat="1" ht="20.100000000000001" customHeight="1" x14ac:dyDescent="0.2">
      <c r="A750" s="134"/>
      <c r="B750" s="134"/>
      <c r="C750" s="134"/>
      <c r="D750" s="134"/>
      <c r="E750" s="134"/>
      <c r="F750" s="150"/>
      <c r="G750" s="152"/>
      <c r="H750" s="152"/>
      <c r="L750" s="279"/>
      <c r="Q750" s="263"/>
      <c r="R750" s="285"/>
    </row>
    <row r="751" spans="1:18" s="114" customFormat="1" ht="20.100000000000001" customHeight="1" x14ac:dyDescent="0.2">
      <c r="A751" s="134"/>
      <c r="B751" s="134"/>
      <c r="C751" s="134"/>
      <c r="D751" s="134"/>
      <c r="E751" s="134"/>
      <c r="F751" s="150"/>
      <c r="G751" s="152"/>
      <c r="H751" s="152"/>
      <c r="L751" s="279"/>
      <c r="Q751" s="263"/>
      <c r="R751" s="285"/>
    </row>
    <row r="752" spans="1:18" s="114" customFormat="1" ht="20.100000000000001" customHeight="1" x14ac:dyDescent="0.2">
      <c r="A752" s="134"/>
      <c r="B752" s="134"/>
      <c r="C752" s="134"/>
      <c r="D752" s="134"/>
      <c r="E752" s="134"/>
      <c r="F752" s="150"/>
      <c r="G752" s="152"/>
      <c r="H752" s="152"/>
      <c r="L752" s="279"/>
      <c r="Q752" s="263"/>
      <c r="R752" s="285"/>
    </row>
    <row r="753" spans="1:18" s="114" customFormat="1" ht="20.100000000000001" customHeight="1" x14ac:dyDescent="0.2">
      <c r="A753" s="134"/>
      <c r="B753" s="134"/>
      <c r="C753" s="134"/>
      <c r="D753" s="134"/>
      <c r="E753" s="134"/>
      <c r="F753" s="150"/>
      <c r="G753" s="153"/>
      <c r="H753" s="153"/>
      <c r="L753" s="279"/>
      <c r="Q753" s="263"/>
      <c r="R753" s="285"/>
    </row>
    <row r="754" spans="1:18" s="114" customFormat="1" ht="20.100000000000001" customHeight="1" x14ac:dyDescent="0.2">
      <c r="A754" s="134"/>
      <c r="B754" s="134"/>
      <c r="C754" s="134"/>
      <c r="D754" s="134"/>
      <c r="E754" s="134"/>
      <c r="F754" s="150"/>
      <c r="G754" s="152"/>
      <c r="H754" s="152"/>
      <c r="L754" s="279"/>
      <c r="Q754" s="263"/>
      <c r="R754" s="285"/>
    </row>
    <row r="755" spans="1:18" s="114" customFormat="1" ht="20.100000000000001" customHeight="1" x14ac:dyDescent="0.2">
      <c r="A755" s="134"/>
      <c r="B755" s="134"/>
      <c r="C755" s="134"/>
      <c r="D755" s="134"/>
      <c r="E755" s="134"/>
      <c r="F755" s="150"/>
      <c r="G755" s="153"/>
      <c r="H755" s="153"/>
      <c r="L755" s="279"/>
      <c r="Q755" s="263"/>
      <c r="R755" s="285"/>
    </row>
    <row r="756" spans="1:18" s="114" customFormat="1" ht="20.100000000000001" customHeight="1" x14ac:dyDescent="0.2">
      <c r="A756" s="134"/>
      <c r="B756" s="134"/>
      <c r="C756" s="134"/>
      <c r="D756" s="134"/>
      <c r="E756" s="134"/>
      <c r="F756" s="150"/>
      <c r="G756" s="153"/>
      <c r="H756" s="153"/>
      <c r="L756" s="279"/>
      <c r="Q756" s="263"/>
      <c r="R756" s="285"/>
    </row>
    <row r="757" spans="1:18" s="114" customFormat="1" ht="20.100000000000001" customHeight="1" x14ac:dyDescent="0.2">
      <c r="A757" s="134"/>
      <c r="B757" s="134"/>
      <c r="C757" s="134"/>
      <c r="D757" s="134"/>
      <c r="E757" s="134"/>
      <c r="F757" s="150"/>
      <c r="G757" s="153"/>
      <c r="H757" s="153"/>
      <c r="L757" s="279"/>
      <c r="Q757" s="263"/>
      <c r="R757" s="285"/>
    </row>
    <row r="758" spans="1:18" s="114" customFormat="1" ht="20.100000000000001" customHeight="1" x14ac:dyDescent="0.2">
      <c r="A758" s="134"/>
      <c r="B758" s="134"/>
      <c r="C758" s="134"/>
      <c r="D758" s="134"/>
      <c r="E758" s="134"/>
      <c r="F758" s="175"/>
      <c r="G758" s="154"/>
      <c r="H758" s="176"/>
      <c r="L758" s="279"/>
      <c r="Q758" s="263"/>
      <c r="R758" s="285"/>
    </row>
    <row r="759" spans="1:18" s="114" customFormat="1" ht="20.100000000000001" customHeight="1" x14ac:dyDescent="0.2">
      <c r="A759" s="134"/>
      <c r="B759" s="134"/>
      <c r="C759" s="134"/>
      <c r="D759" s="134"/>
      <c r="E759" s="134"/>
      <c r="F759" s="150"/>
      <c r="G759" s="153"/>
      <c r="H759" s="153"/>
      <c r="L759" s="279"/>
      <c r="Q759" s="263"/>
      <c r="R759" s="285"/>
    </row>
    <row r="760" spans="1:18" s="114" customFormat="1" ht="20.100000000000001" customHeight="1" x14ac:dyDescent="0.2">
      <c r="A760" s="134"/>
      <c r="B760" s="134"/>
      <c r="C760" s="134"/>
      <c r="D760" s="134"/>
      <c r="E760" s="134"/>
      <c r="F760" s="150"/>
      <c r="G760" s="153"/>
      <c r="H760" s="153"/>
      <c r="L760" s="279"/>
      <c r="Q760" s="263"/>
      <c r="R760" s="285"/>
    </row>
    <row r="761" spans="1:18" s="114" customFormat="1" ht="20.100000000000001" customHeight="1" x14ac:dyDescent="0.2">
      <c r="A761" s="134"/>
      <c r="B761" s="134"/>
      <c r="C761" s="134"/>
      <c r="D761" s="134"/>
      <c r="E761" s="134"/>
      <c r="F761" s="150"/>
      <c r="G761" s="155"/>
      <c r="H761" s="155"/>
      <c r="L761" s="279"/>
      <c r="Q761" s="263"/>
      <c r="R761" s="285"/>
    </row>
    <row r="762" spans="1:18" s="114" customFormat="1" ht="20.100000000000001" customHeight="1" x14ac:dyDescent="0.2">
      <c r="A762" s="134"/>
      <c r="B762" s="134"/>
      <c r="C762" s="134"/>
      <c r="D762" s="134"/>
      <c r="E762" s="134"/>
      <c r="F762" s="150"/>
      <c r="G762" s="153"/>
      <c r="H762" s="153"/>
      <c r="L762" s="279"/>
      <c r="Q762" s="263"/>
      <c r="R762" s="285"/>
    </row>
    <row r="763" spans="1:18" s="114" customFormat="1" ht="20.100000000000001" customHeight="1" x14ac:dyDescent="0.2">
      <c r="A763" s="134"/>
      <c r="B763" s="134"/>
      <c r="C763" s="134"/>
      <c r="D763" s="134"/>
      <c r="E763" s="134"/>
      <c r="F763" s="150"/>
      <c r="G763" s="153"/>
      <c r="H763" s="153"/>
      <c r="L763" s="279"/>
      <c r="Q763" s="263"/>
      <c r="R763" s="285"/>
    </row>
    <row r="764" spans="1:18" s="114" customFormat="1" ht="24.95" customHeight="1" x14ac:dyDescent="0.2">
      <c r="A764" s="138"/>
      <c r="B764" s="138"/>
      <c r="C764" s="138"/>
      <c r="D764" s="138"/>
      <c r="E764" s="138"/>
      <c r="F764" s="138"/>
      <c r="G764" s="138"/>
      <c r="H764" s="138"/>
      <c r="L764" s="279"/>
      <c r="Q764" s="263"/>
      <c r="R764" s="285"/>
    </row>
    <row r="765" spans="1:18" s="114" customFormat="1" ht="20.100000000000001" customHeight="1" x14ac:dyDescent="0.3">
      <c r="A765" s="137"/>
      <c r="B765" s="137"/>
      <c r="C765" s="137"/>
      <c r="D765" s="138"/>
      <c r="E765" s="138"/>
      <c r="F765" s="156"/>
      <c r="G765" s="113"/>
      <c r="H765" s="157"/>
      <c r="L765" s="279"/>
      <c r="Q765" s="263"/>
      <c r="R765" s="285"/>
    </row>
    <row r="766" spans="1:18" s="114" customFormat="1" ht="20.100000000000001" customHeight="1" x14ac:dyDescent="0.3">
      <c r="A766" s="137"/>
      <c r="B766" s="137"/>
      <c r="C766" s="137"/>
      <c r="D766" s="137"/>
      <c r="E766" s="113"/>
      <c r="F766" s="156"/>
      <c r="G766" s="113"/>
      <c r="H766" s="177"/>
      <c r="L766" s="279"/>
      <c r="Q766" s="263"/>
      <c r="R766" s="285"/>
    </row>
    <row r="767" spans="1:18" s="114" customFormat="1" ht="20.100000000000001" customHeight="1" x14ac:dyDescent="0.2">
      <c r="A767" s="137"/>
      <c r="B767" s="137"/>
      <c r="C767" s="137"/>
      <c r="D767" s="137"/>
      <c r="E767" s="138"/>
      <c r="F767" s="138"/>
      <c r="G767" s="159"/>
      <c r="H767" s="150"/>
      <c r="L767" s="279"/>
      <c r="Q767" s="263"/>
      <c r="R767" s="285"/>
    </row>
    <row r="768" spans="1:18" s="114" customFormat="1" ht="20.100000000000001" customHeight="1" x14ac:dyDescent="0.3">
      <c r="A768" s="137"/>
      <c r="B768" s="137"/>
      <c r="C768" s="137"/>
      <c r="D768" s="137"/>
      <c r="E768" s="138"/>
      <c r="F768" s="138"/>
      <c r="G768" s="160"/>
      <c r="H768" s="177"/>
      <c r="L768" s="279"/>
      <c r="Q768" s="263"/>
      <c r="R768" s="285"/>
    </row>
    <row r="769" spans="1:18" s="114" customFormat="1" ht="20.100000000000001" customHeight="1" x14ac:dyDescent="0.3">
      <c r="A769" s="137"/>
      <c r="B769" s="137"/>
      <c r="C769" s="137"/>
      <c r="D769" s="137"/>
      <c r="E769" s="138"/>
      <c r="F769" s="138"/>
      <c r="G769" s="160"/>
      <c r="H769" s="177"/>
      <c r="L769" s="279"/>
      <c r="Q769" s="263"/>
      <c r="R769" s="285"/>
    </row>
    <row r="770" spans="1:18" s="114" customFormat="1" ht="20.100000000000001" customHeight="1" x14ac:dyDescent="0.2">
      <c r="A770" s="161"/>
      <c r="B770" s="137"/>
      <c r="C770" s="137"/>
      <c r="D770" s="137"/>
      <c r="E770" s="138"/>
      <c r="F770" s="138"/>
      <c r="G770" s="138"/>
      <c r="H770" s="150"/>
      <c r="L770" s="279"/>
      <c r="Q770" s="263"/>
      <c r="R770" s="285"/>
    </row>
    <row r="771" spans="1:18" s="114" customFormat="1" ht="20.100000000000001" customHeight="1" x14ac:dyDescent="0.3">
      <c r="A771" s="140"/>
      <c r="B771" s="140"/>
      <c r="C771" s="137"/>
      <c r="D771" s="137"/>
      <c r="E771" s="138"/>
      <c r="F771" s="138"/>
      <c r="G771" s="163"/>
      <c r="H771" s="164"/>
      <c r="L771" s="279"/>
      <c r="Q771" s="263"/>
      <c r="R771" s="285"/>
    </row>
    <row r="772" spans="1:18" s="114" customFormat="1" ht="20.100000000000001" customHeight="1" x14ac:dyDescent="0.3">
      <c r="A772" s="140"/>
      <c r="B772" s="140"/>
      <c r="C772" s="137"/>
      <c r="D772" s="137"/>
      <c r="E772" s="138"/>
      <c r="F772" s="138"/>
      <c r="G772" s="163"/>
      <c r="H772" s="136"/>
      <c r="L772" s="279"/>
      <c r="Q772" s="263"/>
      <c r="R772" s="285"/>
    </row>
    <row r="773" spans="1:18" s="114" customFormat="1" ht="20.100000000000001" customHeight="1" x14ac:dyDescent="0.3">
      <c r="A773" s="140"/>
      <c r="B773" s="140"/>
      <c r="C773" s="138"/>
      <c r="D773" s="138"/>
      <c r="E773" s="138"/>
      <c r="F773" s="158"/>
      <c r="G773" s="113"/>
      <c r="H773" s="136"/>
      <c r="L773" s="279"/>
      <c r="Q773" s="263"/>
      <c r="R773" s="285"/>
    </row>
    <row r="774" spans="1:18" s="114" customFormat="1" ht="24.95" customHeight="1" x14ac:dyDescent="0.2">
      <c r="A774" s="140"/>
      <c r="B774" s="140"/>
      <c r="C774" s="168"/>
      <c r="D774" s="168"/>
      <c r="E774" s="168"/>
      <c r="F774" s="168"/>
      <c r="G774" s="168"/>
      <c r="H774" s="169"/>
      <c r="L774" s="279"/>
      <c r="Q774" s="263"/>
      <c r="R774" s="285"/>
    </row>
    <row r="775" spans="1:18" s="114" customFormat="1" x14ac:dyDescent="0.2">
      <c r="A775" s="134"/>
      <c r="B775" s="134"/>
      <c r="C775" s="134"/>
      <c r="D775" s="134"/>
      <c r="E775" s="134"/>
      <c r="F775" s="134"/>
      <c r="G775" s="134"/>
      <c r="H775" s="134"/>
      <c r="L775" s="279"/>
      <c r="Q775" s="263"/>
      <c r="R775" s="285"/>
    </row>
    <row r="776" spans="1:18" s="114" customFormat="1" x14ac:dyDescent="0.2">
      <c r="A776" s="137"/>
      <c r="B776" s="137"/>
      <c r="C776" s="137"/>
      <c r="D776" s="138"/>
      <c r="E776" s="138"/>
      <c r="G776" s="138"/>
      <c r="H776" s="138"/>
      <c r="L776" s="279"/>
      <c r="Q776" s="263"/>
      <c r="R776" s="285"/>
    </row>
    <row r="777" spans="1:18" s="114" customFormat="1" x14ac:dyDescent="0.2">
      <c r="A777" s="137"/>
      <c r="B777" s="137"/>
      <c r="C777" s="137"/>
      <c r="D777" s="138"/>
      <c r="E777" s="138"/>
      <c r="F777" s="116"/>
      <c r="G777" s="117"/>
      <c r="H777" s="117"/>
      <c r="L777" s="279"/>
      <c r="Q777" s="263"/>
      <c r="R777" s="285"/>
    </row>
    <row r="778" spans="1:18" s="114" customFormat="1" x14ac:dyDescent="0.2">
      <c r="A778" s="137"/>
      <c r="B778" s="137"/>
      <c r="C778" s="137"/>
      <c r="D778" s="138"/>
      <c r="E778" s="138"/>
      <c r="F778" s="117"/>
      <c r="G778" s="118"/>
      <c r="H778" s="118"/>
      <c r="L778" s="279"/>
      <c r="Q778" s="263"/>
      <c r="R778" s="285"/>
    </row>
    <row r="779" spans="1:18" s="114" customFormat="1" x14ac:dyDescent="0.2">
      <c r="A779" s="137"/>
      <c r="B779" s="137"/>
      <c r="C779" s="137"/>
      <c r="D779" s="138"/>
      <c r="E779" s="138"/>
      <c r="F779" s="117"/>
      <c r="G779" s="118"/>
      <c r="H779" s="118"/>
      <c r="L779" s="279"/>
      <c r="Q779" s="263"/>
      <c r="R779" s="285"/>
    </row>
    <row r="780" spans="1:18" s="114" customFormat="1" x14ac:dyDescent="0.2">
      <c r="A780" s="137"/>
      <c r="B780" s="137"/>
      <c r="C780" s="140"/>
      <c r="D780" s="138"/>
      <c r="E780" s="138"/>
      <c r="F780" s="117"/>
      <c r="G780" s="118"/>
      <c r="H780" s="118"/>
      <c r="L780" s="279"/>
      <c r="Q780" s="263"/>
      <c r="R780" s="285"/>
    </row>
    <row r="781" spans="1:18" s="114" customFormat="1" x14ac:dyDescent="0.2">
      <c r="A781" s="137"/>
      <c r="B781" s="137"/>
      <c r="C781" s="137"/>
      <c r="D781" s="138"/>
      <c r="E781" s="138"/>
      <c r="F781" s="117"/>
      <c r="G781" s="118"/>
      <c r="H781" s="118"/>
      <c r="L781" s="279"/>
      <c r="Q781" s="263"/>
      <c r="R781" s="285"/>
    </row>
    <row r="782" spans="1:18" s="114" customFormat="1" x14ac:dyDescent="0.2">
      <c r="A782" s="137"/>
      <c r="B782" s="137"/>
      <c r="C782" s="137"/>
      <c r="D782" s="138"/>
      <c r="E782" s="138"/>
      <c r="F782" s="117"/>
      <c r="G782" s="118"/>
      <c r="H782" s="118"/>
      <c r="L782" s="279"/>
      <c r="Q782" s="263"/>
      <c r="R782" s="285"/>
    </row>
    <row r="783" spans="1:18" s="114" customFormat="1" x14ac:dyDescent="0.2">
      <c r="A783" s="138"/>
      <c r="B783" s="138"/>
      <c r="C783" s="138"/>
      <c r="D783" s="138"/>
      <c r="E783" s="138"/>
      <c r="F783" s="117"/>
      <c r="G783" s="118"/>
      <c r="H783" s="118"/>
      <c r="L783" s="279"/>
      <c r="Q783" s="263"/>
      <c r="R783" s="285"/>
    </row>
    <row r="784" spans="1:18" s="114" customFormat="1" x14ac:dyDescent="0.2">
      <c r="A784" s="138"/>
      <c r="B784" s="138"/>
      <c r="C784" s="138"/>
      <c r="D784" s="138"/>
      <c r="E784" s="138"/>
      <c r="F784" s="134"/>
      <c r="G784" s="139"/>
      <c r="H784" s="139"/>
      <c r="L784" s="279"/>
      <c r="Q784" s="263"/>
      <c r="R784" s="285"/>
    </row>
    <row r="785" spans="1:18" s="114" customFormat="1" x14ac:dyDescent="0.2">
      <c r="A785" s="138"/>
      <c r="B785" s="138"/>
      <c r="C785" s="138"/>
      <c r="D785" s="138"/>
      <c r="E785" s="138"/>
      <c r="F785" s="134"/>
      <c r="G785" s="139"/>
      <c r="H785" s="139"/>
      <c r="L785" s="279"/>
      <c r="Q785" s="263"/>
      <c r="R785" s="285"/>
    </row>
    <row r="786" spans="1:18" s="114" customFormat="1" x14ac:dyDescent="0.2">
      <c r="A786" s="138"/>
      <c r="B786" s="138"/>
      <c r="C786" s="138"/>
      <c r="D786" s="138"/>
      <c r="E786" s="138"/>
      <c r="F786" s="134"/>
      <c r="G786" s="134"/>
      <c r="H786" s="134"/>
      <c r="L786" s="279"/>
      <c r="Q786" s="263"/>
      <c r="R786" s="285"/>
    </row>
    <row r="787" spans="1:18" s="114" customFormat="1" x14ac:dyDescent="0.2">
      <c r="A787" s="138"/>
      <c r="B787" s="138"/>
      <c r="C787" s="138"/>
      <c r="D787" s="138"/>
      <c r="E787" s="138"/>
      <c r="F787" s="134"/>
      <c r="G787" s="139"/>
      <c r="H787" s="139"/>
      <c r="L787" s="279"/>
      <c r="Q787" s="263"/>
      <c r="R787" s="285"/>
    </row>
    <row r="788" spans="1:18" s="114" customFormat="1" ht="24.95" customHeight="1" x14ac:dyDescent="0.2">
      <c r="A788" s="144"/>
      <c r="B788" s="144"/>
      <c r="C788" s="119"/>
      <c r="D788" s="119"/>
      <c r="E788" s="119"/>
      <c r="F788" s="145"/>
      <c r="G788" s="146"/>
      <c r="H788" s="146"/>
      <c r="L788" s="279"/>
      <c r="Q788" s="263"/>
      <c r="R788" s="285"/>
    </row>
    <row r="789" spans="1:18" s="114" customFormat="1" ht="24.95" customHeight="1" x14ac:dyDescent="0.2">
      <c r="A789" s="119"/>
      <c r="B789" s="119"/>
      <c r="C789" s="119"/>
      <c r="D789" s="119"/>
      <c r="E789" s="138"/>
      <c r="F789" s="138"/>
      <c r="G789" s="138"/>
      <c r="H789" s="138"/>
      <c r="L789" s="279"/>
      <c r="Q789" s="263"/>
      <c r="R789" s="285"/>
    </row>
    <row r="790" spans="1:18" s="114" customFormat="1" ht="15.75" x14ac:dyDescent="0.2">
      <c r="A790" s="147"/>
      <c r="B790" s="147"/>
      <c r="C790" s="174"/>
      <c r="D790" s="113"/>
      <c r="E790" s="113"/>
      <c r="F790" s="113"/>
      <c r="G790" s="138"/>
      <c r="H790" s="138"/>
      <c r="L790" s="279"/>
      <c r="Q790" s="263"/>
      <c r="R790" s="285"/>
    </row>
    <row r="791" spans="1:18" s="114" customFormat="1" ht="24.95" customHeight="1" x14ac:dyDescent="0.2">
      <c r="A791" s="170"/>
      <c r="B791" s="171"/>
      <c r="C791" s="138"/>
      <c r="D791" s="138"/>
      <c r="E791" s="138"/>
      <c r="F791" s="138"/>
      <c r="G791" s="138"/>
      <c r="H791" s="173"/>
      <c r="L791" s="279"/>
      <c r="Q791" s="263"/>
      <c r="R791" s="285"/>
    </row>
    <row r="792" spans="1:18" s="114" customFormat="1" ht="20.100000000000001" customHeight="1" x14ac:dyDescent="0.2">
      <c r="A792" s="148"/>
      <c r="B792" s="148"/>
      <c r="C792" s="148"/>
      <c r="D792" s="148"/>
      <c r="E792" s="148"/>
      <c r="F792" s="149"/>
      <c r="G792" s="149"/>
      <c r="H792" s="149"/>
      <c r="L792" s="279"/>
      <c r="Q792" s="263"/>
      <c r="R792" s="285"/>
    </row>
    <row r="793" spans="1:18" s="114" customFormat="1" ht="20.100000000000001" customHeight="1" x14ac:dyDescent="0.2">
      <c r="A793" s="134"/>
      <c r="B793" s="134"/>
      <c r="C793" s="134"/>
      <c r="D793" s="134"/>
      <c r="E793" s="134"/>
      <c r="F793" s="150"/>
      <c r="G793" s="151"/>
      <c r="H793" s="152"/>
      <c r="L793" s="279"/>
      <c r="Q793" s="263"/>
      <c r="R793" s="285"/>
    </row>
    <row r="794" spans="1:18" s="114" customFormat="1" ht="20.100000000000001" customHeight="1" x14ac:dyDescent="0.2">
      <c r="A794" s="134"/>
      <c r="B794" s="134"/>
      <c r="C794" s="134"/>
      <c r="D794" s="134"/>
      <c r="E794" s="134"/>
      <c r="F794" s="150"/>
      <c r="G794" s="151"/>
      <c r="H794" s="152"/>
      <c r="L794" s="279"/>
      <c r="Q794" s="263"/>
      <c r="R794" s="285"/>
    </row>
    <row r="795" spans="1:18" s="114" customFormat="1" ht="20.100000000000001" customHeight="1" x14ac:dyDescent="0.2">
      <c r="A795" s="134"/>
      <c r="B795" s="134"/>
      <c r="C795" s="134"/>
      <c r="D795" s="134"/>
      <c r="E795" s="134"/>
      <c r="F795" s="150"/>
      <c r="G795" s="152"/>
      <c r="H795" s="152"/>
      <c r="L795" s="279"/>
      <c r="Q795" s="263"/>
      <c r="R795" s="285"/>
    </row>
    <row r="796" spans="1:18" s="114" customFormat="1" ht="20.100000000000001" customHeight="1" x14ac:dyDescent="0.2">
      <c r="A796" s="134"/>
      <c r="B796" s="134"/>
      <c r="C796" s="134"/>
      <c r="D796" s="134"/>
      <c r="E796" s="134"/>
      <c r="F796" s="150"/>
      <c r="G796" s="152"/>
      <c r="H796" s="152"/>
      <c r="L796" s="279"/>
      <c r="Q796" s="263"/>
      <c r="R796" s="285"/>
    </row>
    <row r="797" spans="1:18" s="114" customFormat="1" ht="20.100000000000001" customHeight="1" x14ac:dyDescent="0.2">
      <c r="A797" s="134"/>
      <c r="B797" s="134"/>
      <c r="C797" s="134"/>
      <c r="D797" s="134"/>
      <c r="E797" s="134"/>
      <c r="F797" s="150"/>
      <c r="G797" s="152"/>
      <c r="H797" s="152"/>
      <c r="L797" s="279"/>
      <c r="Q797" s="263"/>
      <c r="R797" s="285"/>
    </row>
    <row r="798" spans="1:18" s="114" customFormat="1" ht="20.100000000000001" customHeight="1" x14ac:dyDescent="0.2">
      <c r="A798" s="134"/>
      <c r="B798" s="134"/>
      <c r="C798" s="134"/>
      <c r="D798" s="134"/>
      <c r="E798" s="134"/>
      <c r="F798" s="150"/>
      <c r="G798" s="153"/>
      <c r="H798" s="153"/>
      <c r="L798" s="279"/>
      <c r="Q798" s="263"/>
      <c r="R798" s="285"/>
    </row>
    <row r="799" spans="1:18" s="114" customFormat="1" ht="20.100000000000001" customHeight="1" x14ac:dyDescent="0.2">
      <c r="A799" s="134"/>
      <c r="B799" s="134"/>
      <c r="C799" s="134"/>
      <c r="D799" s="134"/>
      <c r="E799" s="134"/>
      <c r="F799" s="150"/>
      <c r="G799" s="152"/>
      <c r="H799" s="152"/>
      <c r="L799" s="279"/>
      <c r="Q799" s="263"/>
      <c r="R799" s="285"/>
    </row>
    <row r="800" spans="1:18" s="114" customFormat="1" ht="20.100000000000001" customHeight="1" x14ac:dyDescent="0.2">
      <c r="A800" s="134"/>
      <c r="B800" s="134"/>
      <c r="C800" s="134"/>
      <c r="D800" s="134"/>
      <c r="E800" s="134"/>
      <c r="F800" s="150"/>
      <c r="G800" s="153"/>
      <c r="H800" s="153"/>
      <c r="L800" s="279"/>
      <c r="Q800" s="263"/>
      <c r="R800" s="285"/>
    </row>
    <row r="801" spans="1:18" s="114" customFormat="1" ht="20.100000000000001" customHeight="1" x14ac:dyDescent="0.2">
      <c r="A801" s="134"/>
      <c r="B801" s="134"/>
      <c r="C801" s="134"/>
      <c r="D801" s="134"/>
      <c r="E801" s="134"/>
      <c r="F801" s="150"/>
      <c r="G801" s="153"/>
      <c r="H801" s="153"/>
      <c r="L801" s="279"/>
      <c r="Q801" s="263"/>
      <c r="R801" s="285"/>
    </row>
    <row r="802" spans="1:18" s="114" customFormat="1" ht="20.100000000000001" customHeight="1" x14ac:dyDescent="0.2">
      <c r="A802" s="134"/>
      <c r="B802" s="134"/>
      <c r="C802" s="134"/>
      <c r="D802" s="134"/>
      <c r="E802" s="134"/>
      <c r="F802" s="150"/>
      <c r="G802" s="153"/>
      <c r="H802" s="153"/>
      <c r="L802" s="279"/>
      <c r="Q802" s="263"/>
      <c r="R802" s="285"/>
    </row>
    <row r="803" spans="1:18" s="114" customFormat="1" ht="20.100000000000001" customHeight="1" x14ac:dyDescent="0.2">
      <c r="A803" s="134"/>
      <c r="B803" s="134"/>
      <c r="C803" s="134"/>
      <c r="D803" s="134"/>
      <c r="E803" s="134"/>
      <c r="F803" s="175"/>
      <c r="G803" s="154"/>
      <c r="H803" s="176"/>
      <c r="L803" s="279"/>
      <c r="Q803" s="263"/>
      <c r="R803" s="285"/>
    </row>
    <row r="804" spans="1:18" s="114" customFormat="1" ht="20.100000000000001" customHeight="1" x14ac:dyDescent="0.2">
      <c r="A804" s="134"/>
      <c r="B804" s="134"/>
      <c r="C804" s="134"/>
      <c r="D804" s="134"/>
      <c r="E804" s="134"/>
      <c r="F804" s="150"/>
      <c r="G804" s="153"/>
      <c r="H804" s="153"/>
      <c r="L804" s="279"/>
      <c r="Q804" s="263"/>
      <c r="R804" s="285"/>
    </row>
    <row r="805" spans="1:18" s="114" customFormat="1" ht="20.100000000000001" customHeight="1" x14ac:dyDescent="0.2">
      <c r="A805" s="134"/>
      <c r="B805" s="134"/>
      <c r="C805" s="134"/>
      <c r="D805" s="134"/>
      <c r="E805" s="134"/>
      <c r="F805" s="150"/>
      <c r="G805" s="153"/>
      <c r="H805" s="153"/>
      <c r="L805" s="279"/>
      <c r="Q805" s="263"/>
      <c r="R805" s="285"/>
    </row>
    <row r="806" spans="1:18" s="114" customFormat="1" ht="20.100000000000001" customHeight="1" x14ac:dyDescent="0.2">
      <c r="A806" s="134"/>
      <c r="B806" s="134"/>
      <c r="C806" s="134"/>
      <c r="D806" s="134"/>
      <c r="E806" s="134"/>
      <c r="F806" s="150"/>
      <c r="G806" s="155"/>
      <c r="H806" s="155"/>
      <c r="L806" s="279"/>
      <c r="Q806" s="263"/>
      <c r="R806" s="285"/>
    </row>
    <row r="807" spans="1:18" s="114" customFormat="1" ht="20.100000000000001" customHeight="1" x14ac:dyDescent="0.2">
      <c r="A807" s="134"/>
      <c r="B807" s="134"/>
      <c r="C807" s="134"/>
      <c r="D807" s="134"/>
      <c r="E807" s="134"/>
      <c r="F807" s="150"/>
      <c r="G807" s="153"/>
      <c r="H807" s="153"/>
      <c r="L807" s="279"/>
      <c r="Q807" s="263"/>
      <c r="R807" s="285"/>
    </row>
    <row r="808" spans="1:18" s="114" customFormat="1" ht="20.100000000000001" customHeight="1" x14ac:dyDescent="0.2">
      <c r="A808" s="134"/>
      <c r="B808" s="134"/>
      <c r="C808" s="134"/>
      <c r="D808" s="134"/>
      <c r="E808" s="134"/>
      <c r="F808" s="150"/>
      <c r="G808" s="153"/>
      <c r="H808" s="153"/>
      <c r="L808" s="279"/>
      <c r="Q808" s="263"/>
      <c r="R808" s="285"/>
    </row>
    <row r="809" spans="1:18" s="114" customFormat="1" ht="24.95" customHeight="1" x14ac:dyDescent="0.2">
      <c r="A809" s="138"/>
      <c r="B809" s="138"/>
      <c r="C809" s="138"/>
      <c r="D809" s="138"/>
      <c r="E809" s="138"/>
      <c r="F809" s="138"/>
      <c r="G809" s="138"/>
      <c r="H809" s="138"/>
      <c r="L809" s="279"/>
      <c r="Q809" s="263"/>
      <c r="R809" s="285"/>
    </row>
    <row r="810" spans="1:18" s="114" customFormat="1" ht="20.100000000000001" customHeight="1" x14ac:dyDescent="0.3">
      <c r="A810" s="137"/>
      <c r="B810" s="137"/>
      <c r="C810" s="137"/>
      <c r="D810" s="138"/>
      <c r="E810" s="138"/>
      <c r="F810" s="156"/>
      <c r="G810" s="113"/>
      <c r="H810" s="157"/>
      <c r="L810" s="279"/>
      <c r="Q810" s="263"/>
      <c r="R810" s="285"/>
    </row>
    <row r="811" spans="1:18" s="114" customFormat="1" ht="20.100000000000001" customHeight="1" x14ac:dyDescent="0.3">
      <c r="A811" s="137"/>
      <c r="B811" s="137"/>
      <c r="C811" s="137"/>
      <c r="D811" s="137"/>
      <c r="E811" s="113"/>
      <c r="F811" s="156"/>
      <c r="G811" s="113"/>
      <c r="H811" s="177"/>
      <c r="L811" s="279"/>
      <c r="Q811" s="263"/>
      <c r="R811" s="285"/>
    </row>
    <row r="812" spans="1:18" s="114" customFormat="1" ht="20.100000000000001" customHeight="1" x14ac:dyDescent="0.2">
      <c r="A812" s="137"/>
      <c r="B812" s="137"/>
      <c r="C812" s="137"/>
      <c r="D812" s="137"/>
      <c r="E812" s="138"/>
      <c r="F812" s="138"/>
      <c r="G812" s="159"/>
      <c r="H812" s="150"/>
      <c r="L812" s="279"/>
      <c r="Q812" s="263"/>
      <c r="R812" s="285"/>
    </row>
    <row r="813" spans="1:18" s="114" customFormat="1" ht="20.100000000000001" customHeight="1" x14ac:dyDescent="0.3">
      <c r="A813" s="137"/>
      <c r="B813" s="137"/>
      <c r="C813" s="137"/>
      <c r="D813" s="137"/>
      <c r="E813" s="138"/>
      <c r="F813" s="138"/>
      <c r="G813" s="160"/>
      <c r="H813" s="177"/>
      <c r="L813" s="279"/>
      <c r="Q813" s="263"/>
      <c r="R813" s="285"/>
    </row>
    <row r="814" spans="1:18" s="114" customFormat="1" ht="20.100000000000001" customHeight="1" x14ac:dyDescent="0.3">
      <c r="A814" s="137"/>
      <c r="B814" s="137"/>
      <c r="C814" s="137"/>
      <c r="D814" s="137"/>
      <c r="E814" s="138"/>
      <c r="F814" s="138"/>
      <c r="G814" s="160"/>
      <c r="H814" s="177"/>
      <c r="L814" s="279"/>
      <c r="Q814" s="263"/>
      <c r="R814" s="285"/>
    </row>
    <row r="815" spans="1:18" s="114" customFormat="1" ht="20.100000000000001" customHeight="1" x14ac:dyDescent="0.2">
      <c r="A815" s="161"/>
      <c r="B815" s="137"/>
      <c r="C815" s="137"/>
      <c r="D815" s="137"/>
      <c r="E815" s="138"/>
      <c r="F815" s="138"/>
      <c r="G815" s="138"/>
      <c r="H815" s="150"/>
      <c r="L815" s="279"/>
      <c r="Q815" s="263"/>
      <c r="R815" s="285"/>
    </row>
    <row r="816" spans="1:18" s="114" customFormat="1" ht="20.100000000000001" customHeight="1" x14ac:dyDescent="0.3">
      <c r="A816" s="140"/>
      <c r="B816" s="140"/>
      <c r="C816" s="137"/>
      <c r="D816" s="137"/>
      <c r="E816" s="138"/>
      <c r="F816" s="138"/>
      <c r="G816" s="163"/>
      <c r="H816" s="164"/>
      <c r="L816" s="279"/>
      <c r="Q816" s="263"/>
      <c r="R816" s="285"/>
    </row>
    <row r="817" spans="1:81" s="114" customFormat="1" ht="20.100000000000001" customHeight="1" x14ac:dyDescent="0.3">
      <c r="A817" s="140"/>
      <c r="B817" s="140"/>
      <c r="C817" s="137"/>
      <c r="D817" s="137"/>
      <c r="E817" s="138"/>
      <c r="F817" s="138"/>
      <c r="G817" s="163"/>
      <c r="H817" s="136"/>
      <c r="L817" s="279"/>
      <c r="Q817" s="263"/>
      <c r="R817" s="285"/>
    </row>
    <row r="818" spans="1:81" s="114" customFormat="1" ht="20.100000000000001" customHeight="1" x14ac:dyDescent="0.3">
      <c r="A818" s="140"/>
      <c r="B818" s="140"/>
      <c r="C818" s="138"/>
      <c r="D818" s="138"/>
      <c r="E818" s="138"/>
      <c r="F818" s="158"/>
      <c r="G818" s="113"/>
      <c r="H818" s="136"/>
      <c r="L818" s="279"/>
      <c r="Q818" s="263"/>
      <c r="R818" s="285"/>
    </row>
    <row r="819" spans="1:81" s="114" customFormat="1" ht="24.95" customHeight="1" x14ac:dyDescent="0.2">
      <c r="A819" s="140"/>
      <c r="B819" s="140"/>
      <c r="C819" s="168"/>
      <c r="D819" s="168"/>
      <c r="E819" s="168"/>
      <c r="F819" s="168"/>
      <c r="G819" s="168"/>
      <c r="H819" s="169"/>
      <c r="J819" s="115"/>
      <c r="L819" s="279"/>
      <c r="Q819" s="263"/>
      <c r="R819" s="285"/>
    </row>
    <row r="820" spans="1:81" s="114" customFormat="1" x14ac:dyDescent="0.2">
      <c r="A820" s="134"/>
      <c r="B820" s="134"/>
      <c r="C820" s="134"/>
      <c r="D820" s="134"/>
      <c r="E820" s="134"/>
      <c r="F820" s="134"/>
      <c r="G820" s="134"/>
      <c r="H820" s="134"/>
      <c r="I820" s="115"/>
      <c r="J820" s="115"/>
      <c r="K820" s="115"/>
      <c r="L820" s="284"/>
      <c r="M820" s="115"/>
      <c r="N820" s="115"/>
      <c r="O820" s="115"/>
      <c r="P820" s="115"/>
      <c r="Q820" s="266"/>
      <c r="R820" s="287"/>
      <c r="S820" s="115"/>
      <c r="T820" s="115"/>
      <c r="U820" s="115"/>
      <c r="V820" s="115"/>
      <c r="W820" s="115"/>
      <c r="X820" s="115"/>
      <c r="Y820" s="115"/>
      <c r="Z820" s="115"/>
      <c r="AA820" s="115"/>
      <c r="AB820" s="115"/>
      <c r="AC820" s="115"/>
      <c r="AD820" s="115"/>
      <c r="AE820" s="115"/>
      <c r="AF820" s="115"/>
      <c r="AG820" s="115"/>
      <c r="AH820" s="115"/>
      <c r="AI820" s="115"/>
      <c r="AJ820" s="115"/>
      <c r="AK820" s="115"/>
      <c r="AL820" s="115"/>
      <c r="AM820" s="115"/>
      <c r="AN820" s="115"/>
      <c r="AO820" s="115"/>
      <c r="AP820" s="115"/>
      <c r="AQ820" s="115"/>
      <c r="AR820" s="115"/>
      <c r="AS820" s="115"/>
      <c r="AT820" s="115"/>
      <c r="AU820" s="115"/>
      <c r="AV820" s="115"/>
      <c r="AW820" s="115"/>
      <c r="AX820" s="115"/>
      <c r="AY820" s="115"/>
      <c r="AZ820" s="115"/>
      <c r="BA820" s="115"/>
      <c r="BB820" s="115"/>
      <c r="BC820" s="115"/>
      <c r="BD820" s="115"/>
      <c r="BE820" s="115"/>
      <c r="BF820" s="115"/>
      <c r="BG820" s="115"/>
      <c r="BH820" s="115"/>
      <c r="BI820" s="115"/>
      <c r="BJ820" s="115"/>
      <c r="BK820" s="115"/>
      <c r="BL820" s="115"/>
      <c r="BM820" s="115"/>
      <c r="BN820" s="115"/>
      <c r="BO820" s="115"/>
      <c r="BP820" s="115"/>
      <c r="BQ820" s="115"/>
      <c r="BR820" s="115"/>
      <c r="BS820" s="115"/>
      <c r="BT820" s="115"/>
      <c r="BU820" s="115"/>
      <c r="BV820" s="115"/>
      <c r="BW820" s="115"/>
      <c r="BX820" s="115"/>
      <c r="BY820" s="115"/>
      <c r="BZ820" s="115"/>
      <c r="CA820" s="115"/>
      <c r="CB820" s="115"/>
      <c r="CC820" s="115"/>
    </row>
    <row r="821" spans="1:81" s="114" customFormat="1" x14ac:dyDescent="0.2">
      <c r="A821" s="137"/>
      <c r="B821" s="137"/>
      <c r="C821" s="137"/>
      <c r="D821" s="138"/>
      <c r="E821" s="138"/>
      <c r="G821" s="138"/>
      <c r="H821" s="138"/>
      <c r="I821" s="115"/>
      <c r="J821" s="115"/>
      <c r="K821" s="115"/>
      <c r="L821" s="284"/>
      <c r="M821" s="115"/>
      <c r="N821" s="115"/>
      <c r="O821" s="115"/>
      <c r="P821" s="115"/>
      <c r="Q821" s="266"/>
      <c r="R821" s="287"/>
      <c r="S821" s="115"/>
      <c r="T821" s="115"/>
      <c r="U821" s="115"/>
      <c r="V821" s="115"/>
      <c r="W821" s="115"/>
      <c r="X821" s="115"/>
      <c r="Y821" s="115"/>
      <c r="Z821" s="115"/>
      <c r="AA821" s="115"/>
      <c r="AB821" s="115"/>
      <c r="AC821" s="115"/>
      <c r="AD821" s="115"/>
      <c r="AE821" s="115"/>
      <c r="AF821" s="115"/>
      <c r="AG821" s="115"/>
      <c r="AH821" s="115"/>
      <c r="AI821" s="115"/>
      <c r="AJ821" s="115"/>
      <c r="AK821" s="115"/>
      <c r="AL821" s="115"/>
      <c r="AM821" s="115"/>
      <c r="AN821" s="115"/>
      <c r="AO821" s="115"/>
      <c r="AP821" s="115"/>
      <c r="AQ821" s="115"/>
      <c r="AR821" s="115"/>
      <c r="AS821" s="115"/>
      <c r="AT821" s="115"/>
      <c r="AU821" s="115"/>
      <c r="AV821" s="115"/>
      <c r="AW821" s="115"/>
      <c r="AX821" s="115"/>
      <c r="AY821" s="115"/>
      <c r="AZ821" s="115"/>
      <c r="BA821" s="115"/>
      <c r="BB821" s="115"/>
      <c r="BC821" s="115"/>
      <c r="BD821" s="115"/>
      <c r="BE821" s="115"/>
      <c r="BF821" s="115"/>
      <c r="BG821" s="115"/>
      <c r="BH821" s="115"/>
      <c r="BI821" s="115"/>
      <c r="BJ821" s="115"/>
      <c r="BK821" s="115"/>
      <c r="BL821" s="115"/>
      <c r="BM821" s="115"/>
      <c r="BN821" s="115"/>
      <c r="BO821" s="115"/>
      <c r="BP821" s="115"/>
      <c r="BQ821" s="115"/>
      <c r="BR821" s="115"/>
      <c r="BS821" s="115"/>
      <c r="BT821" s="115"/>
      <c r="BU821" s="115"/>
      <c r="BV821" s="115"/>
      <c r="BW821" s="115"/>
      <c r="BX821" s="115"/>
      <c r="BY821" s="115"/>
      <c r="BZ821" s="115"/>
      <c r="CA821" s="115"/>
      <c r="CB821" s="115"/>
      <c r="CC821" s="115"/>
    </row>
    <row r="822" spans="1:81" s="114" customFormat="1" x14ac:dyDescent="0.2">
      <c r="A822" s="137"/>
      <c r="B822" s="137"/>
      <c r="C822" s="137"/>
      <c r="D822" s="138"/>
      <c r="E822" s="138"/>
      <c r="F822" s="116"/>
      <c r="G822" s="117"/>
      <c r="H822" s="117"/>
      <c r="I822" s="115"/>
      <c r="J822" s="115"/>
      <c r="K822" s="115"/>
      <c r="L822" s="284"/>
      <c r="M822" s="115"/>
      <c r="N822" s="115"/>
      <c r="O822" s="115"/>
      <c r="P822" s="115"/>
      <c r="Q822" s="266"/>
      <c r="R822" s="287"/>
      <c r="S822" s="115"/>
      <c r="T822" s="115"/>
      <c r="U822" s="115"/>
      <c r="V822" s="115"/>
      <c r="W822" s="115"/>
      <c r="X822" s="115"/>
      <c r="Y822" s="115"/>
      <c r="Z822" s="115"/>
      <c r="AA822" s="115"/>
      <c r="AB822" s="115"/>
      <c r="AC822" s="115"/>
      <c r="AD822" s="115"/>
      <c r="AE822" s="115"/>
      <c r="AF822" s="115"/>
      <c r="AG822" s="115"/>
      <c r="AH822" s="115"/>
      <c r="AI822" s="115"/>
      <c r="AJ822" s="115"/>
      <c r="AK822" s="115"/>
      <c r="AL822" s="115"/>
      <c r="AM822" s="115"/>
      <c r="AN822" s="115"/>
      <c r="AO822" s="115"/>
      <c r="AP822" s="115"/>
      <c r="AQ822" s="115"/>
      <c r="AR822" s="115"/>
      <c r="AS822" s="115"/>
      <c r="AT822" s="115"/>
      <c r="AU822" s="115"/>
      <c r="AV822" s="115"/>
      <c r="AW822" s="115"/>
      <c r="AX822" s="115"/>
      <c r="AY822" s="115"/>
      <c r="AZ822" s="115"/>
      <c r="BA822" s="115"/>
      <c r="BB822" s="115"/>
      <c r="BC822" s="115"/>
      <c r="BD822" s="115"/>
      <c r="BE822" s="115"/>
      <c r="BF822" s="115"/>
      <c r="BG822" s="115"/>
      <c r="BH822" s="115"/>
      <c r="BI822" s="115"/>
      <c r="BJ822" s="115"/>
      <c r="BK822" s="115"/>
      <c r="BL822" s="115"/>
      <c r="BM822" s="115"/>
      <c r="BN822" s="115"/>
      <c r="BO822" s="115"/>
      <c r="BP822" s="115"/>
      <c r="BQ822" s="115"/>
      <c r="BR822" s="115"/>
      <c r="BS822" s="115"/>
      <c r="BT822" s="115"/>
      <c r="BU822" s="115"/>
      <c r="BV822" s="115"/>
      <c r="BW822" s="115"/>
      <c r="BX822" s="115"/>
      <c r="BY822" s="115"/>
      <c r="BZ822" s="115"/>
      <c r="CA822" s="115"/>
      <c r="CB822" s="115"/>
      <c r="CC822" s="115"/>
    </row>
    <row r="823" spans="1:81" s="114" customFormat="1" x14ac:dyDescent="0.2">
      <c r="A823" s="137"/>
      <c r="B823" s="137"/>
      <c r="C823" s="137"/>
      <c r="D823" s="138"/>
      <c r="E823" s="138"/>
      <c r="F823" s="117"/>
      <c r="G823" s="118"/>
      <c r="H823" s="118"/>
      <c r="I823" s="115"/>
      <c r="J823" s="115"/>
      <c r="K823" s="115"/>
      <c r="L823" s="284"/>
      <c r="M823" s="115"/>
      <c r="N823" s="115"/>
      <c r="O823" s="115"/>
      <c r="P823" s="115"/>
      <c r="Q823" s="266"/>
      <c r="R823" s="287"/>
      <c r="S823" s="115"/>
      <c r="T823" s="115"/>
      <c r="U823" s="115"/>
      <c r="V823" s="115"/>
      <c r="W823" s="115"/>
      <c r="X823" s="115"/>
      <c r="Y823" s="115"/>
      <c r="Z823" s="115"/>
      <c r="AA823" s="115"/>
      <c r="AB823" s="115"/>
      <c r="AC823" s="115"/>
      <c r="AD823" s="115"/>
      <c r="AE823" s="115"/>
      <c r="AF823" s="115"/>
      <c r="AG823" s="115"/>
      <c r="AH823" s="115"/>
      <c r="AI823" s="115"/>
      <c r="AJ823" s="115"/>
      <c r="AK823" s="115"/>
      <c r="AL823" s="115"/>
      <c r="AM823" s="115"/>
      <c r="AN823" s="115"/>
      <c r="AO823" s="115"/>
      <c r="AP823" s="115"/>
      <c r="AQ823" s="115"/>
      <c r="AR823" s="115"/>
      <c r="AS823" s="115"/>
      <c r="AT823" s="115"/>
      <c r="AU823" s="115"/>
      <c r="AV823" s="115"/>
      <c r="AW823" s="115"/>
      <c r="AX823" s="115"/>
      <c r="AY823" s="115"/>
      <c r="AZ823" s="115"/>
      <c r="BA823" s="115"/>
      <c r="BB823" s="115"/>
      <c r="BC823" s="115"/>
      <c r="BD823" s="115"/>
      <c r="BE823" s="115"/>
      <c r="BF823" s="115"/>
      <c r="BG823" s="115"/>
      <c r="BH823" s="115"/>
      <c r="BI823" s="115"/>
      <c r="BJ823" s="115"/>
      <c r="BK823" s="115"/>
      <c r="BL823" s="115"/>
      <c r="BM823" s="115"/>
      <c r="BN823" s="115"/>
      <c r="BO823" s="115"/>
      <c r="BP823" s="115"/>
      <c r="BQ823" s="115"/>
      <c r="BR823" s="115"/>
      <c r="BS823" s="115"/>
      <c r="BT823" s="115"/>
      <c r="BU823" s="115"/>
      <c r="BV823" s="115"/>
      <c r="BW823" s="115"/>
      <c r="BX823" s="115"/>
      <c r="BY823" s="115"/>
      <c r="BZ823" s="115"/>
      <c r="CA823" s="115"/>
      <c r="CB823" s="115"/>
      <c r="CC823" s="115"/>
    </row>
    <row r="824" spans="1:81" s="114" customFormat="1" x14ac:dyDescent="0.2">
      <c r="A824" s="137"/>
      <c r="B824" s="137"/>
      <c r="C824" s="137"/>
      <c r="D824" s="138"/>
      <c r="E824" s="138"/>
      <c r="F824" s="117"/>
      <c r="G824" s="118"/>
      <c r="H824" s="118"/>
      <c r="I824" s="115"/>
      <c r="J824" s="115"/>
      <c r="K824" s="115"/>
      <c r="L824" s="284"/>
      <c r="M824" s="115"/>
      <c r="N824" s="115"/>
      <c r="O824" s="115"/>
      <c r="P824" s="115"/>
      <c r="Q824" s="266"/>
      <c r="R824" s="287"/>
      <c r="S824" s="115"/>
      <c r="T824" s="115"/>
      <c r="U824" s="115"/>
      <c r="V824" s="115"/>
      <c r="W824" s="115"/>
      <c r="X824" s="115"/>
      <c r="Y824" s="115"/>
      <c r="Z824" s="115"/>
      <c r="AA824" s="115"/>
      <c r="AB824" s="115"/>
      <c r="AC824" s="115"/>
      <c r="AD824" s="115"/>
      <c r="AE824" s="115"/>
      <c r="AF824" s="115"/>
      <c r="AG824" s="115"/>
      <c r="AH824" s="115"/>
      <c r="AI824" s="115"/>
      <c r="AJ824" s="115"/>
      <c r="AK824" s="115"/>
      <c r="AL824" s="115"/>
      <c r="AM824" s="115"/>
      <c r="AN824" s="115"/>
      <c r="AO824" s="115"/>
      <c r="AP824" s="115"/>
      <c r="AQ824" s="115"/>
      <c r="AR824" s="115"/>
      <c r="AS824" s="115"/>
      <c r="AT824" s="115"/>
      <c r="AU824" s="115"/>
      <c r="AV824" s="115"/>
      <c r="AW824" s="115"/>
      <c r="AX824" s="115"/>
      <c r="AY824" s="115"/>
      <c r="AZ824" s="115"/>
      <c r="BA824" s="115"/>
      <c r="BB824" s="115"/>
      <c r="BC824" s="115"/>
      <c r="BD824" s="115"/>
      <c r="BE824" s="115"/>
      <c r="BF824" s="115"/>
      <c r="BG824" s="115"/>
      <c r="BH824" s="115"/>
      <c r="BI824" s="115"/>
      <c r="BJ824" s="115"/>
      <c r="BK824" s="115"/>
      <c r="BL824" s="115"/>
      <c r="BM824" s="115"/>
      <c r="BN824" s="115"/>
      <c r="BO824" s="115"/>
      <c r="BP824" s="115"/>
      <c r="BQ824" s="115"/>
      <c r="BR824" s="115"/>
      <c r="BS824" s="115"/>
      <c r="BT824" s="115"/>
      <c r="BU824" s="115"/>
      <c r="BV824" s="115"/>
      <c r="BW824" s="115"/>
      <c r="BX824" s="115"/>
      <c r="BY824" s="115"/>
      <c r="BZ824" s="115"/>
      <c r="CA824" s="115"/>
      <c r="CB824" s="115"/>
      <c r="CC824" s="115"/>
    </row>
    <row r="825" spans="1:81" s="114" customFormat="1" x14ac:dyDescent="0.2">
      <c r="A825" s="137"/>
      <c r="B825" s="137"/>
      <c r="C825" s="140"/>
      <c r="D825" s="138"/>
      <c r="E825" s="138"/>
      <c r="F825" s="117"/>
      <c r="G825" s="118"/>
      <c r="H825" s="118"/>
      <c r="I825" s="115"/>
      <c r="J825" s="115"/>
      <c r="K825" s="115"/>
      <c r="L825" s="284"/>
      <c r="M825" s="115"/>
      <c r="N825" s="115"/>
      <c r="O825" s="115"/>
      <c r="P825" s="115"/>
      <c r="Q825" s="266"/>
      <c r="R825" s="287"/>
      <c r="S825" s="115"/>
      <c r="T825" s="115"/>
      <c r="U825" s="115"/>
      <c r="V825" s="115"/>
      <c r="W825" s="115"/>
      <c r="X825" s="115"/>
      <c r="Y825" s="115"/>
      <c r="Z825" s="115"/>
      <c r="AA825" s="115"/>
      <c r="AB825" s="115"/>
      <c r="AC825" s="115"/>
      <c r="AD825" s="115"/>
      <c r="AE825" s="115"/>
      <c r="AF825" s="115"/>
      <c r="AG825" s="115"/>
      <c r="AH825" s="115"/>
      <c r="AI825" s="115"/>
      <c r="AJ825" s="115"/>
      <c r="AK825" s="115"/>
      <c r="AL825" s="115"/>
      <c r="AM825" s="115"/>
      <c r="AN825" s="115"/>
      <c r="AO825" s="115"/>
      <c r="AP825" s="115"/>
      <c r="AQ825" s="115"/>
      <c r="AR825" s="115"/>
      <c r="AS825" s="115"/>
      <c r="AT825" s="115"/>
      <c r="AU825" s="115"/>
      <c r="AV825" s="115"/>
      <c r="AW825" s="115"/>
      <c r="AX825" s="115"/>
      <c r="AY825" s="115"/>
      <c r="AZ825" s="115"/>
      <c r="BA825" s="115"/>
      <c r="BB825" s="115"/>
      <c r="BC825" s="115"/>
      <c r="BD825" s="115"/>
      <c r="BE825" s="115"/>
      <c r="BF825" s="115"/>
      <c r="BG825" s="115"/>
      <c r="BH825" s="115"/>
      <c r="BI825" s="115"/>
      <c r="BJ825" s="115"/>
      <c r="BK825" s="115"/>
      <c r="BL825" s="115"/>
      <c r="BM825" s="115"/>
      <c r="BN825" s="115"/>
      <c r="BO825" s="115"/>
      <c r="BP825" s="115"/>
      <c r="BQ825" s="115"/>
      <c r="BR825" s="115"/>
      <c r="BS825" s="115"/>
      <c r="BT825" s="115"/>
      <c r="BU825" s="115"/>
      <c r="BV825" s="115"/>
      <c r="BW825" s="115"/>
      <c r="BX825" s="115"/>
      <c r="BY825" s="115"/>
      <c r="BZ825" s="115"/>
      <c r="CA825" s="115"/>
      <c r="CB825" s="115"/>
      <c r="CC825" s="115"/>
    </row>
    <row r="826" spans="1:81" s="114" customFormat="1" x14ac:dyDescent="0.2">
      <c r="A826" s="137"/>
      <c r="B826" s="137"/>
      <c r="C826" s="137"/>
      <c r="D826" s="138"/>
      <c r="E826" s="138"/>
      <c r="F826" s="117"/>
      <c r="G826" s="118"/>
      <c r="H826" s="118"/>
      <c r="I826" s="115"/>
      <c r="J826" s="115"/>
      <c r="K826" s="115"/>
      <c r="L826" s="284"/>
      <c r="M826" s="115"/>
      <c r="N826" s="115"/>
      <c r="O826" s="115"/>
      <c r="P826" s="115"/>
      <c r="Q826" s="266"/>
      <c r="R826" s="287"/>
      <c r="S826" s="115"/>
      <c r="T826" s="115"/>
      <c r="U826" s="115"/>
      <c r="V826" s="115"/>
      <c r="W826" s="115"/>
      <c r="X826" s="115"/>
      <c r="Y826" s="115"/>
      <c r="Z826" s="115"/>
      <c r="AA826" s="115"/>
      <c r="AB826" s="115"/>
      <c r="AC826" s="115"/>
      <c r="AD826" s="115"/>
      <c r="AE826" s="115"/>
      <c r="AF826" s="115"/>
      <c r="AG826" s="115"/>
      <c r="AH826" s="115"/>
      <c r="AI826" s="115"/>
      <c r="AJ826" s="115"/>
      <c r="AK826" s="115"/>
      <c r="AL826" s="115"/>
      <c r="AM826" s="115"/>
      <c r="AN826" s="115"/>
      <c r="AO826" s="115"/>
      <c r="AP826" s="115"/>
      <c r="AQ826" s="115"/>
      <c r="AR826" s="115"/>
      <c r="AS826" s="115"/>
      <c r="AT826" s="115"/>
      <c r="AU826" s="115"/>
      <c r="AV826" s="115"/>
      <c r="AW826" s="115"/>
      <c r="AX826" s="115"/>
      <c r="AY826" s="115"/>
      <c r="AZ826" s="115"/>
      <c r="BA826" s="115"/>
      <c r="BB826" s="115"/>
      <c r="BC826" s="115"/>
      <c r="BD826" s="115"/>
      <c r="BE826" s="115"/>
      <c r="BF826" s="115"/>
      <c r="BG826" s="115"/>
      <c r="BH826" s="115"/>
      <c r="BI826" s="115"/>
      <c r="BJ826" s="115"/>
      <c r="BK826" s="115"/>
      <c r="BL826" s="115"/>
      <c r="BM826" s="115"/>
      <c r="BN826" s="115"/>
      <c r="BO826" s="115"/>
      <c r="BP826" s="115"/>
      <c r="BQ826" s="115"/>
      <c r="BR826" s="115"/>
      <c r="BS826" s="115"/>
      <c r="BT826" s="115"/>
      <c r="BU826" s="115"/>
      <c r="BV826" s="115"/>
      <c r="BW826" s="115"/>
      <c r="BX826" s="115"/>
      <c r="BY826" s="115"/>
      <c r="BZ826" s="115"/>
      <c r="CA826" s="115"/>
      <c r="CB826" s="115"/>
      <c r="CC826" s="115"/>
    </row>
    <row r="827" spans="1:81" s="114" customFormat="1" x14ac:dyDescent="0.2">
      <c r="A827" s="137"/>
      <c r="B827" s="137"/>
      <c r="C827" s="137"/>
      <c r="D827" s="138"/>
      <c r="E827" s="138"/>
      <c r="F827" s="117"/>
      <c r="G827" s="118"/>
      <c r="H827" s="118"/>
      <c r="I827" s="115"/>
      <c r="J827" s="115"/>
      <c r="K827" s="115"/>
      <c r="L827" s="284"/>
      <c r="M827" s="115"/>
      <c r="N827" s="115"/>
      <c r="O827" s="115"/>
      <c r="P827" s="115"/>
      <c r="Q827" s="266"/>
      <c r="R827" s="287"/>
      <c r="S827" s="115"/>
      <c r="T827" s="115"/>
      <c r="U827" s="115"/>
      <c r="V827" s="115"/>
      <c r="W827" s="115"/>
      <c r="X827" s="115"/>
      <c r="Y827" s="115"/>
      <c r="Z827" s="115"/>
      <c r="AA827" s="115"/>
      <c r="AB827" s="115"/>
      <c r="AC827" s="115"/>
      <c r="AD827" s="115"/>
      <c r="AE827" s="115"/>
      <c r="AF827" s="115"/>
      <c r="AG827" s="115"/>
      <c r="AH827" s="115"/>
      <c r="AI827" s="115"/>
      <c r="AJ827" s="115"/>
      <c r="AK827" s="115"/>
      <c r="AL827" s="115"/>
      <c r="AM827" s="115"/>
      <c r="AN827" s="115"/>
      <c r="AO827" s="115"/>
      <c r="AP827" s="115"/>
      <c r="AQ827" s="115"/>
      <c r="AR827" s="115"/>
      <c r="AS827" s="115"/>
      <c r="AT827" s="115"/>
      <c r="AU827" s="115"/>
      <c r="AV827" s="115"/>
      <c r="AW827" s="115"/>
      <c r="AX827" s="115"/>
      <c r="AY827" s="115"/>
      <c r="AZ827" s="115"/>
      <c r="BA827" s="115"/>
      <c r="BB827" s="115"/>
      <c r="BC827" s="115"/>
      <c r="BD827" s="115"/>
      <c r="BE827" s="115"/>
      <c r="BF827" s="115"/>
      <c r="BG827" s="115"/>
      <c r="BH827" s="115"/>
      <c r="BI827" s="115"/>
      <c r="BJ827" s="115"/>
      <c r="BK827" s="115"/>
      <c r="BL827" s="115"/>
      <c r="BM827" s="115"/>
      <c r="BN827" s="115"/>
      <c r="BO827" s="115"/>
      <c r="BP827" s="115"/>
      <c r="BQ827" s="115"/>
      <c r="BR827" s="115"/>
      <c r="BS827" s="115"/>
      <c r="BT827" s="115"/>
      <c r="BU827" s="115"/>
      <c r="BV827" s="115"/>
      <c r="BW827" s="115"/>
      <c r="BX827" s="115"/>
      <c r="BY827" s="115"/>
      <c r="BZ827" s="115"/>
      <c r="CA827" s="115"/>
      <c r="CB827" s="115"/>
      <c r="CC827" s="115"/>
    </row>
    <row r="828" spans="1:81" s="114" customFormat="1" x14ac:dyDescent="0.2">
      <c r="A828" s="138"/>
      <c r="B828" s="138"/>
      <c r="C828" s="138"/>
      <c r="D828" s="138"/>
      <c r="E828" s="138"/>
      <c r="F828" s="117"/>
      <c r="G828" s="118"/>
      <c r="H828" s="118"/>
      <c r="I828" s="115"/>
      <c r="J828" s="115"/>
      <c r="K828" s="115"/>
      <c r="L828" s="284"/>
      <c r="M828" s="115"/>
      <c r="N828" s="115"/>
      <c r="O828" s="115"/>
      <c r="P828" s="115"/>
      <c r="Q828" s="266"/>
      <c r="R828" s="287"/>
      <c r="S828" s="115"/>
      <c r="T828" s="115"/>
      <c r="U828" s="115"/>
      <c r="V828" s="115"/>
      <c r="W828" s="115"/>
      <c r="X828" s="115"/>
      <c r="Y828" s="115"/>
      <c r="Z828" s="115"/>
      <c r="AA828" s="115"/>
      <c r="AB828" s="115"/>
      <c r="AC828" s="115"/>
      <c r="AD828" s="115"/>
      <c r="AE828" s="115"/>
      <c r="AF828" s="115"/>
      <c r="AG828" s="115"/>
      <c r="AH828" s="115"/>
      <c r="AI828" s="115"/>
      <c r="AJ828" s="115"/>
      <c r="AK828" s="115"/>
      <c r="AL828" s="115"/>
      <c r="AM828" s="115"/>
      <c r="AN828" s="115"/>
      <c r="AO828" s="115"/>
      <c r="AP828" s="115"/>
      <c r="AQ828" s="115"/>
      <c r="AR828" s="115"/>
      <c r="AS828" s="115"/>
      <c r="AT828" s="115"/>
      <c r="AU828" s="115"/>
      <c r="AV828" s="115"/>
      <c r="AW828" s="115"/>
      <c r="AX828" s="115"/>
      <c r="AY828" s="115"/>
      <c r="AZ828" s="115"/>
      <c r="BA828" s="115"/>
      <c r="BB828" s="115"/>
      <c r="BC828" s="115"/>
      <c r="BD828" s="115"/>
      <c r="BE828" s="115"/>
      <c r="BF828" s="115"/>
      <c r="BG828" s="115"/>
      <c r="BH828" s="115"/>
      <c r="BI828" s="115"/>
      <c r="BJ828" s="115"/>
      <c r="BK828" s="115"/>
      <c r="BL828" s="115"/>
      <c r="BM828" s="115"/>
      <c r="BN828" s="115"/>
      <c r="BO828" s="115"/>
      <c r="BP828" s="115"/>
      <c r="BQ828" s="115"/>
      <c r="BR828" s="115"/>
      <c r="BS828" s="115"/>
      <c r="BT828" s="115"/>
      <c r="BU828" s="115"/>
      <c r="BV828" s="115"/>
      <c r="BW828" s="115"/>
      <c r="BX828" s="115"/>
      <c r="BY828" s="115"/>
      <c r="BZ828" s="115"/>
      <c r="CA828" s="115"/>
      <c r="CB828" s="115"/>
      <c r="CC828" s="115"/>
    </row>
    <row r="829" spans="1:81" s="114" customFormat="1" x14ac:dyDescent="0.2">
      <c r="A829" s="138"/>
      <c r="B829" s="138"/>
      <c r="C829" s="138"/>
      <c r="D829" s="138"/>
      <c r="E829" s="138"/>
      <c r="F829" s="134"/>
      <c r="G829" s="139"/>
      <c r="H829" s="139"/>
      <c r="I829" s="115"/>
      <c r="J829" s="115"/>
      <c r="K829" s="115"/>
      <c r="L829" s="284"/>
      <c r="M829" s="115"/>
      <c r="N829" s="115"/>
      <c r="O829" s="115"/>
      <c r="P829" s="115"/>
      <c r="Q829" s="266"/>
      <c r="R829" s="287"/>
      <c r="S829" s="115"/>
      <c r="T829" s="115"/>
      <c r="U829" s="115"/>
      <c r="V829" s="115"/>
      <c r="W829" s="115"/>
      <c r="X829" s="115"/>
      <c r="Y829" s="115"/>
      <c r="Z829" s="115"/>
      <c r="AA829" s="115"/>
      <c r="AB829" s="115"/>
      <c r="AC829" s="115"/>
      <c r="AD829" s="115"/>
      <c r="AE829" s="115"/>
      <c r="AF829" s="115"/>
      <c r="AG829" s="115"/>
      <c r="AH829" s="115"/>
      <c r="AI829" s="115"/>
      <c r="AJ829" s="115"/>
      <c r="AK829" s="115"/>
      <c r="AL829" s="115"/>
      <c r="AM829" s="115"/>
      <c r="AN829" s="115"/>
      <c r="AO829" s="115"/>
      <c r="AP829" s="115"/>
      <c r="AQ829" s="115"/>
      <c r="AR829" s="115"/>
      <c r="AS829" s="115"/>
      <c r="AT829" s="115"/>
      <c r="AU829" s="115"/>
      <c r="AV829" s="115"/>
      <c r="AW829" s="115"/>
      <c r="AX829" s="115"/>
      <c r="AY829" s="115"/>
      <c r="AZ829" s="115"/>
      <c r="BA829" s="115"/>
      <c r="BB829" s="115"/>
      <c r="BC829" s="115"/>
      <c r="BD829" s="115"/>
      <c r="BE829" s="115"/>
      <c r="BF829" s="115"/>
      <c r="BG829" s="115"/>
      <c r="BH829" s="115"/>
      <c r="BI829" s="115"/>
      <c r="BJ829" s="115"/>
      <c r="BK829" s="115"/>
      <c r="BL829" s="115"/>
      <c r="BM829" s="115"/>
      <c r="BN829" s="115"/>
      <c r="BO829" s="115"/>
      <c r="BP829" s="115"/>
      <c r="BQ829" s="115"/>
      <c r="BR829" s="115"/>
      <c r="BS829" s="115"/>
      <c r="BT829" s="115"/>
      <c r="BU829" s="115"/>
      <c r="BV829" s="115"/>
      <c r="BW829" s="115"/>
      <c r="BX829" s="115"/>
      <c r="BY829" s="115"/>
      <c r="BZ829" s="115"/>
      <c r="CA829" s="115"/>
      <c r="CB829" s="115"/>
      <c r="CC829" s="115"/>
    </row>
    <row r="830" spans="1:81" s="114" customFormat="1" x14ac:dyDescent="0.2">
      <c r="A830" s="138"/>
      <c r="B830" s="138"/>
      <c r="C830" s="138"/>
      <c r="D830" s="138"/>
      <c r="E830" s="138"/>
      <c r="F830" s="134"/>
      <c r="G830" s="139"/>
      <c r="H830" s="139"/>
      <c r="I830" s="115"/>
      <c r="J830" s="115"/>
      <c r="K830" s="115"/>
      <c r="L830" s="284"/>
      <c r="M830" s="115"/>
      <c r="N830" s="115"/>
      <c r="O830" s="115"/>
      <c r="P830" s="115"/>
      <c r="Q830" s="266"/>
      <c r="R830" s="287"/>
      <c r="S830" s="115"/>
      <c r="T830" s="115"/>
      <c r="U830" s="115"/>
      <c r="V830" s="115"/>
      <c r="W830" s="115"/>
      <c r="X830" s="115"/>
      <c r="Y830" s="115"/>
      <c r="Z830" s="115"/>
      <c r="AA830" s="115"/>
      <c r="AB830" s="115"/>
      <c r="AC830" s="115"/>
      <c r="AD830" s="115"/>
      <c r="AE830" s="115"/>
      <c r="AF830" s="115"/>
      <c r="AG830" s="115"/>
      <c r="AH830" s="115"/>
      <c r="AI830" s="115"/>
      <c r="AJ830" s="115"/>
      <c r="AK830" s="115"/>
      <c r="AL830" s="115"/>
      <c r="AM830" s="115"/>
      <c r="AN830" s="115"/>
      <c r="AO830" s="115"/>
      <c r="AP830" s="115"/>
      <c r="AQ830" s="115"/>
      <c r="AR830" s="115"/>
      <c r="AS830" s="115"/>
      <c r="AT830" s="115"/>
      <c r="AU830" s="115"/>
      <c r="AV830" s="115"/>
      <c r="AW830" s="115"/>
      <c r="AX830" s="115"/>
      <c r="AY830" s="115"/>
      <c r="AZ830" s="115"/>
      <c r="BA830" s="115"/>
      <c r="BB830" s="115"/>
      <c r="BC830" s="115"/>
      <c r="BD830" s="115"/>
      <c r="BE830" s="115"/>
      <c r="BF830" s="115"/>
      <c r="BG830" s="115"/>
      <c r="BH830" s="115"/>
      <c r="BI830" s="115"/>
      <c r="BJ830" s="115"/>
      <c r="BK830" s="115"/>
      <c r="BL830" s="115"/>
      <c r="BM830" s="115"/>
      <c r="BN830" s="115"/>
      <c r="BO830" s="115"/>
      <c r="BP830" s="115"/>
      <c r="BQ830" s="115"/>
      <c r="BR830" s="115"/>
      <c r="BS830" s="115"/>
      <c r="BT830" s="115"/>
      <c r="BU830" s="115"/>
      <c r="BV830" s="115"/>
      <c r="BW830" s="115"/>
      <c r="BX830" s="115"/>
      <c r="BY830" s="115"/>
      <c r="BZ830" s="115"/>
      <c r="CA830" s="115"/>
      <c r="CB830" s="115"/>
      <c r="CC830" s="115"/>
    </row>
    <row r="831" spans="1:81" s="114" customFormat="1" x14ac:dyDescent="0.2">
      <c r="A831" s="138"/>
      <c r="B831" s="138"/>
      <c r="C831" s="138"/>
      <c r="D831" s="138"/>
      <c r="E831" s="138"/>
      <c r="F831" s="134"/>
      <c r="G831" s="134"/>
      <c r="H831" s="134"/>
      <c r="I831" s="115"/>
      <c r="J831" s="115"/>
      <c r="K831" s="115"/>
      <c r="L831" s="284"/>
      <c r="M831" s="115"/>
      <c r="N831" s="115"/>
      <c r="O831" s="115"/>
      <c r="P831" s="115"/>
      <c r="Q831" s="266"/>
      <c r="R831" s="287"/>
      <c r="S831" s="115"/>
      <c r="T831" s="115"/>
      <c r="U831" s="115"/>
      <c r="V831" s="115"/>
      <c r="W831" s="115"/>
      <c r="X831" s="115"/>
      <c r="Y831" s="115"/>
      <c r="Z831" s="115"/>
      <c r="AA831" s="115"/>
      <c r="AB831" s="115"/>
      <c r="AC831" s="115"/>
      <c r="AD831" s="115"/>
      <c r="AE831" s="115"/>
      <c r="AF831" s="115"/>
      <c r="AG831" s="115"/>
      <c r="AH831" s="115"/>
      <c r="AI831" s="115"/>
      <c r="AJ831" s="115"/>
      <c r="AK831" s="115"/>
      <c r="AL831" s="115"/>
      <c r="AM831" s="115"/>
      <c r="AN831" s="115"/>
      <c r="AO831" s="115"/>
      <c r="AP831" s="115"/>
      <c r="AQ831" s="115"/>
      <c r="AR831" s="115"/>
      <c r="AS831" s="115"/>
      <c r="AT831" s="115"/>
      <c r="AU831" s="115"/>
      <c r="AV831" s="115"/>
      <c r="AW831" s="115"/>
      <c r="AX831" s="115"/>
      <c r="AY831" s="115"/>
      <c r="AZ831" s="115"/>
      <c r="BA831" s="115"/>
      <c r="BB831" s="115"/>
      <c r="BC831" s="115"/>
      <c r="BD831" s="115"/>
      <c r="BE831" s="115"/>
      <c r="BF831" s="115"/>
      <c r="BG831" s="115"/>
      <c r="BH831" s="115"/>
      <c r="BI831" s="115"/>
      <c r="BJ831" s="115"/>
      <c r="BK831" s="115"/>
      <c r="BL831" s="115"/>
      <c r="BM831" s="115"/>
      <c r="BN831" s="115"/>
      <c r="BO831" s="115"/>
      <c r="BP831" s="115"/>
      <c r="BQ831" s="115"/>
      <c r="BR831" s="115"/>
      <c r="BS831" s="115"/>
      <c r="BT831" s="115"/>
      <c r="BU831" s="115"/>
      <c r="BV831" s="115"/>
      <c r="BW831" s="115"/>
      <c r="BX831" s="115"/>
      <c r="BY831" s="115"/>
      <c r="BZ831" s="115"/>
      <c r="CA831" s="115"/>
      <c r="CB831" s="115"/>
      <c r="CC831" s="115"/>
    </row>
    <row r="832" spans="1:81" s="114" customFormat="1" x14ac:dyDescent="0.2">
      <c r="A832" s="138"/>
      <c r="B832" s="138"/>
      <c r="C832" s="138"/>
      <c r="D832" s="138"/>
      <c r="E832" s="138"/>
      <c r="F832" s="134"/>
      <c r="G832" s="139"/>
      <c r="H832" s="139"/>
      <c r="I832" s="115"/>
      <c r="J832" s="115"/>
      <c r="K832" s="115"/>
      <c r="L832" s="284"/>
      <c r="M832" s="115"/>
      <c r="N832" s="115"/>
      <c r="O832" s="115"/>
      <c r="P832" s="115"/>
      <c r="Q832" s="266"/>
      <c r="R832" s="287"/>
      <c r="S832" s="115"/>
      <c r="T832" s="115"/>
      <c r="U832" s="115"/>
      <c r="V832" s="115"/>
      <c r="W832" s="115"/>
      <c r="X832" s="115"/>
      <c r="Y832" s="115"/>
      <c r="Z832" s="115"/>
      <c r="AA832" s="115"/>
      <c r="AB832" s="115"/>
      <c r="AC832" s="115"/>
      <c r="AD832" s="115"/>
      <c r="AE832" s="115"/>
      <c r="AF832" s="115"/>
      <c r="AG832" s="115"/>
      <c r="AH832" s="115"/>
      <c r="AI832" s="115"/>
      <c r="AJ832" s="115"/>
      <c r="AK832" s="115"/>
      <c r="AL832" s="115"/>
      <c r="AM832" s="115"/>
      <c r="AN832" s="115"/>
      <c r="AO832" s="115"/>
      <c r="AP832" s="115"/>
      <c r="AQ832" s="115"/>
      <c r="AR832" s="115"/>
      <c r="AS832" s="115"/>
      <c r="AT832" s="115"/>
      <c r="AU832" s="115"/>
      <c r="AV832" s="115"/>
      <c r="AW832" s="115"/>
      <c r="AX832" s="115"/>
      <c r="AY832" s="115"/>
      <c r="AZ832" s="115"/>
      <c r="BA832" s="115"/>
      <c r="BB832" s="115"/>
      <c r="BC832" s="115"/>
      <c r="BD832" s="115"/>
      <c r="BE832" s="115"/>
      <c r="BF832" s="115"/>
      <c r="BG832" s="115"/>
      <c r="BH832" s="115"/>
      <c r="BI832" s="115"/>
      <c r="BJ832" s="115"/>
      <c r="BK832" s="115"/>
      <c r="BL832" s="115"/>
      <c r="BM832" s="115"/>
      <c r="BN832" s="115"/>
      <c r="BO832" s="115"/>
      <c r="BP832" s="115"/>
      <c r="BQ832" s="115"/>
      <c r="BR832" s="115"/>
      <c r="BS832" s="115"/>
      <c r="BT832" s="115"/>
      <c r="BU832" s="115"/>
      <c r="BV832" s="115"/>
      <c r="BW832" s="115"/>
      <c r="BX832" s="115"/>
      <c r="BY832" s="115"/>
      <c r="BZ832" s="115"/>
      <c r="CA832" s="115"/>
      <c r="CB832" s="115"/>
      <c r="CC832" s="115"/>
    </row>
    <row r="833" spans="1:81" s="114" customFormat="1" ht="24.95" customHeight="1" x14ac:dyDescent="0.2">
      <c r="A833" s="144"/>
      <c r="B833" s="144"/>
      <c r="C833" s="119"/>
      <c r="D833" s="119"/>
      <c r="E833" s="119"/>
      <c r="F833" s="145"/>
      <c r="G833" s="146"/>
      <c r="H833" s="146"/>
      <c r="I833" s="115"/>
      <c r="J833" s="115"/>
      <c r="K833" s="115"/>
      <c r="L833" s="284"/>
      <c r="M833" s="115"/>
      <c r="N833" s="115"/>
      <c r="O833" s="115"/>
      <c r="P833" s="115"/>
      <c r="Q833" s="266"/>
      <c r="R833" s="287"/>
      <c r="S833" s="115"/>
      <c r="T833" s="115"/>
      <c r="U833" s="115"/>
      <c r="V833" s="115"/>
      <c r="W833" s="115"/>
      <c r="X833" s="115"/>
      <c r="Y833" s="115"/>
      <c r="Z833" s="115"/>
      <c r="AA833" s="115"/>
      <c r="AB833" s="115"/>
      <c r="AC833" s="115"/>
      <c r="AD833" s="115"/>
      <c r="AE833" s="115"/>
      <c r="AF833" s="115"/>
      <c r="AG833" s="115"/>
      <c r="AH833" s="115"/>
      <c r="AI833" s="115"/>
      <c r="AJ833" s="115"/>
      <c r="AK833" s="115"/>
      <c r="AL833" s="115"/>
      <c r="AM833" s="115"/>
      <c r="AN833" s="115"/>
      <c r="AO833" s="115"/>
      <c r="AP833" s="115"/>
      <c r="AQ833" s="115"/>
      <c r="AR833" s="115"/>
      <c r="AS833" s="115"/>
      <c r="AT833" s="115"/>
      <c r="AU833" s="115"/>
      <c r="AV833" s="115"/>
      <c r="AW833" s="115"/>
      <c r="AX833" s="115"/>
      <c r="AY833" s="115"/>
      <c r="AZ833" s="115"/>
      <c r="BA833" s="115"/>
      <c r="BB833" s="115"/>
      <c r="BC833" s="115"/>
      <c r="BD833" s="115"/>
      <c r="BE833" s="115"/>
      <c r="BF833" s="115"/>
      <c r="BG833" s="115"/>
      <c r="BH833" s="115"/>
      <c r="BI833" s="115"/>
      <c r="BJ833" s="115"/>
      <c r="BK833" s="115"/>
      <c r="BL833" s="115"/>
      <c r="BM833" s="115"/>
      <c r="BN833" s="115"/>
      <c r="BO833" s="115"/>
      <c r="BP833" s="115"/>
      <c r="BQ833" s="115"/>
      <c r="BR833" s="115"/>
      <c r="BS833" s="115"/>
      <c r="BT833" s="115"/>
      <c r="BU833" s="115"/>
      <c r="BV833" s="115"/>
      <c r="BW833" s="115"/>
      <c r="BX833" s="115"/>
      <c r="BY833" s="115"/>
      <c r="BZ833" s="115"/>
      <c r="CA833" s="115"/>
      <c r="CB833" s="115"/>
      <c r="CC833" s="115"/>
    </row>
    <row r="834" spans="1:81" s="114" customFormat="1" ht="24.95" customHeight="1" x14ac:dyDescent="0.2">
      <c r="A834" s="119"/>
      <c r="B834" s="119"/>
      <c r="C834" s="119"/>
      <c r="D834" s="119"/>
      <c r="E834" s="138"/>
      <c r="F834" s="138"/>
      <c r="G834" s="138"/>
      <c r="H834" s="138"/>
      <c r="I834" s="115"/>
      <c r="J834" s="115"/>
      <c r="K834" s="115"/>
      <c r="L834" s="284"/>
      <c r="M834" s="115"/>
      <c r="N834" s="115"/>
      <c r="O834" s="115"/>
      <c r="P834" s="115"/>
      <c r="Q834" s="266"/>
      <c r="R834" s="287"/>
      <c r="S834" s="115"/>
      <c r="T834" s="115"/>
      <c r="U834" s="115"/>
      <c r="V834" s="115"/>
      <c r="W834" s="115"/>
      <c r="X834" s="115"/>
      <c r="Y834" s="115"/>
      <c r="Z834" s="115"/>
      <c r="AA834" s="115"/>
      <c r="AB834" s="115"/>
      <c r="AC834" s="115"/>
      <c r="AD834" s="115"/>
      <c r="AE834" s="115"/>
      <c r="AF834" s="115"/>
      <c r="AG834" s="115"/>
      <c r="AH834" s="115"/>
      <c r="AI834" s="115"/>
      <c r="AJ834" s="115"/>
      <c r="AK834" s="115"/>
      <c r="AL834" s="115"/>
      <c r="AM834" s="115"/>
      <c r="AN834" s="115"/>
      <c r="AO834" s="115"/>
      <c r="AP834" s="115"/>
      <c r="AQ834" s="115"/>
      <c r="AR834" s="115"/>
      <c r="AS834" s="115"/>
      <c r="AT834" s="115"/>
      <c r="AU834" s="115"/>
      <c r="AV834" s="115"/>
      <c r="AW834" s="115"/>
      <c r="AX834" s="115"/>
      <c r="AY834" s="115"/>
      <c r="AZ834" s="115"/>
      <c r="BA834" s="115"/>
      <c r="BB834" s="115"/>
      <c r="BC834" s="115"/>
      <c r="BD834" s="115"/>
      <c r="BE834" s="115"/>
      <c r="BF834" s="115"/>
      <c r="BG834" s="115"/>
      <c r="BH834" s="115"/>
      <c r="BI834" s="115"/>
      <c r="BJ834" s="115"/>
      <c r="BK834" s="115"/>
      <c r="BL834" s="115"/>
      <c r="BM834" s="115"/>
      <c r="BN834" s="115"/>
      <c r="BO834" s="115"/>
      <c r="BP834" s="115"/>
      <c r="BQ834" s="115"/>
      <c r="BR834" s="115"/>
      <c r="BS834" s="115"/>
      <c r="BT834" s="115"/>
      <c r="BU834" s="115"/>
      <c r="BV834" s="115"/>
      <c r="BW834" s="115"/>
      <c r="BX834" s="115"/>
      <c r="BY834" s="115"/>
      <c r="BZ834" s="115"/>
      <c r="CA834" s="115"/>
      <c r="CB834" s="115"/>
      <c r="CC834" s="115"/>
    </row>
    <row r="835" spans="1:81" s="114" customFormat="1" ht="15.75" x14ac:dyDescent="0.2">
      <c r="A835" s="147"/>
      <c r="B835" s="147"/>
      <c r="C835" s="174"/>
      <c r="D835" s="113"/>
      <c r="E835" s="113"/>
      <c r="F835" s="113"/>
      <c r="G835" s="138"/>
      <c r="H835" s="138"/>
      <c r="I835" s="115"/>
      <c r="J835" s="115"/>
      <c r="K835" s="115"/>
      <c r="L835" s="284"/>
      <c r="M835" s="115"/>
      <c r="N835" s="115"/>
      <c r="O835" s="115"/>
      <c r="P835" s="115"/>
      <c r="Q835" s="266"/>
      <c r="R835" s="287"/>
      <c r="S835" s="115"/>
      <c r="T835" s="115"/>
      <c r="U835" s="115"/>
      <c r="V835" s="115"/>
      <c r="W835" s="115"/>
      <c r="X835" s="115"/>
      <c r="Y835" s="115"/>
      <c r="Z835" s="115"/>
      <c r="AA835" s="115"/>
      <c r="AB835" s="115"/>
      <c r="AC835" s="115"/>
      <c r="AD835" s="115"/>
      <c r="AE835" s="115"/>
      <c r="AF835" s="115"/>
      <c r="AG835" s="115"/>
      <c r="AH835" s="115"/>
      <c r="AI835" s="115"/>
      <c r="AJ835" s="115"/>
      <c r="AK835" s="115"/>
      <c r="AL835" s="115"/>
      <c r="AM835" s="115"/>
      <c r="AN835" s="115"/>
      <c r="AO835" s="115"/>
      <c r="AP835" s="115"/>
      <c r="AQ835" s="115"/>
      <c r="AR835" s="115"/>
      <c r="AS835" s="115"/>
      <c r="AT835" s="115"/>
      <c r="AU835" s="115"/>
      <c r="AV835" s="115"/>
      <c r="AW835" s="115"/>
      <c r="AX835" s="115"/>
      <c r="AY835" s="115"/>
      <c r="AZ835" s="115"/>
      <c r="BA835" s="115"/>
      <c r="BB835" s="115"/>
      <c r="BC835" s="115"/>
      <c r="BD835" s="115"/>
      <c r="BE835" s="115"/>
      <c r="BF835" s="115"/>
      <c r="BG835" s="115"/>
      <c r="BH835" s="115"/>
      <c r="BI835" s="115"/>
      <c r="BJ835" s="115"/>
      <c r="BK835" s="115"/>
      <c r="BL835" s="115"/>
      <c r="BM835" s="115"/>
      <c r="BN835" s="115"/>
      <c r="BO835" s="115"/>
      <c r="BP835" s="115"/>
      <c r="BQ835" s="115"/>
      <c r="BR835" s="115"/>
      <c r="BS835" s="115"/>
      <c r="BT835" s="115"/>
      <c r="BU835" s="115"/>
      <c r="BV835" s="115"/>
      <c r="BW835" s="115"/>
      <c r="BX835" s="115"/>
      <c r="BY835" s="115"/>
      <c r="BZ835" s="115"/>
      <c r="CA835" s="115"/>
      <c r="CB835" s="115"/>
      <c r="CC835" s="115"/>
    </row>
    <row r="836" spans="1:81" s="114" customFormat="1" ht="24.95" customHeight="1" x14ac:dyDescent="0.2">
      <c r="A836" s="170"/>
      <c r="B836" s="171"/>
      <c r="C836" s="138"/>
      <c r="D836" s="138"/>
      <c r="E836" s="138"/>
      <c r="F836" s="138"/>
      <c r="G836" s="138"/>
      <c r="H836" s="173"/>
      <c r="I836" s="115"/>
      <c r="J836" s="115"/>
      <c r="K836" s="115"/>
      <c r="L836" s="284"/>
      <c r="M836" s="115"/>
      <c r="N836" s="115"/>
      <c r="O836" s="115"/>
      <c r="P836" s="115"/>
      <c r="Q836" s="266"/>
      <c r="R836" s="287"/>
      <c r="S836" s="115"/>
      <c r="T836" s="115"/>
      <c r="U836" s="115"/>
      <c r="V836" s="115"/>
      <c r="W836" s="115"/>
      <c r="X836" s="115"/>
      <c r="Y836" s="115"/>
      <c r="Z836" s="115"/>
      <c r="AA836" s="115"/>
      <c r="AB836" s="115"/>
      <c r="AC836" s="115"/>
      <c r="AD836" s="115"/>
      <c r="AE836" s="115"/>
      <c r="AF836" s="115"/>
      <c r="AG836" s="115"/>
      <c r="AH836" s="115"/>
      <c r="AI836" s="115"/>
      <c r="AJ836" s="115"/>
      <c r="AK836" s="115"/>
      <c r="AL836" s="115"/>
      <c r="AM836" s="115"/>
      <c r="AN836" s="115"/>
      <c r="AO836" s="115"/>
      <c r="AP836" s="115"/>
      <c r="AQ836" s="115"/>
      <c r="AR836" s="115"/>
      <c r="AS836" s="115"/>
      <c r="AT836" s="115"/>
      <c r="AU836" s="115"/>
      <c r="AV836" s="115"/>
      <c r="AW836" s="115"/>
      <c r="AX836" s="115"/>
      <c r="AY836" s="115"/>
      <c r="AZ836" s="115"/>
      <c r="BA836" s="115"/>
      <c r="BB836" s="115"/>
      <c r="BC836" s="115"/>
      <c r="BD836" s="115"/>
      <c r="BE836" s="115"/>
      <c r="BF836" s="115"/>
      <c r="BG836" s="115"/>
      <c r="BH836" s="115"/>
      <c r="BI836" s="115"/>
      <c r="BJ836" s="115"/>
      <c r="BK836" s="115"/>
      <c r="BL836" s="115"/>
      <c r="BM836" s="115"/>
      <c r="BN836" s="115"/>
      <c r="BO836" s="115"/>
      <c r="BP836" s="115"/>
      <c r="BQ836" s="115"/>
      <c r="BR836" s="115"/>
      <c r="BS836" s="115"/>
      <c r="BT836" s="115"/>
      <c r="BU836" s="115"/>
      <c r="BV836" s="115"/>
      <c r="BW836" s="115"/>
      <c r="BX836" s="115"/>
      <c r="BY836" s="115"/>
      <c r="BZ836" s="115"/>
      <c r="CA836" s="115"/>
      <c r="CB836" s="115"/>
      <c r="CC836" s="115"/>
    </row>
    <row r="837" spans="1:81" s="114" customFormat="1" ht="20.100000000000001" customHeight="1" x14ac:dyDescent="0.2">
      <c r="A837" s="148"/>
      <c r="B837" s="148"/>
      <c r="C837" s="148"/>
      <c r="D837" s="148"/>
      <c r="E837" s="148"/>
      <c r="F837" s="149"/>
      <c r="G837" s="149"/>
      <c r="H837" s="149"/>
      <c r="I837" s="115"/>
      <c r="J837" s="115"/>
      <c r="K837" s="115"/>
      <c r="L837" s="284"/>
      <c r="M837" s="115"/>
      <c r="N837" s="115"/>
      <c r="O837" s="115"/>
      <c r="P837" s="115"/>
      <c r="Q837" s="266"/>
      <c r="R837" s="287"/>
      <c r="S837" s="115"/>
      <c r="T837" s="115"/>
      <c r="U837" s="115"/>
      <c r="V837" s="115"/>
      <c r="W837" s="115"/>
      <c r="X837" s="115"/>
      <c r="Y837" s="115"/>
      <c r="Z837" s="115"/>
      <c r="AA837" s="115"/>
      <c r="AB837" s="115"/>
      <c r="AC837" s="115"/>
      <c r="AD837" s="115"/>
      <c r="AE837" s="115"/>
      <c r="AF837" s="115"/>
      <c r="AG837" s="115"/>
      <c r="AH837" s="115"/>
      <c r="AI837" s="115"/>
      <c r="AJ837" s="115"/>
      <c r="AK837" s="115"/>
      <c r="AL837" s="115"/>
      <c r="AM837" s="115"/>
      <c r="AN837" s="115"/>
      <c r="AO837" s="115"/>
      <c r="AP837" s="115"/>
      <c r="AQ837" s="115"/>
      <c r="AR837" s="115"/>
      <c r="AS837" s="115"/>
      <c r="AT837" s="115"/>
      <c r="AU837" s="115"/>
      <c r="AV837" s="115"/>
      <c r="AW837" s="115"/>
      <c r="AX837" s="115"/>
      <c r="AY837" s="115"/>
      <c r="AZ837" s="115"/>
      <c r="BA837" s="115"/>
      <c r="BB837" s="115"/>
      <c r="BC837" s="115"/>
      <c r="BD837" s="115"/>
      <c r="BE837" s="115"/>
      <c r="BF837" s="115"/>
      <c r="BG837" s="115"/>
      <c r="BH837" s="115"/>
      <c r="BI837" s="115"/>
      <c r="BJ837" s="115"/>
      <c r="BK837" s="115"/>
      <c r="BL837" s="115"/>
      <c r="BM837" s="115"/>
      <c r="BN837" s="115"/>
      <c r="BO837" s="115"/>
      <c r="BP837" s="115"/>
      <c r="BQ837" s="115"/>
      <c r="BR837" s="115"/>
      <c r="BS837" s="115"/>
      <c r="BT837" s="115"/>
      <c r="BU837" s="115"/>
      <c r="BV837" s="115"/>
      <c r="BW837" s="115"/>
      <c r="BX837" s="115"/>
      <c r="BY837" s="115"/>
      <c r="BZ837" s="115"/>
      <c r="CA837" s="115"/>
      <c r="CB837" s="115"/>
      <c r="CC837" s="115"/>
    </row>
    <row r="838" spans="1:81" s="114" customFormat="1" ht="20.100000000000001" customHeight="1" x14ac:dyDescent="0.2">
      <c r="A838" s="134"/>
      <c r="B838" s="134"/>
      <c r="C838" s="134"/>
      <c r="D838" s="134"/>
      <c r="E838" s="134"/>
      <c r="F838" s="150"/>
      <c r="G838" s="151"/>
      <c r="H838" s="152"/>
      <c r="I838" s="115"/>
      <c r="J838" s="115"/>
      <c r="K838" s="115"/>
      <c r="L838" s="284"/>
      <c r="M838" s="115"/>
      <c r="N838" s="115"/>
      <c r="O838" s="115"/>
      <c r="P838" s="115"/>
      <c r="Q838" s="266"/>
      <c r="R838" s="287"/>
      <c r="S838" s="115"/>
      <c r="T838" s="115"/>
      <c r="U838" s="115"/>
      <c r="V838" s="115"/>
      <c r="W838" s="115"/>
      <c r="X838" s="115"/>
      <c r="Y838" s="115"/>
      <c r="Z838" s="115"/>
      <c r="AA838" s="115"/>
      <c r="AB838" s="115"/>
      <c r="AC838" s="115"/>
      <c r="AD838" s="115"/>
      <c r="AE838" s="115"/>
      <c r="AF838" s="115"/>
      <c r="AG838" s="115"/>
      <c r="AH838" s="115"/>
      <c r="AI838" s="115"/>
      <c r="AJ838" s="115"/>
      <c r="AK838" s="115"/>
      <c r="AL838" s="115"/>
      <c r="AM838" s="115"/>
      <c r="AN838" s="115"/>
      <c r="AO838" s="115"/>
      <c r="AP838" s="115"/>
      <c r="AQ838" s="115"/>
      <c r="AR838" s="115"/>
      <c r="AS838" s="115"/>
      <c r="AT838" s="115"/>
      <c r="AU838" s="115"/>
      <c r="AV838" s="115"/>
      <c r="AW838" s="115"/>
      <c r="AX838" s="115"/>
      <c r="AY838" s="115"/>
      <c r="AZ838" s="115"/>
      <c r="BA838" s="115"/>
      <c r="BB838" s="115"/>
      <c r="BC838" s="115"/>
      <c r="BD838" s="115"/>
      <c r="BE838" s="115"/>
      <c r="BF838" s="115"/>
      <c r="BG838" s="115"/>
      <c r="BH838" s="115"/>
      <c r="BI838" s="115"/>
      <c r="BJ838" s="115"/>
      <c r="BK838" s="115"/>
      <c r="BL838" s="115"/>
      <c r="BM838" s="115"/>
      <c r="BN838" s="115"/>
      <c r="BO838" s="115"/>
      <c r="BP838" s="115"/>
      <c r="BQ838" s="115"/>
      <c r="BR838" s="115"/>
      <c r="BS838" s="115"/>
      <c r="BT838" s="115"/>
      <c r="BU838" s="115"/>
      <c r="BV838" s="115"/>
      <c r="BW838" s="115"/>
      <c r="BX838" s="115"/>
      <c r="BY838" s="115"/>
      <c r="BZ838" s="115"/>
      <c r="CA838" s="115"/>
      <c r="CB838" s="115"/>
      <c r="CC838" s="115"/>
    </row>
    <row r="839" spans="1:81" s="114" customFormat="1" ht="20.100000000000001" customHeight="1" x14ac:dyDescent="0.2">
      <c r="A839" s="134"/>
      <c r="B839" s="134"/>
      <c r="C839" s="134"/>
      <c r="D839" s="134"/>
      <c r="E839" s="134"/>
      <c r="F839" s="150"/>
      <c r="G839" s="151"/>
      <c r="H839" s="152"/>
      <c r="I839" s="115"/>
      <c r="J839" s="115"/>
      <c r="K839" s="115"/>
      <c r="L839" s="284"/>
      <c r="M839" s="115"/>
      <c r="N839" s="115"/>
      <c r="O839" s="115"/>
      <c r="P839" s="115"/>
      <c r="Q839" s="266"/>
      <c r="R839" s="287"/>
      <c r="S839" s="115"/>
      <c r="T839" s="115"/>
      <c r="U839" s="115"/>
      <c r="V839" s="115"/>
      <c r="W839" s="115"/>
      <c r="X839" s="115"/>
      <c r="Y839" s="115"/>
      <c r="Z839" s="115"/>
      <c r="AA839" s="115"/>
      <c r="AB839" s="115"/>
      <c r="AC839" s="115"/>
      <c r="AD839" s="115"/>
      <c r="AE839" s="115"/>
      <c r="AF839" s="115"/>
      <c r="AG839" s="115"/>
      <c r="AH839" s="115"/>
      <c r="AI839" s="115"/>
      <c r="AJ839" s="115"/>
      <c r="AK839" s="115"/>
      <c r="AL839" s="115"/>
      <c r="AM839" s="115"/>
      <c r="AN839" s="115"/>
      <c r="AO839" s="115"/>
      <c r="AP839" s="115"/>
      <c r="AQ839" s="115"/>
      <c r="AR839" s="115"/>
      <c r="AS839" s="115"/>
      <c r="AT839" s="115"/>
      <c r="AU839" s="115"/>
      <c r="AV839" s="115"/>
      <c r="AW839" s="115"/>
      <c r="AX839" s="115"/>
      <c r="AY839" s="115"/>
      <c r="AZ839" s="115"/>
      <c r="BA839" s="115"/>
      <c r="BB839" s="115"/>
      <c r="BC839" s="115"/>
      <c r="BD839" s="115"/>
      <c r="BE839" s="115"/>
      <c r="BF839" s="115"/>
      <c r="BG839" s="115"/>
      <c r="BH839" s="115"/>
      <c r="BI839" s="115"/>
      <c r="BJ839" s="115"/>
      <c r="BK839" s="115"/>
      <c r="BL839" s="115"/>
      <c r="BM839" s="115"/>
      <c r="BN839" s="115"/>
      <c r="BO839" s="115"/>
      <c r="BP839" s="115"/>
      <c r="BQ839" s="115"/>
      <c r="BR839" s="115"/>
      <c r="BS839" s="115"/>
      <c r="BT839" s="115"/>
      <c r="BU839" s="115"/>
      <c r="BV839" s="115"/>
      <c r="BW839" s="115"/>
      <c r="BX839" s="115"/>
      <c r="BY839" s="115"/>
      <c r="BZ839" s="115"/>
      <c r="CA839" s="115"/>
      <c r="CB839" s="115"/>
      <c r="CC839" s="115"/>
    </row>
    <row r="840" spans="1:81" s="114" customFormat="1" ht="20.100000000000001" customHeight="1" x14ac:dyDescent="0.2">
      <c r="A840" s="134"/>
      <c r="B840" s="134"/>
      <c r="C840" s="134"/>
      <c r="D840" s="134"/>
      <c r="E840" s="134"/>
      <c r="F840" s="150"/>
      <c r="G840" s="152"/>
      <c r="H840" s="152"/>
      <c r="I840" s="115"/>
      <c r="J840" s="115"/>
      <c r="K840" s="115"/>
      <c r="L840" s="284"/>
      <c r="M840" s="115"/>
      <c r="N840" s="115"/>
      <c r="O840" s="115"/>
      <c r="P840" s="115"/>
      <c r="Q840" s="266"/>
      <c r="R840" s="287"/>
      <c r="S840" s="115"/>
      <c r="T840" s="115"/>
      <c r="U840" s="115"/>
      <c r="V840" s="115"/>
      <c r="W840" s="115"/>
      <c r="X840" s="115"/>
      <c r="Y840" s="115"/>
      <c r="Z840" s="115"/>
      <c r="AA840" s="115"/>
      <c r="AB840" s="115"/>
      <c r="AC840" s="115"/>
      <c r="AD840" s="115"/>
      <c r="AE840" s="115"/>
      <c r="AF840" s="115"/>
      <c r="AG840" s="115"/>
      <c r="AH840" s="115"/>
      <c r="AI840" s="115"/>
      <c r="AJ840" s="115"/>
      <c r="AK840" s="115"/>
      <c r="AL840" s="115"/>
      <c r="AM840" s="115"/>
      <c r="AN840" s="115"/>
      <c r="AO840" s="115"/>
      <c r="AP840" s="115"/>
      <c r="AQ840" s="115"/>
      <c r="AR840" s="115"/>
      <c r="AS840" s="115"/>
      <c r="AT840" s="115"/>
      <c r="AU840" s="115"/>
      <c r="AV840" s="115"/>
      <c r="AW840" s="115"/>
      <c r="AX840" s="115"/>
      <c r="AY840" s="115"/>
      <c r="AZ840" s="115"/>
      <c r="BA840" s="115"/>
      <c r="BB840" s="115"/>
      <c r="BC840" s="115"/>
      <c r="BD840" s="115"/>
      <c r="BE840" s="115"/>
      <c r="BF840" s="115"/>
      <c r="BG840" s="115"/>
      <c r="BH840" s="115"/>
      <c r="BI840" s="115"/>
      <c r="BJ840" s="115"/>
      <c r="BK840" s="115"/>
      <c r="BL840" s="115"/>
      <c r="BM840" s="115"/>
      <c r="BN840" s="115"/>
      <c r="BO840" s="115"/>
      <c r="BP840" s="115"/>
      <c r="BQ840" s="115"/>
      <c r="BR840" s="115"/>
      <c r="BS840" s="115"/>
      <c r="BT840" s="115"/>
      <c r="BU840" s="115"/>
      <c r="BV840" s="115"/>
      <c r="BW840" s="115"/>
      <c r="BX840" s="115"/>
      <c r="BY840" s="115"/>
      <c r="BZ840" s="115"/>
      <c r="CA840" s="115"/>
      <c r="CB840" s="115"/>
      <c r="CC840" s="115"/>
    </row>
    <row r="841" spans="1:81" s="114" customFormat="1" ht="20.100000000000001" customHeight="1" x14ac:dyDescent="0.2">
      <c r="A841" s="134"/>
      <c r="B841" s="134"/>
      <c r="C841" s="134"/>
      <c r="D841" s="134"/>
      <c r="E841" s="134"/>
      <c r="F841" s="150"/>
      <c r="G841" s="152"/>
      <c r="H841" s="152"/>
      <c r="I841" s="115"/>
      <c r="J841" s="115"/>
      <c r="K841" s="115"/>
      <c r="L841" s="284"/>
      <c r="M841" s="115"/>
      <c r="N841" s="115"/>
      <c r="O841" s="115"/>
      <c r="P841" s="115"/>
      <c r="Q841" s="266"/>
      <c r="R841" s="287"/>
      <c r="S841" s="115"/>
      <c r="T841" s="115"/>
      <c r="U841" s="115"/>
      <c r="V841" s="115"/>
      <c r="W841" s="115"/>
      <c r="X841" s="115"/>
      <c r="Y841" s="115"/>
      <c r="Z841" s="115"/>
      <c r="AA841" s="115"/>
      <c r="AB841" s="115"/>
      <c r="AC841" s="115"/>
      <c r="AD841" s="115"/>
      <c r="AE841" s="115"/>
      <c r="AF841" s="115"/>
      <c r="AG841" s="115"/>
      <c r="AH841" s="115"/>
      <c r="AI841" s="115"/>
      <c r="AJ841" s="115"/>
      <c r="AK841" s="115"/>
      <c r="AL841" s="115"/>
      <c r="AM841" s="115"/>
      <c r="AN841" s="115"/>
      <c r="AO841" s="115"/>
      <c r="AP841" s="115"/>
      <c r="AQ841" s="115"/>
      <c r="AR841" s="115"/>
      <c r="AS841" s="115"/>
      <c r="AT841" s="115"/>
      <c r="AU841" s="115"/>
      <c r="AV841" s="115"/>
      <c r="AW841" s="115"/>
      <c r="AX841" s="115"/>
      <c r="AY841" s="115"/>
      <c r="AZ841" s="115"/>
      <c r="BA841" s="115"/>
      <c r="BB841" s="115"/>
      <c r="BC841" s="115"/>
      <c r="BD841" s="115"/>
      <c r="BE841" s="115"/>
      <c r="BF841" s="115"/>
      <c r="BG841" s="115"/>
      <c r="BH841" s="115"/>
      <c r="BI841" s="115"/>
      <c r="BJ841" s="115"/>
      <c r="BK841" s="115"/>
      <c r="BL841" s="115"/>
      <c r="BM841" s="115"/>
      <c r="BN841" s="115"/>
      <c r="BO841" s="115"/>
      <c r="BP841" s="115"/>
      <c r="BQ841" s="115"/>
      <c r="BR841" s="115"/>
      <c r="BS841" s="115"/>
      <c r="BT841" s="115"/>
      <c r="BU841" s="115"/>
      <c r="BV841" s="115"/>
      <c r="BW841" s="115"/>
      <c r="BX841" s="115"/>
      <c r="BY841" s="115"/>
      <c r="BZ841" s="115"/>
      <c r="CA841" s="115"/>
      <c r="CB841" s="115"/>
      <c r="CC841" s="115"/>
    </row>
    <row r="842" spans="1:81" s="114" customFormat="1" ht="20.100000000000001" customHeight="1" x14ac:dyDescent="0.2">
      <c r="A842" s="134"/>
      <c r="B842" s="134"/>
      <c r="C842" s="134"/>
      <c r="D842" s="134"/>
      <c r="E842" s="134"/>
      <c r="F842" s="150"/>
      <c r="G842" s="152"/>
      <c r="H842" s="152"/>
      <c r="I842" s="115"/>
      <c r="J842" s="115"/>
      <c r="K842" s="115"/>
      <c r="L842" s="284"/>
      <c r="M842" s="115"/>
      <c r="N842" s="115"/>
      <c r="O842" s="115"/>
      <c r="P842" s="115"/>
      <c r="Q842" s="266"/>
      <c r="R842" s="287"/>
      <c r="S842" s="115"/>
      <c r="T842" s="115"/>
      <c r="U842" s="115"/>
      <c r="V842" s="115"/>
      <c r="W842" s="115"/>
      <c r="X842" s="115"/>
      <c r="Y842" s="115"/>
      <c r="Z842" s="115"/>
      <c r="AA842" s="115"/>
      <c r="AB842" s="115"/>
      <c r="AC842" s="115"/>
      <c r="AD842" s="115"/>
      <c r="AE842" s="115"/>
      <c r="AF842" s="115"/>
      <c r="AG842" s="115"/>
      <c r="AH842" s="115"/>
      <c r="AI842" s="115"/>
      <c r="AJ842" s="115"/>
      <c r="AK842" s="115"/>
      <c r="AL842" s="115"/>
      <c r="AM842" s="115"/>
      <c r="AN842" s="115"/>
      <c r="AO842" s="115"/>
      <c r="AP842" s="115"/>
      <c r="AQ842" s="115"/>
      <c r="AR842" s="115"/>
      <c r="AS842" s="115"/>
      <c r="AT842" s="115"/>
      <c r="AU842" s="115"/>
      <c r="AV842" s="115"/>
      <c r="AW842" s="115"/>
      <c r="AX842" s="115"/>
      <c r="AY842" s="115"/>
      <c r="AZ842" s="115"/>
      <c r="BA842" s="115"/>
      <c r="BB842" s="115"/>
      <c r="BC842" s="115"/>
      <c r="BD842" s="115"/>
      <c r="BE842" s="115"/>
      <c r="BF842" s="115"/>
      <c r="BG842" s="115"/>
      <c r="BH842" s="115"/>
      <c r="BI842" s="115"/>
      <c r="BJ842" s="115"/>
      <c r="BK842" s="115"/>
      <c r="BL842" s="115"/>
      <c r="BM842" s="115"/>
      <c r="BN842" s="115"/>
      <c r="BO842" s="115"/>
      <c r="BP842" s="115"/>
      <c r="BQ842" s="115"/>
      <c r="BR842" s="115"/>
      <c r="BS842" s="115"/>
      <c r="BT842" s="115"/>
      <c r="BU842" s="115"/>
      <c r="BV842" s="115"/>
      <c r="BW842" s="115"/>
      <c r="BX842" s="115"/>
      <c r="BY842" s="115"/>
      <c r="BZ842" s="115"/>
      <c r="CA842" s="115"/>
      <c r="CB842" s="115"/>
      <c r="CC842" s="115"/>
    </row>
    <row r="843" spans="1:81" s="114" customFormat="1" ht="20.100000000000001" customHeight="1" x14ac:dyDescent="0.2">
      <c r="A843" s="134"/>
      <c r="B843" s="134"/>
      <c r="C843" s="134"/>
      <c r="D843" s="134"/>
      <c r="E843" s="134"/>
      <c r="F843" s="150"/>
      <c r="G843" s="153"/>
      <c r="H843" s="153"/>
      <c r="I843" s="115"/>
      <c r="J843" s="115"/>
      <c r="K843" s="115"/>
      <c r="L843" s="284"/>
      <c r="M843" s="115"/>
      <c r="N843" s="115"/>
      <c r="O843" s="115"/>
      <c r="P843" s="115"/>
      <c r="Q843" s="266"/>
      <c r="R843" s="287"/>
      <c r="S843" s="115"/>
      <c r="T843" s="115"/>
      <c r="U843" s="115"/>
      <c r="V843" s="115"/>
      <c r="W843" s="115"/>
      <c r="X843" s="115"/>
      <c r="Y843" s="115"/>
      <c r="Z843" s="115"/>
      <c r="AA843" s="115"/>
      <c r="AB843" s="115"/>
      <c r="AC843" s="115"/>
      <c r="AD843" s="115"/>
      <c r="AE843" s="115"/>
      <c r="AF843" s="115"/>
      <c r="AG843" s="115"/>
      <c r="AH843" s="115"/>
      <c r="AI843" s="115"/>
      <c r="AJ843" s="115"/>
      <c r="AK843" s="115"/>
      <c r="AL843" s="115"/>
      <c r="AM843" s="115"/>
      <c r="AN843" s="115"/>
      <c r="AO843" s="115"/>
      <c r="AP843" s="115"/>
      <c r="AQ843" s="115"/>
      <c r="AR843" s="115"/>
      <c r="AS843" s="115"/>
      <c r="AT843" s="115"/>
      <c r="AU843" s="115"/>
      <c r="AV843" s="115"/>
      <c r="AW843" s="115"/>
      <c r="AX843" s="115"/>
      <c r="AY843" s="115"/>
      <c r="AZ843" s="115"/>
      <c r="BA843" s="115"/>
      <c r="BB843" s="115"/>
      <c r="BC843" s="115"/>
      <c r="BD843" s="115"/>
      <c r="BE843" s="115"/>
      <c r="BF843" s="115"/>
      <c r="BG843" s="115"/>
      <c r="BH843" s="115"/>
      <c r="BI843" s="115"/>
      <c r="BJ843" s="115"/>
      <c r="BK843" s="115"/>
      <c r="BL843" s="115"/>
      <c r="BM843" s="115"/>
      <c r="BN843" s="115"/>
      <c r="BO843" s="115"/>
      <c r="BP843" s="115"/>
      <c r="BQ843" s="115"/>
      <c r="BR843" s="115"/>
      <c r="BS843" s="115"/>
      <c r="BT843" s="115"/>
      <c r="BU843" s="115"/>
      <c r="BV843" s="115"/>
      <c r="BW843" s="115"/>
      <c r="BX843" s="115"/>
      <c r="BY843" s="115"/>
      <c r="BZ843" s="115"/>
      <c r="CA843" s="115"/>
      <c r="CB843" s="115"/>
      <c r="CC843" s="115"/>
    </row>
    <row r="844" spans="1:81" s="114" customFormat="1" ht="20.100000000000001" customHeight="1" x14ac:dyDescent="0.2">
      <c r="A844" s="134"/>
      <c r="B844" s="134"/>
      <c r="C844" s="134"/>
      <c r="D844" s="134"/>
      <c r="E844" s="134"/>
      <c r="F844" s="150"/>
      <c r="G844" s="152"/>
      <c r="H844" s="152"/>
      <c r="I844" s="115"/>
      <c r="J844" s="115"/>
      <c r="K844" s="115"/>
      <c r="L844" s="284"/>
      <c r="M844" s="115"/>
      <c r="N844" s="115"/>
      <c r="O844" s="115"/>
      <c r="P844" s="115"/>
      <c r="Q844" s="266"/>
      <c r="R844" s="287"/>
      <c r="S844" s="115"/>
      <c r="T844" s="115"/>
      <c r="U844" s="115"/>
      <c r="V844" s="115"/>
      <c r="W844" s="115"/>
      <c r="X844" s="115"/>
      <c r="Y844" s="115"/>
      <c r="Z844" s="115"/>
      <c r="AA844" s="115"/>
      <c r="AB844" s="115"/>
      <c r="AC844" s="115"/>
      <c r="AD844" s="115"/>
      <c r="AE844" s="115"/>
      <c r="AF844" s="115"/>
      <c r="AG844" s="115"/>
      <c r="AH844" s="115"/>
      <c r="AI844" s="115"/>
      <c r="AJ844" s="115"/>
      <c r="AK844" s="115"/>
      <c r="AL844" s="115"/>
      <c r="AM844" s="115"/>
      <c r="AN844" s="115"/>
      <c r="AO844" s="115"/>
      <c r="AP844" s="115"/>
      <c r="AQ844" s="115"/>
      <c r="AR844" s="115"/>
      <c r="AS844" s="115"/>
      <c r="AT844" s="115"/>
      <c r="AU844" s="115"/>
      <c r="AV844" s="115"/>
      <c r="AW844" s="115"/>
      <c r="AX844" s="115"/>
      <c r="AY844" s="115"/>
      <c r="AZ844" s="115"/>
      <c r="BA844" s="115"/>
      <c r="BB844" s="115"/>
      <c r="BC844" s="115"/>
      <c r="BD844" s="115"/>
      <c r="BE844" s="115"/>
      <c r="BF844" s="115"/>
      <c r="BG844" s="115"/>
      <c r="BH844" s="115"/>
      <c r="BI844" s="115"/>
      <c r="BJ844" s="115"/>
      <c r="BK844" s="115"/>
      <c r="BL844" s="115"/>
      <c r="BM844" s="115"/>
      <c r="BN844" s="115"/>
      <c r="BO844" s="115"/>
      <c r="BP844" s="115"/>
      <c r="BQ844" s="115"/>
      <c r="BR844" s="115"/>
      <c r="BS844" s="115"/>
      <c r="BT844" s="115"/>
      <c r="BU844" s="115"/>
      <c r="BV844" s="115"/>
      <c r="BW844" s="115"/>
      <c r="BX844" s="115"/>
      <c r="BY844" s="115"/>
      <c r="BZ844" s="115"/>
      <c r="CA844" s="115"/>
      <c r="CB844" s="115"/>
      <c r="CC844" s="115"/>
    </row>
    <row r="845" spans="1:81" s="114" customFormat="1" ht="20.100000000000001" customHeight="1" x14ac:dyDescent="0.2">
      <c r="A845" s="134"/>
      <c r="B845" s="134"/>
      <c r="C845" s="134"/>
      <c r="D845" s="134"/>
      <c r="E845" s="134"/>
      <c r="F845" s="150"/>
      <c r="G845" s="153"/>
      <c r="H845" s="153"/>
      <c r="I845" s="115"/>
      <c r="J845" s="115"/>
      <c r="K845" s="115"/>
      <c r="L845" s="284"/>
      <c r="M845" s="115"/>
      <c r="N845" s="115"/>
      <c r="O845" s="115"/>
      <c r="P845" s="115"/>
      <c r="Q845" s="266"/>
      <c r="R845" s="287"/>
      <c r="S845" s="115"/>
      <c r="T845" s="115"/>
      <c r="U845" s="115"/>
      <c r="V845" s="115"/>
      <c r="W845" s="115"/>
      <c r="X845" s="115"/>
      <c r="Y845" s="115"/>
      <c r="Z845" s="115"/>
      <c r="AA845" s="115"/>
      <c r="AB845" s="115"/>
      <c r="AC845" s="115"/>
      <c r="AD845" s="115"/>
      <c r="AE845" s="115"/>
      <c r="AF845" s="115"/>
      <c r="AG845" s="115"/>
      <c r="AH845" s="115"/>
      <c r="AI845" s="115"/>
      <c r="AJ845" s="115"/>
      <c r="AK845" s="115"/>
      <c r="AL845" s="115"/>
      <c r="AM845" s="115"/>
      <c r="AN845" s="115"/>
      <c r="AO845" s="115"/>
      <c r="AP845" s="115"/>
      <c r="AQ845" s="115"/>
      <c r="AR845" s="115"/>
      <c r="AS845" s="115"/>
      <c r="AT845" s="115"/>
      <c r="AU845" s="115"/>
      <c r="AV845" s="115"/>
      <c r="AW845" s="115"/>
      <c r="AX845" s="115"/>
      <c r="AY845" s="115"/>
      <c r="AZ845" s="115"/>
      <c r="BA845" s="115"/>
      <c r="BB845" s="115"/>
      <c r="BC845" s="115"/>
      <c r="BD845" s="115"/>
      <c r="BE845" s="115"/>
      <c r="BF845" s="115"/>
      <c r="BG845" s="115"/>
      <c r="BH845" s="115"/>
      <c r="BI845" s="115"/>
      <c r="BJ845" s="115"/>
      <c r="BK845" s="115"/>
      <c r="BL845" s="115"/>
      <c r="BM845" s="115"/>
      <c r="BN845" s="115"/>
      <c r="BO845" s="115"/>
      <c r="BP845" s="115"/>
      <c r="BQ845" s="115"/>
      <c r="BR845" s="115"/>
      <c r="BS845" s="115"/>
      <c r="BT845" s="115"/>
      <c r="BU845" s="115"/>
      <c r="BV845" s="115"/>
      <c r="BW845" s="115"/>
      <c r="BX845" s="115"/>
      <c r="BY845" s="115"/>
      <c r="BZ845" s="115"/>
      <c r="CA845" s="115"/>
      <c r="CB845" s="115"/>
      <c r="CC845" s="115"/>
    </row>
    <row r="846" spans="1:81" s="114" customFormat="1" ht="20.100000000000001" customHeight="1" x14ac:dyDescent="0.2">
      <c r="A846" s="134"/>
      <c r="B846" s="134"/>
      <c r="C846" s="134"/>
      <c r="D846" s="134"/>
      <c r="E846" s="134"/>
      <c r="F846" s="150"/>
      <c r="G846" s="153"/>
      <c r="H846" s="153"/>
      <c r="I846" s="115"/>
      <c r="J846" s="115"/>
      <c r="K846" s="115"/>
      <c r="L846" s="284"/>
      <c r="M846" s="115"/>
      <c r="N846" s="115"/>
      <c r="O846" s="115"/>
      <c r="P846" s="115"/>
      <c r="Q846" s="266"/>
      <c r="R846" s="287"/>
      <c r="S846" s="115"/>
      <c r="T846" s="115"/>
      <c r="U846" s="115"/>
      <c r="V846" s="115"/>
      <c r="W846" s="115"/>
      <c r="X846" s="115"/>
      <c r="Y846" s="115"/>
      <c r="Z846" s="115"/>
      <c r="AA846" s="115"/>
      <c r="AB846" s="115"/>
      <c r="AC846" s="115"/>
      <c r="AD846" s="115"/>
      <c r="AE846" s="115"/>
      <c r="AF846" s="115"/>
      <c r="AG846" s="115"/>
      <c r="AH846" s="115"/>
      <c r="AI846" s="115"/>
      <c r="AJ846" s="115"/>
      <c r="AK846" s="115"/>
      <c r="AL846" s="115"/>
      <c r="AM846" s="115"/>
      <c r="AN846" s="115"/>
      <c r="AO846" s="115"/>
      <c r="AP846" s="115"/>
      <c r="AQ846" s="115"/>
      <c r="AR846" s="115"/>
      <c r="AS846" s="115"/>
      <c r="AT846" s="115"/>
      <c r="AU846" s="115"/>
      <c r="AV846" s="115"/>
      <c r="AW846" s="115"/>
      <c r="AX846" s="115"/>
      <c r="AY846" s="115"/>
      <c r="AZ846" s="115"/>
      <c r="BA846" s="115"/>
      <c r="BB846" s="115"/>
      <c r="BC846" s="115"/>
      <c r="BD846" s="115"/>
      <c r="BE846" s="115"/>
      <c r="BF846" s="115"/>
      <c r="BG846" s="115"/>
      <c r="BH846" s="115"/>
      <c r="BI846" s="115"/>
      <c r="BJ846" s="115"/>
      <c r="BK846" s="115"/>
      <c r="BL846" s="115"/>
      <c r="BM846" s="115"/>
      <c r="BN846" s="115"/>
      <c r="BO846" s="115"/>
      <c r="BP846" s="115"/>
      <c r="BQ846" s="115"/>
      <c r="BR846" s="115"/>
      <c r="BS846" s="115"/>
      <c r="BT846" s="115"/>
      <c r="BU846" s="115"/>
      <c r="BV846" s="115"/>
      <c r="BW846" s="115"/>
      <c r="BX846" s="115"/>
      <c r="BY846" s="115"/>
      <c r="BZ846" s="115"/>
      <c r="CA846" s="115"/>
      <c r="CB846" s="115"/>
      <c r="CC846" s="115"/>
    </row>
    <row r="847" spans="1:81" s="114" customFormat="1" ht="20.100000000000001" customHeight="1" x14ac:dyDescent="0.2">
      <c r="A847" s="134"/>
      <c r="B847" s="134"/>
      <c r="C847" s="134"/>
      <c r="D847" s="134"/>
      <c r="E847" s="134"/>
      <c r="F847" s="150"/>
      <c r="G847" s="153"/>
      <c r="H847" s="153"/>
      <c r="I847" s="115"/>
      <c r="J847" s="115"/>
      <c r="K847" s="115"/>
      <c r="L847" s="284"/>
      <c r="M847" s="115"/>
      <c r="N847" s="115"/>
      <c r="O847" s="115"/>
      <c r="P847" s="115"/>
      <c r="Q847" s="266"/>
      <c r="R847" s="287"/>
      <c r="S847" s="115"/>
      <c r="T847" s="115"/>
      <c r="U847" s="115"/>
      <c r="V847" s="115"/>
      <c r="W847" s="115"/>
      <c r="X847" s="115"/>
      <c r="Y847" s="115"/>
      <c r="Z847" s="115"/>
      <c r="AA847" s="115"/>
      <c r="AB847" s="115"/>
      <c r="AC847" s="115"/>
      <c r="AD847" s="115"/>
      <c r="AE847" s="115"/>
      <c r="AF847" s="115"/>
      <c r="AG847" s="115"/>
      <c r="AH847" s="115"/>
      <c r="AI847" s="115"/>
      <c r="AJ847" s="115"/>
      <c r="AK847" s="115"/>
      <c r="AL847" s="115"/>
      <c r="AM847" s="115"/>
      <c r="AN847" s="115"/>
      <c r="AO847" s="115"/>
      <c r="AP847" s="115"/>
      <c r="AQ847" s="115"/>
      <c r="AR847" s="115"/>
      <c r="AS847" s="115"/>
      <c r="AT847" s="115"/>
      <c r="AU847" s="115"/>
      <c r="AV847" s="115"/>
      <c r="AW847" s="115"/>
      <c r="AX847" s="115"/>
      <c r="AY847" s="115"/>
      <c r="AZ847" s="115"/>
      <c r="BA847" s="115"/>
      <c r="BB847" s="115"/>
      <c r="BC847" s="115"/>
      <c r="BD847" s="115"/>
      <c r="BE847" s="115"/>
      <c r="BF847" s="115"/>
      <c r="BG847" s="115"/>
      <c r="BH847" s="115"/>
      <c r="BI847" s="115"/>
      <c r="BJ847" s="115"/>
      <c r="BK847" s="115"/>
      <c r="BL847" s="115"/>
      <c r="BM847" s="115"/>
      <c r="BN847" s="115"/>
      <c r="BO847" s="115"/>
      <c r="BP847" s="115"/>
      <c r="BQ847" s="115"/>
      <c r="BR847" s="115"/>
      <c r="BS847" s="115"/>
      <c r="BT847" s="115"/>
      <c r="BU847" s="115"/>
      <c r="BV847" s="115"/>
      <c r="BW847" s="115"/>
      <c r="BX847" s="115"/>
      <c r="BY847" s="115"/>
      <c r="BZ847" s="115"/>
      <c r="CA847" s="115"/>
      <c r="CB847" s="115"/>
      <c r="CC847" s="115"/>
    </row>
    <row r="848" spans="1:81" s="114" customFormat="1" ht="20.100000000000001" customHeight="1" x14ac:dyDescent="0.2">
      <c r="A848" s="134"/>
      <c r="B848" s="134"/>
      <c r="C848" s="134"/>
      <c r="D848" s="134"/>
      <c r="E848" s="134"/>
      <c r="F848" s="175"/>
      <c r="G848" s="154"/>
      <c r="H848" s="176"/>
      <c r="I848" s="115"/>
      <c r="J848" s="115"/>
      <c r="K848" s="115"/>
      <c r="L848" s="284"/>
      <c r="M848" s="115"/>
      <c r="N848" s="115"/>
      <c r="O848" s="115"/>
      <c r="P848" s="115"/>
      <c r="Q848" s="266"/>
      <c r="R848" s="287"/>
      <c r="S848" s="115"/>
      <c r="T848" s="115"/>
      <c r="U848" s="115"/>
      <c r="V848" s="115"/>
      <c r="W848" s="115"/>
      <c r="X848" s="115"/>
      <c r="Y848" s="115"/>
      <c r="Z848" s="115"/>
      <c r="AA848" s="115"/>
      <c r="AB848" s="115"/>
      <c r="AC848" s="115"/>
      <c r="AD848" s="115"/>
      <c r="AE848" s="115"/>
      <c r="AF848" s="115"/>
      <c r="AG848" s="115"/>
      <c r="AH848" s="115"/>
      <c r="AI848" s="115"/>
      <c r="AJ848" s="115"/>
      <c r="AK848" s="115"/>
      <c r="AL848" s="115"/>
      <c r="AM848" s="115"/>
      <c r="AN848" s="115"/>
      <c r="AO848" s="115"/>
      <c r="AP848" s="115"/>
      <c r="AQ848" s="115"/>
      <c r="AR848" s="115"/>
      <c r="AS848" s="115"/>
      <c r="AT848" s="115"/>
      <c r="AU848" s="115"/>
      <c r="AV848" s="115"/>
      <c r="AW848" s="115"/>
      <c r="AX848" s="115"/>
      <c r="AY848" s="115"/>
      <c r="AZ848" s="115"/>
      <c r="BA848" s="115"/>
      <c r="BB848" s="115"/>
      <c r="BC848" s="115"/>
      <c r="BD848" s="115"/>
      <c r="BE848" s="115"/>
      <c r="BF848" s="115"/>
      <c r="BG848" s="115"/>
      <c r="BH848" s="115"/>
      <c r="BI848" s="115"/>
      <c r="BJ848" s="115"/>
      <c r="BK848" s="115"/>
      <c r="BL848" s="115"/>
      <c r="BM848" s="115"/>
      <c r="BN848" s="115"/>
      <c r="BO848" s="115"/>
      <c r="BP848" s="115"/>
      <c r="BQ848" s="115"/>
      <c r="BR848" s="115"/>
      <c r="BS848" s="115"/>
      <c r="BT848" s="115"/>
      <c r="BU848" s="115"/>
      <c r="BV848" s="115"/>
      <c r="BW848" s="115"/>
      <c r="BX848" s="115"/>
      <c r="BY848" s="115"/>
      <c r="BZ848" s="115"/>
      <c r="CA848" s="115"/>
      <c r="CB848" s="115"/>
      <c r="CC848" s="115"/>
    </row>
    <row r="849" spans="1:81" s="114" customFormat="1" ht="20.100000000000001" customHeight="1" x14ac:dyDescent="0.2">
      <c r="A849" s="134"/>
      <c r="B849" s="134"/>
      <c r="C849" s="134"/>
      <c r="D849" s="134"/>
      <c r="E849" s="134"/>
      <c r="F849" s="150"/>
      <c r="G849" s="153"/>
      <c r="H849" s="153"/>
      <c r="I849" s="115"/>
      <c r="J849" s="115"/>
      <c r="K849" s="115"/>
      <c r="L849" s="284"/>
      <c r="M849" s="115"/>
      <c r="N849" s="115"/>
      <c r="O849" s="115"/>
      <c r="P849" s="115"/>
      <c r="Q849" s="266"/>
      <c r="R849" s="287"/>
      <c r="S849" s="115"/>
      <c r="T849" s="115"/>
      <c r="U849" s="115"/>
      <c r="V849" s="115"/>
      <c r="W849" s="115"/>
      <c r="X849" s="115"/>
      <c r="Y849" s="115"/>
      <c r="Z849" s="115"/>
      <c r="AA849" s="115"/>
      <c r="AB849" s="115"/>
      <c r="AC849" s="115"/>
      <c r="AD849" s="115"/>
      <c r="AE849" s="115"/>
      <c r="AF849" s="115"/>
      <c r="AG849" s="115"/>
      <c r="AH849" s="115"/>
      <c r="AI849" s="115"/>
      <c r="AJ849" s="115"/>
      <c r="AK849" s="115"/>
      <c r="AL849" s="115"/>
      <c r="AM849" s="115"/>
      <c r="AN849" s="115"/>
      <c r="AO849" s="115"/>
      <c r="AP849" s="115"/>
      <c r="AQ849" s="115"/>
      <c r="AR849" s="115"/>
      <c r="AS849" s="115"/>
      <c r="AT849" s="115"/>
      <c r="AU849" s="115"/>
      <c r="AV849" s="115"/>
      <c r="AW849" s="115"/>
      <c r="AX849" s="115"/>
      <c r="AY849" s="115"/>
      <c r="AZ849" s="115"/>
      <c r="BA849" s="115"/>
      <c r="BB849" s="115"/>
      <c r="BC849" s="115"/>
      <c r="BD849" s="115"/>
      <c r="BE849" s="115"/>
      <c r="BF849" s="115"/>
      <c r="BG849" s="115"/>
      <c r="BH849" s="115"/>
      <c r="BI849" s="115"/>
      <c r="BJ849" s="115"/>
      <c r="BK849" s="115"/>
      <c r="BL849" s="115"/>
      <c r="BM849" s="115"/>
      <c r="BN849" s="115"/>
      <c r="BO849" s="115"/>
      <c r="BP849" s="115"/>
      <c r="BQ849" s="115"/>
      <c r="BR849" s="115"/>
      <c r="BS849" s="115"/>
      <c r="BT849" s="115"/>
      <c r="BU849" s="115"/>
      <c r="BV849" s="115"/>
      <c r="BW849" s="115"/>
      <c r="BX849" s="115"/>
      <c r="BY849" s="115"/>
      <c r="BZ849" s="115"/>
      <c r="CA849" s="115"/>
      <c r="CB849" s="115"/>
      <c r="CC849" s="115"/>
    </row>
    <row r="850" spans="1:81" s="114" customFormat="1" ht="20.100000000000001" customHeight="1" x14ac:dyDescent="0.2">
      <c r="A850" s="134"/>
      <c r="B850" s="134"/>
      <c r="C850" s="134"/>
      <c r="D850" s="134"/>
      <c r="E850" s="134"/>
      <c r="F850" s="150"/>
      <c r="G850" s="153"/>
      <c r="H850" s="153"/>
      <c r="I850" s="115"/>
      <c r="J850" s="115"/>
      <c r="K850" s="115"/>
      <c r="L850" s="284"/>
      <c r="M850" s="115"/>
      <c r="N850" s="115"/>
      <c r="O850" s="115"/>
      <c r="P850" s="115"/>
      <c r="Q850" s="266"/>
      <c r="R850" s="287"/>
      <c r="S850" s="115"/>
      <c r="T850" s="115"/>
      <c r="U850" s="115"/>
      <c r="V850" s="115"/>
      <c r="W850" s="115"/>
      <c r="X850" s="115"/>
      <c r="Y850" s="115"/>
      <c r="Z850" s="115"/>
      <c r="AA850" s="115"/>
      <c r="AB850" s="115"/>
      <c r="AC850" s="115"/>
      <c r="AD850" s="115"/>
      <c r="AE850" s="115"/>
      <c r="AF850" s="115"/>
      <c r="AG850" s="115"/>
      <c r="AH850" s="115"/>
      <c r="AI850" s="115"/>
      <c r="AJ850" s="115"/>
      <c r="AK850" s="115"/>
      <c r="AL850" s="115"/>
      <c r="AM850" s="115"/>
      <c r="AN850" s="115"/>
      <c r="AO850" s="115"/>
      <c r="AP850" s="115"/>
      <c r="AQ850" s="115"/>
      <c r="AR850" s="115"/>
      <c r="AS850" s="115"/>
      <c r="AT850" s="115"/>
      <c r="AU850" s="115"/>
      <c r="AV850" s="115"/>
      <c r="AW850" s="115"/>
      <c r="AX850" s="115"/>
      <c r="AY850" s="115"/>
      <c r="AZ850" s="115"/>
      <c r="BA850" s="115"/>
      <c r="BB850" s="115"/>
      <c r="BC850" s="115"/>
      <c r="BD850" s="115"/>
      <c r="BE850" s="115"/>
      <c r="BF850" s="115"/>
      <c r="BG850" s="115"/>
      <c r="BH850" s="115"/>
      <c r="BI850" s="115"/>
      <c r="BJ850" s="115"/>
      <c r="BK850" s="115"/>
      <c r="BL850" s="115"/>
      <c r="BM850" s="115"/>
      <c r="BN850" s="115"/>
      <c r="BO850" s="115"/>
      <c r="BP850" s="115"/>
      <c r="BQ850" s="115"/>
      <c r="BR850" s="115"/>
      <c r="BS850" s="115"/>
      <c r="BT850" s="115"/>
      <c r="BU850" s="115"/>
      <c r="BV850" s="115"/>
      <c r="BW850" s="115"/>
      <c r="BX850" s="115"/>
      <c r="BY850" s="115"/>
      <c r="BZ850" s="115"/>
      <c r="CA850" s="115"/>
      <c r="CB850" s="115"/>
      <c r="CC850" s="115"/>
    </row>
    <row r="851" spans="1:81" s="114" customFormat="1" ht="20.100000000000001" customHeight="1" x14ac:dyDescent="0.2">
      <c r="A851" s="134"/>
      <c r="B851" s="134"/>
      <c r="C851" s="134"/>
      <c r="D851" s="134"/>
      <c r="E851" s="134"/>
      <c r="F851" s="150"/>
      <c r="G851" s="155"/>
      <c r="H851" s="155"/>
      <c r="I851" s="115"/>
      <c r="J851" s="115"/>
      <c r="K851" s="115"/>
      <c r="L851" s="284"/>
      <c r="M851" s="115"/>
      <c r="N851" s="115"/>
      <c r="O851" s="115"/>
      <c r="P851" s="115"/>
      <c r="Q851" s="266"/>
      <c r="R851" s="287"/>
      <c r="S851" s="115"/>
      <c r="T851" s="115"/>
      <c r="U851" s="115"/>
      <c r="V851" s="115"/>
      <c r="W851" s="115"/>
      <c r="X851" s="115"/>
      <c r="Y851" s="115"/>
      <c r="Z851" s="115"/>
      <c r="AA851" s="115"/>
      <c r="AB851" s="115"/>
      <c r="AC851" s="115"/>
      <c r="AD851" s="115"/>
      <c r="AE851" s="115"/>
      <c r="AF851" s="115"/>
      <c r="AG851" s="115"/>
      <c r="AH851" s="115"/>
      <c r="AI851" s="115"/>
      <c r="AJ851" s="115"/>
      <c r="AK851" s="115"/>
      <c r="AL851" s="115"/>
      <c r="AM851" s="115"/>
      <c r="AN851" s="115"/>
      <c r="AO851" s="115"/>
      <c r="AP851" s="115"/>
      <c r="AQ851" s="115"/>
      <c r="AR851" s="115"/>
      <c r="AS851" s="115"/>
      <c r="AT851" s="115"/>
      <c r="AU851" s="115"/>
      <c r="AV851" s="115"/>
      <c r="AW851" s="115"/>
      <c r="AX851" s="115"/>
      <c r="AY851" s="115"/>
      <c r="AZ851" s="115"/>
      <c r="BA851" s="115"/>
      <c r="BB851" s="115"/>
      <c r="BC851" s="115"/>
      <c r="BD851" s="115"/>
      <c r="BE851" s="115"/>
      <c r="BF851" s="115"/>
      <c r="BG851" s="115"/>
      <c r="BH851" s="115"/>
      <c r="BI851" s="115"/>
      <c r="BJ851" s="115"/>
      <c r="BK851" s="115"/>
      <c r="BL851" s="115"/>
      <c r="BM851" s="115"/>
      <c r="BN851" s="115"/>
      <c r="BO851" s="115"/>
      <c r="BP851" s="115"/>
      <c r="BQ851" s="115"/>
      <c r="BR851" s="115"/>
      <c r="BS851" s="115"/>
      <c r="BT851" s="115"/>
      <c r="BU851" s="115"/>
      <c r="BV851" s="115"/>
      <c r="BW851" s="115"/>
      <c r="BX851" s="115"/>
      <c r="BY851" s="115"/>
      <c r="BZ851" s="115"/>
      <c r="CA851" s="115"/>
      <c r="CB851" s="115"/>
      <c r="CC851" s="115"/>
    </row>
    <row r="852" spans="1:81" s="114" customFormat="1" ht="20.100000000000001" customHeight="1" x14ac:dyDescent="0.2">
      <c r="A852" s="134"/>
      <c r="B852" s="134"/>
      <c r="C852" s="134"/>
      <c r="D852" s="134"/>
      <c r="E852" s="134"/>
      <c r="F852" s="150"/>
      <c r="G852" s="153"/>
      <c r="H852" s="153"/>
      <c r="I852" s="115"/>
      <c r="J852" s="115"/>
      <c r="K852" s="115"/>
      <c r="L852" s="284"/>
      <c r="M852" s="115"/>
      <c r="N852" s="115"/>
      <c r="O852" s="115"/>
      <c r="P852" s="115"/>
      <c r="Q852" s="266"/>
      <c r="R852" s="287"/>
      <c r="S852" s="115"/>
      <c r="T852" s="115"/>
      <c r="U852" s="115"/>
      <c r="V852" s="115"/>
      <c r="W852" s="115"/>
      <c r="X852" s="115"/>
      <c r="Y852" s="115"/>
      <c r="Z852" s="115"/>
      <c r="AA852" s="115"/>
      <c r="AB852" s="115"/>
      <c r="AC852" s="115"/>
      <c r="AD852" s="115"/>
      <c r="AE852" s="115"/>
      <c r="AF852" s="115"/>
      <c r="AG852" s="115"/>
      <c r="AH852" s="115"/>
      <c r="AI852" s="115"/>
      <c r="AJ852" s="115"/>
      <c r="AK852" s="115"/>
      <c r="AL852" s="115"/>
      <c r="AM852" s="115"/>
      <c r="AN852" s="115"/>
      <c r="AO852" s="115"/>
      <c r="AP852" s="115"/>
      <c r="AQ852" s="115"/>
      <c r="AR852" s="115"/>
      <c r="AS852" s="115"/>
      <c r="AT852" s="115"/>
      <c r="AU852" s="115"/>
      <c r="AV852" s="115"/>
      <c r="AW852" s="115"/>
      <c r="AX852" s="115"/>
      <c r="AY852" s="115"/>
      <c r="AZ852" s="115"/>
      <c r="BA852" s="115"/>
      <c r="BB852" s="115"/>
      <c r="BC852" s="115"/>
      <c r="BD852" s="115"/>
      <c r="BE852" s="115"/>
      <c r="BF852" s="115"/>
      <c r="BG852" s="115"/>
      <c r="BH852" s="115"/>
      <c r="BI852" s="115"/>
      <c r="BJ852" s="115"/>
      <c r="BK852" s="115"/>
      <c r="BL852" s="115"/>
      <c r="BM852" s="115"/>
      <c r="BN852" s="115"/>
      <c r="BO852" s="115"/>
      <c r="BP852" s="115"/>
      <c r="BQ852" s="115"/>
      <c r="BR852" s="115"/>
      <c r="BS852" s="115"/>
      <c r="BT852" s="115"/>
      <c r="BU852" s="115"/>
      <c r="BV852" s="115"/>
      <c r="BW852" s="115"/>
      <c r="BX852" s="115"/>
      <c r="BY852" s="115"/>
      <c r="BZ852" s="115"/>
      <c r="CA852" s="115"/>
      <c r="CB852" s="115"/>
      <c r="CC852" s="115"/>
    </row>
    <row r="853" spans="1:81" s="114" customFormat="1" ht="20.100000000000001" customHeight="1" x14ac:dyDescent="0.2">
      <c r="A853" s="134"/>
      <c r="B853" s="134"/>
      <c r="C853" s="134"/>
      <c r="D853" s="134"/>
      <c r="E853" s="134"/>
      <c r="F853" s="150"/>
      <c r="G853" s="153"/>
      <c r="H853" s="153"/>
      <c r="I853" s="115"/>
      <c r="J853" s="115"/>
      <c r="K853" s="115"/>
      <c r="L853" s="284"/>
      <c r="M853" s="115"/>
      <c r="N853" s="115"/>
      <c r="O853" s="115"/>
      <c r="P853" s="115"/>
      <c r="Q853" s="266"/>
      <c r="R853" s="287"/>
      <c r="S853" s="115"/>
      <c r="T853" s="115"/>
      <c r="U853" s="115"/>
      <c r="V853" s="115"/>
      <c r="W853" s="115"/>
      <c r="X853" s="115"/>
      <c r="Y853" s="115"/>
      <c r="Z853" s="115"/>
      <c r="AA853" s="115"/>
      <c r="AB853" s="115"/>
      <c r="AC853" s="115"/>
      <c r="AD853" s="115"/>
      <c r="AE853" s="115"/>
      <c r="AF853" s="115"/>
      <c r="AG853" s="115"/>
      <c r="AH853" s="115"/>
      <c r="AI853" s="115"/>
      <c r="AJ853" s="115"/>
      <c r="AK853" s="115"/>
      <c r="AL853" s="115"/>
      <c r="AM853" s="115"/>
      <c r="AN853" s="115"/>
      <c r="AO853" s="115"/>
      <c r="AP853" s="115"/>
      <c r="AQ853" s="115"/>
      <c r="AR853" s="115"/>
      <c r="AS853" s="115"/>
      <c r="AT853" s="115"/>
      <c r="AU853" s="115"/>
      <c r="AV853" s="115"/>
      <c r="AW853" s="115"/>
      <c r="AX853" s="115"/>
      <c r="AY853" s="115"/>
      <c r="AZ853" s="115"/>
      <c r="BA853" s="115"/>
      <c r="BB853" s="115"/>
      <c r="BC853" s="115"/>
      <c r="BD853" s="115"/>
      <c r="BE853" s="115"/>
      <c r="BF853" s="115"/>
      <c r="BG853" s="115"/>
      <c r="BH853" s="115"/>
      <c r="BI853" s="115"/>
      <c r="BJ853" s="115"/>
      <c r="BK853" s="115"/>
      <c r="BL853" s="115"/>
      <c r="BM853" s="115"/>
      <c r="BN853" s="115"/>
      <c r="BO853" s="115"/>
      <c r="BP853" s="115"/>
      <c r="BQ853" s="115"/>
      <c r="BR853" s="115"/>
      <c r="BS853" s="115"/>
      <c r="BT853" s="115"/>
      <c r="BU853" s="115"/>
      <c r="BV853" s="115"/>
      <c r="BW853" s="115"/>
      <c r="BX853" s="115"/>
      <c r="BY853" s="115"/>
      <c r="BZ853" s="115"/>
      <c r="CA853" s="115"/>
      <c r="CB853" s="115"/>
      <c r="CC853" s="115"/>
    </row>
    <row r="854" spans="1:81" s="114" customFormat="1" ht="24.95" customHeight="1" x14ac:dyDescent="0.2">
      <c r="A854" s="138"/>
      <c r="B854" s="138"/>
      <c r="C854" s="138"/>
      <c r="D854" s="138"/>
      <c r="E854" s="138"/>
      <c r="F854" s="138"/>
      <c r="G854" s="138"/>
      <c r="H854" s="138"/>
      <c r="I854" s="115"/>
      <c r="J854" s="115"/>
      <c r="K854" s="115"/>
      <c r="L854" s="284"/>
      <c r="M854" s="115"/>
      <c r="N854" s="115"/>
      <c r="O854" s="115"/>
      <c r="P854" s="115"/>
      <c r="Q854" s="266"/>
      <c r="R854" s="287"/>
      <c r="S854" s="115"/>
      <c r="T854" s="115"/>
      <c r="U854" s="115"/>
      <c r="V854" s="115"/>
      <c r="W854" s="115"/>
      <c r="X854" s="115"/>
      <c r="Y854" s="115"/>
      <c r="Z854" s="115"/>
      <c r="AA854" s="115"/>
      <c r="AB854" s="115"/>
      <c r="AC854" s="115"/>
      <c r="AD854" s="115"/>
      <c r="AE854" s="115"/>
      <c r="AF854" s="115"/>
      <c r="AG854" s="115"/>
      <c r="AH854" s="115"/>
      <c r="AI854" s="115"/>
      <c r="AJ854" s="115"/>
      <c r="AK854" s="115"/>
      <c r="AL854" s="115"/>
      <c r="AM854" s="115"/>
      <c r="AN854" s="115"/>
      <c r="AO854" s="115"/>
      <c r="AP854" s="115"/>
      <c r="AQ854" s="115"/>
      <c r="AR854" s="115"/>
      <c r="AS854" s="115"/>
      <c r="AT854" s="115"/>
      <c r="AU854" s="115"/>
      <c r="AV854" s="115"/>
      <c r="AW854" s="115"/>
      <c r="AX854" s="115"/>
      <c r="AY854" s="115"/>
      <c r="AZ854" s="115"/>
      <c r="BA854" s="115"/>
      <c r="BB854" s="115"/>
      <c r="BC854" s="115"/>
      <c r="BD854" s="115"/>
      <c r="BE854" s="115"/>
      <c r="BF854" s="115"/>
      <c r="BG854" s="115"/>
      <c r="BH854" s="115"/>
      <c r="BI854" s="115"/>
      <c r="BJ854" s="115"/>
      <c r="BK854" s="115"/>
      <c r="BL854" s="115"/>
      <c r="BM854" s="115"/>
      <c r="BN854" s="115"/>
      <c r="BO854" s="115"/>
      <c r="BP854" s="115"/>
      <c r="BQ854" s="115"/>
      <c r="BR854" s="115"/>
      <c r="BS854" s="115"/>
      <c r="BT854" s="115"/>
      <c r="BU854" s="115"/>
      <c r="BV854" s="115"/>
      <c r="BW854" s="115"/>
      <c r="BX854" s="115"/>
      <c r="BY854" s="115"/>
      <c r="BZ854" s="115"/>
      <c r="CA854" s="115"/>
      <c r="CB854" s="115"/>
      <c r="CC854" s="115"/>
    </row>
    <row r="855" spans="1:81" s="114" customFormat="1" ht="20.100000000000001" customHeight="1" x14ac:dyDescent="0.3">
      <c r="A855" s="137"/>
      <c r="B855" s="137"/>
      <c r="C855" s="137"/>
      <c r="D855" s="138"/>
      <c r="E855" s="138"/>
      <c r="F855" s="156"/>
      <c r="G855" s="113"/>
      <c r="H855" s="157"/>
      <c r="I855" s="115"/>
      <c r="J855" s="115"/>
      <c r="K855" s="115"/>
      <c r="L855" s="284"/>
      <c r="M855" s="115"/>
      <c r="N855" s="115"/>
      <c r="O855" s="115"/>
      <c r="P855" s="115"/>
      <c r="Q855" s="266"/>
      <c r="R855" s="287"/>
      <c r="S855" s="115"/>
      <c r="T855" s="115"/>
      <c r="U855" s="115"/>
      <c r="V855" s="115"/>
      <c r="W855" s="115"/>
      <c r="X855" s="115"/>
      <c r="Y855" s="115"/>
      <c r="Z855" s="115"/>
      <c r="AA855" s="115"/>
      <c r="AB855" s="115"/>
      <c r="AC855" s="115"/>
      <c r="AD855" s="115"/>
      <c r="AE855" s="115"/>
      <c r="AF855" s="115"/>
      <c r="AG855" s="115"/>
      <c r="AH855" s="115"/>
      <c r="AI855" s="115"/>
      <c r="AJ855" s="115"/>
      <c r="AK855" s="115"/>
      <c r="AL855" s="115"/>
      <c r="AM855" s="115"/>
      <c r="AN855" s="115"/>
      <c r="AO855" s="115"/>
      <c r="AP855" s="115"/>
      <c r="AQ855" s="115"/>
      <c r="AR855" s="115"/>
      <c r="AS855" s="115"/>
      <c r="AT855" s="115"/>
      <c r="AU855" s="115"/>
      <c r="AV855" s="115"/>
      <c r="AW855" s="115"/>
      <c r="AX855" s="115"/>
      <c r="AY855" s="115"/>
      <c r="AZ855" s="115"/>
      <c r="BA855" s="115"/>
      <c r="BB855" s="115"/>
      <c r="BC855" s="115"/>
      <c r="BD855" s="115"/>
      <c r="BE855" s="115"/>
      <c r="BF855" s="115"/>
      <c r="BG855" s="115"/>
      <c r="BH855" s="115"/>
      <c r="BI855" s="115"/>
      <c r="BJ855" s="115"/>
      <c r="BK855" s="115"/>
      <c r="BL855" s="115"/>
      <c r="BM855" s="115"/>
      <c r="BN855" s="115"/>
      <c r="BO855" s="115"/>
      <c r="BP855" s="115"/>
      <c r="BQ855" s="115"/>
      <c r="BR855" s="115"/>
      <c r="BS855" s="115"/>
      <c r="BT855" s="115"/>
      <c r="BU855" s="115"/>
      <c r="BV855" s="115"/>
      <c r="BW855" s="115"/>
      <c r="BX855" s="115"/>
      <c r="BY855" s="115"/>
      <c r="BZ855" s="115"/>
      <c r="CA855" s="115"/>
      <c r="CB855" s="115"/>
      <c r="CC855" s="115"/>
    </row>
    <row r="856" spans="1:81" s="114" customFormat="1" ht="20.100000000000001" customHeight="1" x14ac:dyDescent="0.3">
      <c r="A856" s="137"/>
      <c r="B856" s="137"/>
      <c r="C856" s="137"/>
      <c r="D856" s="137"/>
      <c r="E856" s="113"/>
      <c r="F856" s="156"/>
      <c r="G856" s="113"/>
      <c r="H856" s="177"/>
      <c r="I856" s="115"/>
      <c r="J856" s="115"/>
      <c r="K856" s="115"/>
      <c r="L856" s="284"/>
      <c r="M856" s="115"/>
      <c r="N856" s="115"/>
      <c r="O856" s="115"/>
      <c r="P856" s="115"/>
      <c r="Q856" s="266"/>
      <c r="R856" s="287"/>
      <c r="S856" s="115"/>
      <c r="T856" s="115"/>
      <c r="U856" s="115"/>
      <c r="V856" s="115"/>
      <c r="W856" s="115"/>
      <c r="X856" s="115"/>
      <c r="Y856" s="115"/>
      <c r="Z856" s="115"/>
      <c r="AA856" s="115"/>
      <c r="AB856" s="115"/>
      <c r="AC856" s="115"/>
      <c r="AD856" s="115"/>
      <c r="AE856" s="115"/>
      <c r="AF856" s="115"/>
      <c r="AG856" s="115"/>
      <c r="AH856" s="115"/>
      <c r="AI856" s="115"/>
      <c r="AJ856" s="115"/>
      <c r="AK856" s="115"/>
      <c r="AL856" s="115"/>
      <c r="AM856" s="115"/>
      <c r="AN856" s="115"/>
      <c r="AO856" s="115"/>
      <c r="AP856" s="115"/>
      <c r="AQ856" s="115"/>
      <c r="AR856" s="115"/>
      <c r="AS856" s="115"/>
      <c r="AT856" s="115"/>
      <c r="AU856" s="115"/>
      <c r="AV856" s="115"/>
      <c r="AW856" s="115"/>
      <c r="AX856" s="115"/>
      <c r="AY856" s="115"/>
      <c r="AZ856" s="115"/>
      <c r="BA856" s="115"/>
      <c r="BB856" s="115"/>
      <c r="BC856" s="115"/>
      <c r="BD856" s="115"/>
      <c r="BE856" s="115"/>
      <c r="BF856" s="115"/>
      <c r="BG856" s="115"/>
      <c r="BH856" s="115"/>
      <c r="BI856" s="115"/>
      <c r="BJ856" s="115"/>
      <c r="BK856" s="115"/>
      <c r="BL856" s="115"/>
      <c r="BM856" s="115"/>
      <c r="BN856" s="115"/>
      <c r="BO856" s="115"/>
      <c r="BP856" s="115"/>
      <c r="BQ856" s="115"/>
      <c r="BR856" s="115"/>
      <c r="BS856" s="115"/>
      <c r="BT856" s="115"/>
      <c r="BU856" s="115"/>
      <c r="BV856" s="115"/>
      <c r="BW856" s="115"/>
      <c r="BX856" s="115"/>
      <c r="BY856" s="115"/>
      <c r="BZ856" s="115"/>
      <c r="CA856" s="115"/>
      <c r="CB856" s="115"/>
      <c r="CC856" s="115"/>
    </row>
    <row r="857" spans="1:81" s="114" customFormat="1" ht="20.100000000000001" customHeight="1" x14ac:dyDescent="0.2">
      <c r="A857" s="137"/>
      <c r="B857" s="137"/>
      <c r="C857" s="137"/>
      <c r="D857" s="137"/>
      <c r="E857" s="138"/>
      <c r="F857" s="138"/>
      <c r="G857" s="159"/>
      <c r="H857" s="150"/>
      <c r="I857" s="115"/>
      <c r="J857" s="115"/>
      <c r="K857" s="115"/>
      <c r="L857" s="284"/>
      <c r="M857" s="115"/>
      <c r="N857" s="115"/>
      <c r="O857" s="115"/>
      <c r="P857" s="115"/>
      <c r="Q857" s="266"/>
      <c r="R857" s="287"/>
      <c r="S857" s="115"/>
      <c r="T857" s="115"/>
      <c r="U857" s="115"/>
      <c r="V857" s="115"/>
      <c r="W857" s="115"/>
      <c r="X857" s="115"/>
      <c r="Y857" s="115"/>
      <c r="Z857" s="115"/>
      <c r="AA857" s="115"/>
      <c r="AB857" s="115"/>
      <c r="AC857" s="115"/>
      <c r="AD857" s="115"/>
      <c r="AE857" s="115"/>
      <c r="AF857" s="115"/>
      <c r="AG857" s="115"/>
      <c r="AH857" s="115"/>
      <c r="AI857" s="115"/>
      <c r="AJ857" s="115"/>
      <c r="AK857" s="115"/>
      <c r="AL857" s="115"/>
      <c r="AM857" s="115"/>
      <c r="AN857" s="115"/>
      <c r="AO857" s="115"/>
      <c r="AP857" s="115"/>
      <c r="AQ857" s="115"/>
      <c r="AR857" s="115"/>
      <c r="AS857" s="115"/>
      <c r="AT857" s="115"/>
      <c r="AU857" s="115"/>
      <c r="AV857" s="115"/>
      <c r="AW857" s="115"/>
      <c r="AX857" s="115"/>
      <c r="AY857" s="115"/>
      <c r="AZ857" s="115"/>
      <c r="BA857" s="115"/>
      <c r="BB857" s="115"/>
      <c r="BC857" s="115"/>
      <c r="BD857" s="115"/>
      <c r="BE857" s="115"/>
      <c r="BF857" s="115"/>
      <c r="BG857" s="115"/>
      <c r="BH857" s="115"/>
      <c r="BI857" s="115"/>
      <c r="BJ857" s="115"/>
      <c r="BK857" s="115"/>
      <c r="BL857" s="115"/>
      <c r="BM857" s="115"/>
      <c r="BN857" s="115"/>
      <c r="BO857" s="115"/>
      <c r="BP857" s="115"/>
      <c r="BQ857" s="115"/>
      <c r="BR857" s="115"/>
      <c r="BS857" s="115"/>
      <c r="BT857" s="115"/>
      <c r="BU857" s="115"/>
      <c r="BV857" s="115"/>
      <c r="BW857" s="115"/>
      <c r="BX857" s="115"/>
      <c r="BY857" s="115"/>
      <c r="BZ857" s="115"/>
      <c r="CA857" s="115"/>
      <c r="CB857" s="115"/>
      <c r="CC857" s="115"/>
    </row>
    <row r="858" spans="1:81" s="114" customFormat="1" ht="20.100000000000001" customHeight="1" x14ac:dyDescent="0.3">
      <c r="A858" s="137"/>
      <c r="B858" s="137"/>
      <c r="C858" s="137"/>
      <c r="D858" s="137"/>
      <c r="E858" s="138"/>
      <c r="F858" s="138"/>
      <c r="G858" s="160"/>
      <c r="H858" s="177"/>
      <c r="I858" s="115"/>
      <c r="J858" s="115"/>
      <c r="K858" s="115"/>
      <c r="L858" s="284"/>
      <c r="M858" s="115"/>
      <c r="N858" s="115"/>
      <c r="O858" s="115"/>
      <c r="P858" s="115"/>
      <c r="Q858" s="266"/>
      <c r="R858" s="287"/>
      <c r="S858" s="115"/>
      <c r="T858" s="115"/>
      <c r="U858" s="115"/>
      <c r="V858" s="115"/>
      <c r="W858" s="115"/>
      <c r="X858" s="115"/>
      <c r="Y858" s="115"/>
      <c r="Z858" s="115"/>
      <c r="AA858" s="115"/>
      <c r="AB858" s="115"/>
      <c r="AC858" s="115"/>
      <c r="AD858" s="115"/>
      <c r="AE858" s="115"/>
      <c r="AF858" s="115"/>
      <c r="AG858" s="115"/>
      <c r="AH858" s="115"/>
      <c r="AI858" s="115"/>
      <c r="AJ858" s="115"/>
      <c r="AK858" s="115"/>
      <c r="AL858" s="115"/>
      <c r="AM858" s="115"/>
      <c r="AN858" s="115"/>
      <c r="AO858" s="115"/>
      <c r="AP858" s="115"/>
      <c r="AQ858" s="115"/>
      <c r="AR858" s="115"/>
      <c r="AS858" s="115"/>
      <c r="AT858" s="115"/>
      <c r="AU858" s="115"/>
      <c r="AV858" s="115"/>
      <c r="AW858" s="115"/>
      <c r="AX858" s="115"/>
      <c r="AY858" s="115"/>
      <c r="AZ858" s="115"/>
      <c r="BA858" s="115"/>
      <c r="BB858" s="115"/>
      <c r="BC858" s="115"/>
      <c r="BD858" s="115"/>
      <c r="BE858" s="115"/>
      <c r="BF858" s="115"/>
      <c r="BG858" s="115"/>
      <c r="BH858" s="115"/>
      <c r="BI858" s="115"/>
      <c r="BJ858" s="115"/>
      <c r="BK858" s="115"/>
      <c r="BL858" s="115"/>
      <c r="BM858" s="115"/>
      <c r="BN858" s="115"/>
      <c r="BO858" s="115"/>
      <c r="BP858" s="115"/>
      <c r="BQ858" s="115"/>
      <c r="BR858" s="115"/>
      <c r="BS858" s="115"/>
      <c r="BT858" s="115"/>
      <c r="BU858" s="115"/>
      <c r="BV858" s="115"/>
      <c r="BW858" s="115"/>
      <c r="BX858" s="115"/>
      <c r="BY858" s="115"/>
      <c r="BZ858" s="115"/>
      <c r="CA858" s="115"/>
      <c r="CB858" s="115"/>
      <c r="CC858" s="115"/>
    </row>
    <row r="859" spans="1:81" s="114" customFormat="1" ht="20.100000000000001" customHeight="1" x14ac:dyDescent="0.3">
      <c r="A859" s="137"/>
      <c r="B859" s="137"/>
      <c r="C859" s="137"/>
      <c r="D859" s="137"/>
      <c r="E859" s="138"/>
      <c r="F859" s="138"/>
      <c r="G859" s="160"/>
      <c r="H859" s="177"/>
      <c r="I859" s="115"/>
      <c r="J859" s="115"/>
      <c r="K859" s="115"/>
      <c r="L859" s="284"/>
      <c r="M859" s="115"/>
      <c r="N859" s="115"/>
      <c r="O859" s="115"/>
      <c r="P859" s="115"/>
      <c r="Q859" s="266"/>
      <c r="R859" s="287"/>
      <c r="S859" s="115"/>
      <c r="T859" s="115"/>
      <c r="U859" s="115"/>
      <c r="V859" s="115"/>
      <c r="W859" s="115"/>
      <c r="X859" s="115"/>
      <c r="Y859" s="115"/>
      <c r="Z859" s="115"/>
      <c r="AA859" s="115"/>
      <c r="AB859" s="115"/>
      <c r="AC859" s="115"/>
      <c r="AD859" s="115"/>
      <c r="AE859" s="115"/>
      <c r="AF859" s="115"/>
      <c r="AG859" s="115"/>
      <c r="AH859" s="115"/>
      <c r="AI859" s="115"/>
      <c r="AJ859" s="115"/>
      <c r="AK859" s="115"/>
      <c r="AL859" s="115"/>
      <c r="AM859" s="115"/>
      <c r="AN859" s="115"/>
      <c r="AO859" s="115"/>
      <c r="AP859" s="115"/>
      <c r="AQ859" s="115"/>
      <c r="AR859" s="115"/>
      <c r="AS859" s="115"/>
      <c r="AT859" s="115"/>
      <c r="AU859" s="115"/>
      <c r="AV859" s="115"/>
      <c r="AW859" s="115"/>
      <c r="AX859" s="115"/>
      <c r="AY859" s="115"/>
      <c r="AZ859" s="115"/>
      <c r="BA859" s="115"/>
      <c r="BB859" s="115"/>
      <c r="BC859" s="115"/>
      <c r="BD859" s="115"/>
      <c r="BE859" s="115"/>
      <c r="BF859" s="115"/>
      <c r="BG859" s="115"/>
      <c r="BH859" s="115"/>
      <c r="BI859" s="115"/>
      <c r="BJ859" s="115"/>
      <c r="BK859" s="115"/>
      <c r="BL859" s="115"/>
      <c r="BM859" s="115"/>
      <c r="BN859" s="115"/>
      <c r="BO859" s="115"/>
      <c r="BP859" s="115"/>
      <c r="BQ859" s="115"/>
      <c r="BR859" s="115"/>
      <c r="BS859" s="115"/>
      <c r="BT859" s="115"/>
      <c r="BU859" s="115"/>
      <c r="BV859" s="115"/>
      <c r="BW859" s="115"/>
      <c r="BX859" s="115"/>
      <c r="BY859" s="115"/>
      <c r="BZ859" s="115"/>
      <c r="CA859" s="115"/>
      <c r="CB859" s="115"/>
      <c r="CC859" s="115"/>
    </row>
    <row r="860" spans="1:81" s="114" customFormat="1" ht="20.100000000000001" customHeight="1" x14ac:dyDescent="0.2">
      <c r="A860" s="161"/>
      <c r="B860" s="137"/>
      <c r="C860" s="137"/>
      <c r="D860" s="137"/>
      <c r="E860" s="138"/>
      <c r="F860" s="138"/>
      <c r="G860" s="138"/>
      <c r="H860" s="150"/>
      <c r="I860" s="115"/>
      <c r="J860" s="115"/>
      <c r="K860" s="115"/>
      <c r="L860" s="284"/>
      <c r="M860" s="115"/>
      <c r="N860" s="115"/>
      <c r="O860" s="115"/>
      <c r="P860" s="115"/>
      <c r="Q860" s="266"/>
      <c r="R860" s="287"/>
      <c r="S860" s="115"/>
      <c r="T860" s="115"/>
      <c r="U860" s="115"/>
      <c r="V860" s="115"/>
      <c r="W860" s="115"/>
      <c r="X860" s="115"/>
      <c r="Y860" s="115"/>
      <c r="Z860" s="115"/>
      <c r="AA860" s="115"/>
      <c r="AB860" s="115"/>
      <c r="AC860" s="115"/>
      <c r="AD860" s="115"/>
      <c r="AE860" s="115"/>
      <c r="AF860" s="115"/>
      <c r="AG860" s="115"/>
      <c r="AH860" s="115"/>
      <c r="AI860" s="115"/>
      <c r="AJ860" s="115"/>
      <c r="AK860" s="115"/>
      <c r="AL860" s="115"/>
      <c r="AM860" s="115"/>
      <c r="AN860" s="115"/>
      <c r="AO860" s="115"/>
      <c r="AP860" s="115"/>
      <c r="AQ860" s="115"/>
      <c r="AR860" s="115"/>
      <c r="AS860" s="115"/>
      <c r="AT860" s="115"/>
      <c r="AU860" s="115"/>
      <c r="AV860" s="115"/>
      <c r="AW860" s="115"/>
      <c r="AX860" s="115"/>
      <c r="AY860" s="115"/>
      <c r="AZ860" s="115"/>
      <c r="BA860" s="115"/>
      <c r="BB860" s="115"/>
      <c r="BC860" s="115"/>
      <c r="BD860" s="115"/>
      <c r="BE860" s="115"/>
      <c r="BF860" s="115"/>
      <c r="BG860" s="115"/>
      <c r="BH860" s="115"/>
      <c r="BI860" s="115"/>
      <c r="BJ860" s="115"/>
      <c r="BK860" s="115"/>
      <c r="BL860" s="115"/>
      <c r="BM860" s="115"/>
      <c r="BN860" s="115"/>
      <c r="BO860" s="115"/>
      <c r="BP860" s="115"/>
      <c r="BQ860" s="115"/>
      <c r="BR860" s="115"/>
      <c r="BS860" s="115"/>
      <c r="BT860" s="115"/>
      <c r="BU860" s="115"/>
      <c r="BV860" s="115"/>
      <c r="BW860" s="115"/>
      <c r="BX860" s="115"/>
      <c r="BY860" s="115"/>
      <c r="BZ860" s="115"/>
      <c r="CA860" s="115"/>
      <c r="CB860" s="115"/>
      <c r="CC860" s="115"/>
    </row>
    <row r="861" spans="1:81" s="114" customFormat="1" ht="20.100000000000001" customHeight="1" x14ac:dyDescent="0.3">
      <c r="A861" s="140"/>
      <c r="B861" s="140"/>
      <c r="C861" s="137"/>
      <c r="D861" s="137"/>
      <c r="E861" s="138"/>
      <c r="F861" s="138"/>
      <c r="G861" s="163"/>
      <c r="H861" s="164"/>
      <c r="I861" s="115"/>
      <c r="J861" s="115"/>
      <c r="K861" s="115"/>
      <c r="L861" s="284"/>
      <c r="M861" s="115"/>
      <c r="N861" s="115"/>
      <c r="O861" s="115"/>
      <c r="P861" s="115"/>
      <c r="Q861" s="266"/>
      <c r="R861" s="287"/>
      <c r="S861" s="115"/>
      <c r="T861" s="115"/>
      <c r="U861" s="115"/>
      <c r="V861" s="115"/>
      <c r="W861" s="115"/>
      <c r="X861" s="115"/>
      <c r="Y861" s="115"/>
      <c r="Z861" s="115"/>
      <c r="AA861" s="115"/>
      <c r="AB861" s="115"/>
      <c r="AC861" s="115"/>
      <c r="AD861" s="115"/>
      <c r="AE861" s="115"/>
      <c r="AF861" s="115"/>
      <c r="AG861" s="115"/>
      <c r="AH861" s="115"/>
      <c r="AI861" s="115"/>
      <c r="AJ861" s="115"/>
      <c r="AK861" s="115"/>
      <c r="AL861" s="115"/>
      <c r="AM861" s="115"/>
      <c r="AN861" s="115"/>
      <c r="AO861" s="115"/>
      <c r="AP861" s="115"/>
      <c r="AQ861" s="115"/>
      <c r="AR861" s="115"/>
      <c r="AS861" s="115"/>
      <c r="AT861" s="115"/>
      <c r="AU861" s="115"/>
      <c r="AV861" s="115"/>
      <c r="AW861" s="115"/>
      <c r="AX861" s="115"/>
      <c r="AY861" s="115"/>
      <c r="AZ861" s="115"/>
      <c r="BA861" s="115"/>
      <c r="BB861" s="115"/>
      <c r="BC861" s="115"/>
      <c r="BD861" s="115"/>
      <c r="BE861" s="115"/>
      <c r="BF861" s="115"/>
      <c r="BG861" s="115"/>
      <c r="BH861" s="115"/>
      <c r="BI861" s="115"/>
      <c r="BJ861" s="115"/>
      <c r="BK861" s="115"/>
      <c r="BL861" s="115"/>
      <c r="BM861" s="115"/>
      <c r="BN861" s="115"/>
      <c r="BO861" s="115"/>
      <c r="BP861" s="115"/>
      <c r="BQ861" s="115"/>
      <c r="BR861" s="115"/>
      <c r="BS861" s="115"/>
      <c r="BT861" s="115"/>
      <c r="BU861" s="115"/>
      <c r="BV861" s="115"/>
      <c r="BW861" s="115"/>
      <c r="BX861" s="115"/>
      <c r="BY861" s="115"/>
      <c r="BZ861" s="115"/>
      <c r="CA861" s="115"/>
      <c r="CB861" s="115"/>
      <c r="CC861" s="115"/>
    </row>
    <row r="862" spans="1:81" s="114" customFormat="1" ht="20.100000000000001" customHeight="1" x14ac:dyDescent="0.3">
      <c r="A862" s="140"/>
      <c r="B862" s="140"/>
      <c r="C862" s="137"/>
      <c r="D862" s="137"/>
      <c r="E862" s="138"/>
      <c r="F862" s="138"/>
      <c r="G862" s="163"/>
      <c r="H862" s="136"/>
      <c r="I862" s="115"/>
      <c r="J862" s="115"/>
      <c r="K862" s="115"/>
      <c r="L862" s="284"/>
      <c r="M862" s="115"/>
      <c r="N862" s="115"/>
      <c r="O862" s="115"/>
      <c r="P862" s="115"/>
      <c r="Q862" s="266"/>
      <c r="R862" s="287"/>
      <c r="S862" s="115"/>
      <c r="T862" s="115"/>
      <c r="U862" s="115"/>
      <c r="V862" s="115"/>
      <c r="W862" s="115"/>
      <c r="X862" s="115"/>
      <c r="Y862" s="115"/>
      <c r="Z862" s="115"/>
      <c r="AA862" s="115"/>
      <c r="AB862" s="115"/>
      <c r="AC862" s="115"/>
      <c r="AD862" s="115"/>
      <c r="AE862" s="115"/>
      <c r="AF862" s="115"/>
      <c r="AG862" s="115"/>
      <c r="AH862" s="115"/>
      <c r="AI862" s="115"/>
      <c r="AJ862" s="115"/>
      <c r="AK862" s="115"/>
      <c r="AL862" s="115"/>
      <c r="AM862" s="115"/>
      <c r="AN862" s="115"/>
      <c r="AO862" s="115"/>
      <c r="AP862" s="115"/>
      <c r="AQ862" s="115"/>
      <c r="AR862" s="115"/>
      <c r="AS862" s="115"/>
      <c r="AT862" s="115"/>
      <c r="AU862" s="115"/>
      <c r="AV862" s="115"/>
      <c r="AW862" s="115"/>
      <c r="AX862" s="115"/>
      <c r="AY862" s="115"/>
      <c r="AZ862" s="115"/>
      <c r="BA862" s="115"/>
      <c r="BB862" s="115"/>
      <c r="BC862" s="115"/>
      <c r="BD862" s="115"/>
      <c r="BE862" s="115"/>
      <c r="BF862" s="115"/>
      <c r="BG862" s="115"/>
      <c r="BH862" s="115"/>
      <c r="BI862" s="115"/>
      <c r="BJ862" s="115"/>
      <c r="BK862" s="115"/>
      <c r="BL862" s="115"/>
      <c r="BM862" s="115"/>
      <c r="BN862" s="115"/>
      <c r="BO862" s="115"/>
      <c r="BP862" s="115"/>
      <c r="BQ862" s="115"/>
      <c r="BR862" s="115"/>
      <c r="BS862" s="115"/>
      <c r="BT862" s="115"/>
      <c r="BU862" s="115"/>
      <c r="BV862" s="115"/>
      <c r="BW862" s="115"/>
      <c r="BX862" s="115"/>
      <c r="BY862" s="115"/>
      <c r="BZ862" s="115"/>
      <c r="CA862" s="115"/>
      <c r="CB862" s="115"/>
      <c r="CC862" s="115"/>
    </row>
    <row r="863" spans="1:81" s="114" customFormat="1" ht="20.100000000000001" customHeight="1" x14ac:dyDescent="0.3">
      <c r="A863" s="140"/>
      <c r="B863" s="140"/>
      <c r="C863" s="138"/>
      <c r="D863" s="138"/>
      <c r="E863" s="138"/>
      <c r="F863" s="158"/>
      <c r="G863" s="113"/>
      <c r="H863" s="136"/>
      <c r="I863" s="115"/>
      <c r="J863" s="115"/>
      <c r="K863" s="115"/>
      <c r="L863" s="284"/>
      <c r="M863" s="115"/>
      <c r="N863" s="115"/>
      <c r="O863" s="115"/>
      <c r="P863" s="115"/>
      <c r="Q863" s="266"/>
      <c r="R863" s="287"/>
      <c r="S863" s="115"/>
      <c r="T863" s="115"/>
      <c r="U863" s="115"/>
      <c r="V863" s="115"/>
      <c r="W863" s="115"/>
      <c r="X863" s="115"/>
      <c r="Y863" s="115"/>
      <c r="Z863" s="115"/>
      <c r="AA863" s="115"/>
      <c r="AB863" s="115"/>
      <c r="AC863" s="115"/>
      <c r="AD863" s="115"/>
      <c r="AE863" s="115"/>
      <c r="AF863" s="115"/>
      <c r="AG863" s="115"/>
      <c r="AH863" s="115"/>
      <c r="AI863" s="115"/>
      <c r="AJ863" s="115"/>
      <c r="AK863" s="115"/>
      <c r="AL863" s="115"/>
      <c r="AM863" s="115"/>
      <c r="AN863" s="115"/>
      <c r="AO863" s="115"/>
      <c r="AP863" s="115"/>
      <c r="AQ863" s="115"/>
      <c r="AR863" s="115"/>
      <c r="AS863" s="115"/>
      <c r="AT863" s="115"/>
      <c r="AU863" s="115"/>
      <c r="AV863" s="115"/>
      <c r="AW863" s="115"/>
      <c r="AX863" s="115"/>
      <c r="AY863" s="115"/>
      <c r="AZ863" s="115"/>
      <c r="BA863" s="115"/>
      <c r="BB863" s="115"/>
      <c r="BC863" s="115"/>
      <c r="BD863" s="115"/>
      <c r="BE863" s="115"/>
      <c r="BF863" s="115"/>
      <c r="BG863" s="115"/>
      <c r="BH863" s="115"/>
      <c r="BI863" s="115"/>
      <c r="BJ863" s="115"/>
      <c r="BK863" s="115"/>
      <c r="BL863" s="115"/>
      <c r="BM863" s="115"/>
      <c r="BN863" s="115"/>
      <c r="BO863" s="115"/>
      <c r="BP863" s="115"/>
      <c r="BQ863" s="115"/>
      <c r="BR863" s="115"/>
      <c r="BS863" s="115"/>
      <c r="BT863" s="115"/>
      <c r="BU863" s="115"/>
      <c r="BV863" s="115"/>
      <c r="BW863" s="115"/>
      <c r="BX863" s="115"/>
      <c r="BY863" s="115"/>
      <c r="BZ863" s="115"/>
      <c r="CA863" s="115"/>
      <c r="CB863" s="115"/>
      <c r="CC863" s="115"/>
    </row>
    <row r="864" spans="1:81" s="114" customFormat="1" ht="24.95" customHeight="1" x14ac:dyDescent="0.2">
      <c r="A864" s="140"/>
      <c r="B864" s="140"/>
      <c r="C864" s="168"/>
      <c r="D864" s="168"/>
      <c r="E864" s="168"/>
      <c r="F864" s="168"/>
      <c r="G864" s="168"/>
      <c r="H864" s="169"/>
      <c r="I864" s="115"/>
      <c r="J864" s="115"/>
      <c r="K864" s="115"/>
      <c r="L864" s="284"/>
      <c r="M864" s="115"/>
      <c r="N864" s="115"/>
      <c r="O864" s="115"/>
      <c r="P864" s="115"/>
      <c r="Q864" s="266"/>
      <c r="R864" s="287"/>
      <c r="S864" s="115"/>
      <c r="T864" s="115"/>
      <c r="U864" s="115"/>
      <c r="V864" s="115"/>
      <c r="W864" s="115"/>
      <c r="X864" s="115"/>
      <c r="Y864" s="115"/>
      <c r="Z864" s="115"/>
      <c r="AA864" s="115"/>
      <c r="AB864" s="115"/>
      <c r="AC864" s="115"/>
      <c r="AD864" s="115"/>
      <c r="AE864" s="115"/>
      <c r="AF864" s="115"/>
      <c r="AG864" s="115"/>
      <c r="AH864" s="115"/>
      <c r="AI864" s="115"/>
      <c r="AJ864" s="115"/>
      <c r="AK864" s="115"/>
      <c r="AL864" s="115"/>
      <c r="AM864" s="115"/>
      <c r="AN864" s="115"/>
      <c r="AO864" s="115"/>
      <c r="AP864" s="115"/>
      <c r="AQ864" s="115"/>
      <c r="AR864" s="115"/>
      <c r="AS864" s="115"/>
      <c r="AT864" s="115"/>
      <c r="AU864" s="115"/>
      <c r="AV864" s="115"/>
      <c r="AW864" s="115"/>
      <c r="AX864" s="115"/>
      <c r="AY864" s="115"/>
      <c r="AZ864" s="115"/>
      <c r="BA864" s="115"/>
      <c r="BB864" s="115"/>
      <c r="BC864" s="115"/>
      <c r="BD864" s="115"/>
      <c r="BE864" s="115"/>
      <c r="BF864" s="115"/>
      <c r="BG864" s="115"/>
      <c r="BH864" s="115"/>
      <c r="BI864" s="115"/>
      <c r="BJ864" s="115"/>
      <c r="BK864" s="115"/>
      <c r="BL864" s="115"/>
      <c r="BM864" s="115"/>
      <c r="BN864" s="115"/>
      <c r="BO864" s="115"/>
      <c r="BP864" s="115"/>
      <c r="BQ864" s="115"/>
      <c r="BR864" s="115"/>
      <c r="BS864" s="115"/>
      <c r="BT864" s="115"/>
      <c r="BU864" s="115"/>
      <c r="BV864" s="115"/>
      <c r="BW864" s="115"/>
      <c r="BX864" s="115"/>
      <c r="BY864" s="115"/>
      <c r="BZ864" s="115"/>
      <c r="CA864" s="115"/>
      <c r="CB864" s="115"/>
      <c r="CC864" s="115"/>
    </row>
    <row r="865" spans="1:8" x14ac:dyDescent="0.2">
      <c r="A865" s="114"/>
      <c r="B865" s="114"/>
      <c r="C865" s="114"/>
      <c r="D865" s="114"/>
      <c r="E865" s="114"/>
      <c r="F865" s="114"/>
      <c r="G865" s="114"/>
      <c r="H865" s="114"/>
    </row>
    <row r="866" spans="1:8" x14ac:dyDescent="0.2">
      <c r="A866" s="114"/>
      <c r="B866" s="114"/>
      <c r="C866" s="114"/>
      <c r="D866" s="114"/>
      <c r="E866" s="114"/>
      <c r="F866" s="114"/>
      <c r="G866" s="114"/>
      <c r="H866" s="114"/>
    </row>
  </sheetData>
  <mergeCells count="37">
    <mergeCell ref="A1:H1"/>
    <mergeCell ref="F9:H9"/>
    <mergeCell ref="F10:H10"/>
    <mergeCell ref="A14:B14"/>
    <mergeCell ref="F55:G55"/>
    <mergeCell ref="A32:D32"/>
    <mergeCell ref="A33:D33"/>
    <mergeCell ref="A20:D20"/>
    <mergeCell ref="A21:D21"/>
    <mergeCell ref="A24:D24"/>
    <mergeCell ref="A25:D25"/>
    <mergeCell ref="A26:D26"/>
    <mergeCell ref="A27:D27"/>
    <mergeCell ref="A28:D28"/>
    <mergeCell ref="A29:D29"/>
    <mergeCell ref="A30:D30"/>
    <mergeCell ref="A51:B51"/>
    <mergeCell ref="A19:D19"/>
    <mergeCell ref="A31:D31"/>
    <mergeCell ref="A49:B49"/>
    <mergeCell ref="A50:B50"/>
    <mergeCell ref="A34:D34"/>
    <mergeCell ref="A42:D42"/>
    <mergeCell ref="A40:D40"/>
    <mergeCell ref="A36:D36"/>
    <mergeCell ref="A35:D35"/>
    <mergeCell ref="A41:D41"/>
    <mergeCell ref="A22:D22"/>
    <mergeCell ref="A23:D23"/>
    <mergeCell ref="F8:H8"/>
    <mergeCell ref="A37:D37"/>
    <mergeCell ref="A38:D38"/>
    <mergeCell ref="A39:D39"/>
    <mergeCell ref="M19:P42"/>
    <mergeCell ref="F13:H13"/>
    <mergeCell ref="F11:H12"/>
    <mergeCell ref="F14:H14"/>
  </mergeCells>
  <dataValidations count="6">
    <dataValidation type="list" allowBlank="1" showInputMessage="1" showErrorMessage="1" sqref="J19:J42">
      <formula1>CATEGORIE</formula1>
    </dataValidation>
    <dataValidation type="list" allowBlank="1" showInputMessage="1" showErrorMessage="1" sqref="C50">
      <formula1>REMISE</formula1>
    </dataValidation>
    <dataValidation type="list" allowBlank="1" showInputMessage="1" showErrorMessage="1" sqref="C49">
      <formula1>LIVRAISON</formula1>
    </dataValidation>
    <dataValidation type="list" allowBlank="1" showInputMessage="1" showErrorMessage="1" sqref="A50:A51">
      <formula1>OPTIONS</formula1>
    </dataValidation>
    <dataValidation type="list" allowBlank="1" showInputMessage="1" showErrorMessage="1" sqref="C17">
      <formula1>CLIENTS</formula1>
    </dataValidation>
    <dataValidation type="list" allowBlank="1" showInputMessage="1" showErrorMessage="1" sqref="A19:D42">
      <formula1>INDIRECT(J19)</formula1>
    </dataValidation>
  </dataValidations>
  <printOptions horizontalCentered="1" verticalCentered="1"/>
  <pageMargins left="0.19685039370078741" right="0.19685039370078741" top="0.19685039370078741" bottom="0.19685039370078741" header="0.51181102362204722" footer="0.51181102362204722"/>
  <pageSetup paperSize="9" orientation="portrait"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IS91"/>
  <sheetViews>
    <sheetView zoomScaleNormal="100" workbookViewId="0">
      <pane ySplit="1" topLeftCell="A2" activePane="bottomLeft" state="frozen"/>
      <selection pane="bottomLeft" activeCell="C21" sqref="C21"/>
    </sheetView>
  </sheetViews>
  <sheetFormatPr baseColWidth="10" defaultRowHeight="12.75" x14ac:dyDescent="0.2"/>
  <cols>
    <col min="1" max="1" width="45" style="13" customWidth="1"/>
    <col min="2" max="2" width="12" style="26" customWidth="1"/>
    <col min="3" max="3" width="12.5703125" style="26" customWidth="1"/>
    <col min="4" max="4" width="8.85546875" style="28" customWidth="1"/>
    <col min="5" max="5" width="9.7109375" style="319" customWidth="1"/>
    <col min="6" max="6" width="11.140625" style="226" customWidth="1"/>
    <col min="7" max="7" width="26.7109375" style="28" customWidth="1"/>
    <col min="8" max="8" width="10.5703125" style="35" customWidth="1"/>
    <col min="9" max="9" width="10.5703125" style="46" customWidth="1"/>
    <col min="10" max="10" width="10.7109375" style="52" customWidth="1"/>
    <col min="11" max="11" width="14.85546875" style="259" customWidth="1"/>
    <col min="12" max="12" width="36.140625" style="52" customWidth="1"/>
    <col min="13" max="16384" width="11.42578125" style="1"/>
  </cols>
  <sheetData>
    <row r="1" spans="1:253" ht="38.25" x14ac:dyDescent="0.2">
      <c r="A1" s="3" t="s">
        <v>23</v>
      </c>
      <c r="B1" s="3" t="s">
        <v>30</v>
      </c>
      <c r="C1" s="3" t="s">
        <v>25</v>
      </c>
      <c r="D1" s="3" t="s">
        <v>24</v>
      </c>
      <c r="E1" s="318" t="s">
        <v>58</v>
      </c>
      <c r="F1" s="223" t="s">
        <v>59</v>
      </c>
      <c r="G1" s="3" t="s">
        <v>26</v>
      </c>
      <c r="H1" s="33" t="s">
        <v>27</v>
      </c>
      <c r="I1" s="44" t="s">
        <v>67</v>
      </c>
      <c r="J1" s="48" t="s">
        <v>65</v>
      </c>
      <c r="K1" s="110" t="s">
        <v>66</v>
      </c>
      <c r="L1" s="48" t="s">
        <v>98</v>
      </c>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row>
    <row r="2" spans="1:253" s="20" customFormat="1" x14ac:dyDescent="0.2">
      <c r="A2" s="15" t="s">
        <v>112</v>
      </c>
      <c r="B2" s="19">
        <v>0</v>
      </c>
      <c r="C2" s="19"/>
      <c r="D2" s="19"/>
      <c r="E2" s="227"/>
      <c r="F2" s="224"/>
      <c r="G2" s="19"/>
      <c r="H2" s="34"/>
      <c r="I2" s="45"/>
      <c r="J2" s="49"/>
      <c r="K2" s="256"/>
      <c r="L2" s="49"/>
      <c r="M2" s="16"/>
      <c r="N2" s="16"/>
      <c r="O2" s="16"/>
      <c r="P2" s="16"/>
      <c r="Q2" s="16"/>
      <c r="R2" s="16"/>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c r="BI2" s="16"/>
      <c r="BJ2" s="16"/>
      <c r="BK2" s="16"/>
      <c r="BL2" s="16"/>
      <c r="BM2" s="16"/>
      <c r="BN2" s="16"/>
      <c r="BO2" s="16"/>
      <c r="BP2" s="16"/>
      <c r="BQ2" s="16"/>
      <c r="BR2" s="16"/>
      <c r="BS2" s="16"/>
      <c r="BT2" s="16"/>
      <c r="BU2" s="16"/>
    </row>
    <row r="3" spans="1:253" x14ac:dyDescent="0.2">
      <c r="A3" s="32" t="s">
        <v>113</v>
      </c>
      <c r="B3" s="26">
        <v>1</v>
      </c>
      <c r="C3" s="26">
        <f t="shared" ref="C3:C4" si="0">B3/(1+(D3/100))</f>
        <v>0.83333333333333337</v>
      </c>
      <c r="D3" s="25">
        <v>20</v>
      </c>
      <c r="E3" s="228">
        <v>0.2</v>
      </c>
      <c r="F3" s="229">
        <f>C3-E3</f>
        <v>0.6333333333333333</v>
      </c>
      <c r="G3" s="25" t="s">
        <v>121</v>
      </c>
      <c r="H3" s="236">
        <v>50</v>
      </c>
      <c r="I3" s="46">
        <f>H3*C3</f>
        <v>41.666666666666671</v>
      </c>
      <c r="J3" s="50"/>
      <c r="K3" s="257">
        <v>41753</v>
      </c>
      <c r="L3" s="50" t="s">
        <v>123</v>
      </c>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row>
    <row r="4" spans="1:253" x14ac:dyDescent="0.2">
      <c r="A4" s="32" t="s">
        <v>114</v>
      </c>
      <c r="B4" s="26">
        <v>2</v>
      </c>
      <c r="C4" s="26">
        <f t="shared" si="0"/>
        <v>1.6666666666666667</v>
      </c>
      <c r="D4" s="25">
        <v>20</v>
      </c>
      <c r="E4" s="228">
        <v>0.4</v>
      </c>
      <c r="F4" s="229">
        <f t="shared" ref="F4" si="1">C4-E4</f>
        <v>1.2666666666666666</v>
      </c>
      <c r="G4" s="25" t="s">
        <v>121</v>
      </c>
      <c r="H4" s="236"/>
      <c r="I4" s="46">
        <f t="shared" ref="I4:I10" si="2">H4*C4</f>
        <v>0</v>
      </c>
      <c r="J4" s="50"/>
      <c r="K4" s="257"/>
      <c r="L4" s="50" t="s">
        <v>123</v>
      </c>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row>
    <row r="5" spans="1:253" s="20" customFormat="1" x14ac:dyDescent="0.2">
      <c r="A5" s="15" t="s">
        <v>115</v>
      </c>
      <c r="B5" s="27">
        <v>0</v>
      </c>
      <c r="C5" s="27"/>
      <c r="D5" s="30"/>
      <c r="E5" s="27"/>
      <c r="F5" s="225"/>
      <c r="G5" s="30"/>
      <c r="H5" s="30"/>
      <c r="I5" s="47"/>
      <c r="J5" s="51"/>
      <c r="K5" s="258"/>
      <c r="L5" s="51"/>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c r="BP5" s="16"/>
      <c r="BQ5" s="16"/>
      <c r="BR5" s="16"/>
      <c r="BS5" s="16"/>
      <c r="BT5" s="16"/>
      <c r="BU5" s="16"/>
    </row>
    <row r="6" spans="1:253" x14ac:dyDescent="0.2">
      <c r="A6" s="23" t="s">
        <v>116</v>
      </c>
      <c r="B6" s="26">
        <v>3</v>
      </c>
      <c r="C6" s="26">
        <f t="shared" ref="C6:C7" si="3">B6/(1+(D6/100))</f>
        <v>2.5</v>
      </c>
      <c r="D6" s="25">
        <v>20</v>
      </c>
      <c r="E6" s="228">
        <v>0.6</v>
      </c>
      <c r="F6" s="229">
        <f t="shared" ref="F6:F7" si="4">C6-E6</f>
        <v>1.9</v>
      </c>
      <c r="G6" s="25" t="s">
        <v>121</v>
      </c>
      <c r="H6" s="316"/>
      <c r="I6" s="46">
        <f t="shared" si="2"/>
        <v>0</v>
      </c>
      <c r="J6" s="50"/>
      <c r="K6" s="257"/>
      <c r="L6" s="50" t="s">
        <v>123</v>
      </c>
    </row>
    <row r="7" spans="1:253" x14ac:dyDescent="0.2">
      <c r="A7" s="23" t="s">
        <v>117</v>
      </c>
      <c r="B7" s="26">
        <v>4</v>
      </c>
      <c r="C7" s="26">
        <f t="shared" si="3"/>
        <v>3.3333333333333335</v>
      </c>
      <c r="D7" s="25">
        <v>20</v>
      </c>
      <c r="E7" s="228">
        <v>0.8</v>
      </c>
      <c r="F7" s="229">
        <f t="shared" si="4"/>
        <v>2.5333333333333332</v>
      </c>
      <c r="G7" s="25" t="s">
        <v>122</v>
      </c>
      <c r="H7" s="317"/>
      <c r="I7" s="46">
        <f t="shared" si="2"/>
        <v>0</v>
      </c>
      <c r="J7" s="50"/>
      <c r="K7" s="257"/>
      <c r="L7" s="50" t="s">
        <v>123</v>
      </c>
    </row>
    <row r="8" spans="1:253" x14ac:dyDescent="0.2">
      <c r="A8" s="15" t="s">
        <v>118</v>
      </c>
      <c r="B8" s="27">
        <v>0</v>
      </c>
      <c r="C8" s="27"/>
      <c r="D8" s="30"/>
      <c r="E8" s="27"/>
      <c r="F8" s="27"/>
      <c r="G8" s="30"/>
      <c r="H8" s="30"/>
      <c r="I8" s="30"/>
      <c r="J8" s="51"/>
      <c r="K8" s="258"/>
      <c r="L8" s="51"/>
    </row>
    <row r="9" spans="1:253" s="17" customFormat="1" x14ac:dyDescent="0.2">
      <c r="A9" s="24" t="s">
        <v>119</v>
      </c>
      <c r="B9" s="230">
        <v>5</v>
      </c>
      <c r="C9" s="26">
        <f t="shared" ref="C9" si="5">B9/(1+(D9/100))</f>
        <v>4.166666666666667</v>
      </c>
      <c r="D9" s="25">
        <v>20</v>
      </c>
      <c r="E9" s="26">
        <v>1</v>
      </c>
      <c r="F9" s="229">
        <f t="shared" ref="F9" si="6">C9-E9</f>
        <v>3.166666666666667</v>
      </c>
      <c r="G9" s="25" t="s">
        <v>122</v>
      </c>
      <c r="H9" s="236"/>
      <c r="I9" s="46">
        <f t="shared" ref="I9" si="7">H9*C9</f>
        <v>0</v>
      </c>
      <c r="J9" s="50"/>
      <c r="K9" s="257"/>
      <c r="L9" s="50" t="s">
        <v>123</v>
      </c>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row>
    <row r="10" spans="1:253" s="17" customFormat="1" x14ac:dyDescent="0.2">
      <c r="A10" s="24" t="s">
        <v>120</v>
      </c>
      <c r="B10" s="230">
        <v>6</v>
      </c>
      <c r="C10" s="26">
        <f t="shared" ref="C10" si="8">B10/(1+(D10/100))</f>
        <v>5</v>
      </c>
      <c r="D10" s="25">
        <v>20</v>
      </c>
      <c r="E10" s="26">
        <v>1.2</v>
      </c>
      <c r="F10" s="229">
        <f t="shared" ref="F10" si="9">C10-E10</f>
        <v>3.8</v>
      </c>
      <c r="G10" s="25" t="s">
        <v>122</v>
      </c>
      <c r="H10" s="236"/>
      <c r="I10" s="46">
        <f t="shared" si="2"/>
        <v>0</v>
      </c>
      <c r="J10" s="50"/>
      <c r="K10" s="257"/>
      <c r="L10" s="50" t="s">
        <v>123</v>
      </c>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row>
    <row r="11" spans="1:253" x14ac:dyDescent="0.2">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row>
    <row r="12" spans="1:253" x14ac:dyDescent="0.2">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row>
    <row r="13" spans="1:253" x14ac:dyDescent="0.2">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row>
    <row r="14" spans="1:253" x14ac:dyDescent="0.2">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row>
    <row r="15" spans="1:253" x14ac:dyDescent="0.2">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row>
    <row r="16" spans="1:253" x14ac:dyDescent="0.2">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c r="IJ16" s="16"/>
      <c r="IK16" s="16"/>
      <c r="IL16" s="16"/>
      <c r="IM16" s="16"/>
      <c r="IN16" s="16"/>
      <c r="IO16" s="16"/>
      <c r="IP16" s="16"/>
      <c r="IQ16" s="16"/>
      <c r="IR16" s="16"/>
      <c r="IS16" s="16"/>
    </row>
    <row r="17" spans="13:253" x14ac:dyDescent="0.2">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c r="IJ17" s="16"/>
      <c r="IK17" s="16"/>
      <c r="IL17" s="16"/>
      <c r="IM17" s="16"/>
      <c r="IN17" s="16"/>
      <c r="IO17" s="16"/>
      <c r="IP17" s="16"/>
      <c r="IQ17" s="16"/>
      <c r="IR17" s="16"/>
      <c r="IS17" s="16"/>
    </row>
    <row r="18" spans="13:253" x14ac:dyDescent="0.2">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row>
    <row r="19" spans="13:253" x14ac:dyDescent="0.2">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row>
    <row r="20" spans="13:253" x14ac:dyDescent="0.2">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c r="IJ20" s="16"/>
      <c r="IK20" s="16"/>
      <c r="IL20" s="16"/>
      <c r="IM20" s="16"/>
      <c r="IN20" s="16"/>
      <c r="IO20" s="16"/>
      <c r="IP20" s="16"/>
      <c r="IQ20" s="16"/>
      <c r="IR20" s="16"/>
      <c r="IS20" s="16"/>
    </row>
    <row r="21" spans="13:253" x14ac:dyDescent="0.2">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c r="GB21" s="16"/>
      <c r="GC21" s="16"/>
      <c r="GD21" s="16"/>
      <c r="GE21" s="16"/>
      <c r="GF21" s="16"/>
      <c r="GG21" s="16"/>
      <c r="GH21" s="16"/>
      <c r="GI21" s="16"/>
      <c r="GJ21" s="16"/>
      <c r="GK21" s="16"/>
      <c r="GL21" s="16"/>
      <c r="GM21" s="16"/>
      <c r="GN21" s="16"/>
      <c r="GO21" s="16"/>
      <c r="GP21" s="16"/>
      <c r="GQ21" s="16"/>
      <c r="GR21" s="16"/>
      <c r="GS21" s="16"/>
      <c r="GT21" s="16"/>
      <c r="GU21" s="16"/>
      <c r="GV21" s="16"/>
      <c r="GW21" s="16"/>
      <c r="GX21" s="16"/>
      <c r="GY21" s="16"/>
      <c r="GZ21" s="16"/>
      <c r="HA21" s="16"/>
      <c r="HB21" s="16"/>
      <c r="HC21" s="16"/>
      <c r="HD21" s="16"/>
      <c r="HE21" s="16"/>
      <c r="HF21" s="16"/>
      <c r="HG21" s="16"/>
      <c r="HH21" s="16"/>
      <c r="HI21" s="16"/>
      <c r="HJ21" s="16"/>
      <c r="HK21" s="16"/>
      <c r="HL21" s="16"/>
      <c r="HM21" s="16"/>
      <c r="HN21" s="16"/>
      <c r="HO21" s="16"/>
      <c r="HP21" s="16"/>
      <c r="HQ21" s="16"/>
      <c r="HR21" s="16"/>
      <c r="HS21" s="16"/>
      <c r="HT21" s="16"/>
      <c r="HU21" s="16"/>
      <c r="HV21" s="16"/>
      <c r="HW21" s="16"/>
      <c r="HX21" s="16"/>
      <c r="HY21" s="16"/>
      <c r="HZ21" s="16"/>
      <c r="IA21" s="16"/>
      <c r="IB21" s="16"/>
      <c r="IC21" s="16"/>
      <c r="ID21" s="16"/>
      <c r="IE21" s="16"/>
      <c r="IF21" s="16"/>
      <c r="IG21" s="16"/>
      <c r="IH21" s="16"/>
      <c r="II21" s="16"/>
      <c r="IJ21" s="16"/>
      <c r="IK21" s="16"/>
      <c r="IL21" s="16"/>
      <c r="IM21" s="16"/>
      <c r="IN21" s="16"/>
      <c r="IO21" s="16"/>
      <c r="IP21" s="16"/>
      <c r="IQ21" s="16"/>
      <c r="IR21" s="16"/>
      <c r="IS21" s="16"/>
    </row>
    <row r="22" spans="13:253" x14ac:dyDescent="0.2">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c r="BF22" s="16"/>
      <c r="BG22" s="16"/>
      <c r="BH22" s="16"/>
      <c r="BI22" s="16"/>
      <c r="BJ22" s="16"/>
      <c r="BK22" s="16"/>
      <c r="BL22" s="16"/>
      <c r="BM22" s="16"/>
      <c r="BN22" s="16"/>
      <c r="BO22" s="16"/>
      <c r="BP22" s="16"/>
      <c r="BQ22" s="16"/>
      <c r="BR22" s="16"/>
      <c r="BS22" s="16"/>
      <c r="BT22" s="16"/>
      <c r="BU22" s="16"/>
      <c r="BV22" s="16"/>
      <c r="BW22" s="16"/>
      <c r="BX22" s="16"/>
      <c r="BY22" s="16"/>
      <c r="BZ22" s="16"/>
      <c r="CA22" s="16"/>
      <c r="CB22" s="16"/>
      <c r="CC22" s="16"/>
      <c r="CD22" s="16"/>
      <c r="CE22" s="16"/>
      <c r="CF22" s="16"/>
      <c r="CG22" s="16"/>
      <c r="CH22" s="16"/>
      <c r="CI22" s="16"/>
      <c r="CJ22" s="16"/>
      <c r="CK22" s="16"/>
      <c r="CL22" s="16"/>
      <c r="CM22" s="16"/>
      <c r="CN22" s="16"/>
      <c r="CO22" s="16"/>
      <c r="CP22" s="16"/>
      <c r="CQ22" s="16"/>
      <c r="CR22" s="16"/>
      <c r="CS22" s="16"/>
      <c r="CT22" s="16"/>
      <c r="CU22" s="16"/>
      <c r="CV22" s="16"/>
      <c r="CW22" s="16"/>
      <c r="CX22" s="16"/>
      <c r="CY22" s="16"/>
      <c r="CZ22" s="16"/>
      <c r="DA22" s="16"/>
      <c r="DB22" s="16"/>
      <c r="DC22" s="16"/>
      <c r="DD22" s="16"/>
      <c r="DE22" s="16"/>
      <c r="DF22" s="16"/>
      <c r="DG22" s="16"/>
      <c r="DH22" s="16"/>
      <c r="DI22" s="16"/>
      <c r="DJ22" s="16"/>
      <c r="DK22" s="16"/>
      <c r="DL22" s="16"/>
      <c r="DM22" s="16"/>
      <c r="DN22" s="16"/>
      <c r="DO22" s="16"/>
      <c r="DP22" s="16"/>
      <c r="DQ22" s="16"/>
      <c r="DR22" s="16"/>
      <c r="DS22" s="16"/>
      <c r="DT22" s="16"/>
      <c r="DU22" s="16"/>
      <c r="DV22" s="16"/>
      <c r="DW22" s="16"/>
      <c r="DX22" s="16"/>
      <c r="DY22" s="16"/>
      <c r="DZ22" s="16"/>
      <c r="EA22" s="16"/>
      <c r="EB22" s="16"/>
      <c r="EC22" s="16"/>
      <c r="ED22" s="16"/>
      <c r="EE22" s="16"/>
      <c r="EF22" s="16"/>
      <c r="EG22" s="16"/>
      <c r="EH22" s="16"/>
      <c r="EI22" s="16"/>
      <c r="EJ22" s="16"/>
      <c r="EK22" s="16"/>
      <c r="EL22" s="16"/>
      <c r="EM22" s="16"/>
      <c r="EN22" s="16"/>
      <c r="EO22" s="16"/>
      <c r="EP22" s="16"/>
      <c r="EQ22" s="16"/>
      <c r="ER22" s="16"/>
      <c r="ES22" s="16"/>
      <c r="ET22" s="16"/>
      <c r="EU22" s="16"/>
      <c r="EV22" s="16"/>
      <c r="EW22" s="16"/>
      <c r="EX22" s="16"/>
      <c r="EY22" s="16"/>
      <c r="EZ22" s="16"/>
      <c r="FA22" s="16"/>
      <c r="FB22" s="16"/>
      <c r="FC22" s="16"/>
      <c r="FD22" s="16"/>
      <c r="FE22" s="16"/>
      <c r="FF22" s="16"/>
      <c r="FG22" s="16"/>
      <c r="FH22" s="16"/>
      <c r="FI22" s="16"/>
      <c r="FJ22" s="16"/>
      <c r="FK22" s="16"/>
      <c r="FL22" s="16"/>
      <c r="FM22" s="16"/>
      <c r="FN22" s="16"/>
      <c r="FO22" s="16"/>
      <c r="FP22" s="16"/>
      <c r="FQ22" s="16"/>
      <c r="FR22" s="16"/>
      <c r="FS22" s="16"/>
      <c r="FT22" s="16"/>
      <c r="FU22" s="16"/>
      <c r="FV22" s="16"/>
      <c r="FW22" s="16"/>
      <c r="FX22" s="16"/>
      <c r="FY22" s="16"/>
      <c r="FZ22" s="16"/>
      <c r="GA22" s="16"/>
      <c r="GB22" s="16"/>
      <c r="GC22" s="16"/>
      <c r="GD22" s="16"/>
      <c r="GE22" s="16"/>
      <c r="GF22" s="16"/>
      <c r="GG22" s="16"/>
      <c r="GH22" s="16"/>
      <c r="GI22" s="16"/>
      <c r="GJ22" s="16"/>
      <c r="GK22" s="16"/>
      <c r="GL22" s="16"/>
      <c r="GM22" s="16"/>
      <c r="GN22" s="16"/>
      <c r="GO22" s="16"/>
      <c r="GP22" s="16"/>
      <c r="GQ22" s="16"/>
      <c r="GR22" s="16"/>
      <c r="GS22" s="16"/>
      <c r="GT22" s="16"/>
      <c r="GU22" s="16"/>
      <c r="GV22" s="16"/>
      <c r="GW22" s="16"/>
      <c r="GX22" s="16"/>
      <c r="GY22" s="16"/>
      <c r="GZ22" s="16"/>
      <c r="HA22" s="16"/>
      <c r="HB22" s="16"/>
      <c r="HC22" s="16"/>
      <c r="HD22" s="16"/>
      <c r="HE22" s="16"/>
      <c r="HF22" s="16"/>
      <c r="HG22" s="16"/>
      <c r="HH22" s="16"/>
      <c r="HI22" s="16"/>
      <c r="HJ22" s="16"/>
      <c r="HK22" s="16"/>
      <c r="HL22" s="16"/>
      <c r="HM22" s="16"/>
      <c r="HN22" s="16"/>
      <c r="HO22" s="16"/>
      <c r="HP22" s="16"/>
      <c r="HQ22" s="16"/>
      <c r="HR22" s="16"/>
      <c r="HS22" s="16"/>
      <c r="HT22" s="16"/>
      <c r="HU22" s="16"/>
      <c r="HV22" s="16"/>
      <c r="HW22" s="16"/>
      <c r="HX22" s="16"/>
      <c r="HY22" s="16"/>
      <c r="HZ22" s="16"/>
      <c r="IA22" s="16"/>
      <c r="IB22" s="16"/>
      <c r="IC22" s="16"/>
      <c r="ID22" s="16"/>
      <c r="IE22" s="16"/>
      <c r="IF22" s="16"/>
      <c r="IG22" s="16"/>
      <c r="IH22" s="16"/>
      <c r="II22" s="16"/>
      <c r="IJ22" s="16"/>
      <c r="IK22" s="16"/>
      <c r="IL22" s="16"/>
      <c r="IM22" s="16"/>
      <c r="IN22" s="16"/>
      <c r="IO22" s="16"/>
      <c r="IP22" s="16"/>
      <c r="IQ22" s="16"/>
      <c r="IR22" s="16"/>
      <c r="IS22" s="16"/>
    </row>
    <row r="23" spans="13:253" x14ac:dyDescent="0.2">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6"/>
      <c r="CR23" s="16"/>
      <c r="CS23" s="16"/>
      <c r="CT23" s="16"/>
      <c r="CU23" s="16"/>
      <c r="CV23" s="16"/>
      <c r="CW23" s="16"/>
      <c r="CX23" s="16"/>
      <c r="CY23" s="16"/>
      <c r="CZ23" s="16"/>
      <c r="DA23" s="16"/>
      <c r="DB23" s="16"/>
      <c r="DC23" s="16"/>
      <c r="DD23" s="16"/>
      <c r="DE23" s="16"/>
      <c r="DF23" s="16"/>
      <c r="DG23" s="16"/>
      <c r="DH23" s="16"/>
      <c r="DI23" s="16"/>
      <c r="DJ23" s="16"/>
      <c r="DK23" s="16"/>
      <c r="DL23" s="16"/>
      <c r="DM23" s="16"/>
      <c r="DN23" s="16"/>
      <c r="DO23" s="16"/>
      <c r="DP23" s="16"/>
      <c r="DQ23" s="16"/>
      <c r="DR23" s="16"/>
      <c r="DS23" s="16"/>
      <c r="DT23" s="16"/>
      <c r="DU23" s="16"/>
      <c r="DV23" s="16"/>
      <c r="DW23" s="16"/>
      <c r="DX23" s="16"/>
      <c r="DY23" s="16"/>
      <c r="DZ23" s="16"/>
      <c r="EA23" s="16"/>
      <c r="EB23" s="16"/>
      <c r="EC23" s="16"/>
      <c r="ED23" s="16"/>
      <c r="EE23" s="16"/>
      <c r="EF23" s="16"/>
      <c r="EG23" s="16"/>
      <c r="EH23" s="16"/>
      <c r="EI23" s="16"/>
      <c r="EJ23" s="16"/>
      <c r="EK23" s="16"/>
      <c r="EL23" s="16"/>
      <c r="EM23" s="16"/>
      <c r="EN23" s="16"/>
      <c r="EO23" s="16"/>
      <c r="EP23" s="16"/>
      <c r="EQ23" s="16"/>
      <c r="ER23" s="16"/>
      <c r="ES23" s="16"/>
      <c r="ET23" s="16"/>
      <c r="EU23" s="16"/>
      <c r="EV23" s="16"/>
      <c r="EW23" s="16"/>
      <c r="EX23" s="16"/>
      <c r="EY23" s="16"/>
      <c r="EZ23" s="16"/>
      <c r="FA23" s="16"/>
      <c r="FB23" s="16"/>
      <c r="FC23" s="16"/>
      <c r="FD23" s="16"/>
      <c r="FE23" s="16"/>
      <c r="FF23" s="16"/>
      <c r="FG23" s="16"/>
      <c r="FH23" s="16"/>
      <c r="FI23" s="16"/>
      <c r="FJ23" s="16"/>
      <c r="FK23" s="16"/>
      <c r="FL23" s="16"/>
      <c r="FM23" s="16"/>
      <c r="FN23" s="16"/>
      <c r="FO23" s="16"/>
      <c r="FP23" s="16"/>
      <c r="FQ23" s="16"/>
      <c r="FR23" s="16"/>
      <c r="FS23" s="16"/>
      <c r="FT23" s="16"/>
      <c r="FU23" s="16"/>
      <c r="FV23" s="16"/>
      <c r="FW23" s="16"/>
      <c r="FX23" s="16"/>
      <c r="FY23" s="16"/>
      <c r="FZ23" s="16"/>
      <c r="GA23" s="16"/>
      <c r="GB23" s="16"/>
      <c r="GC23" s="16"/>
      <c r="GD23" s="16"/>
      <c r="GE23" s="16"/>
      <c r="GF23" s="16"/>
      <c r="GG23" s="16"/>
      <c r="GH23" s="16"/>
      <c r="GI23" s="16"/>
      <c r="GJ23" s="16"/>
      <c r="GK23" s="16"/>
      <c r="GL23" s="16"/>
      <c r="GM23" s="16"/>
      <c r="GN23" s="16"/>
      <c r="GO23" s="16"/>
      <c r="GP23" s="16"/>
      <c r="GQ23" s="16"/>
      <c r="GR23" s="16"/>
      <c r="GS23" s="16"/>
      <c r="GT23" s="16"/>
      <c r="GU23" s="16"/>
      <c r="GV23" s="16"/>
      <c r="GW23" s="16"/>
      <c r="GX23" s="16"/>
      <c r="GY23" s="16"/>
      <c r="GZ23" s="16"/>
      <c r="HA23" s="16"/>
      <c r="HB23" s="16"/>
      <c r="HC23" s="16"/>
      <c r="HD23" s="16"/>
      <c r="HE23" s="16"/>
      <c r="HF23" s="16"/>
      <c r="HG23" s="16"/>
      <c r="HH23" s="16"/>
      <c r="HI23" s="16"/>
      <c r="HJ23" s="16"/>
      <c r="HK23" s="16"/>
      <c r="HL23" s="16"/>
      <c r="HM23" s="16"/>
      <c r="HN23" s="16"/>
      <c r="HO23" s="16"/>
      <c r="HP23" s="16"/>
      <c r="HQ23" s="16"/>
      <c r="HR23" s="16"/>
      <c r="HS23" s="16"/>
      <c r="HT23" s="16"/>
      <c r="HU23" s="16"/>
      <c r="HV23" s="16"/>
      <c r="HW23" s="16"/>
      <c r="HX23" s="16"/>
      <c r="HY23" s="16"/>
      <c r="HZ23" s="16"/>
      <c r="IA23" s="16"/>
      <c r="IB23" s="16"/>
      <c r="IC23" s="16"/>
      <c r="ID23" s="16"/>
      <c r="IE23" s="16"/>
      <c r="IF23" s="16"/>
      <c r="IG23" s="16"/>
      <c r="IH23" s="16"/>
      <c r="II23" s="16"/>
      <c r="IJ23" s="16"/>
      <c r="IK23" s="16"/>
      <c r="IL23" s="16"/>
      <c r="IM23" s="16"/>
      <c r="IN23" s="16"/>
      <c r="IO23" s="16"/>
      <c r="IP23" s="16"/>
      <c r="IQ23" s="16"/>
      <c r="IR23" s="16"/>
      <c r="IS23" s="16"/>
    </row>
    <row r="24" spans="13:253" x14ac:dyDescent="0.2">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6"/>
      <c r="DI24" s="16"/>
      <c r="DJ24" s="16"/>
      <c r="DK24" s="16"/>
      <c r="DL24" s="16"/>
      <c r="DM24" s="16"/>
      <c r="DN24" s="16"/>
      <c r="DO24" s="16"/>
      <c r="DP24" s="16"/>
      <c r="DQ24" s="16"/>
      <c r="DR24" s="16"/>
      <c r="DS24" s="16"/>
      <c r="DT24" s="16"/>
      <c r="DU24" s="16"/>
      <c r="DV24" s="16"/>
      <c r="DW24" s="16"/>
      <c r="DX24" s="16"/>
      <c r="DY24" s="16"/>
      <c r="DZ24" s="16"/>
      <c r="EA24" s="16"/>
      <c r="EB24" s="16"/>
      <c r="EC24" s="16"/>
      <c r="ED24" s="16"/>
      <c r="EE24" s="16"/>
      <c r="EF24" s="16"/>
      <c r="EG24" s="16"/>
      <c r="EH24" s="16"/>
      <c r="EI24" s="16"/>
      <c r="EJ24" s="16"/>
      <c r="EK24" s="16"/>
      <c r="EL24" s="16"/>
      <c r="EM24" s="16"/>
      <c r="EN24" s="16"/>
      <c r="EO24" s="16"/>
      <c r="EP24" s="16"/>
      <c r="EQ24" s="16"/>
      <c r="ER24" s="16"/>
      <c r="ES24" s="16"/>
      <c r="ET24" s="16"/>
      <c r="EU24" s="16"/>
      <c r="EV24" s="16"/>
      <c r="EW24" s="16"/>
      <c r="EX24" s="16"/>
      <c r="EY24" s="16"/>
      <c r="EZ24" s="16"/>
      <c r="FA24" s="16"/>
      <c r="FB24" s="16"/>
      <c r="FC24" s="16"/>
      <c r="FD24" s="16"/>
      <c r="FE24" s="16"/>
      <c r="FF24" s="16"/>
      <c r="FG24" s="16"/>
      <c r="FH24" s="16"/>
      <c r="FI24" s="16"/>
      <c r="FJ24" s="16"/>
      <c r="FK24" s="16"/>
      <c r="FL24" s="16"/>
      <c r="FM24" s="16"/>
      <c r="FN24" s="16"/>
      <c r="FO24" s="16"/>
      <c r="FP24" s="16"/>
      <c r="FQ24" s="16"/>
      <c r="FR24" s="16"/>
      <c r="FS24" s="16"/>
      <c r="FT24" s="16"/>
      <c r="FU24" s="16"/>
      <c r="FV24" s="16"/>
      <c r="FW24" s="16"/>
      <c r="FX24" s="16"/>
      <c r="FY24" s="16"/>
      <c r="FZ24" s="16"/>
      <c r="GA24" s="16"/>
      <c r="GB24" s="16"/>
      <c r="GC24" s="16"/>
      <c r="GD24" s="16"/>
      <c r="GE24" s="16"/>
      <c r="GF24" s="16"/>
      <c r="GG24" s="16"/>
      <c r="GH24" s="16"/>
      <c r="GI24" s="16"/>
      <c r="GJ24" s="16"/>
      <c r="GK24" s="16"/>
      <c r="GL24" s="16"/>
      <c r="GM24" s="16"/>
      <c r="GN24" s="16"/>
      <c r="GO24" s="16"/>
      <c r="GP24" s="16"/>
      <c r="GQ24" s="16"/>
      <c r="GR24" s="16"/>
      <c r="GS24" s="16"/>
      <c r="GT24" s="16"/>
      <c r="GU24" s="16"/>
      <c r="GV24" s="16"/>
      <c r="GW24" s="16"/>
      <c r="GX24" s="16"/>
      <c r="GY24" s="16"/>
      <c r="GZ24" s="16"/>
      <c r="HA24" s="16"/>
      <c r="HB24" s="16"/>
      <c r="HC24" s="16"/>
      <c r="HD24" s="16"/>
      <c r="HE24" s="16"/>
      <c r="HF24" s="16"/>
      <c r="HG24" s="16"/>
      <c r="HH24" s="16"/>
      <c r="HI24" s="16"/>
      <c r="HJ24" s="16"/>
      <c r="HK24" s="16"/>
      <c r="HL24" s="16"/>
      <c r="HM24" s="16"/>
      <c r="HN24" s="16"/>
      <c r="HO24" s="16"/>
      <c r="HP24" s="16"/>
      <c r="HQ24" s="16"/>
      <c r="HR24" s="16"/>
      <c r="HS24" s="16"/>
      <c r="HT24" s="16"/>
      <c r="HU24" s="16"/>
      <c r="HV24" s="16"/>
      <c r="HW24" s="16"/>
      <c r="HX24" s="16"/>
      <c r="HY24" s="16"/>
      <c r="HZ24" s="16"/>
      <c r="IA24" s="16"/>
      <c r="IB24" s="16"/>
      <c r="IC24" s="16"/>
      <c r="ID24" s="16"/>
      <c r="IE24" s="16"/>
      <c r="IF24" s="16"/>
      <c r="IG24" s="16"/>
      <c r="IH24" s="16"/>
      <c r="II24" s="16"/>
      <c r="IJ24" s="16"/>
      <c r="IK24" s="16"/>
      <c r="IL24" s="16"/>
      <c r="IM24" s="16"/>
      <c r="IN24" s="16"/>
      <c r="IO24" s="16"/>
      <c r="IP24" s="16"/>
      <c r="IQ24" s="16"/>
      <c r="IR24" s="16"/>
      <c r="IS24" s="16"/>
    </row>
    <row r="25" spans="13:253" x14ac:dyDescent="0.2">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16"/>
      <c r="CT25" s="16"/>
      <c r="CU25" s="16"/>
      <c r="CV25" s="16"/>
      <c r="CW25" s="16"/>
      <c r="CX25" s="16"/>
      <c r="CY25" s="16"/>
      <c r="CZ25" s="16"/>
      <c r="DA25" s="16"/>
      <c r="DB25" s="16"/>
      <c r="DC25" s="16"/>
      <c r="DD25" s="16"/>
      <c r="DE25" s="16"/>
      <c r="DF25" s="16"/>
      <c r="DG25" s="16"/>
      <c r="DH25" s="16"/>
      <c r="DI25" s="16"/>
      <c r="DJ25" s="16"/>
      <c r="DK25" s="16"/>
      <c r="DL25" s="16"/>
      <c r="DM25" s="16"/>
      <c r="DN25" s="16"/>
      <c r="DO25" s="16"/>
      <c r="DP25" s="16"/>
      <c r="DQ25" s="16"/>
      <c r="DR25" s="16"/>
      <c r="DS25" s="16"/>
      <c r="DT25" s="16"/>
      <c r="DU25" s="16"/>
      <c r="DV25" s="16"/>
      <c r="DW25" s="16"/>
      <c r="DX25" s="16"/>
      <c r="DY25" s="16"/>
      <c r="DZ25" s="16"/>
      <c r="EA25" s="16"/>
      <c r="EB25" s="16"/>
      <c r="EC25" s="16"/>
      <c r="ED25" s="16"/>
      <c r="EE25" s="16"/>
      <c r="EF25" s="16"/>
      <c r="EG25" s="16"/>
      <c r="EH25" s="16"/>
      <c r="EI25" s="16"/>
      <c r="EJ25" s="16"/>
      <c r="EK25" s="16"/>
      <c r="EL25" s="16"/>
      <c r="EM25" s="16"/>
      <c r="EN25" s="16"/>
      <c r="EO25" s="16"/>
      <c r="EP25" s="16"/>
      <c r="EQ25" s="16"/>
      <c r="ER25" s="16"/>
      <c r="ES25" s="16"/>
      <c r="ET25" s="16"/>
      <c r="EU25" s="16"/>
      <c r="EV25" s="16"/>
      <c r="EW25" s="16"/>
      <c r="EX25" s="16"/>
      <c r="EY25" s="16"/>
      <c r="EZ25" s="16"/>
      <c r="FA25" s="16"/>
      <c r="FB25" s="16"/>
      <c r="FC25" s="16"/>
      <c r="FD25" s="16"/>
      <c r="FE25" s="16"/>
      <c r="FF25" s="16"/>
      <c r="FG25" s="16"/>
      <c r="FH25" s="16"/>
      <c r="FI25" s="16"/>
      <c r="FJ25" s="16"/>
      <c r="FK25" s="16"/>
      <c r="FL25" s="16"/>
      <c r="FM25" s="16"/>
      <c r="FN25" s="16"/>
      <c r="FO25" s="16"/>
      <c r="FP25" s="16"/>
      <c r="FQ25" s="16"/>
      <c r="FR25" s="16"/>
      <c r="FS25" s="16"/>
      <c r="FT25" s="16"/>
      <c r="FU25" s="16"/>
      <c r="FV25" s="16"/>
      <c r="FW25" s="16"/>
      <c r="FX25" s="16"/>
      <c r="FY25" s="16"/>
      <c r="FZ25" s="16"/>
      <c r="GA25" s="16"/>
      <c r="GB25" s="16"/>
      <c r="GC25" s="16"/>
      <c r="GD25" s="16"/>
      <c r="GE25" s="16"/>
      <c r="GF25" s="16"/>
      <c r="GG25" s="16"/>
      <c r="GH25" s="16"/>
      <c r="GI25" s="16"/>
      <c r="GJ25" s="16"/>
      <c r="GK25" s="16"/>
      <c r="GL25" s="16"/>
      <c r="GM25" s="16"/>
      <c r="GN25" s="16"/>
      <c r="GO25" s="16"/>
      <c r="GP25" s="16"/>
      <c r="GQ25" s="16"/>
      <c r="GR25" s="16"/>
      <c r="GS25" s="16"/>
      <c r="GT25" s="16"/>
      <c r="GU25" s="16"/>
      <c r="GV25" s="16"/>
      <c r="GW25" s="16"/>
      <c r="GX25" s="16"/>
      <c r="GY25" s="16"/>
      <c r="GZ25" s="16"/>
      <c r="HA25" s="16"/>
      <c r="HB25" s="16"/>
      <c r="HC25" s="16"/>
      <c r="HD25" s="16"/>
      <c r="HE25" s="16"/>
      <c r="HF25" s="16"/>
      <c r="HG25" s="16"/>
      <c r="HH25" s="16"/>
      <c r="HI25" s="16"/>
      <c r="HJ25" s="16"/>
      <c r="HK25" s="16"/>
      <c r="HL25" s="16"/>
      <c r="HM25" s="16"/>
      <c r="HN25" s="16"/>
      <c r="HO25" s="16"/>
      <c r="HP25" s="16"/>
      <c r="HQ25" s="16"/>
      <c r="HR25" s="16"/>
      <c r="HS25" s="16"/>
      <c r="HT25" s="16"/>
      <c r="HU25" s="16"/>
      <c r="HV25" s="16"/>
      <c r="HW25" s="16"/>
      <c r="HX25" s="16"/>
      <c r="HY25" s="16"/>
      <c r="HZ25" s="16"/>
      <c r="IA25" s="16"/>
      <c r="IB25" s="16"/>
      <c r="IC25" s="16"/>
      <c r="ID25" s="16"/>
      <c r="IE25" s="16"/>
      <c r="IF25" s="16"/>
      <c r="IG25" s="16"/>
      <c r="IH25" s="16"/>
      <c r="II25" s="16"/>
      <c r="IJ25" s="16"/>
      <c r="IK25" s="16"/>
      <c r="IL25" s="16"/>
      <c r="IM25" s="16"/>
      <c r="IN25" s="16"/>
      <c r="IO25" s="16"/>
      <c r="IP25" s="16"/>
      <c r="IQ25" s="16"/>
      <c r="IR25" s="16"/>
      <c r="IS25" s="16"/>
    </row>
    <row r="26" spans="13:253" x14ac:dyDescent="0.2">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6"/>
      <c r="DI26" s="16"/>
      <c r="DJ26" s="16"/>
      <c r="DK26" s="16"/>
      <c r="DL26" s="16"/>
      <c r="DM26" s="16"/>
      <c r="DN26" s="16"/>
      <c r="DO26" s="16"/>
      <c r="DP26" s="16"/>
      <c r="DQ26" s="16"/>
      <c r="DR26" s="16"/>
      <c r="DS26" s="16"/>
      <c r="DT26" s="16"/>
      <c r="DU26" s="16"/>
      <c r="DV26" s="16"/>
      <c r="DW26" s="16"/>
      <c r="DX26" s="16"/>
      <c r="DY26" s="16"/>
      <c r="DZ26" s="16"/>
      <c r="EA26" s="16"/>
      <c r="EB26" s="16"/>
      <c r="EC26" s="16"/>
      <c r="ED26" s="16"/>
      <c r="EE26" s="16"/>
      <c r="EF26" s="16"/>
      <c r="EG26" s="16"/>
      <c r="EH26" s="16"/>
      <c r="EI26" s="16"/>
      <c r="EJ26" s="16"/>
      <c r="EK26" s="16"/>
      <c r="EL26" s="16"/>
      <c r="EM26" s="16"/>
      <c r="EN26" s="16"/>
      <c r="EO26" s="16"/>
      <c r="EP26" s="16"/>
      <c r="EQ26" s="16"/>
      <c r="ER26" s="16"/>
      <c r="ES26" s="16"/>
      <c r="ET26" s="16"/>
      <c r="EU26" s="16"/>
      <c r="EV26" s="16"/>
      <c r="EW26" s="16"/>
      <c r="EX26" s="16"/>
      <c r="EY26" s="16"/>
      <c r="EZ26" s="16"/>
      <c r="FA26" s="16"/>
      <c r="FB26" s="16"/>
      <c r="FC26" s="16"/>
      <c r="FD26" s="16"/>
      <c r="FE26" s="16"/>
      <c r="FF26" s="16"/>
      <c r="FG26" s="16"/>
      <c r="FH26" s="16"/>
      <c r="FI26" s="16"/>
      <c r="FJ26" s="16"/>
      <c r="FK26" s="16"/>
      <c r="FL26" s="16"/>
      <c r="FM26" s="16"/>
      <c r="FN26" s="16"/>
      <c r="FO26" s="16"/>
      <c r="FP26" s="16"/>
      <c r="FQ26" s="16"/>
      <c r="FR26" s="16"/>
      <c r="FS26" s="16"/>
      <c r="FT26" s="16"/>
      <c r="FU26" s="16"/>
      <c r="FV26" s="16"/>
      <c r="FW26" s="16"/>
      <c r="FX26" s="16"/>
      <c r="FY26" s="16"/>
      <c r="FZ26" s="16"/>
      <c r="GA26" s="16"/>
      <c r="GB26" s="16"/>
      <c r="GC26" s="16"/>
      <c r="GD26" s="16"/>
      <c r="GE26" s="16"/>
      <c r="GF26" s="16"/>
      <c r="GG26" s="16"/>
      <c r="GH26" s="16"/>
      <c r="GI26" s="16"/>
      <c r="GJ26" s="16"/>
      <c r="GK26" s="16"/>
      <c r="GL26" s="16"/>
      <c r="GM26" s="16"/>
      <c r="GN26" s="16"/>
      <c r="GO26" s="16"/>
      <c r="GP26" s="16"/>
      <c r="GQ26" s="16"/>
      <c r="GR26" s="16"/>
      <c r="GS26" s="16"/>
      <c r="GT26" s="16"/>
      <c r="GU26" s="16"/>
      <c r="GV26" s="16"/>
      <c r="GW26" s="16"/>
      <c r="GX26" s="16"/>
      <c r="GY26" s="16"/>
      <c r="GZ26" s="16"/>
      <c r="HA26" s="16"/>
      <c r="HB26" s="16"/>
      <c r="HC26" s="16"/>
      <c r="HD26" s="16"/>
      <c r="HE26" s="16"/>
      <c r="HF26" s="16"/>
      <c r="HG26" s="16"/>
      <c r="HH26" s="16"/>
      <c r="HI26" s="16"/>
      <c r="HJ26" s="16"/>
      <c r="HK26" s="16"/>
      <c r="HL26" s="16"/>
      <c r="HM26" s="16"/>
      <c r="HN26" s="16"/>
      <c r="HO26" s="16"/>
      <c r="HP26" s="16"/>
      <c r="HQ26" s="16"/>
      <c r="HR26" s="16"/>
      <c r="HS26" s="16"/>
      <c r="HT26" s="16"/>
      <c r="HU26" s="16"/>
      <c r="HV26" s="16"/>
      <c r="HW26" s="16"/>
      <c r="HX26" s="16"/>
      <c r="HY26" s="16"/>
      <c r="HZ26" s="16"/>
      <c r="IA26" s="16"/>
      <c r="IB26" s="16"/>
      <c r="IC26" s="16"/>
      <c r="ID26" s="16"/>
      <c r="IE26" s="16"/>
      <c r="IF26" s="16"/>
      <c r="IG26" s="16"/>
      <c r="IH26" s="16"/>
      <c r="II26" s="16"/>
      <c r="IJ26" s="16"/>
      <c r="IK26" s="16"/>
      <c r="IL26" s="16"/>
      <c r="IM26" s="16"/>
      <c r="IN26" s="16"/>
      <c r="IO26" s="16"/>
      <c r="IP26" s="16"/>
      <c r="IQ26" s="16"/>
      <c r="IR26" s="16"/>
      <c r="IS26" s="16"/>
    </row>
    <row r="27" spans="13:253" x14ac:dyDescent="0.2">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c r="DG27" s="16"/>
      <c r="DH27" s="16"/>
      <c r="DI27" s="16"/>
      <c r="DJ27" s="16"/>
      <c r="DK27" s="16"/>
      <c r="DL27" s="16"/>
      <c r="DM27" s="16"/>
      <c r="DN27" s="16"/>
      <c r="DO27" s="16"/>
      <c r="DP27" s="16"/>
      <c r="DQ27" s="16"/>
      <c r="DR27" s="16"/>
      <c r="DS27" s="16"/>
      <c r="DT27" s="16"/>
      <c r="DU27" s="16"/>
      <c r="DV27" s="16"/>
      <c r="DW27" s="16"/>
      <c r="DX27" s="16"/>
      <c r="DY27" s="16"/>
      <c r="DZ27" s="16"/>
      <c r="EA27" s="16"/>
      <c r="EB27" s="16"/>
      <c r="EC27" s="16"/>
      <c r="ED27" s="16"/>
      <c r="EE27" s="16"/>
      <c r="EF27" s="16"/>
      <c r="EG27" s="16"/>
      <c r="EH27" s="16"/>
      <c r="EI27" s="16"/>
      <c r="EJ27" s="16"/>
      <c r="EK27" s="16"/>
      <c r="EL27" s="16"/>
      <c r="EM27" s="16"/>
      <c r="EN27" s="16"/>
      <c r="EO27" s="16"/>
      <c r="EP27" s="16"/>
      <c r="EQ27" s="16"/>
      <c r="ER27" s="16"/>
      <c r="ES27" s="16"/>
      <c r="ET27" s="16"/>
      <c r="EU27" s="16"/>
      <c r="EV27" s="16"/>
      <c r="EW27" s="16"/>
      <c r="EX27" s="16"/>
      <c r="EY27" s="16"/>
      <c r="EZ27" s="16"/>
      <c r="FA27" s="16"/>
      <c r="FB27" s="16"/>
      <c r="FC27" s="16"/>
      <c r="FD27" s="16"/>
      <c r="FE27" s="16"/>
      <c r="FF27" s="16"/>
      <c r="FG27" s="16"/>
      <c r="FH27" s="16"/>
      <c r="FI27" s="16"/>
      <c r="FJ27" s="16"/>
      <c r="FK27" s="16"/>
      <c r="FL27" s="16"/>
      <c r="FM27" s="16"/>
      <c r="FN27" s="16"/>
      <c r="FO27" s="16"/>
      <c r="FP27" s="16"/>
      <c r="FQ27" s="16"/>
      <c r="FR27" s="16"/>
      <c r="FS27" s="16"/>
      <c r="FT27" s="16"/>
      <c r="FU27" s="16"/>
      <c r="FV27" s="16"/>
      <c r="FW27" s="16"/>
      <c r="FX27" s="16"/>
      <c r="FY27" s="16"/>
      <c r="FZ27" s="16"/>
      <c r="GA27" s="16"/>
      <c r="GB27" s="16"/>
      <c r="GC27" s="16"/>
      <c r="GD27" s="16"/>
      <c r="GE27" s="16"/>
      <c r="GF27" s="16"/>
      <c r="GG27" s="16"/>
      <c r="GH27" s="16"/>
      <c r="GI27" s="16"/>
      <c r="GJ27" s="16"/>
      <c r="GK27" s="16"/>
      <c r="GL27" s="16"/>
      <c r="GM27" s="16"/>
      <c r="GN27" s="16"/>
      <c r="GO27" s="16"/>
      <c r="GP27" s="16"/>
      <c r="GQ27" s="16"/>
      <c r="GR27" s="16"/>
      <c r="GS27" s="16"/>
      <c r="GT27" s="16"/>
      <c r="GU27" s="16"/>
      <c r="GV27" s="16"/>
      <c r="GW27" s="16"/>
      <c r="GX27" s="16"/>
      <c r="GY27" s="16"/>
      <c r="GZ27" s="16"/>
      <c r="HA27" s="16"/>
      <c r="HB27" s="16"/>
      <c r="HC27" s="16"/>
      <c r="HD27" s="16"/>
      <c r="HE27" s="16"/>
      <c r="HF27" s="16"/>
      <c r="HG27" s="16"/>
      <c r="HH27" s="16"/>
      <c r="HI27" s="16"/>
      <c r="HJ27" s="16"/>
      <c r="HK27" s="16"/>
      <c r="HL27" s="16"/>
      <c r="HM27" s="16"/>
      <c r="HN27" s="16"/>
      <c r="HO27" s="16"/>
      <c r="HP27" s="16"/>
      <c r="HQ27" s="16"/>
      <c r="HR27" s="16"/>
      <c r="HS27" s="16"/>
      <c r="HT27" s="16"/>
      <c r="HU27" s="16"/>
      <c r="HV27" s="16"/>
      <c r="HW27" s="16"/>
      <c r="HX27" s="16"/>
      <c r="HY27" s="16"/>
      <c r="HZ27" s="16"/>
      <c r="IA27" s="16"/>
      <c r="IB27" s="16"/>
      <c r="IC27" s="16"/>
      <c r="ID27" s="16"/>
      <c r="IE27" s="16"/>
      <c r="IF27" s="16"/>
      <c r="IG27" s="16"/>
      <c r="IH27" s="16"/>
      <c r="II27" s="16"/>
      <c r="IJ27" s="16"/>
      <c r="IK27" s="16"/>
      <c r="IL27" s="16"/>
      <c r="IM27" s="16"/>
      <c r="IN27" s="16"/>
      <c r="IO27" s="16"/>
      <c r="IP27" s="16"/>
      <c r="IQ27" s="16"/>
      <c r="IR27" s="16"/>
      <c r="IS27" s="16"/>
    </row>
    <row r="28" spans="13:253" x14ac:dyDescent="0.2">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16"/>
      <c r="EJ28" s="16"/>
      <c r="EK28" s="16"/>
      <c r="EL28" s="16"/>
      <c r="EM28" s="16"/>
      <c r="EN28" s="16"/>
      <c r="EO28" s="16"/>
      <c r="EP28" s="16"/>
      <c r="EQ28" s="16"/>
      <c r="ER28" s="16"/>
      <c r="ES28" s="16"/>
      <c r="ET28" s="16"/>
      <c r="EU28" s="16"/>
      <c r="EV28" s="16"/>
      <c r="EW28" s="16"/>
      <c r="EX28" s="16"/>
      <c r="EY28" s="16"/>
      <c r="EZ28" s="16"/>
      <c r="FA28" s="16"/>
      <c r="FB28" s="16"/>
      <c r="FC28" s="16"/>
      <c r="FD28" s="16"/>
      <c r="FE28" s="16"/>
      <c r="FF28" s="16"/>
      <c r="FG28" s="16"/>
      <c r="FH28" s="16"/>
      <c r="FI28" s="16"/>
      <c r="FJ28" s="16"/>
      <c r="FK28" s="16"/>
      <c r="FL28" s="16"/>
      <c r="FM28" s="16"/>
      <c r="FN28" s="16"/>
      <c r="FO28" s="16"/>
      <c r="FP28" s="16"/>
      <c r="FQ28" s="16"/>
      <c r="FR28" s="16"/>
      <c r="FS28" s="16"/>
      <c r="FT28" s="16"/>
      <c r="FU28" s="16"/>
      <c r="FV28" s="16"/>
      <c r="FW28" s="16"/>
      <c r="FX28" s="16"/>
      <c r="FY28" s="16"/>
      <c r="FZ28" s="16"/>
      <c r="GA28" s="16"/>
      <c r="GB28" s="16"/>
      <c r="GC28" s="16"/>
      <c r="GD28" s="16"/>
      <c r="GE28" s="16"/>
      <c r="GF28" s="16"/>
      <c r="GG28" s="16"/>
      <c r="GH28" s="16"/>
      <c r="GI28" s="16"/>
      <c r="GJ28" s="16"/>
      <c r="GK28" s="16"/>
      <c r="GL28" s="16"/>
      <c r="GM28" s="16"/>
      <c r="GN28" s="16"/>
      <c r="GO28" s="16"/>
      <c r="GP28" s="16"/>
      <c r="GQ28" s="16"/>
      <c r="GR28" s="16"/>
      <c r="GS28" s="16"/>
      <c r="GT28" s="16"/>
      <c r="GU28" s="16"/>
      <c r="GV28" s="16"/>
      <c r="GW28" s="16"/>
      <c r="GX28" s="16"/>
      <c r="GY28" s="16"/>
      <c r="GZ28" s="16"/>
      <c r="HA28" s="16"/>
      <c r="HB28" s="16"/>
      <c r="HC28" s="16"/>
      <c r="HD28" s="16"/>
      <c r="HE28" s="16"/>
      <c r="HF28" s="16"/>
      <c r="HG28" s="16"/>
      <c r="HH28" s="16"/>
      <c r="HI28" s="16"/>
      <c r="HJ28" s="16"/>
      <c r="HK28" s="16"/>
      <c r="HL28" s="16"/>
      <c r="HM28" s="16"/>
      <c r="HN28" s="16"/>
      <c r="HO28" s="16"/>
      <c r="HP28" s="16"/>
      <c r="HQ28" s="16"/>
      <c r="HR28" s="16"/>
      <c r="HS28" s="16"/>
      <c r="HT28" s="16"/>
      <c r="HU28" s="16"/>
      <c r="HV28" s="16"/>
      <c r="HW28" s="16"/>
      <c r="HX28" s="16"/>
      <c r="HY28" s="16"/>
      <c r="HZ28" s="16"/>
      <c r="IA28" s="16"/>
      <c r="IB28" s="16"/>
      <c r="IC28" s="16"/>
      <c r="ID28" s="16"/>
      <c r="IE28" s="16"/>
      <c r="IF28" s="16"/>
      <c r="IG28" s="16"/>
      <c r="IH28" s="16"/>
      <c r="II28" s="16"/>
      <c r="IJ28" s="16"/>
      <c r="IK28" s="16"/>
      <c r="IL28" s="16"/>
      <c r="IM28" s="16"/>
      <c r="IN28" s="16"/>
      <c r="IO28" s="16"/>
      <c r="IP28" s="16"/>
      <c r="IQ28" s="16"/>
      <c r="IR28" s="16"/>
      <c r="IS28" s="16"/>
    </row>
    <row r="29" spans="13:253" x14ac:dyDescent="0.2">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16"/>
      <c r="EJ29" s="16"/>
      <c r="EK29" s="16"/>
      <c r="EL29" s="16"/>
      <c r="EM29" s="16"/>
      <c r="EN29" s="16"/>
      <c r="EO29" s="16"/>
      <c r="EP29" s="16"/>
      <c r="EQ29" s="16"/>
      <c r="ER29" s="16"/>
      <c r="ES29" s="16"/>
      <c r="ET29" s="16"/>
      <c r="EU29" s="16"/>
      <c r="EV29" s="16"/>
      <c r="EW29" s="16"/>
      <c r="EX29" s="16"/>
      <c r="EY29" s="16"/>
      <c r="EZ29" s="16"/>
      <c r="FA29" s="16"/>
      <c r="FB29" s="16"/>
      <c r="FC29" s="16"/>
      <c r="FD29" s="16"/>
      <c r="FE29" s="16"/>
      <c r="FF29" s="16"/>
      <c r="FG29" s="16"/>
      <c r="FH29" s="16"/>
      <c r="FI29" s="16"/>
      <c r="FJ29" s="16"/>
      <c r="FK29" s="16"/>
      <c r="FL29" s="16"/>
      <c r="FM29" s="16"/>
      <c r="FN29" s="16"/>
      <c r="FO29" s="16"/>
      <c r="FP29" s="16"/>
      <c r="FQ29" s="16"/>
      <c r="FR29" s="16"/>
      <c r="FS29" s="16"/>
      <c r="FT29" s="16"/>
      <c r="FU29" s="16"/>
      <c r="FV29" s="16"/>
      <c r="FW29" s="16"/>
      <c r="FX29" s="16"/>
      <c r="FY29" s="16"/>
      <c r="FZ29" s="16"/>
      <c r="GA29" s="16"/>
      <c r="GB29" s="16"/>
      <c r="GC29" s="16"/>
      <c r="GD29" s="16"/>
      <c r="GE29" s="16"/>
      <c r="GF29" s="16"/>
      <c r="GG29" s="16"/>
      <c r="GH29" s="16"/>
      <c r="GI29" s="16"/>
      <c r="GJ29" s="16"/>
      <c r="GK29" s="16"/>
      <c r="GL29" s="16"/>
      <c r="GM29" s="16"/>
      <c r="GN29" s="16"/>
      <c r="GO29" s="16"/>
      <c r="GP29" s="16"/>
      <c r="GQ29" s="16"/>
      <c r="GR29" s="16"/>
      <c r="GS29" s="16"/>
      <c r="GT29" s="16"/>
      <c r="GU29" s="16"/>
      <c r="GV29" s="16"/>
      <c r="GW29" s="16"/>
      <c r="GX29" s="16"/>
      <c r="GY29" s="16"/>
      <c r="GZ29" s="16"/>
      <c r="HA29" s="16"/>
      <c r="HB29" s="16"/>
      <c r="HC29" s="16"/>
      <c r="HD29" s="16"/>
      <c r="HE29" s="16"/>
      <c r="HF29" s="16"/>
      <c r="HG29" s="16"/>
      <c r="HH29" s="16"/>
      <c r="HI29" s="16"/>
      <c r="HJ29" s="16"/>
      <c r="HK29" s="16"/>
      <c r="HL29" s="16"/>
      <c r="HM29" s="16"/>
      <c r="HN29" s="16"/>
      <c r="HO29" s="16"/>
      <c r="HP29" s="16"/>
      <c r="HQ29" s="16"/>
      <c r="HR29" s="16"/>
      <c r="HS29" s="16"/>
      <c r="HT29" s="16"/>
      <c r="HU29" s="16"/>
      <c r="HV29" s="16"/>
      <c r="HW29" s="16"/>
      <c r="HX29" s="16"/>
      <c r="HY29" s="16"/>
      <c r="HZ29" s="16"/>
      <c r="IA29" s="16"/>
      <c r="IB29" s="16"/>
      <c r="IC29" s="16"/>
      <c r="ID29" s="16"/>
      <c r="IE29" s="16"/>
      <c r="IF29" s="16"/>
      <c r="IG29" s="16"/>
      <c r="IH29" s="16"/>
      <c r="II29" s="16"/>
      <c r="IJ29" s="16"/>
      <c r="IK29" s="16"/>
      <c r="IL29" s="16"/>
      <c r="IM29" s="16"/>
      <c r="IN29" s="16"/>
      <c r="IO29" s="16"/>
      <c r="IP29" s="16"/>
      <c r="IQ29" s="16"/>
      <c r="IR29" s="16"/>
      <c r="IS29" s="16"/>
    </row>
    <row r="30" spans="13:253" x14ac:dyDescent="0.2">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16"/>
      <c r="EJ30" s="16"/>
      <c r="EK30" s="16"/>
      <c r="EL30" s="16"/>
      <c r="EM30" s="16"/>
      <c r="EN30" s="16"/>
      <c r="EO30" s="16"/>
      <c r="EP30" s="16"/>
      <c r="EQ30" s="16"/>
      <c r="ER30" s="16"/>
      <c r="ES30" s="16"/>
      <c r="ET30" s="16"/>
      <c r="EU30" s="16"/>
      <c r="EV30" s="16"/>
      <c r="EW30" s="16"/>
      <c r="EX30" s="16"/>
      <c r="EY30" s="16"/>
      <c r="EZ30" s="16"/>
      <c r="FA30" s="16"/>
      <c r="FB30" s="16"/>
      <c r="FC30" s="16"/>
      <c r="FD30" s="16"/>
      <c r="FE30" s="16"/>
      <c r="FF30" s="16"/>
      <c r="FG30" s="16"/>
      <c r="FH30" s="16"/>
      <c r="FI30" s="16"/>
      <c r="FJ30" s="16"/>
      <c r="FK30" s="16"/>
      <c r="FL30" s="16"/>
      <c r="FM30" s="16"/>
      <c r="FN30" s="16"/>
      <c r="FO30" s="16"/>
      <c r="FP30" s="16"/>
      <c r="FQ30" s="16"/>
      <c r="FR30" s="16"/>
      <c r="FS30" s="16"/>
      <c r="FT30" s="16"/>
      <c r="FU30" s="16"/>
      <c r="FV30" s="16"/>
      <c r="FW30" s="16"/>
      <c r="FX30" s="16"/>
      <c r="FY30" s="16"/>
      <c r="FZ30" s="16"/>
      <c r="GA30" s="16"/>
      <c r="GB30" s="16"/>
      <c r="GC30" s="16"/>
      <c r="GD30" s="16"/>
      <c r="GE30" s="16"/>
      <c r="GF30" s="16"/>
      <c r="GG30" s="16"/>
      <c r="GH30" s="16"/>
      <c r="GI30" s="16"/>
      <c r="GJ30" s="16"/>
      <c r="GK30" s="16"/>
      <c r="GL30" s="16"/>
      <c r="GM30" s="16"/>
      <c r="GN30" s="16"/>
      <c r="GO30" s="16"/>
      <c r="GP30" s="16"/>
      <c r="GQ30" s="16"/>
      <c r="GR30" s="16"/>
      <c r="GS30" s="16"/>
      <c r="GT30" s="16"/>
      <c r="GU30" s="16"/>
      <c r="GV30" s="16"/>
      <c r="GW30" s="16"/>
      <c r="GX30" s="16"/>
      <c r="GY30" s="16"/>
      <c r="GZ30" s="16"/>
      <c r="HA30" s="16"/>
      <c r="HB30" s="16"/>
      <c r="HC30" s="16"/>
      <c r="HD30" s="16"/>
      <c r="HE30" s="16"/>
      <c r="HF30" s="16"/>
      <c r="HG30" s="16"/>
      <c r="HH30" s="16"/>
      <c r="HI30" s="16"/>
      <c r="HJ30" s="16"/>
      <c r="HK30" s="16"/>
      <c r="HL30" s="16"/>
      <c r="HM30" s="16"/>
      <c r="HN30" s="16"/>
      <c r="HO30" s="16"/>
      <c r="HP30" s="16"/>
      <c r="HQ30" s="16"/>
      <c r="HR30" s="16"/>
      <c r="HS30" s="16"/>
      <c r="HT30" s="16"/>
      <c r="HU30" s="16"/>
      <c r="HV30" s="16"/>
      <c r="HW30" s="16"/>
      <c r="HX30" s="16"/>
      <c r="HY30" s="16"/>
      <c r="HZ30" s="16"/>
      <c r="IA30" s="16"/>
      <c r="IB30" s="16"/>
      <c r="IC30" s="16"/>
      <c r="ID30" s="16"/>
      <c r="IE30" s="16"/>
      <c r="IF30" s="16"/>
      <c r="IG30" s="16"/>
      <c r="IH30" s="16"/>
      <c r="II30" s="16"/>
      <c r="IJ30" s="16"/>
      <c r="IK30" s="16"/>
      <c r="IL30" s="16"/>
      <c r="IM30" s="16"/>
      <c r="IN30" s="16"/>
      <c r="IO30" s="16"/>
      <c r="IP30" s="16"/>
      <c r="IQ30" s="16"/>
      <c r="IR30" s="16"/>
      <c r="IS30" s="16"/>
    </row>
    <row r="31" spans="13:253" x14ac:dyDescent="0.2">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c r="FL31" s="16"/>
      <c r="FM31" s="16"/>
      <c r="FN31" s="16"/>
      <c r="FO31" s="16"/>
      <c r="FP31" s="16"/>
      <c r="FQ31" s="16"/>
      <c r="FR31" s="16"/>
      <c r="FS31" s="16"/>
      <c r="FT31" s="16"/>
      <c r="FU31" s="16"/>
      <c r="FV31" s="16"/>
      <c r="FW31" s="16"/>
      <c r="FX31" s="16"/>
      <c r="FY31" s="16"/>
      <c r="FZ31" s="16"/>
      <c r="GA31" s="16"/>
      <c r="GB31" s="16"/>
      <c r="GC31" s="16"/>
      <c r="GD31" s="16"/>
      <c r="GE31" s="16"/>
      <c r="GF31" s="16"/>
      <c r="GG31" s="16"/>
      <c r="GH31" s="16"/>
      <c r="GI31" s="16"/>
      <c r="GJ31" s="16"/>
      <c r="GK31" s="16"/>
      <c r="GL31" s="16"/>
      <c r="GM31" s="16"/>
      <c r="GN31" s="16"/>
      <c r="GO31" s="16"/>
      <c r="GP31" s="16"/>
      <c r="GQ31" s="16"/>
      <c r="GR31" s="16"/>
      <c r="GS31" s="16"/>
      <c r="GT31" s="16"/>
      <c r="GU31" s="16"/>
      <c r="GV31" s="16"/>
      <c r="GW31" s="16"/>
      <c r="GX31" s="16"/>
      <c r="GY31" s="16"/>
      <c r="GZ31" s="16"/>
      <c r="HA31" s="16"/>
      <c r="HB31" s="16"/>
      <c r="HC31" s="16"/>
      <c r="HD31" s="16"/>
      <c r="HE31" s="16"/>
      <c r="HF31" s="16"/>
      <c r="HG31" s="16"/>
      <c r="HH31" s="16"/>
      <c r="HI31" s="16"/>
      <c r="HJ31" s="16"/>
      <c r="HK31" s="16"/>
      <c r="HL31" s="16"/>
      <c r="HM31" s="16"/>
      <c r="HN31" s="16"/>
      <c r="HO31" s="16"/>
      <c r="HP31" s="16"/>
      <c r="HQ31" s="16"/>
      <c r="HR31" s="16"/>
      <c r="HS31" s="16"/>
      <c r="HT31" s="16"/>
      <c r="HU31" s="16"/>
      <c r="HV31" s="16"/>
      <c r="HW31" s="16"/>
      <c r="HX31" s="16"/>
      <c r="HY31" s="16"/>
      <c r="HZ31" s="16"/>
      <c r="IA31" s="16"/>
      <c r="IB31" s="16"/>
      <c r="IC31" s="16"/>
      <c r="ID31" s="16"/>
      <c r="IE31" s="16"/>
      <c r="IF31" s="16"/>
      <c r="IG31" s="16"/>
      <c r="IH31" s="16"/>
      <c r="II31" s="16"/>
      <c r="IJ31" s="16"/>
      <c r="IK31" s="16"/>
      <c r="IL31" s="16"/>
      <c r="IM31" s="16"/>
      <c r="IN31" s="16"/>
      <c r="IO31" s="16"/>
      <c r="IP31" s="16"/>
      <c r="IQ31" s="16"/>
      <c r="IR31" s="16"/>
      <c r="IS31" s="16"/>
    </row>
    <row r="32" spans="13:253" x14ac:dyDescent="0.2">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c r="GN32" s="16"/>
      <c r="GO32" s="16"/>
      <c r="GP32" s="16"/>
      <c r="GQ32" s="16"/>
      <c r="GR32" s="16"/>
      <c r="GS32" s="16"/>
      <c r="GT32" s="16"/>
      <c r="GU32" s="16"/>
      <c r="GV32" s="16"/>
      <c r="GW32" s="16"/>
      <c r="GX32" s="16"/>
      <c r="GY32" s="16"/>
      <c r="GZ32" s="16"/>
      <c r="HA32" s="16"/>
      <c r="HB32" s="16"/>
      <c r="HC32" s="16"/>
      <c r="HD32" s="16"/>
      <c r="HE32" s="16"/>
      <c r="HF32" s="16"/>
      <c r="HG32" s="16"/>
      <c r="HH32" s="16"/>
      <c r="HI32" s="16"/>
      <c r="HJ32" s="16"/>
      <c r="HK32" s="16"/>
      <c r="HL32" s="16"/>
      <c r="HM32" s="16"/>
      <c r="HN32" s="16"/>
      <c r="HO32" s="16"/>
      <c r="HP32" s="16"/>
      <c r="HQ32" s="16"/>
      <c r="HR32" s="16"/>
      <c r="HS32" s="16"/>
      <c r="HT32" s="16"/>
      <c r="HU32" s="16"/>
      <c r="HV32" s="16"/>
      <c r="HW32" s="16"/>
      <c r="HX32" s="16"/>
      <c r="HY32" s="16"/>
      <c r="HZ32" s="16"/>
      <c r="IA32" s="16"/>
      <c r="IB32" s="16"/>
      <c r="IC32" s="16"/>
      <c r="ID32" s="16"/>
      <c r="IE32" s="16"/>
      <c r="IF32" s="16"/>
      <c r="IG32" s="16"/>
      <c r="IH32" s="16"/>
      <c r="II32" s="16"/>
      <c r="IJ32" s="16"/>
      <c r="IK32" s="16"/>
      <c r="IL32" s="16"/>
      <c r="IM32" s="16"/>
      <c r="IN32" s="16"/>
      <c r="IO32" s="16"/>
      <c r="IP32" s="16"/>
      <c r="IQ32" s="16"/>
      <c r="IR32" s="16"/>
      <c r="IS32" s="16"/>
    </row>
    <row r="33" spans="13:253" x14ac:dyDescent="0.2">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c r="GN33" s="16"/>
      <c r="GO33" s="16"/>
      <c r="GP33" s="16"/>
      <c r="GQ33" s="16"/>
      <c r="GR33" s="16"/>
      <c r="GS33" s="16"/>
      <c r="GT33" s="16"/>
      <c r="GU33" s="16"/>
      <c r="GV33" s="16"/>
      <c r="GW33" s="16"/>
      <c r="GX33" s="16"/>
      <c r="GY33" s="16"/>
      <c r="GZ33" s="16"/>
      <c r="HA33" s="16"/>
      <c r="HB33" s="16"/>
      <c r="HC33" s="16"/>
      <c r="HD33" s="16"/>
      <c r="HE33" s="16"/>
      <c r="HF33" s="16"/>
      <c r="HG33" s="16"/>
      <c r="HH33" s="16"/>
      <c r="HI33" s="16"/>
      <c r="HJ33" s="16"/>
      <c r="HK33" s="16"/>
      <c r="HL33" s="16"/>
      <c r="HM33" s="16"/>
      <c r="HN33" s="16"/>
      <c r="HO33" s="16"/>
      <c r="HP33" s="16"/>
      <c r="HQ33" s="16"/>
      <c r="HR33" s="16"/>
      <c r="HS33" s="16"/>
      <c r="HT33" s="16"/>
      <c r="HU33" s="16"/>
      <c r="HV33" s="16"/>
      <c r="HW33" s="16"/>
      <c r="HX33" s="16"/>
      <c r="HY33" s="16"/>
      <c r="HZ33" s="16"/>
      <c r="IA33" s="16"/>
      <c r="IB33" s="16"/>
      <c r="IC33" s="16"/>
      <c r="ID33" s="16"/>
      <c r="IE33" s="16"/>
      <c r="IF33" s="16"/>
      <c r="IG33" s="16"/>
      <c r="IH33" s="16"/>
      <c r="II33" s="16"/>
      <c r="IJ33" s="16"/>
      <c r="IK33" s="16"/>
      <c r="IL33" s="16"/>
      <c r="IM33" s="16"/>
      <c r="IN33" s="16"/>
      <c r="IO33" s="16"/>
      <c r="IP33" s="16"/>
      <c r="IQ33" s="16"/>
      <c r="IR33" s="16"/>
      <c r="IS33" s="16"/>
    </row>
    <row r="34" spans="13:253" x14ac:dyDescent="0.2">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c r="EY34" s="16"/>
      <c r="EZ34" s="16"/>
      <c r="FA34" s="16"/>
      <c r="FB34" s="16"/>
      <c r="FC34" s="16"/>
      <c r="FD34" s="16"/>
      <c r="FE34" s="16"/>
      <c r="FF34" s="16"/>
      <c r="FG34" s="16"/>
      <c r="FH34" s="16"/>
      <c r="FI34" s="16"/>
      <c r="FJ34" s="16"/>
      <c r="FK34" s="16"/>
      <c r="FL34" s="16"/>
      <c r="FM34" s="16"/>
      <c r="FN34" s="16"/>
      <c r="FO34" s="16"/>
      <c r="FP34" s="16"/>
      <c r="FQ34" s="16"/>
      <c r="FR34" s="16"/>
      <c r="FS34" s="16"/>
      <c r="FT34" s="16"/>
      <c r="FU34" s="16"/>
      <c r="FV34" s="16"/>
      <c r="FW34" s="16"/>
      <c r="FX34" s="16"/>
      <c r="FY34" s="16"/>
      <c r="FZ34" s="16"/>
      <c r="GA34" s="16"/>
      <c r="GB34" s="16"/>
      <c r="GC34" s="16"/>
      <c r="GD34" s="16"/>
      <c r="GE34" s="16"/>
      <c r="GF34" s="16"/>
      <c r="GG34" s="16"/>
      <c r="GH34" s="16"/>
      <c r="GI34" s="16"/>
      <c r="GJ34" s="16"/>
      <c r="GK34" s="16"/>
      <c r="GL34" s="16"/>
      <c r="GM34" s="16"/>
      <c r="GN34" s="16"/>
      <c r="GO34" s="16"/>
      <c r="GP34" s="16"/>
      <c r="GQ34" s="16"/>
      <c r="GR34" s="16"/>
      <c r="GS34" s="16"/>
      <c r="GT34" s="16"/>
      <c r="GU34" s="16"/>
      <c r="GV34" s="16"/>
      <c r="GW34" s="16"/>
      <c r="GX34" s="16"/>
      <c r="GY34" s="16"/>
      <c r="GZ34" s="16"/>
      <c r="HA34" s="16"/>
      <c r="HB34" s="16"/>
      <c r="HC34" s="16"/>
      <c r="HD34" s="16"/>
      <c r="HE34" s="16"/>
      <c r="HF34" s="16"/>
      <c r="HG34" s="16"/>
      <c r="HH34" s="16"/>
      <c r="HI34" s="16"/>
      <c r="HJ34" s="16"/>
      <c r="HK34" s="16"/>
      <c r="HL34" s="16"/>
      <c r="HM34" s="16"/>
      <c r="HN34" s="16"/>
      <c r="HO34" s="16"/>
      <c r="HP34" s="16"/>
      <c r="HQ34" s="16"/>
      <c r="HR34" s="16"/>
      <c r="HS34" s="16"/>
      <c r="HT34" s="16"/>
      <c r="HU34" s="16"/>
      <c r="HV34" s="16"/>
      <c r="HW34" s="16"/>
      <c r="HX34" s="16"/>
      <c r="HY34" s="16"/>
      <c r="HZ34" s="16"/>
      <c r="IA34" s="16"/>
      <c r="IB34" s="16"/>
      <c r="IC34" s="16"/>
      <c r="ID34" s="16"/>
      <c r="IE34" s="16"/>
      <c r="IF34" s="16"/>
      <c r="IG34" s="16"/>
      <c r="IH34" s="16"/>
      <c r="II34" s="16"/>
      <c r="IJ34" s="16"/>
      <c r="IK34" s="16"/>
      <c r="IL34" s="16"/>
      <c r="IM34" s="16"/>
      <c r="IN34" s="16"/>
      <c r="IO34" s="16"/>
      <c r="IP34" s="16"/>
      <c r="IQ34" s="16"/>
      <c r="IR34" s="16"/>
      <c r="IS34" s="16"/>
    </row>
    <row r="35" spans="13:253" x14ac:dyDescent="0.2">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c r="EY35" s="16"/>
      <c r="EZ35" s="16"/>
      <c r="FA35" s="16"/>
      <c r="FB35" s="16"/>
      <c r="FC35" s="16"/>
      <c r="FD35" s="16"/>
      <c r="FE35" s="16"/>
      <c r="FF35" s="16"/>
      <c r="FG35" s="16"/>
      <c r="FH35" s="16"/>
      <c r="FI35" s="16"/>
      <c r="FJ35" s="16"/>
      <c r="FK35" s="16"/>
      <c r="FL35" s="16"/>
      <c r="FM35" s="16"/>
      <c r="FN35" s="16"/>
      <c r="FO35" s="16"/>
      <c r="FP35" s="16"/>
      <c r="FQ35" s="16"/>
      <c r="FR35" s="16"/>
      <c r="FS35" s="16"/>
      <c r="FT35" s="16"/>
      <c r="FU35" s="16"/>
      <c r="FV35" s="16"/>
      <c r="FW35" s="16"/>
      <c r="FX35" s="16"/>
      <c r="FY35" s="16"/>
      <c r="FZ35" s="16"/>
      <c r="GA35" s="16"/>
      <c r="GB35" s="16"/>
      <c r="GC35" s="16"/>
      <c r="GD35" s="16"/>
      <c r="GE35" s="16"/>
      <c r="GF35" s="16"/>
      <c r="GG35" s="16"/>
      <c r="GH35" s="16"/>
      <c r="GI35" s="16"/>
      <c r="GJ35" s="16"/>
      <c r="GK35" s="16"/>
      <c r="GL35" s="16"/>
      <c r="GM35" s="16"/>
      <c r="GN35" s="16"/>
      <c r="GO35" s="16"/>
      <c r="GP35" s="16"/>
      <c r="GQ35" s="16"/>
      <c r="GR35" s="16"/>
      <c r="GS35" s="16"/>
      <c r="GT35" s="16"/>
      <c r="GU35" s="16"/>
      <c r="GV35" s="16"/>
      <c r="GW35" s="16"/>
      <c r="GX35" s="16"/>
      <c r="GY35" s="16"/>
      <c r="GZ35" s="16"/>
      <c r="HA35" s="16"/>
      <c r="HB35" s="16"/>
      <c r="HC35" s="16"/>
      <c r="HD35" s="16"/>
      <c r="HE35" s="16"/>
      <c r="HF35" s="16"/>
      <c r="HG35" s="16"/>
      <c r="HH35" s="16"/>
      <c r="HI35" s="16"/>
      <c r="HJ35" s="16"/>
      <c r="HK35" s="16"/>
      <c r="HL35" s="16"/>
      <c r="HM35" s="16"/>
      <c r="HN35" s="16"/>
      <c r="HO35" s="16"/>
      <c r="HP35" s="16"/>
      <c r="HQ35" s="16"/>
      <c r="HR35" s="16"/>
      <c r="HS35" s="16"/>
      <c r="HT35" s="16"/>
      <c r="HU35" s="16"/>
      <c r="HV35" s="16"/>
      <c r="HW35" s="16"/>
      <c r="HX35" s="16"/>
      <c r="HY35" s="16"/>
      <c r="HZ35" s="16"/>
      <c r="IA35" s="16"/>
      <c r="IB35" s="16"/>
      <c r="IC35" s="16"/>
      <c r="ID35" s="16"/>
      <c r="IE35" s="16"/>
      <c r="IF35" s="16"/>
      <c r="IG35" s="16"/>
      <c r="IH35" s="16"/>
      <c r="II35" s="16"/>
      <c r="IJ35" s="16"/>
      <c r="IK35" s="16"/>
      <c r="IL35" s="16"/>
      <c r="IM35" s="16"/>
      <c r="IN35" s="16"/>
      <c r="IO35" s="16"/>
      <c r="IP35" s="16"/>
      <c r="IQ35" s="16"/>
      <c r="IR35" s="16"/>
      <c r="IS35" s="16"/>
    </row>
    <row r="36" spans="13:253" x14ac:dyDescent="0.2">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c r="FB36" s="16"/>
      <c r="FC36" s="16"/>
      <c r="FD36" s="16"/>
      <c r="FE36" s="16"/>
      <c r="FF36" s="16"/>
      <c r="FG36" s="16"/>
      <c r="FH36" s="16"/>
      <c r="FI36" s="16"/>
      <c r="FJ36" s="16"/>
      <c r="FK36" s="16"/>
      <c r="FL36" s="16"/>
      <c r="FM36" s="16"/>
      <c r="FN36" s="16"/>
      <c r="FO36" s="16"/>
      <c r="FP36" s="16"/>
      <c r="FQ36" s="16"/>
      <c r="FR36" s="16"/>
      <c r="FS36" s="16"/>
      <c r="FT36" s="16"/>
      <c r="FU36" s="16"/>
      <c r="FV36" s="16"/>
      <c r="FW36" s="16"/>
      <c r="FX36" s="16"/>
      <c r="FY36" s="16"/>
      <c r="FZ36" s="16"/>
      <c r="GA36" s="16"/>
      <c r="GB36" s="16"/>
      <c r="GC36" s="16"/>
      <c r="GD36" s="16"/>
      <c r="GE36" s="16"/>
      <c r="GF36" s="16"/>
      <c r="GG36" s="16"/>
      <c r="GH36" s="16"/>
      <c r="GI36" s="16"/>
      <c r="GJ36" s="16"/>
      <c r="GK36" s="16"/>
      <c r="GL36" s="16"/>
      <c r="GM36" s="16"/>
      <c r="GN36" s="16"/>
      <c r="GO36" s="16"/>
      <c r="GP36" s="16"/>
      <c r="GQ36" s="16"/>
      <c r="GR36" s="16"/>
      <c r="GS36" s="16"/>
      <c r="GT36" s="16"/>
      <c r="GU36" s="16"/>
      <c r="GV36" s="16"/>
      <c r="GW36" s="16"/>
      <c r="GX36" s="16"/>
      <c r="GY36" s="16"/>
      <c r="GZ36" s="16"/>
      <c r="HA36" s="16"/>
      <c r="HB36" s="16"/>
      <c r="HC36" s="16"/>
      <c r="HD36" s="16"/>
      <c r="HE36" s="16"/>
      <c r="HF36" s="16"/>
      <c r="HG36" s="16"/>
      <c r="HH36" s="16"/>
      <c r="HI36" s="16"/>
      <c r="HJ36" s="16"/>
      <c r="HK36" s="16"/>
      <c r="HL36" s="16"/>
      <c r="HM36" s="16"/>
      <c r="HN36" s="16"/>
      <c r="HO36" s="16"/>
      <c r="HP36" s="16"/>
      <c r="HQ36" s="16"/>
      <c r="HR36" s="16"/>
      <c r="HS36" s="16"/>
      <c r="HT36" s="16"/>
      <c r="HU36" s="16"/>
      <c r="HV36" s="16"/>
      <c r="HW36" s="16"/>
      <c r="HX36" s="16"/>
      <c r="HY36" s="16"/>
      <c r="HZ36" s="16"/>
      <c r="IA36" s="16"/>
      <c r="IB36" s="16"/>
      <c r="IC36" s="16"/>
      <c r="ID36" s="16"/>
      <c r="IE36" s="16"/>
      <c r="IF36" s="16"/>
      <c r="IG36" s="16"/>
      <c r="IH36" s="16"/>
      <c r="II36" s="16"/>
      <c r="IJ36" s="16"/>
      <c r="IK36" s="16"/>
      <c r="IL36" s="16"/>
      <c r="IM36" s="16"/>
      <c r="IN36" s="16"/>
      <c r="IO36" s="16"/>
      <c r="IP36" s="16"/>
      <c r="IQ36" s="16"/>
      <c r="IR36" s="16"/>
      <c r="IS36" s="16"/>
    </row>
    <row r="37" spans="13:253" x14ac:dyDescent="0.2">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c r="FA37" s="16"/>
      <c r="FB37" s="16"/>
      <c r="FC37" s="16"/>
      <c r="FD37" s="16"/>
      <c r="FE37" s="16"/>
      <c r="FF37" s="16"/>
      <c r="FG37" s="16"/>
      <c r="FH37" s="16"/>
      <c r="FI37" s="16"/>
      <c r="FJ37" s="16"/>
      <c r="FK37" s="16"/>
      <c r="FL37" s="16"/>
      <c r="FM37" s="16"/>
      <c r="FN37" s="16"/>
      <c r="FO37" s="16"/>
      <c r="FP37" s="16"/>
      <c r="FQ37" s="16"/>
      <c r="FR37" s="16"/>
      <c r="FS37" s="16"/>
      <c r="FT37" s="16"/>
      <c r="FU37" s="16"/>
      <c r="FV37" s="16"/>
      <c r="FW37" s="16"/>
      <c r="FX37" s="16"/>
      <c r="FY37" s="16"/>
      <c r="FZ37" s="16"/>
      <c r="GA37" s="16"/>
      <c r="GB37" s="16"/>
      <c r="GC37" s="16"/>
      <c r="GD37" s="16"/>
      <c r="GE37" s="16"/>
      <c r="GF37" s="16"/>
      <c r="GG37" s="16"/>
      <c r="GH37" s="16"/>
      <c r="GI37" s="16"/>
      <c r="GJ37" s="16"/>
      <c r="GK37" s="16"/>
      <c r="GL37" s="16"/>
      <c r="GM37" s="16"/>
      <c r="GN37" s="16"/>
      <c r="GO37" s="16"/>
      <c r="GP37" s="16"/>
      <c r="GQ37" s="16"/>
      <c r="GR37" s="16"/>
      <c r="GS37" s="16"/>
      <c r="GT37" s="16"/>
      <c r="GU37" s="16"/>
      <c r="GV37" s="16"/>
      <c r="GW37" s="16"/>
      <c r="GX37" s="16"/>
      <c r="GY37" s="16"/>
      <c r="GZ37" s="16"/>
      <c r="HA37" s="16"/>
      <c r="HB37" s="16"/>
      <c r="HC37" s="16"/>
      <c r="HD37" s="16"/>
      <c r="HE37" s="16"/>
      <c r="HF37" s="16"/>
      <c r="HG37" s="16"/>
      <c r="HH37" s="16"/>
      <c r="HI37" s="16"/>
      <c r="HJ37" s="16"/>
      <c r="HK37" s="16"/>
      <c r="HL37" s="16"/>
      <c r="HM37" s="16"/>
      <c r="HN37" s="16"/>
      <c r="HO37" s="16"/>
      <c r="HP37" s="16"/>
      <c r="HQ37" s="16"/>
      <c r="HR37" s="16"/>
      <c r="HS37" s="16"/>
      <c r="HT37" s="16"/>
      <c r="HU37" s="16"/>
      <c r="HV37" s="16"/>
      <c r="HW37" s="16"/>
      <c r="HX37" s="16"/>
      <c r="HY37" s="16"/>
      <c r="HZ37" s="16"/>
      <c r="IA37" s="16"/>
      <c r="IB37" s="16"/>
      <c r="IC37" s="16"/>
      <c r="ID37" s="16"/>
      <c r="IE37" s="16"/>
      <c r="IF37" s="16"/>
      <c r="IG37" s="16"/>
      <c r="IH37" s="16"/>
      <c r="II37" s="16"/>
      <c r="IJ37" s="16"/>
      <c r="IK37" s="16"/>
      <c r="IL37" s="16"/>
      <c r="IM37" s="16"/>
      <c r="IN37" s="16"/>
      <c r="IO37" s="16"/>
      <c r="IP37" s="16"/>
      <c r="IQ37" s="16"/>
      <c r="IR37" s="16"/>
      <c r="IS37" s="16"/>
    </row>
    <row r="38" spans="13:253" x14ac:dyDescent="0.2">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s="16"/>
      <c r="EZ38" s="16"/>
      <c r="FA38" s="16"/>
      <c r="FB38" s="16"/>
      <c r="FC38" s="16"/>
      <c r="FD38" s="16"/>
      <c r="FE38" s="16"/>
      <c r="FF38" s="16"/>
      <c r="FG38" s="16"/>
      <c r="FH38" s="16"/>
      <c r="FI38" s="16"/>
      <c r="FJ38" s="16"/>
      <c r="FK38" s="16"/>
      <c r="FL38" s="16"/>
      <c r="FM38" s="16"/>
      <c r="FN38" s="16"/>
      <c r="FO38" s="16"/>
      <c r="FP38" s="16"/>
      <c r="FQ38" s="16"/>
      <c r="FR38" s="16"/>
      <c r="FS38" s="16"/>
      <c r="FT38" s="16"/>
      <c r="FU38" s="16"/>
      <c r="FV38" s="16"/>
      <c r="FW38" s="16"/>
      <c r="FX38" s="16"/>
      <c r="FY38" s="16"/>
      <c r="FZ38" s="16"/>
      <c r="GA38" s="16"/>
      <c r="GB38" s="16"/>
      <c r="GC38" s="16"/>
      <c r="GD38" s="16"/>
      <c r="GE38" s="16"/>
      <c r="GF38" s="16"/>
      <c r="GG38" s="16"/>
      <c r="GH38" s="16"/>
      <c r="GI38" s="16"/>
      <c r="GJ38" s="16"/>
      <c r="GK38" s="16"/>
      <c r="GL38" s="16"/>
      <c r="GM38" s="16"/>
      <c r="GN38" s="16"/>
      <c r="GO38" s="16"/>
      <c r="GP38" s="16"/>
      <c r="GQ38" s="16"/>
      <c r="GR38" s="16"/>
      <c r="GS38" s="16"/>
      <c r="GT38" s="16"/>
      <c r="GU38" s="16"/>
      <c r="GV38" s="16"/>
      <c r="GW38" s="16"/>
      <c r="GX38" s="16"/>
      <c r="GY38" s="16"/>
      <c r="GZ38" s="16"/>
      <c r="HA38" s="16"/>
      <c r="HB38" s="16"/>
      <c r="HC38" s="16"/>
      <c r="HD38" s="16"/>
      <c r="HE38" s="16"/>
      <c r="HF38" s="16"/>
      <c r="HG38" s="16"/>
      <c r="HH38" s="16"/>
      <c r="HI38" s="16"/>
      <c r="HJ38" s="16"/>
      <c r="HK38" s="16"/>
      <c r="HL38" s="16"/>
      <c r="HM38" s="16"/>
      <c r="HN38" s="16"/>
      <c r="HO38" s="16"/>
      <c r="HP38" s="16"/>
      <c r="HQ38" s="16"/>
      <c r="HR38" s="16"/>
      <c r="HS38" s="16"/>
      <c r="HT38" s="16"/>
      <c r="HU38" s="16"/>
      <c r="HV38" s="16"/>
      <c r="HW38" s="16"/>
      <c r="HX38" s="16"/>
      <c r="HY38" s="16"/>
      <c r="HZ38" s="16"/>
      <c r="IA38" s="16"/>
      <c r="IB38" s="16"/>
      <c r="IC38" s="16"/>
      <c r="ID38" s="16"/>
      <c r="IE38" s="16"/>
      <c r="IF38" s="16"/>
      <c r="IG38" s="16"/>
      <c r="IH38" s="16"/>
      <c r="II38" s="16"/>
      <c r="IJ38" s="16"/>
      <c r="IK38" s="16"/>
      <c r="IL38" s="16"/>
      <c r="IM38" s="16"/>
      <c r="IN38" s="16"/>
      <c r="IO38" s="16"/>
      <c r="IP38" s="16"/>
      <c r="IQ38" s="16"/>
      <c r="IR38" s="16"/>
      <c r="IS38" s="16"/>
    </row>
    <row r="39" spans="13:253" x14ac:dyDescent="0.2">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s="16"/>
      <c r="EZ39" s="16"/>
      <c r="FA39" s="16"/>
      <c r="FB39" s="16"/>
      <c r="FC39" s="16"/>
      <c r="FD39" s="16"/>
      <c r="FE39" s="16"/>
      <c r="FF39" s="16"/>
      <c r="FG39" s="16"/>
      <c r="FH39" s="16"/>
      <c r="FI39" s="16"/>
      <c r="FJ39" s="16"/>
      <c r="FK39" s="16"/>
      <c r="FL39" s="16"/>
      <c r="FM39" s="16"/>
      <c r="FN39" s="16"/>
      <c r="FO39" s="16"/>
      <c r="FP39" s="16"/>
      <c r="FQ39" s="16"/>
      <c r="FR39" s="16"/>
      <c r="FS39" s="16"/>
      <c r="FT39" s="16"/>
      <c r="FU39" s="16"/>
      <c r="FV39" s="16"/>
      <c r="FW39" s="16"/>
      <c r="FX39" s="16"/>
      <c r="FY39" s="16"/>
      <c r="FZ39" s="16"/>
      <c r="GA39" s="16"/>
      <c r="GB39" s="16"/>
      <c r="GC39" s="16"/>
      <c r="GD39" s="16"/>
      <c r="GE39" s="16"/>
      <c r="GF39" s="16"/>
      <c r="GG39" s="16"/>
      <c r="GH39" s="16"/>
      <c r="GI39" s="16"/>
      <c r="GJ39" s="16"/>
      <c r="GK39" s="16"/>
      <c r="GL39" s="16"/>
      <c r="GM39" s="16"/>
      <c r="GN39" s="16"/>
      <c r="GO39" s="16"/>
      <c r="GP39" s="16"/>
      <c r="GQ39" s="16"/>
      <c r="GR39" s="16"/>
      <c r="GS39" s="16"/>
      <c r="GT39" s="16"/>
      <c r="GU39" s="16"/>
      <c r="GV39" s="16"/>
      <c r="GW39" s="16"/>
      <c r="GX39" s="16"/>
      <c r="GY39" s="16"/>
      <c r="GZ39" s="16"/>
      <c r="HA39" s="16"/>
      <c r="HB39" s="16"/>
      <c r="HC39" s="16"/>
      <c r="HD39" s="16"/>
      <c r="HE39" s="16"/>
      <c r="HF39" s="16"/>
      <c r="HG39" s="16"/>
      <c r="HH39" s="16"/>
      <c r="HI39" s="16"/>
      <c r="HJ39" s="16"/>
      <c r="HK39" s="16"/>
      <c r="HL39" s="16"/>
      <c r="HM39" s="16"/>
      <c r="HN39" s="16"/>
      <c r="HO39" s="16"/>
      <c r="HP39" s="16"/>
      <c r="HQ39" s="16"/>
      <c r="HR39" s="16"/>
      <c r="HS39" s="16"/>
      <c r="HT39" s="16"/>
      <c r="HU39" s="16"/>
      <c r="HV39" s="16"/>
      <c r="HW39" s="16"/>
      <c r="HX39" s="16"/>
      <c r="HY39" s="16"/>
      <c r="HZ39" s="16"/>
      <c r="IA39" s="16"/>
      <c r="IB39" s="16"/>
      <c r="IC39" s="16"/>
      <c r="ID39" s="16"/>
      <c r="IE39" s="16"/>
      <c r="IF39" s="16"/>
      <c r="IG39" s="16"/>
      <c r="IH39" s="16"/>
      <c r="II39" s="16"/>
      <c r="IJ39" s="16"/>
      <c r="IK39" s="16"/>
      <c r="IL39" s="16"/>
      <c r="IM39" s="16"/>
      <c r="IN39" s="16"/>
      <c r="IO39" s="16"/>
      <c r="IP39" s="16"/>
      <c r="IQ39" s="16"/>
      <c r="IR39" s="16"/>
      <c r="IS39" s="16"/>
    </row>
    <row r="40" spans="13:253" x14ac:dyDescent="0.2">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c r="FL40" s="16"/>
      <c r="FM40" s="16"/>
      <c r="FN40" s="16"/>
      <c r="FO40" s="16"/>
      <c r="FP40" s="16"/>
      <c r="FQ40" s="16"/>
      <c r="FR40" s="16"/>
      <c r="FS40" s="16"/>
      <c r="FT40" s="16"/>
      <c r="FU40" s="16"/>
      <c r="FV40" s="16"/>
      <c r="FW40" s="16"/>
      <c r="FX40" s="16"/>
      <c r="FY40" s="16"/>
      <c r="FZ40" s="16"/>
      <c r="GA40" s="16"/>
      <c r="GB40" s="16"/>
      <c r="GC40" s="16"/>
      <c r="GD40" s="16"/>
      <c r="GE40" s="16"/>
      <c r="GF40" s="16"/>
      <c r="GG40" s="16"/>
      <c r="GH40" s="16"/>
      <c r="GI40" s="16"/>
      <c r="GJ40" s="16"/>
      <c r="GK40" s="16"/>
      <c r="GL40" s="16"/>
      <c r="GM40" s="16"/>
      <c r="GN40" s="16"/>
      <c r="GO40" s="16"/>
      <c r="GP40" s="16"/>
      <c r="GQ40" s="16"/>
      <c r="GR40" s="16"/>
      <c r="GS40" s="16"/>
      <c r="GT40" s="16"/>
      <c r="GU40" s="16"/>
      <c r="GV40" s="16"/>
      <c r="GW40" s="16"/>
      <c r="GX40" s="16"/>
      <c r="GY40" s="16"/>
      <c r="GZ40" s="16"/>
      <c r="HA40" s="16"/>
      <c r="HB40" s="16"/>
      <c r="HC40" s="16"/>
      <c r="HD40" s="16"/>
      <c r="HE40" s="16"/>
      <c r="HF40" s="16"/>
      <c r="HG40" s="16"/>
      <c r="HH40" s="16"/>
      <c r="HI40" s="16"/>
      <c r="HJ40" s="16"/>
      <c r="HK40" s="16"/>
      <c r="HL40" s="16"/>
      <c r="HM40" s="16"/>
      <c r="HN40" s="16"/>
      <c r="HO40" s="16"/>
      <c r="HP40" s="16"/>
      <c r="HQ40" s="16"/>
      <c r="HR40" s="16"/>
      <c r="HS40" s="16"/>
      <c r="HT40" s="16"/>
      <c r="HU40" s="16"/>
      <c r="HV40" s="16"/>
      <c r="HW40" s="16"/>
      <c r="HX40" s="16"/>
      <c r="HY40" s="16"/>
      <c r="HZ40" s="16"/>
      <c r="IA40" s="16"/>
      <c r="IB40" s="16"/>
      <c r="IC40" s="16"/>
      <c r="ID40" s="16"/>
      <c r="IE40" s="16"/>
      <c r="IF40" s="16"/>
      <c r="IG40" s="16"/>
      <c r="IH40" s="16"/>
      <c r="II40" s="16"/>
      <c r="IJ40" s="16"/>
      <c r="IK40" s="16"/>
      <c r="IL40" s="16"/>
      <c r="IM40" s="16"/>
      <c r="IN40" s="16"/>
      <c r="IO40" s="16"/>
      <c r="IP40" s="16"/>
      <c r="IQ40" s="16"/>
      <c r="IR40" s="16"/>
      <c r="IS40" s="16"/>
    </row>
    <row r="41" spans="13:253" x14ac:dyDescent="0.2">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s="16"/>
      <c r="EZ41" s="16"/>
      <c r="FA41" s="16"/>
      <c r="FB41" s="16"/>
      <c r="FC41" s="16"/>
      <c r="FD41" s="16"/>
      <c r="FE41" s="16"/>
      <c r="FF41" s="16"/>
      <c r="FG41" s="16"/>
      <c r="FH41" s="16"/>
      <c r="FI41" s="16"/>
      <c r="FJ41" s="16"/>
      <c r="FK41" s="16"/>
      <c r="FL41" s="16"/>
      <c r="FM41" s="16"/>
      <c r="FN41" s="16"/>
      <c r="FO41" s="16"/>
      <c r="FP41" s="16"/>
      <c r="FQ41" s="16"/>
      <c r="FR41" s="16"/>
      <c r="FS41" s="16"/>
      <c r="FT41" s="16"/>
      <c r="FU41" s="16"/>
      <c r="FV41" s="16"/>
      <c r="FW41" s="16"/>
      <c r="FX41" s="16"/>
      <c r="FY41" s="16"/>
      <c r="FZ41" s="16"/>
      <c r="GA41" s="16"/>
      <c r="GB41" s="16"/>
      <c r="GC41" s="16"/>
      <c r="GD41" s="16"/>
      <c r="GE41" s="16"/>
      <c r="GF41" s="16"/>
      <c r="GG41" s="16"/>
      <c r="GH41" s="16"/>
      <c r="GI41" s="16"/>
      <c r="GJ41" s="16"/>
      <c r="GK41" s="16"/>
      <c r="GL41" s="16"/>
      <c r="GM41" s="16"/>
      <c r="GN41" s="16"/>
      <c r="GO41" s="16"/>
      <c r="GP41" s="16"/>
      <c r="GQ41" s="16"/>
      <c r="GR41" s="16"/>
      <c r="GS41" s="16"/>
      <c r="GT41" s="16"/>
      <c r="GU41" s="16"/>
      <c r="GV41" s="16"/>
      <c r="GW41" s="16"/>
      <c r="GX41" s="16"/>
      <c r="GY41" s="16"/>
      <c r="GZ41" s="16"/>
      <c r="HA41" s="16"/>
      <c r="HB41" s="16"/>
      <c r="HC41" s="16"/>
      <c r="HD41" s="16"/>
      <c r="HE41" s="16"/>
      <c r="HF41" s="16"/>
      <c r="HG41" s="16"/>
      <c r="HH41" s="16"/>
      <c r="HI41" s="16"/>
      <c r="HJ41" s="16"/>
      <c r="HK41" s="16"/>
      <c r="HL41" s="16"/>
      <c r="HM41" s="16"/>
      <c r="HN41" s="16"/>
      <c r="HO41" s="16"/>
      <c r="HP41" s="16"/>
      <c r="HQ41" s="16"/>
      <c r="HR41" s="16"/>
      <c r="HS41" s="16"/>
      <c r="HT41" s="16"/>
      <c r="HU41" s="16"/>
      <c r="HV41" s="16"/>
      <c r="HW41" s="16"/>
      <c r="HX41" s="16"/>
      <c r="HY41" s="16"/>
      <c r="HZ41" s="16"/>
      <c r="IA41" s="16"/>
      <c r="IB41" s="16"/>
      <c r="IC41" s="16"/>
      <c r="ID41" s="16"/>
      <c r="IE41" s="16"/>
      <c r="IF41" s="16"/>
      <c r="IG41" s="16"/>
      <c r="IH41" s="16"/>
      <c r="II41" s="16"/>
      <c r="IJ41" s="16"/>
      <c r="IK41" s="16"/>
      <c r="IL41" s="16"/>
      <c r="IM41" s="16"/>
      <c r="IN41" s="16"/>
      <c r="IO41" s="16"/>
      <c r="IP41" s="16"/>
      <c r="IQ41" s="16"/>
      <c r="IR41" s="16"/>
      <c r="IS41" s="16"/>
    </row>
    <row r="42" spans="13:253" x14ac:dyDescent="0.2">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s="16"/>
      <c r="EZ42" s="16"/>
      <c r="FA42" s="16"/>
      <c r="FB42" s="16"/>
      <c r="FC42" s="16"/>
      <c r="FD42" s="16"/>
      <c r="FE42" s="16"/>
      <c r="FF42" s="16"/>
      <c r="FG42" s="16"/>
      <c r="FH42" s="16"/>
      <c r="FI42" s="16"/>
      <c r="FJ42" s="16"/>
      <c r="FK42" s="16"/>
      <c r="FL42" s="16"/>
      <c r="FM42" s="16"/>
      <c r="FN42" s="16"/>
      <c r="FO42" s="16"/>
      <c r="FP42" s="16"/>
      <c r="FQ42" s="16"/>
      <c r="FR42" s="16"/>
      <c r="FS42" s="16"/>
      <c r="FT42" s="16"/>
      <c r="FU42" s="16"/>
      <c r="FV42" s="16"/>
      <c r="FW42" s="16"/>
      <c r="FX42" s="16"/>
      <c r="FY42" s="16"/>
      <c r="FZ42" s="16"/>
      <c r="GA42" s="16"/>
      <c r="GB42" s="16"/>
      <c r="GC42" s="16"/>
      <c r="GD42" s="16"/>
      <c r="GE42" s="16"/>
      <c r="GF42" s="16"/>
      <c r="GG42" s="16"/>
      <c r="GH42" s="16"/>
      <c r="GI42" s="16"/>
      <c r="GJ42" s="16"/>
      <c r="GK42" s="16"/>
      <c r="GL42" s="16"/>
      <c r="GM42" s="16"/>
      <c r="GN42" s="16"/>
      <c r="GO42" s="16"/>
      <c r="GP42" s="16"/>
      <c r="GQ42" s="16"/>
      <c r="GR42" s="16"/>
      <c r="GS42" s="16"/>
      <c r="GT42" s="16"/>
      <c r="GU42" s="16"/>
      <c r="GV42" s="16"/>
      <c r="GW42" s="16"/>
      <c r="GX42" s="16"/>
      <c r="GY42" s="16"/>
      <c r="GZ42" s="16"/>
      <c r="HA42" s="16"/>
      <c r="HB42" s="16"/>
      <c r="HC42" s="16"/>
      <c r="HD42" s="16"/>
      <c r="HE42" s="16"/>
      <c r="HF42" s="16"/>
      <c r="HG42" s="16"/>
      <c r="HH42" s="16"/>
      <c r="HI42" s="16"/>
      <c r="HJ42" s="16"/>
      <c r="HK42" s="16"/>
      <c r="HL42" s="16"/>
      <c r="HM42" s="16"/>
      <c r="HN42" s="16"/>
      <c r="HO42" s="16"/>
      <c r="HP42" s="16"/>
      <c r="HQ42" s="16"/>
      <c r="HR42" s="16"/>
      <c r="HS42" s="16"/>
      <c r="HT42" s="16"/>
      <c r="HU42" s="16"/>
      <c r="HV42" s="16"/>
      <c r="HW42" s="16"/>
      <c r="HX42" s="16"/>
      <c r="HY42" s="16"/>
      <c r="HZ42" s="16"/>
      <c r="IA42" s="16"/>
      <c r="IB42" s="16"/>
      <c r="IC42" s="16"/>
      <c r="ID42" s="16"/>
      <c r="IE42" s="16"/>
      <c r="IF42" s="16"/>
      <c r="IG42" s="16"/>
      <c r="IH42" s="16"/>
      <c r="II42" s="16"/>
      <c r="IJ42" s="16"/>
      <c r="IK42" s="16"/>
      <c r="IL42" s="16"/>
      <c r="IM42" s="16"/>
      <c r="IN42" s="16"/>
      <c r="IO42" s="16"/>
      <c r="IP42" s="16"/>
      <c r="IQ42" s="16"/>
      <c r="IR42" s="16"/>
      <c r="IS42" s="16"/>
    </row>
    <row r="43" spans="13:253" x14ac:dyDescent="0.2">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6"/>
      <c r="DZ43" s="16"/>
      <c r="EA43" s="16"/>
      <c r="EB43" s="16"/>
      <c r="EC43" s="16"/>
      <c r="ED43" s="16"/>
      <c r="EE43" s="16"/>
      <c r="EF43" s="16"/>
      <c r="EG43" s="16"/>
      <c r="EH43" s="16"/>
      <c r="EI43" s="16"/>
      <c r="EJ43" s="16"/>
      <c r="EK43" s="16"/>
      <c r="EL43" s="16"/>
      <c r="EM43" s="16"/>
      <c r="EN43" s="16"/>
      <c r="EO43" s="16"/>
      <c r="EP43" s="16"/>
      <c r="EQ43" s="16"/>
      <c r="ER43" s="16"/>
      <c r="ES43" s="16"/>
      <c r="ET43" s="16"/>
      <c r="EU43" s="16"/>
      <c r="EV43" s="16"/>
      <c r="EW43" s="16"/>
      <c r="EX43" s="16"/>
      <c r="EY43" s="16"/>
      <c r="EZ43" s="16"/>
      <c r="FA43" s="16"/>
      <c r="FB43" s="16"/>
      <c r="FC43" s="16"/>
      <c r="FD43" s="16"/>
      <c r="FE43" s="16"/>
      <c r="FF43" s="16"/>
      <c r="FG43" s="16"/>
      <c r="FH43" s="16"/>
      <c r="FI43" s="16"/>
      <c r="FJ43" s="16"/>
      <c r="FK43" s="16"/>
      <c r="FL43" s="16"/>
      <c r="FM43" s="16"/>
      <c r="FN43" s="16"/>
      <c r="FO43" s="16"/>
      <c r="FP43" s="16"/>
      <c r="FQ43" s="16"/>
      <c r="FR43" s="16"/>
      <c r="FS43" s="16"/>
      <c r="FT43" s="16"/>
      <c r="FU43" s="16"/>
      <c r="FV43" s="16"/>
      <c r="FW43" s="16"/>
      <c r="FX43" s="16"/>
      <c r="FY43" s="16"/>
      <c r="FZ43" s="16"/>
      <c r="GA43" s="16"/>
      <c r="GB43" s="16"/>
      <c r="GC43" s="16"/>
      <c r="GD43" s="16"/>
      <c r="GE43" s="16"/>
      <c r="GF43" s="16"/>
      <c r="GG43" s="16"/>
      <c r="GH43" s="16"/>
      <c r="GI43" s="16"/>
      <c r="GJ43" s="16"/>
      <c r="GK43" s="16"/>
      <c r="GL43" s="16"/>
      <c r="GM43" s="16"/>
      <c r="GN43" s="16"/>
      <c r="GO43" s="16"/>
      <c r="GP43" s="16"/>
      <c r="GQ43" s="16"/>
      <c r="GR43" s="16"/>
      <c r="GS43" s="16"/>
      <c r="GT43" s="16"/>
      <c r="GU43" s="16"/>
      <c r="GV43" s="16"/>
      <c r="GW43" s="16"/>
      <c r="GX43" s="16"/>
      <c r="GY43" s="16"/>
      <c r="GZ43" s="16"/>
      <c r="HA43" s="16"/>
      <c r="HB43" s="16"/>
      <c r="HC43" s="16"/>
      <c r="HD43" s="16"/>
      <c r="HE43" s="16"/>
      <c r="HF43" s="16"/>
      <c r="HG43" s="16"/>
      <c r="HH43" s="16"/>
      <c r="HI43" s="16"/>
      <c r="HJ43" s="16"/>
      <c r="HK43" s="16"/>
      <c r="HL43" s="16"/>
      <c r="HM43" s="16"/>
      <c r="HN43" s="16"/>
      <c r="HO43" s="16"/>
      <c r="HP43" s="16"/>
      <c r="HQ43" s="16"/>
      <c r="HR43" s="16"/>
      <c r="HS43" s="16"/>
      <c r="HT43" s="16"/>
      <c r="HU43" s="16"/>
      <c r="HV43" s="16"/>
      <c r="HW43" s="16"/>
      <c r="HX43" s="16"/>
      <c r="HY43" s="16"/>
      <c r="HZ43" s="16"/>
      <c r="IA43" s="16"/>
      <c r="IB43" s="16"/>
      <c r="IC43" s="16"/>
      <c r="ID43" s="16"/>
      <c r="IE43" s="16"/>
      <c r="IF43" s="16"/>
      <c r="IG43" s="16"/>
      <c r="IH43" s="16"/>
      <c r="II43" s="16"/>
      <c r="IJ43" s="16"/>
      <c r="IK43" s="16"/>
      <c r="IL43" s="16"/>
      <c r="IM43" s="16"/>
      <c r="IN43" s="16"/>
      <c r="IO43" s="16"/>
      <c r="IP43" s="16"/>
      <c r="IQ43" s="16"/>
      <c r="IR43" s="16"/>
      <c r="IS43" s="16"/>
    </row>
    <row r="44" spans="13:253" x14ac:dyDescent="0.2">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6"/>
      <c r="DZ44" s="16"/>
      <c r="EA44" s="16"/>
      <c r="EB44" s="16"/>
      <c r="EC44" s="16"/>
      <c r="ED44" s="16"/>
      <c r="EE44" s="16"/>
      <c r="EF44" s="16"/>
      <c r="EG44" s="16"/>
      <c r="EH44" s="16"/>
      <c r="EI44" s="16"/>
      <c r="EJ44" s="16"/>
      <c r="EK44" s="16"/>
      <c r="EL44" s="16"/>
      <c r="EM44" s="16"/>
      <c r="EN44" s="16"/>
      <c r="EO44" s="16"/>
      <c r="EP44" s="16"/>
      <c r="EQ44" s="16"/>
      <c r="ER44" s="16"/>
      <c r="ES44" s="16"/>
      <c r="ET44" s="16"/>
      <c r="EU44" s="16"/>
      <c r="EV44" s="16"/>
      <c r="EW44" s="16"/>
      <c r="EX44" s="16"/>
      <c r="EY44" s="16"/>
      <c r="EZ44" s="16"/>
      <c r="FA44" s="16"/>
      <c r="FB44" s="16"/>
      <c r="FC44" s="16"/>
      <c r="FD44" s="16"/>
      <c r="FE44" s="16"/>
      <c r="FF44" s="16"/>
      <c r="FG44" s="16"/>
      <c r="FH44" s="16"/>
      <c r="FI44" s="16"/>
      <c r="FJ44" s="16"/>
      <c r="FK44" s="16"/>
      <c r="FL44" s="16"/>
      <c r="FM44" s="16"/>
      <c r="FN44" s="16"/>
      <c r="FO44" s="16"/>
      <c r="FP44" s="16"/>
      <c r="FQ44" s="16"/>
      <c r="FR44" s="16"/>
      <c r="FS44" s="16"/>
      <c r="FT44" s="16"/>
      <c r="FU44" s="16"/>
      <c r="FV44" s="16"/>
      <c r="FW44" s="16"/>
      <c r="FX44" s="16"/>
      <c r="FY44" s="16"/>
      <c r="FZ44" s="16"/>
      <c r="GA44" s="16"/>
      <c r="GB44" s="16"/>
      <c r="GC44" s="16"/>
      <c r="GD44" s="16"/>
      <c r="GE44" s="16"/>
      <c r="GF44" s="16"/>
      <c r="GG44" s="16"/>
      <c r="GH44" s="16"/>
      <c r="GI44" s="16"/>
      <c r="GJ44" s="16"/>
      <c r="GK44" s="16"/>
      <c r="GL44" s="16"/>
      <c r="GM44" s="16"/>
      <c r="GN44" s="16"/>
      <c r="GO44" s="16"/>
      <c r="GP44" s="16"/>
      <c r="GQ44" s="16"/>
      <c r="GR44" s="16"/>
      <c r="GS44" s="16"/>
      <c r="GT44" s="16"/>
      <c r="GU44" s="16"/>
      <c r="GV44" s="16"/>
      <c r="GW44" s="16"/>
      <c r="GX44" s="16"/>
      <c r="GY44" s="16"/>
      <c r="GZ44" s="16"/>
      <c r="HA44" s="16"/>
      <c r="HB44" s="16"/>
      <c r="HC44" s="16"/>
      <c r="HD44" s="16"/>
      <c r="HE44" s="16"/>
      <c r="HF44" s="16"/>
      <c r="HG44" s="16"/>
      <c r="HH44" s="16"/>
      <c r="HI44" s="16"/>
      <c r="HJ44" s="16"/>
      <c r="HK44" s="16"/>
      <c r="HL44" s="16"/>
      <c r="HM44" s="16"/>
      <c r="HN44" s="16"/>
      <c r="HO44" s="16"/>
      <c r="HP44" s="16"/>
      <c r="HQ44" s="16"/>
      <c r="HR44" s="16"/>
      <c r="HS44" s="16"/>
      <c r="HT44" s="16"/>
      <c r="HU44" s="16"/>
      <c r="HV44" s="16"/>
      <c r="HW44" s="16"/>
      <c r="HX44" s="16"/>
      <c r="HY44" s="16"/>
      <c r="HZ44" s="16"/>
      <c r="IA44" s="16"/>
      <c r="IB44" s="16"/>
      <c r="IC44" s="16"/>
      <c r="ID44" s="16"/>
      <c r="IE44" s="16"/>
      <c r="IF44" s="16"/>
      <c r="IG44" s="16"/>
      <c r="IH44" s="16"/>
      <c r="II44" s="16"/>
      <c r="IJ44" s="16"/>
      <c r="IK44" s="16"/>
      <c r="IL44" s="16"/>
      <c r="IM44" s="16"/>
      <c r="IN44" s="16"/>
      <c r="IO44" s="16"/>
      <c r="IP44" s="16"/>
      <c r="IQ44" s="16"/>
      <c r="IR44" s="16"/>
      <c r="IS44" s="16"/>
    </row>
    <row r="45" spans="13:253" x14ac:dyDescent="0.2">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6"/>
      <c r="DZ45" s="16"/>
      <c r="EA45" s="16"/>
      <c r="EB45" s="16"/>
      <c r="EC45" s="16"/>
      <c r="ED45" s="16"/>
      <c r="EE45" s="16"/>
      <c r="EF45" s="16"/>
      <c r="EG45" s="16"/>
      <c r="EH45" s="16"/>
      <c r="EI45" s="16"/>
      <c r="EJ45" s="16"/>
      <c r="EK45" s="16"/>
      <c r="EL45" s="16"/>
      <c r="EM45" s="16"/>
      <c r="EN45" s="16"/>
      <c r="EO45" s="16"/>
      <c r="EP45" s="16"/>
      <c r="EQ45" s="16"/>
      <c r="ER45" s="16"/>
      <c r="ES45" s="16"/>
      <c r="ET45" s="16"/>
      <c r="EU45" s="16"/>
      <c r="EV45" s="16"/>
      <c r="EW45" s="16"/>
      <c r="EX45" s="16"/>
      <c r="EY45" s="16"/>
      <c r="EZ45" s="16"/>
      <c r="FA45" s="16"/>
      <c r="FB45" s="16"/>
      <c r="FC45" s="16"/>
      <c r="FD45" s="16"/>
      <c r="FE45" s="16"/>
      <c r="FF45" s="16"/>
      <c r="FG45" s="16"/>
      <c r="FH45" s="16"/>
      <c r="FI45" s="16"/>
      <c r="FJ45" s="16"/>
      <c r="FK45" s="16"/>
      <c r="FL45" s="16"/>
      <c r="FM45" s="16"/>
      <c r="FN45" s="16"/>
      <c r="FO45" s="16"/>
      <c r="FP45" s="16"/>
      <c r="FQ45" s="16"/>
      <c r="FR45" s="16"/>
      <c r="FS45" s="16"/>
      <c r="FT45" s="16"/>
      <c r="FU45" s="16"/>
      <c r="FV45" s="16"/>
      <c r="FW45" s="16"/>
      <c r="FX45" s="16"/>
      <c r="FY45" s="16"/>
      <c r="FZ45" s="16"/>
      <c r="GA45" s="16"/>
      <c r="GB45" s="16"/>
      <c r="GC45" s="16"/>
      <c r="GD45" s="16"/>
      <c r="GE45" s="16"/>
      <c r="GF45" s="16"/>
      <c r="GG45" s="16"/>
      <c r="GH45" s="16"/>
      <c r="GI45" s="16"/>
      <c r="GJ45" s="16"/>
      <c r="GK45" s="16"/>
      <c r="GL45" s="16"/>
      <c r="GM45" s="16"/>
      <c r="GN45" s="16"/>
      <c r="GO45" s="16"/>
      <c r="GP45" s="16"/>
      <c r="GQ45" s="16"/>
      <c r="GR45" s="16"/>
      <c r="GS45" s="16"/>
      <c r="GT45" s="16"/>
      <c r="GU45" s="16"/>
      <c r="GV45" s="16"/>
      <c r="GW45" s="16"/>
      <c r="GX45" s="16"/>
      <c r="GY45" s="16"/>
      <c r="GZ45" s="16"/>
      <c r="HA45" s="16"/>
      <c r="HB45" s="16"/>
      <c r="HC45" s="16"/>
      <c r="HD45" s="16"/>
      <c r="HE45" s="16"/>
      <c r="HF45" s="16"/>
      <c r="HG45" s="16"/>
      <c r="HH45" s="16"/>
      <c r="HI45" s="16"/>
      <c r="HJ45" s="16"/>
      <c r="HK45" s="16"/>
      <c r="HL45" s="16"/>
      <c r="HM45" s="16"/>
      <c r="HN45" s="16"/>
      <c r="HO45" s="16"/>
      <c r="HP45" s="16"/>
      <c r="HQ45" s="16"/>
      <c r="HR45" s="16"/>
      <c r="HS45" s="16"/>
      <c r="HT45" s="16"/>
      <c r="HU45" s="16"/>
      <c r="HV45" s="16"/>
      <c r="HW45" s="16"/>
      <c r="HX45" s="16"/>
      <c r="HY45" s="16"/>
      <c r="HZ45" s="16"/>
      <c r="IA45" s="16"/>
      <c r="IB45" s="16"/>
      <c r="IC45" s="16"/>
      <c r="ID45" s="16"/>
      <c r="IE45" s="16"/>
      <c r="IF45" s="16"/>
      <c r="IG45" s="16"/>
      <c r="IH45" s="16"/>
      <c r="II45" s="16"/>
      <c r="IJ45" s="16"/>
      <c r="IK45" s="16"/>
      <c r="IL45" s="16"/>
      <c r="IM45" s="16"/>
      <c r="IN45" s="16"/>
      <c r="IO45" s="16"/>
      <c r="IP45" s="16"/>
      <c r="IQ45" s="16"/>
      <c r="IR45" s="16"/>
      <c r="IS45" s="16"/>
    </row>
    <row r="46" spans="13:253" x14ac:dyDescent="0.2">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6"/>
      <c r="DZ46" s="16"/>
      <c r="EA46" s="16"/>
      <c r="EB46" s="16"/>
      <c r="EC46" s="16"/>
      <c r="ED46" s="16"/>
      <c r="EE46" s="16"/>
      <c r="EF46" s="16"/>
      <c r="EG46" s="16"/>
      <c r="EH46" s="16"/>
      <c r="EI46" s="16"/>
      <c r="EJ46" s="16"/>
      <c r="EK46" s="16"/>
      <c r="EL46" s="16"/>
      <c r="EM46" s="16"/>
      <c r="EN46" s="16"/>
      <c r="EO46" s="16"/>
      <c r="EP46" s="16"/>
      <c r="EQ46" s="16"/>
      <c r="ER46" s="16"/>
      <c r="ES46" s="16"/>
      <c r="ET46" s="16"/>
      <c r="EU46" s="16"/>
      <c r="EV46" s="16"/>
      <c r="EW46" s="16"/>
      <c r="EX46" s="16"/>
      <c r="EY46" s="16"/>
      <c r="EZ46" s="16"/>
      <c r="FA46" s="16"/>
      <c r="FB46" s="16"/>
      <c r="FC46" s="16"/>
      <c r="FD46" s="16"/>
      <c r="FE46" s="16"/>
      <c r="FF46" s="16"/>
      <c r="FG46" s="16"/>
      <c r="FH46" s="16"/>
      <c r="FI46" s="16"/>
      <c r="FJ46" s="16"/>
      <c r="FK46" s="16"/>
      <c r="FL46" s="16"/>
      <c r="FM46" s="16"/>
      <c r="FN46" s="16"/>
      <c r="FO46" s="16"/>
      <c r="FP46" s="16"/>
      <c r="FQ46" s="16"/>
      <c r="FR46" s="16"/>
      <c r="FS46" s="16"/>
      <c r="FT46" s="16"/>
      <c r="FU46" s="16"/>
      <c r="FV46" s="16"/>
      <c r="FW46" s="16"/>
      <c r="FX46" s="16"/>
      <c r="FY46" s="16"/>
      <c r="FZ46" s="16"/>
      <c r="GA46" s="16"/>
      <c r="GB46" s="16"/>
      <c r="GC46" s="16"/>
      <c r="GD46" s="16"/>
      <c r="GE46" s="16"/>
      <c r="GF46" s="16"/>
      <c r="GG46" s="16"/>
      <c r="GH46" s="16"/>
      <c r="GI46" s="16"/>
      <c r="GJ46" s="16"/>
      <c r="GK46" s="16"/>
      <c r="GL46" s="16"/>
      <c r="GM46" s="16"/>
      <c r="GN46" s="16"/>
      <c r="GO46" s="16"/>
      <c r="GP46" s="16"/>
      <c r="GQ46" s="16"/>
      <c r="GR46" s="16"/>
      <c r="GS46" s="16"/>
      <c r="GT46" s="16"/>
      <c r="GU46" s="16"/>
      <c r="GV46" s="16"/>
      <c r="GW46" s="16"/>
      <c r="GX46" s="16"/>
      <c r="GY46" s="16"/>
      <c r="GZ46" s="16"/>
      <c r="HA46" s="16"/>
      <c r="HB46" s="16"/>
      <c r="HC46" s="16"/>
      <c r="HD46" s="16"/>
      <c r="HE46" s="16"/>
      <c r="HF46" s="16"/>
      <c r="HG46" s="16"/>
      <c r="HH46" s="16"/>
      <c r="HI46" s="16"/>
      <c r="HJ46" s="16"/>
      <c r="HK46" s="16"/>
      <c r="HL46" s="16"/>
      <c r="HM46" s="16"/>
      <c r="HN46" s="16"/>
      <c r="HO46" s="16"/>
      <c r="HP46" s="16"/>
      <c r="HQ46" s="16"/>
      <c r="HR46" s="16"/>
      <c r="HS46" s="16"/>
      <c r="HT46" s="16"/>
      <c r="HU46" s="16"/>
      <c r="HV46" s="16"/>
      <c r="HW46" s="16"/>
      <c r="HX46" s="16"/>
      <c r="HY46" s="16"/>
      <c r="HZ46" s="16"/>
      <c r="IA46" s="16"/>
      <c r="IB46" s="16"/>
      <c r="IC46" s="16"/>
      <c r="ID46" s="16"/>
      <c r="IE46" s="16"/>
      <c r="IF46" s="16"/>
      <c r="IG46" s="16"/>
      <c r="IH46" s="16"/>
      <c r="II46" s="16"/>
      <c r="IJ46" s="16"/>
      <c r="IK46" s="16"/>
      <c r="IL46" s="16"/>
      <c r="IM46" s="16"/>
      <c r="IN46" s="16"/>
      <c r="IO46" s="16"/>
      <c r="IP46" s="16"/>
      <c r="IQ46" s="16"/>
      <c r="IR46" s="16"/>
      <c r="IS46" s="16"/>
    </row>
    <row r="47" spans="13:253" x14ac:dyDescent="0.2">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c r="EN47" s="16"/>
      <c r="EO47" s="16"/>
      <c r="EP47" s="16"/>
      <c r="EQ47" s="16"/>
      <c r="ER47" s="16"/>
      <c r="ES47" s="16"/>
      <c r="ET47" s="16"/>
      <c r="EU47" s="16"/>
      <c r="EV47" s="16"/>
      <c r="EW47" s="16"/>
      <c r="EX47" s="16"/>
      <c r="EY47" s="16"/>
      <c r="EZ47" s="16"/>
      <c r="FA47" s="16"/>
      <c r="FB47" s="16"/>
      <c r="FC47" s="16"/>
      <c r="FD47" s="16"/>
      <c r="FE47" s="16"/>
      <c r="FF47" s="16"/>
      <c r="FG47" s="16"/>
      <c r="FH47" s="16"/>
      <c r="FI47" s="16"/>
      <c r="FJ47" s="16"/>
      <c r="FK47" s="16"/>
      <c r="FL47" s="16"/>
      <c r="FM47" s="16"/>
      <c r="FN47" s="16"/>
      <c r="FO47" s="16"/>
      <c r="FP47" s="16"/>
      <c r="FQ47" s="16"/>
      <c r="FR47" s="16"/>
      <c r="FS47" s="16"/>
      <c r="FT47" s="16"/>
      <c r="FU47" s="16"/>
      <c r="FV47" s="16"/>
      <c r="FW47" s="16"/>
      <c r="FX47" s="16"/>
      <c r="FY47" s="16"/>
      <c r="FZ47" s="16"/>
      <c r="GA47" s="16"/>
      <c r="GB47" s="16"/>
      <c r="GC47" s="16"/>
      <c r="GD47" s="16"/>
      <c r="GE47" s="16"/>
      <c r="GF47" s="16"/>
      <c r="GG47" s="16"/>
      <c r="GH47" s="16"/>
      <c r="GI47" s="16"/>
      <c r="GJ47" s="16"/>
      <c r="GK47" s="16"/>
      <c r="GL47" s="16"/>
      <c r="GM47" s="16"/>
      <c r="GN47" s="16"/>
      <c r="GO47" s="16"/>
      <c r="GP47" s="16"/>
      <c r="GQ47" s="16"/>
      <c r="GR47" s="16"/>
      <c r="GS47" s="16"/>
      <c r="GT47" s="16"/>
      <c r="GU47" s="16"/>
      <c r="GV47" s="16"/>
      <c r="GW47" s="16"/>
      <c r="GX47" s="16"/>
      <c r="GY47" s="16"/>
      <c r="GZ47" s="16"/>
      <c r="HA47" s="16"/>
      <c r="HB47" s="16"/>
      <c r="HC47" s="16"/>
      <c r="HD47" s="16"/>
      <c r="HE47" s="16"/>
      <c r="HF47" s="16"/>
      <c r="HG47" s="16"/>
      <c r="HH47" s="16"/>
      <c r="HI47" s="16"/>
      <c r="HJ47" s="16"/>
      <c r="HK47" s="16"/>
      <c r="HL47" s="16"/>
      <c r="HM47" s="16"/>
      <c r="HN47" s="16"/>
      <c r="HO47" s="16"/>
      <c r="HP47" s="16"/>
      <c r="HQ47" s="16"/>
      <c r="HR47" s="16"/>
      <c r="HS47" s="16"/>
      <c r="HT47" s="16"/>
      <c r="HU47" s="16"/>
      <c r="HV47" s="16"/>
      <c r="HW47" s="16"/>
      <c r="HX47" s="16"/>
      <c r="HY47" s="16"/>
      <c r="HZ47" s="16"/>
      <c r="IA47" s="16"/>
      <c r="IB47" s="16"/>
      <c r="IC47" s="16"/>
      <c r="ID47" s="16"/>
      <c r="IE47" s="16"/>
      <c r="IF47" s="16"/>
      <c r="IG47" s="16"/>
      <c r="IH47" s="16"/>
      <c r="II47" s="16"/>
      <c r="IJ47" s="16"/>
      <c r="IK47" s="16"/>
      <c r="IL47" s="16"/>
      <c r="IM47" s="16"/>
      <c r="IN47" s="16"/>
      <c r="IO47" s="16"/>
      <c r="IP47" s="16"/>
      <c r="IQ47" s="16"/>
      <c r="IR47" s="16"/>
      <c r="IS47" s="16"/>
    </row>
    <row r="48" spans="13:253" x14ac:dyDescent="0.2">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c r="DR48" s="16"/>
      <c r="DS48" s="16"/>
      <c r="DT48" s="16"/>
      <c r="DU48" s="16"/>
      <c r="DV48" s="16"/>
      <c r="DW48" s="16"/>
      <c r="DX48" s="16"/>
      <c r="DY48" s="16"/>
      <c r="DZ48" s="16"/>
      <c r="EA48" s="16"/>
      <c r="EB48" s="16"/>
      <c r="EC48" s="16"/>
      <c r="ED48" s="16"/>
      <c r="EE48" s="16"/>
      <c r="EF48" s="16"/>
      <c r="EG48" s="16"/>
      <c r="EH48" s="16"/>
      <c r="EI48" s="16"/>
      <c r="EJ48" s="16"/>
      <c r="EK48" s="16"/>
      <c r="EL48" s="16"/>
      <c r="EM48" s="16"/>
      <c r="EN48" s="16"/>
      <c r="EO48" s="16"/>
      <c r="EP48" s="16"/>
      <c r="EQ48" s="16"/>
      <c r="ER48" s="16"/>
      <c r="ES48" s="16"/>
      <c r="ET48" s="16"/>
      <c r="EU48" s="16"/>
      <c r="EV48" s="16"/>
      <c r="EW48" s="16"/>
      <c r="EX48" s="16"/>
      <c r="EY48" s="16"/>
      <c r="EZ48" s="16"/>
      <c r="FA48" s="16"/>
      <c r="FB48" s="16"/>
      <c r="FC48" s="16"/>
      <c r="FD48" s="16"/>
      <c r="FE48" s="16"/>
      <c r="FF48" s="16"/>
      <c r="FG48" s="16"/>
      <c r="FH48" s="16"/>
      <c r="FI48" s="16"/>
      <c r="FJ48" s="16"/>
      <c r="FK48" s="16"/>
      <c r="FL48" s="16"/>
      <c r="FM48" s="16"/>
      <c r="FN48" s="16"/>
      <c r="FO48" s="16"/>
      <c r="FP48" s="16"/>
      <c r="FQ48" s="16"/>
      <c r="FR48" s="16"/>
      <c r="FS48" s="16"/>
      <c r="FT48" s="16"/>
      <c r="FU48" s="16"/>
      <c r="FV48" s="16"/>
      <c r="FW48" s="16"/>
      <c r="FX48" s="16"/>
      <c r="FY48" s="16"/>
      <c r="FZ48" s="16"/>
      <c r="GA48" s="16"/>
      <c r="GB48" s="16"/>
      <c r="GC48" s="16"/>
      <c r="GD48" s="16"/>
      <c r="GE48" s="16"/>
      <c r="GF48" s="16"/>
      <c r="GG48" s="16"/>
      <c r="GH48" s="16"/>
      <c r="GI48" s="16"/>
      <c r="GJ48" s="16"/>
      <c r="GK48" s="16"/>
      <c r="GL48" s="16"/>
      <c r="GM48" s="16"/>
      <c r="GN48" s="16"/>
      <c r="GO48" s="16"/>
      <c r="GP48" s="16"/>
      <c r="GQ48" s="16"/>
      <c r="GR48" s="16"/>
      <c r="GS48" s="16"/>
      <c r="GT48" s="16"/>
      <c r="GU48" s="16"/>
      <c r="GV48" s="16"/>
      <c r="GW48" s="16"/>
      <c r="GX48" s="16"/>
      <c r="GY48" s="16"/>
      <c r="GZ48" s="16"/>
      <c r="HA48" s="16"/>
      <c r="HB48" s="16"/>
      <c r="HC48" s="16"/>
      <c r="HD48" s="16"/>
      <c r="HE48" s="16"/>
      <c r="HF48" s="16"/>
      <c r="HG48" s="16"/>
      <c r="HH48" s="16"/>
      <c r="HI48" s="16"/>
      <c r="HJ48" s="16"/>
      <c r="HK48" s="16"/>
      <c r="HL48" s="16"/>
      <c r="HM48" s="16"/>
      <c r="HN48" s="16"/>
      <c r="HO48" s="16"/>
      <c r="HP48" s="16"/>
      <c r="HQ48" s="16"/>
      <c r="HR48" s="16"/>
      <c r="HS48" s="16"/>
      <c r="HT48" s="16"/>
      <c r="HU48" s="16"/>
      <c r="HV48" s="16"/>
      <c r="HW48" s="16"/>
      <c r="HX48" s="16"/>
      <c r="HY48" s="16"/>
      <c r="HZ48" s="16"/>
      <c r="IA48" s="16"/>
      <c r="IB48" s="16"/>
      <c r="IC48" s="16"/>
      <c r="ID48" s="16"/>
      <c r="IE48" s="16"/>
      <c r="IF48" s="16"/>
      <c r="IG48" s="16"/>
      <c r="IH48" s="16"/>
      <c r="II48" s="16"/>
      <c r="IJ48" s="16"/>
      <c r="IK48" s="16"/>
      <c r="IL48" s="16"/>
      <c r="IM48" s="16"/>
      <c r="IN48" s="16"/>
      <c r="IO48" s="16"/>
      <c r="IP48" s="16"/>
      <c r="IQ48" s="16"/>
      <c r="IR48" s="16"/>
      <c r="IS48" s="16"/>
    </row>
    <row r="49" spans="13:253" x14ac:dyDescent="0.2">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c r="DR49" s="16"/>
      <c r="DS49" s="16"/>
      <c r="DT49" s="16"/>
      <c r="DU49" s="16"/>
      <c r="DV49" s="16"/>
      <c r="DW49" s="16"/>
      <c r="DX49" s="16"/>
      <c r="DY49" s="16"/>
      <c r="DZ49" s="16"/>
      <c r="EA49" s="16"/>
      <c r="EB49" s="16"/>
      <c r="EC49" s="16"/>
      <c r="ED49" s="16"/>
      <c r="EE49" s="16"/>
      <c r="EF49" s="16"/>
      <c r="EG49" s="16"/>
      <c r="EH49" s="16"/>
      <c r="EI49" s="16"/>
      <c r="EJ49" s="16"/>
      <c r="EK49" s="16"/>
      <c r="EL49" s="16"/>
      <c r="EM49" s="16"/>
      <c r="EN49" s="16"/>
      <c r="EO49" s="16"/>
      <c r="EP49" s="16"/>
      <c r="EQ49" s="16"/>
      <c r="ER49" s="16"/>
      <c r="ES49" s="16"/>
      <c r="ET49" s="16"/>
      <c r="EU49" s="16"/>
      <c r="EV49" s="16"/>
      <c r="EW49" s="16"/>
      <c r="EX49" s="16"/>
      <c r="EY49" s="16"/>
      <c r="EZ49" s="16"/>
      <c r="FA49" s="16"/>
      <c r="FB49" s="16"/>
      <c r="FC49" s="16"/>
      <c r="FD49" s="16"/>
      <c r="FE49" s="16"/>
      <c r="FF49" s="16"/>
      <c r="FG49" s="16"/>
      <c r="FH49" s="16"/>
      <c r="FI49" s="16"/>
      <c r="FJ49" s="16"/>
      <c r="FK49" s="16"/>
      <c r="FL49" s="16"/>
      <c r="FM49" s="16"/>
      <c r="FN49" s="16"/>
      <c r="FO49" s="16"/>
      <c r="FP49" s="16"/>
      <c r="FQ49" s="16"/>
      <c r="FR49" s="16"/>
      <c r="FS49" s="16"/>
      <c r="FT49" s="16"/>
      <c r="FU49" s="16"/>
      <c r="FV49" s="16"/>
      <c r="FW49" s="16"/>
      <c r="FX49" s="16"/>
      <c r="FY49" s="16"/>
      <c r="FZ49" s="16"/>
      <c r="GA49" s="16"/>
      <c r="GB49" s="16"/>
      <c r="GC49" s="16"/>
      <c r="GD49" s="16"/>
      <c r="GE49" s="16"/>
      <c r="GF49" s="16"/>
      <c r="GG49" s="16"/>
      <c r="GH49" s="16"/>
      <c r="GI49" s="16"/>
      <c r="GJ49" s="16"/>
      <c r="GK49" s="16"/>
      <c r="GL49" s="16"/>
      <c r="GM49" s="16"/>
      <c r="GN49" s="16"/>
      <c r="GO49" s="16"/>
      <c r="GP49" s="16"/>
      <c r="GQ49" s="16"/>
      <c r="GR49" s="16"/>
      <c r="GS49" s="16"/>
      <c r="GT49" s="16"/>
      <c r="GU49" s="16"/>
      <c r="GV49" s="16"/>
      <c r="GW49" s="16"/>
      <c r="GX49" s="16"/>
      <c r="GY49" s="16"/>
      <c r="GZ49" s="16"/>
      <c r="HA49" s="16"/>
      <c r="HB49" s="16"/>
      <c r="HC49" s="16"/>
      <c r="HD49" s="16"/>
      <c r="HE49" s="16"/>
      <c r="HF49" s="16"/>
      <c r="HG49" s="16"/>
      <c r="HH49" s="16"/>
      <c r="HI49" s="16"/>
      <c r="HJ49" s="16"/>
      <c r="HK49" s="16"/>
      <c r="HL49" s="16"/>
      <c r="HM49" s="16"/>
      <c r="HN49" s="16"/>
      <c r="HO49" s="16"/>
      <c r="HP49" s="16"/>
      <c r="HQ49" s="16"/>
      <c r="HR49" s="16"/>
      <c r="HS49" s="16"/>
      <c r="HT49" s="16"/>
      <c r="HU49" s="16"/>
      <c r="HV49" s="16"/>
      <c r="HW49" s="16"/>
      <c r="HX49" s="16"/>
      <c r="HY49" s="16"/>
      <c r="HZ49" s="16"/>
      <c r="IA49" s="16"/>
      <c r="IB49" s="16"/>
      <c r="IC49" s="16"/>
      <c r="ID49" s="16"/>
      <c r="IE49" s="16"/>
      <c r="IF49" s="16"/>
      <c r="IG49" s="16"/>
      <c r="IH49" s="16"/>
      <c r="II49" s="16"/>
      <c r="IJ49" s="16"/>
      <c r="IK49" s="16"/>
      <c r="IL49" s="16"/>
      <c r="IM49" s="16"/>
      <c r="IN49" s="16"/>
      <c r="IO49" s="16"/>
      <c r="IP49" s="16"/>
      <c r="IQ49" s="16"/>
      <c r="IR49" s="16"/>
      <c r="IS49" s="16"/>
    </row>
    <row r="50" spans="13:253" x14ac:dyDescent="0.2">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c r="DR50" s="16"/>
      <c r="DS50" s="16"/>
      <c r="DT50" s="16"/>
      <c r="DU50" s="16"/>
      <c r="DV50" s="16"/>
      <c r="DW50" s="16"/>
      <c r="DX50" s="16"/>
      <c r="DY50" s="16"/>
      <c r="DZ50" s="16"/>
      <c r="EA50" s="16"/>
      <c r="EB50" s="16"/>
      <c r="EC50" s="16"/>
      <c r="ED50" s="16"/>
      <c r="EE50" s="16"/>
      <c r="EF50" s="16"/>
      <c r="EG50" s="16"/>
      <c r="EH50" s="16"/>
      <c r="EI50" s="16"/>
      <c r="EJ50" s="16"/>
      <c r="EK50" s="16"/>
      <c r="EL50" s="16"/>
      <c r="EM50" s="16"/>
      <c r="EN50" s="16"/>
      <c r="EO50" s="16"/>
      <c r="EP50" s="16"/>
      <c r="EQ50" s="16"/>
      <c r="ER50" s="16"/>
      <c r="ES50" s="16"/>
      <c r="ET50" s="16"/>
      <c r="EU50" s="16"/>
      <c r="EV50" s="16"/>
      <c r="EW50" s="16"/>
      <c r="EX50" s="16"/>
      <c r="EY50" s="16"/>
      <c r="EZ50" s="16"/>
      <c r="FA50" s="16"/>
      <c r="FB50" s="16"/>
      <c r="FC50" s="16"/>
      <c r="FD50" s="16"/>
      <c r="FE50" s="16"/>
      <c r="FF50" s="16"/>
      <c r="FG50" s="16"/>
      <c r="FH50" s="16"/>
      <c r="FI50" s="16"/>
      <c r="FJ50" s="16"/>
      <c r="FK50" s="16"/>
      <c r="FL50" s="16"/>
      <c r="FM50" s="16"/>
      <c r="FN50" s="16"/>
      <c r="FO50" s="16"/>
      <c r="FP50" s="16"/>
      <c r="FQ50" s="16"/>
      <c r="FR50" s="16"/>
      <c r="FS50" s="16"/>
      <c r="FT50" s="16"/>
      <c r="FU50" s="16"/>
      <c r="FV50" s="16"/>
      <c r="FW50" s="16"/>
      <c r="FX50" s="16"/>
      <c r="FY50" s="16"/>
      <c r="FZ50" s="16"/>
      <c r="GA50" s="16"/>
      <c r="GB50" s="16"/>
      <c r="GC50" s="16"/>
      <c r="GD50" s="16"/>
      <c r="GE50" s="16"/>
      <c r="GF50" s="16"/>
      <c r="GG50" s="16"/>
      <c r="GH50" s="16"/>
      <c r="GI50" s="16"/>
      <c r="GJ50" s="16"/>
      <c r="GK50" s="16"/>
      <c r="GL50" s="16"/>
      <c r="GM50" s="16"/>
      <c r="GN50" s="16"/>
      <c r="GO50" s="16"/>
      <c r="GP50" s="16"/>
      <c r="GQ50" s="16"/>
      <c r="GR50" s="16"/>
      <c r="GS50" s="16"/>
      <c r="GT50" s="16"/>
      <c r="GU50" s="16"/>
      <c r="GV50" s="16"/>
      <c r="GW50" s="16"/>
      <c r="GX50" s="16"/>
      <c r="GY50" s="16"/>
      <c r="GZ50" s="16"/>
      <c r="HA50" s="16"/>
      <c r="HB50" s="16"/>
      <c r="HC50" s="16"/>
      <c r="HD50" s="16"/>
      <c r="HE50" s="16"/>
      <c r="HF50" s="16"/>
      <c r="HG50" s="16"/>
      <c r="HH50" s="16"/>
      <c r="HI50" s="16"/>
      <c r="HJ50" s="16"/>
      <c r="HK50" s="16"/>
      <c r="HL50" s="16"/>
      <c r="HM50" s="16"/>
      <c r="HN50" s="16"/>
      <c r="HO50" s="16"/>
      <c r="HP50" s="16"/>
      <c r="HQ50" s="16"/>
      <c r="HR50" s="16"/>
      <c r="HS50" s="16"/>
      <c r="HT50" s="16"/>
      <c r="HU50" s="16"/>
      <c r="HV50" s="16"/>
      <c r="HW50" s="16"/>
      <c r="HX50" s="16"/>
      <c r="HY50" s="16"/>
      <c r="HZ50" s="16"/>
      <c r="IA50" s="16"/>
      <c r="IB50" s="16"/>
      <c r="IC50" s="16"/>
      <c r="ID50" s="16"/>
      <c r="IE50" s="16"/>
      <c r="IF50" s="16"/>
      <c r="IG50" s="16"/>
      <c r="IH50" s="16"/>
      <c r="II50" s="16"/>
      <c r="IJ50" s="16"/>
      <c r="IK50" s="16"/>
      <c r="IL50" s="16"/>
      <c r="IM50" s="16"/>
      <c r="IN50" s="16"/>
      <c r="IO50" s="16"/>
      <c r="IP50" s="16"/>
      <c r="IQ50" s="16"/>
      <c r="IR50" s="16"/>
      <c r="IS50" s="16"/>
    </row>
    <row r="51" spans="13:253" x14ac:dyDescent="0.2">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c r="BF51" s="16"/>
      <c r="BG51" s="16"/>
      <c r="BH51" s="16"/>
      <c r="BI51" s="16"/>
      <c r="BJ51" s="16"/>
      <c r="BK51" s="16"/>
      <c r="BL51" s="16"/>
      <c r="BM51" s="16"/>
      <c r="BN51" s="16"/>
      <c r="BO51" s="16"/>
      <c r="BP51" s="16"/>
      <c r="BQ51" s="16"/>
      <c r="BR51" s="16"/>
      <c r="BS51" s="16"/>
      <c r="BT51" s="16"/>
      <c r="BU51" s="16"/>
      <c r="BV51" s="16"/>
      <c r="BW51" s="16"/>
      <c r="BX51" s="16"/>
      <c r="BY51" s="16"/>
      <c r="BZ51" s="16"/>
      <c r="CA51" s="16"/>
      <c r="CB51" s="16"/>
      <c r="CC51" s="16"/>
      <c r="CD51" s="16"/>
      <c r="CE51" s="16"/>
      <c r="CF51" s="16"/>
      <c r="CG51" s="16"/>
      <c r="CH51" s="16"/>
      <c r="CI51" s="16"/>
      <c r="CJ51" s="16"/>
      <c r="CK51" s="16"/>
      <c r="CL51" s="16"/>
      <c r="CM51" s="16"/>
      <c r="CN51" s="16"/>
      <c r="CO51" s="16"/>
      <c r="CP51" s="16"/>
      <c r="CQ51" s="16"/>
      <c r="CR51" s="16"/>
      <c r="CS51" s="16"/>
      <c r="CT51" s="16"/>
      <c r="CU51" s="16"/>
      <c r="CV51" s="16"/>
      <c r="CW51" s="16"/>
      <c r="CX51" s="16"/>
      <c r="CY51" s="16"/>
      <c r="CZ51" s="16"/>
      <c r="DA51" s="16"/>
      <c r="DB51" s="16"/>
      <c r="DC51" s="16"/>
      <c r="DD51" s="16"/>
      <c r="DE51" s="16"/>
      <c r="DF51" s="16"/>
      <c r="DG51" s="16"/>
      <c r="DH51" s="16"/>
      <c r="DI51" s="16"/>
      <c r="DJ51" s="16"/>
      <c r="DK51" s="16"/>
      <c r="DL51" s="16"/>
      <c r="DM51" s="16"/>
      <c r="DN51" s="16"/>
      <c r="DO51" s="16"/>
      <c r="DP51" s="16"/>
      <c r="DQ51" s="16"/>
      <c r="DR51" s="16"/>
      <c r="DS51" s="16"/>
      <c r="DT51" s="16"/>
      <c r="DU51" s="16"/>
      <c r="DV51" s="16"/>
      <c r="DW51" s="16"/>
      <c r="DX51" s="16"/>
      <c r="DY51" s="16"/>
      <c r="DZ51" s="16"/>
      <c r="EA51" s="16"/>
      <c r="EB51" s="16"/>
      <c r="EC51" s="16"/>
      <c r="ED51" s="16"/>
      <c r="EE51" s="16"/>
      <c r="EF51" s="16"/>
      <c r="EG51" s="16"/>
      <c r="EH51" s="16"/>
      <c r="EI51" s="16"/>
      <c r="EJ51" s="16"/>
      <c r="EK51" s="16"/>
      <c r="EL51" s="16"/>
      <c r="EM51" s="16"/>
      <c r="EN51" s="16"/>
      <c r="EO51" s="16"/>
      <c r="EP51" s="16"/>
      <c r="EQ51" s="16"/>
      <c r="ER51" s="16"/>
      <c r="ES51" s="16"/>
      <c r="ET51" s="16"/>
      <c r="EU51" s="16"/>
      <c r="EV51" s="16"/>
      <c r="EW51" s="16"/>
      <c r="EX51" s="16"/>
      <c r="EY51" s="16"/>
      <c r="EZ51" s="16"/>
      <c r="FA51" s="16"/>
      <c r="FB51" s="16"/>
      <c r="FC51" s="16"/>
      <c r="FD51" s="16"/>
      <c r="FE51" s="16"/>
      <c r="FF51" s="16"/>
      <c r="FG51" s="16"/>
      <c r="FH51" s="16"/>
      <c r="FI51" s="16"/>
      <c r="FJ51" s="16"/>
      <c r="FK51" s="16"/>
      <c r="FL51" s="16"/>
      <c r="FM51" s="16"/>
      <c r="FN51" s="16"/>
      <c r="FO51" s="16"/>
      <c r="FP51" s="16"/>
      <c r="FQ51" s="16"/>
      <c r="FR51" s="16"/>
      <c r="FS51" s="16"/>
      <c r="FT51" s="16"/>
      <c r="FU51" s="16"/>
      <c r="FV51" s="16"/>
      <c r="FW51" s="16"/>
      <c r="FX51" s="16"/>
      <c r="FY51" s="16"/>
      <c r="FZ51" s="16"/>
      <c r="GA51" s="16"/>
      <c r="GB51" s="16"/>
      <c r="GC51" s="16"/>
      <c r="GD51" s="16"/>
      <c r="GE51" s="16"/>
      <c r="GF51" s="16"/>
      <c r="GG51" s="16"/>
      <c r="GH51" s="16"/>
      <c r="GI51" s="16"/>
      <c r="GJ51" s="16"/>
      <c r="GK51" s="16"/>
      <c r="GL51" s="16"/>
      <c r="GM51" s="16"/>
      <c r="GN51" s="16"/>
      <c r="GO51" s="16"/>
      <c r="GP51" s="16"/>
      <c r="GQ51" s="16"/>
      <c r="GR51" s="16"/>
      <c r="GS51" s="16"/>
      <c r="GT51" s="16"/>
      <c r="GU51" s="16"/>
      <c r="GV51" s="16"/>
      <c r="GW51" s="16"/>
      <c r="GX51" s="16"/>
      <c r="GY51" s="16"/>
      <c r="GZ51" s="16"/>
      <c r="HA51" s="16"/>
      <c r="HB51" s="16"/>
      <c r="HC51" s="16"/>
      <c r="HD51" s="16"/>
      <c r="HE51" s="16"/>
      <c r="HF51" s="16"/>
      <c r="HG51" s="16"/>
      <c r="HH51" s="16"/>
      <c r="HI51" s="16"/>
      <c r="HJ51" s="16"/>
      <c r="HK51" s="16"/>
      <c r="HL51" s="16"/>
      <c r="HM51" s="16"/>
      <c r="HN51" s="16"/>
      <c r="HO51" s="16"/>
      <c r="HP51" s="16"/>
      <c r="HQ51" s="16"/>
      <c r="HR51" s="16"/>
      <c r="HS51" s="16"/>
      <c r="HT51" s="16"/>
      <c r="HU51" s="16"/>
      <c r="HV51" s="16"/>
      <c r="HW51" s="16"/>
      <c r="HX51" s="16"/>
      <c r="HY51" s="16"/>
      <c r="HZ51" s="16"/>
      <c r="IA51" s="16"/>
      <c r="IB51" s="16"/>
      <c r="IC51" s="16"/>
      <c r="ID51" s="16"/>
      <c r="IE51" s="16"/>
      <c r="IF51" s="16"/>
      <c r="IG51" s="16"/>
      <c r="IH51" s="16"/>
      <c r="II51" s="16"/>
      <c r="IJ51" s="16"/>
      <c r="IK51" s="16"/>
      <c r="IL51" s="16"/>
      <c r="IM51" s="16"/>
      <c r="IN51" s="16"/>
      <c r="IO51" s="16"/>
      <c r="IP51" s="16"/>
      <c r="IQ51" s="16"/>
      <c r="IR51" s="16"/>
      <c r="IS51" s="16"/>
    </row>
    <row r="52" spans="13:253" x14ac:dyDescent="0.2">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c r="DG52" s="16"/>
      <c r="DH52" s="16"/>
      <c r="DI52" s="16"/>
      <c r="DJ52" s="16"/>
      <c r="DK52" s="16"/>
      <c r="DL52" s="16"/>
      <c r="DM52" s="16"/>
      <c r="DN52" s="16"/>
      <c r="DO52" s="16"/>
      <c r="DP52" s="16"/>
      <c r="DQ52" s="16"/>
      <c r="DR52" s="16"/>
      <c r="DS52" s="16"/>
      <c r="DT52" s="16"/>
      <c r="DU52" s="16"/>
      <c r="DV52" s="16"/>
      <c r="DW52" s="16"/>
      <c r="DX52" s="16"/>
      <c r="DY52" s="16"/>
      <c r="DZ52" s="16"/>
      <c r="EA52" s="16"/>
      <c r="EB52" s="16"/>
      <c r="EC52" s="16"/>
      <c r="ED52" s="16"/>
      <c r="EE52" s="16"/>
      <c r="EF52" s="16"/>
      <c r="EG52" s="16"/>
      <c r="EH52" s="16"/>
      <c r="EI52" s="16"/>
      <c r="EJ52" s="16"/>
      <c r="EK52" s="16"/>
      <c r="EL52" s="16"/>
      <c r="EM52" s="16"/>
      <c r="EN52" s="16"/>
      <c r="EO52" s="16"/>
      <c r="EP52" s="16"/>
      <c r="EQ52" s="16"/>
      <c r="ER52" s="16"/>
      <c r="ES52" s="16"/>
      <c r="ET52" s="16"/>
      <c r="EU52" s="16"/>
      <c r="EV52" s="16"/>
      <c r="EW52" s="16"/>
      <c r="EX52" s="16"/>
      <c r="EY52" s="16"/>
      <c r="EZ52" s="16"/>
      <c r="FA52" s="16"/>
      <c r="FB52" s="16"/>
      <c r="FC52" s="16"/>
      <c r="FD52" s="16"/>
      <c r="FE52" s="16"/>
      <c r="FF52" s="16"/>
      <c r="FG52" s="16"/>
      <c r="FH52" s="16"/>
      <c r="FI52" s="16"/>
      <c r="FJ52" s="16"/>
      <c r="FK52" s="16"/>
      <c r="FL52" s="16"/>
      <c r="FM52" s="16"/>
      <c r="FN52" s="16"/>
      <c r="FO52" s="16"/>
      <c r="FP52" s="16"/>
      <c r="FQ52" s="16"/>
      <c r="FR52" s="16"/>
      <c r="FS52" s="16"/>
      <c r="FT52" s="16"/>
      <c r="FU52" s="16"/>
      <c r="FV52" s="16"/>
      <c r="FW52" s="16"/>
      <c r="FX52" s="16"/>
      <c r="FY52" s="16"/>
      <c r="FZ52" s="16"/>
      <c r="GA52" s="16"/>
      <c r="GB52" s="16"/>
      <c r="GC52" s="16"/>
      <c r="GD52" s="16"/>
      <c r="GE52" s="16"/>
      <c r="GF52" s="16"/>
      <c r="GG52" s="16"/>
      <c r="GH52" s="16"/>
      <c r="GI52" s="16"/>
      <c r="GJ52" s="16"/>
      <c r="GK52" s="16"/>
      <c r="GL52" s="16"/>
      <c r="GM52" s="16"/>
      <c r="GN52" s="16"/>
      <c r="GO52" s="16"/>
      <c r="GP52" s="16"/>
      <c r="GQ52" s="16"/>
      <c r="GR52" s="16"/>
      <c r="GS52" s="16"/>
      <c r="GT52" s="16"/>
      <c r="GU52" s="16"/>
      <c r="GV52" s="16"/>
      <c r="GW52" s="16"/>
      <c r="GX52" s="16"/>
      <c r="GY52" s="16"/>
      <c r="GZ52" s="16"/>
      <c r="HA52" s="16"/>
      <c r="HB52" s="16"/>
      <c r="HC52" s="16"/>
      <c r="HD52" s="16"/>
      <c r="HE52" s="16"/>
      <c r="HF52" s="16"/>
      <c r="HG52" s="16"/>
      <c r="HH52" s="16"/>
      <c r="HI52" s="16"/>
      <c r="HJ52" s="16"/>
      <c r="HK52" s="16"/>
      <c r="HL52" s="16"/>
      <c r="HM52" s="16"/>
      <c r="HN52" s="16"/>
      <c r="HO52" s="16"/>
      <c r="HP52" s="16"/>
      <c r="HQ52" s="16"/>
      <c r="HR52" s="16"/>
      <c r="HS52" s="16"/>
      <c r="HT52" s="16"/>
      <c r="HU52" s="16"/>
      <c r="HV52" s="16"/>
      <c r="HW52" s="16"/>
      <c r="HX52" s="16"/>
      <c r="HY52" s="16"/>
      <c r="HZ52" s="16"/>
      <c r="IA52" s="16"/>
      <c r="IB52" s="16"/>
      <c r="IC52" s="16"/>
      <c r="ID52" s="16"/>
      <c r="IE52" s="16"/>
      <c r="IF52" s="16"/>
      <c r="IG52" s="16"/>
      <c r="IH52" s="16"/>
      <c r="II52" s="16"/>
      <c r="IJ52" s="16"/>
      <c r="IK52" s="16"/>
      <c r="IL52" s="16"/>
      <c r="IM52" s="16"/>
      <c r="IN52" s="16"/>
      <c r="IO52" s="16"/>
      <c r="IP52" s="16"/>
      <c r="IQ52" s="16"/>
      <c r="IR52" s="16"/>
      <c r="IS52" s="16"/>
    </row>
    <row r="53" spans="13:253" x14ac:dyDescent="0.2">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c r="DG53" s="16"/>
      <c r="DH53" s="16"/>
      <c r="DI53" s="16"/>
      <c r="DJ53" s="16"/>
      <c r="DK53" s="16"/>
      <c r="DL53" s="16"/>
      <c r="DM53" s="16"/>
      <c r="DN53" s="16"/>
      <c r="DO53" s="16"/>
      <c r="DP53" s="16"/>
      <c r="DQ53" s="16"/>
      <c r="DR53" s="16"/>
      <c r="DS53" s="16"/>
      <c r="DT53" s="16"/>
      <c r="DU53" s="16"/>
      <c r="DV53" s="16"/>
      <c r="DW53" s="16"/>
      <c r="DX53" s="16"/>
      <c r="DY53" s="16"/>
      <c r="DZ53" s="16"/>
      <c r="EA53" s="16"/>
      <c r="EB53" s="16"/>
      <c r="EC53" s="16"/>
      <c r="ED53" s="16"/>
      <c r="EE53" s="16"/>
      <c r="EF53" s="16"/>
      <c r="EG53" s="16"/>
      <c r="EH53" s="16"/>
      <c r="EI53" s="16"/>
      <c r="EJ53" s="16"/>
      <c r="EK53" s="16"/>
      <c r="EL53" s="16"/>
      <c r="EM53" s="16"/>
      <c r="EN53" s="16"/>
      <c r="EO53" s="16"/>
      <c r="EP53" s="16"/>
      <c r="EQ53" s="16"/>
      <c r="ER53" s="16"/>
      <c r="ES53" s="16"/>
      <c r="ET53" s="16"/>
      <c r="EU53" s="16"/>
      <c r="EV53" s="16"/>
      <c r="EW53" s="16"/>
      <c r="EX53" s="16"/>
      <c r="EY53" s="16"/>
      <c r="EZ53" s="16"/>
      <c r="FA53" s="16"/>
      <c r="FB53" s="16"/>
      <c r="FC53" s="16"/>
      <c r="FD53" s="16"/>
      <c r="FE53" s="16"/>
      <c r="FF53" s="16"/>
      <c r="FG53" s="16"/>
      <c r="FH53" s="16"/>
      <c r="FI53" s="16"/>
      <c r="FJ53" s="16"/>
      <c r="FK53" s="16"/>
      <c r="FL53" s="16"/>
      <c r="FM53" s="16"/>
      <c r="FN53" s="16"/>
      <c r="FO53" s="16"/>
      <c r="FP53" s="16"/>
      <c r="FQ53" s="16"/>
      <c r="FR53" s="16"/>
      <c r="FS53" s="16"/>
      <c r="FT53" s="16"/>
      <c r="FU53" s="16"/>
      <c r="FV53" s="16"/>
      <c r="FW53" s="16"/>
      <c r="FX53" s="16"/>
      <c r="FY53" s="16"/>
      <c r="FZ53" s="16"/>
      <c r="GA53" s="16"/>
      <c r="GB53" s="16"/>
      <c r="GC53" s="16"/>
      <c r="GD53" s="16"/>
      <c r="GE53" s="16"/>
      <c r="GF53" s="16"/>
      <c r="GG53" s="16"/>
      <c r="GH53" s="16"/>
      <c r="GI53" s="16"/>
      <c r="GJ53" s="16"/>
      <c r="GK53" s="16"/>
      <c r="GL53" s="16"/>
      <c r="GM53" s="16"/>
      <c r="GN53" s="16"/>
      <c r="GO53" s="16"/>
      <c r="GP53" s="16"/>
      <c r="GQ53" s="16"/>
      <c r="GR53" s="16"/>
      <c r="GS53" s="16"/>
      <c r="GT53" s="16"/>
      <c r="GU53" s="16"/>
      <c r="GV53" s="16"/>
      <c r="GW53" s="16"/>
      <c r="GX53" s="16"/>
      <c r="GY53" s="16"/>
      <c r="GZ53" s="16"/>
      <c r="HA53" s="16"/>
      <c r="HB53" s="16"/>
      <c r="HC53" s="16"/>
      <c r="HD53" s="16"/>
      <c r="HE53" s="16"/>
      <c r="HF53" s="16"/>
      <c r="HG53" s="16"/>
      <c r="HH53" s="16"/>
      <c r="HI53" s="16"/>
      <c r="HJ53" s="16"/>
      <c r="HK53" s="16"/>
      <c r="HL53" s="16"/>
      <c r="HM53" s="16"/>
      <c r="HN53" s="16"/>
      <c r="HO53" s="16"/>
      <c r="HP53" s="16"/>
      <c r="HQ53" s="16"/>
      <c r="HR53" s="16"/>
      <c r="HS53" s="16"/>
      <c r="HT53" s="16"/>
      <c r="HU53" s="16"/>
      <c r="HV53" s="16"/>
      <c r="HW53" s="16"/>
      <c r="HX53" s="16"/>
      <c r="HY53" s="16"/>
      <c r="HZ53" s="16"/>
      <c r="IA53" s="16"/>
      <c r="IB53" s="16"/>
      <c r="IC53" s="16"/>
      <c r="ID53" s="16"/>
      <c r="IE53" s="16"/>
      <c r="IF53" s="16"/>
      <c r="IG53" s="16"/>
      <c r="IH53" s="16"/>
      <c r="II53" s="16"/>
      <c r="IJ53" s="16"/>
      <c r="IK53" s="16"/>
      <c r="IL53" s="16"/>
      <c r="IM53" s="16"/>
      <c r="IN53" s="16"/>
      <c r="IO53" s="16"/>
      <c r="IP53" s="16"/>
      <c r="IQ53" s="16"/>
      <c r="IR53" s="16"/>
      <c r="IS53" s="16"/>
    </row>
    <row r="54" spans="13:253" x14ac:dyDescent="0.2">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c r="CF54" s="16"/>
      <c r="CG54" s="16"/>
      <c r="CH54" s="16"/>
      <c r="CI54" s="16"/>
      <c r="CJ54" s="16"/>
      <c r="CK54" s="16"/>
      <c r="CL54" s="16"/>
      <c r="CM54" s="16"/>
      <c r="CN54" s="16"/>
      <c r="CO54" s="16"/>
      <c r="CP54" s="16"/>
      <c r="CQ54" s="16"/>
      <c r="CR54" s="16"/>
      <c r="CS54" s="16"/>
      <c r="CT54" s="16"/>
      <c r="CU54" s="16"/>
      <c r="CV54" s="16"/>
      <c r="CW54" s="16"/>
      <c r="CX54" s="16"/>
      <c r="CY54" s="16"/>
      <c r="CZ54" s="16"/>
      <c r="DA54" s="16"/>
      <c r="DB54" s="16"/>
      <c r="DC54" s="16"/>
      <c r="DD54" s="16"/>
      <c r="DE54" s="16"/>
      <c r="DF54" s="16"/>
      <c r="DG54" s="16"/>
      <c r="DH54" s="16"/>
      <c r="DI54" s="16"/>
      <c r="DJ54" s="16"/>
      <c r="DK54" s="16"/>
      <c r="DL54" s="16"/>
      <c r="DM54" s="16"/>
      <c r="DN54" s="16"/>
      <c r="DO54" s="16"/>
      <c r="DP54" s="16"/>
      <c r="DQ54" s="16"/>
      <c r="DR54" s="16"/>
      <c r="DS54" s="16"/>
      <c r="DT54" s="16"/>
      <c r="DU54" s="16"/>
      <c r="DV54" s="16"/>
      <c r="DW54" s="16"/>
      <c r="DX54" s="16"/>
      <c r="DY54" s="16"/>
      <c r="DZ54" s="16"/>
      <c r="EA54" s="16"/>
      <c r="EB54" s="16"/>
      <c r="EC54" s="16"/>
      <c r="ED54" s="16"/>
      <c r="EE54" s="16"/>
      <c r="EF54" s="16"/>
      <c r="EG54" s="16"/>
      <c r="EH54" s="16"/>
      <c r="EI54" s="16"/>
      <c r="EJ54" s="16"/>
      <c r="EK54" s="16"/>
      <c r="EL54" s="16"/>
      <c r="EM54" s="16"/>
      <c r="EN54" s="16"/>
      <c r="EO54" s="16"/>
      <c r="EP54" s="16"/>
      <c r="EQ54" s="16"/>
      <c r="ER54" s="16"/>
      <c r="ES54" s="16"/>
      <c r="ET54" s="16"/>
      <c r="EU54" s="16"/>
      <c r="EV54" s="16"/>
      <c r="EW54" s="16"/>
      <c r="EX54" s="16"/>
      <c r="EY54" s="16"/>
      <c r="EZ54" s="16"/>
      <c r="FA54" s="16"/>
      <c r="FB54" s="16"/>
      <c r="FC54" s="16"/>
      <c r="FD54" s="16"/>
      <c r="FE54" s="16"/>
      <c r="FF54" s="16"/>
      <c r="FG54" s="16"/>
      <c r="FH54" s="16"/>
      <c r="FI54" s="16"/>
      <c r="FJ54" s="16"/>
      <c r="FK54" s="16"/>
      <c r="FL54" s="16"/>
      <c r="FM54" s="16"/>
      <c r="FN54" s="16"/>
      <c r="FO54" s="16"/>
      <c r="FP54" s="16"/>
      <c r="FQ54" s="16"/>
      <c r="FR54" s="16"/>
      <c r="FS54" s="16"/>
      <c r="FT54" s="16"/>
      <c r="FU54" s="16"/>
      <c r="FV54" s="16"/>
      <c r="FW54" s="16"/>
      <c r="FX54" s="16"/>
      <c r="FY54" s="16"/>
      <c r="FZ54" s="16"/>
      <c r="GA54" s="16"/>
      <c r="GB54" s="16"/>
      <c r="GC54" s="16"/>
      <c r="GD54" s="16"/>
      <c r="GE54" s="16"/>
      <c r="GF54" s="16"/>
      <c r="GG54" s="16"/>
      <c r="GH54" s="16"/>
      <c r="GI54" s="16"/>
      <c r="GJ54" s="16"/>
      <c r="GK54" s="16"/>
      <c r="GL54" s="16"/>
      <c r="GM54" s="16"/>
      <c r="GN54" s="16"/>
      <c r="GO54" s="16"/>
      <c r="GP54" s="16"/>
      <c r="GQ54" s="16"/>
      <c r="GR54" s="16"/>
      <c r="GS54" s="16"/>
      <c r="GT54" s="16"/>
      <c r="GU54" s="16"/>
      <c r="GV54" s="16"/>
      <c r="GW54" s="16"/>
      <c r="GX54" s="16"/>
      <c r="GY54" s="16"/>
      <c r="GZ54" s="16"/>
      <c r="HA54" s="16"/>
      <c r="HB54" s="16"/>
      <c r="HC54" s="16"/>
      <c r="HD54" s="16"/>
      <c r="HE54" s="16"/>
      <c r="HF54" s="16"/>
      <c r="HG54" s="16"/>
      <c r="HH54" s="16"/>
      <c r="HI54" s="16"/>
      <c r="HJ54" s="16"/>
      <c r="HK54" s="16"/>
      <c r="HL54" s="16"/>
      <c r="HM54" s="16"/>
      <c r="HN54" s="16"/>
      <c r="HO54" s="16"/>
      <c r="HP54" s="16"/>
      <c r="HQ54" s="16"/>
      <c r="HR54" s="16"/>
      <c r="HS54" s="16"/>
      <c r="HT54" s="16"/>
      <c r="HU54" s="16"/>
      <c r="HV54" s="16"/>
      <c r="HW54" s="16"/>
      <c r="HX54" s="16"/>
      <c r="HY54" s="16"/>
      <c r="HZ54" s="16"/>
      <c r="IA54" s="16"/>
      <c r="IB54" s="16"/>
      <c r="IC54" s="16"/>
      <c r="ID54" s="16"/>
      <c r="IE54" s="16"/>
      <c r="IF54" s="16"/>
      <c r="IG54" s="16"/>
      <c r="IH54" s="16"/>
      <c r="II54" s="16"/>
      <c r="IJ54" s="16"/>
      <c r="IK54" s="16"/>
      <c r="IL54" s="16"/>
      <c r="IM54" s="16"/>
      <c r="IN54" s="16"/>
      <c r="IO54" s="16"/>
      <c r="IP54" s="16"/>
      <c r="IQ54" s="16"/>
      <c r="IR54" s="16"/>
      <c r="IS54" s="16"/>
    </row>
    <row r="55" spans="13:253" x14ac:dyDescent="0.2">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c r="CF55" s="16"/>
      <c r="CG55" s="16"/>
      <c r="CH55" s="16"/>
      <c r="CI55" s="16"/>
      <c r="CJ55" s="16"/>
      <c r="CK55" s="16"/>
      <c r="CL55" s="16"/>
      <c r="CM55" s="16"/>
      <c r="CN55" s="16"/>
      <c r="CO55" s="16"/>
      <c r="CP55" s="16"/>
      <c r="CQ55" s="16"/>
      <c r="CR55" s="16"/>
      <c r="CS55" s="16"/>
      <c r="CT55" s="16"/>
      <c r="CU55" s="16"/>
      <c r="CV55" s="16"/>
      <c r="CW55" s="16"/>
      <c r="CX55" s="16"/>
      <c r="CY55" s="16"/>
      <c r="CZ55" s="16"/>
      <c r="DA55" s="16"/>
      <c r="DB55" s="16"/>
      <c r="DC55" s="16"/>
      <c r="DD55" s="16"/>
      <c r="DE55" s="16"/>
      <c r="DF55" s="16"/>
      <c r="DG55" s="16"/>
      <c r="DH55" s="16"/>
      <c r="DI55" s="16"/>
      <c r="DJ55" s="16"/>
      <c r="DK55" s="16"/>
      <c r="DL55" s="16"/>
      <c r="DM55" s="16"/>
      <c r="DN55" s="16"/>
      <c r="DO55" s="16"/>
      <c r="DP55" s="16"/>
      <c r="DQ55" s="16"/>
      <c r="DR55" s="16"/>
      <c r="DS55" s="16"/>
      <c r="DT55" s="16"/>
      <c r="DU55" s="16"/>
      <c r="DV55" s="16"/>
      <c r="DW55" s="16"/>
      <c r="DX55" s="16"/>
      <c r="DY55" s="16"/>
      <c r="DZ55" s="16"/>
      <c r="EA55" s="16"/>
      <c r="EB55" s="16"/>
      <c r="EC55" s="16"/>
      <c r="ED55" s="16"/>
      <c r="EE55" s="16"/>
      <c r="EF55" s="16"/>
      <c r="EG55" s="16"/>
      <c r="EH55" s="16"/>
      <c r="EI55" s="16"/>
      <c r="EJ55" s="16"/>
      <c r="EK55" s="16"/>
      <c r="EL55" s="16"/>
      <c r="EM55" s="16"/>
      <c r="EN55" s="16"/>
      <c r="EO55" s="16"/>
      <c r="EP55" s="16"/>
      <c r="EQ55" s="16"/>
      <c r="ER55" s="16"/>
      <c r="ES55" s="16"/>
      <c r="ET55" s="16"/>
      <c r="EU55" s="16"/>
      <c r="EV55" s="16"/>
      <c r="EW55" s="16"/>
      <c r="EX55" s="16"/>
      <c r="EY55" s="16"/>
      <c r="EZ55" s="16"/>
      <c r="FA55" s="16"/>
      <c r="FB55" s="16"/>
      <c r="FC55" s="16"/>
      <c r="FD55" s="16"/>
      <c r="FE55" s="16"/>
      <c r="FF55" s="16"/>
      <c r="FG55" s="16"/>
      <c r="FH55" s="16"/>
      <c r="FI55" s="16"/>
      <c r="FJ55" s="16"/>
      <c r="FK55" s="16"/>
      <c r="FL55" s="16"/>
      <c r="FM55" s="16"/>
      <c r="FN55" s="16"/>
      <c r="FO55" s="16"/>
      <c r="FP55" s="16"/>
      <c r="FQ55" s="16"/>
      <c r="FR55" s="16"/>
      <c r="FS55" s="16"/>
      <c r="FT55" s="16"/>
      <c r="FU55" s="16"/>
      <c r="FV55" s="16"/>
      <c r="FW55" s="16"/>
      <c r="FX55" s="16"/>
      <c r="FY55" s="16"/>
      <c r="FZ55" s="16"/>
      <c r="GA55" s="16"/>
      <c r="GB55" s="16"/>
      <c r="GC55" s="16"/>
      <c r="GD55" s="16"/>
      <c r="GE55" s="16"/>
      <c r="GF55" s="16"/>
      <c r="GG55" s="16"/>
      <c r="GH55" s="16"/>
      <c r="GI55" s="16"/>
      <c r="GJ55" s="16"/>
      <c r="GK55" s="16"/>
      <c r="GL55" s="16"/>
      <c r="GM55" s="16"/>
      <c r="GN55" s="16"/>
      <c r="GO55" s="16"/>
      <c r="GP55" s="16"/>
      <c r="GQ55" s="16"/>
      <c r="GR55" s="16"/>
      <c r="GS55" s="16"/>
      <c r="GT55" s="16"/>
      <c r="GU55" s="16"/>
      <c r="GV55" s="16"/>
      <c r="GW55" s="16"/>
      <c r="GX55" s="16"/>
      <c r="GY55" s="16"/>
      <c r="GZ55" s="16"/>
      <c r="HA55" s="16"/>
      <c r="HB55" s="16"/>
      <c r="HC55" s="16"/>
      <c r="HD55" s="16"/>
      <c r="HE55" s="16"/>
      <c r="HF55" s="16"/>
      <c r="HG55" s="16"/>
      <c r="HH55" s="16"/>
      <c r="HI55" s="16"/>
      <c r="HJ55" s="16"/>
      <c r="HK55" s="16"/>
      <c r="HL55" s="16"/>
      <c r="HM55" s="16"/>
      <c r="HN55" s="16"/>
      <c r="HO55" s="16"/>
      <c r="HP55" s="16"/>
      <c r="HQ55" s="16"/>
      <c r="HR55" s="16"/>
      <c r="HS55" s="16"/>
      <c r="HT55" s="16"/>
      <c r="HU55" s="16"/>
      <c r="HV55" s="16"/>
      <c r="HW55" s="16"/>
      <c r="HX55" s="16"/>
      <c r="HY55" s="16"/>
      <c r="HZ55" s="16"/>
      <c r="IA55" s="16"/>
      <c r="IB55" s="16"/>
      <c r="IC55" s="16"/>
      <c r="ID55" s="16"/>
      <c r="IE55" s="16"/>
      <c r="IF55" s="16"/>
      <c r="IG55" s="16"/>
      <c r="IH55" s="16"/>
      <c r="II55" s="16"/>
      <c r="IJ55" s="16"/>
      <c r="IK55" s="16"/>
      <c r="IL55" s="16"/>
      <c r="IM55" s="16"/>
      <c r="IN55" s="16"/>
      <c r="IO55" s="16"/>
      <c r="IP55" s="16"/>
      <c r="IQ55" s="16"/>
      <c r="IR55" s="16"/>
      <c r="IS55" s="16"/>
    </row>
    <row r="56" spans="13:253" x14ac:dyDescent="0.2">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c r="DG56" s="16"/>
      <c r="DH56" s="16"/>
      <c r="DI56" s="16"/>
      <c r="DJ56" s="16"/>
      <c r="DK56" s="16"/>
      <c r="DL56" s="16"/>
      <c r="DM56" s="16"/>
      <c r="DN56" s="16"/>
      <c r="DO56" s="16"/>
      <c r="DP56" s="16"/>
      <c r="DQ56" s="16"/>
      <c r="DR56" s="16"/>
      <c r="DS56" s="16"/>
      <c r="DT56" s="16"/>
      <c r="DU56" s="16"/>
      <c r="DV56" s="16"/>
      <c r="DW56" s="16"/>
      <c r="DX56" s="16"/>
      <c r="DY56" s="16"/>
      <c r="DZ56" s="16"/>
      <c r="EA56" s="16"/>
      <c r="EB56" s="16"/>
      <c r="EC56" s="16"/>
      <c r="ED56" s="16"/>
      <c r="EE56" s="16"/>
      <c r="EF56" s="16"/>
      <c r="EG56" s="16"/>
      <c r="EH56" s="16"/>
      <c r="EI56" s="16"/>
      <c r="EJ56" s="16"/>
      <c r="EK56" s="16"/>
      <c r="EL56" s="16"/>
      <c r="EM56" s="16"/>
      <c r="EN56" s="16"/>
      <c r="EO56" s="16"/>
      <c r="EP56" s="16"/>
      <c r="EQ56" s="16"/>
      <c r="ER56" s="16"/>
      <c r="ES56" s="16"/>
      <c r="ET56" s="16"/>
      <c r="EU56" s="16"/>
      <c r="EV56" s="16"/>
      <c r="EW56" s="16"/>
      <c r="EX56" s="16"/>
      <c r="EY56" s="16"/>
      <c r="EZ56" s="16"/>
      <c r="FA56" s="16"/>
      <c r="FB56" s="16"/>
      <c r="FC56" s="16"/>
      <c r="FD56" s="16"/>
      <c r="FE56" s="16"/>
      <c r="FF56" s="16"/>
      <c r="FG56" s="16"/>
      <c r="FH56" s="16"/>
      <c r="FI56" s="16"/>
      <c r="FJ56" s="16"/>
      <c r="FK56" s="16"/>
      <c r="FL56" s="16"/>
      <c r="FM56" s="16"/>
      <c r="FN56" s="16"/>
      <c r="FO56" s="16"/>
      <c r="FP56" s="16"/>
      <c r="FQ56" s="16"/>
      <c r="FR56" s="16"/>
      <c r="FS56" s="16"/>
      <c r="FT56" s="16"/>
      <c r="FU56" s="16"/>
      <c r="FV56" s="16"/>
      <c r="FW56" s="16"/>
      <c r="FX56" s="16"/>
      <c r="FY56" s="16"/>
      <c r="FZ56" s="16"/>
      <c r="GA56" s="16"/>
      <c r="GB56" s="16"/>
      <c r="GC56" s="16"/>
      <c r="GD56" s="16"/>
      <c r="GE56" s="16"/>
      <c r="GF56" s="16"/>
      <c r="GG56" s="16"/>
      <c r="GH56" s="16"/>
      <c r="GI56" s="16"/>
      <c r="GJ56" s="16"/>
      <c r="GK56" s="16"/>
      <c r="GL56" s="16"/>
      <c r="GM56" s="16"/>
      <c r="GN56" s="16"/>
      <c r="GO56" s="16"/>
      <c r="GP56" s="16"/>
      <c r="GQ56" s="16"/>
      <c r="GR56" s="16"/>
      <c r="GS56" s="16"/>
      <c r="GT56" s="16"/>
      <c r="GU56" s="16"/>
      <c r="GV56" s="16"/>
      <c r="GW56" s="16"/>
      <c r="GX56" s="16"/>
      <c r="GY56" s="16"/>
      <c r="GZ56" s="16"/>
      <c r="HA56" s="16"/>
      <c r="HB56" s="16"/>
      <c r="HC56" s="16"/>
      <c r="HD56" s="16"/>
      <c r="HE56" s="16"/>
      <c r="HF56" s="16"/>
      <c r="HG56" s="16"/>
      <c r="HH56" s="16"/>
      <c r="HI56" s="16"/>
      <c r="HJ56" s="16"/>
      <c r="HK56" s="16"/>
      <c r="HL56" s="16"/>
      <c r="HM56" s="16"/>
      <c r="HN56" s="16"/>
      <c r="HO56" s="16"/>
      <c r="HP56" s="16"/>
      <c r="HQ56" s="16"/>
      <c r="HR56" s="16"/>
      <c r="HS56" s="16"/>
      <c r="HT56" s="16"/>
      <c r="HU56" s="16"/>
      <c r="HV56" s="16"/>
      <c r="HW56" s="16"/>
      <c r="HX56" s="16"/>
      <c r="HY56" s="16"/>
      <c r="HZ56" s="16"/>
      <c r="IA56" s="16"/>
      <c r="IB56" s="16"/>
      <c r="IC56" s="16"/>
      <c r="ID56" s="16"/>
      <c r="IE56" s="16"/>
      <c r="IF56" s="16"/>
      <c r="IG56" s="16"/>
      <c r="IH56" s="16"/>
      <c r="II56" s="16"/>
      <c r="IJ56" s="16"/>
      <c r="IK56" s="16"/>
      <c r="IL56" s="16"/>
      <c r="IM56" s="16"/>
      <c r="IN56" s="16"/>
      <c r="IO56" s="16"/>
      <c r="IP56" s="16"/>
      <c r="IQ56" s="16"/>
      <c r="IR56" s="16"/>
      <c r="IS56" s="16"/>
    </row>
    <row r="57" spans="13:253" x14ac:dyDescent="0.2">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c r="CF57" s="16"/>
      <c r="CG57" s="16"/>
      <c r="CH57" s="16"/>
      <c r="CI57" s="16"/>
      <c r="CJ57" s="16"/>
      <c r="CK57" s="16"/>
      <c r="CL57" s="16"/>
      <c r="CM57" s="16"/>
      <c r="CN57" s="16"/>
      <c r="CO57" s="16"/>
      <c r="CP57" s="16"/>
      <c r="CQ57" s="16"/>
      <c r="CR57" s="16"/>
      <c r="CS57" s="16"/>
      <c r="CT57" s="16"/>
      <c r="CU57" s="16"/>
      <c r="CV57" s="16"/>
      <c r="CW57" s="16"/>
      <c r="CX57" s="16"/>
      <c r="CY57" s="16"/>
      <c r="CZ57" s="16"/>
      <c r="DA57" s="16"/>
      <c r="DB57" s="16"/>
      <c r="DC57" s="16"/>
      <c r="DD57" s="16"/>
      <c r="DE57" s="16"/>
      <c r="DF57" s="16"/>
      <c r="DG57" s="16"/>
      <c r="DH57" s="16"/>
      <c r="DI57" s="16"/>
      <c r="DJ57" s="16"/>
      <c r="DK57" s="16"/>
      <c r="DL57" s="16"/>
      <c r="DM57" s="16"/>
      <c r="DN57" s="16"/>
      <c r="DO57" s="16"/>
      <c r="DP57" s="16"/>
      <c r="DQ57" s="16"/>
      <c r="DR57" s="16"/>
      <c r="DS57" s="16"/>
      <c r="DT57" s="16"/>
      <c r="DU57" s="16"/>
      <c r="DV57" s="16"/>
      <c r="DW57" s="16"/>
      <c r="DX57" s="16"/>
      <c r="DY57" s="16"/>
      <c r="DZ57" s="16"/>
      <c r="EA57" s="16"/>
      <c r="EB57" s="16"/>
      <c r="EC57" s="16"/>
      <c r="ED57" s="16"/>
      <c r="EE57" s="16"/>
      <c r="EF57" s="16"/>
      <c r="EG57" s="16"/>
      <c r="EH57" s="16"/>
      <c r="EI57" s="16"/>
      <c r="EJ57" s="16"/>
      <c r="EK57" s="16"/>
      <c r="EL57" s="16"/>
      <c r="EM57" s="16"/>
      <c r="EN57" s="16"/>
      <c r="EO57" s="16"/>
      <c r="EP57" s="16"/>
      <c r="EQ57" s="16"/>
      <c r="ER57" s="16"/>
      <c r="ES57" s="16"/>
      <c r="ET57" s="16"/>
      <c r="EU57" s="16"/>
      <c r="EV57" s="16"/>
      <c r="EW57" s="16"/>
      <c r="EX57" s="16"/>
      <c r="EY57" s="16"/>
      <c r="EZ57" s="16"/>
      <c r="FA57" s="16"/>
      <c r="FB57" s="16"/>
      <c r="FC57" s="16"/>
      <c r="FD57" s="16"/>
      <c r="FE57" s="16"/>
      <c r="FF57" s="16"/>
      <c r="FG57" s="16"/>
      <c r="FH57" s="16"/>
      <c r="FI57" s="16"/>
      <c r="FJ57" s="16"/>
      <c r="FK57" s="16"/>
      <c r="FL57" s="16"/>
      <c r="FM57" s="16"/>
      <c r="FN57" s="16"/>
      <c r="FO57" s="16"/>
      <c r="FP57" s="16"/>
      <c r="FQ57" s="16"/>
      <c r="FR57" s="16"/>
      <c r="FS57" s="16"/>
      <c r="FT57" s="16"/>
      <c r="FU57" s="16"/>
      <c r="FV57" s="16"/>
      <c r="FW57" s="16"/>
      <c r="FX57" s="16"/>
      <c r="FY57" s="16"/>
      <c r="FZ57" s="16"/>
      <c r="GA57" s="16"/>
      <c r="GB57" s="16"/>
      <c r="GC57" s="16"/>
      <c r="GD57" s="16"/>
      <c r="GE57" s="16"/>
      <c r="GF57" s="16"/>
      <c r="GG57" s="16"/>
      <c r="GH57" s="16"/>
      <c r="GI57" s="16"/>
      <c r="GJ57" s="16"/>
      <c r="GK57" s="16"/>
      <c r="GL57" s="16"/>
      <c r="GM57" s="16"/>
      <c r="GN57" s="16"/>
      <c r="GO57" s="16"/>
      <c r="GP57" s="16"/>
      <c r="GQ57" s="16"/>
      <c r="GR57" s="16"/>
      <c r="GS57" s="16"/>
      <c r="GT57" s="16"/>
      <c r="GU57" s="16"/>
      <c r="GV57" s="16"/>
      <c r="GW57" s="16"/>
      <c r="GX57" s="16"/>
      <c r="GY57" s="16"/>
      <c r="GZ57" s="16"/>
      <c r="HA57" s="16"/>
      <c r="HB57" s="16"/>
      <c r="HC57" s="16"/>
      <c r="HD57" s="16"/>
      <c r="HE57" s="16"/>
      <c r="HF57" s="16"/>
      <c r="HG57" s="16"/>
      <c r="HH57" s="16"/>
      <c r="HI57" s="16"/>
      <c r="HJ57" s="16"/>
      <c r="HK57" s="16"/>
      <c r="HL57" s="16"/>
      <c r="HM57" s="16"/>
      <c r="HN57" s="16"/>
      <c r="HO57" s="16"/>
      <c r="HP57" s="16"/>
      <c r="HQ57" s="16"/>
      <c r="HR57" s="16"/>
      <c r="HS57" s="16"/>
      <c r="HT57" s="16"/>
      <c r="HU57" s="16"/>
      <c r="HV57" s="16"/>
      <c r="HW57" s="16"/>
      <c r="HX57" s="16"/>
      <c r="HY57" s="16"/>
      <c r="HZ57" s="16"/>
      <c r="IA57" s="16"/>
      <c r="IB57" s="16"/>
      <c r="IC57" s="16"/>
      <c r="ID57" s="16"/>
      <c r="IE57" s="16"/>
      <c r="IF57" s="16"/>
      <c r="IG57" s="16"/>
      <c r="IH57" s="16"/>
      <c r="II57" s="16"/>
      <c r="IJ57" s="16"/>
      <c r="IK57" s="16"/>
      <c r="IL57" s="16"/>
      <c r="IM57" s="16"/>
      <c r="IN57" s="16"/>
      <c r="IO57" s="16"/>
      <c r="IP57" s="16"/>
      <c r="IQ57" s="16"/>
      <c r="IR57" s="16"/>
      <c r="IS57" s="16"/>
    </row>
    <row r="58" spans="13:253" x14ac:dyDescent="0.2">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c r="CF58" s="16"/>
      <c r="CG58" s="16"/>
      <c r="CH58" s="16"/>
      <c r="CI58" s="16"/>
      <c r="CJ58" s="16"/>
      <c r="CK58" s="16"/>
      <c r="CL58" s="16"/>
      <c r="CM58" s="16"/>
      <c r="CN58" s="16"/>
      <c r="CO58" s="16"/>
      <c r="CP58" s="16"/>
      <c r="CQ58" s="16"/>
      <c r="CR58" s="16"/>
      <c r="CS58" s="16"/>
      <c r="CT58" s="16"/>
      <c r="CU58" s="16"/>
      <c r="CV58" s="16"/>
      <c r="CW58" s="16"/>
      <c r="CX58" s="16"/>
      <c r="CY58" s="16"/>
      <c r="CZ58" s="16"/>
      <c r="DA58" s="16"/>
      <c r="DB58" s="16"/>
      <c r="DC58" s="16"/>
      <c r="DD58" s="16"/>
      <c r="DE58" s="16"/>
      <c r="DF58" s="16"/>
      <c r="DG58" s="16"/>
      <c r="DH58" s="16"/>
      <c r="DI58" s="16"/>
      <c r="DJ58" s="16"/>
      <c r="DK58" s="16"/>
      <c r="DL58" s="16"/>
      <c r="DM58" s="16"/>
      <c r="DN58" s="16"/>
      <c r="DO58" s="16"/>
      <c r="DP58" s="16"/>
      <c r="DQ58" s="16"/>
      <c r="DR58" s="16"/>
      <c r="DS58" s="16"/>
      <c r="DT58" s="16"/>
      <c r="DU58" s="16"/>
      <c r="DV58" s="16"/>
      <c r="DW58" s="16"/>
      <c r="DX58" s="16"/>
      <c r="DY58" s="16"/>
      <c r="DZ58" s="16"/>
      <c r="EA58" s="16"/>
      <c r="EB58" s="16"/>
      <c r="EC58" s="16"/>
      <c r="ED58" s="16"/>
      <c r="EE58" s="16"/>
      <c r="EF58" s="16"/>
      <c r="EG58" s="16"/>
      <c r="EH58" s="16"/>
      <c r="EI58" s="16"/>
      <c r="EJ58" s="16"/>
      <c r="EK58" s="16"/>
      <c r="EL58" s="16"/>
      <c r="EM58" s="16"/>
      <c r="EN58" s="16"/>
      <c r="EO58" s="16"/>
      <c r="EP58" s="16"/>
      <c r="EQ58" s="16"/>
      <c r="ER58" s="16"/>
      <c r="ES58" s="16"/>
      <c r="ET58" s="16"/>
      <c r="EU58" s="16"/>
      <c r="EV58" s="16"/>
      <c r="EW58" s="16"/>
      <c r="EX58" s="16"/>
      <c r="EY58" s="16"/>
      <c r="EZ58" s="16"/>
      <c r="FA58" s="16"/>
      <c r="FB58" s="16"/>
      <c r="FC58" s="16"/>
      <c r="FD58" s="16"/>
      <c r="FE58" s="16"/>
      <c r="FF58" s="16"/>
      <c r="FG58" s="16"/>
      <c r="FH58" s="16"/>
      <c r="FI58" s="16"/>
      <c r="FJ58" s="16"/>
      <c r="FK58" s="16"/>
      <c r="FL58" s="16"/>
      <c r="FM58" s="16"/>
      <c r="FN58" s="16"/>
      <c r="FO58" s="16"/>
      <c r="FP58" s="16"/>
      <c r="FQ58" s="16"/>
      <c r="FR58" s="16"/>
      <c r="FS58" s="16"/>
      <c r="FT58" s="16"/>
      <c r="FU58" s="16"/>
      <c r="FV58" s="16"/>
      <c r="FW58" s="16"/>
      <c r="FX58" s="16"/>
      <c r="FY58" s="16"/>
      <c r="FZ58" s="16"/>
      <c r="GA58" s="16"/>
      <c r="GB58" s="16"/>
      <c r="GC58" s="16"/>
      <c r="GD58" s="16"/>
      <c r="GE58" s="16"/>
      <c r="GF58" s="16"/>
      <c r="GG58" s="16"/>
      <c r="GH58" s="16"/>
      <c r="GI58" s="16"/>
      <c r="GJ58" s="16"/>
      <c r="GK58" s="16"/>
      <c r="GL58" s="16"/>
      <c r="GM58" s="16"/>
      <c r="GN58" s="16"/>
      <c r="GO58" s="16"/>
      <c r="GP58" s="16"/>
      <c r="GQ58" s="16"/>
      <c r="GR58" s="16"/>
      <c r="GS58" s="16"/>
      <c r="GT58" s="16"/>
      <c r="GU58" s="16"/>
      <c r="GV58" s="16"/>
      <c r="GW58" s="16"/>
      <c r="GX58" s="16"/>
      <c r="GY58" s="16"/>
      <c r="GZ58" s="16"/>
      <c r="HA58" s="16"/>
      <c r="HB58" s="16"/>
      <c r="HC58" s="16"/>
      <c r="HD58" s="16"/>
      <c r="HE58" s="16"/>
      <c r="HF58" s="16"/>
      <c r="HG58" s="16"/>
      <c r="HH58" s="16"/>
      <c r="HI58" s="16"/>
      <c r="HJ58" s="16"/>
      <c r="HK58" s="16"/>
      <c r="HL58" s="16"/>
      <c r="HM58" s="16"/>
      <c r="HN58" s="16"/>
      <c r="HO58" s="16"/>
      <c r="HP58" s="16"/>
      <c r="HQ58" s="16"/>
      <c r="HR58" s="16"/>
      <c r="HS58" s="16"/>
      <c r="HT58" s="16"/>
      <c r="HU58" s="16"/>
      <c r="HV58" s="16"/>
      <c r="HW58" s="16"/>
      <c r="HX58" s="16"/>
      <c r="HY58" s="16"/>
      <c r="HZ58" s="16"/>
      <c r="IA58" s="16"/>
      <c r="IB58" s="16"/>
      <c r="IC58" s="16"/>
      <c r="ID58" s="16"/>
      <c r="IE58" s="16"/>
      <c r="IF58" s="16"/>
      <c r="IG58" s="16"/>
      <c r="IH58" s="16"/>
      <c r="II58" s="16"/>
      <c r="IJ58" s="16"/>
      <c r="IK58" s="16"/>
      <c r="IL58" s="16"/>
      <c r="IM58" s="16"/>
      <c r="IN58" s="16"/>
      <c r="IO58" s="16"/>
      <c r="IP58" s="16"/>
      <c r="IQ58" s="16"/>
      <c r="IR58" s="16"/>
      <c r="IS58" s="16"/>
    </row>
    <row r="59" spans="13:253" x14ac:dyDescent="0.2">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c r="CF59" s="16"/>
      <c r="CG59" s="16"/>
      <c r="CH59" s="16"/>
      <c r="CI59" s="16"/>
      <c r="CJ59" s="16"/>
      <c r="CK59" s="16"/>
      <c r="CL59" s="16"/>
      <c r="CM59" s="16"/>
      <c r="CN59" s="16"/>
      <c r="CO59" s="16"/>
      <c r="CP59" s="16"/>
      <c r="CQ59" s="16"/>
      <c r="CR59" s="16"/>
      <c r="CS59" s="16"/>
      <c r="CT59" s="16"/>
      <c r="CU59" s="16"/>
      <c r="CV59" s="16"/>
      <c r="CW59" s="16"/>
      <c r="CX59" s="16"/>
      <c r="CY59" s="16"/>
      <c r="CZ59" s="16"/>
      <c r="DA59" s="16"/>
      <c r="DB59" s="16"/>
      <c r="DC59" s="16"/>
      <c r="DD59" s="16"/>
      <c r="DE59" s="16"/>
      <c r="DF59" s="16"/>
      <c r="DG59" s="16"/>
      <c r="DH59" s="16"/>
      <c r="DI59" s="16"/>
      <c r="DJ59" s="16"/>
      <c r="DK59" s="16"/>
      <c r="DL59" s="16"/>
      <c r="DM59" s="16"/>
      <c r="DN59" s="16"/>
      <c r="DO59" s="16"/>
      <c r="DP59" s="16"/>
      <c r="DQ59" s="16"/>
      <c r="DR59" s="16"/>
      <c r="DS59" s="16"/>
      <c r="DT59" s="16"/>
      <c r="DU59" s="16"/>
      <c r="DV59" s="16"/>
      <c r="DW59" s="16"/>
      <c r="DX59" s="16"/>
      <c r="DY59" s="16"/>
      <c r="DZ59" s="16"/>
      <c r="EA59" s="16"/>
      <c r="EB59" s="16"/>
      <c r="EC59" s="16"/>
      <c r="ED59" s="16"/>
      <c r="EE59" s="16"/>
      <c r="EF59" s="16"/>
      <c r="EG59" s="16"/>
      <c r="EH59" s="16"/>
      <c r="EI59" s="16"/>
      <c r="EJ59" s="16"/>
      <c r="EK59" s="16"/>
      <c r="EL59" s="16"/>
      <c r="EM59" s="16"/>
      <c r="EN59" s="16"/>
      <c r="EO59" s="16"/>
      <c r="EP59" s="16"/>
      <c r="EQ59" s="16"/>
      <c r="ER59" s="16"/>
      <c r="ES59" s="16"/>
      <c r="ET59" s="16"/>
      <c r="EU59" s="16"/>
      <c r="EV59" s="16"/>
      <c r="EW59" s="16"/>
      <c r="EX59" s="16"/>
      <c r="EY59" s="16"/>
      <c r="EZ59" s="16"/>
      <c r="FA59" s="16"/>
      <c r="FB59" s="16"/>
      <c r="FC59" s="16"/>
      <c r="FD59" s="16"/>
      <c r="FE59" s="16"/>
      <c r="FF59" s="16"/>
      <c r="FG59" s="16"/>
      <c r="FH59" s="16"/>
      <c r="FI59" s="16"/>
      <c r="FJ59" s="16"/>
      <c r="FK59" s="16"/>
      <c r="FL59" s="16"/>
      <c r="FM59" s="16"/>
      <c r="FN59" s="16"/>
      <c r="FO59" s="16"/>
      <c r="FP59" s="16"/>
      <c r="FQ59" s="16"/>
      <c r="FR59" s="16"/>
      <c r="FS59" s="16"/>
      <c r="FT59" s="16"/>
      <c r="FU59" s="16"/>
      <c r="FV59" s="16"/>
      <c r="FW59" s="16"/>
      <c r="FX59" s="16"/>
      <c r="FY59" s="16"/>
      <c r="FZ59" s="16"/>
      <c r="GA59" s="16"/>
      <c r="GB59" s="16"/>
      <c r="GC59" s="16"/>
      <c r="GD59" s="16"/>
      <c r="GE59" s="16"/>
      <c r="GF59" s="16"/>
      <c r="GG59" s="16"/>
      <c r="GH59" s="16"/>
      <c r="GI59" s="16"/>
      <c r="GJ59" s="16"/>
      <c r="GK59" s="16"/>
      <c r="GL59" s="16"/>
      <c r="GM59" s="16"/>
      <c r="GN59" s="16"/>
      <c r="GO59" s="16"/>
      <c r="GP59" s="16"/>
      <c r="GQ59" s="16"/>
      <c r="GR59" s="16"/>
      <c r="GS59" s="16"/>
      <c r="GT59" s="16"/>
      <c r="GU59" s="16"/>
      <c r="GV59" s="16"/>
      <c r="GW59" s="16"/>
      <c r="GX59" s="16"/>
      <c r="GY59" s="16"/>
      <c r="GZ59" s="16"/>
      <c r="HA59" s="16"/>
      <c r="HB59" s="16"/>
      <c r="HC59" s="16"/>
      <c r="HD59" s="16"/>
      <c r="HE59" s="16"/>
      <c r="HF59" s="16"/>
      <c r="HG59" s="16"/>
      <c r="HH59" s="16"/>
      <c r="HI59" s="16"/>
      <c r="HJ59" s="16"/>
      <c r="HK59" s="16"/>
      <c r="HL59" s="16"/>
      <c r="HM59" s="16"/>
      <c r="HN59" s="16"/>
      <c r="HO59" s="16"/>
      <c r="HP59" s="16"/>
      <c r="HQ59" s="16"/>
      <c r="HR59" s="16"/>
      <c r="HS59" s="16"/>
      <c r="HT59" s="16"/>
      <c r="HU59" s="16"/>
      <c r="HV59" s="16"/>
      <c r="HW59" s="16"/>
      <c r="HX59" s="16"/>
      <c r="HY59" s="16"/>
      <c r="HZ59" s="16"/>
      <c r="IA59" s="16"/>
      <c r="IB59" s="16"/>
      <c r="IC59" s="16"/>
      <c r="ID59" s="16"/>
      <c r="IE59" s="16"/>
      <c r="IF59" s="16"/>
      <c r="IG59" s="16"/>
      <c r="IH59" s="16"/>
      <c r="II59" s="16"/>
      <c r="IJ59" s="16"/>
      <c r="IK59" s="16"/>
      <c r="IL59" s="16"/>
      <c r="IM59" s="16"/>
      <c r="IN59" s="16"/>
      <c r="IO59" s="16"/>
      <c r="IP59" s="16"/>
      <c r="IQ59" s="16"/>
      <c r="IR59" s="16"/>
      <c r="IS59" s="16"/>
    </row>
    <row r="60" spans="13:253" x14ac:dyDescent="0.2">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c r="CF60" s="16"/>
      <c r="CG60" s="16"/>
      <c r="CH60" s="16"/>
      <c r="CI60" s="16"/>
      <c r="CJ60" s="16"/>
      <c r="CK60" s="16"/>
      <c r="CL60" s="16"/>
      <c r="CM60" s="16"/>
      <c r="CN60" s="16"/>
      <c r="CO60" s="16"/>
      <c r="CP60" s="16"/>
      <c r="CQ60" s="16"/>
      <c r="CR60" s="16"/>
      <c r="CS60" s="16"/>
      <c r="CT60" s="16"/>
      <c r="CU60" s="16"/>
      <c r="CV60" s="16"/>
      <c r="CW60" s="16"/>
      <c r="CX60" s="16"/>
      <c r="CY60" s="16"/>
      <c r="CZ60" s="16"/>
      <c r="DA60" s="16"/>
      <c r="DB60" s="16"/>
      <c r="DC60" s="16"/>
      <c r="DD60" s="16"/>
      <c r="DE60" s="16"/>
      <c r="DF60" s="16"/>
      <c r="DG60" s="16"/>
      <c r="DH60" s="16"/>
      <c r="DI60" s="16"/>
      <c r="DJ60" s="16"/>
      <c r="DK60" s="16"/>
      <c r="DL60" s="16"/>
      <c r="DM60" s="16"/>
      <c r="DN60" s="16"/>
      <c r="DO60" s="16"/>
      <c r="DP60" s="16"/>
      <c r="DQ60" s="16"/>
      <c r="DR60" s="16"/>
      <c r="DS60" s="16"/>
      <c r="DT60" s="16"/>
      <c r="DU60" s="16"/>
      <c r="DV60" s="16"/>
      <c r="DW60" s="16"/>
      <c r="DX60" s="16"/>
      <c r="DY60" s="16"/>
      <c r="DZ60" s="16"/>
      <c r="EA60" s="16"/>
      <c r="EB60" s="16"/>
      <c r="EC60" s="16"/>
      <c r="ED60" s="16"/>
      <c r="EE60" s="16"/>
      <c r="EF60" s="16"/>
      <c r="EG60" s="16"/>
      <c r="EH60" s="16"/>
      <c r="EI60" s="16"/>
      <c r="EJ60" s="16"/>
      <c r="EK60" s="16"/>
      <c r="EL60" s="16"/>
      <c r="EM60" s="16"/>
      <c r="EN60" s="16"/>
      <c r="EO60" s="16"/>
      <c r="EP60" s="16"/>
      <c r="EQ60" s="16"/>
      <c r="ER60" s="16"/>
      <c r="ES60" s="16"/>
      <c r="ET60" s="16"/>
      <c r="EU60" s="16"/>
      <c r="EV60" s="16"/>
      <c r="EW60" s="16"/>
      <c r="EX60" s="16"/>
      <c r="EY60" s="16"/>
      <c r="EZ60" s="16"/>
      <c r="FA60" s="16"/>
      <c r="FB60" s="16"/>
      <c r="FC60" s="16"/>
      <c r="FD60" s="16"/>
      <c r="FE60" s="16"/>
      <c r="FF60" s="16"/>
      <c r="FG60" s="16"/>
      <c r="FH60" s="16"/>
      <c r="FI60" s="16"/>
      <c r="FJ60" s="16"/>
      <c r="FK60" s="16"/>
      <c r="FL60" s="16"/>
      <c r="FM60" s="16"/>
      <c r="FN60" s="16"/>
      <c r="FO60" s="16"/>
      <c r="FP60" s="16"/>
      <c r="FQ60" s="16"/>
      <c r="FR60" s="16"/>
      <c r="FS60" s="16"/>
      <c r="FT60" s="16"/>
      <c r="FU60" s="16"/>
      <c r="FV60" s="16"/>
      <c r="FW60" s="16"/>
      <c r="FX60" s="16"/>
      <c r="FY60" s="16"/>
      <c r="FZ60" s="16"/>
      <c r="GA60" s="16"/>
      <c r="GB60" s="16"/>
      <c r="GC60" s="16"/>
      <c r="GD60" s="16"/>
      <c r="GE60" s="16"/>
      <c r="GF60" s="16"/>
      <c r="GG60" s="16"/>
      <c r="GH60" s="16"/>
      <c r="GI60" s="16"/>
      <c r="GJ60" s="16"/>
      <c r="GK60" s="16"/>
      <c r="GL60" s="16"/>
      <c r="GM60" s="16"/>
      <c r="GN60" s="16"/>
      <c r="GO60" s="16"/>
      <c r="GP60" s="16"/>
      <c r="GQ60" s="16"/>
      <c r="GR60" s="16"/>
      <c r="GS60" s="16"/>
      <c r="GT60" s="16"/>
      <c r="GU60" s="16"/>
      <c r="GV60" s="16"/>
      <c r="GW60" s="16"/>
      <c r="GX60" s="16"/>
      <c r="GY60" s="16"/>
      <c r="GZ60" s="16"/>
      <c r="HA60" s="16"/>
      <c r="HB60" s="16"/>
      <c r="HC60" s="16"/>
      <c r="HD60" s="16"/>
      <c r="HE60" s="16"/>
      <c r="HF60" s="16"/>
      <c r="HG60" s="16"/>
      <c r="HH60" s="16"/>
      <c r="HI60" s="16"/>
      <c r="HJ60" s="16"/>
      <c r="HK60" s="16"/>
      <c r="HL60" s="16"/>
      <c r="HM60" s="16"/>
      <c r="HN60" s="16"/>
      <c r="HO60" s="16"/>
      <c r="HP60" s="16"/>
      <c r="HQ60" s="16"/>
      <c r="HR60" s="16"/>
      <c r="HS60" s="16"/>
      <c r="HT60" s="16"/>
      <c r="HU60" s="16"/>
      <c r="HV60" s="16"/>
      <c r="HW60" s="16"/>
      <c r="HX60" s="16"/>
      <c r="HY60" s="16"/>
      <c r="HZ60" s="16"/>
      <c r="IA60" s="16"/>
      <c r="IB60" s="16"/>
      <c r="IC60" s="16"/>
      <c r="ID60" s="16"/>
      <c r="IE60" s="16"/>
      <c r="IF60" s="16"/>
      <c r="IG60" s="16"/>
      <c r="IH60" s="16"/>
      <c r="II60" s="16"/>
      <c r="IJ60" s="16"/>
      <c r="IK60" s="16"/>
      <c r="IL60" s="16"/>
      <c r="IM60" s="16"/>
      <c r="IN60" s="16"/>
      <c r="IO60" s="16"/>
      <c r="IP60" s="16"/>
      <c r="IQ60" s="16"/>
      <c r="IR60" s="16"/>
      <c r="IS60" s="16"/>
    </row>
    <row r="61" spans="13:253" x14ac:dyDescent="0.2">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c r="CF61" s="16"/>
      <c r="CG61" s="16"/>
      <c r="CH61" s="16"/>
      <c r="CI61" s="16"/>
      <c r="CJ61" s="16"/>
      <c r="CK61" s="16"/>
      <c r="CL61" s="16"/>
      <c r="CM61" s="16"/>
      <c r="CN61" s="16"/>
      <c r="CO61" s="16"/>
      <c r="CP61" s="16"/>
      <c r="CQ61" s="16"/>
      <c r="CR61" s="16"/>
      <c r="CS61" s="16"/>
      <c r="CT61" s="16"/>
      <c r="CU61" s="16"/>
      <c r="CV61" s="16"/>
      <c r="CW61" s="16"/>
      <c r="CX61" s="16"/>
      <c r="CY61" s="16"/>
      <c r="CZ61" s="16"/>
      <c r="DA61" s="16"/>
      <c r="DB61" s="16"/>
      <c r="DC61" s="16"/>
      <c r="DD61" s="16"/>
      <c r="DE61" s="16"/>
      <c r="DF61" s="16"/>
      <c r="DG61" s="16"/>
      <c r="DH61" s="16"/>
      <c r="DI61" s="16"/>
      <c r="DJ61" s="16"/>
      <c r="DK61" s="16"/>
      <c r="DL61" s="16"/>
      <c r="DM61" s="16"/>
      <c r="DN61" s="16"/>
      <c r="DO61" s="16"/>
      <c r="DP61" s="16"/>
      <c r="DQ61" s="16"/>
      <c r="DR61" s="16"/>
      <c r="DS61" s="16"/>
      <c r="DT61" s="16"/>
      <c r="DU61" s="16"/>
      <c r="DV61" s="16"/>
      <c r="DW61" s="16"/>
      <c r="DX61" s="16"/>
      <c r="DY61" s="16"/>
      <c r="DZ61" s="16"/>
      <c r="EA61" s="16"/>
      <c r="EB61" s="16"/>
      <c r="EC61" s="16"/>
      <c r="ED61" s="16"/>
      <c r="EE61" s="16"/>
      <c r="EF61" s="16"/>
      <c r="EG61" s="16"/>
      <c r="EH61" s="16"/>
      <c r="EI61" s="16"/>
      <c r="EJ61" s="16"/>
      <c r="EK61" s="16"/>
      <c r="EL61" s="16"/>
      <c r="EM61" s="16"/>
      <c r="EN61" s="16"/>
      <c r="EO61" s="16"/>
      <c r="EP61" s="16"/>
      <c r="EQ61" s="16"/>
      <c r="ER61" s="16"/>
      <c r="ES61" s="16"/>
      <c r="ET61" s="16"/>
      <c r="EU61" s="16"/>
      <c r="EV61" s="16"/>
      <c r="EW61" s="16"/>
      <c r="EX61" s="16"/>
      <c r="EY61" s="16"/>
      <c r="EZ61" s="16"/>
      <c r="FA61" s="16"/>
      <c r="FB61" s="16"/>
      <c r="FC61" s="16"/>
      <c r="FD61" s="16"/>
      <c r="FE61" s="16"/>
      <c r="FF61" s="16"/>
      <c r="FG61" s="16"/>
      <c r="FH61" s="16"/>
      <c r="FI61" s="16"/>
      <c r="FJ61" s="16"/>
      <c r="FK61" s="16"/>
      <c r="FL61" s="16"/>
      <c r="FM61" s="16"/>
      <c r="FN61" s="16"/>
      <c r="FO61" s="16"/>
      <c r="FP61" s="16"/>
      <c r="FQ61" s="16"/>
      <c r="FR61" s="16"/>
      <c r="FS61" s="16"/>
      <c r="FT61" s="16"/>
      <c r="FU61" s="16"/>
      <c r="FV61" s="16"/>
      <c r="FW61" s="16"/>
      <c r="FX61" s="16"/>
      <c r="FY61" s="16"/>
      <c r="FZ61" s="16"/>
      <c r="GA61" s="16"/>
      <c r="GB61" s="16"/>
      <c r="GC61" s="16"/>
      <c r="GD61" s="16"/>
      <c r="GE61" s="16"/>
      <c r="GF61" s="16"/>
      <c r="GG61" s="16"/>
      <c r="GH61" s="16"/>
      <c r="GI61" s="16"/>
      <c r="GJ61" s="16"/>
      <c r="GK61" s="16"/>
      <c r="GL61" s="16"/>
      <c r="GM61" s="16"/>
      <c r="GN61" s="16"/>
      <c r="GO61" s="16"/>
      <c r="GP61" s="16"/>
      <c r="GQ61" s="16"/>
      <c r="GR61" s="16"/>
      <c r="GS61" s="16"/>
      <c r="GT61" s="16"/>
      <c r="GU61" s="16"/>
      <c r="GV61" s="16"/>
      <c r="GW61" s="16"/>
      <c r="GX61" s="16"/>
      <c r="GY61" s="16"/>
      <c r="GZ61" s="16"/>
      <c r="HA61" s="16"/>
      <c r="HB61" s="16"/>
      <c r="HC61" s="16"/>
      <c r="HD61" s="16"/>
      <c r="HE61" s="16"/>
      <c r="HF61" s="16"/>
      <c r="HG61" s="16"/>
      <c r="HH61" s="16"/>
      <c r="HI61" s="16"/>
      <c r="HJ61" s="16"/>
      <c r="HK61" s="16"/>
      <c r="HL61" s="16"/>
      <c r="HM61" s="16"/>
      <c r="HN61" s="16"/>
      <c r="HO61" s="16"/>
      <c r="HP61" s="16"/>
      <c r="HQ61" s="16"/>
      <c r="HR61" s="16"/>
      <c r="HS61" s="16"/>
      <c r="HT61" s="16"/>
      <c r="HU61" s="16"/>
      <c r="HV61" s="16"/>
      <c r="HW61" s="16"/>
      <c r="HX61" s="16"/>
      <c r="HY61" s="16"/>
      <c r="HZ61" s="16"/>
      <c r="IA61" s="16"/>
      <c r="IB61" s="16"/>
      <c r="IC61" s="16"/>
      <c r="ID61" s="16"/>
      <c r="IE61" s="16"/>
      <c r="IF61" s="16"/>
      <c r="IG61" s="16"/>
      <c r="IH61" s="16"/>
      <c r="II61" s="16"/>
      <c r="IJ61" s="16"/>
      <c r="IK61" s="16"/>
      <c r="IL61" s="16"/>
      <c r="IM61" s="16"/>
      <c r="IN61" s="16"/>
      <c r="IO61" s="16"/>
      <c r="IP61" s="16"/>
      <c r="IQ61" s="16"/>
      <c r="IR61" s="16"/>
      <c r="IS61" s="16"/>
    </row>
    <row r="62" spans="13:253" x14ac:dyDescent="0.2">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c r="DG62" s="16"/>
      <c r="DH62" s="16"/>
      <c r="DI62" s="16"/>
      <c r="DJ62" s="16"/>
      <c r="DK62" s="16"/>
      <c r="DL62" s="16"/>
      <c r="DM62" s="16"/>
      <c r="DN62" s="16"/>
      <c r="DO62" s="16"/>
      <c r="DP62" s="16"/>
      <c r="DQ62" s="16"/>
      <c r="DR62" s="16"/>
      <c r="DS62" s="16"/>
      <c r="DT62" s="16"/>
      <c r="DU62" s="16"/>
      <c r="DV62" s="16"/>
      <c r="DW62" s="16"/>
      <c r="DX62" s="16"/>
      <c r="DY62" s="16"/>
      <c r="DZ62" s="16"/>
      <c r="EA62" s="16"/>
      <c r="EB62" s="16"/>
      <c r="EC62" s="16"/>
      <c r="ED62" s="16"/>
      <c r="EE62" s="16"/>
      <c r="EF62" s="16"/>
      <c r="EG62" s="16"/>
      <c r="EH62" s="16"/>
      <c r="EI62" s="16"/>
      <c r="EJ62" s="16"/>
      <c r="EK62" s="16"/>
      <c r="EL62" s="16"/>
      <c r="EM62" s="16"/>
      <c r="EN62" s="16"/>
      <c r="EO62" s="16"/>
      <c r="EP62" s="16"/>
      <c r="EQ62" s="16"/>
      <c r="ER62" s="16"/>
      <c r="ES62" s="16"/>
      <c r="ET62" s="16"/>
      <c r="EU62" s="16"/>
      <c r="EV62" s="16"/>
      <c r="EW62" s="16"/>
      <c r="EX62" s="16"/>
      <c r="EY62" s="16"/>
      <c r="EZ62" s="16"/>
      <c r="FA62" s="16"/>
      <c r="FB62" s="16"/>
      <c r="FC62" s="16"/>
      <c r="FD62" s="16"/>
      <c r="FE62" s="16"/>
      <c r="FF62" s="16"/>
      <c r="FG62" s="16"/>
      <c r="FH62" s="16"/>
      <c r="FI62" s="16"/>
      <c r="FJ62" s="16"/>
      <c r="FK62" s="16"/>
      <c r="FL62" s="16"/>
      <c r="FM62" s="16"/>
      <c r="FN62" s="16"/>
      <c r="FO62" s="16"/>
      <c r="FP62" s="16"/>
      <c r="FQ62" s="16"/>
      <c r="FR62" s="16"/>
      <c r="FS62" s="16"/>
      <c r="FT62" s="16"/>
      <c r="FU62" s="16"/>
      <c r="FV62" s="16"/>
      <c r="FW62" s="16"/>
      <c r="FX62" s="16"/>
      <c r="FY62" s="16"/>
      <c r="FZ62" s="16"/>
      <c r="GA62" s="16"/>
      <c r="GB62" s="16"/>
      <c r="GC62" s="16"/>
      <c r="GD62" s="16"/>
      <c r="GE62" s="16"/>
      <c r="GF62" s="16"/>
      <c r="GG62" s="16"/>
      <c r="GH62" s="16"/>
      <c r="GI62" s="16"/>
      <c r="GJ62" s="16"/>
      <c r="GK62" s="16"/>
      <c r="GL62" s="16"/>
      <c r="GM62" s="16"/>
      <c r="GN62" s="16"/>
      <c r="GO62" s="16"/>
      <c r="GP62" s="16"/>
      <c r="GQ62" s="16"/>
      <c r="GR62" s="16"/>
      <c r="GS62" s="16"/>
      <c r="GT62" s="16"/>
      <c r="GU62" s="16"/>
      <c r="GV62" s="16"/>
      <c r="GW62" s="16"/>
      <c r="GX62" s="16"/>
      <c r="GY62" s="16"/>
      <c r="GZ62" s="16"/>
      <c r="HA62" s="16"/>
      <c r="HB62" s="16"/>
      <c r="HC62" s="16"/>
      <c r="HD62" s="16"/>
      <c r="HE62" s="16"/>
      <c r="HF62" s="16"/>
      <c r="HG62" s="16"/>
      <c r="HH62" s="16"/>
      <c r="HI62" s="16"/>
      <c r="HJ62" s="16"/>
      <c r="HK62" s="16"/>
      <c r="HL62" s="16"/>
      <c r="HM62" s="16"/>
      <c r="HN62" s="16"/>
      <c r="HO62" s="16"/>
      <c r="HP62" s="16"/>
      <c r="HQ62" s="16"/>
      <c r="HR62" s="16"/>
      <c r="HS62" s="16"/>
      <c r="HT62" s="16"/>
      <c r="HU62" s="16"/>
      <c r="HV62" s="16"/>
      <c r="HW62" s="16"/>
      <c r="HX62" s="16"/>
      <c r="HY62" s="16"/>
      <c r="HZ62" s="16"/>
      <c r="IA62" s="16"/>
      <c r="IB62" s="16"/>
      <c r="IC62" s="16"/>
      <c r="ID62" s="16"/>
      <c r="IE62" s="16"/>
      <c r="IF62" s="16"/>
      <c r="IG62" s="16"/>
      <c r="IH62" s="16"/>
      <c r="II62" s="16"/>
      <c r="IJ62" s="16"/>
      <c r="IK62" s="16"/>
      <c r="IL62" s="16"/>
      <c r="IM62" s="16"/>
      <c r="IN62" s="16"/>
      <c r="IO62" s="16"/>
      <c r="IP62" s="16"/>
      <c r="IQ62" s="16"/>
      <c r="IR62" s="16"/>
      <c r="IS62" s="16"/>
    </row>
    <row r="63" spans="13:253" x14ac:dyDescent="0.2">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c r="CF63" s="16"/>
      <c r="CG63" s="16"/>
      <c r="CH63" s="16"/>
      <c r="CI63" s="16"/>
      <c r="CJ63" s="16"/>
      <c r="CK63" s="16"/>
      <c r="CL63" s="16"/>
      <c r="CM63" s="16"/>
      <c r="CN63" s="16"/>
      <c r="CO63" s="16"/>
      <c r="CP63" s="16"/>
      <c r="CQ63" s="16"/>
      <c r="CR63" s="16"/>
      <c r="CS63" s="16"/>
      <c r="CT63" s="16"/>
      <c r="CU63" s="16"/>
      <c r="CV63" s="16"/>
      <c r="CW63" s="16"/>
      <c r="CX63" s="16"/>
      <c r="CY63" s="16"/>
      <c r="CZ63" s="16"/>
      <c r="DA63" s="16"/>
      <c r="DB63" s="16"/>
      <c r="DC63" s="16"/>
      <c r="DD63" s="16"/>
      <c r="DE63" s="16"/>
      <c r="DF63" s="16"/>
      <c r="DG63" s="16"/>
      <c r="DH63" s="16"/>
      <c r="DI63" s="16"/>
      <c r="DJ63" s="16"/>
      <c r="DK63" s="16"/>
      <c r="DL63" s="16"/>
      <c r="DM63" s="16"/>
      <c r="DN63" s="16"/>
      <c r="DO63" s="16"/>
      <c r="DP63" s="16"/>
      <c r="DQ63" s="16"/>
      <c r="DR63" s="16"/>
      <c r="DS63" s="16"/>
      <c r="DT63" s="16"/>
      <c r="DU63" s="16"/>
      <c r="DV63" s="16"/>
      <c r="DW63" s="16"/>
      <c r="DX63" s="16"/>
      <c r="DY63" s="16"/>
      <c r="DZ63" s="16"/>
      <c r="EA63" s="16"/>
      <c r="EB63" s="16"/>
      <c r="EC63" s="16"/>
      <c r="ED63" s="16"/>
      <c r="EE63" s="16"/>
      <c r="EF63" s="16"/>
      <c r="EG63" s="16"/>
      <c r="EH63" s="16"/>
      <c r="EI63" s="16"/>
      <c r="EJ63" s="16"/>
      <c r="EK63" s="16"/>
      <c r="EL63" s="16"/>
      <c r="EM63" s="16"/>
      <c r="EN63" s="16"/>
      <c r="EO63" s="16"/>
      <c r="EP63" s="16"/>
      <c r="EQ63" s="16"/>
      <c r="ER63" s="16"/>
      <c r="ES63" s="16"/>
      <c r="ET63" s="16"/>
      <c r="EU63" s="16"/>
      <c r="EV63" s="16"/>
      <c r="EW63" s="16"/>
      <c r="EX63" s="16"/>
      <c r="EY63" s="16"/>
      <c r="EZ63" s="16"/>
      <c r="FA63" s="16"/>
      <c r="FB63" s="16"/>
      <c r="FC63" s="16"/>
      <c r="FD63" s="16"/>
      <c r="FE63" s="16"/>
      <c r="FF63" s="16"/>
      <c r="FG63" s="16"/>
      <c r="FH63" s="16"/>
      <c r="FI63" s="16"/>
      <c r="FJ63" s="16"/>
      <c r="FK63" s="16"/>
      <c r="FL63" s="16"/>
      <c r="FM63" s="16"/>
      <c r="FN63" s="16"/>
      <c r="FO63" s="16"/>
      <c r="FP63" s="16"/>
      <c r="FQ63" s="16"/>
      <c r="FR63" s="16"/>
      <c r="FS63" s="16"/>
      <c r="FT63" s="16"/>
      <c r="FU63" s="16"/>
      <c r="FV63" s="16"/>
      <c r="FW63" s="16"/>
      <c r="FX63" s="16"/>
      <c r="FY63" s="16"/>
      <c r="FZ63" s="16"/>
      <c r="GA63" s="16"/>
      <c r="GB63" s="16"/>
      <c r="GC63" s="16"/>
      <c r="GD63" s="16"/>
      <c r="GE63" s="16"/>
      <c r="GF63" s="16"/>
      <c r="GG63" s="16"/>
      <c r="GH63" s="16"/>
      <c r="GI63" s="16"/>
      <c r="GJ63" s="16"/>
      <c r="GK63" s="16"/>
      <c r="GL63" s="16"/>
      <c r="GM63" s="16"/>
      <c r="GN63" s="16"/>
      <c r="GO63" s="16"/>
      <c r="GP63" s="16"/>
      <c r="GQ63" s="16"/>
      <c r="GR63" s="16"/>
      <c r="GS63" s="16"/>
      <c r="GT63" s="16"/>
      <c r="GU63" s="16"/>
      <c r="GV63" s="16"/>
      <c r="GW63" s="16"/>
      <c r="GX63" s="16"/>
      <c r="GY63" s="16"/>
      <c r="GZ63" s="16"/>
      <c r="HA63" s="16"/>
      <c r="HB63" s="16"/>
      <c r="HC63" s="16"/>
      <c r="HD63" s="16"/>
      <c r="HE63" s="16"/>
      <c r="HF63" s="16"/>
      <c r="HG63" s="16"/>
      <c r="HH63" s="16"/>
      <c r="HI63" s="16"/>
      <c r="HJ63" s="16"/>
      <c r="HK63" s="16"/>
      <c r="HL63" s="16"/>
      <c r="HM63" s="16"/>
      <c r="HN63" s="16"/>
      <c r="HO63" s="16"/>
      <c r="HP63" s="16"/>
      <c r="HQ63" s="16"/>
      <c r="HR63" s="16"/>
      <c r="HS63" s="16"/>
      <c r="HT63" s="16"/>
      <c r="HU63" s="16"/>
      <c r="HV63" s="16"/>
      <c r="HW63" s="16"/>
      <c r="HX63" s="16"/>
      <c r="HY63" s="16"/>
      <c r="HZ63" s="16"/>
      <c r="IA63" s="16"/>
      <c r="IB63" s="16"/>
      <c r="IC63" s="16"/>
      <c r="ID63" s="16"/>
      <c r="IE63" s="16"/>
      <c r="IF63" s="16"/>
      <c r="IG63" s="16"/>
      <c r="IH63" s="16"/>
      <c r="II63" s="16"/>
      <c r="IJ63" s="16"/>
      <c r="IK63" s="16"/>
      <c r="IL63" s="16"/>
      <c r="IM63" s="16"/>
      <c r="IN63" s="16"/>
      <c r="IO63" s="16"/>
      <c r="IP63" s="16"/>
      <c r="IQ63" s="16"/>
      <c r="IR63" s="16"/>
      <c r="IS63" s="16"/>
    </row>
    <row r="64" spans="13:253" x14ac:dyDescent="0.2">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c r="DG64" s="16"/>
      <c r="DH64" s="16"/>
      <c r="DI64" s="16"/>
      <c r="DJ64" s="16"/>
      <c r="DK64" s="16"/>
      <c r="DL64" s="16"/>
      <c r="DM64" s="16"/>
      <c r="DN64" s="16"/>
      <c r="DO64" s="16"/>
      <c r="DP64" s="16"/>
      <c r="DQ64" s="16"/>
      <c r="DR64" s="16"/>
      <c r="DS64" s="16"/>
      <c r="DT64" s="16"/>
      <c r="DU64" s="16"/>
      <c r="DV64" s="16"/>
      <c r="DW64" s="16"/>
      <c r="DX64" s="16"/>
      <c r="DY64" s="16"/>
      <c r="DZ64" s="16"/>
      <c r="EA64" s="16"/>
      <c r="EB64" s="16"/>
      <c r="EC64" s="16"/>
      <c r="ED64" s="16"/>
      <c r="EE64" s="16"/>
      <c r="EF64" s="16"/>
      <c r="EG64" s="16"/>
      <c r="EH64" s="16"/>
      <c r="EI64" s="16"/>
      <c r="EJ64" s="16"/>
      <c r="EK64" s="16"/>
      <c r="EL64" s="16"/>
      <c r="EM64" s="16"/>
      <c r="EN64" s="16"/>
      <c r="EO64" s="16"/>
      <c r="EP64" s="16"/>
      <c r="EQ64" s="16"/>
      <c r="ER64" s="16"/>
      <c r="ES64" s="16"/>
      <c r="ET64" s="16"/>
      <c r="EU64" s="16"/>
      <c r="EV64" s="16"/>
      <c r="EW64" s="16"/>
      <c r="EX64" s="16"/>
      <c r="EY64" s="16"/>
      <c r="EZ64" s="16"/>
      <c r="FA64" s="16"/>
      <c r="FB64" s="16"/>
      <c r="FC64" s="16"/>
      <c r="FD64" s="16"/>
      <c r="FE64" s="16"/>
      <c r="FF64" s="16"/>
      <c r="FG64" s="16"/>
      <c r="FH64" s="16"/>
      <c r="FI64" s="16"/>
      <c r="FJ64" s="16"/>
      <c r="FK64" s="16"/>
      <c r="FL64" s="16"/>
      <c r="FM64" s="16"/>
      <c r="FN64" s="16"/>
      <c r="FO64" s="16"/>
      <c r="FP64" s="16"/>
      <c r="FQ64" s="16"/>
      <c r="FR64" s="16"/>
      <c r="FS64" s="16"/>
      <c r="FT64" s="16"/>
      <c r="FU64" s="16"/>
      <c r="FV64" s="16"/>
      <c r="FW64" s="16"/>
      <c r="FX64" s="16"/>
      <c r="FY64" s="16"/>
      <c r="FZ64" s="16"/>
      <c r="GA64" s="16"/>
      <c r="GB64" s="16"/>
      <c r="GC64" s="16"/>
      <c r="GD64" s="16"/>
      <c r="GE64" s="16"/>
      <c r="GF64" s="16"/>
      <c r="GG64" s="16"/>
      <c r="GH64" s="16"/>
      <c r="GI64" s="16"/>
      <c r="GJ64" s="16"/>
      <c r="GK64" s="16"/>
      <c r="GL64" s="16"/>
      <c r="GM64" s="16"/>
      <c r="GN64" s="16"/>
      <c r="GO64" s="16"/>
      <c r="GP64" s="16"/>
      <c r="GQ64" s="16"/>
      <c r="GR64" s="16"/>
      <c r="GS64" s="16"/>
      <c r="GT64" s="16"/>
      <c r="GU64" s="16"/>
      <c r="GV64" s="16"/>
      <c r="GW64" s="16"/>
      <c r="GX64" s="16"/>
      <c r="GY64" s="16"/>
      <c r="GZ64" s="16"/>
      <c r="HA64" s="16"/>
      <c r="HB64" s="16"/>
      <c r="HC64" s="16"/>
      <c r="HD64" s="16"/>
      <c r="HE64" s="16"/>
      <c r="HF64" s="16"/>
      <c r="HG64" s="16"/>
      <c r="HH64" s="16"/>
      <c r="HI64" s="16"/>
      <c r="HJ64" s="16"/>
      <c r="HK64" s="16"/>
      <c r="HL64" s="16"/>
      <c r="HM64" s="16"/>
      <c r="HN64" s="16"/>
      <c r="HO64" s="16"/>
      <c r="HP64" s="16"/>
      <c r="HQ64" s="16"/>
      <c r="HR64" s="16"/>
      <c r="HS64" s="16"/>
      <c r="HT64" s="16"/>
      <c r="HU64" s="16"/>
      <c r="HV64" s="16"/>
      <c r="HW64" s="16"/>
      <c r="HX64" s="16"/>
      <c r="HY64" s="16"/>
      <c r="HZ64" s="16"/>
      <c r="IA64" s="16"/>
      <c r="IB64" s="16"/>
      <c r="IC64" s="16"/>
      <c r="ID64" s="16"/>
      <c r="IE64" s="16"/>
      <c r="IF64" s="16"/>
      <c r="IG64" s="16"/>
      <c r="IH64" s="16"/>
      <c r="II64" s="16"/>
      <c r="IJ64" s="16"/>
      <c r="IK64" s="16"/>
      <c r="IL64" s="16"/>
      <c r="IM64" s="16"/>
      <c r="IN64" s="16"/>
      <c r="IO64" s="16"/>
      <c r="IP64" s="16"/>
      <c r="IQ64" s="16"/>
      <c r="IR64" s="16"/>
      <c r="IS64" s="16"/>
    </row>
    <row r="65" spans="13:253" x14ac:dyDescent="0.2">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c r="BF65" s="16"/>
      <c r="BG65" s="16"/>
      <c r="BH65" s="16"/>
      <c r="BI65" s="16"/>
      <c r="BJ65" s="16"/>
      <c r="BK65" s="16"/>
      <c r="BL65" s="16"/>
      <c r="BM65" s="16"/>
      <c r="BN65" s="16"/>
      <c r="BO65" s="16"/>
      <c r="BP65" s="16"/>
      <c r="BQ65" s="16"/>
      <c r="BR65" s="16"/>
      <c r="BS65" s="16"/>
      <c r="BT65" s="16"/>
      <c r="BU65" s="16"/>
      <c r="BV65" s="16"/>
      <c r="BW65" s="16"/>
      <c r="BX65" s="16"/>
      <c r="BY65" s="16"/>
      <c r="BZ65" s="16"/>
      <c r="CA65" s="16"/>
      <c r="CB65" s="16"/>
      <c r="CC65" s="16"/>
      <c r="CD65" s="16"/>
      <c r="CE65" s="16"/>
      <c r="CF65" s="16"/>
      <c r="CG65" s="16"/>
      <c r="CH65" s="16"/>
      <c r="CI65" s="16"/>
      <c r="CJ65" s="16"/>
      <c r="CK65" s="16"/>
      <c r="CL65" s="16"/>
      <c r="CM65" s="16"/>
      <c r="CN65" s="16"/>
      <c r="CO65" s="16"/>
      <c r="CP65" s="16"/>
      <c r="CQ65" s="16"/>
      <c r="CR65" s="16"/>
      <c r="CS65" s="16"/>
      <c r="CT65" s="16"/>
      <c r="CU65" s="16"/>
      <c r="CV65" s="16"/>
      <c r="CW65" s="16"/>
      <c r="CX65" s="16"/>
      <c r="CY65" s="16"/>
      <c r="CZ65" s="16"/>
      <c r="DA65" s="16"/>
      <c r="DB65" s="16"/>
      <c r="DC65" s="16"/>
      <c r="DD65" s="16"/>
      <c r="DE65" s="16"/>
      <c r="DF65" s="16"/>
      <c r="DG65" s="16"/>
      <c r="DH65" s="16"/>
      <c r="DI65" s="16"/>
      <c r="DJ65" s="16"/>
      <c r="DK65" s="16"/>
      <c r="DL65" s="16"/>
      <c r="DM65" s="16"/>
      <c r="DN65" s="16"/>
      <c r="DO65" s="16"/>
      <c r="DP65" s="16"/>
      <c r="DQ65" s="16"/>
      <c r="DR65" s="16"/>
      <c r="DS65" s="16"/>
      <c r="DT65" s="16"/>
      <c r="DU65" s="16"/>
      <c r="DV65" s="16"/>
      <c r="DW65" s="16"/>
      <c r="DX65" s="16"/>
      <c r="DY65" s="16"/>
      <c r="DZ65" s="16"/>
      <c r="EA65" s="16"/>
      <c r="EB65" s="16"/>
      <c r="EC65" s="16"/>
      <c r="ED65" s="16"/>
      <c r="EE65" s="16"/>
      <c r="EF65" s="16"/>
      <c r="EG65" s="16"/>
      <c r="EH65" s="16"/>
      <c r="EI65" s="16"/>
      <c r="EJ65" s="16"/>
      <c r="EK65" s="16"/>
      <c r="EL65" s="16"/>
      <c r="EM65" s="16"/>
      <c r="EN65" s="16"/>
      <c r="EO65" s="16"/>
      <c r="EP65" s="16"/>
      <c r="EQ65" s="16"/>
      <c r="ER65" s="16"/>
      <c r="ES65" s="16"/>
      <c r="ET65" s="16"/>
      <c r="EU65" s="16"/>
      <c r="EV65" s="16"/>
      <c r="EW65" s="16"/>
      <c r="EX65" s="16"/>
      <c r="EY65" s="16"/>
      <c r="EZ65" s="16"/>
      <c r="FA65" s="16"/>
      <c r="FB65" s="16"/>
      <c r="FC65" s="16"/>
      <c r="FD65" s="16"/>
      <c r="FE65" s="16"/>
      <c r="FF65" s="16"/>
      <c r="FG65" s="16"/>
      <c r="FH65" s="16"/>
      <c r="FI65" s="16"/>
      <c r="FJ65" s="16"/>
      <c r="FK65" s="16"/>
      <c r="FL65" s="16"/>
      <c r="FM65" s="16"/>
      <c r="FN65" s="16"/>
      <c r="FO65" s="16"/>
      <c r="FP65" s="16"/>
      <c r="FQ65" s="16"/>
      <c r="FR65" s="16"/>
      <c r="FS65" s="16"/>
      <c r="FT65" s="16"/>
      <c r="FU65" s="16"/>
      <c r="FV65" s="16"/>
      <c r="FW65" s="16"/>
      <c r="FX65" s="16"/>
      <c r="FY65" s="16"/>
      <c r="FZ65" s="16"/>
      <c r="GA65" s="16"/>
      <c r="GB65" s="16"/>
      <c r="GC65" s="16"/>
      <c r="GD65" s="16"/>
      <c r="GE65" s="16"/>
      <c r="GF65" s="16"/>
      <c r="GG65" s="16"/>
      <c r="GH65" s="16"/>
      <c r="GI65" s="16"/>
      <c r="GJ65" s="16"/>
      <c r="GK65" s="16"/>
      <c r="GL65" s="16"/>
      <c r="GM65" s="16"/>
      <c r="GN65" s="16"/>
      <c r="GO65" s="16"/>
      <c r="GP65" s="16"/>
      <c r="GQ65" s="16"/>
      <c r="GR65" s="16"/>
      <c r="GS65" s="16"/>
      <c r="GT65" s="16"/>
      <c r="GU65" s="16"/>
      <c r="GV65" s="16"/>
      <c r="GW65" s="16"/>
      <c r="GX65" s="16"/>
      <c r="GY65" s="16"/>
      <c r="GZ65" s="16"/>
      <c r="HA65" s="16"/>
      <c r="HB65" s="16"/>
      <c r="HC65" s="16"/>
      <c r="HD65" s="16"/>
      <c r="HE65" s="16"/>
      <c r="HF65" s="16"/>
      <c r="HG65" s="16"/>
      <c r="HH65" s="16"/>
      <c r="HI65" s="16"/>
      <c r="HJ65" s="16"/>
      <c r="HK65" s="16"/>
      <c r="HL65" s="16"/>
      <c r="HM65" s="16"/>
      <c r="HN65" s="16"/>
      <c r="HO65" s="16"/>
      <c r="HP65" s="16"/>
      <c r="HQ65" s="16"/>
      <c r="HR65" s="16"/>
      <c r="HS65" s="16"/>
      <c r="HT65" s="16"/>
      <c r="HU65" s="16"/>
      <c r="HV65" s="16"/>
      <c r="HW65" s="16"/>
      <c r="HX65" s="16"/>
      <c r="HY65" s="16"/>
      <c r="HZ65" s="16"/>
      <c r="IA65" s="16"/>
      <c r="IB65" s="16"/>
      <c r="IC65" s="16"/>
      <c r="ID65" s="16"/>
      <c r="IE65" s="16"/>
      <c r="IF65" s="16"/>
      <c r="IG65" s="16"/>
      <c r="IH65" s="16"/>
      <c r="II65" s="16"/>
      <c r="IJ65" s="16"/>
      <c r="IK65" s="16"/>
      <c r="IL65" s="16"/>
      <c r="IM65" s="16"/>
      <c r="IN65" s="16"/>
      <c r="IO65" s="16"/>
      <c r="IP65" s="16"/>
      <c r="IQ65" s="16"/>
      <c r="IR65" s="16"/>
      <c r="IS65" s="16"/>
    </row>
    <row r="66" spans="13:253" x14ac:dyDescent="0.2">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c r="BF66" s="16"/>
      <c r="BG66" s="16"/>
      <c r="BH66" s="16"/>
      <c r="BI66" s="16"/>
      <c r="BJ66" s="16"/>
      <c r="BK66" s="16"/>
      <c r="BL66" s="16"/>
      <c r="BM66" s="16"/>
      <c r="BN66" s="16"/>
      <c r="BO66" s="16"/>
      <c r="BP66" s="16"/>
      <c r="BQ66" s="16"/>
      <c r="BR66" s="16"/>
      <c r="BS66" s="16"/>
      <c r="BT66" s="16"/>
      <c r="BU66" s="16"/>
      <c r="BV66" s="16"/>
      <c r="BW66" s="16"/>
      <c r="BX66" s="16"/>
      <c r="BY66" s="16"/>
      <c r="BZ66" s="16"/>
      <c r="CA66" s="16"/>
      <c r="CB66" s="16"/>
      <c r="CC66" s="16"/>
      <c r="CD66" s="16"/>
      <c r="CE66" s="16"/>
      <c r="CF66" s="16"/>
      <c r="CG66" s="16"/>
      <c r="CH66" s="16"/>
      <c r="CI66" s="16"/>
      <c r="CJ66" s="16"/>
      <c r="CK66" s="16"/>
      <c r="CL66" s="16"/>
      <c r="CM66" s="16"/>
      <c r="CN66" s="16"/>
      <c r="CO66" s="16"/>
      <c r="CP66" s="16"/>
      <c r="CQ66" s="16"/>
      <c r="CR66" s="16"/>
      <c r="CS66" s="16"/>
      <c r="CT66" s="16"/>
      <c r="CU66" s="16"/>
      <c r="CV66" s="16"/>
      <c r="CW66" s="16"/>
      <c r="CX66" s="16"/>
      <c r="CY66" s="16"/>
      <c r="CZ66" s="16"/>
      <c r="DA66" s="16"/>
      <c r="DB66" s="16"/>
      <c r="DC66" s="16"/>
      <c r="DD66" s="16"/>
      <c r="DE66" s="16"/>
      <c r="DF66" s="16"/>
      <c r="DG66" s="16"/>
      <c r="DH66" s="16"/>
      <c r="DI66" s="16"/>
      <c r="DJ66" s="16"/>
      <c r="DK66" s="16"/>
      <c r="DL66" s="16"/>
      <c r="DM66" s="16"/>
      <c r="DN66" s="16"/>
      <c r="DO66" s="16"/>
      <c r="DP66" s="16"/>
      <c r="DQ66" s="16"/>
      <c r="DR66" s="16"/>
      <c r="DS66" s="16"/>
      <c r="DT66" s="16"/>
      <c r="DU66" s="16"/>
      <c r="DV66" s="16"/>
      <c r="DW66" s="16"/>
      <c r="DX66" s="16"/>
      <c r="DY66" s="16"/>
      <c r="DZ66" s="16"/>
      <c r="EA66" s="16"/>
      <c r="EB66" s="16"/>
      <c r="EC66" s="16"/>
      <c r="ED66" s="16"/>
      <c r="EE66" s="16"/>
      <c r="EF66" s="16"/>
      <c r="EG66" s="16"/>
      <c r="EH66" s="16"/>
      <c r="EI66" s="16"/>
      <c r="EJ66" s="16"/>
      <c r="EK66" s="16"/>
      <c r="EL66" s="16"/>
      <c r="EM66" s="16"/>
      <c r="EN66" s="16"/>
      <c r="EO66" s="16"/>
      <c r="EP66" s="16"/>
      <c r="EQ66" s="16"/>
      <c r="ER66" s="16"/>
      <c r="ES66" s="16"/>
      <c r="ET66" s="16"/>
      <c r="EU66" s="16"/>
      <c r="EV66" s="16"/>
      <c r="EW66" s="16"/>
      <c r="EX66" s="16"/>
      <c r="EY66" s="16"/>
      <c r="EZ66" s="16"/>
      <c r="FA66" s="16"/>
      <c r="FB66" s="16"/>
      <c r="FC66" s="16"/>
      <c r="FD66" s="16"/>
      <c r="FE66" s="16"/>
      <c r="FF66" s="16"/>
      <c r="FG66" s="16"/>
      <c r="FH66" s="16"/>
      <c r="FI66" s="16"/>
      <c r="FJ66" s="16"/>
      <c r="FK66" s="16"/>
      <c r="FL66" s="16"/>
      <c r="FM66" s="16"/>
      <c r="FN66" s="16"/>
      <c r="FO66" s="16"/>
      <c r="FP66" s="16"/>
      <c r="FQ66" s="16"/>
      <c r="FR66" s="16"/>
      <c r="FS66" s="16"/>
      <c r="FT66" s="16"/>
      <c r="FU66" s="16"/>
      <c r="FV66" s="16"/>
      <c r="FW66" s="16"/>
      <c r="FX66" s="16"/>
      <c r="FY66" s="16"/>
      <c r="FZ66" s="16"/>
      <c r="GA66" s="16"/>
      <c r="GB66" s="16"/>
      <c r="GC66" s="16"/>
      <c r="GD66" s="16"/>
      <c r="GE66" s="16"/>
      <c r="GF66" s="16"/>
      <c r="GG66" s="16"/>
      <c r="GH66" s="16"/>
      <c r="GI66" s="16"/>
      <c r="GJ66" s="16"/>
      <c r="GK66" s="16"/>
      <c r="GL66" s="16"/>
      <c r="GM66" s="16"/>
      <c r="GN66" s="16"/>
      <c r="GO66" s="16"/>
      <c r="GP66" s="16"/>
      <c r="GQ66" s="16"/>
      <c r="GR66" s="16"/>
      <c r="GS66" s="16"/>
      <c r="GT66" s="16"/>
      <c r="GU66" s="16"/>
      <c r="GV66" s="16"/>
      <c r="GW66" s="16"/>
      <c r="GX66" s="16"/>
      <c r="GY66" s="16"/>
      <c r="GZ66" s="16"/>
      <c r="HA66" s="16"/>
      <c r="HB66" s="16"/>
      <c r="HC66" s="16"/>
      <c r="HD66" s="16"/>
      <c r="HE66" s="16"/>
      <c r="HF66" s="16"/>
      <c r="HG66" s="16"/>
      <c r="HH66" s="16"/>
      <c r="HI66" s="16"/>
      <c r="HJ66" s="16"/>
      <c r="HK66" s="16"/>
      <c r="HL66" s="16"/>
      <c r="HM66" s="16"/>
      <c r="HN66" s="16"/>
      <c r="HO66" s="16"/>
      <c r="HP66" s="16"/>
      <c r="HQ66" s="16"/>
      <c r="HR66" s="16"/>
      <c r="HS66" s="16"/>
      <c r="HT66" s="16"/>
      <c r="HU66" s="16"/>
      <c r="HV66" s="16"/>
      <c r="HW66" s="16"/>
      <c r="HX66" s="16"/>
      <c r="HY66" s="16"/>
      <c r="HZ66" s="16"/>
      <c r="IA66" s="16"/>
      <c r="IB66" s="16"/>
      <c r="IC66" s="16"/>
      <c r="ID66" s="16"/>
      <c r="IE66" s="16"/>
      <c r="IF66" s="16"/>
      <c r="IG66" s="16"/>
      <c r="IH66" s="16"/>
      <c r="II66" s="16"/>
      <c r="IJ66" s="16"/>
      <c r="IK66" s="16"/>
      <c r="IL66" s="16"/>
      <c r="IM66" s="16"/>
      <c r="IN66" s="16"/>
      <c r="IO66" s="16"/>
      <c r="IP66" s="16"/>
      <c r="IQ66" s="16"/>
      <c r="IR66" s="16"/>
      <c r="IS66" s="16"/>
    </row>
    <row r="67" spans="13:253" x14ac:dyDescent="0.2">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c r="BF67" s="16"/>
      <c r="BG67" s="16"/>
      <c r="BH67" s="16"/>
      <c r="BI67" s="16"/>
      <c r="BJ67" s="16"/>
      <c r="BK67" s="16"/>
      <c r="BL67" s="16"/>
      <c r="BM67" s="16"/>
      <c r="BN67" s="16"/>
      <c r="BO67" s="16"/>
      <c r="BP67" s="16"/>
      <c r="BQ67" s="16"/>
      <c r="BR67" s="16"/>
      <c r="BS67" s="16"/>
      <c r="BT67" s="16"/>
      <c r="BU67" s="16"/>
      <c r="BV67" s="16"/>
      <c r="BW67" s="16"/>
      <c r="BX67" s="16"/>
      <c r="BY67" s="16"/>
      <c r="BZ67" s="16"/>
      <c r="CA67" s="16"/>
      <c r="CB67" s="16"/>
      <c r="CC67" s="16"/>
      <c r="CD67" s="16"/>
      <c r="CE67" s="16"/>
      <c r="CF67" s="16"/>
      <c r="CG67" s="16"/>
      <c r="CH67" s="16"/>
      <c r="CI67" s="16"/>
      <c r="CJ67" s="16"/>
      <c r="CK67" s="16"/>
      <c r="CL67" s="16"/>
      <c r="CM67" s="16"/>
      <c r="CN67" s="16"/>
      <c r="CO67" s="16"/>
      <c r="CP67" s="16"/>
      <c r="CQ67" s="16"/>
      <c r="CR67" s="16"/>
      <c r="CS67" s="16"/>
      <c r="CT67" s="16"/>
      <c r="CU67" s="16"/>
      <c r="CV67" s="16"/>
      <c r="CW67" s="16"/>
      <c r="CX67" s="16"/>
      <c r="CY67" s="16"/>
      <c r="CZ67" s="16"/>
      <c r="DA67" s="16"/>
      <c r="DB67" s="16"/>
      <c r="DC67" s="16"/>
      <c r="DD67" s="16"/>
      <c r="DE67" s="16"/>
      <c r="DF67" s="16"/>
      <c r="DG67" s="16"/>
      <c r="DH67" s="16"/>
      <c r="DI67" s="16"/>
      <c r="DJ67" s="16"/>
      <c r="DK67" s="16"/>
      <c r="DL67" s="16"/>
      <c r="DM67" s="16"/>
      <c r="DN67" s="16"/>
      <c r="DO67" s="16"/>
      <c r="DP67" s="16"/>
      <c r="DQ67" s="16"/>
      <c r="DR67" s="16"/>
      <c r="DS67" s="16"/>
      <c r="DT67" s="16"/>
      <c r="DU67" s="16"/>
      <c r="DV67" s="16"/>
      <c r="DW67" s="16"/>
      <c r="DX67" s="16"/>
      <c r="DY67" s="16"/>
      <c r="DZ67" s="16"/>
      <c r="EA67" s="16"/>
      <c r="EB67" s="16"/>
      <c r="EC67" s="16"/>
      <c r="ED67" s="16"/>
      <c r="EE67" s="16"/>
      <c r="EF67" s="16"/>
      <c r="EG67" s="16"/>
      <c r="EH67" s="16"/>
      <c r="EI67" s="16"/>
      <c r="EJ67" s="16"/>
      <c r="EK67" s="16"/>
      <c r="EL67" s="16"/>
      <c r="EM67" s="16"/>
      <c r="EN67" s="16"/>
      <c r="EO67" s="16"/>
      <c r="EP67" s="16"/>
      <c r="EQ67" s="16"/>
      <c r="ER67" s="16"/>
      <c r="ES67" s="16"/>
      <c r="ET67" s="16"/>
      <c r="EU67" s="16"/>
      <c r="EV67" s="16"/>
      <c r="EW67" s="16"/>
      <c r="EX67" s="16"/>
      <c r="EY67" s="16"/>
      <c r="EZ67" s="16"/>
      <c r="FA67" s="16"/>
      <c r="FB67" s="16"/>
      <c r="FC67" s="16"/>
      <c r="FD67" s="16"/>
      <c r="FE67" s="16"/>
      <c r="FF67" s="16"/>
      <c r="FG67" s="16"/>
      <c r="FH67" s="16"/>
      <c r="FI67" s="16"/>
      <c r="FJ67" s="16"/>
      <c r="FK67" s="16"/>
      <c r="FL67" s="16"/>
      <c r="FM67" s="16"/>
      <c r="FN67" s="16"/>
      <c r="FO67" s="16"/>
      <c r="FP67" s="16"/>
      <c r="FQ67" s="16"/>
      <c r="FR67" s="16"/>
      <c r="FS67" s="16"/>
      <c r="FT67" s="16"/>
      <c r="FU67" s="16"/>
      <c r="FV67" s="16"/>
      <c r="FW67" s="16"/>
      <c r="FX67" s="16"/>
      <c r="FY67" s="16"/>
      <c r="FZ67" s="16"/>
      <c r="GA67" s="16"/>
      <c r="GB67" s="16"/>
      <c r="GC67" s="16"/>
      <c r="GD67" s="16"/>
      <c r="GE67" s="16"/>
      <c r="GF67" s="16"/>
      <c r="GG67" s="16"/>
      <c r="GH67" s="16"/>
      <c r="GI67" s="16"/>
      <c r="GJ67" s="16"/>
      <c r="GK67" s="16"/>
      <c r="GL67" s="16"/>
      <c r="GM67" s="16"/>
      <c r="GN67" s="16"/>
      <c r="GO67" s="16"/>
      <c r="GP67" s="16"/>
      <c r="GQ67" s="16"/>
      <c r="GR67" s="16"/>
      <c r="GS67" s="16"/>
      <c r="GT67" s="16"/>
      <c r="GU67" s="16"/>
      <c r="GV67" s="16"/>
      <c r="GW67" s="16"/>
      <c r="GX67" s="16"/>
      <c r="GY67" s="16"/>
      <c r="GZ67" s="16"/>
      <c r="HA67" s="16"/>
      <c r="HB67" s="16"/>
      <c r="HC67" s="16"/>
      <c r="HD67" s="16"/>
      <c r="HE67" s="16"/>
      <c r="HF67" s="16"/>
      <c r="HG67" s="16"/>
      <c r="HH67" s="16"/>
      <c r="HI67" s="16"/>
      <c r="HJ67" s="16"/>
      <c r="HK67" s="16"/>
      <c r="HL67" s="16"/>
      <c r="HM67" s="16"/>
      <c r="HN67" s="16"/>
      <c r="HO67" s="16"/>
      <c r="HP67" s="16"/>
      <c r="HQ67" s="16"/>
      <c r="HR67" s="16"/>
      <c r="HS67" s="16"/>
      <c r="HT67" s="16"/>
      <c r="HU67" s="16"/>
      <c r="HV67" s="16"/>
      <c r="HW67" s="16"/>
      <c r="HX67" s="16"/>
      <c r="HY67" s="16"/>
      <c r="HZ67" s="16"/>
      <c r="IA67" s="16"/>
      <c r="IB67" s="16"/>
      <c r="IC67" s="16"/>
      <c r="ID67" s="16"/>
      <c r="IE67" s="16"/>
      <c r="IF67" s="16"/>
      <c r="IG67" s="16"/>
      <c r="IH67" s="16"/>
      <c r="II67" s="16"/>
      <c r="IJ67" s="16"/>
      <c r="IK67" s="16"/>
      <c r="IL67" s="16"/>
      <c r="IM67" s="16"/>
      <c r="IN67" s="16"/>
      <c r="IO67" s="16"/>
      <c r="IP67" s="16"/>
      <c r="IQ67" s="16"/>
      <c r="IR67" s="16"/>
      <c r="IS67" s="16"/>
    </row>
    <row r="68" spans="13:253" x14ac:dyDescent="0.2">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c r="BO68" s="16"/>
      <c r="BP68" s="16"/>
      <c r="BQ68" s="16"/>
      <c r="BR68" s="16"/>
      <c r="BS68" s="16"/>
      <c r="BT68" s="16"/>
      <c r="BU68" s="16"/>
      <c r="BV68" s="16"/>
      <c r="BW68" s="16"/>
      <c r="BX68" s="16"/>
      <c r="BY68" s="16"/>
      <c r="BZ68" s="16"/>
      <c r="CA68" s="16"/>
      <c r="CB68" s="16"/>
      <c r="CC68" s="16"/>
      <c r="CD68" s="16"/>
      <c r="CE68" s="16"/>
      <c r="CF68" s="16"/>
      <c r="CG68" s="16"/>
      <c r="CH68" s="16"/>
      <c r="CI68" s="16"/>
      <c r="CJ68" s="16"/>
      <c r="CK68" s="16"/>
      <c r="CL68" s="16"/>
      <c r="CM68" s="16"/>
      <c r="CN68" s="16"/>
      <c r="CO68" s="16"/>
      <c r="CP68" s="16"/>
      <c r="CQ68" s="16"/>
      <c r="CR68" s="16"/>
      <c r="CS68" s="16"/>
      <c r="CT68" s="16"/>
      <c r="CU68" s="16"/>
      <c r="CV68" s="16"/>
      <c r="CW68" s="16"/>
      <c r="CX68" s="16"/>
      <c r="CY68" s="16"/>
      <c r="CZ68" s="16"/>
      <c r="DA68" s="16"/>
      <c r="DB68" s="16"/>
      <c r="DC68" s="16"/>
      <c r="DD68" s="16"/>
      <c r="DE68" s="16"/>
      <c r="DF68" s="16"/>
      <c r="DG68" s="16"/>
      <c r="DH68" s="16"/>
      <c r="DI68" s="16"/>
      <c r="DJ68" s="16"/>
      <c r="DK68" s="16"/>
      <c r="DL68" s="16"/>
      <c r="DM68" s="16"/>
      <c r="DN68" s="16"/>
      <c r="DO68" s="16"/>
      <c r="DP68" s="16"/>
      <c r="DQ68" s="16"/>
      <c r="DR68" s="16"/>
      <c r="DS68" s="16"/>
      <c r="DT68" s="16"/>
      <c r="DU68" s="16"/>
      <c r="DV68" s="16"/>
      <c r="DW68" s="16"/>
      <c r="DX68" s="16"/>
      <c r="DY68" s="16"/>
      <c r="DZ68" s="16"/>
      <c r="EA68" s="16"/>
      <c r="EB68" s="16"/>
      <c r="EC68" s="16"/>
      <c r="ED68" s="16"/>
      <c r="EE68" s="16"/>
      <c r="EF68" s="16"/>
      <c r="EG68" s="16"/>
      <c r="EH68" s="16"/>
      <c r="EI68" s="16"/>
      <c r="EJ68" s="16"/>
      <c r="EK68" s="16"/>
      <c r="EL68" s="16"/>
      <c r="EM68" s="16"/>
      <c r="EN68" s="16"/>
      <c r="EO68" s="16"/>
      <c r="EP68" s="16"/>
      <c r="EQ68" s="16"/>
      <c r="ER68" s="16"/>
      <c r="ES68" s="16"/>
      <c r="ET68" s="16"/>
      <c r="EU68" s="16"/>
      <c r="EV68" s="16"/>
      <c r="EW68" s="16"/>
      <c r="EX68" s="16"/>
      <c r="EY68" s="16"/>
      <c r="EZ68" s="16"/>
      <c r="FA68" s="16"/>
      <c r="FB68" s="16"/>
      <c r="FC68" s="16"/>
      <c r="FD68" s="16"/>
      <c r="FE68" s="16"/>
      <c r="FF68" s="16"/>
      <c r="FG68" s="16"/>
      <c r="FH68" s="16"/>
      <c r="FI68" s="16"/>
      <c r="FJ68" s="16"/>
      <c r="FK68" s="16"/>
      <c r="FL68" s="16"/>
      <c r="FM68" s="16"/>
      <c r="FN68" s="16"/>
      <c r="FO68" s="16"/>
      <c r="FP68" s="16"/>
      <c r="FQ68" s="16"/>
      <c r="FR68" s="16"/>
      <c r="FS68" s="16"/>
      <c r="FT68" s="16"/>
      <c r="FU68" s="16"/>
      <c r="FV68" s="16"/>
      <c r="FW68" s="16"/>
      <c r="FX68" s="16"/>
      <c r="FY68" s="16"/>
      <c r="FZ68" s="16"/>
      <c r="GA68" s="16"/>
      <c r="GB68" s="16"/>
      <c r="GC68" s="16"/>
      <c r="GD68" s="16"/>
      <c r="GE68" s="16"/>
      <c r="GF68" s="16"/>
      <c r="GG68" s="16"/>
      <c r="GH68" s="16"/>
      <c r="GI68" s="16"/>
      <c r="GJ68" s="16"/>
      <c r="GK68" s="16"/>
      <c r="GL68" s="16"/>
      <c r="GM68" s="16"/>
      <c r="GN68" s="16"/>
      <c r="GO68" s="16"/>
      <c r="GP68" s="16"/>
      <c r="GQ68" s="16"/>
      <c r="GR68" s="16"/>
      <c r="GS68" s="16"/>
      <c r="GT68" s="16"/>
      <c r="GU68" s="16"/>
      <c r="GV68" s="16"/>
      <c r="GW68" s="16"/>
      <c r="GX68" s="16"/>
      <c r="GY68" s="16"/>
      <c r="GZ68" s="16"/>
      <c r="HA68" s="16"/>
      <c r="HB68" s="16"/>
      <c r="HC68" s="16"/>
      <c r="HD68" s="16"/>
      <c r="HE68" s="16"/>
      <c r="HF68" s="16"/>
      <c r="HG68" s="16"/>
      <c r="HH68" s="16"/>
      <c r="HI68" s="16"/>
      <c r="HJ68" s="16"/>
      <c r="HK68" s="16"/>
      <c r="HL68" s="16"/>
      <c r="HM68" s="16"/>
      <c r="HN68" s="16"/>
      <c r="HO68" s="16"/>
      <c r="HP68" s="16"/>
      <c r="HQ68" s="16"/>
      <c r="HR68" s="16"/>
      <c r="HS68" s="16"/>
      <c r="HT68" s="16"/>
      <c r="HU68" s="16"/>
      <c r="HV68" s="16"/>
      <c r="HW68" s="16"/>
      <c r="HX68" s="16"/>
      <c r="HY68" s="16"/>
      <c r="HZ68" s="16"/>
      <c r="IA68" s="16"/>
      <c r="IB68" s="16"/>
      <c r="IC68" s="16"/>
      <c r="ID68" s="16"/>
      <c r="IE68" s="16"/>
      <c r="IF68" s="16"/>
      <c r="IG68" s="16"/>
      <c r="IH68" s="16"/>
      <c r="II68" s="16"/>
      <c r="IJ68" s="16"/>
      <c r="IK68" s="16"/>
      <c r="IL68" s="16"/>
      <c r="IM68" s="16"/>
      <c r="IN68" s="16"/>
      <c r="IO68" s="16"/>
      <c r="IP68" s="16"/>
      <c r="IQ68" s="16"/>
      <c r="IR68" s="16"/>
      <c r="IS68" s="16"/>
    </row>
    <row r="69" spans="13:253" x14ac:dyDescent="0.2">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c r="BF69" s="16"/>
      <c r="BG69" s="16"/>
      <c r="BH69" s="16"/>
      <c r="BI69" s="16"/>
      <c r="BJ69" s="16"/>
      <c r="BK69" s="16"/>
      <c r="BL69" s="16"/>
      <c r="BM69" s="16"/>
      <c r="BN69" s="16"/>
      <c r="BO69" s="16"/>
      <c r="BP69" s="16"/>
      <c r="BQ69" s="16"/>
      <c r="BR69" s="16"/>
      <c r="BS69" s="16"/>
      <c r="BT69" s="16"/>
      <c r="BU69" s="16"/>
      <c r="BV69" s="16"/>
      <c r="BW69" s="16"/>
      <c r="BX69" s="16"/>
      <c r="BY69" s="16"/>
      <c r="BZ69" s="16"/>
      <c r="CA69" s="16"/>
      <c r="CB69" s="16"/>
      <c r="CC69" s="16"/>
      <c r="CD69" s="16"/>
      <c r="CE69" s="16"/>
      <c r="CF69" s="16"/>
      <c r="CG69" s="16"/>
      <c r="CH69" s="16"/>
      <c r="CI69" s="16"/>
      <c r="CJ69" s="16"/>
      <c r="CK69" s="16"/>
      <c r="CL69" s="16"/>
      <c r="CM69" s="16"/>
      <c r="CN69" s="16"/>
      <c r="CO69" s="16"/>
      <c r="CP69" s="16"/>
      <c r="CQ69" s="16"/>
      <c r="CR69" s="16"/>
      <c r="CS69" s="16"/>
      <c r="CT69" s="16"/>
      <c r="CU69" s="16"/>
      <c r="CV69" s="16"/>
      <c r="CW69" s="16"/>
      <c r="CX69" s="16"/>
      <c r="CY69" s="16"/>
      <c r="CZ69" s="16"/>
      <c r="DA69" s="16"/>
      <c r="DB69" s="16"/>
      <c r="DC69" s="16"/>
      <c r="DD69" s="16"/>
      <c r="DE69" s="16"/>
      <c r="DF69" s="16"/>
      <c r="DG69" s="16"/>
      <c r="DH69" s="16"/>
      <c r="DI69" s="16"/>
      <c r="DJ69" s="16"/>
      <c r="DK69" s="16"/>
      <c r="DL69" s="16"/>
      <c r="DM69" s="16"/>
      <c r="DN69" s="16"/>
      <c r="DO69" s="16"/>
      <c r="DP69" s="16"/>
      <c r="DQ69" s="16"/>
      <c r="DR69" s="16"/>
      <c r="DS69" s="16"/>
      <c r="DT69" s="16"/>
      <c r="DU69" s="16"/>
      <c r="DV69" s="16"/>
      <c r="DW69" s="16"/>
      <c r="DX69" s="16"/>
      <c r="DY69" s="16"/>
      <c r="DZ69" s="16"/>
      <c r="EA69" s="16"/>
      <c r="EB69" s="16"/>
      <c r="EC69" s="16"/>
      <c r="ED69" s="16"/>
      <c r="EE69" s="16"/>
      <c r="EF69" s="16"/>
      <c r="EG69" s="16"/>
      <c r="EH69" s="16"/>
      <c r="EI69" s="16"/>
      <c r="EJ69" s="16"/>
      <c r="EK69" s="16"/>
      <c r="EL69" s="16"/>
      <c r="EM69" s="16"/>
      <c r="EN69" s="16"/>
      <c r="EO69" s="16"/>
      <c r="EP69" s="16"/>
      <c r="EQ69" s="16"/>
      <c r="ER69" s="16"/>
      <c r="ES69" s="16"/>
      <c r="ET69" s="16"/>
      <c r="EU69" s="16"/>
      <c r="EV69" s="16"/>
      <c r="EW69" s="16"/>
      <c r="EX69" s="16"/>
      <c r="EY69" s="16"/>
      <c r="EZ69" s="16"/>
      <c r="FA69" s="16"/>
      <c r="FB69" s="16"/>
      <c r="FC69" s="16"/>
      <c r="FD69" s="16"/>
      <c r="FE69" s="16"/>
      <c r="FF69" s="16"/>
      <c r="FG69" s="16"/>
      <c r="FH69" s="16"/>
      <c r="FI69" s="16"/>
      <c r="FJ69" s="16"/>
      <c r="FK69" s="16"/>
      <c r="FL69" s="16"/>
      <c r="FM69" s="16"/>
      <c r="FN69" s="16"/>
      <c r="FO69" s="16"/>
      <c r="FP69" s="16"/>
      <c r="FQ69" s="16"/>
      <c r="FR69" s="16"/>
      <c r="FS69" s="16"/>
      <c r="FT69" s="16"/>
      <c r="FU69" s="16"/>
      <c r="FV69" s="16"/>
      <c r="FW69" s="16"/>
      <c r="FX69" s="16"/>
      <c r="FY69" s="16"/>
      <c r="FZ69" s="16"/>
      <c r="GA69" s="16"/>
      <c r="GB69" s="16"/>
      <c r="GC69" s="16"/>
      <c r="GD69" s="16"/>
      <c r="GE69" s="16"/>
      <c r="GF69" s="16"/>
      <c r="GG69" s="16"/>
      <c r="GH69" s="16"/>
      <c r="GI69" s="16"/>
      <c r="GJ69" s="16"/>
      <c r="GK69" s="16"/>
      <c r="GL69" s="16"/>
      <c r="GM69" s="16"/>
      <c r="GN69" s="16"/>
      <c r="GO69" s="16"/>
      <c r="GP69" s="16"/>
      <c r="GQ69" s="16"/>
      <c r="GR69" s="16"/>
      <c r="GS69" s="16"/>
      <c r="GT69" s="16"/>
      <c r="GU69" s="16"/>
      <c r="GV69" s="16"/>
      <c r="GW69" s="16"/>
      <c r="GX69" s="16"/>
      <c r="GY69" s="16"/>
      <c r="GZ69" s="16"/>
      <c r="HA69" s="16"/>
      <c r="HB69" s="16"/>
      <c r="HC69" s="16"/>
      <c r="HD69" s="16"/>
      <c r="HE69" s="16"/>
      <c r="HF69" s="16"/>
      <c r="HG69" s="16"/>
      <c r="HH69" s="16"/>
      <c r="HI69" s="16"/>
      <c r="HJ69" s="16"/>
      <c r="HK69" s="16"/>
      <c r="HL69" s="16"/>
      <c r="HM69" s="16"/>
      <c r="HN69" s="16"/>
      <c r="HO69" s="16"/>
      <c r="HP69" s="16"/>
      <c r="HQ69" s="16"/>
      <c r="HR69" s="16"/>
      <c r="HS69" s="16"/>
      <c r="HT69" s="16"/>
      <c r="HU69" s="16"/>
      <c r="HV69" s="16"/>
      <c r="HW69" s="16"/>
      <c r="HX69" s="16"/>
      <c r="HY69" s="16"/>
      <c r="HZ69" s="16"/>
      <c r="IA69" s="16"/>
      <c r="IB69" s="16"/>
      <c r="IC69" s="16"/>
      <c r="ID69" s="16"/>
      <c r="IE69" s="16"/>
      <c r="IF69" s="16"/>
      <c r="IG69" s="16"/>
      <c r="IH69" s="16"/>
      <c r="II69" s="16"/>
      <c r="IJ69" s="16"/>
      <c r="IK69" s="16"/>
      <c r="IL69" s="16"/>
      <c r="IM69" s="16"/>
      <c r="IN69" s="16"/>
      <c r="IO69" s="16"/>
      <c r="IP69" s="16"/>
      <c r="IQ69" s="16"/>
      <c r="IR69" s="16"/>
      <c r="IS69" s="16"/>
    </row>
    <row r="70" spans="13:253" x14ac:dyDescent="0.2">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c r="BF70" s="16"/>
      <c r="BG70" s="16"/>
      <c r="BH70" s="16"/>
      <c r="BI70" s="16"/>
      <c r="BJ70" s="16"/>
      <c r="BK70" s="16"/>
      <c r="BL70" s="16"/>
      <c r="BM70" s="16"/>
      <c r="BN70" s="16"/>
      <c r="BO70" s="16"/>
      <c r="BP70" s="16"/>
      <c r="BQ70" s="16"/>
      <c r="BR70" s="16"/>
      <c r="BS70" s="16"/>
      <c r="BT70" s="16"/>
      <c r="BU70" s="16"/>
      <c r="BV70" s="16"/>
      <c r="BW70" s="16"/>
      <c r="BX70" s="16"/>
      <c r="BY70" s="16"/>
      <c r="BZ70" s="16"/>
      <c r="CA70" s="16"/>
      <c r="CB70" s="16"/>
      <c r="CC70" s="16"/>
      <c r="CD70" s="16"/>
      <c r="CE70" s="16"/>
      <c r="CF70" s="16"/>
      <c r="CG70" s="16"/>
      <c r="CH70" s="16"/>
      <c r="CI70" s="16"/>
      <c r="CJ70" s="16"/>
      <c r="CK70" s="16"/>
      <c r="CL70" s="16"/>
      <c r="CM70" s="16"/>
      <c r="CN70" s="16"/>
      <c r="CO70" s="16"/>
      <c r="CP70" s="16"/>
      <c r="CQ70" s="16"/>
      <c r="CR70" s="16"/>
      <c r="CS70" s="16"/>
      <c r="CT70" s="16"/>
      <c r="CU70" s="16"/>
      <c r="CV70" s="16"/>
      <c r="CW70" s="16"/>
      <c r="CX70" s="16"/>
      <c r="CY70" s="16"/>
      <c r="CZ70" s="16"/>
      <c r="DA70" s="16"/>
      <c r="DB70" s="16"/>
      <c r="DC70" s="16"/>
      <c r="DD70" s="16"/>
      <c r="DE70" s="16"/>
      <c r="DF70" s="16"/>
      <c r="DG70" s="16"/>
      <c r="DH70" s="16"/>
      <c r="DI70" s="16"/>
      <c r="DJ70" s="16"/>
      <c r="DK70" s="16"/>
      <c r="DL70" s="16"/>
      <c r="DM70" s="16"/>
      <c r="DN70" s="16"/>
      <c r="DO70" s="16"/>
      <c r="DP70" s="16"/>
      <c r="DQ70" s="16"/>
      <c r="DR70" s="16"/>
      <c r="DS70" s="16"/>
      <c r="DT70" s="16"/>
      <c r="DU70" s="16"/>
      <c r="DV70" s="16"/>
      <c r="DW70" s="16"/>
      <c r="DX70" s="16"/>
      <c r="DY70" s="16"/>
      <c r="DZ70" s="16"/>
      <c r="EA70" s="16"/>
      <c r="EB70" s="16"/>
      <c r="EC70" s="16"/>
      <c r="ED70" s="16"/>
      <c r="EE70" s="16"/>
      <c r="EF70" s="16"/>
      <c r="EG70" s="16"/>
      <c r="EH70" s="16"/>
      <c r="EI70" s="16"/>
      <c r="EJ70" s="16"/>
      <c r="EK70" s="16"/>
      <c r="EL70" s="16"/>
      <c r="EM70" s="16"/>
      <c r="EN70" s="16"/>
      <c r="EO70" s="16"/>
      <c r="EP70" s="16"/>
      <c r="EQ70" s="16"/>
      <c r="ER70" s="16"/>
      <c r="ES70" s="16"/>
      <c r="ET70" s="16"/>
      <c r="EU70" s="16"/>
      <c r="EV70" s="16"/>
      <c r="EW70" s="16"/>
      <c r="EX70" s="16"/>
      <c r="EY70" s="16"/>
      <c r="EZ70" s="16"/>
      <c r="FA70" s="16"/>
      <c r="FB70" s="16"/>
      <c r="FC70" s="16"/>
      <c r="FD70" s="16"/>
      <c r="FE70" s="16"/>
      <c r="FF70" s="16"/>
      <c r="FG70" s="16"/>
      <c r="FH70" s="16"/>
      <c r="FI70" s="16"/>
      <c r="FJ70" s="16"/>
      <c r="FK70" s="16"/>
      <c r="FL70" s="16"/>
      <c r="FM70" s="16"/>
      <c r="FN70" s="16"/>
      <c r="FO70" s="16"/>
      <c r="FP70" s="16"/>
      <c r="FQ70" s="16"/>
      <c r="FR70" s="16"/>
      <c r="FS70" s="16"/>
      <c r="FT70" s="16"/>
      <c r="FU70" s="16"/>
      <c r="FV70" s="16"/>
      <c r="FW70" s="16"/>
      <c r="FX70" s="16"/>
      <c r="FY70" s="16"/>
      <c r="FZ70" s="16"/>
      <c r="GA70" s="16"/>
      <c r="GB70" s="16"/>
      <c r="GC70" s="16"/>
      <c r="GD70" s="16"/>
      <c r="GE70" s="16"/>
      <c r="GF70" s="16"/>
      <c r="GG70" s="16"/>
      <c r="GH70" s="16"/>
      <c r="GI70" s="16"/>
      <c r="GJ70" s="16"/>
      <c r="GK70" s="16"/>
      <c r="GL70" s="16"/>
      <c r="GM70" s="16"/>
      <c r="GN70" s="16"/>
      <c r="GO70" s="16"/>
      <c r="GP70" s="16"/>
      <c r="GQ70" s="16"/>
      <c r="GR70" s="16"/>
      <c r="GS70" s="16"/>
      <c r="GT70" s="16"/>
      <c r="GU70" s="16"/>
      <c r="GV70" s="16"/>
      <c r="GW70" s="16"/>
      <c r="GX70" s="16"/>
      <c r="GY70" s="16"/>
      <c r="GZ70" s="16"/>
      <c r="HA70" s="16"/>
      <c r="HB70" s="16"/>
      <c r="HC70" s="16"/>
      <c r="HD70" s="16"/>
      <c r="HE70" s="16"/>
      <c r="HF70" s="16"/>
      <c r="HG70" s="16"/>
      <c r="HH70" s="16"/>
      <c r="HI70" s="16"/>
      <c r="HJ70" s="16"/>
      <c r="HK70" s="16"/>
      <c r="HL70" s="16"/>
      <c r="HM70" s="16"/>
      <c r="HN70" s="16"/>
      <c r="HO70" s="16"/>
      <c r="HP70" s="16"/>
      <c r="HQ70" s="16"/>
      <c r="HR70" s="16"/>
      <c r="HS70" s="16"/>
      <c r="HT70" s="16"/>
      <c r="HU70" s="16"/>
      <c r="HV70" s="16"/>
      <c r="HW70" s="16"/>
      <c r="HX70" s="16"/>
      <c r="HY70" s="16"/>
      <c r="HZ70" s="16"/>
      <c r="IA70" s="16"/>
      <c r="IB70" s="16"/>
      <c r="IC70" s="16"/>
      <c r="ID70" s="16"/>
      <c r="IE70" s="16"/>
      <c r="IF70" s="16"/>
      <c r="IG70" s="16"/>
      <c r="IH70" s="16"/>
      <c r="II70" s="16"/>
      <c r="IJ70" s="16"/>
      <c r="IK70" s="16"/>
      <c r="IL70" s="16"/>
      <c r="IM70" s="16"/>
      <c r="IN70" s="16"/>
      <c r="IO70" s="16"/>
      <c r="IP70" s="16"/>
      <c r="IQ70" s="16"/>
      <c r="IR70" s="16"/>
      <c r="IS70" s="16"/>
    </row>
    <row r="71" spans="13:253" x14ac:dyDescent="0.2">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c r="BN71" s="16"/>
      <c r="BO71" s="16"/>
      <c r="BP71" s="16"/>
      <c r="BQ71" s="16"/>
      <c r="BR71" s="16"/>
      <c r="BS71" s="16"/>
      <c r="BT71" s="16"/>
      <c r="BU71" s="16"/>
      <c r="BV71" s="16"/>
      <c r="BW71" s="16"/>
      <c r="BX71" s="16"/>
      <c r="BY71" s="16"/>
      <c r="BZ71" s="16"/>
      <c r="CA71" s="16"/>
      <c r="CB71" s="16"/>
      <c r="CC71" s="16"/>
      <c r="CD71" s="16"/>
      <c r="CE71" s="16"/>
      <c r="CF71" s="16"/>
      <c r="CG71" s="16"/>
      <c r="CH71" s="16"/>
      <c r="CI71" s="16"/>
      <c r="CJ71" s="16"/>
      <c r="CK71" s="16"/>
      <c r="CL71" s="16"/>
      <c r="CM71" s="16"/>
      <c r="CN71" s="16"/>
      <c r="CO71" s="16"/>
      <c r="CP71" s="16"/>
      <c r="CQ71" s="16"/>
      <c r="CR71" s="16"/>
      <c r="CS71" s="16"/>
      <c r="CT71" s="16"/>
      <c r="CU71" s="16"/>
      <c r="CV71" s="16"/>
      <c r="CW71" s="16"/>
      <c r="CX71" s="16"/>
      <c r="CY71" s="16"/>
      <c r="CZ71" s="16"/>
      <c r="DA71" s="16"/>
      <c r="DB71" s="16"/>
      <c r="DC71" s="16"/>
      <c r="DD71" s="16"/>
      <c r="DE71" s="16"/>
      <c r="DF71" s="16"/>
      <c r="DG71" s="16"/>
      <c r="DH71" s="16"/>
      <c r="DI71" s="16"/>
      <c r="DJ71" s="16"/>
      <c r="DK71" s="16"/>
      <c r="DL71" s="16"/>
      <c r="DM71" s="16"/>
      <c r="DN71" s="16"/>
      <c r="DO71" s="16"/>
      <c r="DP71" s="16"/>
      <c r="DQ71" s="16"/>
      <c r="DR71" s="16"/>
      <c r="DS71" s="16"/>
      <c r="DT71" s="16"/>
      <c r="DU71" s="16"/>
      <c r="DV71" s="16"/>
      <c r="DW71" s="16"/>
      <c r="DX71" s="16"/>
      <c r="DY71" s="16"/>
      <c r="DZ71" s="16"/>
      <c r="EA71" s="16"/>
      <c r="EB71" s="16"/>
      <c r="EC71" s="16"/>
      <c r="ED71" s="16"/>
      <c r="EE71" s="16"/>
      <c r="EF71" s="16"/>
      <c r="EG71" s="16"/>
      <c r="EH71" s="16"/>
      <c r="EI71" s="16"/>
      <c r="EJ71" s="16"/>
      <c r="EK71" s="16"/>
      <c r="EL71" s="16"/>
      <c r="EM71" s="16"/>
      <c r="EN71" s="16"/>
      <c r="EO71" s="16"/>
      <c r="EP71" s="16"/>
      <c r="EQ71" s="16"/>
      <c r="ER71" s="16"/>
      <c r="ES71" s="16"/>
      <c r="ET71" s="16"/>
      <c r="EU71" s="16"/>
      <c r="EV71" s="16"/>
      <c r="EW71" s="16"/>
      <c r="EX71" s="16"/>
      <c r="EY71" s="16"/>
      <c r="EZ71" s="16"/>
      <c r="FA71" s="16"/>
      <c r="FB71" s="16"/>
      <c r="FC71" s="16"/>
      <c r="FD71" s="16"/>
      <c r="FE71" s="16"/>
      <c r="FF71" s="16"/>
      <c r="FG71" s="16"/>
      <c r="FH71" s="16"/>
      <c r="FI71" s="16"/>
      <c r="FJ71" s="16"/>
      <c r="FK71" s="16"/>
      <c r="FL71" s="16"/>
      <c r="FM71" s="16"/>
      <c r="FN71" s="16"/>
      <c r="FO71" s="16"/>
      <c r="FP71" s="16"/>
      <c r="FQ71" s="16"/>
      <c r="FR71" s="16"/>
      <c r="FS71" s="16"/>
      <c r="FT71" s="16"/>
      <c r="FU71" s="16"/>
      <c r="FV71" s="16"/>
      <c r="FW71" s="16"/>
      <c r="FX71" s="16"/>
      <c r="FY71" s="16"/>
      <c r="FZ71" s="16"/>
      <c r="GA71" s="16"/>
      <c r="GB71" s="16"/>
      <c r="GC71" s="16"/>
      <c r="GD71" s="16"/>
      <c r="GE71" s="16"/>
      <c r="GF71" s="16"/>
      <c r="GG71" s="16"/>
      <c r="GH71" s="16"/>
      <c r="GI71" s="16"/>
      <c r="GJ71" s="16"/>
      <c r="GK71" s="16"/>
      <c r="GL71" s="16"/>
      <c r="GM71" s="16"/>
      <c r="GN71" s="16"/>
      <c r="GO71" s="16"/>
      <c r="GP71" s="16"/>
      <c r="GQ71" s="16"/>
      <c r="GR71" s="16"/>
      <c r="GS71" s="16"/>
      <c r="GT71" s="16"/>
      <c r="GU71" s="16"/>
      <c r="GV71" s="16"/>
      <c r="GW71" s="16"/>
      <c r="GX71" s="16"/>
      <c r="GY71" s="16"/>
      <c r="GZ71" s="16"/>
      <c r="HA71" s="16"/>
      <c r="HB71" s="16"/>
      <c r="HC71" s="16"/>
      <c r="HD71" s="16"/>
      <c r="HE71" s="16"/>
      <c r="HF71" s="16"/>
      <c r="HG71" s="16"/>
      <c r="HH71" s="16"/>
      <c r="HI71" s="16"/>
      <c r="HJ71" s="16"/>
      <c r="HK71" s="16"/>
      <c r="HL71" s="16"/>
      <c r="HM71" s="16"/>
      <c r="HN71" s="16"/>
      <c r="HO71" s="16"/>
      <c r="HP71" s="16"/>
      <c r="HQ71" s="16"/>
      <c r="HR71" s="16"/>
      <c r="HS71" s="16"/>
      <c r="HT71" s="16"/>
      <c r="HU71" s="16"/>
      <c r="HV71" s="16"/>
      <c r="HW71" s="16"/>
      <c r="HX71" s="16"/>
      <c r="HY71" s="16"/>
      <c r="HZ71" s="16"/>
      <c r="IA71" s="16"/>
      <c r="IB71" s="16"/>
      <c r="IC71" s="16"/>
      <c r="ID71" s="16"/>
      <c r="IE71" s="16"/>
      <c r="IF71" s="16"/>
      <c r="IG71" s="16"/>
      <c r="IH71" s="16"/>
      <c r="II71" s="16"/>
      <c r="IJ71" s="16"/>
      <c r="IK71" s="16"/>
      <c r="IL71" s="16"/>
      <c r="IM71" s="16"/>
      <c r="IN71" s="16"/>
      <c r="IO71" s="16"/>
      <c r="IP71" s="16"/>
      <c r="IQ71" s="16"/>
      <c r="IR71" s="16"/>
      <c r="IS71" s="16"/>
    </row>
    <row r="72" spans="13:253" x14ac:dyDescent="0.2">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c r="BF72" s="16"/>
      <c r="BG72" s="16"/>
      <c r="BH72" s="16"/>
      <c r="BI72" s="16"/>
      <c r="BJ72" s="16"/>
      <c r="BK72" s="16"/>
      <c r="BL72" s="16"/>
      <c r="BM72" s="16"/>
      <c r="BN72" s="16"/>
      <c r="BO72" s="16"/>
      <c r="BP72" s="16"/>
      <c r="BQ72" s="16"/>
      <c r="BR72" s="16"/>
      <c r="BS72" s="16"/>
      <c r="BT72" s="16"/>
      <c r="BU72" s="16"/>
      <c r="BV72" s="16"/>
      <c r="BW72" s="16"/>
      <c r="BX72" s="16"/>
      <c r="BY72" s="16"/>
      <c r="BZ72" s="16"/>
      <c r="CA72" s="16"/>
      <c r="CB72" s="16"/>
      <c r="CC72" s="16"/>
      <c r="CD72" s="16"/>
      <c r="CE72" s="16"/>
      <c r="CF72" s="16"/>
      <c r="CG72" s="16"/>
      <c r="CH72" s="16"/>
      <c r="CI72" s="16"/>
      <c r="CJ72" s="16"/>
      <c r="CK72" s="16"/>
      <c r="CL72" s="16"/>
      <c r="CM72" s="16"/>
      <c r="CN72" s="16"/>
      <c r="CO72" s="16"/>
      <c r="CP72" s="16"/>
      <c r="CQ72" s="16"/>
      <c r="CR72" s="16"/>
      <c r="CS72" s="16"/>
      <c r="CT72" s="16"/>
      <c r="CU72" s="16"/>
      <c r="CV72" s="16"/>
      <c r="CW72" s="16"/>
      <c r="CX72" s="16"/>
      <c r="CY72" s="16"/>
      <c r="CZ72" s="16"/>
      <c r="DA72" s="16"/>
      <c r="DB72" s="16"/>
      <c r="DC72" s="16"/>
      <c r="DD72" s="16"/>
      <c r="DE72" s="16"/>
      <c r="DF72" s="16"/>
      <c r="DG72" s="16"/>
      <c r="DH72" s="16"/>
      <c r="DI72" s="16"/>
      <c r="DJ72" s="16"/>
      <c r="DK72" s="16"/>
      <c r="DL72" s="16"/>
      <c r="DM72" s="16"/>
      <c r="DN72" s="16"/>
      <c r="DO72" s="16"/>
      <c r="DP72" s="16"/>
      <c r="DQ72" s="16"/>
      <c r="DR72" s="16"/>
      <c r="DS72" s="16"/>
      <c r="DT72" s="16"/>
      <c r="DU72" s="16"/>
      <c r="DV72" s="16"/>
      <c r="DW72" s="16"/>
      <c r="DX72" s="16"/>
      <c r="DY72" s="16"/>
      <c r="DZ72" s="16"/>
      <c r="EA72" s="16"/>
      <c r="EB72" s="16"/>
      <c r="EC72" s="16"/>
      <c r="ED72" s="16"/>
      <c r="EE72" s="16"/>
      <c r="EF72" s="16"/>
      <c r="EG72" s="16"/>
      <c r="EH72" s="16"/>
      <c r="EI72" s="16"/>
      <c r="EJ72" s="16"/>
      <c r="EK72" s="16"/>
      <c r="EL72" s="16"/>
      <c r="EM72" s="16"/>
      <c r="EN72" s="16"/>
      <c r="EO72" s="16"/>
      <c r="EP72" s="16"/>
      <c r="EQ72" s="16"/>
      <c r="ER72" s="16"/>
      <c r="ES72" s="16"/>
      <c r="ET72" s="16"/>
      <c r="EU72" s="16"/>
      <c r="EV72" s="16"/>
      <c r="EW72" s="16"/>
      <c r="EX72" s="16"/>
      <c r="EY72" s="16"/>
      <c r="EZ72" s="16"/>
      <c r="FA72" s="16"/>
      <c r="FB72" s="16"/>
      <c r="FC72" s="16"/>
      <c r="FD72" s="16"/>
      <c r="FE72" s="16"/>
      <c r="FF72" s="16"/>
      <c r="FG72" s="16"/>
      <c r="FH72" s="16"/>
      <c r="FI72" s="16"/>
      <c r="FJ72" s="16"/>
      <c r="FK72" s="16"/>
      <c r="FL72" s="16"/>
      <c r="FM72" s="16"/>
      <c r="FN72" s="16"/>
      <c r="FO72" s="16"/>
      <c r="FP72" s="16"/>
      <c r="FQ72" s="16"/>
      <c r="FR72" s="16"/>
      <c r="FS72" s="16"/>
      <c r="FT72" s="16"/>
      <c r="FU72" s="16"/>
      <c r="FV72" s="16"/>
      <c r="FW72" s="16"/>
      <c r="FX72" s="16"/>
      <c r="FY72" s="16"/>
      <c r="FZ72" s="16"/>
      <c r="GA72" s="16"/>
      <c r="GB72" s="16"/>
      <c r="GC72" s="16"/>
      <c r="GD72" s="16"/>
      <c r="GE72" s="16"/>
      <c r="GF72" s="16"/>
      <c r="GG72" s="16"/>
      <c r="GH72" s="16"/>
      <c r="GI72" s="16"/>
      <c r="GJ72" s="16"/>
      <c r="GK72" s="16"/>
      <c r="GL72" s="16"/>
      <c r="GM72" s="16"/>
      <c r="GN72" s="16"/>
      <c r="GO72" s="16"/>
      <c r="GP72" s="16"/>
      <c r="GQ72" s="16"/>
      <c r="GR72" s="16"/>
      <c r="GS72" s="16"/>
      <c r="GT72" s="16"/>
      <c r="GU72" s="16"/>
      <c r="GV72" s="16"/>
      <c r="GW72" s="16"/>
      <c r="GX72" s="16"/>
      <c r="GY72" s="16"/>
      <c r="GZ72" s="16"/>
      <c r="HA72" s="16"/>
      <c r="HB72" s="16"/>
      <c r="HC72" s="16"/>
      <c r="HD72" s="16"/>
      <c r="HE72" s="16"/>
      <c r="HF72" s="16"/>
      <c r="HG72" s="16"/>
      <c r="HH72" s="16"/>
      <c r="HI72" s="16"/>
      <c r="HJ72" s="16"/>
      <c r="HK72" s="16"/>
      <c r="HL72" s="16"/>
      <c r="HM72" s="16"/>
      <c r="HN72" s="16"/>
      <c r="HO72" s="16"/>
      <c r="HP72" s="16"/>
      <c r="HQ72" s="16"/>
      <c r="HR72" s="16"/>
      <c r="HS72" s="16"/>
      <c r="HT72" s="16"/>
      <c r="HU72" s="16"/>
      <c r="HV72" s="16"/>
      <c r="HW72" s="16"/>
      <c r="HX72" s="16"/>
      <c r="HY72" s="16"/>
      <c r="HZ72" s="16"/>
      <c r="IA72" s="16"/>
      <c r="IB72" s="16"/>
      <c r="IC72" s="16"/>
      <c r="ID72" s="16"/>
      <c r="IE72" s="16"/>
      <c r="IF72" s="16"/>
      <c r="IG72" s="16"/>
      <c r="IH72" s="16"/>
      <c r="II72" s="16"/>
      <c r="IJ72" s="16"/>
      <c r="IK72" s="16"/>
      <c r="IL72" s="16"/>
      <c r="IM72" s="16"/>
      <c r="IN72" s="16"/>
      <c r="IO72" s="16"/>
      <c r="IP72" s="16"/>
      <c r="IQ72" s="16"/>
      <c r="IR72" s="16"/>
      <c r="IS72" s="16"/>
    </row>
    <row r="73" spans="13:253" x14ac:dyDescent="0.2">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c r="BF73" s="16"/>
      <c r="BG73" s="16"/>
      <c r="BH73" s="16"/>
      <c r="BI73" s="16"/>
      <c r="BJ73" s="16"/>
      <c r="BK73" s="16"/>
      <c r="BL73" s="16"/>
      <c r="BM73" s="16"/>
      <c r="BN73" s="16"/>
      <c r="BO73" s="16"/>
      <c r="BP73" s="16"/>
      <c r="BQ73" s="16"/>
      <c r="BR73" s="16"/>
      <c r="BS73" s="16"/>
      <c r="BT73" s="16"/>
      <c r="BU73" s="16"/>
      <c r="BV73" s="16"/>
      <c r="BW73" s="16"/>
      <c r="BX73" s="16"/>
      <c r="BY73" s="16"/>
      <c r="BZ73" s="16"/>
      <c r="CA73" s="16"/>
      <c r="CB73" s="16"/>
      <c r="CC73" s="16"/>
      <c r="CD73" s="16"/>
      <c r="CE73" s="16"/>
      <c r="CF73" s="16"/>
      <c r="CG73" s="16"/>
      <c r="CH73" s="16"/>
      <c r="CI73" s="16"/>
      <c r="CJ73" s="16"/>
      <c r="CK73" s="16"/>
      <c r="CL73" s="16"/>
      <c r="CM73" s="16"/>
      <c r="CN73" s="16"/>
      <c r="CO73" s="16"/>
      <c r="CP73" s="16"/>
      <c r="CQ73" s="16"/>
      <c r="CR73" s="16"/>
      <c r="CS73" s="16"/>
      <c r="CT73" s="16"/>
      <c r="CU73" s="16"/>
      <c r="CV73" s="16"/>
      <c r="CW73" s="16"/>
      <c r="CX73" s="16"/>
      <c r="CY73" s="16"/>
      <c r="CZ73" s="16"/>
      <c r="DA73" s="16"/>
      <c r="DB73" s="16"/>
      <c r="DC73" s="16"/>
      <c r="DD73" s="16"/>
      <c r="DE73" s="16"/>
      <c r="DF73" s="16"/>
      <c r="DG73" s="16"/>
      <c r="DH73" s="16"/>
      <c r="DI73" s="16"/>
      <c r="DJ73" s="16"/>
      <c r="DK73" s="16"/>
      <c r="DL73" s="16"/>
      <c r="DM73" s="16"/>
      <c r="DN73" s="16"/>
      <c r="DO73" s="16"/>
      <c r="DP73" s="16"/>
      <c r="DQ73" s="16"/>
      <c r="DR73" s="16"/>
      <c r="DS73" s="16"/>
      <c r="DT73" s="16"/>
      <c r="DU73" s="16"/>
      <c r="DV73" s="16"/>
      <c r="DW73" s="16"/>
      <c r="DX73" s="16"/>
      <c r="DY73" s="16"/>
      <c r="DZ73" s="16"/>
      <c r="EA73" s="16"/>
      <c r="EB73" s="16"/>
      <c r="EC73" s="16"/>
      <c r="ED73" s="16"/>
      <c r="EE73" s="16"/>
      <c r="EF73" s="16"/>
      <c r="EG73" s="16"/>
      <c r="EH73" s="16"/>
      <c r="EI73" s="16"/>
      <c r="EJ73" s="16"/>
      <c r="EK73" s="16"/>
      <c r="EL73" s="16"/>
      <c r="EM73" s="16"/>
      <c r="EN73" s="16"/>
      <c r="EO73" s="16"/>
      <c r="EP73" s="16"/>
      <c r="EQ73" s="16"/>
      <c r="ER73" s="16"/>
      <c r="ES73" s="16"/>
      <c r="ET73" s="16"/>
      <c r="EU73" s="16"/>
      <c r="EV73" s="16"/>
      <c r="EW73" s="16"/>
      <c r="EX73" s="16"/>
      <c r="EY73" s="16"/>
      <c r="EZ73" s="16"/>
      <c r="FA73" s="16"/>
      <c r="FB73" s="16"/>
      <c r="FC73" s="16"/>
      <c r="FD73" s="16"/>
      <c r="FE73" s="16"/>
      <c r="FF73" s="16"/>
      <c r="FG73" s="16"/>
      <c r="FH73" s="16"/>
      <c r="FI73" s="16"/>
      <c r="FJ73" s="16"/>
      <c r="FK73" s="16"/>
      <c r="FL73" s="16"/>
      <c r="FM73" s="16"/>
      <c r="FN73" s="16"/>
      <c r="FO73" s="16"/>
      <c r="FP73" s="16"/>
      <c r="FQ73" s="16"/>
      <c r="FR73" s="16"/>
      <c r="FS73" s="16"/>
      <c r="FT73" s="16"/>
      <c r="FU73" s="16"/>
      <c r="FV73" s="16"/>
      <c r="FW73" s="16"/>
      <c r="FX73" s="16"/>
      <c r="FY73" s="16"/>
      <c r="FZ73" s="16"/>
      <c r="GA73" s="16"/>
      <c r="GB73" s="16"/>
      <c r="GC73" s="16"/>
      <c r="GD73" s="16"/>
      <c r="GE73" s="16"/>
      <c r="GF73" s="16"/>
      <c r="GG73" s="16"/>
      <c r="GH73" s="16"/>
      <c r="GI73" s="16"/>
      <c r="GJ73" s="16"/>
      <c r="GK73" s="16"/>
      <c r="GL73" s="16"/>
      <c r="GM73" s="16"/>
      <c r="GN73" s="16"/>
      <c r="GO73" s="16"/>
      <c r="GP73" s="16"/>
      <c r="GQ73" s="16"/>
      <c r="GR73" s="16"/>
      <c r="GS73" s="16"/>
      <c r="GT73" s="16"/>
      <c r="GU73" s="16"/>
      <c r="GV73" s="16"/>
      <c r="GW73" s="16"/>
      <c r="GX73" s="16"/>
      <c r="GY73" s="16"/>
      <c r="GZ73" s="16"/>
      <c r="HA73" s="16"/>
      <c r="HB73" s="16"/>
      <c r="HC73" s="16"/>
      <c r="HD73" s="16"/>
      <c r="HE73" s="16"/>
      <c r="HF73" s="16"/>
      <c r="HG73" s="16"/>
      <c r="HH73" s="16"/>
      <c r="HI73" s="16"/>
      <c r="HJ73" s="16"/>
      <c r="HK73" s="16"/>
      <c r="HL73" s="16"/>
      <c r="HM73" s="16"/>
      <c r="HN73" s="16"/>
      <c r="HO73" s="16"/>
      <c r="HP73" s="16"/>
      <c r="HQ73" s="16"/>
      <c r="HR73" s="16"/>
      <c r="HS73" s="16"/>
      <c r="HT73" s="16"/>
      <c r="HU73" s="16"/>
      <c r="HV73" s="16"/>
      <c r="HW73" s="16"/>
      <c r="HX73" s="16"/>
      <c r="HY73" s="16"/>
      <c r="HZ73" s="16"/>
      <c r="IA73" s="16"/>
      <c r="IB73" s="16"/>
      <c r="IC73" s="16"/>
      <c r="ID73" s="16"/>
      <c r="IE73" s="16"/>
      <c r="IF73" s="16"/>
      <c r="IG73" s="16"/>
      <c r="IH73" s="16"/>
      <c r="II73" s="16"/>
      <c r="IJ73" s="16"/>
      <c r="IK73" s="16"/>
      <c r="IL73" s="16"/>
      <c r="IM73" s="16"/>
      <c r="IN73" s="16"/>
      <c r="IO73" s="16"/>
      <c r="IP73" s="16"/>
      <c r="IQ73" s="16"/>
      <c r="IR73" s="16"/>
      <c r="IS73" s="16"/>
    </row>
    <row r="74" spans="13:253" x14ac:dyDescent="0.2">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c r="BN74" s="16"/>
      <c r="BO74" s="16"/>
      <c r="BP74" s="16"/>
      <c r="BQ74" s="16"/>
      <c r="BR74" s="16"/>
      <c r="BS74" s="16"/>
      <c r="BT74" s="16"/>
      <c r="BU74" s="16"/>
      <c r="BV74" s="16"/>
      <c r="BW74" s="16"/>
      <c r="BX74" s="16"/>
      <c r="BY74" s="16"/>
      <c r="BZ74" s="16"/>
      <c r="CA74" s="16"/>
      <c r="CB74" s="16"/>
      <c r="CC74" s="16"/>
      <c r="CD74" s="16"/>
      <c r="CE74" s="16"/>
      <c r="CF74" s="16"/>
      <c r="CG74" s="16"/>
      <c r="CH74" s="16"/>
      <c r="CI74" s="16"/>
      <c r="CJ74" s="16"/>
      <c r="CK74" s="16"/>
      <c r="CL74" s="16"/>
      <c r="CM74" s="16"/>
      <c r="CN74" s="16"/>
      <c r="CO74" s="16"/>
      <c r="CP74" s="16"/>
      <c r="CQ74" s="16"/>
      <c r="CR74" s="16"/>
      <c r="CS74" s="16"/>
      <c r="CT74" s="16"/>
      <c r="CU74" s="16"/>
      <c r="CV74" s="16"/>
      <c r="CW74" s="16"/>
      <c r="CX74" s="16"/>
      <c r="CY74" s="16"/>
      <c r="CZ74" s="16"/>
      <c r="DA74" s="16"/>
      <c r="DB74" s="16"/>
      <c r="DC74" s="16"/>
      <c r="DD74" s="16"/>
      <c r="DE74" s="16"/>
      <c r="DF74" s="16"/>
      <c r="DG74" s="16"/>
      <c r="DH74" s="16"/>
      <c r="DI74" s="16"/>
      <c r="DJ74" s="16"/>
      <c r="DK74" s="16"/>
      <c r="DL74" s="16"/>
      <c r="DM74" s="16"/>
      <c r="DN74" s="16"/>
      <c r="DO74" s="16"/>
      <c r="DP74" s="16"/>
      <c r="DQ74" s="16"/>
      <c r="DR74" s="16"/>
      <c r="DS74" s="16"/>
      <c r="DT74" s="16"/>
      <c r="DU74" s="16"/>
      <c r="DV74" s="16"/>
      <c r="DW74" s="16"/>
      <c r="DX74" s="16"/>
      <c r="DY74" s="16"/>
      <c r="DZ74" s="16"/>
      <c r="EA74" s="16"/>
      <c r="EB74" s="16"/>
      <c r="EC74" s="16"/>
      <c r="ED74" s="16"/>
      <c r="EE74" s="16"/>
      <c r="EF74" s="16"/>
      <c r="EG74" s="16"/>
      <c r="EH74" s="16"/>
      <c r="EI74" s="16"/>
      <c r="EJ74" s="16"/>
      <c r="EK74" s="16"/>
      <c r="EL74" s="16"/>
      <c r="EM74" s="16"/>
      <c r="EN74" s="16"/>
      <c r="EO74" s="16"/>
      <c r="EP74" s="16"/>
      <c r="EQ74" s="16"/>
      <c r="ER74" s="16"/>
      <c r="ES74" s="16"/>
      <c r="ET74" s="16"/>
      <c r="EU74" s="16"/>
      <c r="EV74" s="16"/>
      <c r="EW74" s="16"/>
      <c r="EX74" s="16"/>
      <c r="EY74" s="16"/>
      <c r="EZ74" s="16"/>
      <c r="FA74" s="16"/>
      <c r="FB74" s="16"/>
      <c r="FC74" s="16"/>
      <c r="FD74" s="16"/>
      <c r="FE74" s="16"/>
      <c r="FF74" s="16"/>
      <c r="FG74" s="16"/>
      <c r="FH74" s="16"/>
      <c r="FI74" s="16"/>
      <c r="FJ74" s="16"/>
      <c r="FK74" s="16"/>
      <c r="FL74" s="16"/>
      <c r="FM74" s="16"/>
      <c r="FN74" s="16"/>
      <c r="FO74" s="16"/>
      <c r="FP74" s="16"/>
      <c r="FQ74" s="16"/>
      <c r="FR74" s="16"/>
      <c r="FS74" s="16"/>
      <c r="FT74" s="16"/>
      <c r="FU74" s="16"/>
      <c r="FV74" s="16"/>
      <c r="FW74" s="16"/>
      <c r="FX74" s="16"/>
      <c r="FY74" s="16"/>
      <c r="FZ74" s="16"/>
      <c r="GA74" s="16"/>
      <c r="GB74" s="16"/>
      <c r="GC74" s="16"/>
      <c r="GD74" s="16"/>
      <c r="GE74" s="16"/>
      <c r="GF74" s="16"/>
      <c r="GG74" s="16"/>
      <c r="GH74" s="16"/>
      <c r="GI74" s="16"/>
      <c r="GJ74" s="16"/>
      <c r="GK74" s="16"/>
      <c r="GL74" s="16"/>
      <c r="GM74" s="16"/>
      <c r="GN74" s="16"/>
      <c r="GO74" s="16"/>
      <c r="GP74" s="16"/>
      <c r="GQ74" s="16"/>
      <c r="GR74" s="16"/>
      <c r="GS74" s="16"/>
      <c r="GT74" s="16"/>
      <c r="GU74" s="16"/>
      <c r="GV74" s="16"/>
      <c r="GW74" s="16"/>
      <c r="GX74" s="16"/>
      <c r="GY74" s="16"/>
      <c r="GZ74" s="16"/>
      <c r="HA74" s="16"/>
      <c r="HB74" s="16"/>
      <c r="HC74" s="16"/>
      <c r="HD74" s="16"/>
      <c r="HE74" s="16"/>
      <c r="HF74" s="16"/>
      <c r="HG74" s="16"/>
      <c r="HH74" s="16"/>
      <c r="HI74" s="16"/>
      <c r="HJ74" s="16"/>
      <c r="HK74" s="16"/>
      <c r="HL74" s="16"/>
      <c r="HM74" s="16"/>
      <c r="HN74" s="16"/>
      <c r="HO74" s="16"/>
      <c r="HP74" s="16"/>
      <c r="HQ74" s="16"/>
      <c r="HR74" s="16"/>
      <c r="HS74" s="16"/>
      <c r="HT74" s="16"/>
      <c r="HU74" s="16"/>
      <c r="HV74" s="16"/>
      <c r="HW74" s="16"/>
      <c r="HX74" s="16"/>
      <c r="HY74" s="16"/>
      <c r="HZ74" s="16"/>
      <c r="IA74" s="16"/>
      <c r="IB74" s="16"/>
      <c r="IC74" s="16"/>
      <c r="ID74" s="16"/>
      <c r="IE74" s="16"/>
      <c r="IF74" s="16"/>
      <c r="IG74" s="16"/>
      <c r="IH74" s="16"/>
      <c r="II74" s="16"/>
      <c r="IJ74" s="16"/>
      <c r="IK74" s="16"/>
      <c r="IL74" s="16"/>
      <c r="IM74" s="16"/>
      <c r="IN74" s="16"/>
      <c r="IO74" s="16"/>
      <c r="IP74" s="16"/>
      <c r="IQ74" s="16"/>
      <c r="IR74" s="16"/>
      <c r="IS74" s="16"/>
    </row>
    <row r="75" spans="13:253" x14ac:dyDescent="0.2">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c r="BF75" s="16"/>
      <c r="BG75" s="16"/>
      <c r="BH75" s="16"/>
      <c r="BI75" s="16"/>
      <c r="BJ75" s="16"/>
      <c r="BK75" s="16"/>
      <c r="BL75" s="16"/>
      <c r="BM75" s="16"/>
      <c r="BN75" s="16"/>
      <c r="BO75" s="16"/>
      <c r="BP75" s="16"/>
      <c r="BQ75" s="16"/>
      <c r="BR75" s="16"/>
      <c r="BS75" s="16"/>
      <c r="BT75" s="16"/>
      <c r="BU75" s="16"/>
      <c r="BV75" s="16"/>
      <c r="BW75" s="16"/>
      <c r="BX75" s="16"/>
      <c r="BY75" s="16"/>
      <c r="BZ75" s="16"/>
      <c r="CA75" s="16"/>
      <c r="CB75" s="16"/>
      <c r="CC75" s="16"/>
      <c r="CD75" s="16"/>
      <c r="CE75" s="16"/>
      <c r="CF75" s="16"/>
      <c r="CG75" s="16"/>
      <c r="CH75" s="16"/>
      <c r="CI75" s="16"/>
      <c r="CJ75" s="16"/>
      <c r="CK75" s="16"/>
      <c r="CL75" s="16"/>
      <c r="CM75" s="16"/>
      <c r="CN75" s="16"/>
      <c r="CO75" s="16"/>
      <c r="CP75" s="16"/>
      <c r="CQ75" s="16"/>
      <c r="CR75" s="16"/>
      <c r="CS75" s="16"/>
      <c r="CT75" s="16"/>
      <c r="CU75" s="16"/>
      <c r="CV75" s="16"/>
      <c r="CW75" s="16"/>
      <c r="CX75" s="16"/>
      <c r="CY75" s="16"/>
      <c r="CZ75" s="16"/>
      <c r="DA75" s="16"/>
      <c r="DB75" s="16"/>
      <c r="DC75" s="16"/>
      <c r="DD75" s="16"/>
      <c r="DE75" s="16"/>
      <c r="DF75" s="16"/>
      <c r="DG75" s="16"/>
      <c r="DH75" s="16"/>
      <c r="DI75" s="16"/>
      <c r="DJ75" s="16"/>
      <c r="DK75" s="16"/>
      <c r="DL75" s="16"/>
      <c r="DM75" s="16"/>
      <c r="DN75" s="16"/>
      <c r="DO75" s="16"/>
      <c r="DP75" s="16"/>
      <c r="DQ75" s="16"/>
      <c r="DR75" s="16"/>
      <c r="DS75" s="16"/>
      <c r="DT75" s="16"/>
      <c r="DU75" s="16"/>
      <c r="DV75" s="16"/>
      <c r="DW75" s="16"/>
      <c r="DX75" s="16"/>
      <c r="DY75" s="16"/>
      <c r="DZ75" s="16"/>
      <c r="EA75" s="16"/>
      <c r="EB75" s="16"/>
      <c r="EC75" s="16"/>
      <c r="ED75" s="16"/>
      <c r="EE75" s="16"/>
      <c r="EF75" s="16"/>
      <c r="EG75" s="16"/>
      <c r="EH75" s="16"/>
      <c r="EI75" s="16"/>
      <c r="EJ75" s="16"/>
      <c r="EK75" s="16"/>
      <c r="EL75" s="16"/>
      <c r="EM75" s="16"/>
      <c r="EN75" s="16"/>
      <c r="EO75" s="16"/>
      <c r="EP75" s="16"/>
      <c r="EQ75" s="16"/>
      <c r="ER75" s="16"/>
      <c r="ES75" s="16"/>
      <c r="ET75" s="16"/>
      <c r="EU75" s="16"/>
      <c r="EV75" s="16"/>
      <c r="EW75" s="16"/>
      <c r="EX75" s="16"/>
      <c r="EY75" s="16"/>
      <c r="EZ75" s="16"/>
      <c r="FA75" s="16"/>
      <c r="FB75" s="16"/>
      <c r="FC75" s="16"/>
      <c r="FD75" s="16"/>
      <c r="FE75" s="16"/>
      <c r="FF75" s="16"/>
      <c r="FG75" s="16"/>
      <c r="FH75" s="16"/>
      <c r="FI75" s="16"/>
      <c r="FJ75" s="16"/>
      <c r="FK75" s="16"/>
      <c r="FL75" s="16"/>
      <c r="FM75" s="16"/>
      <c r="FN75" s="16"/>
      <c r="FO75" s="16"/>
      <c r="FP75" s="16"/>
      <c r="FQ75" s="16"/>
      <c r="FR75" s="16"/>
      <c r="FS75" s="16"/>
      <c r="FT75" s="16"/>
      <c r="FU75" s="16"/>
      <c r="FV75" s="16"/>
      <c r="FW75" s="16"/>
      <c r="FX75" s="16"/>
      <c r="FY75" s="16"/>
      <c r="FZ75" s="16"/>
      <c r="GA75" s="16"/>
      <c r="GB75" s="16"/>
      <c r="GC75" s="16"/>
      <c r="GD75" s="16"/>
      <c r="GE75" s="16"/>
      <c r="GF75" s="16"/>
      <c r="GG75" s="16"/>
      <c r="GH75" s="16"/>
      <c r="GI75" s="16"/>
      <c r="GJ75" s="16"/>
      <c r="GK75" s="16"/>
      <c r="GL75" s="16"/>
      <c r="GM75" s="16"/>
      <c r="GN75" s="16"/>
      <c r="GO75" s="16"/>
      <c r="GP75" s="16"/>
      <c r="GQ75" s="16"/>
      <c r="GR75" s="16"/>
      <c r="GS75" s="16"/>
      <c r="GT75" s="16"/>
      <c r="GU75" s="16"/>
      <c r="GV75" s="16"/>
      <c r="GW75" s="16"/>
      <c r="GX75" s="16"/>
      <c r="GY75" s="16"/>
      <c r="GZ75" s="16"/>
      <c r="HA75" s="16"/>
      <c r="HB75" s="16"/>
      <c r="HC75" s="16"/>
      <c r="HD75" s="16"/>
      <c r="HE75" s="16"/>
      <c r="HF75" s="16"/>
      <c r="HG75" s="16"/>
      <c r="HH75" s="16"/>
      <c r="HI75" s="16"/>
      <c r="HJ75" s="16"/>
      <c r="HK75" s="16"/>
      <c r="HL75" s="16"/>
      <c r="HM75" s="16"/>
      <c r="HN75" s="16"/>
      <c r="HO75" s="16"/>
      <c r="HP75" s="16"/>
      <c r="HQ75" s="16"/>
      <c r="HR75" s="16"/>
      <c r="HS75" s="16"/>
      <c r="HT75" s="16"/>
      <c r="HU75" s="16"/>
      <c r="HV75" s="16"/>
      <c r="HW75" s="16"/>
      <c r="HX75" s="16"/>
      <c r="HY75" s="16"/>
      <c r="HZ75" s="16"/>
      <c r="IA75" s="16"/>
      <c r="IB75" s="16"/>
      <c r="IC75" s="16"/>
      <c r="ID75" s="16"/>
      <c r="IE75" s="16"/>
      <c r="IF75" s="16"/>
      <c r="IG75" s="16"/>
      <c r="IH75" s="16"/>
      <c r="II75" s="16"/>
      <c r="IJ75" s="16"/>
      <c r="IK75" s="16"/>
      <c r="IL75" s="16"/>
      <c r="IM75" s="16"/>
      <c r="IN75" s="16"/>
      <c r="IO75" s="16"/>
      <c r="IP75" s="16"/>
      <c r="IQ75" s="16"/>
      <c r="IR75" s="16"/>
      <c r="IS75" s="16"/>
    </row>
    <row r="76" spans="13:253" x14ac:dyDescent="0.2">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c r="BF76" s="16"/>
      <c r="BG76" s="16"/>
      <c r="BH76" s="16"/>
      <c r="BI76" s="16"/>
      <c r="BJ76" s="16"/>
      <c r="BK76" s="16"/>
      <c r="BL76" s="16"/>
      <c r="BM76" s="16"/>
      <c r="BN76" s="16"/>
      <c r="BO76" s="16"/>
      <c r="BP76" s="16"/>
      <c r="BQ76" s="16"/>
      <c r="BR76" s="16"/>
      <c r="BS76" s="16"/>
      <c r="BT76" s="16"/>
      <c r="BU76" s="16"/>
      <c r="BV76" s="16"/>
      <c r="BW76" s="16"/>
      <c r="BX76" s="16"/>
      <c r="BY76" s="16"/>
      <c r="BZ76" s="16"/>
      <c r="CA76" s="16"/>
      <c r="CB76" s="16"/>
      <c r="CC76" s="16"/>
      <c r="CD76" s="16"/>
      <c r="CE76" s="16"/>
      <c r="CF76" s="16"/>
      <c r="CG76" s="16"/>
      <c r="CH76" s="16"/>
      <c r="CI76" s="16"/>
      <c r="CJ76" s="16"/>
      <c r="CK76" s="16"/>
      <c r="CL76" s="16"/>
      <c r="CM76" s="16"/>
      <c r="CN76" s="16"/>
      <c r="CO76" s="16"/>
      <c r="CP76" s="16"/>
      <c r="CQ76" s="16"/>
      <c r="CR76" s="16"/>
      <c r="CS76" s="16"/>
      <c r="CT76" s="16"/>
      <c r="CU76" s="16"/>
      <c r="CV76" s="16"/>
      <c r="CW76" s="16"/>
      <c r="CX76" s="16"/>
      <c r="CY76" s="16"/>
      <c r="CZ76" s="16"/>
      <c r="DA76" s="16"/>
      <c r="DB76" s="16"/>
      <c r="DC76" s="16"/>
      <c r="DD76" s="16"/>
      <c r="DE76" s="16"/>
      <c r="DF76" s="16"/>
      <c r="DG76" s="16"/>
      <c r="DH76" s="16"/>
      <c r="DI76" s="16"/>
      <c r="DJ76" s="16"/>
      <c r="DK76" s="16"/>
      <c r="DL76" s="16"/>
      <c r="DM76" s="16"/>
      <c r="DN76" s="16"/>
      <c r="DO76" s="16"/>
      <c r="DP76" s="16"/>
      <c r="DQ76" s="16"/>
      <c r="DR76" s="16"/>
      <c r="DS76" s="16"/>
      <c r="DT76" s="16"/>
      <c r="DU76" s="16"/>
      <c r="DV76" s="16"/>
      <c r="DW76" s="16"/>
      <c r="DX76" s="16"/>
      <c r="DY76" s="16"/>
      <c r="DZ76" s="16"/>
      <c r="EA76" s="16"/>
      <c r="EB76" s="16"/>
      <c r="EC76" s="16"/>
      <c r="ED76" s="16"/>
      <c r="EE76" s="16"/>
      <c r="EF76" s="16"/>
      <c r="EG76" s="16"/>
      <c r="EH76" s="16"/>
      <c r="EI76" s="16"/>
      <c r="EJ76" s="16"/>
      <c r="EK76" s="16"/>
      <c r="EL76" s="16"/>
      <c r="EM76" s="16"/>
      <c r="EN76" s="16"/>
      <c r="EO76" s="16"/>
      <c r="EP76" s="16"/>
      <c r="EQ76" s="16"/>
      <c r="ER76" s="16"/>
      <c r="ES76" s="16"/>
      <c r="ET76" s="16"/>
      <c r="EU76" s="16"/>
      <c r="EV76" s="16"/>
      <c r="EW76" s="16"/>
      <c r="EX76" s="16"/>
      <c r="EY76" s="16"/>
      <c r="EZ76" s="16"/>
      <c r="FA76" s="16"/>
      <c r="FB76" s="16"/>
      <c r="FC76" s="16"/>
      <c r="FD76" s="16"/>
      <c r="FE76" s="16"/>
      <c r="FF76" s="16"/>
      <c r="FG76" s="16"/>
      <c r="FH76" s="16"/>
      <c r="FI76" s="16"/>
      <c r="FJ76" s="16"/>
      <c r="FK76" s="16"/>
      <c r="FL76" s="16"/>
      <c r="FM76" s="16"/>
      <c r="FN76" s="16"/>
      <c r="FO76" s="16"/>
      <c r="FP76" s="16"/>
      <c r="FQ76" s="16"/>
      <c r="FR76" s="16"/>
      <c r="FS76" s="16"/>
      <c r="FT76" s="16"/>
      <c r="FU76" s="16"/>
      <c r="FV76" s="16"/>
      <c r="FW76" s="16"/>
      <c r="FX76" s="16"/>
      <c r="FY76" s="16"/>
      <c r="FZ76" s="16"/>
      <c r="GA76" s="16"/>
      <c r="GB76" s="16"/>
      <c r="GC76" s="16"/>
      <c r="GD76" s="16"/>
      <c r="GE76" s="16"/>
      <c r="GF76" s="16"/>
      <c r="GG76" s="16"/>
      <c r="GH76" s="16"/>
      <c r="GI76" s="16"/>
      <c r="GJ76" s="16"/>
      <c r="GK76" s="16"/>
      <c r="GL76" s="16"/>
      <c r="GM76" s="16"/>
      <c r="GN76" s="16"/>
      <c r="GO76" s="16"/>
      <c r="GP76" s="16"/>
      <c r="GQ76" s="16"/>
      <c r="GR76" s="16"/>
      <c r="GS76" s="16"/>
      <c r="GT76" s="16"/>
      <c r="GU76" s="16"/>
      <c r="GV76" s="16"/>
      <c r="GW76" s="16"/>
      <c r="GX76" s="16"/>
      <c r="GY76" s="16"/>
      <c r="GZ76" s="16"/>
      <c r="HA76" s="16"/>
      <c r="HB76" s="16"/>
      <c r="HC76" s="16"/>
      <c r="HD76" s="16"/>
      <c r="HE76" s="16"/>
      <c r="HF76" s="16"/>
      <c r="HG76" s="16"/>
      <c r="HH76" s="16"/>
      <c r="HI76" s="16"/>
      <c r="HJ76" s="16"/>
      <c r="HK76" s="16"/>
      <c r="HL76" s="16"/>
      <c r="HM76" s="16"/>
      <c r="HN76" s="16"/>
      <c r="HO76" s="16"/>
      <c r="HP76" s="16"/>
      <c r="HQ76" s="16"/>
      <c r="HR76" s="16"/>
      <c r="HS76" s="16"/>
      <c r="HT76" s="16"/>
      <c r="HU76" s="16"/>
      <c r="HV76" s="16"/>
      <c r="HW76" s="16"/>
      <c r="HX76" s="16"/>
      <c r="HY76" s="16"/>
      <c r="HZ76" s="16"/>
      <c r="IA76" s="16"/>
      <c r="IB76" s="16"/>
      <c r="IC76" s="16"/>
      <c r="ID76" s="16"/>
      <c r="IE76" s="16"/>
      <c r="IF76" s="16"/>
      <c r="IG76" s="16"/>
      <c r="IH76" s="16"/>
      <c r="II76" s="16"/>
      <c r="IJ76" s="16"/>
      <c r="IK76" s="16"/>
      <c r="IL76" s="16"/>
      <c r="IM76" s="16"/>
      <c r="IN76" s="16"/>
      <c r="IO76" s="16"/>
      <c r="IP76" s="16"/>
      <c r="IQ76" s="16"/>
      <c r="IR76" s="16"/>
      <c r="IS76" s="16"/>
    </row>
    <row r="77" spans="13:253" x14ac:dyDescent="0.2">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c r="BM77" s="16"/>
      <c r="BN77" s="16"/>
      <c r="BO77" s="16"/>
      <c r="BP77" s="16"/>
      <c r="BQ77" s="16"/>
      <c r="BR77" s="16"/>
      <c r="BS77" s="16"/>
      <c r="BT77" s="16"/>
      <c r="BU77" s="16"/>
      <c r="BV77" s="16"/>
      <c r="BW77" s="16"/>
      <c r="BX77" s="16"/>
      <c r="BY77" s="16"/>
      <c r="BZ77" s="16"/>
      <c r="CA77" s="16"/>
      <c r="CB77" s="16"/>
      <c r="CC77" s="16"/>
      <c r="CD77" s="16"/>
      <c r="CE77" s="16"/>
      <c r="CF77" s="16"/>
      <c r="CG77" s="16"/>
      <c r="CH77" s="16"/>
      <c r="CI77" s="16"/>
      <c r="CJ77" s="16"/>
      <c r="CK77" s="16"/>
      <c r="CL77" s="16"/>
      <c r="CM77" s="16"/>
      <c r="CN77" s="16"/>
      <c r="CO77" s="16"/>
      <c r="CP77" s="16"/>
      <c r="CQ77" s="16"/>
      <c r="CR77" s="16"/>
      <c r="CS77" s="16"/>
      <c r="CT77" s="16"/>
      <c r="CU77" s="16"/>
      <c r="CV77" s="16"/>
      <c r="CW77" s="16"/>
      <c r="CX77" s="16"/>
      <c r="CY77" s="16"/>
      <c r="CZ77" s="16"/>
      <c r="DA77" s="16"/>
      <c r="DB77" s="16"/>
      <c r="DC77" s="16"/>
      <c r="DD77" s="16"/>
      <c r="DE77" s="16"/>
      <c r="DF77" s="16"/>
      <c r="DG77" s="16"/>
      <c r="DH77" s="16"/>
      <c r="DI77" s="16"/>
      <c r="DJ77" s="16"/>
      <c r="DK77" s="16"/>
      <c r="DL77" s="16"/>
      <c r="DM77" s="16"/>
      <c r="DN77" s="16"/>
      <c r="DO77" s="16"/>
      <c r="DP77" s="16"/>
      <c r="DQ77" s="16"/>
      <c r="DR77" s="16"/>
      <c r="DS77" s="16"/>
      <c r="DT77" s="16"/>
      <c r="DU77" s="16"/>
      <c r="DV77" s="16"/>
      <c r="DW77" s="16"/>
      <c r="DX77" s="16"/>
      <c r="DY77" s="16"/>
      <c r="DZ77" s="16"/>
      <c r="EA77" s="16"/>
      <c r="EB77" s="16"/>
      <c r="EC77" s="16"/>
      <c r="ED77" s="16"/>
      <c r="EE77" s="16"/>
      <c r="EF77" s="16"/>
      <c r="EG77" s="16"/>
      <c r="EH77" s="16"/>
      <c r="EI77" s="16"/>
      <c r="EJ77" s="16"/>
      <c r="EK77" s="16"/>
      <c r="EL77" s="16"/>
      <c r="EM77" s="16"/>
      <c r="EN77" s="16"/>
      <c r="EO77" s="16"/>
      <c r="EP77" s="16"/>
      <c r="EQ77" s="16"/>
      <c r="ER77" s="16"/>
      <c r="ES77" s="16"/>
      <c r="ET77" s="16"/>
      <c r="EU77" s="16"/>
      <c r="EV77" s="16"/>
      <c r="EW77" s="16"/>
      <c r="EX77" s="16"/>
      <c r="EY77" s="16"/>
      <c r="EZ77" s="16"/>
      <c r="FA77" s="16"/>
      <c r="FB77" s="16"/>
      <c r="FC77" s="16"/>
      <c r="FD77" s="16"/>
      <c r="FE77" s="16"/>
      <c r="FF77" s="16"/>
      <c r="FG77" s="16"/>
      <c r="FH77" s="16"/>
      <c r="FI77" s="16"/>
      <c r="FJ77" s="16"/>
      <c r="FK77" s="16"/>
      <c r="FL77" s="16"/>
      <c r="FM77" s="16"/>
      <c r="FN77" s="16"/>
      <c r="FO77" s="16"/>
      <c r="FP77" s="16"/>
      <c r="FQ77" s="16"/>
      <c r="FR77" s="16"/>
      <c r="FS77" s="16"/>
      <c r="FT77" s="16"/>
      <c r="FU77" s="16"/>
      <c r="FV77" s="16"/>
      <c r="FW77" s="16"/>
      <c r="FX77" s="16"/>
      <c r="FY77" s="16"/>
      <c r="FZ77" s="16"/>
      <c r="GA77" s="16"/>
      <c r="GB77" s="16"/>
      <c r="GC77" s="16"/>
      <c r="GD77" s="16"/>
      <c r="GE77" s="16"/>
      <c r="GF77" s="16"/>
      <c r="GG77" s="16"/>
      <c r="GH77" s="16"/>
      <c r="GI77" s="16"/>
      <c r="GJ77" s="16"/>
      <c r="GK77" s="16"/>
      <c r="GL77" s="16"/>
      <c r="GM77" s="16"/>
      <c r="GN77" s="16"/>
      <c r="GO77" s="16"/>
      <c r="GP77" s="16"/>
      <c r="GQ77" s="16"/>
      <c r="GR77" s="16"/>
      <c r="GS77" s="16"/>
      <c r="GT77" s="16"/>
      <c r="GU77" s="16"/>
      <c r="GV77" s="16"/>
      <c r="GW77" s="16"/>
      <c r="GX77" s="16"/>
      <c r="GY77" s="16"/>
      <c r="GZ77" s="16"/>
      <c r="HA77" s="16"/>
      <c r="HB77" s="16"/>
      <c r="HC77" s="16"/>
      <c r="HD77" s="16"/>
      <c r="HE77" s="16"/>
      <c r="HF77" s="16"/>
      <c r="HG77" s="16"/>
      <c r="HH77" s="16"/>
      <c r="HI77" s="16"/>
      <c r="HJ77" s="16"/>
      <c r="HK77" s="16"/>
      <c r="HL77" s="16"/>
      <c r="HM77" s="16"/>
      <c r="HN77" s="16"/>
      <c r="HO77" s="16"/>
      <c r="HP77" s="16"/>
      <c r="HQ77" s="16"/>
      <c r="HR77" s="16"/>
      <c r="HS77" s="16"/>
      <c r="HT77" s="16"/>
      <c r="HU77" s="16"/>
      <c r="HV77" s="16"/>
      <c r="HW77" s="16"/>
      <c r="HX77" s="16"/>
      <c r="HY77" s="16"/>
      <c r="HZ77" s="16"/>
      <c r="IA77" s="16"/>
      <c r="IB77" s="16"/>
      <c r="IC77" s="16"/>
      <c r="ID77" s="16"/>
      <c r="IE77" s="16"/>
      <c r="IF77" s="16"/>
      <c r="IG77" s="16"/>
      <c r="IH77" s="16"/>
      <c r="II77" s="16"/>
      <c r="IJ77" s="16"/>
      <c r="IK77" s="16"/>
      <c r="IL77" s="16"/>
      <c r="IM77" s="16"/>
      <c r="IN77" s="16"/>
      <c r="IO77" s="16"/>
      <c r="IP77" s="16"/>
      <c r="IQ77" s="16"/>
      <c r="IR77" s="16"/>
      <c r="IS77" s="16"/>
    </row>
    <row r="78" spans="13:253" x14ac:dyDescent="0.2">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c r="BF78" s="16"/>
      <c r="BG78" s="16"/>
      <c r="BH78" s="16"/>
      <c r="BI78" s="16"/>
      <c r="BJ78" s="16"/>
      <c r="BK78" s="16"/>
      <c r="BL78" s="16"/>
      <c r="BM78" s="16"/>
      <c r="BN78" s="16"/>
      <c r="BO78" s="16"/>
      <c r="BP78" s="16"/>
      <c r="BQ78" s="16"/>
      <c r="BR78" s="16"/>
      <c r="BS78" s="16"/>
      <c r="BT78" s="16"/>
      <c r="BU78" s="16"/>
      <c r="BV78" s="16"/>
      <c r="BW78" s="16"/>
      <c r="BX78" s="16"/>
      <c r="BY78" s="16"/>
      <c r="BZ78" s="16"/>
      <c r="CA78" s="16"/>
      <c r="CB78" s="16"/>
      <c r="CC78" s="16"/>
      <c r="CD78" s="16"/>
      <c r="CE78" s="16"/>
      <c r="CF78" s="16"/>
      <c r="CG78" s="16"/>
      <c r="CH78" s="16"/>
      <c r="CI78" s="16"/>
      <c r="CJ78" s="16"/>
      <c r="CK78" s="16"/>
      <c r="CL78" s="16"/>
      <c r="CM78" s="16"/>
      <c r="CN78" s="16"/>
      <c r="CO78" s="16"/>
      <c r="CP78" s="16"/>
      <c r="CQ78" s="16"/>
      <c r="CR78" s="16"/>
      <c r="CS78" s="16"/>
      <c r="CT78" s="16"/>
      <c r="CU78" s="16"/>
      <c r="CV78" s="16"/>
      <c r="CW78" s="16"/>
      <c r="CX78" s="16"/>
      <c r="CY78" s="16"/>
      <c r="CZ78" s="16"/>
      <c r="DA78" s="16"/>
      <c r="DB78" s="16"/>
      <c r="DC78" s="16"/>
      <c r="DD78" s="16"/>
      <c r="DE78" s="16"/>
      <c r="DF78" s="16"/>
      <c r="DG78" s="16"/>
      <c r="DH78" s="16"/>
      <c r="DI78" s="16"/>
      <c r="DJ78" s="16"/>
      <c r="DK78" s="16"/>
      <c r="DL78" s="16"/>
      <c r="DM78" s="16"/>
      <c r="DN78" s="16"/>
      <c r="DO78" s="16"/>
      <c r="DP78" s="16"/>
      <c r="DQ78" s="16"/>
      <c r="DR78" s="16"/>
      <c r="DS78" s="16"/>
      <c r="DT78" s="16"/>
      <c r="DU78" s="16"/>
      <c r="DV78" s="16"/>
      <c r="DW78" s="16"/>
      <c r="DX78" s="16"/>
      <c r="DY78" s="16"/>
      <c r="DZ78" s="16"/>
      <c r="EA78" s="16"/>
      <c r="EB78" s="16"/>
      <c r="EC78" s="16"/>
      <c r="ED78" s="16"/>
      <c r="EE78" s="16"/>
      <c r="EF78" s="16"/>
      <c r="EG78" s="16"/>
      <c r="EH78" s="16"/>
      <c r="EI78" s="16"/>
      <c r="EJ78" s="16"/>
      <c r="EK78" s="16"/>
      <c r="EL78" s="16"/>
      <c r="EM78" s="16"/>
      <c r="EN78" s="16"/>
      <c r="EO78" s="16"/>
      <c r="EP78" s="16"/>
      <c r="EQ78" s="16"/>
      <c r="ER78" s="16"/>
      <c r="ES78" s="16"/>
      <c r="ET78" s="16"/>
      <c r="EU78" s="16"/>
      <c r="EV78" s="16"/>
      <c r="EW78" s="16"/>
      <c r="EX78" s="16"/>
      <c r="EY78" s="16"/>
      <c r="EZ78" s="16"/>
      <c r="FA78" s="16"/>
      <c r="FB78" s="16"/>
      <c r="FC78" s="16"/>
      <c r="FD78" s="16"/>
      <c r="FE78" s="16"/>
      <c r="FF78" s="16"/>
      <c r="FG78" s="16"/>
      <c r="FH78" s="16"/>
      <c r="FI78" s="16"/>
      <c r="FJ78" s="16"/>
      <c r="FK78" s="16"/>
      <c r="FL78" s="16"/>
      <c r="FM78" s="16"/>
      <c r="FN78" s="16"/>
      <c r="FO78" s="16"/>
      <c r="FP78" s="16"/>
      <c r="FQ78" s="16"/>
      <c r="FR78" s="16"/>
      <c r="FS78" s="16"/>
      <c r="FT78" s="16"/>
      <c r="FU78" s="16"/>
      <c r="FV78" s="16"/>
      <c r="FW78" s="16"/>
      <c r="FX78" s="16"/>
      <c r="FY78" s="16"/>
      <c r="FZ78" s="16"/>
      <c r="GA78" s="16"/>
      <c r="GB78" s="16"/>
      <c r="GC78" s="16"/>
      <c r="GD78" s="16"/>
      <c r="GE78" s="16"/>
      <c r="GF78" s="16"/>
      <c r="GG78" s="16"/>
      <c r="GH78" s="16"/>
      <c r="GI78" s="16"/>
      <c r="GJ78" s="16"/>
      <c r="GK78" s="16"/>
      <c r="GL78" s="16"/>
      <c r="GM78" s="16"/>
      <c r="GN78" s="16"/>
      <c r="GO78" s="16"/>
      <c r="GP78" s="16"/>
      <c r="GQ78" s="16"/>
      <c r="GR78" s="16"/>
      <c r="GS78" s="16"/>
      <c r="GT78" s="16"/>
      <c r="GU78" s="16"/>
      <c r="GV78" s="16"/>
      <c r="GW78" s="16"/>
      <c r="GX78" s="16"/>
      <c r="GY78" s="16"/>
      <c r="GZ78" s="16"/>
      <c r="HA78" s="16"/>
      <c r="HB78" s="16"/>
      <c r="HC78" s="16"/>
      <c r="HD78" s="16"/>
      <c r="HE78" s="16"/>
      <c r="HF78" s="16"/>
      <c r="HG78" s="16"/>
      <c r="HH78" s="16"/>
      <c r="HI78" s="16"/>
      <c r="HJ78" s="16"/>
      <c r="HK78" s="16"/>
      <c r="HL78" s="16"/>
      <c r="HM78" s="16"/>
      <c r="HN78" s="16"/>
      <c r="HO78" s="16"/>
      <c r="HP78" s="16"/>
      <c r="HQ78" s="16"/>
      <c r="HR78" s="16"/>
      <c r="HS78" s="16"/>
      <c r="HT78" s="16"/>
      <c r="HU78" s="16"/>
      <c r="HV78" s="16"/>
      <c r="HW78" s="16"/>
      <c r="HX78" s="16"/>
      <c r="HY78" s="16"/>
      <c r="HZ78" s="16"/>
      <c r="IA78" s="16"/>
      <c r="IB78" s="16"/>
      <c r="IC78" s="16"/>
      <c r="ID78" s="16"/>
      <c r="IE78" s="16"/>
      <c r="IF78" s="16"/>
      <c r="IG78" s="16"/>
      <c r="IH78" s="16"/>
      <c r="II78" s="16"/>
      <c r="IJ78" s="16"/>
      <c r="IK78" s="16"/>
      <c r="IL78" s="16"/>
      <c r="IM78" s="16"/>
      <c r="IN78" s="16"/>
      <c r="IO78" s="16"/>
      <c r="IP78" s="16"/>
      <c r="IQ78" s="16"/>
      <c r="IR78" s="16"/>
      <c r="IS78" s="16"/>
    </row>
    <row r="79" spans="13:253" x14ac:dyDescent="0.2">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c r="BF79" s="16"/>
      <c r="BG79" s="16"/>
      <c r="BH79" s="16"/>
      <c r="BI79" s="16"/>
      <c r="BJ79" s="16"/>
      <c r="BK79" s="16"/>
      <c r="BL79" s="16"/>
      <c r="BM79" s="16"/>
      <c r="BN79" s="16"/>
      <c r="BO79" s="16"/>
      <c r="BP79" s="16"/>
      <c r="BQ79" s="16"/>
      <c r="BR79" s="16"/>
      <c r="BS79" s="16"/>
      <c r="BT79" s="16"/>
      <c r="BU79" s="16"/>
      <c r="BV79" s="16"/>
      <c r="BW79" s="16"/>
      <c r="BX79" s="16"/>
      <c r="BY79" s="16"/>
      <c r="BZ79" s="16"/>
      <c r="CA79" s="16"/>
      <c r="CB79" s="16"/>
      <c r="CC79" s="16"/>
      <c r="CD79" s="16"/>
      <c r="CE79" s="16"/>
      <c r="CF79" s="16"/>
      <c r="CG79" s="16"/>
      <c r="CH79" s="16"/>
      <c r="CI79" s="16"/>
      <c r="CJ79" s="16"/>
      <c r="CK79" s="16"/>
      <c r="CL79" s="16"/>
      <c r="CM79" s="16"/>
      <c r="CN79" s="16"/>
      <c r="CO79" s="16"/>
      <c r="CP79" s="16"/>
      <c r="CQ79" s="16"/>
      <c r="CR79" s="16"/>
      <c r="CS79" s="16"/>
      <c r="CT79" s="16"/>
      <c r="CU79" s="16"/>
      <c r="CV79" s="16"/>
      <c r="CW79" s="16"/>
      <c r="CX79" s="16"/>
      <c r="CY79" s="16"/>
      <c r="CZ79" s="16"/>
      <c r="DA79" s="16"/>
      <c r="DB79" s="16"/>
      <c r="DC79" s="16"/>
      <c r="DD79" s="16"/>
      <c r="DE79" s="16"/>
      <c r="DF79" s="16"/>
      <c r="DG79" s="16"/>
      <c r="DH79" s="16"/>
      <c r="DI79" s="16"/>
      <c r="DJ79" s="16"/>
      <c r="DK79" s="16"/>
      <c r="DL79" s="16"/>
      <c r="DM79" s="16"/>
      <c r="DN79" s="16"/>
      <c r="DO79" s="16"/>
      <c r="DP79" s="16"/>
      <c r="DQ79" s="16"/>
      <c r="DR79" s="16"/>
      <c r="DS79" s="16"/>
      <c r="DT79" s="16"/>
      <c r="DU79" s="16"/>
      <c r="DV79" s="16"/>
      <c r="DW79" s="16"/>
      <c r="DX79" s="16"/>
      <c r="DY79" s="16"/>
      <c r="DZ79" s="16"/>
      <c r="EA79" s="16"/>
      <c r="EB79" s="16"/>
      <c r="EC79" s="16"/>
      <c r="ED79" s="16"/>
      <c r="EE79" s="16"/>
      <c r="EF79" s="16"/>
      <c r="EG79" s="16"/>
      <c r="EH79" s="16"/>
      <c r="EI79" s="16"/>
      <c r="EJ79" s="16"/>
      <c r="EK79" s="16"/>
      <c r="EL79" s="16"/>
      <c r="EM79" s="16"/>
      <c r="EN79" s="16"/>
      <c r="EO79" s="16"/>
      <c r="EP79" s="16"/>
      <c r="EQ79" s="16"/>
      <c r="ER79" s="16"/>
      <c r="ES79" s="16"/>
      <c r="ET79" s="16"/>
      <c r="EU79" s="16"/>
      <c r="EV79" s="16"/>
      <c r="EW79" s="16"/>
      <c r="EX79" s="16"/>
      <c r="EY79" s="16"/>
      <c r="EZ79" s="16"/>
      <c r="FA79" s="16"/>
      <c r="FB79" s="16"/>
      <c r="FC79" s="16"/>
      <c r="FD79" s="16"/>
      <c r="FE79" s="16"/>
      <c r="FF79" s="16"/>
      <c r="FG79" s="16"/>
      <c r="FH79" s="16"/>
      <c r="FI79" s="16"/>
      <c r="FJ79" s="16"/>
      <c r="FK79" s="16"/>
      <c r="FL79" s="16"/>
      <c r="FM79" s="16"/>
      <c r="FN79" s="16"/>
      <c r="FO79" s="16"/>
      <c r="FP79" s="16"/>
      <c r="FQ79" s="16"/>
      <c r="FR79" s="16"/>
      <c r="FS79" s="16"/>
      <c r="FT79" s="16"/>
      <c r="FU79" s="16"/>
      <c r="FV79" s="16"/>
      <c r="FW79" s="16"/>
      <c r="FX79" s="16"/>
      <c r="FY79" s="16"/>
      <c r="FZ79" s="16"/>
      <c r="GA79" s="16"/>
      <c r="GB79" s="16"/>
      <c r="GC79" s="16"/>
      <c r="GD79" s="16"/>
      <c r="GE79" s="16"/>
      <c r="GF79" s="16"/>
      <c r="GG79" s="16"/>
      <c r="GH79" s="16"/>
      <c r="GI79" s="16"/>
      <c r="GJ79" s="16"/>
      <c r="GK79" s="16"/>
      <c r="GL79" s="16"/>
      <c r="GM79" s="16"/>
      <c r="GN79" s="16"/>
      <c r="GO79" s="16"/>
      <c r="GP79" s="16"/>
      <c r="GQ79" s="16"/>
      <c r="GR79" s="16"/>
      <c r="GS79" s="16"/>
      <c r="GT79" s="16"/>
      <c r="GU79" s="16"/>
      <c r="GV79" s="16"/>
      <c r="GW79" s="16"/>
      <c r="GX79" s="16"/>
      <c r="GY79" s="16"/>
      <c r="GZ79" s="16"/>
      <c r="HA79" s="16"/>
      <c r="HB79" s="16"/>
      <c r="HC79" s="16"/>
      <c r="HD79" s="16"/>
      <c r="HE79" s="16"/>
      <c r="HF79" s="16"/>
      <c r="HG79" s="16"/>
      <c r="HH79" s="16"/>
      <c r="HI79" s="16"/>
      <c r="HJ79" s="16"/>
      <c r="HK79" s="16"/>
      <c r="HL79" s="16"/>
      <c r="HM79" s="16"/>
      <c r="HN79" s="16"/>
      <c r="HO79" s="16"/>
      <c r="HP79" s="16"/>
      <c r="HQ79" s="16"/>
      <c r="HR79" s="16"/>
      <c r="HS79" s="16"/>
      <c r="HT79" s="16"/>
      <c r="HU79" s="16"/>
      <c r="HV79" s="16"/>
      <c r="HW79" s="16"/>
      <c r="HX79" s="16"/>
      <c r="HY79" s="16"/>
      <c r="HZ79" s="16"/>
      <c r="IA79" s="16"/>
      <c r="IB79" s="16"/>
      <c r="IC79" s="16"/>
      <c r="ID79" s="16"/>
      <c r="IE79" s="16"/>
      <c r="IF79" s="16"/>
      <c r="IG79" s="16"/>
      <c r="IH79" s="16"/>
      <c r="II79" s="16"/>
      <c r="IJ79" s="16"/>
      <c r="IK79" s="16"/>
      <c r="IL79" s="16"/>
      <c r="IM79" s="16"/>
      <c r="IN79" s="16"/>
      <c r="IO79" s="16"/>
      <c r="IP79" s="16"/>
      <c r="IQ79" s="16"/>
      <c r="IR79" s="16"/>
      <c r="IS79" s="16"/>
    </row>
    <row r="80" spans="13:253" x14ac:dyDescent="0.2">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c r="BF80" s="16"/>
      <c r="BG80" s="16"/>
      <c r="BH80" s="16"/>
      <c r="BI80" s="16"/>
      <c r="BJ80" s="16"/>
      <c r="BK80" s="16"/>
      <c r="BL80" s="16"/>
      <c r="BM80" s="16"/>
      <c r="BN80" s="16"/>
      <c r="BO80" s="16"/>
      <c r="BP80" s="16"/>
      <c r="BQ80" s="16"/>
      <c r="BR80" s="16"/>
      <c r="BS80" s="16"/>
      <c r="BT80" s="16"/>
      <c r="BU80" s="16"/>
      <c r="BV80" s="16"/>
      <c r="BW80" s="16"/>
      <c r="BX80" s="16"/>
      <c r="BY80" s="16"/>
      <c r="BZ80" s="16"/>
      <c r="CA80" s="16"/>
      <c r="CB80" s="16"/>
      <c r="CC80" s="16"/>
      <c r="CD80" s="16"/>
      <c r="CE80" s="16"/>
      <c r="CF80" s="16"/>
      <c r="CG80" s="16"/>
      <c r="CH80" s="16"/>
      <c r="CI80" s="16"/>
      <c r="CJ80" s="16"/>
      <c r="CK80" s="16"/>
      <c r="CL80" s="16"/>
      <c r="CM80" s="16"/>
      <c r="CN80" s="16"/>
      <c r="CO80" s="16"/>
      <c r="CP80" s="16"/>
      <c r="CQ80" s="16"/>
      <c r="CR80" s="16"/>
      <c r="CS80" s="16"/>
      <c r="CT80" s="16"/>
      <c r="CU80" s="16"/>
      <c r="CV80" s="16"/>
      <c r="CW80" s="16"/>
      <c r="CX80" s="16"/>
      <c r="CY80" s="16"/>
      <c r="CZ80" s="16"/>
      <c r="DA80" s="16"/>
      <c r="DB80" s="16"/>
      <c r="DC80" s="16"/>
      <c r="DD80" s="16"/>
      <c r="DE80" s="16"/>
      <c r="DF80" s="16"/>
      <c r="DG80" s="16"/>
      <c r="DH80" s="16"/>
      <c r="DI80" s="16"/>
      <c r="DJ80" s="16"/>
      <c r="DK80" s="16"/>
      <c r="DL80" s="16"/>
      <c r="DM80" s="16"/>
      <c r="DN80" s="16"/>
      <c r="DO80" s="16"/>
      <c r="DP80" s="16"/>
      <c r="DQ80" s="16"/>
      <c r="DR80" s="16"/>
      <c r="DS80" s="16"/>
      <c r="DT80" s="16"/>
      <c r="DU80" s="16"/>
      <c r="DV80" s="16"/>
      <c r="DW80" s="16"/>
      <c r="DX80" s="16"/>
      <c r="DY80" s="16"/>
      <c r="DZ80" s="16"/>
      <c r="EA80" s="16"/>
      <c r="EB80" s="16"/>
      <c r="EC80" s="16"/>
      <c r="ED80" s="16"/>
      <c r="EE80" s="16"/>
      <c r="EF80" s="16"/>
      <c r="EG80" s="16"/>
      <c r="EH80" s="16"/>
      <c r="EI80" s="16"/>
      <c r="EJ80" s="16"/>
      <c r="EK80" s="16"/>
      <c r="EL80" s="16"/>
      <c r="EM80" s="16"/>
      <c r="EN80" s="16"/>
      <c r="EO80" s="16"/>
      <c r="EP80" s="16"/>
      <c r="EQ80" s="16"/>
      <c r="ER80" s="16"/>
      <c r="ES80" s="16"/>
      <c r="ET80" s="16"/>
      <c r="EU80" s="16"/>
      <c r="EV80" s="16"/>
      <c r="EW80" s="16"/>
      <c r="EX80" s="16"/>
      <c r="EY80" s="16"/>
      <c r="EZ80" s="16"/>
      <c r="FA80" s="16"/>
      <c r="FB80" s="16"/>
      <c r="FC80" s="16"/>
      <c r="FD80" s="16"/>
      <c r="FE80" s="16"/>
      <c r="FF80" s="16"/>
      <c r="FG80" s="16"/>
      <c r="FH80" s="16"/>
      <c r="FI80" s="16"/>
      <c r="FJ80" s="16"/>
      <c r="FK80" s="16"/>
      <c r="FL80" s="16"/>
      <c r="FM80" s="16"/>
      <c r="FN80" s="16"/>
      <c r="FO80" s="16"/>
      <c r="FP80" s="16"/>
      <c r="FQ80" s="16"/>
      <c r="FR80" s="16"/>
      <c r="FS80" s="16"/>
      <c r="FT80" s="16"/>
      <c r="FU80" s="16"/>
      <c r="FV80" s="16"/>
      <c r="FW80" s="16"/>
      <c r="FX80" s="16"/>
      <c r="FY80" s="16"/>
      <c r="FZ80" s="16"/>
      <c r="GA80" s="16"/>
      <c r="GB80" s="16"/>
      <c r="GC80" s="16"/>
      <c r="GD80" s="16"/>
      <c r="GE80" s="16"/>
      <c r="GF80" s="16"/>
      <c r="GG80" s="16"/>
      <c r="GH80" s="16"/>
      <c r="GI80" s="16"/>
      <c r="GJ80" s="16"/>
      <c r="GK80" s="16"/>
      <c r="GL80" s="16"/>
      <c r="GM80" s="16"/>
      <c r="GN80" s="16"/>
      <c r="GO80" s="16"/>
      <c r="GP80" s="16"/>
      <c r="GQ80" s="16"/>
      <c r="GR80" s="16"/>
      <c r="GS80" s="16"/>
      <c r="GT80" s="16"/>
      <c r="GU80" s="16"/>
      <c r="GV80" s="16"/>
      <c r="GW80" s="16"/>
      <c r="GX80" s="16"/>
      <c r="GY80" s="16"/>
      <c r="GZ80" s="16"/>
      <c r="HA80" s="16"/>
      <c r="HB80" s="16"/>
      <c r="HC80" s="16"/>
      <c r="HD80" s="16"/>
      <c r="HE80" s="16"/>
      <c r="HF80" s="16"/>
      <c r="HG80" s="16"/>
      <c r="HH80" s="16"/>
      <c r="HI80" s="16"/>
      <c r="HJ80" s="16"/>
      <c r="HK80" s="16"/>
      <c r="HL80" s="16"/>
      <c r="HM80" s="16"/>
      <c r="HN80" s="16"/>
      <c r="HO80" s="16"/>
      <c r="HP80" s="16"/>
      <c r="HQ80" s="16"/>
      <c r="HR80" s="16"/>
      <c r="HS80" s="16"/>
      <c r="HT80" s="16"/>
      <c r="HU80" s="16"/>
      <c r="HV80" s="16"/>
      <c r="HW80" s="16"/>
      <c r="HX80" s="16"/>
      <c r="HY80" s="16"/>
      <c r="HZ80" s="16"/>
      <c r="IA80" s="16"/>
      <c r="IB80" s="16"/>
      <c r="IC80" s="16"/>
      <c r="ID80" s="16"/>
      <c r="IE80" s="16"/>
      <c r="IF80" s="16"/>
      <c r="IG80" s="16"/>
      <c r="IH80" s="16"/>
      <c r="II80" s="16"/>
      <c r="IJ80" s="16"/>
      <c r="IK80" s="16"/>
      <c r="IL80" s="16"/>
      <c r="IM80" s="16"/>
      <c r="IN80" s="16"/>
      <c r="IO80" s="16"/>
      <c r="IP80" s="16"/>
      <c r="IQ80" s="16"/>
      <c r="IR80" s="16"/>
      <c r="IS80" s="16"/>
    </row>
    <row r="81" spans="13:253" x14ac:dyDescent="0.2">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c r="EU81" s="16"/>
      <c r="EV81" s="16"/>
      <c r="EW81" s="16"/>
      <c r="EX81" s="16"/>
      <c r="EY81" s="16"/>
      <c r="EZ81" s="16"/>
      <c r="FA81" s="16"/>
      <c r="FB81" s="16"/>
      <c r="FC81" s="16"/>
      <c r="FD81" s="16"/>
      <c r="FE81" s="16"/>
      <c r="FF81" s="16"/>
      <c r="FG81" s="16"/>
      <c r="FH81" s="16"/>
      <c r="FI81" s="16"/>
      <c r="FJ81" s="16"/>
      <c r="FK81" s="16"/>
      <c r="FL81" s="16"/>
      <c r="FM81" s="16"/>
      <c r="FN81" s="16"/>
      <c r="FO81" s="16"/>
      <c r="FP81" s="16"/>
      <c r="FQ81" s="16"/>
      <c r="FR81" s="16"/>
      <c r="FS81" s="16"/>
      <c r="FT81" s="16"/>
      <c r="FU81" s="16"/>
      <c r="FV81" s="16"/>
      <c r="FW81" s="16"/>
      <c r="FX81" s="16"/>
      <c r="FY81" s="16"/>
      <c r="FZ81" s="16"/>
      <c r="GA81" s="16"/>
      <c r="GB81" s="16"/>
      <c r="GC81" s="16"/>
      <c r="GD81" s="16"/>
      <c r="GE81" s="16"/>
      <c r="GF81" s="16"/>
      <c r="GG81" s="16"/>
      <c r="GH81" s="16"/>
      <c r="GI81" s="16"/>
      <c r="GJ81" s="16"/>
      <c r="GK81" s="16"/>
      <c r="GL81" s="16"/>
      <c r="GM81" s="16"/>
      <c r="GN81" s="16"/>
      <c r="GO81" s="16"/>
      <c r="GP81" s="16"/>
      <c r="GQ81" s="16"/>
      <c r="GR81" s="16"/>
      <c r="GS81" s="16"/>
      <c r="GT81" s="16"/>
      <c r="GU81" s="16"/>
      <c r="GV81" s="16"/>
      <c r="GW81" s="16"/>
      <c r="GX81" s="16"/>
      <c r="GY81" s="16"/>
      <c r="GZ81" s="16"/>
      <c r="HA81" s="16"/>
      <c r="HB81" s="16"/>
      <c r="HC81" s="16"/>
      <c r="HD81" s="16"/>
      <c r="HE81" s="16"/>
      <c r="HF81" s="16"/>
      <c r="HG81" s="16"/>
      <c r="HH81" s="16"/>
      <c r="HI81" s="16"/>
      <c r="HJ81" s="16"/>
      <c r="HK81" s="16"/>
      <c r="HL81" s="16"/>
      <c r="HM81" s="16"/>
      <c r="HN81" s="16"/>
      <c r="HO81" s="16"/>
      <c r="HP81" s="16"/>
      <c r="HQ81" s="16"/>
      <c r="HR81" s="16"/>
      <c r="HS81" s="16"/>
      <c r="HT81" s="16"/>
      <c r="HU81" s="16"/>
      <c r="HV81" s="16"/>
      <c r="HW81" s="16"/>
      <c r="HX81" s="16"/>
      <c r="HY81" s="16"/>
      <c r="HZ81" s="16"/>
      <c r="IA81" s="16"/>
      <c r="IB81" s="16"/>
      <c r="IC81" s="16"/>
      <c r="ID81" s="16"/>
      <c r="IE81" s="16"/>
      <c r="IF81" s="16"/>
      <c r="IG81" s="16"/>
      <c r="IH81" s="16"/>
      <c r="II81" s="16"/>
      <c r="IJ81" s="16"/>
      <c r="IK81" s="16"/>
      <c r="IL81" s="16"/>
      <c r="IM81" s="16"/>
      <c r="IN81" s="16"/>
      <c r="IO81" s="16"/>
      <c r="IP81" s="16"/>
      <c r="IQ81" s="16"/>
      <c r="IR81" s="16"/>
      <c r="IS81" s="16"/>
    </row>
    <row r="82" spans="13:253" x14ac:dyDescent="0.2">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c r="EU82" s="16"/>
      <c r="EV82" s="16"/>
      <c r="EW82" s="16"/>
      <c r="EX82" s="16"/>
      <c r="EY82" s="16"/>
      <c r="EZ82" s="16"/>
      <c r="FA82" s="16"/>
      <c r="FB82" s="16"/>
      <c r="FC82" s="16"/>
      <c r="FD82" s="16"/>
      <c r="FE82" s="16"/>
      <c r="FF82" s="16"/>
      <c r="FG82" s="16"/>
      <c r="FH82" s="16"/>
      <c r="FI82" s="16"/>
      <c r="FJ82" s="16"/>
      <c r="FK82" s="16"/>
      <c r="FL82" s="16"/>
      <c r="FM82" s="16"/>
      <c r="FN82" s="16"/>
      <c r="FO82" s="16"/>
      <c r="FP82" s="16"/>
      <c r="FQ82" s="16"/>
      <c r="FR82" s="16"/>
      <c r="FS82" s="16"/>
      <c r="FT82" s="16"/>
      <c r="FU82" s="16"/>
      <c r="FV82" s="16"/>
      <c r="FW82" s="16"/>
      <c r="FX82" s="16"/>
      <c r="FY82" s="16"/>
      <c r="FZ82" s="16"/>
      <c r="GA82" s="16"/>
      <c r="GB82" s="16"/>
      <c r="GC82" s="16"/>
      <c r="GD82" s="16"/>
      <c r="GE82" s="16"/>
      <c r="GF82" s="16"/>
      <c r="GG82" s="16"/>
      <c r="GH82" s="16"/>
      <c r="GI82" s="16"/>
      <c r="GJ82" s="16"/>
      <c r="GK82" s="16"/>
      <c r="GL82" s="16"/>
      <c r="GM82" s="16"/>
      <c r="GN82" s="16"/>
      <c r="GO82" s="16"/>
      <c r="GP82" s="16"/>
      <c r="GQ82" s="16"/>
      <c r="GR82" s="16"/>
      <c r="GS82" s="16"/>
      <c r="GT82" s="16"/>
      <c r="GU82" s="16"/>
      <c r="GV82" s="16"/>
      <c r="GW82" s="16"/>
      <c r="GX82" s="16"/>
      <c r="GY82" s="16"/>
      <c r="GZ82" s="16"/>
      <c r="HA82" s="16"/>
      <c r="HB82" s="16"/>
      <c r="HC82" s="16"/>
      <c r="HD82" s="16"/>
      <c r="HE82" s="16"/>
      <c r="HF82" s="16"/>
      <c r="HG82" s="16"/>
      <c r="HH82" s="16"/>
      <c r="HI82" s="16"/>
      <c r="HJ82" s="16"/>
      <c r="HK82" s="16"/>
      <c r="HL82" s="16"/>
      <c r="HM82" s="16"/>
      <c r="HN82" s="16"/>
      <c r="HO82" s="16"/>
      <c r="HP82" s="16"/>
      <c r="HQ82" s="16"/>
      <c r="HR82" s="16"/>
      <c r="HS82" s="16"/>
      <c r="HT82" s="16"/>
      <c r="HU82" s="16"/>
      <c r="HV82" s="16"/>
      <c r="HW82" s="16"/>
      <c r="HX82" s="16"/>
      <c r="HY82" s="16"/>
      <c r="HZ82" s="16"/>
      <c r="IA82" s="16"/>
      <c r="IB82" s="16"/>
      <c r="IC82" s="16"/>
      <c r="ID82" s="16"/>
      <c r="IE82" s="16"/>
      <c r="IF82" s="16"/>
      <c r="IG82" s="16"/>
      <c r="IH82" s="16"/>
      <c r="II82" s="16"/>
      <c r="IJ82" s="16"/>
      <c r="IK82" s="16"/>
      <c r="IL82" s="16"/>
      <c r="IM82" s="16"/>
      <c r="IN82" s="16"/>
      <c r="IO82" s="16"/>
      <c r="IP82" s="16"/>
      <c r="IQ82" s="16"/>
      <c r="IR82" s="16"/>
      <c r="IS82" s="16"/>
    </row>
    <row r="83" spans="13:253" x14ac:dyDescent="0.2">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c r="EU83" s="16"/>
      <c r="EV83" s="16"/>
      <c r="EW83" s="16"/>
      <c r="EX83" s="16"/>
      <c r="EY83" s="16"/>
      <c r="EZ83" s="16"/>
      <c r="FA83" s="16"/>
      <c r="FB83" s="16"/>
      <c r="FC83" s="16"/>
      <c r="FD83" s="16"/>
      <c r="FE83" s="16"/>
      <c r="FF83" s="16"/>
      <c r="FG83" s="16"/>
      <c r="FH83" s="16"/>
      <c r="FI83" s="16"/>
      <c r="FJ83" s="16"/>
      <c r="FK83" s="16"/>
      <c r="FL83" s="16"/>
      <c r="FM83" s="16"/>
      <c r="FN83" s="16"/>
      <c r="FO83" s="16"/>
      <c r="FP83" s="16"/>
      <c r="FQ83" s="16"/>
      <c r="FR83" s="16"/>
      <c r="FS83" s="16"/>
      <c r="FT83" s="16"/>
      <c r="FU83" s="16"/>
      <c r="FV83" s="16"/>
      <c r="FW83" s="16"/>
      <c r="FX83" s="16"/>
      <c r="FY83" s="16"/>
      <c r="FZ83" s="16"/>
      <c r="GA83" s="16"/>
      <c r="GB83" s="16"/>
      <c r="GC83" s="16"/>
      <c r="GD83" s="16"/>
      <c r="GE83" s="16"/>
      <c r="GF83" s="16"/>
      <c r="GG83" s="16"/>
      <c r="GH83" s="16"/>
      <c r="GI83" s="16"/>
      <c r="GJ83" s="16"/>
      <c r="GK83" s="16"/>
      <c r="GL83" s="16"/>
      <c r="GM83" s="16"/>
      <c r="GN83" s="16"/>
      <c r="GO83" s="16"/>
      <c r="GP83" s="16"/>
      <c r="GQ83" s="16"/>
      <c r="GR83" s="16"/>
      <c r="GS83" s="16"/>
      <c r="GT83" s="16"/>
      <c r="GU83" s="16"/>
      <c r="GV83" s="16"/>
      <c r="GW83" s="16"/>
      <c r="GX83" s="16"/>
      <c r="GY83" s="16"/>
      <c r="GZ83" s="16"/>
      <c r="HA83" s="16"/>
      <c r="HB83" s="16"/>
      <c r="HC83" s="16"/>
      <c r="HD83" s="16"/>
      <c r="HE83" s="16"/>
      <c r="HF83" s="16"/>
      <c r="HG83" s="16"/>
      <c r="HH83" s="16"/>
      <c r="HI83" s="16"/>
      <c r="HJ83" s="16"/>
      <c r="HK83" s="16"/>
      <c r="HL83" s="16"/>
      <c r="HM83" s="16"/>
      <c r="HN83" s="16"/>
      <c r="HO83" s="16"/>
      <c r="HP83" s="16"/>
      <c r="HQ83" s="16"/>
      <c r="HR83" s="16"/>
      <c r="HS83" s="16"/>
      <c r="HT83" s="16"/>
      <c r="HU83" s="16"/>
      <c r="HV83" s="16"/>
      <c r="HW83" s="16"/>
      <c r="HX83" s="16"/>
      <c r="HY83" s="16"/>
      <c r="HZ83" s="16"/>
      <c r="IA83" s="16"/>
      <c r="IB83" s="16"/>
      <c r="IC83" s="16"/>
      <c r="ID83" s="16"/>
      <c r="IE83" s="16"/>
      <c r="IF83" s="16"/>
      <c r="IG83" s="16"/>
      <c r="IH83" s="16"/>
      <c r="II83" s="16"/>
      <c r="IJ83" s="16"/>
      <c r="IK83" s="16"/>
      <c r="IL83" s="16"/>
      <c r="IM83" s="16"/>
      <c r="IN83" s="16"/>
      <c r="IO83" s="16"/>
      <c r="IP83" s="16"/>
      <c r="IQ83" s="16"/>
      <c r="IR83" s="16"/>
      <c r="IS83" s="16"/>
    </row>
    <row r="84" spans="13:253" x14ac:dyDescent="0.2">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c r="EU84" s="16"/>
      <c r="EV84" s="16"/>
      <c r="EW84" s="16"/>
      <c r="EX84" s="16"/>
      <c r="EY84" s="16"/>
      <c r="EZ84" s="16"/>
      <c r="FA84" s="16"/>
      <c r="FB84" s="16"/>
      <c r="FC84" s="16"/>
      <c r="FD84" s="16"/>
      <c r="FE84" s="16"/>
      <c r="FF84" s="16"/>
      <c r="FG84" s="16"/>
      <c r="FH84" s="16"/>
      <c r="FI84" s="16"/>
      <c r="FJ84" s="16"/>
      <c r="FK84" s="16"/>
      <c r="FL84" s="16"/>
      <c r="FM84" s="16"/>
      <c r="FN84" s="16"/>
      <c r="FO84" s="16"/>
      <c r="FP84" s="16"/>
      <c r="FQ84" s="16"/>
      <c r="FR84" s="16"/>
      <c r="FS84" s="16"/>
      <c r="FT84" s="16"/>
      <c r="FU84" s="16"/>
      <c r="FV84" s="16"/>
      <c r="FW84" s="16"/>
      <c r="FX84" s="16"/>
      <c r="FY84" s="16"/>
      <c r="FZ84" s="16"/>
      <c r="GA84" s="16"/>
      <c r="GB84" s="16"/>
      <c r="GC84" s="16"/>
      <c r="GD84" s="16"/>
      <c r="GE84" s="16"/>
      <c r="GF84" s="16"/>
      <c r="GG84" s="16"/>
      <c r="GH84" s="16"/>
      <c r="GI84" s="16"/>
      <c r="GJ84" s="16"/>
      <c r="GK84" s="16"/>
      <c r="GL84" s="16"/>
      <c r="GM84" s="16"/>
      <c r="GN84" s="16"/>
      <c r="GO84" s="16"/>
      <c r="GP84" s="16"/>
      <c r="GQ84" s="16"/>
      <c r="GR84" s="16"/>
      <c r="GS84" s="16"/>
      <c r="GT84" s="16"/>
      <c r="GU84" s="16"/>
      <c r="GV84" s="16"/>
      <c r="GW84" s="16"/>
      <c r="GX84" s="16"/>
      <c r="GY84" s="16"/>
      <c r="GZ84" s="16"/>
      <c r="HA84" s="16"/>
      <c r="HB84" s="16"/>
      <c r="HC84" s="16"/>
      <c r="HD84" s="16"/>
      <c r="HE84" s="16"/>
      <c r="HF84" s="16"/>
      <c r="HG84" s="16"/>
      <c r="HH84" s="16"/>
      <c r="HI84" s="16"/>
      <c r="HJ84" s="16"/>
      <c r="HK84" s="16"/>
      <c r="HL84" s="16"/>
      <c r="HM84" s="16"/>
      <c r="HN84" s="16"/>
      <c r="HO84" s="16"/>
      <c r="HP84" s="16"/>
      <c r="HQ84" s="16"/>
      <c r="HR84" s="16"/>
      <c r="HS84" s="16"/>
      <c r="HT84" s="16"/>
      <c r="HU84" s="16"/>
      <c r="HV84" s="16"/>
      <c r="HW84" s="16"/>
      <c r="HX84" s="16"/>
      <c r="HY84" s="16"/>
      <c r="HZ84" s="16"/>
      <c r="IA84" s="16"/>
      <c r="IB84" s="16"/>
      <c r="IC84" s="16"/>
      <c r="ID84" s="16"/>
      <c r="IE84" s="16"/>
      <c r="IF84" s="16"/>
      <c r="IG84" s="16"/>
      <c r="IH84" s="16"/>
      <c r="II84" s="16"/>
      <c r="IJ84" s="16"/>
      <c r="IK84" s="16"/>
      <c r="IL84" s="16"/>
      <c r="IM84" s="16"/>
      <c r="IN84" s="16"/>
      <c r="IO84" s="16"/>
      <c r="IP84" s="16"/>
      <c r="IQ84" s="16"/>
      <c r="IR84" s="16"/>
      <c r="IS84" s="16"/>
    </row>
    <row r="85" spans="13:253" x14ac:dyDescent="0.2">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c r="EU85" s="16"/>
      <c r="EV85" s="16"/>
      <c r="EW85" s="16"/>
      <c r="EX85" s="16"/>
      <c r="EY85" s="16"/>
      <c r="EZ85" s="16"/>
      <c r="FA85" s="16"/>
      <c r="FB85" s="16"/>
      <c r="FC85" s="16"/>
      <c r="FD85" s="16"/>
      <c r="FE85" s="16"/>
      <c r="FF85" s="16"/>
      <c r="FG85" s="16"/>
      <c r="FH85" s="16"/>
      <c r="FI85" s="16"/>
      <c r="FJ85" s="16"/>
      <c r="FK85" s="16"/>
      <c r="FL85" s="16"/>
      <c r="FM85" s="16"/>
      <c r="FN85" s="16"/>
      <c r="FO85" s="16"/>
      <c r="FP85" s="16"/>
      <c r="FQ85" s="16"/>
      <c r="FR85" s="16"/>
      <c r="FS85" s="16"/>
      <c r="FT85" s="16"/>
      <c r="FU85" s="16"/>
      <c r="FV85" s="16"/>
      <c r="FW85" s="16"/>
      <c r="FX85" s="16"/>
      <c r="FY85" s="16"/>
      <c r="FZ85" s="16"/>
      <c r="GA85" s="16"/>
      <c r="GB85" s="16"/>
      <c r="GC85" s="16"/>
      <c r="GD85" s="16"/>
      <c r="GE85" s="16"/>
      <c r="GF85" s="16"/>
      <c r="GG85" s="16"/>
      <c r="GH85" s="16"/>
      <c r="GI85" s="16"/>
      <c r="GJ85" s="16"/>
      <c r="GK85" s="16"/>
      <c r="GL85" s="16"/>
      <c r="GM85" s="16"/>
      <c r="GN85" s="16"/>
      <c r="GO85" s="16"/>
      <c r="GP85" s="16"/>
      <c r="GQ85" s="16"/>
      <c r="GR85" s="16"/>
      <c r="GS85" s="16"/>
      <c r="GT85" s="16"/>
      <c r="GU85" s="16"/>
      <c r="GV85" s="16"/>
      <c r="GW85" s="16"/>
      <c r="GX85" s="16"/>
      <c r="GY85" s="16"/>
      <c r="GZ85" s="16"/>
      <c r="HA85" s="16"/>
      <c r="HB85" s="16"/>
      <c r="HC85" s="16"/>
      <c r="HD85" s="16"/>
      <c r="HE85" s="16"/>
      <c r="HF85" s="16"/>
      <c r="HG85" s="16"/>
      <c r="HH85" s="16"/>
      <c r="HI85" s="16"/>
      <c r="HJ85" s="16"/>
      <c r="HK85" s="16"/>
      <c r="HL85" s="16"/>
      <c r="HM85" s="16"/>
      <c r="HN85" s="16"/>
      <c r="HO85" s="16"/>
      <c r="HP85" s="16"/>
      <c r="HQ85" s="16"/>
      <c r="HR85" s="16"/>
      <c r="HS85" s="16"/>
      <c r="HT85" s="16"/>
      <c r="HU85" s="16"/>
      <c r="HV85" s="16"/>
      <c r="HW85" s="16"/>
      <c r="HX85" s="16"/>
      <c r="HY85" s="16"/>
      <c r="HZ85" s="16"/>
      <c r="IA85" s="16"/>
      <c r="IB85" s="16"/>
      <c r="IC85" s="16"/>
      <c r="ID85" s="16"/>
      <c r="IE85" s="16"/>
      <c r="IF85" s="16"/>
      <c r="IG85" s="16"/>
      <c r="IH85" s="16"/>
      <c r="II85" s="16"/>
      <c r="IJ85" s="16"/>
      <c r="IK85" s="16"/>
      <c r="IL85" s="16"/>
      <c r="IM85" s="16"/>
      <c r="IN85" s="16"/>
      <c r="IO85" s="16"/>
      <c r="IP85" s="16"/>
      <c r="IQ85" s="16"/>
      <c r="IR85" s="16"/>
      <c r="IS85" s="16"/>
    </row>
    <row r="86" spans="13:253" x14ac:dyDescent="0.2">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c r="EU86" s="16"/>
      <c r="EV86" s="16"/>
      <c r="EW86" s="16"/>
      <c r="EX86" s="16"/>
      <c r="EY86" s="16"/>
      <c r="EZ86" s="16"/>
      <c r="FA86" s="16"/>
      <c r="FB86" s="16"/>
      <c r="FC86" s="16"/>
      <c r="FD86" s="16"/>
      <c r="FE86" s="16"/>
      <c r="FF86" s="16"/>
      <c r="FG86" s="16"/>
      <c r="FH86" s="16"/>
      <c r="FI86" s="16"/>
      <c r="FJ86" s="16"/>
      <c r="FK86" s="16"/>
      <c r="FL86" s="16"/>
      <c r="FM86" s="16"/>
      <c r="FN86" s="16"/>
      <c r="FO86" s="16"/>
      <c r="FP86" s="16"/>
      <c r="FQ86" s="16"/>
      <c r="FR86" s="16"/>
      <c r="FS86" s="16"/>
      <c r="FT86" s="16"/>
      <c r="FU86" s="16"/>
      <c r="FV86" s="16"/>
      <c r="FW86" s="16"/>
      <c r="FX86" s="16"/>
      <c r="FY86" s="16"/>
      <c r="FZ86" s="16"/>
      <c r="GA86" s="16"/>
      <c r="GB86" s="16"/>
      <c r="GC86" s="16"/>
      <c r="GD86" s="16"/>
      <c r="GE86" s="16"/>
      <c r="GF86" s="16"/>
      <c r="GG86" s="16"/>
      <c r="GH86" s="16"/>
      <c r="GI86" s="16"/>
      <c r="GJ86" s="16"/>
      <c r="GK86" s="16"/>
      <c r="GL86" s="16"/>
      <c r="GM86" s="16"/>
      <c r="GN86" s="16"/>
      <c r="GO86" s="16"/>
      <c r="GP86" s="16"/>
      <c r="GQ86" s="16"/>
      <c r="GR86" s="16"/>
      <c r="GS86" s="16"/>
      <c r="GT86" s="16"/>
      <c r="GU86" s="16"/>
      <c r="GV86" s="16"/>
      <c r="GW86" s="16"/>
      <c r="GX86" s="16"/>
      <c r="GY86" s="16"/>
      <c r="GZ86" s="16"/>
      <c r="HA86" s="16"/>
      <c r="HB86" s="16"/>
      <c r="HC86" s="16"/>
      <c r="HD86" s="16"/>
      <c r="HE86" s="16"/>
      <c r="HF86" s="16"/>
      <c r="HG86" s="16"/>
      <c r="HH86" s="16"/>
      <c r="HI86" s="16"/>
      <c r="HJ86" s="16"/>
      <c r="HK86" s="16"/>
      <c r="HL86" s="16"/>
      <c r="HM86" s="16"/>
      <c r="HN86" s="16"/>
      <c r="HO86" s="16"/>
      <c r="HP86" s="16"/>
      <c r="HQ86" s="16"/>
      <c r="HR86" s="16"/>
      <c r="HS86" s="16"/>
      <c r="HT86" s="16"/>
      <c r="HU86" s="16"/>
      <c r="HV86" s="16"/>
      <c r="HW86" s="16"/>
      <c r="HX86" s="16"/>
      <c r="HY86" s="16"/>
      <c r="HZ86" s="16"/>
      <c r="IA86" s="16"/>
      <c r="IB86" s="16"/>
      <c r="IC86" s="16"/>
      <c r="ID86" s="16"/>
      <c r="IE86" s="16"/>
      <c r="IF86" s="16"/>
      <c r="IG86" s="16"/>
      <c r="IH86" s="16"/>
      <c r="II86" s="16"/>
      <c r="IJ86" s="16"/>
      <c r="IK86" s="16"/>
      <c r="IL86" s="16"/>
      <c r="IM86" s="16"/>
      <c r="IN86" s="16"/>
      <c r="IO86" s="16"/>
      <c r="IP86" s="16"/>
      <c r="IQ86" s="16"/>
      <c r="IR86" s="16"/>
      <c r="IS86" s="16"/>
    </row>
    <row r="87" spans="13:253" x14ac:dyDescent="0.2">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c r="EU87" s="16"/>
      <c r="EV87" s="16"/>
      <c r="EW87" s="16"/>
      <c r="EX87" s="16"/>
      <c r="EY87" s="16"/>
      <c r="EZ87" s="16"/>
      <c r="FA87" s="16"/>
      <c r="FB87" s="16"/>
      <c r="FC87" s="16"/>
      <c r="FD87" s="16"/>
      <c r="FE87" s="16"/>
      <c r="FF87" s="16"/>
      <c r="FG87" s="16"/>
      <c r="FH87" s="16"/>
      <c r="FI87" s="16"/>
      <c r="FJ87" s="16"/>
      <c r="FK87" s="16"/>
      <c r="FL87" s="16"/>
      <c r="FM87" s="16"/>
      <c r="FN87" s="16"/>
      <c r="FO87" s="16"/>
      <c r="FP87" s="16"/>
      <c r="FQ87" s="16"/>
      <c r="FR87" s="16"/>
      <c r="FS87" s="16"/>
      <c r="FT87" s="16"/>
      <c r="FU87" s="16"/>
      <c r="FV87" s="16"/>
      <c r="FW87" s="16"/>
      <c r="FX87" s="16"/>
      <c r="FY87" s="16"/>
      <c r="FZ87" s="16"/>
      <c r="GA87" s="16"/>
      <c r="GB87" s="16"/>
      <c r="GC87" s="16"/>
      <c r="GD87" s="16"/>
      <c r="GE87" s="16"/>
      <c r="GF87" s="16"/>
      <c r="GG87" s="16"/>
      <c r="GH87" s="16"/>
      <c r="GI87" s="16"/>
      <c r="GJ87" s="16"/>
      <c r="GK87" s="16"/>
      <c r="GL87" s="16"/>
      <c r="GM87" s="16"/>
      <c r="GN87" s="16"/>
      <c r="GO87" s="16"/>
      <c r="GP87" s="16"/>
      <c r="GQ87" s="16"/>
      <c r="GR87" s="16"/>
      <c r="GS87" s="16"/>
      <c r="GT87" s="16"/>
      <c r="GU87" s="16"/>
      <c r="GV87" s="16"/>
      <c r="GW87" s="16"/>
      <c r="GX87" s="16"/>
      <c r="GY87" s="16"/>
      <c r="GZ87" s="16"/>
      <c r="HA87" s="16"/>
      <c r="HB87" s="16"/>
      <c r="HC87" s="16"/>
      <c r="HD87" s="16"/>
      <c r="HE87" s="16"/>
      <c r="HF87" s="16"/>
      <c r="HG87" s="16"/>
      <c r="HH87" s="16"/>
      <c r="HI87" s="16"/>
      <c r="HJ87" s="16"/>
      <c r="HK87" s="16"/>
      <c r="HL87" s="16"/>
      <c r="HM87" s="16"/>
      <c r="HN87" s="16"/>
      <c r="HO87" s="16"/>
      <c r="HP87" s="16"/>
      <c r="HQ87" s="16"/>
      <c r="HR87" s="16"/>
      <c r="HS87" s="16"/>
      <c r="HT87" s="16"/>
      <c r="HU87" s="16"/>
      <c r="HV87" s="16"/>
      <c r="HW87" s="16"/>
      <c r="HX87" s="16"/>
      <c r="HY87" s="16"/>
      <c r="HZ87" s="16"/>
      <c r="IA87" s="16"/>
      <c r="IB87" s="16"/>
      <c r="IC87" s="16"/>
      <c r="ID87" s="16"/>
      <c r="IE87" s="16"/>
      <c r="IF87" s="16"/>
      <c r="IG87" s="16"/>
      <c r="IH87" s="16"/>
      <c r="II87" s="16"/>
      <c r="IJ87" s="16"/>
      <c r="IK87" s="16"/>
      <c r="IL87" s="16"/>
      <c r="IM87" s="16"/>
      <c r="IN87" s="16"/>
      <c r="IO87" s="16"/>
      <c r="IP87" s="16"/>
      <c r="IQ87" s="16"/>
      <c r="IR87" s="16"/>
      <c r="IS87" s="16"/>
    </row>
    <row r="88" spans="13:253" x14ac:dyDescent="0.2">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c r="EU88" s="16"/>
      <c r="EV88" s="16"/>
      <c r="EW88" s="16"/>
      <c r="EX88" s="16"/>
      <c r="EY88" s="16"/>
      <c r="EZ88" s="16"/>
      <c r="FA88" s="16"/>
      <c r="FB88" s="16"/>
      <c r="FC88" s="16"/>
      <c r="FD88" s="16"/>
      <c r="FE88" s="16"/>
      <c r="FF88" s="16"/>
      <c r="FG88" s="16"/>
      <c r="FH88" s="16"/>
      <c r="FI88" s="16"/>
      <c r="FJ88" s="16"/>
      <c r="FK88" s="16"/>
      <c r="FL88" s="16"/>
      <c r="FM88" s="16"/>
      <c r="FN88" s="16"/>
      <c r="FO88" s="16"/>
      <c r="FP88" s="16"/>
      <c r="FQ88" s="16"/>
      <c r="FR88" s="16"/>
      <c r="FS88" s="16"/>
      <c r="FT88" s="16"/>
      <c r="FU88" s="16"/>
      <c r="FV88" s="16"/>
      <c r="FW88" s="16"/>
      <c r="FX88" s="16"/>
      <c r="FY88" s="16"/>
      <c r="FZ88" s="16"/>
      <c r="GA88" s="16"/>
      <c r="GB88" s="16"/>
      <c r="GC88" s="16"/>
      <c r="GD88" s="16"/>
      <c r="GE88" s="16"/>
      <c r="GF88" s="16"/>
      <c r="GG88" s="16"/>
      <c r="GH88" s="16"/>
      <c r="GI88" s="16"/>
      <c r="GJ88" s="16"/>
      <c r="GK88" s="16"/>
      <c r="GL88" s="16"/>
      <c r="GM88" s="16"/>
      <c r="GN88" s="16"/>
      <c r="GO88" s="16"/>
      <c r="GP88" s="16"/>
      <c r="GQ88" s="16"/>
      <c r="GR88" s="16"/>
      <c r="GS88" s="16"/>
      <c r="GT88" s="16"/>
      <c r="GU88" s="16"/>
      <c r="GV88" s="16"/>
      <c r="GW88" s="16"/>
      <c r="GX88" s="16"/>
      <c r="GY88" s="16"/>
      <c r="GZ88" s="16"/>
      <c r="HA88" s="16"/>
      <c r="HB88" s="16"/>
      <c r="HC88" s="16"/>
      <c r="HD88" s="16"/>
      <c r="HE88" s="16"/>
      <c r="HF88" s="16"/>
      <c r="HG88" s="16"/>
      <c r="HH88" s="16"/>
      <c r="HI88" s="16"/>
      <c r="HJ88" s="16"/>
      <c r="HK88" s="16"/>
      <c r="HL88" s="16"/>
      <c r="HM88" s="16"/>
      <c r="HN88" s="16"/>
      <c r="HO88" s="16"/>
      <c r="HP88" s="16"/>
      <c r="HQ88" s="16"/>
      <c r="HR88" s="16"/>
      <c r="HS88" s="16"/>
      <c r="HT88" s="16"/>
      <c r="HU88" s="16"/>
      <c r="HV88" s="16"/>
      <c r="HW88" s="16"/>
      <c r="HX88" s="16"/>
      <c r="HY88" s="16"/>
      <c r="HZ88" s="16"/>
      <c r="IA88" s="16"/>
      <c r="IB88" s="16"/>
      <c r="IC88" s="16"/>
      <c r="ID88" s="16"/>
      <c r="IE88" s="16"/>
      <c r="IF88" s="16"/>
      <c r="IG88" s="16"/>
      <c r="IH88" s="16"/>
      <c r="II88" s="16"/>
      <c r="IJ88" s="16"/>
      <c r="IK88" s="16"/>
      <c r="IL88" s="16"/>
      <c r="IM88" s="16"/>
      <c r="IN88" s="16"/>
      <c r="IO88" s="16"/>
      <c r="IP88" s="16"/>
      <c r="IQ88" s="16"/>
      <c r="IR88" s="16"/>
      <c r="IS88" s="16"/>
    </row>
    <row r="89" spans="13:253" x14ac:dyDescent="0.2">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c r="EU89" s="16"/>
      <c r="EV89" s="16"/>
      <c r="EW89" s="16"/>
      <c r="EX89" s="16"/>
      <c r="EY89" s="16"/>
      <c r="EZ89" s="16"/>
      <c r="FA89" s="16"/>
      <c r="FB89" s="16"/>
      <c r="FC89" s="16"/>
      <c r="FD89" s="16"/>
      <c r="FE89" s="16"/>
      <c r="FF89" s="16"/>
      <c r="FG89" s="16"/>
      <c r="FH89" s="16"/>
      <c r="FI89" s="16"/>
      <c r="FJ89" s="16"/>
      <c r="FK89" s="16"/>
      <c r="FL89" s="16"/>
      <c r="FM89" s="16"/>
      <c r="FN89" s="16"/>
      <c r="FO89" s="16"/>
      <c r="FP89" s="16"/>
      <c r="FQ89" s="16"/>
      <c r="FR89" s="16"/>
      <c r="FS89" s="16"/>
      <c r="FT89" s="16"/>
      <c r="FU89" s="16"/>
      <c r="FV89" s="16"/>
      <c r="FW89" s="16"/>
      <c r="FX89" s="16"/>
      <c r="FY89" s="16"/>
      <c r="FZ89" s="16"/>
      <c r="GA89" s="16"/>
      <c r="GB89" s="16"/>
      <c r="GC89" s="16"/>
      <c r="GD89" s="16"/>
      <c r="GE89" s="16"/>
      <c r="GF89" s="16"/>
      <c r="GG89" s="16"/>
      <c r="GH89" s="16"/>
      <c r="GI89" s="16"/>
      <c r="GJ89" s="16"/>
      <c r="GK89" s="16"/>
      <c r="GL89" s="16"/>
      <c r="GM89" s="16"/>
      <c r="GN89" s="16"/>
      <c r="GO89" s="16"/>
      <c r="GP89" s="16"/>
      <c r="GQ89" s="16"/>
      <c r="GR89" s="16"/>
      <c r="GS89" s="16"/>
      <c r="GT89" s="16"/>
      <c r="GU89" s="16"/>
      <c r="GV89" s="16"/>
      <c r="GW89" s="16"/>
      <c r="GX89" s="16"/>
      <c r="GY89" s="16"/>
      <c r="GZ89" s="16"/>
      <c r="HA89" s="16"/>
      <c r="HB89" s="16"/>
      <c r="HC89" s="16"/>
      <c r="HD89" s="16"/>
      <c r="HE89" s="16"/>
      <c r="HF89" s="16"/>
      <c r="HG89" s="16"/>
      <c r="HH89" s="16"/>
      <c r="HI89" s="16"/>
      <c r="HJ89" s="16"/>
      <c r="HK89" s="16"/>
      <c r="HL89" s="16"/>
      <c r="HM89" s="16"/>
      <c r="HN89" s="16"/>
      <c r="HO89" s="16"/>
      <c r="HP89" s="16"/>
      <c r="HQ89" s="16"/>
      <c r="HR89" s="16"/>
      <c r="HS89" s="16"/>
      <c r="HT89" s="16"/>
      <c r="HU89" s="16"/>
      <c r="HV89" s="16"/>
      <c r="HW89" s="16"/>
      <c r="HX89" s="16"/>
      <c r="HY89" s="16"/>
      <c r="HZ89" s="16"/>
      <c r="IA89" s="16"/>
      <c r="IB89" s="16"/>
      <c r="IC89" s="16"/>
      <c r="ID89" s="16"/>
      <c r="IE89" s="16"/>
      <c r="IF89" s="16"/>
      <c r="IG89" s="16"/>
      <c r="IH89" s="16"/>
      <c r="II89" s="16"/>
      <c r="IJ89" s="16"/>
      <c r="IK89" s="16"/>
      <c r="IL89" s="16"/>
      <c r="IM89" s="16"/>
      <c r="IN89" s="16"/>
      <c r="IO89" s="16"/>
      <c r="IP89" s="16"/>
      <c r="IQ89" s="16"/>
      <c r="IR89" s="16"/>
      <c r="IS89" s="16"/>
    </row>
    <row r="90" spans="13:253" x14ac:dyDescent="0.2">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c r="EU90" s="16"/>
      <c r="EV90" s="16"/>
      <c r="EW90" s="16"/>
      <c r="EX90" s="16"/>
      <c r="EY90" s="16"/>
      <c r="EZ90" s="16"/>
      <c r="FA90" s="16"/>
      <c r="FB90" s="16"/>
      <c r="FC90" s="16"/>
      <c r="FD90" s="16"/>
      <c r="FE90" s="16"/>
      <c r="FF90" s="16"/>
      <c r="FG90" s="16"/>
      <c r="FH90" s="16"/>
      <c r="FI90" s="16"/>
      <c r="FJ90" s="16"/>
      <c r="FK90" s="16"/>
      <c r="FL90" s="16"/>
      <c r="FM90" s="16"/>
      <c r="FN90" s="16"/>
      <c r="FO90" s="16"/>
      <c r="FP90" s="16"/>
      <c r="FQ90" s="16"/>
      <c r="FR90" s="16"/>
      <c r="FS90" s="16"/>
      <c r="FT90" s="16"/>
      <c r="FU90" s="16"/>
      <c r="FV90" s="16"/>
      <c r="FW90" s="16"/>
      <c r="FX90" s="16"/>
      <c r="FY90" s="16"/>
      <c r="FZ90" s="16"/>
      <c r="GA90" s="16"/>
      <c r="GB90" s="16"/>
      <c r="GC90" s="16"/>
      <c r="GD90" s="16"/>
      <c r="GE90" s="16"/>
      <c r="GF90" s="16"/>
      <c r="GG90" s="16"/>
      <c r="GH90" s="16"/>
      <c r="GI90" s="16"/>
      <c r="GJ90" s="16"/>
      <c r="GK90" s="16"/>
      <c r="GL90" s="16"/>
      <c r="GM90" s="16"/>
      <c r="GN90" s="16"/>
      <c r="GO90" s="16"/>
      <c r="GP90" s="16"/>
      <c r="GQ90" s="16"/>
      <c r="GR90" s="16"/>
      <c r="GS90" s="16"/>
      <c r="GT90" s="16"/>
      <c r="GU90" s="16"/>
      <c r="GV90" s="16"/>
      <c r="GW90" s="16"/>
      <c r="GX90" s="16"/>
      <c r="GY90" s="16"/>
      <c r="GZ90" s="16"/>
      <c r="HA90" s="16"/>
      <c r="HB90" s="16"/>
      <c r="HC90" s="16"/>
      <c r="HD90" s="16"/>
      <c r="HE90" s="16"/>
      <c r="HF90" s="16"/>
      <c r="HG90" s="16"/>
      <c r="HH90" s="16"/>
      <c r="HI90" s="16"/>
      <c r="HJ90" s="16"/>
      <c r="HK90" s="16"/>
      <c r="HL90" s="16"/>
      <c r="HM90" s="16"/>
      <c r="HN90" s="16"/>
      <c r="HO90" s="16"/>
      <c r="HP90" s="16"/>
      <c r="HQ90" s="16"/>
      <c r="HR90" s="16"/>
      <c r="HS90" s="16"/>
      <c r="HT90" s="16"/>
      <c r="HU90" s="16"/>
      <c r="HV90" s="16"/>
      <c r="HW90" s="16"/>
      <c r="HX90" s="16"/>
      <c r="HY90" s="16"/>
      <c r="HZ90" s="16"/>
      <c r="IA90" s="16"/>
      <c r="IB90" s="16"/>
      <c r="IC90" s="16"/>
      <c r="ID90" s="16"/>
      <c r="IE90" s="16"/>
      <c r="IF90" s="16"/>
      <c r="IG90" s="16"/>
      <c r="IH90" s="16"/>
      <c r="II90" s="16"/>
      <c r="IJ90" s="16"/>
      <c r="IK90" s="16"/>
      <c r="IL90" s="16"/>
      <c r="IM90" s="16"/>
      <c r="IN90" s="16"/>
      <c r="IO90" s="16"/>
      <c r="IP90" s="16"/>
      <c r="IQ90" s="16"/>
      <c r="IR90" s="16"/>
      <c r="IS90" s="16"/>
    </row>
    <row r="91" spans="13:253" x14ac:dyDescent="0.2">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c r="EU91" s="16"/>
      <c r="EV91" s="16"/>
      <c r="EW91" s="16"/>
      <c r="EX91" s="16"/>
      <c r="EY91" s="16"/>
      <c r="EZ91" s="16"/>
      <c r="FA91" s="16"/>
      <c r="FB91" s="16"/>
      <c r="FC91" s="16"/>
      <c r="FD91" s="16"/>
      <c r="FE91" s="16"/>
      <c r="FF91" s="16"/>
      <c r="FG91" s="16"/>
      <c r="FH91" s="16"/>
      <c r="FI91" s="16"/>
      <c r="FJ91" s="16"/>
      <c r="FK91" s="16"/>
      <c r="FL91" s="16"/>
      <c r="FM91" s="16"/>
      <c r="FN91" s="16"/>
      <c r="FO91" s="16"/>
      <c r="FP91" s="16"/>
      <c r="FQ91" s="16"/>
      <c r="FR91" s="16"/>
      <c r="FS91" s="16"/>
      <c r="FT91" s="16"/>
      <c r="FU91" s="16"/>
      <c r="FV91" s="16"/>
      <c r="FW91" s="16"/>
      <c r="FX91" s="16"/>
      <c r="FY91" s="16"/>
      <c r="FZ91" s="16"/>
      <c r="GA91" s="16"/>
      <c r="GB91" s="16"/>
      <c r="GC91" s="16"/>
      <c r="GD91" s="16"/>
      <c r="GE91" s="16"/>
      <c r="GF91" s="16"/>
      <c r="GG91" s="16"/>
      <c r="GH91" s="16"/>
      <c r="GI91" s="16"/>
      <c r="GJ91" s="16"/>
      <c r="GK91" s="16"/>
      <c r="GL91" s="16"/>
      <c r="GM91" s="16"/>
      <c r="GN91" s="16"/>
      <c r="GO91" s="16"/>
      <c r="GP91" s="16"/>
      <c r="GQ91" s="16"/>
      <c r="GR91" s="16"/>
      <c r="GS91" s="16"/>
      <c r="GT91" s="16"/>
      <c r="GU91" s="16"/>
      <c r="GV91" s="16"/>
      <c r="GW91" s="16"/>
      <c r="GX91" s="16"/>
      <c r="GY91" s="16"/>
      <c r="GZ91" s="16"/>
      <c r="HA91" s="16"/>
      <c r="HB91" s="16"/>
      <c r="HC91" s="16"/>
      <c r="HD91" s="16"/>
      <c r="HE91" s="16"/>
      <c r="HF91" s="16"/>
      <c r="HG91" s="16"/>
      <c r="HH91" s="16"/>
      <c r="HI91" s="16"/>
      <c r="HJ91" s="16"/>
      <c r="HK91" s="16"/>
      <c r="HL91" s="16"/>
      <c r="HM91" s="16"/>
      <c r="HN91" s="16"/>
      <c r="HO91" s="16"/>
      <c r="HP91" s="16"/>
      <c r="HQ91" s="16"/>
      <c r="HR91" s="16"/>
      <c r="HS91" s="16"/>
      <c r="HT91" s="16"/>
      <c r="HU91" s="16"/>
      <c r="HV91" s="16"/>
      <c r="HW91" s="16"/>
      <c r="HX91" s="16"/>
      <c r="HY91" s="16"/>
      <c r="HZ91" s="16"/>
      <c r="IA91" s="16"/>
      <c r="IB91" s="16"/>
      <c r="IC91" s="16"/>
      <c r="ID91" s="16"/>
      <c r="IE91" s="16"/>
      <c r="IF91" s="16"/>
      <c r="IG91" s="16"/>
      <c r="IH91" s="16"/>
      <c r="II91" s="16"/>
      <c r="IJ91" s="16"/>
      <c r="IK91" s="16"/>
      <c r="IL91" s="16"/>
      <c r="IM91" s="16"/>
      <c r="IN91" s="16"/>
      <c r="IO91" s="16"/>
      <c r="IP91" s="16"/>
      <c r="IQ91" s="16"/>
      <c r="IR91" s="16"/>
      <c r="IS91" s="16"/>
    </row>
  </sheetData>
  <sortState ref="A144:JE161">
    <sortCondition ref="A144"/>
  </sortState>
  <mergeCells count="1">
    <mergeCell ref="H6:H7"/>
  </mergeCells>
  <conditionalFormatting sqref="H6 H3:H4">
    <cfRule type="cellIs" dxfId="10" priority="13" operator="lessThan">
      <formula>J3</formula>
    </cfRule>
  </conditionalFormatting>
  <conditionalFormatting sqref="H10">
    <cfRule type="cellIs" dxfId="8" priority="5" operator="lessThan">
      <formula>J10</formula>
    </cfRule>
  </conditionalFormatting>
  <conditionalFormatting sqref="H9">
    <cfRule type="cellIs" dxfId="6" priority="3" operator="lessThan">
      <formula>J9</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02"/>
  <sheetViews>
    <sheetView topLeftCell="A2" workbookViewId="0">
      <pane ySplit="12" topLeftCell="A14" activePane="bottomLeft" state="frozen"/>
      <selection activeCell="A2" sqref="A2"/>
      <selection pane="bottomLeft" activeCell="E4" sqref="E4"/>
    </sheetView>
  </sheetViews>
  <sheetFormatPr baseColWidth="10" defaultRowHeight="12.75" x14ac:dyDescent="0.2"/>
  <cols>
    <col min="1" max="1" width="10.28515625" style="53" customWidth="1"/>
    <col min="2" max="2" width="21.42578125" style="72" customWidth="1"/>
    <col min="3" max="3" width="56.85546875" style="73" customWidth="1"/>
    <col min="4" max="4" width="14.28515625" style="68" customWidth="1"/>
    <col min="5" max="5" width="13.42578125" style="74" customWidth="1"/>
    <col min="6" max="6" width="43.140625" style="75" customWidth="1"/>
    <col min="7" max="7" width="11.42578125" style="43"/>
    <col min="11" max="12" width="11.42578125" customWidth="1"/>
  </cols>
  <sheetData>
    <row r="1" spans="1:7" ht="24.75" customHeight="1" thickBot="1" x14ac:dyDescent="0.25">
      <c r="A1" s="36"/>
      <c r="B1" s="78"/>
      <c r="C1" s="61"/>
      <c r="D1" s="62"/>
      <c r="E1" s="63"/>
      <c r="F1" s="100"/>
      <c r="G1" s="37"/>
    </row>
    <row r="2" spans="1:7" ht="15.75" thickBot="1" x14ac:dyDescent="0.35">
      <c r="A2" s="36"/>
      <c r="B2" s="54" t="s">
        <v>73</v>
      </c>
      <c r="C2" s="83"/>
      <c r="D2" s="84"/>
      <c r="E2" s="85"/>
      <c r="F2" s="101"/>
      <c r="G2" s="37"/>
    </row>
    <row r="3" spans="1:7" ht="15" x14ac:dyDescent="0.2">
      <c r="A3" s="36"/>
      <c r="B3" s="55" t="s">
        <v>63</v>
      </c>
      <c r="C3" s="38" t="s">
        <v>64</v>
      </c>
      <c r="D3" s="58" t="s">
        <v>3</v>
      </c>
      <c r="E3" s="59" t="s">
        <v>6</v>
      </c>
      <c r="F3" s="102" t="s">
        <v>71</v>
      </c>
      <c r="G3" s="37"/>
    </row>
    <row r="4" spans="1:7" ht="15" x14ac:dyDescent="0.2">
      <c r="A4" s="36"/>
      <c r="B4" s="64"/>
      <c r="C4" s="64"/>
      <c r="D4" s="64"/>
      <c r="E4" s="65"/>
      <c r="F4" s="103"/>
      <c r="G4" s="37"/>
    </row>
    <row r="5" spans="1:7" x14ac:dyDescent="0.2">
      <c r="A5" s="36"/>
      <c r="B5" s="98"/>
      <c r="C5" s="97"/>
      <c r="D5" s="87"/>
      <c r="E5" s="88"/>
      <c r="F5" s="104"/>
      <c r="G5" s="37"/>
    </row>
    <row r="6" spans="1:7" ht="13.5" thickBot="1" x14ac:dyDescent="0.25">
      <c r="A6" s="39"/>
      <c r="B6" s="99"/>
      <c r="C6" s="40"/>
      <c r="D6" s="81"/>
      <c r="E6" s="82"/>
      <c r="F6" s="105"/>
      <c r="G6" s="41"/>
    </row>
    <row r="7" spans="1:7" ht="15.75" thickBot="1" x14ac:dyDescent="0.35">
      <c r="A7" s="39"/>
      <c r="B7" s="56" t="s">
        <v>74</v>
      </c>
      <c r="C7" s="86"/>
      <c r="D7" s="89"/>
      <c r="E7" s="90"/>
      <c r="F7" s="106"/>
      <c r="G7" s="41"/>
    </row>
    <row r="8" spans="1:7" ht="15" x14ac:dyDescent="0.2">
      <c r="A8" s="39"/>
      <c r="B8" s="55" t="s">
        <v>63</v>
      </c>
      <c r="C8" s="38" t="s">
        <v>64</v>
      </c>
      <c r="D8" s="58" t="s">
        <v>3</v>
      </c>
      <c r="E8" s="59" t="s">
        <v>6</v>
      </c>
      <c r="F8" s="102" t="s">
        <v>71</v>
      </c>
      <c r="G8" s="41"/>
    </row>
    <row r="9" spans="1:7" ht="15" x14ac:dyDescent="0.2">
      <c r="A9" s="39"/>
      <c r="B9" s="64"/>
      <c r="C9" s="64"/>
      <c r="D9" s="64"/>
      <c r="E9" s="65"/>
      <c r="F9" s="66"/>
      <c r="G9" s="41"/>
    </row>
    <row r="10" spans="1:7" x14ac:dyDescent="0.2">
      <c r="A10" s="39"/>
      <c r="B10" s="67"/>
      <c r="C10" s="91"/>
      <c r="D10" s="93"/>
      <c r="E10" s="94"/>
      <c r="F10" s="107"/>
      <c r="G10" s="41"/>
    </row>
    <row r="11" spans="1:7" ht="13.5" thickBot="1" x14ac:dyDescent="0.25">
      <c r="A11" s="42"/>
      <c r="B11" s="79"/>
      <c r="C11" s="53"/>
      <c r="D11" s="80"/>
      <c r="E11" s="60"/>
      <c r="F11" s="108"/>
    </row>
    <row r="12" spans="1:7" ht="15.75" thickBot="1" x14ac:dyDescent="0.35">
      <c r="A12" s="42"/>
      <c r="B12" s="57" t="s">
        <v>78</v>
      </c>
      <c r="C12" s="92"/>
      <c r="D12" s="95"/>
      <c r="E12" s="96"/>
      <c r="F12" s="109"/>
    </row>
    <row r="13" spans="1:7" ht="15" x14ac:dyDescent="0.2">
      <c r="A13" s="42"/>
      <c r="B13" s="55" t="s">
        <v>75</v>
      </c>
      <c r="C13" s="38" t="s">
        <v>76</v>
      </c>
      <c r="D13" s="58" t="s">
        <v>3</v>
      </c>
      <c r="E13" s="59" t="s">
        <v>6</v>
      </c>
      <c r="F13" s="102" t="s">
        <v>77</v>
      </c>
    </row>
    <row r="14" spans="1:7" x14ac:dyDescent="0.2">
      <c r="A14" s="42"/>
      <c r="B14" s="68" t="s">
        <v>133</v>
      </c>
      <c r="C14" s="69" t="s">
        <v>113</v>
      </c>
      <c r="D14" s="68">
        <v>50</v>
      </c>
      <c r="E14" s="70">
        <v>41753</v>
      </c>
      <c r="F14" s="71"/>
    </row>
    <row r="15" spans="1:7" x14ac:dyDescent="0.2">
      <c r="A15" s="42"/>
    </row>
    <row r="16" spans="1:7" x14ac:dyDescent="0.2">
      <c r="A16" s="42"/>
    </row>
    <row r="17" spans="1:2" x14ac:dyDescent="0.2">
      <c r="A17" s="42"/>
    </row>
    <row r="18" spans="1:2" x14ac:dyDescent="0.2">
      <c r="A18" s="42"/>
    </row>
    <row r="19" spans="1:2" x14ac:dyDescent="0.2">
      <c r="A19" s="42"/>
    </row>
    <row r="20" spans="1:2" x14ac:dyDescent="0.2">
      <c r="A20" s="42"/>
    </row>
    <row r="21" spans="1:2" x14ac:dyDescent="0.2">
      <c r="A21" s="42"/>
    </row>
    <row r="22" spans="1:2" x14ac:dyDescent="0.2">
      <c r="A22" s="42"/>
    </row>
    <row r="23" spans="1:2" x14ac:dyDescent="0.2">
      <c r="A23" s="42"/>
    </row>
    <row r="24" spans="1:2" ht="14.25" customHeight="1" x14ac:dyDescent="0.2">
      <c r="A24" s="42"/>
    </row>
    <row r="25" spans="1:2" ht="10.5" customHeight="1" x14ac:dyDescent="0.2">
      <c r="A25" s="42"/>
    </row>
    <row r="26" spans="1:2" x14ac:dyDescent="0.2">
      <c r="A26" s="42"/>
    </row>
    <row r="27" spans="1:2" x14ac:dyDescent="0.2">
      <c r="A27" s="42"/>
    </row>
    <row r="28" spans="1:2" x14ac:dyDescent="0.2">
      <c r="A28" s="42"/>
    </row>
    <row r="29" spans="1:2" x14ac:dyDescent="0.2">
      <c r="A29" s="42"/>
      <c r="B29" s="76"/>
    </row>
    <row r="30" spans="1:2" x14ac:dyDescent="0.2">
      <c r="A30" s="42"/>
    </row>
    <row r="31" spans="1:2" x14ac:dyDescent="0.2">
      <c r="A31" s="42"/>
      <c r="B31" s="76"/>
    </row>
    <row r="32" spans="1:2" x14ac:dyDescent="0.2">
      <c r="A32" s="42"/>
    </row>
    <row r="33" spans="1:5" x14ac:dyDescent="0.2">
      <c r="A33" s="42"/>
    </row>
    <row r="34" spans="1:5" x14ac:dyDescent="0.2">
      <c r="A34" s="42"/>
    </row>
    <row r="35" spans="1:5" x14ac:dyDescent="0.2">
      <c r="A35" s="42"/>
    </row>
    <row r="36" spans="1:5" x14ac:dyDescent="0.2">
      <c r="A36" s="42"/>
    </row>
    <row r="37" spans="1:5" x14ac:dyDescent="0.2">
      <c r="A37" s="42"/>
    </row>
    <row r="38" spans="1:5" x14ac:dyDescent="0.2">
      <c r="A38" s="42"/>
    </row>
    <row r="39" spans="1:5" x14ac:dyDescent="0.2">
      <c r="A39" s="42"/>
    </row>
    <row r="40" spans="1:5" x14ac:dyDescent="0.2">
      <c r="A40" s="42"/>
    </row>
    <row r="41" spans="1:5" x14ac:dyDescent="0.2">
      <c r="A41" s="42"/>
    </row>
    <row r="42" spans="1:5" x14ac:dyDescent="0.2">
      <c r="A42" s="42"/>
    </row>
    <row r="43" spans="1:5" x14ac:dyDescent="0.2">
      <c r="A43" s="42"/>
    </row>
    <row r="44" spans="1:5" x14ac:dyDescent="0.2">
      <c r="A44" s="42"/>
    </row>
    <row r="45" spans="1:5" x14ac:dyDescent="0.2">
      <c r="A45" s="42"/>
      <c r="E45" s="77"/>
    </row>
    <row r="46" spans="1:5" x14ac:dyDescent="0.2">
      <c r="A46" s="42"/>
      <c r="E46" s="77"/>
    </row>
    <row r="47" spans="1:5" x14ac:dyDescent="0.2">
      <c r="A47" s="42"/>
      <c r="E47" s="77"/>
    </row>
    <row r="48" spans="1:5" x14ac:dyDescent="0.2">
      <c r="A48" s="42"/>
      <c r="E48" s="77"/>
    </row>
    <row r="49" spans="1:5" x14ac:dyDescent="0.2">
      <c r="A49" s="42"/>
      <c r="E49" s="77"/>
    </row>
    <row r="50" spans="1:5" x14ac:dyDescent="0.2">
      <c r="A50" s="42"/>
      <c r="E50" s="77"/>
    </row>
    <row r="51" spans="1:5" x14ac:dyDescent="0.2">
      <c r="A51" s="42"/>
      <c r="E51" s="77"/>
    </row>
    <row r="52" spans="1:5" x14ac:dyDescent="0.2">
      <c r="A52" s="42"/>
      <c r="E52" s="77"/>
    </row>
    <row r="53" spans="1:5" x14ac:dyDescent="0.2">
      <c r="A53" s="42"/>
      <c r="E53" s="77"/>
    </row>
    <row r="54" spans="1:5" x14ac:dyDescent="0.2">
      <c r="A54" s="42"/>
      <c r="E54" s="77"/>
    </row>
    <row r="55" spans="1:5" x14ac:dyDescent="0.2">
      <c r="A55" s="42"/>
      <c r="E55" s="77"/>
    </row>
    <row r="56" spans="1:5" x14ac:dyDescent="0.2">
      <c r="A56" s="42"/>
      <c r="E56" s="77"/>
    </row>
    <row r="57" spans="1:5" x14ac:dyDescent="0.2">
      <c r="A57" s="42"/>
      <c r="E57" s="77"/>
    </row>
    <row r="58" spans="1:5" x14ac:dyDescent="0.2">
      <c r="A58" s="42"/>
      <c r="E58" s="77"/>
    </row>
    <row r="59" spans="1:5" x14ac:dyDescent="0.2">
      <c r="E59" s="77"/>
    </row>
    <row r="60" spans="1:5" x14ac:dyDescent="0.2">
      <c r="E60" s="77"/>
    </row>
    <row r="61" spans="1:5" x14ac:dyDescent="0.2">
      <c r="E61" s="77"/>
    </row>
    <row r="62" spans="1:5" x14ac:dyDescent="0.2">
      <c r="E62" s="77"/>
    </row>
    <row r="63" spans="1:5" x14ac:dyDescent="0.2">
      <c r="E63" s="77"/>
    </row>
    <row r="64" spans="1:5" x14ac:dyDescent="0.2">
      <c r="E64" s="77"/>
    </row>
    <row r="65" spans="5:5" x14ac:dyDescent="0.2">
      <c r="E65" s="77"/>
    </row>
    <row r="66" spans="5:5" x14ac:dyDescent="0.2">
      <c r="E66" s="77"/>
    </row>
    <row r="67" spans="5:5" x14ac:dyDescent="0.2">
      <c r="E67" s="77"/>
    </row>
    <row r="68" spans="5:5" x14ac:dyDescent="0.2">
      <c r="E68" s="77"/>
    </row>
    <row r="69" spans="5:5" x14ac:dyDescent="0.2">
      <c r="E69" s="77"/>
    </row>
    <row r="70" spans="5:5" x14ac:dyDescent="0.2">
      <c r="E70" s="77"/>
    </row>
    <row r="71" spans="5:5" x14ac:dyDescent="0.2">
      <c r="E71" s="77"/>
    </row>
    <row r="72" spans="5:5" x14ac:dyDescent="0.2">
      <c r="E72" s="77"/>
    </row>
    <row r="73" spans="5:5" x14ac:dyDescent="0.2">
      <c r="E73" s="77"/>
    </row>
    <row r="74" spans="5:5" x14ac:dyDescent="0.2">
      <c r="E74" s="77"/>
    </row>
    <row r="75" spans="5:5" x14ac:dyDescent="0.2">
      <c r="E75" s="77"/>
    </row>
    <row r="76" spans="5:5" x14ac:dyDescent="0.2">
      <c r="E76" s="77"/>
    </row>
    <row r="77" spans="5:5" x14ac:dyDescent="0.2">
      <c r="E77" s="77"/>
    </row>
    <row r="78" spans="5:5" x14ac:dyDescent="0.2">
      <c r="E78" s="77"/>
    </row>
    <row r="79" spans="5:5" x14ac:dyDescent="0.2">
      <c r="E79" s="77"/>
    </row>
    <row r="80" spans="5:5" x14ac:dyDescent="0.2">
      <c r="E80" s="77"/>
    </row>
    <row r="81" spans="5:5" x14ac:dyDescent="0.2">
      <c r="E81" s="77"/>
    </row>
    <row r="82" spans="5:5" x14ac:dyDescent="0.2">
      <c r="E82" s="77"/>
    </row>
    <row r="83" spans="5:5" x14ac:dyDescent="0.2">
      <c r="E83" s="77"/>
    </row>
    <row r="84" spans="5:5" x14ac:dyDescent="0.2">
      <c r="E84" s="77"/>
    </row>
    <row r="85" spans="5:5" x14ac:dyDescent="0.2">
      <c r="E85" s="77"/>
    </row>
    <row r="86" spans="5:5" x14ac:dyDescent="0.2">
      <c r="E86" s="77"/>
    </row>
    <row r="87" spans="5:5" x14ac:dyDescent="0.2">
      <c r="E87" s="77"/>
    </row>
    <row r="88" spans="5:5" x14ac:dyDescent="0.2">
      <c r="E88" s="77"/>
    </row>
    <row r="89" spans="5:5" x14ac:dyDescent="0.2">
      <c r="E89" s="77"/>
    </row>
    <row r="90" spans="5:5" x14ac:dyDescent="0.2">
      <c r="E90" s="77"/>
    </row>
    <row r="91" spans="5:5" x14ac:dyDescent="0.2">
      <c r="E91" s="77"/>
    </row>
    <row r="92" spans="5:5" x14ac:dyDescent="0.2">
      <c r="E92" s="77"/>
    </row>
    <row r="93" spans="5:5" x14ac:dyDescent="0.2">
      <c r="E93" s="77"/>
    </row>
    <row r="94" spans="5:5" x14ac:dyDescent="0.2">
      <c r="E94" s="77"/>
    </row>
    <row r="95" spans="5:5" x14ac:dyDescent="0.2">
      <c r="E95" s="77"/>
    </row>
    <row r="96" spans="5:5" x14ac:dyDescent="0.2">
      <c r="E96" s="77"/>
    </row>
    <row r="97" spans="5:5" x14ac:dyDescent="0.2">
      <c r="E97" s="77"/>
    </row>
    <row r="98" spans="5:5" x14ac:dyDescent="0.2">
      <c r="E98" s="77"/>
    </row>
    <row r="99" spans="5:5" x14ac:dyDescent="0.2">
      <c r="E99" s="77"/>
    </row>
    <row r="100" spans="5:5" x14ac:dyDescent="0.2">
      <c r="E100" s="77"/>
    </row>
    <row r="101" spans="5:5" x14ac:dyDescent="0.2">
      <c r="E101" s="77"/>
    </row>
    <row r="102" spans="5:5" x14ac:dyDescent="0.2">
      <c r="E102" s="77"/>
    </row>
  </sheetData>
  <dataValidations count="2">
    <dataValidation type="list" allowBlank="1" showInputMessage="1" showErrorMessage="1" sqref="B4 B9">
      <formula1>CATEGORIE</formula1>
    </dataValidation>
    <dataValidation type="list" allowBlank="1" showInputMessage="1" showErrorMessage="1" sqref="C4 C9">
      <formula1>INDIRECT(B4)</formula1>
    </dataValidation>
  </dataValidations>
  <pageMargins left="0.7" right="0.7"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19"/>
  <sheetViews>
    <sheetView workbookViewId="0">
      <selection sqref="A1:A4"/>
    </sheetView>
  </sheetViews>
  <sheetFormatPr baseColWidth="10" defaultRowHeight="12.75" x14ac:dyDescent="0.2"/>
  <cols>
    <col min="1" max="1" width="31.7109375" style="18" customWidth="1"/>
    <col min="2" max="2" width="23.140625" style="18" customWidth="1"/>
    <col min="3" max="3" width="12.7109375" style="18" customWidth="1"/>
    <col min="4" max="4" width="22" style="18" customWidth="1"/>
    <col min="5" max="16384" width="11.42578125" style="18"/>
  </cols>
  <sheetData>
    <row r="1" spans="1:8" x14ac:dyDescent="0.2">
      <c r="A1" s="18" t="s">
        <v>44</v>
      </c>
      <c r="B1" s="18" t="s">
        <v>49</v>
      </c>
      <c r="C1" s="18" t="s">
        <v>50</v>
      </c>
      <c r="D1" s="18" t="s">
        <v>53</v>
      </c>
      <c r="E1" s="18" t="s">
        <v>12</v>
      </c>
      <c r="F1" s="18" t="s">
        <v>79</v>
      </c>
      <c r="G1" s="18" t="s">
        <v>89</v>
      </c>
      <c r="H1" s="18" t="s">
        <v>93</v>
      </c>
    </row>
    <row r="2" spans="1:8" x14ac:dyDescent="0.2">
      <c r="A2" s="15" t="s">
        <v>112</v>
      </c>
      <c r="B2" s="18">
        <v>0.02</v>
      </c>
      <c r="C2" s="18" t="s">
        <v>109</v>
      </c>
      <c r="D2" s="18" t="s">
        <v>54</v>
      </c>
      <c r="E2" s="18">
        <v>5.5</v>
      </c>
      <c r="F2" s="18" t="s">
        <v>80</v>
      </c>
      <c r="G2" s="1" t="s">
        <v>90</v>
      </c>
      <c r="H2" s="18">
        <v>0.5</v>
      </c>
    </row>
    <row r="3" spans="1:8" ht="12.75" customHeight="1" x14ac:dyDescent="0.2">
      <c r="A3" s="15" t="s">
        <v>115</v>
      </c>
      <c r="B3" s="22">
        <v>0.05</v>
      </c>
      <c r="C3" s="18" t="s">
        <v>51</v>
      </c>
      <c r="D3" s="18" t="s">
        <v>56</v>
      </c>
      <c r="E3" s="18">
        <v>20</v>
      </c>
      <c r="F3" s="18" t="s">
        <v>81</v>
      </c>
      <c r="G3" s="1" t="s">
        <v>91</v>
      </c>
      <c r="H3" s="18">
        <v>0.6</v>
      </c>
    </row>
    <row r="4" spans="1:8" x14ac:dyDescent="0.2">
      <c r="A4" s="15" t="s">
        <v>118</v>
      </c>
      <c r="B4" s="22">
        <v>0.1</v>
      </c>
      <c r="C4" s="18" t="s">
        <v>52</v>
      </c>
      <c r="F4" s="18" t="s">
        <v>94</v>
      </c>
      <c r="G4" s="1"/>
      <c r="H4" s="18">
        <v>0.7</v>
      </c>
    </row>
    <row r="5" spans="1:8" x14ac:dyDescent="0.2">
      <c r="B5" s="22">
        <v>0.15</v>
      </c>
      <c r="C5" s="18" t="s">
        <v>108</v>
      </c>
      <c r="G5" s="29"/>
      <c r="H5" s="18">
        <v>0.8</v>
      </c>
    </row>
    <row r="6" spans="1:8" x14ac:dyDescent="0.2">
      <c r="B6" s="22">
        <v>0.2</v>
      </c>
      <c r="G6" s="29"/>
      <c r="H6" s="18">
        <v>0.9</v>
      </c>
    </row>
    <row r="7" spans="1:8" x14ac:dyDescent="0.2">
      <c r="B7" s="22"/>
      <c r="H7" s="18">
        <v>0.95</v>
      </c>
    </row>
    <row r="8" spans="1:8" x14ac:dyDescent="0.2">
      <c r="A8" s="21"/>
      <c r="B8" s="22"/>
      <c r="H8" s="18">
        <v>0.98</v>
      </c>
    </row>
    <row r="9" spans="1:8" x14ac:dyDescent="0.2">
      <c r="A9" s="21"/>
      <c r="B9" s="22"/>
      <c r="H9" s="18">
        <v>0.99</v>
      </c>
    </row>
    <row r="10" spans="1:8" x14ac:dyDescent="0.2">
      <c r="A10" s="21"/>
      <c r="B10" s="22"/>
      <c r="H10" s="18">
        <v>1</v>
      </c>
    </row>
    <row r="11" spans="1:8" x14ac:dyDescent="0.2">
      <c r="A11" s="21"/>
      <c r="B11" s="22"/>
      <c r="H11" s="18">
        <v>1.02</v>
      </c>
    </row>
    <row r="12" spans="1:8" x14ac:dyDescent="0.2">
      <c r="A12" s="21"/>
      <c r="H12" s="18">
        <v>1.05</v>
      </c>
    </row>
    <row r="13" spans="1:8" x14ac:dyDescent="0.2">
      <c r="A13" s="21"/>
      <c r="H13" s="18">
        <v>1.1000000000000001</v>
      </c>
    </row>
    <row r="14" spans="1:8" x14ac:dyDescent="0.2">
      <c r="H14" s="18">
        <v>1.2</v>
      </c>
    </row>
    <row r="15" spans="1:8" x14ac:dyDescent="0.2">
      <c r="H15" s="18">
        <v>1.3</v>
      </c>
    </row>
    <row r="16" spans="1:8" x14ac:dyDescent="0.2">
      <c r="H16" s="18">
        <v>1.4</v>
      </c>
    </row>
    <row r="17" spans="8:8" x14ac:dyDescent="0.2">
      <c r="H17" s="18">
        <v>1.5</v>
      </c>
    </row>
    <row r="18" spans="8:8" x14ac:dyDescent="0.2">
      <c r="H18" s="18">
        <v>2</v>
      </c>
    </row>
    <row r="19" spans="8:8" x14ac:dyDescent="0.2">
      <c r="H19" s="18">
        <v>3</v>
      </c>
    </row>
  </sheetData>
  <sortState ref="H2:H18">
    <sortCondition ref="H1"/>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K3"/>
  <sheetViews>
    <sheetView workbookViewId="0">
      <pane ySplit="1" topLeftCell="A2" activePane="bottomLeft" state="frozen"/>
      <selection pane="bottomLeft" activeCell="A3" sqref="A3"/>
    </sheetView>
  </sheetViews>
  <sheetFormatPr baseColWidth="10" defaultRowHeight="12.75" x14ac:dyDescent="0.2"/>
  <cols>
    <col min="1" max="1" width="9.5703125" style="2" customWidth="1"/>
    <col min="2" max="2" width="22.85546875" style="2" customWidth="1"/>
    <col min="3" max="3" width="18" style="2" customWidth="1"/>
    <col min="4" max="4" width="17.85546875" style="2" customWidth="1"/>
    <col min="5" max="5" width="17.140625" style="2" customWidth="1"/>
    <col min="6" max="6" width="9.85546875" style="2" customWidth="1"/>
    <col min="7" max="7" width="15.7109375" style="2" customWidth="1"/>
    <col min="8" max="8" width="15.7109375" style="112" customWidth="1"/>
    <col min="9" max="9" width="37.28515625" style="2" customWidth="1"/>
    <col min="10" max="10" width="11.42578125" style="276"/>
    <col min="255" max="255" width="23.7109375" customWidth="1"/>
    <col min="256" max="257" width="38.42578125" customWidth="1"/>
    <col min="258" max="258" width="26.140625" customWidth="1"/>
    <col min="259" max="259" width="23.7109375" customWidth="1"/>
    <col min="260" max="260" width="16" customWidth="1"/>
    <col min="261" max="261" width="15.7109375" customWidth="1"/>
    <col min="262" max="262" width="15.42578125" customWidth="1"/>
    <col min="263" max="263" width="15.7109375" customWidth="1"/>
    <col min="511" max="511" width="23.7109375" customWidth="1"/>
    <col min="512" max="513" width="38.42578125" customWidth="1"/>
    <col min="514" max="514" width="26.140625" customWidth="1"/>
    <col min="515" max="515" width="23.7109375" customWidth="1"/>
    <col min="516" max="516" width="16" customWidth="1"/>
    <col min="517" max="517" width="15.7109375" customWidth="1"/>
    <col min="518" max="518" width="15.42578125" customWidth="1"/>
    <col min="519" max="519" width="15.7109375" customWidth="1"/>
    <col min="767" max="767" width="23.7109375" customWidth="1"/>
    <col min="768" max="769" width="38.42578125" customWidth="1"/>
    <col min="770" max="770" width="26.140625" customWidth="1"/>
    <col min="771" max="771" width="23.7109375" customWidth="1"/>
    <col min="772" max="772" width="16" customWidth="1"/>
    <col min="773" max="773" width="15.7109375" customWidth="1"/>
    <col min="774" max="774" width="15.42578125" customWidth="1"/>
    <col min="775" max="775" width="15.7109375" customWidth="1"/>
    <col min="1023" max="1023" width="23.7109375" customWidth="1"/>
    <col min="1024" max="1025" width="38.42578125" customWidth="1"/>
    <col min="1026" max="1026" width="26.140625" customWidth="1"/>
    <col min="1027" max="1027" width="23.7109375" customWidth="1"/>
    <col min="1028" max="1028" width="16" customWidth="1"/>
    <col min="1029" max="1029" width="15.7109375" customWidth="1"/>
    <col min="1030" max="1030" width="15.42578125" customWidth="1"/>
    <col min="1031" max="1031" width="15.7109375" customWidth="1"/>
    <col min="1279" max="1279" width="23.7109375" customWidth="1"/>
    <col min="1280" max="1281" width="38.42578125" customWidth="1"/>
    <col min="1282" max="1282" width="26.140625" customWidth="1"/>
    <col min="1283" max="1283" width="23.7109375" customWidth="1"/>
    <col min="1284" max="1284" width="16" customWidth="1"/>
    <col min="1285" max="1285" width="15.7109375" customWidth="1"/>
    <col min="1286" max="1286" width="15.42578125" customWidth="1"/>
    <col min="1287" max="1287" width="15.7109375" customWidth="1"/>
    <col min="1535" max="1535" width="23.7109375" customWidth="1"/>
    <col min="1536" max="1537" width="38.42578125" customWidth="1"/>
    <col min="1538" max="1538" width="26.140625" customWidth="1"/>
    <col min="1539" max="1539" width="23.7109375" customWidth="1"/>
    <col min="1540" max="1540" width="16" customWidth="1"/>
    <col min="1541" max="1541" width="15.7109375" customWidth="1"/>
    <col min="1542" max="1542" width="15.42578125" customWidth="1"/>
    <col min="1543" max="1543" width="15.7109375" customWidth="1"/>
    <col min="1791" max="1791" width="23.7109375" customWidth="1"/>
    <col min="1792" max="1793" width="38.42578125" customWidth="1"/>
    <col min="1794" max="1794" width="26.140625" customWidth="1"/>
    <col min="1795" max="1795" width="23.7109375" customWidth="1"/>
    <col min="1796" max="1796" width="16" customWidth="1"/>
    <col min="1797" max="1797" width="15.7109375" customWidth="1"/>
    <col min="1798" max="1798" width="15.42578125" customWidth="1"/>
    <col min="1799" max="1799" width="15.7109375" customWidth="1"/>
    <col min="2047" max="2047" width="23.7109375" customWidth="1"/>
    <col min="2048" max="2049" width="38.42578125" customWidth="1"/>
    <col min="2050" max="2050" width="26.140625" customWidth="1"/>
    <col min="2051" max="2051" width="23.7109375" customWidth="1"/>
    <col min="2052" max="2052" width="16" customWidth="1"/>
    <col min="2053" max="2053" width="15.7109375" customWidth="1"/>
    <col min="2054" max="2054" width="15.42578125" customWidth="1"/>
    <col min="2055" max="2055" width="15.7109375" customWidth="1"/>
    <col min="2303" max="2303" width="23.7109375" customWidth="1"/>
    <col min="2304" max="2305" width="38.42578125" customWidth="1"/>
    <col min="2306" max="2306" width="26.140625" customWidth="1"/>
    <col min="2307" max="2307" width="23.7109375" customWidth="1"/>
    <col min="2308" max="2308" width="16" customWidth="1"/>
    <col min="2309" max="2309" width="15.7109375" customWidth="1"/>
    <col min="2310" max="2310" width="15.42578125" customWidth="1"/>
    <col min="2311" max="2311" width="15.7109375" customWidth="1"/>
    <col min="2559" max="2559" width="23.7109375" customWidth="1"/>
    <col min="2560" max="2561" width="38.42578125" customWidth="1"/>
    <col min="2562" max="2562" width="26.140625" customWidth="1"/>
    <col min="2563" max="2563" width="23.7109375" customWidth="1"/>
    <col min="2564" max="2564" width="16" customWidth="1"/>
    <col min="2565" max="2565" width="15.7109375" customWidth="1"/>
    <col min="2566" max="2566" width="15.42578125" customWidth="1"/>
    <col min="2567" max="2567" width="15.7109375" customWidth="1"/>
    <col min="2815" max="2815" width="23.7109375" customWidth="1"/>
    <col min="2816" max="2817" width="38.42578125" customWidth="1"/>
    <col min="2818" max="2818" width="26.140625" customWidth="1"/>
    <col min="2819" max="2819" width="23.7109375" customWidth="1"/>
    <col min="2820" max="2820" width="16" customWidth="1"/>
    <col min="2821" max="2821" width="15.7109375" customWidth="1"/>
    <col min="2822" max="2822" width="15.42578125" customWidth="1"/>
    <col min="2823" max="2823" width="15.7109375" customWidth="1"/>
    <col min="3071" max="3071" width="23.7109375" customWidth="1"/>
    <col min="3072" max="3073" width="38.42578125" customWidth="1"/>
    <col min="3074" max="3074" width="26.140625" customWidth="1"/>
    <col min="3075" max="3075" width="23.7109375" customWidth="1"/>
    <col min="3076" max="3076" width="16" customWidth="1"/>
    <col min="3077" max="3077" width="15.7109375" customWidth="1"/>
    <col min="3078" max="3078" width="15.42578125" customWidth="1"/>
    <col min="3079" max="3079" width="15.7109375" customWidth="1"/>
    <col min="3327" max="3327" width="23.7109375" customWidth="1"/>
    <col min="3328" max="3329" width="38.42578125" customWidth="1"/>
    <col min="3330" max="3330" width="26.140625" customWidth="1"/>
    <col min="3331" max="3331" width="23.7109375" customWidth="1"/>
    <col min="3332" max="3332" width="16" customWidth="1"/>
    <col min="3333" max="3333" width="15.7109375" customWidth="1"/>
    <col min="3334" max="3334" width="15.42578125" customWidth="1"/>
    <col min="3335" max="3335" width="15.7109375" customWidth="1"/>
    <col min="3583" max="3583" width="23.7109375" customWidth="1"/>
    <col min="3584" max="3585" width="38.42578125" customWidth="1"/>
    <col min="3586" max="3586" width="26.140625" customWidth="1"/>
    <col min="3587" max="3587" width="23.7109375" customWidth="1"/>
    <col min="3588" max="3588" width="16" customWidth="1"/>
    <col min="3589" max="3589" width="15.7109375" customWidth="1"/>
    <col min="3590" max="3590" width="15.42578125" customWidth="1"/>
    <col min="3591" max="3591" width="15.7109375" customWidth="1"/>
    <col min="3839" max="3839" width="23.7109375" customWidth="1"/>
    <col min="3840" max="3841" width="38.42578125" customWidth="1"/>
    <col min="3842" max="3842" width="26.140625" customWidth="1"/>
    <col min="3843" max="3843" width="23.7109375" customWidth="1"/>
    <col min="3844" max="3844" width="16" customWidth="1"/>
    <col min="3845" max="3845" width="15.7109375" customWidth="1"/>
    <col min="3846" max="3846" width="15.42578125" customWidth="1"/>
    <col min="3847" max="3847" width="15.7109375" customWidth="1"/>
    <col min="4095" max="4095" width="23.7109375" customWidth="1"/>
    <col min="4096" max="4097" width="38.42578125" customWidth="1"/>
    <col min="4098" max="4098" width="26.140625" customWidth="1"/>
    <col min="4099" max="4099" width="23.7109375" customWidth="1"/>
    <col min="4100" max="4100" width="16" customWidth="1"/>
    <col min="4101" max="4101" width="15.7109375" customWidth="1"/>
    <col min="4102" max="4102" width="15.42578125" customWidth="1"/>
    <col min="4103" max="4103" width="15.7109375" customWidth="1"/>
    <col min="4351" max="4351" width="23.7109375" customWidth="1"/>
    <col min="4352" max="4353" width="38.42578125" customWidth="1"/>
    <col min="4354" max="4354" width="26.140625" customWidth="1"/>
    <col min="4355" max="4355" width="23.7109375" customWidth="1"/>
    <col min="4356" max="4356" width="16" customWidth="1"/>
    <col min="4357" max="4357" width="15.7109375" customWidth="1"/>
    <col min="4358" max="4358" width="15.42578125" customWidth="1"/>
    <col min="4359" max="4359" width="15.7109375" customWidth="1"/>
    <col min="4607" max="4607" width="23.7109375" customWidth="1"/>
    <col min="4608" max="4609" width="38.42578125" customWidth="1"/>
    <col min="4610" max="4610" width="26.140625" customWidth="1"/>
    <col min="4611" max="4611" width="23.7109375" customWidth="1"/>
    <col min="4612" max="4612" width="16" customWidth="1"/>
    <col min="4613" max="4613" width="15.7109375" customWidth="1"/>
    <col min="4614" max="4614" width="15.42578125" customWidth="1"/>
    <col min="4615" max="4615" width="15.7109375" customWidth="1"/>
    <col min="4863" max="4863" width="23.7109375" customWidth="1"/>
    <col min="4864" max="4865" width="38.42578125" customWidth="1"/>
    <col min="4866" max="4866" width="26.140625" customWidth="1"/>
    <col min="4867" max="4867" width="23.7109375" customWidth="1"/>
    <col min="4868" max="4868" width="16" customWidth="1"/>
    <col min="4869" max="4869" width="15.7109375" customWidth="1"/>
    <col min="4870" max="4870" width="15.42578125" customWidth="1"/>
    <col min="4871" max="4871" width="15.7109375" customWidth="1"/>
    <col min="5119" max="5119" width="23.7109375" customWidth="1"/>
    <col min="5120" max="5121" width="38.42578125" customWidth="1"/>
    <col min="5122" max="5122" width="26.140625" customWidth="1"/>
    <col min="5123" max="5123" width="23.7109375" customWidth="1"/>
    <col min="5124" max="5124" width="16" customWidth="1"/>
    <col min="5125" max="5125" width="15.7109375" customWidth="1"/>
    <col min="5126" max="5126" width="15.42578125" customWidth="1"/>
    <col min="5127" max="5127" width="15.7109375" customWidth="1"/>
    <col min="5375" max="5375" width="23.7109375" customWidth="1"/>
    <col min="5376" max="5377" width="38.42578125" customWidth="1"/>
    <col min="5378" max="5378" width="26.140625" customWidth="1"/>
    <col min="5379" max="5379" width="23.7109375" customWidth="1"/>
    <col min="5380" max="5380" width="16" customWidth="1"/>
    <col min="5381" max="5381" width="15.7109375" customWidth="1"/>
    <col min="5382" max="5382" width="15.42578125" customWidth="1"/>
    <col min="5383" max="5383" width="15.7109375" customWidth="1"/>
    <col min="5631" max="5631" width="23.7109375" customWidth="1"/>
    <col min="5632" max="5633" width="38.42578125" customWidth="1"/>
    <col min="5634" max="5634" width="26.140625" customWidth="1"/>
    <col min="5635" max="5635" width="23.7109375" customWidth="1"/>
    <col min="5636" max="5636" width="16" customWidth="1"/>
    <col min="5637" max="5637" width="15.7109375" customWidth="1"/>
    <col min="5638" max="5638" width="15.42578125" customWidth="1"/>
    <col min="5639" max="5639" width="15.7109375" customWidth="1"/>
    <col min="5887" max="5887" width="23.7109375" customWidth="1"/>
    <col min="5888" max="5889" width="38.42578125" customWidth="1"/>
    <col min="5890" max="5890" width="26.140625" customWidth="1"/>
    <col min="5891" max="5891" width="23.7109375" customWidth="1"/>
    <col min="5892" max="5892" width="16" customWidth="1"/>
    <col min="5893" max="5893" width="15.7109375" customWidth="1"/>
    <col min="5894" max="5894" width="15.42578125" customWidth="1"/>
    <col min="5895" max="5895" width="15.7109375" customWidth="1"/>
    <col min="6143" max="6143" width="23.7109375" customWidth="1"/>
    <col min="6144" max="6145" width="38.42578125" customWidth="1"/>
    <col min="6146" max="6146" width="26.140625" customWidth="1"/>
    <col min="6147" max="6147" width="23.7109375" customWidth="1"/>
    <col min="6148" max="6148" width="16" customWidth="1"/>
    <col min="6149" max="6149" width="15.7109375" customWidth="1"/>
    <col min="6150" max="6150" width="15.42578125" customWidth="1"/>
    <col min="6151" max="6151" width="15.7109375" customWidth="1"/>
    <col min="6399" max="6399" width="23.7109375" customWidth="1"/>
    <col min="6400" max="6401" width="38.42578125" customWidth="1"/>
    <col min="6402" max="6402" width="26.140625" customWidth="1"/>
    <col min="6403" max="6403" width="23.7109375" customWidth="1"/>
    <col min="6404" max="6404" width="16" customWidth="1"/>
    <col min="6405" max="6405" width="15.7109375" customWidth="1"/>
    <col min="6406" max="6406" width="15.42578125" customWidth="1"/>
    <col min="6407" max="6407" width="15.7109375" customWidth="1"/>
    <col min="6655" max="6655" width="23.7109375" customWidth="1"/>
    <col min="6656" max="6657" width="38.42578125" customWidth="1"/>
    <col min="6658" max="6658" width="26.140625" customWidth="1"/>
    <col min="6659" max="6659" width="23.7109375" customWidth="1"/>
    <col min="6660" max="6660" width="16" customWidth="1"/>
    <col min="6661" max="6661" width="15.7109375" customWidth="1"/>
    <col min="6662" max="6662" width="15.42578125" customWidth="1"/>
    <col min="6663" max="6663" width="15.7109375" customWidth="1"/>
    <col min="6911" max="6911" width="23.7109375" customWidth="1"/>
    <col min="6912" max="6913" width="38.42578125" customWidth="1"/>
    <col min="6914" max="6914" width="26.140625" customWidth="1"/>
    <col min="6915" max="6915" width="23.7109375" customWidth="1"/>
    <col min="6916" max="6916" width="16" customWidth="1"/>
    <col min="6917" max="6917" width="15.7109375" customWidth="1"/>
    <col min="6918" max="6918" width="15.42578125" customWidth="1"/>
    <col min="6919" max="6919" width="15.7109375" customWidth="1"/>
    <col min="7167" max="7167" width="23.7109375" customWidth="1"/>
    <col min="7168" max="7169" width="38.42578125" customWidth="1"/>
    <col min="7170" max="7170" width="26.140625" customWidth="1"/>
    <col min="7171" max="7171" width="23.7109375" customWidth="1"/>
    <col min="7172" max="7172" width="16" customWidth="1"/>
    <col min="7173" max="7173" width="15.7109375" customWidth="1"/>
    <col min="7174" max="7174" width="15.42578125" customWidth="1"/>
    <col min="7175" max="7175" width="15.7109375" customWidth="1"/>
    <col min="7423" max="7423" width="23.7109375" customWidth="1"/>
    <col min="7424" max="7425" width="38.42578125" customWidth="1"/>
    <col min="7426" max="7426" width="26.140625" customWidth="1"/>
    <col min="7427" max="7427" width="23.7109375" customWidth="1"/>
    <col min="7428" max="7428" width="16" customWidth="1"/>
    <col min="7429" max="7429" width="15.7109375" customWidth="1"/>
    <col min="7430" max="7430" width="15.42578125" customWidth="1"/>
    <col min="7431" max="7431" width="15.7109375" customWidth="1"/>
    <col min="7679" max="7679" width="23.7109375" customWidth="1"/>
    <col min="7680" max="7681" width="38.42578125" customWidth="1"/>
    <col min="7682" max="7682" width="26.140625" customWidth="1"/>
    <col min="7683" max="7683" width="23.7109375" customWidth="1"/>
    <col min="7684" max="7684" width="16" customWidth="1"/>
    <col min="7685" max="7685" width="15.7109375" customWidth="1"/>
    <col min="7686" max="7686" width="15.42578125" customWidth="1"/>
    <col min="7687" max="7687" width="15.7109375" customWidth="1"/>
    <col min="7935" max="7935" width="23.7109375" customWidth="1"/>
    <col min="7936" max="7937" width="38.42578125" customWidth="1"/>
    <col min="7938" max="7938" width="26.140625" customWidth="1"/>
    <col min="7939" max="7939" width="23.7109375" customWidth="1"/>
    <col min="7940" max="7940" width="16" customWidth="1"/>
    <col min="7941" max="7941" width="15.7109375" customWidth="1"/>
    <col min="7942" max="7942" width="15.42578125" customWidth="1"/>
    <col min="7943" max="7943" width="15.7109375" customWidth="1"/>
    <col min="8191" max="8191" width="23.7109375" customWidth="1"/>
    <col min="8192" max="8193" width="38.42578125" customWidth="1"/>
    <col min="8194" max="8194" width="26.140625" customWidth="1"/>
    <col min="8195" max="8195" width="23.7109375" customWidth="1"/>
    <col min="8196" max="8196" width="16" customWidth="1"/>
    <col min="8197" max="8197" width="15.7109375" customWidth="1"/>
    <col min="8198" max="8198" width="15.42578125" customWidth="1"/>
    <col min="8199" max="8199" width="15.7109375" customWidth="1"/>
    <col min="8447" max="8447" width="23.7109375" customWidth="1"/>
    <col min="8448" max="8449" width="38.42578125" customWidth="1"/>
    <col min="8450" max="8450" width="26.140625" customWidth="1"/>
    <col min="8451" max="8451" width="23.7109375" customWidth="1"/>
    <col min="8452" max="8452" width="16" customWidth="1"/>
    <col min="8453" max="8453" width="15.7109375" customWidth="1"/>
    <col min="8454" max="8454" width="15.42578125" customWidth="1"/>
    <col min="8455" max="8455" width="15.7109375" customWidth="1"/>
    <col min="8703" max="8703" width="23.7109375" customWidth="1"/>
    <col min="8704" max="8705" width="38.42578125" customWidth="1"/>
    <col min="8706" max="8706" width="26.140625" customWidth="1"/>
    <col min="8707" max="8707" width="23.7109375" customWidth="1"/>
    <col min="8708" max="8708" width="16" customWidth="1"/>
    <col min="8709" max="8709" width="15.7109375" customWidth="1"/>
    <col min="8710" max="8710" width="15.42578125" customWidth="1"/>
    <col min="8711" max="8711" width="15.7109375" customWidth="1"/>
    <col min="8959" max="8959" width="23.7109375" customWidth="1"/>
    <col min="8960" max="8961" width="38.42578125" customWidth="1"/>
    <col min="8962" max="8962" width="26.140625" customWidth="1"/>
    <col min="8963" max="8963" width="23.7109375" customWidth="1"/>
    <col min="8964" max="8964" width="16" customWidth="1"/>
    <col min="8965" max="8965" width="15.7109375" customWidth="1"/>
    <col min="8966" max="8966" width="15.42578125" customWidth="1"/>
    <col min="8967" max="8967" width="15.7109375" customWidth="1"/>
    <col min="9215" max="9215" width="23.7109375" customWidth="1"/>
    <col min="9216" max="9217" width="38.42578125" customWidth="1"/>
    <col min="9218" max="9218" width="26.140625" customWidth="1"/>
    <col min="9219" max="9219" width="23.7109375" customWidth="1"/>
    <col min="9220" max="9220" width="16" customWidth="1"/>
    <col min="9221" max="9221" width="15.7109375" customWidth="1"/>
    <col min="9222" max="9222" width="15.42578125" customWidth="1"/>
    <col min="9223" max="9223" width="15.7109375" customWidth="1"/>
    <col min="9471" max="9471" width="23.7109375" customWidth="1"/>
    <col min="9472" max="9473" width="38.42578125" customWidth="1"/>
    <col min="9474" max="9474" width="26.140625" customWidth="1"/>
    <col min="9475" max="9475" width="23.7109375" customWidth="1"/>
    <col min="9476" max="9476" width="16" customWidth="1"/>
    <col min="9477" max="9477" width="15.7109375" customWidth="1"/>
    <col min="9478" max="9478" width="15.42578125" customWidth="1"/>
    <col min="9479" max="9479" width="15.7109375" customWidth="1"/>
    <col min="9727" max="9727" width="23.7109375" customWidth="1"/>
    <col min="9728" max="9729" width="38.42578125" customWidth="1"/>
    <col min="9730" max="9730" width="26.140625" customWidth="1"/>
    <col min="9731" max="9731" width="23.7109375" customWidth="1"/>
    <col min="9732" max="9732" width="16" customWidth="1"/>
    <col min="9733" max="9733" width="15.7109375" customWidth="1"/>
    <col min="9734" max="9734" width="15.42578125" customWidth="1"/>
    <col min="9735" max="9735" width="15.7109375" customWidth="1"/>
    <col min="9983" max="9983" width="23.7109375" customWidth="1"/>
    <col min="9984" max="9985" width="38.42578125" customWidth="1"/>
    <col min="9986" max="9986" width="26.140625" customWidth="1"/>
    <col min="9987" max="9987" width="23.7109375" customWidth="1"/>
    <col min="9988" max="9988" width="16" customWidth="1"/>
    <col min="9989" max="9989" width="15.7109375" customWidth="1"/>
    <col min="9990" max="9990" width="15.42578125" customWidth="1"/>
    <col min="9991" max="9991" width="15.7109375" customWidth="1"/>
    <col min="10239" max="10239" width="23.7109375" customWidth="1"/>
    <col min="10240" max="10241" width="38.42578125" customWidth="1"/>
    <col min="10242" max="10242" width="26.140625" customWidth="1"/>
    <col min="10243" max="10243" width="23.7109375" customWidth="1"/>
    <col min="10244" max="10244" width="16" customWidth="1"/>
    <col min="10245" max="10245" width="15.7109375" customWidth="1"/>
    <col min="10246" max="10246" width="15.42578125" customWidth="1"/>
    <col min="10247" max="10247" width="15.7109375" customWidth="1"/>
    <col min="10495" max="10495" width="23.7109375" customWidth="1"/>
    <col min="10496" max="10497" width="38.42578125" customWidth="1"/>
    <col min="10498" max="10498" width="26.140625" customWidth="1"/>
    <col min="10499" max="10499" width="23.7109375" customWidth="1"/>
    <col min="10500" max="10500" width="16" customWidth="1"/>
    <col min="10501" max="10501" width="15.7109375" customWidth="1"/>
    <col min="10502" max="10502" width="15.42578125" customWidth="1"/>
    <col min="10503" max="10503" width="15.7109375" customWidth="1"/>
    <col min="10751" max="10751" width="23.7109375" customWidth="1"/>
    <col min="10752" max="10753" width="38.42578125" customWidth="1"/>
    <col min="10754" max="10754" width="26.140625" customWidth="1"/>
    <col min="10755" max="10755" width="23.7109375" customWidth="1"/>
    <col min="10756" max="10756" width="16" customWidth="1"/>
    <col min="10757" max="10757" width="15.7109375" customWidth="1"/>
    <col min="10758" max="10758" width="15.42578125" customWidth="1"/>
    <col min="10759" max="10759" width="15.7109375" customWidth="1"/>
    <col min="11007" max="11007" width="23.7109375" customWidth="1"/>
    <col min="11008" max="11009" width="38.42578125" customWidth="1"/>
    <col min="11010" max="11010" width="26.140625" customWidth="1"/>
    <col min="11011" max="11011" width="23.7109375" customWidth="1"/>
    <col min="11012" max="11012" width="16" customWidth="1"/>
    <col min="11013" max="11013" width="15.7109375" customWidth="1"/>
    <col min="11014" max="11014" width="15.42578125" customWidth="1"/>
    <col min="11015" max="11015" width="15.7109375" customWidth="1"/>
    <col min="11263" max="11263" width="23.7109375" customWidth="1"/>
    <col min="11264" max="11265" width="38.42578125" customWidth="1"/>
    <col min="11266" max="11266" width="26.140625" customWidth="1"/>
    <col min="11267" max="11267" width="23.7109375" customWidth="1"/>
    <col min="11268" max="11268" width="16" customWidth="1"/>
    <col min="11269" max="11269" width="15.7109375" customWidth="1"/>
    <col min="11270" max="11270" width="15.42578125" customWidth="1"/>
    <col min="11271" max="11271" width="15.7109375" customWidth="1"/>
    <col min="11519" max="11519" width="23.7109375" customWidth="1"/>
    <col min="11520" max="11521" width="38.42578125" customWidth="1"/>
    <col min="11522" max="11522" width="26.140625" customWidth="1"/>
    <col min="11523" max="11523" width="23.7109375" customWidth="1"/>
    <col min="11524" max="11524" width="16" customWidth="1"/>
    <col min="11525" max="11525" width="15.7109375" customWidth="1"/>
    <col min="11526" max="11526" width="15.42578125" customWidth="1"/>
    <col min="11527" max="11527" width="15.7109375" customWidth="1"/>
    <col min="11775" max="11775" width="23.7109375" customWidth="1"/>
    <col min="11776" max="11777" width="38.42578125" customWidth="1"/>
    <col min="11778" max="11778" width="26.140625" customWidth="1"/>
    <col min="11779" max="11779" width="23.7109375" customWidth="1"/>
    <col min="11780" max="11780" width="16" customWidth="1"/>
    <col min="11781" max="11781" width="15.7109375" customWidth="1"/>
    <col min="11782" max="11782" width="15.42578125" customWidth="1"/>
    <col min="11783" max="11783" width="15.7109375" customWidth="1"/>
    <col min="12031" max="12031" width="23.7109375" customWidth="1"/>
    <col min="12032" max="12033" width="38.42578125" customWidth="1"/>
    <col min="12034" max="12034" width="26.140625" customWidth="1"/>
    <col min="12035" max="12035" width="23.7109375" customWidth="1"/>
    <col min="12036" max="12036" width="16" customWidth="1"/>
    <col min="12037" max="12037" width="15.7109375" customWidth="1"/>
    <col min="12038" max="12038" width="15.42578125" customWidth="1"/>
    <col min="12039" max="12039" width="15.7109375" customWidth="1"/>
    <col min="12287" max="12287" width="23.7109375" customWidth="1"/>
    <col min="12288" max="12289" width="38.42578125" customWidth="1"/>
    <col min="12290" max="12290" width="26.140625" customWidth="1"/>
    <col min="12291" max="12291" width="23.7109375" customWidth="1"/>
    <col min="12292" max="12292" width="16" customWidth="1"/>
    <col min="12293" max="12293" width="15.7109375" customWidth="1"/>
    <col min="12294" max="12294" width="15.42578125" customWidth="1"/>
    <col min="12295" max="12295" width="15.7109375" customWidth="1"/>
    <col min="12543" max="12543" width="23.7109375" customWidth="1"/>
    <col min="12544" max="12545" width="38.42578125" customWidth="1"/>
    <col min="12546" max="12546" width="26.140625" customWidth="1"/>
    <col min="12547" max="12547" width="23.7109375" customWidth="1"/>
    <col min="12548" max="12548" width="16" customWidth="1"/>
    <col min="12549" max="12549" width="15.7109375" customWidth="1"/>
    <col min="12550" max="12550" width="15.42578125" customWidth="1"/>
    <col min="12551" max="12551" width="15.7109375" customWidth="1"/>
    <col min="12799" max="12799" width="23.7109375" customWidth="1"/>
    <col min="12800" max="12801" width="38.42578125" customWidth="1"/>
    <col min="12802" max="12802" width="26.140625" customWidth="1"/>
    <col min="12803" max="12803" width="23.7109375" customWidth="1"/>
    <col min="12804" max="12804" width="16" customWidth="1"/>
    <col min="12805" max="12805" width="15.7109375" customWidth="1"/>
    <col min="12806" max="12806" width="15.42578125" customWidth="1"/>
    <col min="12807" max="12807" width="15.7109375" customWidth="1"/>
    <col min="13055" max="13055" width="23.7109375" customWidth="1"/>
    <col min="13056" max="13057" width="38.42578125" customWidth="1"/>
    <col min="13058" max="13058" width="26.140625" customWidth="1"/>
    <col min="13059" max="13059" width="23.7109375" customWidth="1"/>
    <col min="13060" max="13060" width="16" customWidth="1"/>
    <col min="13061" max="13061" width="15.7109375" customWidth="1"/>
    <col min="13062" max="13062" width="15.42578125" customWidth="1"/>
    <col min="13063" max="13063" width="15.7109375" customWidth="1"/>
    <col min="13311" max="13311" width="23.7109375" customWidth="1"/>
    <col min="13312" max="13313" width="38.42578125" customWidth="1"/>
    <col min="13314" max="13314" width="26.140625" customWidth="1"/>
    <col min="13315" max="13315" width="23.7109375" customWidth="1"/>
    <col min="13316" max="13316" width="16" customWidth="1"/>
    <col min="13317" max="13317" width="15.7109375" customWidth="1"/>
    <col min="13318" max="13318" width="15.42578125" customWidth="1"/>
    <col min="13319" max="13319" width="15.7109375" customWidth="1"/>
    <col min="13567" max="13567" width="23.7109375" customWidth="1"/>
    <col min="13568" max="13569" width="38.42578125" customWidth="1"/>
    <col min="13570" max="13570" width="26.140625" customWidth="1"/>
    <col min="13571" max="13571" width="23.7109375" customWidth="1"/>
    <col min="13572" max="13572" width="16" customWidth="1"/>
    <col min="13573" max="13573" width="15.7109375" customWidth="1"/>
    <col min="13574" max="13574" width="15.42578125" customWidth="1"/>
    <col min="13575" max="13575" width="15.7109375" customWidth="1"/>
    <col min="13823" max="13823" width="23.7109375" customWidth="1"/>
    <col min="13824" max="13825" width="38.42578125" customWidth="1"/>
    <col min="13826" max="13826" width="26.140625" customWidth="1"/>
    <col min="13827" max="13827" width="23.7109375" customWidth="1"/>
    <col min="13828" max="13828" width="16" customWidth="1"/>
    <col min="13829" max="13829" width="15.7109375" customWidth="1"/>
    <col min="13830" max="13830" width="15.42578125" customWidth="1"/>
    <col min="13831" max="13831" width="15.7109375" customWidth="1"/>
    <col min="14079" max="14079" width="23.7109375" customWidth="1"/>
    <col min="14080" max="14081" width="38.42578125" customWidth="1"/>
    <col min="14082" max="14082" width="26.140625" customWidth="1"/>
    <col min="14083" max="14083" width="23.7109375" customWidth="1"/>
    <col min="14084" max="14084" width="16" customWidth="1"/>
    <col min="14085" max="14085" width="15.7109375" customWidth="1"/>
    <col min="14086" max="14086" width="15.42578125" customWidth="1"/>
    <col min="14087" max="14087" width="15.7109375" customWidth="1"/>
    <col min="14335" max="14335" width="23.7109375" customWidth="1"/>
    <col min="14336" max="14337" width="38.42578125" customWidth="1"/>
    <col min="14338" max="14338" width="26.140625" customWidth="1"/>
    <col min="14339" max="14339" width="23.7109375" customWidth="1"/>
    <col min="14340" max="14340" width="16" customWidth="1"/>
    <col min="14341" max="14341" width="15.7109375" customWidth="1"/>
    <col min="14342" max="14342" width="15.42578125" customWidth="1"/>
    <col min="14343" max="14343" width="15.7109375" customWidth="1"/>
    <col min="14591" max="14591" width="23.7109375" customWidth="1"/>
    <col min="14592" max="14593" width="38.42578125" customWidth="1"/>
    <col min="14594" max="14594" width="26.140625" customWidth="1"/>
    <col min="14595" max="14595" width="23.7109375" customWidth="1"/>
    <col min="14596" max="14596" width="16" customWidth="1"/>
    <col min="14597" max="14597" width="15.7109375" customWidth="1"/>
    <col min="14598" max="14598" width="15.42578125" customWidth="1"/>
    <col min="14599" max="14599" width="15.7109375" customWidth="1"/>
    <col min="14847" max="14847" width="23.7109375" customWidth="1"/>
    <col min="14848" max="14849" width="38.42578125" customWidth="1"/>
    <col min="14850" max="14850" width="26.140625" customWidth="1"/>
    <col min="14851" max="14851" width="23.7109375" customWidth="1"/>
    <col min="14852" max="14852" width="16" customWidth="1"/>
    <col min="14853" max="14853" width="15.7109375" customWidth="1"/>
    <col min="14854" max="14854" width="15.42578125" customWidth="1"/>
    <col min="14855" max="14855" width="15.7109375" customWidth="1"/>
    <col min="15103" max="15103" width="23.7109375" customWidth="1"/>
    <col min="15104" max="15105" width="38.42578125" customWidth="1"/>
    <col min="15106" max="15106" width="26.140625" customWidth="1"/>
    <col min="15107" max="15107" width="23.7109375" customWidth="1"/>
    <col min="15108" max="15108" width="16" customWidth="1"/>
    <col min="15109" max="15109" width="15.7109375" customWidth="1"/>
    <col min="15110" max="15110" width="15.42578125" customWidth="1"/>
    <col min="15111" max="15111" width="15.7109375" customWidth="1"/>
    <col min="15359" max="15359" width="23.7109375" customWidth="1"/>
    <col min="15360" max="15361" width="38.42578125" customWidth="1"/>
    <col min="15362" max="15362" width="26.140625" customWidth="1"/>
    <col min="15363" max="15363" width="23.7109375" customWidth="1"/>
    <col min="15364" max="15364" width="16" customWidth="1"/>
    <col min="15365" max="15365" width="15.7109375" customWidth="1"/>
    <col min="15366" max="15366" width="15.42578125" customWidth="1"/>
    <col min="15367" max="15367" width="15.7109375" customWidth="1"/>
    <col min="15615" max="15615" width="23.7109375" customWidth="1"/>
    <col min="15616" max="15617" width="38.42578125" customWidth="1"/>
    <col min="15618" max="15618" width="26.140625" customWidth="1"/>
    <col min="15619" max="15619" width="23.7109375" customWidth="1"/>
    <col min="15620" max="15620" width="16" customWidth="1"/>
    <col min="15621" max="15621" width="15.7109375" customWidth="1"/>
    <col min="15622" max="15622" width="15.42578125" customWidth="1"/>
    <col min="15623" max="15623" width="15.7109375" customWidth="1"/>
    <col min="15871" max="15871" width="23.7109375" customWidth="1"/>
    <col min="15872" max="15873" width="38.42578125" customWidth="1"/>
    <col min="15874" max="15874" width="26.140625" customWidth="1"/>
    <col min="15875" max="15875" width="23.7109375" customWidth="1"/>
    <col min="15876" max="15876" width="16" customWidth="1"/>
    <col min="15877" max="15877" width="15.7109375" customWidth="1"/>
    <col min="15878" max="15878" width="15.42578125" customWidth="1"/>
    <col min="15879" max="15879" width="15.7109375" customWidth="1"/>
    <col min="16127" max="16127" width="23.7109375" customWidth="1"/>
    <col min="16128" max="16129" width="38.42578125" customWidth="1"/>
    <col min="16130" max="16130" width="26.140625" customWidth="1"/>
    <col min="16131" max="16131" width="23.7109375" customWidth="1"/>
    <col min="16132" max="16132" width="16" customWidth="1"/>
    <col min="16133" max="16133" width="15.7109375" customWidth="1"/>
    <col min="16134" max="16134" width="15.42578125" customWidth="1"/>
    <col min="16135" max="16135" width="15.7109375" customWidth="1"/>
  </cols>
  <sheetData>
    <row r="1" spans="1:11" ht="88.5" customHeight="1" x14ac:dyDescent="0.2">
      <c r="A1" s="3" t="s">
        <v>99</v>
      </c>
      <c r="B1" s="3" t="s">
        <v>16</v>
      </c>
      <c r="C1" s="3" t="s">
        <v>22</v>
      </c>
      <c r="D1" s="3" t="s">
        <v>17</v>
      </c>
      <c r="E1" s="3" t="s">
        <v>21</v>
      </c>
      <c r="F1" s="3" t="s">
        <v>18</v>
      </c>
      <c r="G1" s="3" t="s">
        <v>19</v>
      </c>
      <c r="H1" s="111" t="s">
        <v>70</v>
      </c>
      <c r="I1" s="3" t="s">
        <v>92</v>
      </c>
      <c r="J1" s="223" t="s">
        <v>107</v>
      </c>
    </row>
    <row r="2" spans="1:11" ht="38.25" x14ac:dyDescent="0.2">
      <c r="A2" s="2">
        <v>325</v>
      </c>
      <c r="B2" s="2" t="s">
        <v>126</v>
      </c>
      <c r="D2" s="2" t="s">
        <v>128</v>
      </c>
      <c r="E2" s="2" t="s">
        <v>130</v>
      </c>
      <c r="H2" s="112" t="s">
        <v>87</v>
      </c>
      <c r="I2" s="112" t="s">
        <v>124</v>
      </c>
      <c r="J2" s="275">
        <v>40.333333333333336</v>
      </c>
      <c r="K2" s="234"/>
    </row>
    <row r="3" spans="1:11" ht="38.25" x14ac:dyDescent="0.2">
      <c r="A3" s="31">
        <v>326</v>
      </c>
      <c r="B3" s="2" t="s">
        <v>127</v>
      </c>
      <c r="D3" s="2" t="s">
        <v>129</v>
      </c>
      <c r="E3" s="2" t="s">
        <v>130</v>
      </c>
      <c r="H3" s="112" t="s">
        <v>87</v>
      </c>
      <c r="I3" s="112" t="s">
        <v>125</v>
      </c>
      <c r="J3" s="275">
        <v>24.2</v>
      </c>
      <c r="K3" s="234"/>
    </row>
  </sheetData>
  <autoFilter ref="B1:I3"/>
  <sortState ref="A2:L63">
    <sortCondition ref="A1"/>
  </sortState>
  <dataValidations count="1">
    <dataValidation type="list" allowBlank="1" showInputMessage="1" showErrorMessage="1" sqref="G1 SW1 ACS1 AMO1 AWK1 BGG1 BQC1 BZY1 CJU1 CTQ1 DDM1 DNI1 DXE1 EHA1 EQW1 FAS1 FKO1 FUK1 GEG1 GOC1 GXY1 HHU1 HRQ1 IBM1 ILI1 IVE1 JFA1 JOW1 JYS1 KIO1 KSK1 LCG1 LMC1 LVY1 MFU1 MPQ1 MZM1 NJI1 NTE1 ODA1 OMW1 OWS1 PGO1 PQK1 QAG1 QKC1 QTY1 RDU1 RNQ1 RXM1 SHI1 SRE1 TBA1 TKW1 TUS1 UEO1 UOK1 UYG1 VIC1 VRY1 WBU1 WLQ1 WVM1 JA1 WLR982981:WLR1048576 WBV982981:WBV1048576 VRZ982981:VRZ1048576 VID982981:VID1048576 UYH982981:UYH1048576 UOL982981:UOL1048576 UEP982981:UEP1048576 TUT982981:TUT1048576 TKX982981:TKX1048576 TBB982981:TBB1048576 SRF982981:SRF1048576 SHJ982981:SHJ1048576 RXN982981:RXN1048576 RNR982981:RNR1048576 RDV982981:RDV1048576 QTZ982981:QTZ1048576 QKD982981:QKD1048576 QAH982981:QAH1048576 PQL982981:PQL1048576 PGP982981:PGP1048576 OWT982981:OWT1048576 OMX982981:OMX1048576 ODB982981:ODB1048576 NTF982981:NTF1048576 NJJ982981:NJJ1048576 MZN982981:MZN1048576 MPR982981:MPR1048576 MFV982981:MFV1048576 LVZ982981:LVZ1048576 LMD982981:LMD1048576 LCH982981:LCH1048576 KSL982981:KSL1048576 KIP982981:KIP1048576 JYT982981:JYT1048576 JOX982981:JOX1048576 JFB982981:JFB1048576 IVF982981:IVF1048576 ILJ982981:ILJ1048576 IBN982981:IBN1048576 HRR982981:HRR1048576 HHV982981:HHV1048576 GXZ982981:GXZ1048576 GOD982981:GOD1048576 GEH982981:GEH1048576 FUL982981:FUL1048576 FKP982981:FKP1048576 FAT982981:FAT1048576 EQX982981:EQX1048576 EHB982981:EHB1048576 DXF982981:DXF1048576 DNJ982981:DNJ1048576 DDN982981:DDN1048576 CTR982981:CTR1048576 CJV982981:CJV1048576 BZZ982981:BZZ1048576 BQD982981:BQD1048576 BGH982981:BGH1048576 AWL982981:AWL1048576 AMP982981:AMP1048576 ACT982981:ACT1048576 SX982981:SX1048576 JB982981:JB1048576 WVN982981:WVN1048576 WVN917445:WVN982979 WLR917445:WLR982979 WBV917445:WBV982979 VRZ917445:VRZ982979 VID917445:VID982979 UYH917445:UYH982979 UOL917445:UOL982979 UEP917445:UEP982979 TUT917445:TUT982979 TKX917445:TKX982979 TBB917445:TBB982979 SRF917445:SRF982979 SHJ917445:SHJ982979 RXN917445:RXN982979 RNR917445:RNR982979 RDV917445:RDV982979 QTZ917445:QTZ982979 QKD917445:QKD982979 QAH917445:QAH982979 PQL917445:PQL982979 PGP917445:PGP982979 OWT917445:OWT982979 OMX917445:OMX982979 ODB917445:ODB982979 NTF917445:NTF982979 NJJ917445:NJJ982979 MZN917445:MZN982979 MPR917445:MPR982979 MFV917445:MFV982979 LVZ917445:LVZ982979 LMD917445:LMD982979 LCH917445:LCH982979 KSL917445:KSL982979 KIP917445:KIP982979 JYT917445:JYT982979 JOX917445:JOX982979 JFB917445:JFB982979 IVF917445:IVF982979 ILJ917445:ILJ982979 IBN917445:IBN982979 HRR917445:HRR982979 HHV917445:HHV982979 GXZ917445:GXZ982979 GOD917445:GOD982979 GEH917445:GEH982979 FUL917445:FUL982979 FKP917445:FKP982979 FAT917445:FAT982979 EQX917445:EQX982979 EHB917445:EHB982979 DXF917445:DXF982979 DNJ917445:DNJ982979 DDN917445:DDN982979 CTR917445:CTR982979 CJV917445:CJV982979 BZZ917445:BZZ982979 BQD917445:BQD982979 BGH917445:BGH982979 AWL917445:AWL982979 AMP917445:AMP982979 ACT917445:ACT982979 SX917445:SX982979 JB917445:JB982979 WVN851909:WVN917443 WLR851909:WLR917443 WBV851909:WBV917443 VRZ851909:VRZ917443 VID851909:VID917443 UYH851909:UYH917443 UOL851909:UOL917443 UEP851909:UEP917443 TUT851909:TUT917443 TKX851909:TKX917443 TBB851909:TBB917443 SRF851909:SRF917443 SHJ851909:SHJ917443 RXN851909:RXN917443 RNR851909:RNR917443 RDV851909:RDV917443 QTZ851909:QTZ917443 QKD851909:QKD917443 QAH851909:QAH917443 PQL851909:PQL917443 PGP851909:PGP917443 OWT851909:OWT917443 OMX851909:OMX917443 ODB851909:ODB917443 NTF851909:NTF917443 NJJ851909:NJJ917443 MZN851909:MZN917443 MPR851909:MPR917443 MFV851909:MFV917443 LVZ851909:LVZ917443 LMD851909:LMD917443 LCH851909:LCH917443 KSL851909:KSL917443 KIP851909:KIP917443 JYT851909:JYT917443 JOX851909:JOX917443 JFB851909:JFB917443 IVF851909:IVF917443 ILJ851909:ILJ917443 IBN851909:IBN917443 HRR851909:HRR917443 HHV851909:HHV917443 GXZ851909:GXZ917443 GOD851909:GOD917443 GEH851909:GEH917443 FUL851909:FUL917443 FKP851909:FKP917443 FAT851909:FAT917443 EQX851909:EQX917443 EHB851909:EHB917443 DXF851909:DXF917443 DNJ851909:DNJ917443 DDN851909:DDN917443 CTR851909:CTR917443 CJV851909:CJV917443 BZZ851909:BZZ917443 BQD851909:BQD917443 BGH851909:BGH917443 AWL851909:AWL917443 AMP851909:AMP917443 ACT851909:ACT917443 SX851909:SX917443 JB851909:JB917443 WVN786373:WVN851907 WLR786373:WLR851907 WBV786373:WBV851907 VRZ786373:VRZ851907 VID786373:VID851907 UYH786373:UYH851907 UOL786373:UOL851907 UEP786373:UEP851907 TUT786373:TUT851907 TKX786373:TKX851907 TBB786373:TBB851907 SRF786373:SRF851907 SHJ786373:SHJ851907 RXN786373:RXN851907 RNR786373:RNR851907 RDV786373:RDV851907 QTZ786373:QTZ851907 QKD786373:QKD851907 QAH786373:QAH851907 PQL786373:PQL851907 PGP786373:PGP851907 OWT786373:OWT851907 OMX786373:OMX851907 ODB786373:ODB851907 NTF786373:NTF851907 NJJ786373:NJJ851907 MZN786373:MZN851907 MPR786373:MPR851907 MFV786373:MFV851907 LVZ786373:LVZ851907 LMD786373:LMD851907 LCH786373:LCH851907 KSL786373:KSL851907 KIP786373:KIP851907 JYT786373:JYT851907 JOX786373:JOX851907 JFB786373:JFB851907 IVF786373:IVF851907 ILJ786373:ILJ851907 IBN786373:IBN851907 HRR786373:HRR851907 HHV786373:HHV851907 GXZ786373:GXZ851907 GOD786373:GOD851907 GEH786373:GEH851907 FUL786373:FUL851907 FKP786373:FKP851907 FAT786373:FAT851907 EQX786373:EQX851907 EHB786373:EHB851907 DXF786373:DXF851907 DNJ786373:DNJ851907 DDN786373:DDN851907 CTR786373:CTR851907 CJV786373:CJV851907 BZZ786373:BZZ851907 BQD786373:BQD851907 BGH786373:BGH851907 AWL786373:AWL851907 AMP786373:AMP851907 ACT786373:ACT851907 SX786373:SX851907 JB786373:JB851907 WVN720837:WVN786371 WLR720837:WLR786371 WBV720837:WBV786371 VRZ720837:VRZ786371 VID720837:VID786371 UYH720837:UYH786371 UOL720837:UOL786371 UEP720837:UEP786371 TUT720837:TUT786371 TKX720837:TKX786371 TBB720837:TBB786371 SRF720837:SRF786371 SHJ720837:SHJ786371 RXN720837:RXN786371 RNR720837:RNR786371 RDV720837:RDV786371 QTZ720837:QTZ786371 QKD720837:QKD786371 QAH720837:QAH786371 PQL720837:PQL786371 PGP720837:PGP786371 OWT720837:OWT786371 OMX720837:OMX786371 ODB720837:ODB786371 NTF720837:NTF786371 NJJ720837:NJJ786371 MZN720837:MZN786371 MPR720837:MPR786371 MFV720837:MFV786371 LVZ720837:LVZ786371 LMD720837:LMD786371 LCH720837:LCH786371 KSL720837:KSL786371 KIP720837:KIP786371 JYT720837:JYT786371 JOX720837:JOX786371 JFB720837:JFB786371 IVF720837:IVF786371 ILJ720837:ILJ786371 IBN720837:IBN786371 HRR720837:HRR786371 HHV720837:HHV786371 GXZ720837:GXZ786371 GOD720837:GOD786371 GEH720837:GEH786371 FUL720837:FUL786371 FKP720837:FKP786371 FAT720837:FAT786371 EQX720837:EQX786371 EHB720837:EHB786371 DXF720837:DXF786371 DNJ720837:DNJ786371 DDN720837:DDN786371 CTR720837:CTR786371 CJV720837:CJV786371 BZZ720837:BZZ786371 BQD720837:BQD786371 BGH720837:BGH786371 AWL720837:AWL786371 AMP720837:AMP786371 ACT720837:ACT786371 SX720837:SX786371 JB720837:JB786371 WVN655301:WVN720835 WLR655301:WLR720835 WBV655301:WBV720835 VRZ655301:VRZ720835 VID655301:VID720835 UYH655301:UYH720835 UOL655301:UOL720835 UEP655301:UEP720835 TUT655301:TUT720835 TKX655301:TKX720835 TBB655301:TBB720835 SRF655301:SRF720835 SHJ655301:SHJ720835 RXN655301:RXN720835 RNR655301:RNR720835 RDV655301:RDV720835 QTZ655301:QTZ720835 QKD655301:QKD720835 QAH655301:QAH720835 PQL655301:PQL720835 PGP655301:PGP720835 OWT655301:OWT720835 OMX655301:OMX720835 ODB655301:ODB720835 NTF655301:NTF720835 NJJ655301:NJJ720835 MZN655301:MZN720835 MPR655301:MPR720835 MFV655301:MFV720835 LVZ655301:LVZ720835 LMD655301:LMD720835 LCH655301:LCH720835 KSL655301:KSL720835 KIP655301:KIP720835 JYT655301:JYT720835 JOX655301:JOX720835 JFB655301:JFB720835 IVF655301:IVF720835 ILJ655301:ILJ720835 IBN655301:IBN720835 HRR655301:HRR720835 HHV655301:HHV720835 GXZ655301:GXZ720835 GOD655301:GOD720835 GEH655301:GEH720835 FUL655301:FUL720835 FKP655301:FKP720835 FAT655301:FAT720835 EQX655301:EQX720835 EHB655301:EHB720835 DXF655301:DXF720835 DNJ655301:DNJ720835 DDN655301:DDN720835 CTR655301:CTR720835 CJV655301:CJV720835 BZZ655301:BZZ720835 BQD655301:BQD720835 BGH655301:BGH720835 AWL655301:AWL720835 AMP655301:AMP720835 ACT655301:ACT720835 SX655301:SX720835 JB655301:JB720835 WVN589765:WVN655299 WLR589765:WLR655299 WBV589765:WBV655299 VRZ589765:VRZ655299 VID589765:VID655299 UYH589765:UYH655299 UOL589765:UOL655299 UEP589765:UEP655299 TUT589765:TUT655299 TKX589765:TKX655299 TBB589765:TBB655299 SRF589765:SRF655299 SHJ589765:SHJ655299 RXN589765:RXN655299 RNR589765:RNR655299 RDV589765:RDV655299 QTZ589765:QTZ655299 QKD589765:QKD655299 QAH589765:QAH655299 PQL589765:PQL655299 PGP589765:PGP655299 OWT589765:OWT655299 OMX589765:OMX655299 ODB589765:ODB655299 NTF589765:NTF655299 NJJ589765:NJJ655299 MZN589765:MZN655299 MPR589765:MPR655299 MFV589765:MFV655299 LVZ589765:LVZ655299 LMD589765:LMD655299 LCH589765:LCH655299 KSL589765:KSL655299 KIP589765:KIP655299 JYT589765:JYT655299 JOX589765:JOX655299 JFB589765:JFB655299 IVF589765:IVF655299 ILJ589765:ILJ655299 IBN589765:IBN655299 HRR589765:HRR655299 HHV589765:HHV655299 GXZ589765:GXZ655299 GOD589765:GOD655299 GEH589765:GEH655299 FUL589765:FUL655299 FKP589765:FKP655299 FAT589765:FAT655299 EQX589765:EQX655299 EHB589765:EHB655299 DXF589765:DXF655299 DNJ589765:DNJ655299 DDN589765:DDN655299 CTR589765:CTR655299 CJV589765:CJV655299 BZZ589765:BZZ655299 BQD589765:BQD655299 BGH589765:BGH655299 AWL589765:AWL655299 AMP589765:AMP655299 ACT589765:ACT655299 SX589765:SX655299 JB589765:JB655299 WVN524229:WVN589763 WLR524229:WLR589763 WBV524229:WBV589763 VRZ524229:VRZ589763 VID524229:VID589763 UYH524229:UYH589763 UOL524229:UOL589763 UEP524229:UEP589763 TUT524229:TUT589763 TKX524229:TKX589763 TBB524229:TBB589763 SRF524229:SRF589763 SHJ524229:SHJ589763 RXN524229:RXN589763 RNR524229:RNR589763 RDV524229:RDV589763 QTZ524229:QTZ589763 QKD524229:QKD589763 QAH524229:QAH589763 PQL524229:PQL589763 PGP524229:PGP589763 OWT524229:OWT589763 OMX524229:OMX589763 ODB524229:ODB589763 NTF524229:NTF589763 NJJ524229:NJJ589763 MZN524229:MZN589763 MPR524229:MPR589763 MFV524229:MFV589763 LVZ524229:LVZ589763 LMD524229:LMD589763 LCH524229:LCH589763 KSL524229:KSL589763 KIP524229:KIP589763 JYT524229:JYT589763 JOX524229:JOX589763 JFB524229:JFB589763 IVF524229:IVF589763 ILJ524229:ILJ589763 IBN524229:IBN589763 HRR524229:HRR589763 HHV524229:HHV589763 GXZ524229:GXZ589763 GOD524229:GOD589763 GEH524229:GEH589763 FUL524229:FUL589763 FKP524229:FKP589763 FAT524229:FAT589763 EQX524229:EQX589763 EHB524229:EHB589763 DXF524229:DXF589763 DNJ524229:DNJ589763 DDN524229:DDN589763 CTR524229:CTR589763 CJV524229:CJV589763 BZZ524229:BZZ589763 BQD524229:BQD589763 BGH524229:BGH589763 AWL524229:AWL589763 AMP524229:AMP589763 ACT524229:ACT589763 SX524229:SX589763 JB524229:JB589763 WVN458693:WVN524227 WLR458693:WLR524227 WBV458693:WBV524227 VRZ458693:VRZ524227 VID458693:VID524227 UYH458693:UYH524227 UOL458693:UOL524227 UEP458693:UEP524227 TUT458693:TUT524227 TKX458693:TKX524227 TBB458693:TBB524227 SRF458693:SRF524227 SHJ458693:SHJ524227 RXN458693:RXN524227 RNR458693:RNR524227 RDV458693:RDV524227 QTZ458693:QTZ524227 QKD458693:QKD524227 QAH458693:QAH524227 PQL458693:PQL524227 PGP458693:PGP524227 OWT458693:OWT524227 OMX458693:OMX524227 ODB458693:ODB524227 NTF458693:NTF524227 NJJ458693:NJJ524227 MZN458693:MZN524227 MPR458693:MPR524227 MFV458693:MFV524227 LVZ458693:LVZ524227 LMD458693:LMD524227 LCH458693:LCH524227 KSL458693:KSL524227 KIP458693:KIP524227 JYT458693:JYT524227 JOX458693:JOX524227 JFB458693:JFB524227 IVF458693:IVF524227 ILJ458693:ILJ524227 IBN458693:IBN524227 HRR458693:HRR524227 HHV458693:HHV524227 GXZ458693:GXZ524227 GOD458693:GOD524227 GEH458693:GEH524227 FUL458693:FUL524227 FKP458693:FKP524227 FAT458693:FAT524227 EQX458693:EQX524227 EHB458693:EHB524227 DXF458693:DXF524227 DNJ458693:DNJ524227 DDN458693:DDN524227 CTR458693:CTR524227 CJV458693:CJV524227 BZZ458693:BZZ524227 BQD458693:BQD524227 BGH458693:BGH524227 AWL458693:AWL524227 AMP458693:AMP524227 ACT458693:ACT524227 SX458693:SX524227 JB458693:JB524227 WVN393157:WVN458691 WLR393157:WLR458691 WBV393157:WBV458691 VRZ393157:VRZ458691 VID393157:VID458691 UYH393157:UYH458691 UOL393157:UOL458691 UEP393157:UEP458691 TUT393157:TUT458691 TKX393157:TKX458691 TBB393157:TBB458691 SRF393157:SRF458691 SHJ393157:SHJ458691 RXN393157:RXN458691 RNR393157:RNR458691 RDV393157:RDV458691 QTZ393157:QTZ458691 QKD393157:QKD458691 QAH393157:QAH458691 PQL393157:PQL458691 PGP393157:PGP458691 OWT393157:OWT458691 OMX393157:OMX458691 ODB393157:ODB458691 NTF393157:NTF458691 NJJ393157:NJJ458691 MZN393157:MZN458691 MPR393157:MPR458691 MFV393157:MFV458691 LVZ393157:LVZ458691 LMD393157:LMD458691 LCH393157:LCH458691 KSL393157:KSL458691 KIP393157:KIP458691 JYT393157:JYT458691 JOX393157:JOX458691 JFB393157:JFB458691 IVF393157:IVF458691 ILJ393157:ILJ458691 IBN393157:IBN458691 HRR393157:HRR458691 HHV393157:HHV458691 GXZ393157:GXZ458691 GOD393157:GOD458691 GEH393157:GEH458691 FUL393157:FUL458691 FKP393157:FKP458691 FAT393157:FAT458691 EQX393157:EQX458691 EHB393157:EHB458691 DXF393157:DXF458691 DNJ393157:DNJ458691 DDN393157:DDN458691 CTR393157:CTR458691 CJV393157:CJV458691 BZZ393157:BZZ458691 BQD393157:BQD458691 BGH393157:BGH458691 AWL393157:AWL458691 AMP393157:AMP458691 ACT393157:ACT458691 SX393157:SX458691 JB393157:JB458691 WVN327621:WVN393155 WLR327621:WLR393155 WBV327621:WBV393155 VRZ327621:VRZ393155 VID327621:VID393155 UYH327621:UYH393155 UOL327621:UOL393155 UEP327621:UEP393155 TUT327621:TUT393155 TKX327621:TKX393155 TBB327621:TBB393155 SRF327621:SRF393155 SHJ327621:SHJ393155 RXN327621:RXN393155 RNR327621:RNR393155 RDV327621:RDV393155 QTZ327621:QTZ393155 QKD327621:QKD393155 QAH327621:QAH393155 PQL327621:PQL393155 PGP327621:PGP393155 OWT327621:OWT393155 OMX327621:OMX393155 ODB327621:ODB393155 NTF327621:NTF393155 NJJ327621:NJJ393155 MZN327621:MZN393155 MPR327621:MPR393155 MFV327621:MFV393155 LVZ327621:LVZ393155 LMD327621:LMD393155 LCH327621:LCH393155 KSL327621:KSL393155 KIP327621:KIP393155 JYT327621:JYT393155 JOX327621:JOX393155 JFB327621:JFB393155 IVF327621:IVF393155 ILJ327621:ILJ393155 IBN327621:IBN393155 HRR327621:HRR393155 HHV327621:HHV393155 GXZ327621:GXZ393155 GOD327621:GOD393155 GEH327621:GEH393155 FUL327621:FUL393155 FKP327621:FKP393155 FAT327621:FAT393155 EQX327621:EQX393155 EHB327621:EHB393155 DXF327621:DXF393155 DNJ327621:DNJ393155 DDN327621:DDN393155 CTR327621:CTR393155 CJV327621:CJV393155 BZZ327621:BZZ393155 BQD327621:BQD393155 BGH327621:BGH393155 AWL327621:AWL393155 AMP327621:AMP393155 ACT327621:ACT393155 SX327621:SX393155 JB327621:JB393155 WVN262085:WVN327619 WLR262085:WLR327619 WBV262085:WBV327619 VRZ262085:VRZ327619 VID262085:VID327619 UYH262085:UYH327619 UOL262085:UOL327619 UEP262085:UEP327619 TUT262085:TUT327619 TKX262085:TKX327619 TBB262085:TBB327619 SRF262085:SRF327619 SHJ262085:SHJ327619 RXN262085:RXN327619 RNR262085:RNR327619 RDV262085:RDV327619 QTZ262085:QTZ327619 QKD262085:QKD327619 QAH262085:QAH327619 PQL262085:PQL327619 PGP262085:PGP327619 OWT262085:OWT327619 OMX262085:OMX327619 ODB262085:ODB327619 NTF262085:NTF327619 NJJ262085:NJJ327619 MZN262085:MZN327619 MPR262085:MPR327619 MFV262085:MFV327619 LVZ262085:LVZ327619 LMD262085:LMD327619 LCH262085:LCH327619 KSL262085:KSL327619 KIP262085:KIP327619 JYT262085:JYT327619 JOX262085:JOX327619 JFB262085:JFB327619 IVF262085:IVF327619 ILJ262085:ILJ327619 IBN262085:IBN327619 HRR262085:HRR327619 HHV262085:HHV327619 GXZ262085:GXZ327619 GOD262085:GOD327619 GEH262085:GEH327619 FUL262085:FUL327619 FKP262085:FKP327619 FAT262085:FAT327619 EQX262085:EQX327619 EHB262085:EHB327619 DXF262085:DXF327619 DNJ262085:DNJ327619 DDN262085:DDN327619 CTR262085:CTR327619 CJV262085:CJV327619 BZZ262085:BZZ327619 BQD262085:BQD327619 BGH262085:BGH327619 AWL262085:AWL327619 AMP262085:AMP327619 ACT262085:ACT327619 SX262085:SX327619 JB262085:JB327619 WVN196549:WVN262083 WLR196549:WLR262083 WBV196549:WBV262083 VRZ196549:VRZ262083 VID196549:VID262083 UYH196549:UYH262083 UOL196549:UOL262083 UEP196549:UEP262083 TUT196549:TUT262083 TKX196549:TKX262083 TBB196549:TBB262083 SRF196549:SRF262083 SHJ196549:SHJ262083 RXN196549:RXN262083 RNR196549:RNR262083 RDV196549:RDV262083 QTZ196549:QTZ262083 QKD196549:QKD262083 QAH196549:QAH262083 PQL196549:PQL262083 PGP196549:PGP262083 OWT196549:OWT262083 OMX196549:OMX262083 ODB196549:ODB262083 NTF196549:NTF262083 NJJ196549:NJJ262083 MZN196549:MZN262083 MPR196549:MPR262083 MFV196549:MFV262083 LVZ196549:LVZ262083 LMD196549:LMD262083 LCH196549:LCH262083 KSL196549:KSL262083 KIP196549:KIP262083 JYT196549:JYT262083 JOX196549:JOX262083 JFB196549:JFB262083 IVF196549:IVF262083 ILJ196549:ILJ262083 IBN196549:IBN262083 HRR196549:HRR262083 HHV196549:HHV262083 GXZ196549:GXZ262083 GOD196549:GOD262083 GEH196549:GEH262083 FUL196549:FUL262083 FKP196549:FKP262083 FAT196549:FAT262083 EQX196549:EQX262083 EHB196549:EHB262083 DXF196549:DXF262083 DNJ196549:DNJ262083 DDN196549:DDN262083 CTR196549:CTR262083 CJV196549:CJV262083 BZZ196549:BZZ262083 BQD196549:BQD262083 BGH196549:BGH262083 AWL196549:AWL262083 AMP196549:AMP262083 ACT196549:ACT262083 SX196549:SX262083 JB196549:JB262083 WVN131013:WVN196547 WLR131013:WLR196547 WBV131013:WBV196547 VRZ131013:VRZ196547 VID131013:VID196547 UYH131013:UYH196547 UOL131013:UOL196547 UEP131013:UEP196547 TUT131013:TUT196547 TKX131013:TKX196547 TBB131013:TBB196547 SRF131013:SRF196547 SHJ131013:SHJ196547 RXN131013:RXN196547 RNR131013:RNR196547 RDV131013:RDV196547 QTZ131013:QTZ196547 QKD131013:QKD196547 QAH131013:QAH196547 PQL131013:PQL196547 PGP131013:PGP196547 OWT131013:OWT196547 OMX131013:OMX196547 ODB131013:ODB196547 NTF131013:NTF196547 NJJ131013:NJJ196547 MZN131013:MZN196547 MPR131013:MPR196547 MFV131013:MFV196547 LVZ131013:LVZ196547 LMD131013:LMD196547 LCH131013:LCH196547 KSL131013:KSL196547 KIP131013:KIP196547 JYT131013:JYT196547 JOX131013:JOX196547 JFB131013:JFB196547 IVF131013:IVF196547 ILJ131013:ILJ196547 IBN131013:IBN196547 HRR131013:HRR196547 HHV131013:HHV196547 GXZ131013:GXZ196547 GOD131013:GOD196547 GEH131013:GEH196547 FUL131013:FUL196547 FKP131013:FKP196547 FAT131013:FAT196547 EQX131013:EQX196547 EHB131013:EHB196547 DXF131013:DXF196547 DNJ131013:DNJ196547 DDN131013:DDN196547 CTR131013:CTR196547 CJV131013:CJV196547 BZZ131013:BZZ196547 BQD131013:BQD196547 BGH131013:BGH196547 AWL131013:AWL196547 AMP131013:AMP196547 ACT131013:ACT196547 SX131013:SX196547 JB131013:JB196547 WVN65477:WVN131011 WLR65477:WLR131011 WBV65477:WBV131011 VRZ65477:VRZ131011 VID65477:VID131011 UYH65477:UYH131011 UOL65477:UOL131011 UEP65477:UEP131011 TUT65477:TUT131011 TKX65477:TKX131011 TBB65477:TBB131011 SRF65477:SRF131011 SHJ65477:SHJ131011 RXN65477:RXN131011 RNR65477:RNR131011 RDV65477:RDV131011 QTZ65477:QTZ131011 QKD65477:QKD131011 QAH65477:QAH131011 PQL65477:PQL131011 PGP65477:PGP131011 OWT65477:OWT131011 OMX65477:OMX131011 ODB65477:ODB131011 NTF65477:NTF131011 NJJ65477:NJJ131011 MZN65477:MZN131011 MPR65477:MPR131011 MFV65477:MFV131011 LVZ65477:LVZ131011 LMD65477:LMD131011 LCH65477:LCH131011 KSL65477:KSL131011 KIP65477:KIP131011 JYT65477:JYT131011 JOX65477:JOX131011 JFB65477:JFB131011 IVF65477:IVF131011 ILJ65477:ILJ131011 IBN65477:IBN131011 HRR65477:HRR131011 HHV65477:HHV131011 GXZ65477:GXZ131011 GOD65477:GOD131011 GEH65477:GEH131011 FUL65477:FUL131011 FKP65477:FKP131011 FAT65477:FAT131011 EQX65477:EQX131011 EHB65477:EHB131011 DXF65477:DXF131011 DNJ65477:DNJ131011 DDN65477:DDN131011 CTR65477:CTR131011 CJV65477:CJV131011 BZZ65477:BZZ131011 BQD65477:BQD131011 BGH65477:BGH131011 AWL65477:AWL131011 AMP65477:AMP131011 ACT65477:ACT131011 SX65477:SX131011 JB65477:JB131011 SW3:SW1048576 ACS3:ACS1048576 AMO3:AMO1048576 AWK3:AWK1048576 BGG3:BGG1048576 BQC3:BQC1048576 BZY3:BZY1048576 CJU3:CJU1048576 CTQ3:CTQ1048576 DDM3:DDM1048576 DNI3:DNI1048576 DXE3:DXE1048576 EHA3:EHA1048576 EQW3:EQW1048576 FAS3:FAS1048576 FKO3:FKO1048576 FUK3:FUK1048576 GEG3:GEG1048576 GOC3:GOC1048576 GXY3:GXY1048576 HHU3:HHU1048576 HRQ3:HRQ1048576 IBM3:IBM1048576 ILI3:ILI1048576 IVE3:IVE1048576 JFA3:JFA1048576 JOW3:JOW1048576 JYS3:JYS1048576 KIO3:KIO1048576 KSK3:KSK1048576 LCG3:LCG1048576 LMC3:LMC1048576 LVY3:LVY1048576 MFU3:MFU1048576 MPQ3:MPQ1048576 MZM3:MZM1048576 NJI3:NJI1048576 NTE3:NTE1048576 ODA3:ODA1048576 OMW3:OMW1048576 OWS3:OWS1048576 PGO3:PGO1048576 PQK3:PQK1048576 QAG3:QAG1048576 QKC3:QKC1048576 QTY3:QTY1048576 RDU3:RDU1048576 RNQ3:RNQ1048576 RXM3:RXM1048576 SHI3:SHI1048576 SRE3:SRE1048576 TBA3:TBA1048576 TKW3:TKW1048576 TUS3:TUS1048576 UEO3:UEO1048576 UOK3:UOK1048576 UYG3:UYG1048576 VIC3:VIC1048576 VRY3:VRY1048576 WBU3:WBU1048576 WLQ3:WLQ1048576 WVM3:WVM1048576 JB3:JB65475 SX3:SX65475 ACT3:ACT65475 AMP3:AMP65475 AWL3:AWL65475 BGH3:BGH65475 BQD3:BQD65475 BZZ3:BZZ65475 CJV3:CJV65475 CTR3:CTR65475 DDN3:DDN65475 DNJ3:DNJ65475 DXF3:DXF65475 EHB3:EHB65475 EQX3:EQX65475 FAT3:FAT65475 FKP3:FKP65475 FUL3:FUL65475 GEH3:GEH65475 GOD3:GOD65475 GXZ3:GXZ65475 HHV3:HHV65475 HRR3:HRR65475 IBN3:IBN65475 ILJ3:ILJ65475 IVF3:IVF65475 JFB3:JFB65475 JOX3:JOX65475 JYT3:JYT65475 KIP3:KIP65475 KSL3:KSL65475 LCH3:LCH65475 LMD3:LMD65475 LVZ3:LVZ65475 MFV3:MFV65475 MPR3:MPR65475 MZN3:MZN65475 NJJ3:NJJ65475 NTF3:NTF65475 ODB3:ODB65475 OMX3:OMX65475 OWT3:OWT65475 PGP3:PGP65475 PQL3:PQL65475 QAH3:QAH65475 QKD3:QKD65475 QTZ3:QTZ65475 RDV3:RDV65475 RNR3:RNR65475 RXN3:RXN65475 SHJ3:SHJ65475 SRF3:SRF65475 TBB3:TBB65475 TKX3:TKX65475 TUT3:TUT65475 UEP3:UEP65475 UOL3:UOL65475 UYH3:UYH65475 VID3:VID65475 VRZ3:VRZ65475 WBV3:WBV65475 WLR3:WLR65475 WVN3:WVN65475 JA3:JA1048576 G3:G1048576">
      <formula1>#REF!</formula1>
    </dataValidation>
  </dataValidations>
  <pageMargins left="0.25" right="0.25" top="0.75" bottom="0.75" header="0.3" footer="0.3"/>
  <pageSetup paperSize="9" orientation="landscape"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R1001"/>
  <sheetViews>
    <sheetView workbookViewId="0">
      <pane ySplit="1" topLeftCell="A2" activePane="bottomLeft" state="frozen"/>
      <selection pane="bottomLeft" activeCell="B13" sqref="B13"/>
    </sheetView>
  </sheetViews>
  <sheetFormatPr baseColWidth="10" defaultRowHeight="12.75" x14ac:dyDescent="0.2"/>
  <cols>
    <col min="1" max="1" width="11.42578125" style="244" customWidth="1"/>
    <col min="2" max="2" width="12.5703125" style="245" customWidth="1"/>
    <col min="3" max="3" width="9.85546875" style="245" customWidth="1"/>
    <col min="4" max="4" width="11.5703125" style="246" customWidth="1"/>
    <col min="5" max="5" width="11.140625" style="246" customWidth="1"/>
    <col min="6" max="7" width="10.7109375" style="246" customWidth="1"/>
    <col min="8" max="8" width="13.7109375" style="246" customWidth="1"/>
    <col min="9" max="9" width="16.7109375" style="247" customWidth="1"/>
    <col min="10" max="10" width="26.85546875" style="244" customWidth="1"/>
    <col min="11" max="11" width="19.28515625" style="245" customWidth="1"/>
    <col min="12" max="12" width="25.85546875" style="244" customWidth="1"/>
    <col min="13" max="18" width="11.42578125" style="11"/>
  </cols>
  <sheetData>
    <row r="1" spans="1:12" ht="36" customHeight="1" x14ac:dyDescent="0.2">
      <c r="A1" s="237" t="s">
        <v>6</v>
      </c>
      <c r="B1" s="238" t="s">
        <v>28</v>
      </c>
      <c r="C1" s="239" t="s">
        <v>20</v>
      </c>
      <c r="D1" s="240" t="s">
        <v>82</v>
      </c>
      <c r="E1" s="240" t="s">
        <v>83</v>
      </c>
      <c r="F1" s="241" t="s">
        <v>7</v>
      </c>
      <c r="G1" s="241" t="s">
        <v>68</v>
      </c>
      <c r="H1" s="242" t="s">
        <v>4</v>
      </c>
      <c r="I1" s="243" t="s">
        <v>69</v>
      </c>
      <c r="J1" s="237" t="s">
        <v>84</v>
      </c>
      <c r="K1" s="237" t="s">
        <v>29</v>
      </c>
      <c r="L1" s="237" t="s">
        <v>85</v>
      </c>
    </row>
    <row r="2" spans="1:12" x14ac:dyDescent="0.2">
      <c r="B2" s="245">
        <v>0</v>
      </c>
      <c r="J2" s="244" t="str">
        <f t="shared" ref="J2:J6" si="0">IF(I2="Comptant",A2+30,IF(I2=15,A2+15,IF(I2=30,A2+30,IF(I2=60,A2+60,""))))</f>
        <v/>
      </c>
      <c r="K2" s="247"/>
      <c r="L2" s="248"/>
    </row>
    <row r="3" spans="1:12" x14ac:dyDescent="0.2">
      <c r="J3" s="244" t="str">
        <f t="shared" si="0"/>
        <v/>
      </c>
      <c r="K3" s="247"/>
      <c r="L3" s="249"/>
    </row>
    <row r="4" spans="1:12" x14ac:dyDescent="0.2">
      <c r="J4" s="244" t="str">
        <f t="shared" si="0"/>
        <v/>
      </c>
      <c r="K4" s="247"/>
      <c r="L4" s="248"/>
    </row>
    <row r="5" spans="1:12" x14ac:dyDescent="0.2">
      <c r="I5" s="255"/>
      <c r="J5" s="244" t="str">
        <f t="shared" si="0"/>
        <v/>
      </c>
      <c r="K5" s="247"/>
      <c r="L5" s="248"/>
    </row>
    <row r="6" spans="1:12" x14ac:dyDescent="0.2">
      <c r="I6" s="255"/>
      <c r="J6" s="244" t="str">
        <f t="shared" si="0"/>
        <v/>
      </c>
      <c r="K6" s="247"/>
      <c r="L6" s="248"/>
    </row>
    <row r="7" spans="1:12" x14ac:dyDescent="0.2">
      <c r="I7" s="255"/>
      <c r="J7" s="244" t="str">
        <f t="shared" ref="J7:J44" si="1">IF(I7="A réception",A7+30,IF(I7=15,A7+15,IF(I7=30,A7+30,IF(I7=60,A7+60,""))))</f>
        <v/>
      </c>
      <c r="K7" s="247"/>
      <c r="L7" s="248"/>
    </row>
    <row r="8" spans="1:12" x14ac:dyDescent="0.2">
      <c r="I8" s="255"/>
      <c r="J8" s="244" t="str">
        <f t="shared" si="1"/>
        <v/>
      </c>
      <c r="K8" s="247"/>
      <c r="L8" s="248"/>
    </row>
    <row r="9" spans="1:12" x14ac:dyDescent="0.2">
      <c r="I9" s="255"/>
      <c r="J9" s="244" t="str">
        <f t="shared" si="1"/>
        <v/>
      </c>
      <c r="K9" s="247"/>
      <c r="L9" s="248"/>
    </row>
    <row r="10" spans="1:12" x14ac:dyDescent="0.2">
      <c r="I10" s="255"/>
      <c r="J10" s="244" t="str">
        <f t="shared" si="1"/>
        <v/>
      </c>
      <c r="K10" s="247"/>
      <c r="L10" s="248"/>
    </row>
    <row r="11" spans="1:12" x14ac:dyDescent="0.2">
      <c r="I11" s="255"/>
      <c r="J11" s="244" t="str">
        <f t="shared" si="1"/>
        <v/>
      </c>
      <c r="K11" s="247"/>
      <c r="L11" s="248"/>
    </row>
    <row r="12" spans="1:12" x14ac:dyDescent="0.2">
      <c r="I12" s="255"/>
      <c r="J12" s="244" t="str">
        <f t="shared" si="1"/>
        <v/>
      </c>
      <c r="K12" s="250"/>
      <c r="L12" s="249"/>
    </row>
    <row r="13" spans="1:12" x14ac:dyDescent="0.2">
      <c r="I13" s="255"/>
      <c r="J13" s="244" t="str">
        <f t="shared" si="1"/>
        <v/>
      </c>
      <c r="K13" s="247"/>
      <c r="L13" s="249"/>
    </row>
    <row r="14" spans="1:12" x14ac:dyDescent="0.2">
      <c r="I14" s="255"/>
      <c r="J14" s="244" t="str">
        <f t="shared" si="1"/>
        <v/>
      </c>
      <c r="K14" s="247"/>
      <c r="L14" s="249"/>
    </row>
    <row r="15" spans="1:12" x14ac:dyDescent="0.2">
      <c r="I15" s="255"/>
      <c r="J15" s="244" t="str">
        <f t="shared" si="1"/>
        <v/>
      </c>
      <c r="K15" s="247"/>
      <c r="L15" s="248"/>
    </row>
    <row r="16" spans="1:12" x14ac:dyDescent="0.2">
      <c r="I16" s="255"/>
      <c r="J16" s="244" t="str">
        <f t="shared" si="1"/>
        <v/>
      </c>
      <c r="K16" s="247"/>
      <c r="L16" s="248"/>
    </row>
    <row r="17" spans="9:12" x14ac:dyDescent="0.2">
      <c r="I17" s="255"/>
      <c r="J17" s="244" t="str">
        <f t="shared" si="1"/>
        <v/>
      </c>
      <c r="K17" s="247"/>
      <c r="L17" s="249"/>
    </row>
    <row r="18" spans="9:12" x14ac:dyDescent="0.2">
      <c r="I18" s="255"/>
      <c r="J18" s="244" t="str">
        <f t="shared" si="1"/>
        <v/>
      </c>
      <c r="L18" s="248"/>
    </row>
    <row r="19" spans="9:12" x14ac:dyDescent="0.2">
      <c r="I19" s="255"/>
      <c r="J19" s="244" t="str">
        <f t="shared" si="1"/>
        <v/>
      </c>
      <c r="K19" s="247"/>
      <c r="L19" s="248"/>
    </row>
    <row r="20" spans="9:12" x14ac:dyDescent="0.2">
      <c r="I20" s="255"/>
      <c r="J20" s="244" t="str">
        <f t="shared" si="1"/>
        <v/>
      </c>
      <c r="K20" s="247"/>
      <c r="L20" s="248"/>
    </row>
    <row r="21" spans="9:12" x14ac:dyDescent="0.2">
      <c r="I21" s="255"/>
      <c r="J21" s="244" t="str">
        <f t="shared" si="1"/>
        <v/>
      </c>
      <c r="K21" s="247"/>
      <c r="L21" s="248"/>
    </row>
    <row r="22" spans="9:12" x14ac:dyDescent="0.2">
      <c r="I22" s="255"/>
      <c r="J22" s="244" t="str">
        <f t="shared" si="1"/>
        <v/>
      </c>
      <c r="K22" s="247"/>
      <c r="L22" s="249"/>
    </row>
    <row r="23" spans="9:12" x14ac:dyDescent="0.2">
      <c r="I23" s="255"/>
      <c r="J23" s="244" t="str">
        <f t="shared" si="1"/>
        <v/>
      </c>
      <c r="K23" s="247"/>
      <c r="L23" s="248"/>
    </row>
    <row r="24" spans="9:12" x14ac:dyDescent="0.2">
      <c r="I24" s="255"/>
      <c r="J24" s="244" t="str">
        <f t="shared" si="1"/>
        <v/>
      </c>
      <c r="L24" s="248"/>
    </row>
    <row r="25" spans="9:12" x14ac:dyDescent="0.2">
      <c r="I25" s="255"/>
      <c r="J25" s="244" t="str">
        <f t="shared" si="1"/>
        <v/>
      </c>
      <c r="K25" s="247"/>
      <c r="L25" s="248"/>
    </row>
    <row r="26" spans="9:12" x14ac:dyDescent="0.2">
      <c r="I26" s="255"/>
      <c r="J26" s="244" t="str">
        <f t="shared" si="1"/>
        <v/>
      </c>
      <c r="K26" s="247"/>
      <c r="L26" s="248"/>
    </row>
    <row r="27" spans="9:12" x14ac:dyDescent="0.2">
      <c r="I27" s="255"/>
      <c r="J27" s="244" t="str">
        <f t="shared" si="1"/>
        <v/>
      </c>
      <c r="L27" s="248"/>
    </row>
    <row r="28" spans="9:12" x14ac:dyDescent="0.2">
      <c r="I28" s="255"/>
      <c r="J28" s="244" t="str">
        <f t="shared" si="1"/>
        <v/>
      </c>
      <c r="L28" s="248"/>
    </row>
    <row r="29" spans="9:12" x14ac:dyDescent="0.2">
      <c r="I29" s="255"/>
      <c r="J29" s="244" t="str">
        <f t="shared" si="1"/>
        <v/>
      </c>
      <c r="L29" s="248"/>
    </row>
    <row r="30" spans="9:12" ht="14.25" customHeight="1" x14ac:dyDescent="0.2">
      <c r="I30" s="255"/>
      <c r="J30" s="244" t="str">
        <f t="shared" si="1"/>
        <v/>
      </c>
      <c r="L30" s="248"/>
    </row>
    <row r="31" spans="9:12" ht="14.25" customHeight="1" x14ac:dyDescent="0.2">
      <c r="I31" s="255"/>
      <c r="J31" s="244" t="str">
        <f t="shared" si="1"/>
        <v/>
      </c>
    </row>
    <row r="32" spans="9:12" x14ac:dyDescent="0.2">
      <c r="I32" s="255"/>
      <c r="J32" s="244" t="str">
        <f t="shared" si="1"/>
        <v/>
      </c>
    </row>
    <row r="33" spans="9:10" x14ac:dyDescent="0.2">
      <c r="I33" s="255"/>
      <c r="J33" s="244" t="str">
        <f t="shared" si="1"/>
        <v/>
      </c>
    </row>
    <row r="34" spans="9:10" x14ac:dyDescent="0.2">
      <c r="I34" s="255"/>
      <c r="J34" s="244" t="str">
        <f t="shared" si="1"/>
        <v/>
      </c>
    </row>
    <row r="35" spans="9:10" x14ac:dyDescent="0.2">
      <c r="I35" s="255"/>
      <c r="J35" s="244" t="str">
        <f t="shared" si="1"/>
        <v/>
      </c>
    </row>
    <row r="36" spans="9:10" x14ac:dyDescent="0.2">
      <c r="I36" s="255"/>
      <c r="J36" s="244" t="str">
        <f t="shared" si="1"/>
        <v/>
      </c>
    </row>
    <row r="37" spans="9:10" x14ac:dyDescent="0.2">
      <c r="I37" s="255"/>
      <c r="J37" s="244" t="str">
        <f t="shared" si="1"/>
        <v/>
      </c>
    </row>
    <row r="38" spans="9:10" x14ac:dyDescent="0.2">
      <c r="I38" s="255"/>
      <c r="J38" s="244" t="str">
        <f t="shared" si="1"/>
        <v/>
      </c>
    </row>
    <row r="39" spans="9:10" x14ac:dyDescent="0.2">
      <c r="I39" s="255"/>
      <c r="J39" s="244" t="str">
        <f t="shared" si="1"/>
        <v/>
      </c>
    </row>
    <row r="40" spans="9:10" x14ac:dyDescent="0.2">
      <c r="I40" s="255"/>
      <c r="J40" s="244" t="str">
        <f t="shared" si="1"/>
        <v/>
      </c>
    </row>
    <row r="41" spans="9:10" x14ac:dyDescent="0.2">
      <c r="I41" s="255"/>
      <c r="J41" s="244" t="str">
        <f t="shared" si="1"/>
        <v/>
      </c>
    </row>
    <row r="42" spans="9:10" x14ac:dyDescent="0.2">
      <c r="I42" s="255"/>
      <c r="J42" s="244" t="str">
        <f t="shared" si="1"/>
        <v/>
      </c>
    </row>
    <row r="43" spans="9:10" x14ac:dyDescent="0.2">
      <c r="J43" s="244" t="str">
        <f t="shared" si="1"/>
        <v/>
      </c>
    </row>
    <row r="44" spans="9:10" x14ac:dyDescent="0.2">
      <c r="J44" s="244" t="str">
        <f t="shared" si="1"/>
        <v/>
      </c>
    </row>
    <row r="45" spans="9:10" x14ac:dyDescent="0.2">
      <c r="J45" s="244" t="str">
        <f t="shared" ref="J45:J106" si="2">IF(I45="A réception",A45+30,IF(I45=15,A45+15,IF(I45=30,A45+30,IF(I45=60,A45+60,""))))</f>
        <v/>
      </c>
    </row>
    <row r="46" spans="9:10" x14ac:dyDescent="0.2">
      <c r="J46" s="244" t="str">
        <f t="shared" si="2"/>
        <v/>
      </c>
    </row>
    <row r="47" spans="9:10" x14ac:dyDescent="0.2">
      <c r="J47" s="244" t="str">
        <f t="shared" si="2"/>
        <v/>
      </c>
    </row>
    <row r="48" spans="9:10" x14ac:dyDescent="0.2">
      <c r="J48" s="244" t="str">
        <f t="shared" si="2"/>
        <v/>
      </c>
    </row>
    <row r="49" spans="10:10" x14ac:dyDescent="0.2">
      <c r="J49" s="244" t="str">
        <f t="shared" si="2"/>
        <v/>
      </c>
    </row>
    <row r="50" spans="10:10" x14ac:dyDescent="0.2">
      <c r="J50" s="244" t="str">
        <f t="shared" si="2"/>
        <v/>
      </c>
    </row>
    <row r="51" spans="10:10" x14ac:dyDescent="0.2">
      <c r="J51" s="244" t="str">
        <f t="shared" si="2"/>
        <v/>
      </c>
    </row>
    <row r="52" spans="10:10" x14ac:dyDescent="0.2">
      <c r="J52" s="244" t="str">
        <f t="shared" si="2"/>
        <v/>
      </c>
    </row>
    <row r="53" spans="10:10" x14ac:dyDescent="0.2">
      <c r="J53" s="244" t="str">
        <f t="shared" si="2"/>
        <v/>
      </c>
    </row>
    <row r="54" spans="10:10" x14ac:dyDescent="0.2">
      <c r="J54" s="244" t="str">
        <f t="shared" si="2"/>
        <v/>
      </c>
    </row>
    <row r="55" spans="10:10" x14ac:dyDescent="0.2">
      <c r="J55" s="244" t="str">
        <f t="shared" si="2"/>
        <v/>
      </c>
    </row>
    <row r="56" spans="10:10" x14ac:dyDescent="0.2">
      <c r="J56" s="244" t="str">
        <f t="shared" si="2"/>
        <v/>
      </c>
    </row>
    <row r="57" spans="10:10" x14ac:dyDescent="0.2">
      <c r="J57" s="244" t="str">
        <f t="shared" si="2"/>
        <v/>
      </c>
    </row>
    <row r="58" spans="10:10" x14ac:dyDescent="0.2">
      <c r="J58" s="244" t="str">
        <f t="shared" si="2"/>
        <v/>
      </c>
    </row>
    <row r="59" spans="10:10" x14ac:dyDescent="0.2">
      <c r="J59" s="244" t="str">
        <f t="shared" si="2"/>
        <v/>
      </c>
    </row>
    <row r="60" spans="10:10" x14ac:dyDescent="0.2">
      <c r="J60" s="244" t="str">
        <f t="shared" si="2"/>
        <v/>
      </c>
    </row>
    <row r="61" spans="10:10" x14ac:dyDescent="0.2">
      <c r="J61" s="244" t="str">
        <f t="shared" si="2"/>
        <v/>
      </c>
    </row>
    <row r="62" spans="10:10" x14ac:dyDescent="0.2">
      <c r="J62" s="244" t="str">
        <f t="shared" si="2"/>
        <v/>
      </c>
    </row>
    <row r="63" spans="10:10" x14ac:dyDescent="0.2">
      <c r="J63" s="244" t="str">
        <f t="shared" si="2"/>
        <v/>
      </c>
    </row>
    <row r="64" spans="10:10" x14ac:dyDescent="0.2">
      <c r="J64" s="244" t="str">
        <f t="shared" si="2"/>
        <v/>
      </c>
    </row>
    <row r="65" spans="10:10" x14ac:dyDescent="0.2">
      <c r="J65" s="244" t="str">
        <f t="shared" si="2"/>
        <v/>
      </c>
    </row>
    <row r="66" spans="10:10" x14ac:dyDescent="0.2">
      <c r="J66" s="244" t="str">
        <f t="shared" si="2"/>
        <v/>
      </c>
    </row>
    <row r="67" spans="10:10" x14ac:dyDescent="0.2">
      <c r="J67" s="244" t="str">
        <f t="shared" si="2"/>
        <v/>
      </c>
    </row>
    <row r="68" spans="10:10" x14ac:dyDescent="0.2">
      <c r="J68" s="244" t="str">
        <f t="shared" si="2"/>
        <v/>
      </c>
    </row>
    <row r="69" spans="10:10" x14ac:dyDescent="0.2">
      <c r="J69" s="244" t="str">
        <f t="shared" si="2"/>
        <v/>
      </c>
    </row>
    <row r="70" spans="10:10" x14ac:dyDescent="0.2">
      <c r="J70" s="244" t="str">
        <f t="shared" si="2"/>
        <v/>
      </c>
    </row>
    <row r="71" spans="10:10" x14ac:dyDescent="0.2">
      <c r="J71" s="244" t="str">
        <f t="shared" si="2"/>
        <v/>
      </c>
    </row>
    <row r="72" spans="10:10" x14ac:dyDescent="0.2">
      <c r="J72" s="244" t="str">
        <f t="shared" si="2"/>
        <v/>
      </c>
    </row>
    <row r="73" spans="10:10" x14ac:dyDescent="0.2">
      <c r="J73" s="244" t="str">
        <f t="shared" si="2"/>
        <v/>
      </c>
    </row>
    <row r="74" spans="10:10" x14ac:dyDescent="0.2">
      <c r="J74" s="244" t="str">
        <f t="shared" si="2"/>
        <v/>
      </c>
    </row>
    <row r="75" spans="10:10" x14ac:dyDescent="0.2">
      <c r="J75" s="244" t="str">
        <f t="shared" si="2"/>
        <v/>
      </c>
    </row>
    <row r="76" spans="10:10" x14ac:dyDescent="0.2">
      <c r="J76" s="244" t="str">
        <f t="shared" si="2"/>
        <v/>
      </c>
    </row>
    <row r="77" spans="10:10" x14ac:dyDescent="0.2">
      <c r="J77" s="244" t="str">
        <f t="shared" si="2"/>
        <v/>
      </c>
    </row>
    <row r="78" spans="10:10" x14ac:dyDescent="0.2">
      <c r="J78" s="244" t="str">
        <f t="shared" si="2"/>
        <v/>
      </c>
    </row>
    <row r="79" spans="10:10" x14ac:dyDescent="0.2">
      <c r="J79" s="244" t="str">
        <f t="shared" si="2"/>
        <v/>
      </c>
    </row>
    <row r="80" spans="10:10" x14ac:dyDescent="0.2">
      <c r="J80" s="244" t="str">
        <f t="shared" si="2"/>
        <v/>
      </c>
    </row>
    <row r="81" spans="10:10" x14ac:dyDescent="0.2">
      <c r="J81" s="244" t="str">
        <f t="shared" si="2"/>
        <v/>
      </c>
    </row>
    <row r="82" spans="10:10" x14ac:dyDescent="0.2">
      <c r="J82" s="244" t="str">
        <f t="shared" si="2"/>
        <v/>
      </c>
    </row>
    <row r="83" spans="10:10" x14ac:dyDescent="0.2">
      <c r="J83" s="244" t="str">
        <f t="shared" si="2"/>
        <v/>
      </c>
    </row>
    <row r="84" spans="10:10" x14ac:dyDescent="0.2">
      <c r="J84" s="244" t="str">
        <f t="shared" si="2"/>
        <v/>
      </c>
    </row>
    <row r="85" spans="10:10" x14ac:dyDescent="0.2">
      <c r="J85" s="244" t="str">
        <f t="shared" si="2"/>
        <v/>
      </c>
    </row>
    <row r="86" spans="10:10" x14ac:dyDescent="0.2">
      <c r="J86" s="244" t="str">
        <f t="shared" si="2"/>
        <v/>
      </c>
    </row>
    <row r="87" spans="10:10" x14ac:dyDescent="0.2">
      <c r="J87" s="244" t="str">
        <f t="shared" si="2"/>
        <v/>
      </c>
    </row>
    <row r="88" spans="10:10" x14ac:dyDescent="0.2">
      <c r="J88" s="244" t="str">
        <f t="shared" si="2"/>
        <v/>
      </c>
    </row>
    <row r="89" spans="10:10" x14ac:dyDescent="0.2">
      <c r="J89" s="244" t="str">
        <f t="shared" si="2"/>
        <v/>
      </c>
    </row>
    <row r="90" spans="10:10" x14ac:dyDescent="0.2">
      <c r="J90" s="244" t="str">
        <f t="shared" si="2"/>
        <v/>
      </c>
    </row>
    <row r="91" spans="10:10" x14ac:dyDescent="0.2">
      <c r="J91" s="244" t="str">
        <f t="shared" si="2"/>
        <v/>
      </c>
    </row>
    <row r="92" spans="10:10" x14ac:dyDescent="0.2">
      <c r="J92" s="244" t="str">
        <f t="shared" si="2"/>
        <v/>
      </c>
    </row>
    <row r="93" spans="10:10" x14ac:dyDescent="0.2">
      <c r="J93" s="244" t="str">
        <f t="shared" si="2"/>
        <v/>
      </c>
    </row>
    <row r="94" spans="10:10" x14ac:dyDescent="0.2">
      <c r="J94" s="244" t="str">
        <f t="shared" si="2"/>
        <v/>
      </c>
    </row>
    <row r="95" spans="10:10" x14ac:dyDescent="0.2">
      <c r="J95" s="244" t="str">
        <f t="shared" si="2"/>
        <v/>
      </c>
    </row>
    <row r="96" spans="10:10" x14ac:dyDescent="0.2">
      <c r="J96" s="244" t="str">
        <f t="shared" si="2"/>
        <v/>
      </c>
    </row>
    <row r="97" spans="10:10" x14ac:dyDescent="0.2">
      <c r="J97" s="244" t="str">
        <f t="shared" si="2"/>
        <v/>
      </c>
    </row>
    <row r="98" spans="10:10" x14ac:dyDescent="0.2">
      <c r="J98" s="244" t="str">
        <f t="shared" si="2"/>
        <v/>
      </c>
    </row>
    <row r="99" spans="10:10" x14ac:dyDescent="0.2">
      <c r="J99" s="244" t="str">
        <f t="shared" si="2"/>
        <v/>
      </c>
    </row>
    <row r="100" spans="10:10" x14ac:dyDescent="0.2">
      <c r="J100" s="244" t="str">
        <f t="shared" si="2"/>
        <v/>
      </c>
    </row>
    <row r="101" spans="10:10" x14ac:dyDescent="0.2">
      <c r="J101" s="244" t="str">
        <f t="shared" si="2"/>
        <v/>
      </c>
    </row>
    <row r="102" spans="10:10" x14ac:dyDescent="0.2">
      <c r="J102" s="244" t="str">
        <f t="shared" si="2"/>
        <v/>
      </c>
    </row>
    <row r="103" spans="10:10" x14ac:dyDescent="0.2">
      <c r="J103" s="244" t="str">
        <f t="shared" si="2"/>
        <v/>
      </c>
    </row>
    <row r="104" spans="10:10" x14ac:dyDescent="0.2">
      <c r="J104" s="244" t="str">
        <f t="shared" si="2"/>
        <v/>
      </c>
    </row>
    <row r="105" spans="10:10" x14ac:dyDescent="0.2">
      <c r="J105" s="244" t="str">
        <f t="shared" si="2"/>
        <v/>
      </c>
    </row>
    <row r="106" spans="10:10" x14ac:dyDescent="0.2">
      <c r="J106" s="244" t="str">
        <f t="shared" si="2"/>
        <v/>
      </c>
    </row>
    <row r="107" spans="10:10" x14ac:dyDescent="0.2">
      <c r="J107" s="244" t="str">
        <f t="shared" ref="J107:J170" si="3">IF(I107="A réception",A107+30,IF(I107=15,A107+15,IF(I107=30,A107+30,IF(I107=60,A107+60,""))))</f>
        <v/>
      </c>
    </row>
    <row r="108" spans="10:10" x14ac:dyDescent="0.2">
      <c r="J108" s="244" t="str">
        <f t="shared" si="3"/>
        <v/>
      </c>
    </row>
    <row r="109" spans="10:10" x14ac:dyDescent="0.2">
      <c r="J109" s="244" t="str">
        <f t="shared" si="3"/>
        <v/>
      </c>
    </row>
    <row r="110" spans="10:10" x14ac:dyDescent="0.2">
      <c r="J110" s="244" t="str">
        <f t="shared" si="3"/>
        <v/>
      </c>
    </row>
    <row r="111" spans="10:10" x14ac:dyDescent="0.2">
      <c r="J111" s="244" t="str">
        <f t="shared" si="3"/>
        <v/>
      </c>
    </row>
    <row r="112" spans="10:10" x14ac:dyDescent="0.2">
      <c r="J112" s="244" t="str">
        <f t="shared" si="3"/>
        <v/>
      </c>
    </row>
    <row r="113" spans="10:11" x14ac:dyDescent="0.2">
      <c r="J113" s="244" t="str">
        <f t="shared" si="3"/>
        <v/>
      </c>
    </row>
    <row r="114" spans="10:11" x14ac:dyDescent="0.2">
      <c r="J114" s="244" t="str">
        <f t="shared" si="3"/>
        <v/>
      </c>
    </row>
    <row r="115" spans="10:11" x14ac:dyDescent="0.2">
      <c r="J115" s="244" t="str">
        <f t="shared" si="3"/>
        <v/>
      </c>
    </row>
    <row r="116" spans="10:11" x14ac:dyDescent="0.2">
      <c r="J116" s="244" t="str">
        <f t="shared" si="3"/>
        <v/>
      </c>
    </row>
    <row r="117" spans="10:11" x14ac:dyDescent="0.2">
      <c r="J117" s="244" t="str">
        <f t="shared" si="3"/>
        <v/>
      </c>
      <c r="K117" s="245" t="str">
        <f t="shared" ref="K54:K117" ca="1" si="4">IF(AND(J117&lt;TODAY(),J117&lt;&gt;""),"Rappeler le client!","")</f>
        <v/>
      </c>
    </row>
    <row r="118" spans="10:11" x14ac:dyDescent="0.2">
      <c r="J118" s="244" t="str">
        <f t="shared" si="3"/>
        <v/>
      </c>
      <c r="K118" s="245" t="str">
        <f t="shared" ref="K118:K181" ca="1" si="5">IF(AND(J118&lt;TODAY(),J118&lt;&gt;""),"Rappeler le client!","")</f>
        <v/>
      </c>
    </row>
    <row r="119" spans="10:11" x14ac:dyDescent="0.2">
      <c r="J119" s="244" t="str">
        <f t="shared" si="3"/>
        <v/>
      </c>
      <c r="K119" s="245" t="str">
        <f t="shared" ca="1" si="5"/>
        <v/>
      </c>
    </row>
    <row r="120" spans="10:11" x14ac:dyDescent="0.2">
      <c r="J120" s="244" t="str">
        <f t="shared" si="3"/>
        <v/>
      </c>
      <c r="K120" s="245" t="str">
        <f t="shared" ca="1" si="5"/>
        <v/>
      </c>
    </row>
    <row r="121" spans="10:11" x14ac:dyDescent="0.2">
      <c r="J121" s="244" t="str">
        <f t="shared" si="3"/>
        <v/>
      </c>
      <c r="K121" s="245" t="str">
        <f t="shared" ca="1" si="5"/>
        <v/>
      </c>
    </row>
    <row r="122" spans="10:11" x14ac:dyDescent="0.2">
      <c r="J122" s="244" t="str">
        <f t="shared" si="3"/>
        <v/>
      </c>
      <c r="K122" s="245" t="str">
        <f t="shared" ca="1" si="5"/>
        <v/>
      </c>
    </row>
    <row r="123" spans="10:11" x14ac:dyDescent="0.2">
      <c r="J123" s="244" t="str">
        <f t="shared" si="3"/>
        <v/>
      </c>
      <c r="K123" s="245" t="str">
        <f t="shared" ca="1" si="5"/>
        <v/>
      </c>
    </row>
    <row r="124" spans="10:11" x14ac:dyDescent="0.2">
      <c r="J124" s="244" t="str">
        <f t="shared" si="3"/>
        <v/>
      </c>
      <c r="K124" s="245" t="str">
        <f t="shared" ca="1" si="5"/>
        <v/>
      </c>
    </row>
    <row r="125" spans="10:11" x14ac:dyDescent="0.2">
      <c r="J125" s="244" t="str">
        <f t="shared" si="3"/>
        <v/>
      </c>
      <c r="K125" s="245" t="str">
        <f t="shared" ca="1" si="5"/>
        <v/>
      </c>
    </row>
    <row r="126" spans="10:11" x14ac:dyDescent="0.2">
      <c r="J126" s="244" t="str">
        <f t="shared" si="3"/>
        <v/>
      </c>
      <c r="K126" s="245" t="str">
        <f t="shared" ca="1" si="5"/>
        <v/>
      </c>
    </row>
    <row r="127" spans="10:11" x14ac:dyDescent="0.2">
      <c r="J127" s="244" t="str">
        <f t="shared" si="3"/>
        <v/>
      </c>
      <c r="K127" s="245" t="str">
        <f t="shared" ca="1" si="5"/>
        <v/>
      </c>
    </row>
    <row r="128" spans="10:11" x14ac:dyDescent="0.2">
      <c r="J128" s="244" t="str">
        <f t="shared" si="3"/>
        <v/>
      </c>
      <c r="K128" s="245" t="str">
        <f t="shared" ca="1" si="5"/>
        <v/>
      </c>
    </row>
    <row r="129" spans="10:11" x14ac:dyDescent="0.2">
      <c r="J129" s="244" t="str">
        <f t="shared" si="3"/>
        <v/>
      </c>
      <c r="K129" s="245" t="str">
        <f t="shared" ca="1" si="5"/>
        <v/>
      </c>
    </row>
    <row r="130" spans="10:11" x14ac:dyDescent="0.2">
      <c r="J130" s="244" t="str">
        <f t="shared" si="3"/>
        <v/>
      </c>
      <c r="K130" s="245" t="str">
        <f t="shared" ca="1" si="5"/>
        <v/>
      </c>
    </row>
    <row r="131" spans="10:11" x14ac:dyDescent="0.2">
      <c r="J131" s="244" t="str">
        <f t="shared" si="3"/>
        <v/>
      </c>
      <c r="K131" s="245" t="str">
        <f t="shared" ca="1" si="5"/>
        <v/>
      </c>
    </row>
    <row r="132" spans="10:11" x14ac:dyDescent="0.2">
      <c r="J132" s="244" t="str">
        <f t="shared" si="3"/>
        <v/>
      </c>
      <c r="K132" s="245" t="str">
        <f t="shared" ca="1" si="5"/>
        <v/>
      </c>
    </row>
    <row r="133" spans="10:11" x14ac:dyDescent="0.2">
      <c r="J133" s="244" t="str">
        <f t="shared" si="3"/>
        <v/>
      </c>
      <c r="K133" s="245" t="str">
        <f t="shared" ca="1" si="5"/>
        <v/>
      </c>
    </row>
    <row r="134" spans="10:11" x14ac:dyDescent="0.2">
      <c r="J134" s="244" t="str">
        <f t="shared" si="3"/>
        <v/>
      </c>
      <c r="K134" s="245" t="str">
        <f t="shared" ca="1" si="5"/>
        <v/>
      </c>
    </row>
    <row r="135" spans="10:11" x14ac:dyDescent="0.2">
      <c r="J135" s="244" t="str">
        <f t="shared" si="3"/>
        <v/>
      </c>
      <c r="K135" s="245" t="str">
        <f t="shared" ca="1" si="5"/>
        <v/>
      </c>
    </row>
    <row r="136" spans="10:11" x14ac:dyDescent="0.2">
      <c r="J136" s="244" t="str">
        <f t="shared" si="3"/>
        <v/>
      </c>
      <c r="K136" s="245" t="str">
        <f t="shared" ca="1" si="5"/>
        <v/>
      </c>
    </row>
    <row r="137" spans="10:11" x14ac:dyDescent="0.2">
      <c r="J137" s="244" t="str">
        <f t="shared" si="3"/>
        <v/>
      </c>
      <c r="K137" s="245" t="str">
        <f t="shared" ca="1" si="5"/>
        <v/>
      </c>
    </row>
    <row r="138" spans="10:11" x14ac:dyDescent="0.2">
      <c r="J138" s="244" t="str">
        <f t="shared" si="3"/>
        <v/>
      </c>
      <c r="K138" s="245" t="str">
        <f t="shared" ca="1" si="5"/>
        <v/>
      </c>
    </row>
    <row r="139" spans="10:11" x14ac:dyDescent="0.2">
      <c r="J139" s="244" t="str">
        <f t="shared" si="3"/>
        <v/>
      </c>
      <c r="K139" s="245" t="str">
        <f t="shared" ca="1" si="5"/>
        <v/>
      </c>
    </row>
    <row r="140" spans="10:11" x14ac:dyDescent="0.2">
      <c r="J140" s="244" t="str">
        <f t="shared" si="3"/>
        <v/>
      </c>
      <c r="K140" s="245" t="str">
        <f t="shared" ca="1" si="5"/>
        <v/>
      </c>
    </row>
    <row r="141" spans="10:11" x14ac:dyDescent="0.2">
      <c r="J141" s="244" t="str">
        <f t="shared" si="3"/>
        <v/>
      </c>
      <c r="K141" s="245" t="str">
        <f t="shared" ca="1" si="5"/>
        <v/>
      </c>
    </row>
    <row r="142" spans="10:11" x14ac:dyDescent="0.2">
      <c r="J142" s="244" t="str">
        <f t="shared" si="3"/>
        <v/>
      </c>
      <c r="K142" s="245" t="str">
        <f t="shared" ca="1" si="5"/>
        <v/>
      </c>
    </row>
    <row r="143" spans="10:11" x14ac:dyDescent="0.2">
      <c r="J143" s="244" t="str">
        <f t="shared" si="3"/>
        <v/>
      </c>
      <c r="K143" s="245" t="str">
        <f t="shared" ca="1" si="5"/>
        <v/>
      </c>
    </row>
    <row r="144" spans="10:11" x14ac:dyDescent="0.2">
      <c r="J144" s="244" t="str">
        <f t="shared" si="3"/>
        <v/>
      </c>
      <c r="K144" s="245" t="str">
        <f t="shared" ca="1" si="5"/>
        <v/>
      </c>
    </row>
    <row r="145" spans="10:11" x14ac:dyDescent="0.2">
      <c r="J145" s="244" t="str">
        <f t="shared" si="3"/>
        <v/>
      </c>
      <c r="K145" s="245" t="str">
        <f t="shared" ca="1" si="5"/>
        <v/>
      </c>
    </row>
    <row r="146" spans="10:11" x14ac:dyDescent="0.2">
      <c r="J146" s="244" t="str">
        <f t="shared" si="3"/>
        <v/>
      </c>
      <c r="K146" s="245" t="str">
        <f t="shared" ca="1" si="5"/>
        <v/>
      </c>
    </row>
    <row r="147" spans="10:11" x14ac:dyDescent="0.2">
      <c r="J147" s="244" t="str">
        <f t="shared" si="3"/>
        <v/>
      </c>
      <c r="K147" s="245" t="str">
        <f t="shared" ca="1" si="5"/>
        <v/>
      </c>
    </row>
    <row r="148" spans="10:11" x14ac:dyDescent="0.2">
      <c r="J148" s="244" t="str">
        <f t="shared" si="3"/>
        <v/>
      </c>
      <c r="K148" s="245" t="str">
        <f t="shared" ca="1" si="5"/>
        <v/>
      </c>
    </row>
    <row r="149" spans="10:11" x14ac:dyDescent="0.2">
      <c r="J149" s="244" t="str">
        <f t="shared" si="3"/>
        <v/>
      </c>
      <c r="K149" s="245" t="str">
        <f t="shared" ca="1" si="5"/>
        <v/>
      </c>
    </row>
    <row r="150" spans="10:11" x14ac:dyDescent="0.2">
      <c r="J150" s="244" t="str">
        <f t="shared" si="3"/>
        <v/>
      </c>
      <c r="K150" s="245" t="str">
        <f t="shared" ca="1" si="5"/>
        <v/>
      </c>
    </row>
    <row r="151" spans="10:11" x14ac:dyDescent="0.2">
      <c r="J151" s="244" t="str">
        <f t="shared" si="3"/>
        <v/>
      </c>
      <c r="K151" s="245" t="str">
        <f t="shared" ca="1" si="5"/>
        <v/>
      </c>
    </row>
    <row r="152" spans="10:11" x14ac:dyDescent="0.2">
      <c r="J152" s="244" t="str">
        <f t="shared" si="3"/>
        <v/>
      </c>
      <c r="K152" s="245" t="str">
        <f t="shared" ca="1" si="5"/>
        <v/>
      </c>
    </row>
    <row r="153" spans="10:11" x14ac:dyDescent="0.2">
      <c r="J153" s="244" t="str">
        <f t="shared" si="3"/>
        <v/>
      </c>
      <c r="K153" s="245" t="str">
        <f t="shared" ca="1" si="5"/>
        <v/>
      </c>
    </row>
    <row r="154" spans="10:11" x14ac:dyDescent="0.2">
      <c r="J154" s="244" t="str">
        <f t="shared" si="3"/>
        <v/>
      </c>
      <c r="K154" s="245" t="str">
        <f t="shared" ca="1" si="5"/>
        <v/>
      </c>
    </row>
    <row r="155" spans="10:11" x14ac:dyDescent="0.2">
      <c r="J155" s="244" t="str">
        <f t="shared" si="3"/>
        <v/>
      </c>
      <c r="K155" s="245" t="str">
        <f t="shared" ca="1" si="5"/>
        <v/>
      </c>
    </row>
    <row r="156" spans="10:11" x14ac:dyDescent="0.2">
      <c r="J156" s="244" t="str">
        <f t="shared" si="3"/>
        <v/>
      </c>
      <c r="K156" s="245" t="str">
        <f t="shared" ca="1" si="5"/>
        <v/>
      </c>
    </row>
    <row r="157" spans="10:11" x14ac:dyDescent="0.2">
      <c r="J157" s="244" t="str">
        <f t="shared" si="3"/>
        <v/>
      </c>
      <c r="K157" s="245" t="str">
        <f t="shared" ca="1" si="5"/>
        <v/>
      </c>
    </row>
    <row r="158" spans="10:11" x14ac:dyDescent="0.2">
      <c r="J158" s="244" t="str">
        <f t="shared" si="3"/>
        <v/>
      </c>
      <c r="K158" s="245" t="str">
        <f t="shared" ca="1" si="5"/>
        <v/>
      </c>
    </row>
    <row r="159" spans="10:11" x14ac:dyDescent="0.2">
      <c r="J159" s="244" t="str">
        <f t="shared" si="3"/>
        <v/>
      </c>
      <c r="K159" s="245" t="str">
        <f t="shared" ca="1" si="5"/>
        <v/>
      </c>
    </row>
    <row r="160" spans="10:11" x14ac:dyDescent="0.2">
      <c r="J160" s="244" t="str">
        <f t="shared" si="3"/>
        <v/>
      </c>
      <c r="K160" s="245" t="str">
        <f t="shared" ca="1" si="5"/>
        <v/>
      </c>
    </row>
    <row r="161" spans="10:11" x14ac:dyDescent="0.2">
      <c r="J161" s="244" t="str">
        <f t="shared" si="3"/>
        <v/>
      </c>
      <c r="K161" s="245" t="str">
        <f t="shared" ca="1" si="5"/>
        <v/>
      </c>
    </row>
    <row r="162" spans="10:11" x14ac:dyDescent="0.2">
      <c r="J162" s="244" t="str">
        <f t="shared" si="3"/>
        <v/>
      </c>
      <c r="K162" s="245" t="str">
        <f t="shared" ca="1" si="5"/>
        <v/>
      </c>
    </row>
    <row r="163" spans="10:11" x14ac:dyDescent="0.2">
      <c r="J163" s="244" t="str">
        <f t="shared" si="3"/>
        <v/>
      </c>
      <c r="K163" s="245" t="str">
        <f t="shared" ca="1" si="5"/>
        <v/>
      </c>
    </row>
    <row r="164" spans="10:11" x14ac:dyDescent="0.2">
      <c r="J164" s="244" t="str">
        <f t="shared" si="3"/>
        <v/>
      </c>
      <c r="K164" s="245" t="str">
        <f t="shared" ca="1" si="5"/>
        <v/>
      </c>
    </row>
    <row r="165" spans="10:11" x14ac:dyDescent="0.2">
      <c r="J165" s="244" t="str">
        <f t="shared" si="3"/>
        <v/>
      </c>
      <c r="K165" s="245" t="str">
        <f t="shared" ca="1" si="5"/>
        <v/>
      </c>
    </row>
    <row r="166" spans="10:11" x14ac:dyDescent="0.2">
      <c r="J166" s="244" t="str">
        <f t="shared" si="3"/>
        <v/>
      </c>
      <c r="K166" s="245" t="str">
        <f t="shared" ca="1" si="5"/>
        <v/>
      </c>
    </row>
    <row r="167" spans="10:11" x14ac:dyDescent="0.2">
      <c r="J167" s="244" t="str">
        <f t="shared" si="3"/>
        <v/>
      </c>
      <c r="K167" s="245" t="str">
        <f t="shared" ca="1" si="5"/>
        <v/>
      </c>
    </row>
    <row r="168" spans="10:11" x14ac:dyDescent="0.2">
      <c r="J168" s="244" t="str">
        <f t="shared" si="3"/>
        <v/>
      </c>
      <c r="K168" s="245" t="str">
        <f t="shared" ca="1" si="5"/>
        <v/>
      </c>
    </row>
    <row r="169" spans="10:11" x14ac:dyDescent="0.2">
      <c r="J169" s="244" t="str">
        <f t="shared" si="3"/>
        <v/>
      </c>
      <c r="K169" s="245" t="str">
        <f t="shared" ca="1" si="5"/>
        <v/>
      </c>
    </row>
    <row r="170" spans="10:11" x14ac:dyDescent="0.2">
      <c r="J170" s="244" t="str">
        <f t="shared" si="3"/>
        <v/>
      </c>
      <c r="K170" s="245" t="str">
        <f t="shared" ca="1" si="5"/>
        <v/>
      </c>
    </row>
    <row r="171" spans="10:11" x14ac:dyDescent="0.2">
      <c r="J171" s="244" t="str">
        <f t="shared" ref="J171:J234" si="6">IF(I171="A réception",A171+30,IF(I171=15,A171+15,IF(I171=30,A171+30,IF(I171=60,A171+60,""))))</f>
        <v/>
      </c>
      <c r="K171" s="245" t="str">
        <f t="shared" ca="1" si="5"/>
        <v/>
      </c>
    </row>
    <row r="172" spans="10:11" x14ac:dyDescent="0.2">
      <c r="J172" s="244" t="str">
        <f t="shared" si="6"/>
        <v/>
      </c>
      <c r="K172" s="245" t="str">
        <f t="shared" ca="1" si="5"/>
        <v/>
      </c>
    </row>
    <row r="173" spans="10:11" x14ac:dyDescent="0.2">
      <c r="J173" s="244" t="str">
        <f t="shared" si="6"/>
        <v/>
      </c>
      <c r="K173" s="245" t="str">
        <f t="shared" ca="1" si="5"/>
        <v/>
      </c>
    </row>
    <row r="174" spans="10:11" x14ac:dyDescent="0.2">
      <c r="J174" s="244" t="str">
        <f t="shared" si="6"/>
        <v/>
      </c>
      <c r="K174" s="245" t="str">
        <f t="shared" ca="1" si="5"/>
        <v/>
      </c>
    </row>
    <row r="175" spans="10:11" x14ac:dyDescent="0.2">
      <c r="J175" s="244" t="str">
        <f t="shared" si="6"/>
        <v/>
      </c>
      <c r="K175" s="245" t="str">
        <f t="shared" ca="1" si="5"/>
        <v/>
      </c>
    </row>
    <row r="176" spans="10:11" x14ac:dyDescent="0.2">
      <c r="J176" s="244" t="str">
        <f t="shared" si="6"/>
        <v/>
      </c>
      <c r="K176" s="245" t="str">
        <f t="shared" ca="1" si="5"/>
        <v/>
      </c>
    </row>
    <row r="177" spans="10:11" x14ac:dyDescent="0.2">
      <c r="J177" s="244" t="str">
        <f t="shared" si="6"/>
        <v/>
      </c>
      <c r="K177" s="245" t="str">
        <f t="shared" ca="1" si="5"/>
        <v/>
      </c>
    </row>
    <row r="178" spans="10:11" x14ac:dyDescent="0.2">
      <c r="J178" s="244" t="str">
        <f t="shared" si="6"/>
        <v/>
      </c>
      <c r="K178" s="245" t="str">
        <f t="shared" ca="1" si="5"/>
        <v/>
      </c>
    </row>
    <row r="179" spans="10:11" x14ac:dyDescent="0.2">
      <c r="J179" s="244" t="str">
        <f t="shared" si="6"/>
        <v/>
      </c>
      <c r="K179" s="245" t="str">
        <f t="shared" ca="1" si="5"/>
        <v/>
      </c>
    </row>
    <row r="180" spans="10:11" x14ac:dyDescent="0.2">
      <c r="J180" s="244" t="str">
        <f t="shared" si="6"/>
        <v/>
      </c>
      <c r="K180" s="245" t="str">
        <f t="shared" ca="1" si="5"/>
        <v/>
      </c>
    </row>
    <row r="181" spans="10:11" x14ac:dyDescent="0.2">
      <c r="J181" s="244" t="str">
        <f t="shared" si="6"/>
        <v/>
      </c>
      <c r="K181" s="245" t="str">
        <f t="shared" ca="1" si="5"/>
        <v/>
      </c>
    </row>
    <row r="182" spans="10:11" x14ac:dyDescent="0.2">
      <c r="J182" s="244" t="str">
        <f t="shared" si="6"/>
        <v/>
      </c>
      <c r="K182" s="245" t="str">
        <f t="shared" ref="K182:K245" ca="1" si="7">IF(AND(J182&lt;TODAY(),J182&lt;&gt;""),"Rappeler le client!","")</f>
        <v/>
      </c>
    </row>
    <row r="183" spans="10:11" x14ac:dyDescent="0.2">
      <c r="J183" s="244" t="str">
        <f t="shared" si="6"/>
        <v/>
      </c>
      <c r="K183" s="245" t="str">
        <f t="shared" ca="1" si="7"/>
        <v/>
      </c>
    </row>
    <row r="184" spans="10:11" x14ac:dyDescent="0.2">
      <c r="J184" s="244" t="str">
        <f t="shared" si="6"/>
        <v/>
      </c>
      <c r="K184" s="245" t="str">
        <f t="shared" ca="1" si="7"/>
        <v/>
      </c>
    </row>
    <row r="185" spans="10:11" x14ac:dyDescent="0.2">
      <c r="J185" s="244" t="str">
        <f t="shared" si="6"/>
        <v/>
      </c>
      <c r="K185" s="245" t="str">
        <f t="shared" ca="1" si="7"/>
        <v/>
      </c>
    </row>
    <row r="186" spans="10:11" x14ac:dyDescent="0.2">
      <c r="J186" s="244" t="str">
        <f t="shared" si="6"/>
        <v/>
      </c>
      <c r="K186" s="245" t="str">
        <f t="shared" ca="1" si="7"/>
        <v/>
      </c>
    </row>
    <row r="187" spans="10:11" x14ac:dyDescent="0.2">
      <c r="J187" s="244" t="str">
        <f t="shared" si="6"/>
        <v/>
      </c>
      <c r="K187" s="245" t="str">
        <f t="shared" ca="1" si="7"/>
        <v/>
      </c>
    </row>
    <row r="188" spans="10:11" x14ac:dyDescent="0.2">
      <c r="J188" s="244" t="str">
        <f t="shared" si="6"/>
        <v/>
      </c>
      <c r="K188" s="245" t="str">
        <f t="shared" ca="1" si="7"/>
        <v/>
      </c>
    </row>
    <row r="189" spans="10:11" x14ac:dyDescent="0.2">
      <c r="J189" s="244" t="str">
        <f t="shared" si="6"/>
        <v/>
      </c>
      <c r="K189" s="245" t="str">
        <f t="shared" ca="1" si="7"/>
        <v/>
      </c>
    </row>
    <row r="190" spans="10:11" x14ac:dyDescent="0.2">
      <c r="J190" s="244" t="str">
        <f t="shared" si="6"/>
        <v/>
      </c>
      <c r="K190" s="245" t="str">
        <f t="shared" ca="1" si="7"/>
        <v/>
      </c>
    </row>
    <row r="191" spans="10:11" x14ac:dyDescent="0.2">
      <c r="J191" s="244" t="str">
        <f t="shared" si="6"/>
        <v/>
      </c>
      <c r="K191" s="245" t="str">
        <f t="shared" ca="1" si="7"/>
        <v/>
      </c>
    </row>
    <row r="192" spans="10:11" x14ac:dyDescent="0.2">
      <c r="J192" s="244" t="str">
        <f t="shared" si="6"/>
        <v/>
      </c>
      <c r="K192" s="245" t="str">
        <f t="shared" ca="1" si="7"/>
        <v/>
      </c>
    </row>
    <row r="193" spans="10:11" x14ac:dyDescent="0.2">
      <c r="J193" s="244" t="str">
        <f t="shared" si="6"/>
        <v/>
      </c>
      <c r="K193" s="245" t="str">
        <f t="shared" ca="1" si="7"/>
        <v/>
      </c>
    </row>
    <row r="194" spans="10:11" x14ac:dyDescent="0.2">
      <c r="J194" s="244" t="str">
        <f t="shared" si="6"/>
        <v/>
      </c>
      <c r="K194" s="245" t="str">
        <f t="shared" ca="1" si="7"/>
        <v/>
      </c>
    </row>
    <row r="195" spans="10:11" x14ac:dyDescent="0.2">
      <c r="J195" s="244" t="str">
        <f t="shared" si="6"/>
        <v/>
      </c>
      <c r="K195" s="245" t="str">
        <f t="shared" ca="1" si="7"/>
        <v/>
      </c>
    </row>
    <row r="196" spans="10:11" x14ac:dyDescent="0.2">
      <c r="J196" s="244" t="str">
        <f t="shared" si="6"/>
        <v/>
      </c>
      <c r="K196" s="245" t="str">
        <f t="shared" ca="1" si="7"/>
        <v/>
      </c>
    </row>
    <row r="197" spans="10:11" x14ac:dyDescent="0.2">
      <c r="J197" s="244" t="str">
        <f t="shared" si="6"/>
        <v/>
      </c>
      <c r="K197" s="245" t="str">
        <f t="shared" ca="1" si="7"/>
        <v/>
      </c>
    </row>
    <row r="198" spans="10:11" x14ac:dyDescent="0.2">
      <c r="J198" s="244" t="str">
        <f t="shared" si="6"/>
        <v/>
      </c>
      <c r="K198" s="245" t="str">
        <f t="shared" ca="1" si="7"/>
        <v/>
      </c>
    </row>
    <row r="199" spans="10:11" x14ac:dyDescent="0.2">
      <c r="J199" s="244" t="str">
        <f t="shared" si="6"/>
        <v/>
      </c>
      <c r="K199" s="245" t="str">
        <f t="shared" ca="1" si="7"/>
        <v/>
      </c>
    </row>
    <row r="200" spans="10:11" x14ac:dyDescent="0.2">
      <c r="J200" s="244" t="str">
        <f t="shared" si="6"/>
        <v/>
      </c>
      <c r="K200" s="245" t="str">
        <f t="shared" ca="1" si="7"/>
        <v/>
      </c>
    </row>
    <row r="201" spans="10:11" x14ac:dyDescent="0.2">
      <c r="J201" s="244" t="str">
        <f t="shared" si="6"/>
        <v/>
      </c>
      <c r="K201" s="245" t="str">
        <f t="shared" ca="1" si="7"/>
        <v/>
      </c>
    </row>
    <row r="202" spans="10:11" x14ac:dyDescent="0.2">
      <c r="J202" s="244" t="str">
        <f t="shared" si="6"/>
        <v/>
      </c>
      <c r="K202" s="245" t="str">
        <f t="shared" ca="1" si="7"/>
        <v/>
      </c>
    </row>
    <row r="203" spans="10:11" x14ac:dyDescent="0.2">
      <c r="J203" s="244" t="str">
        <f t="shared" si="6"/>
        <v/>
      </c>
      <c r="K203" s="245" t="str">
        <f t="shared" ca="1" si="7"/>
        <v/>
      </c>
    </row>
    <row r="204" spans="10:11" x14ac:dyDescent="0.2">
      <c r="J204" s="244" t="str">
        <f t="shared" si="6"/>
        <v/>
      </c>
      <c r="K204" s="245" t="str">
        <f t="shared" ca="1" si="7"/>
        <v/>
      </c>
    </row>
    <row r="205" spans="10:11" x14ac:dyDescent="0.2">
      <c r="J205" s="244" t="str">
        <f t="shared" si="6"/>
        <v/>
      </c>
      <c r="K205" s="245" t="str">
        <f t="shared" ca="1" si="7"/>
        <v/>
      </c>
    </row>
    <row r="206" spans="10:11" x14ac:dyDescent="0.2">
      <c r="J206" s="244" t="str">
        <f t="shared" si="6"/>
        <v/>
      </c>
      <c r="K206" s="245" t="str">
        <f t="shared" ca="1" si="7"/>
        <v/>
      </c>
    </row>
    <row r="207" spans="10:11" x14ac:dyDescent="0.2">
      <c r="J207" s="244" t="str">
        <f t="shared" si="6"/>
        <v/>
      </c>
      <c r="K207" s="245" t="str">
        <f t="shared" ca="1" si="7"/>
        <v/>
      </c>
    </row>
    <row r="208" spans="10:11" x14ac:dyDescent="0.2">
      <c r="J208" s="244" t="str">
        <f t="shared" si="6"/>
        <v/>
      </c>
      <c r="K208" s="245" t="str">
        <f t="shared" ca="1" si="7"/>
        <v/>
      </c>
    </row>
    <row r="209" spans="10:11" x14ac:dyDescent="0.2">
      <c r="J209" s="244" t="str">
        <f t="shared" si="6"/>
        <v/>
      </c>
      <c r="K209" s="245" t="str">
        <f t="shared" ca="1" si="7"/>
        <v/>
      </c>
    </row>
    <row r="210" spans="10:11" x14ac:dyDescent="0.2">
      <c r="J210" s="244" t="str">
        <f t="shared" si="6"/>
        <v/>
      </c>
      <c r="K210" s="245" t="str">
        <f t="shared" ca="1" si="7"/>
        <v/>
      </c>
    </row>
    <row r="211" spans="10:11" x14ac:dyDescent="0.2">
      <c r="J211" s="244" t="str">
        <f t="shared" si="6"/>
        <v/>
      </c>
      <c r="K211" s="245" t="str">
        <f t="shared" ca="1" si="7"/>
        <v/>
      </c>
    </row>
    <row r="212" spans="10:11" x14ac:dyDescent="0.2">
      <c r="J212" s="244" t="str">
        <f t="shared" si="6"/>
        <v/>
      </c>
      <c r="K212" s="245" t="str">
        <f t="shared" ca="1" si="7"/>
        <v/>
      </c>
    </row>
    <row r="213" spans="10:11" x14ac:dyDescent="0.2">
      <c r="J213" s="244" t="str">
        <f t="shared" si="6"/>
        <v/>
      </c>
      <c r="K213" s="245" t="str">
        <f t="shared" ca="1" si="7"/>
        <v/>
      </c>
    </row>
    <row r="214" spans="10:11" x14ac:dyDescent="0.2">
      <c r="J214" s="244" t="str">
        <f t="shared" si="6"/>
        <v/>
      </c>
      <c r="K214" s="245" t="str">
        <f t="shared" ca="1" si="7"/>
        <v/>
      </c>
    </row>
    <row r="215" spans="10:11" x14ac:dyDescent="0.2">
      <c r="J215" s="244" t="str">
        <f t="shared" si="6"/>
        <v/>
      </c>
      <c r="K215" s="245" t="str">
        <f t="shared" ca="1" si="7"/>
        <v/>
      </c>
    </row>
    <row r="216" spans="10:11" x14ac:dyDescent="0.2">
      <c r="J216" s="244" t="str">
        <f t="shared" si="6"/>
        <v/>
      </c>
      <c r="K216" s="245" t="str">
        <f t="shared" ca="1" si="7"/>
        <v/>
      </c>
    </row>
    <row r="217" spans="10:11" x14ac:dyDescent="0.2">
      <c r="J217" s="244" t="str">
        <f t="shared" si="6"/>
        <v/>
      </c>
      <c r="K217" s="245" t="str">
        <f t="shared" ca="1" si="7"/>
        <v/>
      </c>
    </row>
    <row r="218" spans="10:11" x14ac:dyDescent="0.2">
      <c r="J218" s="244" t="str">
        <f t="shared" si="6"/>
        <v/>
      </c>
      <c r="K218" s="245" t="str">
        <f t="shared" ca="1" si="7"/>
        <v/>
      </c>
    </row>
    <row r="219" spans="10:11" x14ac:dyDescent="0.2">
      <c r="J219" s="244" t="str">
        <f t="shared" si="6"/>
        <v/>
      </c>
      <c r="K219" s="245" t="str">
        <f t="shared" ca="1" si="7"/>
        <v/>
      </c>
    </row>
    <row r="220" spans="10:11" x14ac:dyDescent="0.2">
      <c r="J220" s="244" t="str">
        <f t="shared" si="6"/>
        <v/>
      </c>
      <c r="K220" s="245" t="str">
        <f t="shared" ca="1" si="7"/>
        <v/>
      </c>
    </row>
    <row r="221" spans="10:11" x14ac:dyDescent="0.2">
      <c r="J221" s="244" t="str">
        <f t="shared" si="6"/>
        <v/>
      </c>
      <c r="K221" s="245" t="str">
        <f t="shared" ca="1" si="7"/>
        <v/>
      </c>
    </row>
    <row r="222" spans="10:11" x14ac:dyDescent="0.2">
      <c r="J222" s="244" t="str">
        <f t="shared" si="6"/>
        <v/>
      </c>
      <c r="K222" s="245" t="str">
        <f t="shared" ca="1" si="7"/>
        <v/>
      </c>
    </row>
    <row r="223" spans="10:11" x14ac:dyDescent="0.2">
      <c r="J223" s="244" t="str">
        <f t="shared" si="6"/>
        <v/>
      </c>
      <c r="K223" s="245" t="str">
        <f t="shared" ca="1" si="7"/>
        <v/>
      </c>
    </row>
    <row r="224" spans="10:11" x14ac:dyDescent="0.2">
      <c r="J224" s="244" t="str">
        <f t="shared" si="6"/>
        <v/>
      </c>
      <c r="K224" s="245" t="str">
        <f t="shared" ca="1" si="7"/>
        <v/>
      </c>
    </row>
    <row r="225" spans="10:11" x14ac:dyDescent="0.2">
      <c r="J225" s="244" t="str">
        <f t="shared" si="6"/>
        <v/>
      </c>
      <c r="K225" s="245" t="str">
        <f t="shared" ca="1" si="7"/>
        <v/>
      </c>
    </row>
    <row r="226" spans="10:11" x14ac:dyDescent="0.2">
      <c r="J226" s="244" t="str">
        <f t="shared" si="6"/>
        <v/>
      </c>
      <c r="K226" s="245" t="str">
        <f t="shared" ca="1" si="7"/>
        <v/>
      </c>
    </row>
    <row r="227" spans="10:11" x14ac:dyDescent="0.2">
      <c r="J227" s="244" t="str">
        <f t="shared" si="6"/>
        <v/>
      </c>
      <c r="K227" s="245" t="str">
        <f t="shared" ca="1" si="7"/>
        <v/>
      </c>
    </row>
    <row r="228" spans="10:11" x14ac:dyDescent="0.2">
      <c r="J228" s="244" t="str">
        <f t="shared" si="6"/>
        <v/>
      </c>
      <c r="K228" s="245" t="str">
        <f t="shared" ca="1" si="7"/>
        <v/>
      </c>
    </row>
    <row r="229" spans="10:11" x14ac:dyDescent="0.2">
      <c r="J229" s="244" t="str">
        <f t="shared" si="6"/>
        <v/>
      </c>
      <c r="K229" s="245" t="str">
        <f t="shared" ca="1" si="7"/>
        <v/>
      </c>
    </row>
    <row r="230" spans="10:11" x14ac:dyDescent="0.2">
      <c r="J230" s="244" t="str">
        <f t="shared" si="6"/>
        <v/>
      </c>
      <c r="K230" s="245" t="str">
        <f t="shared" ca="1" si="7"/>
        <v/>
      </c>
    </row>
    <row r="231" spans="10:11" x14ac:dyDescent="0.2">
      <c r="J231" s="244" t="str">
        <f t="shared" si="6"/>
        <v/>
      </c>
      <c r="K231" s="245" t="str">
        <f t="shared" ca="1" si="7"/>
        <v/>
      </c>
    </row>
    <row r="232" spans="10:11" x14ac:dyDescent="0.2">
      <c r="J232" s="244" t="str">
        <f t="shared" si="6"/>
        <v/>
      </c>
      <c r="K232" s="245" t="str">
        <f t="shared" ca="1" si="7"/>
        <v/>
      </c>
    </row>
    <row r="233" spans="10:11" x14ac:dyDescent="0.2">
      <c r="J233" s="244" t="str">
        <f t="shared" si="6"/>
        <v/>
      </c>
      <c r="K233" s="245" t="str">
        <f t="shared" ca="1" si="7"/>
        <v/>
      </c>
    </row>
    <row r="234" spans="10:11" x14ac:dyDescent="0.2">
      <c r="J234" s="244" t="str">
        <f t="shared" si="6"/>
        <v/>
      </c>
      <c r="K234" s="245" t="str">
        <f t="shared" ca="1" si="7"/>
        <v/>
      </c>
    </row>
    <row r="235" spans="10:11" x14ac:dyDescent="0.2">
      <c r="J235" s="244" t="str">
        <f t="shared" ref="J235:J298" si="8">IF(I235="A réception",A235+30,IF(I235=15,A235+15,IF(I235=30,A235+30,IF(I235=60,A235+60,""))))</f>
        <v/>
      </c>
      <c r="K235" s="245" t="str">
        <f t="shared" ca="1" si="7"/>
        <v/>
      </c>
    </row>
    <row r="236" spans="10:11" x14ac:dyDescent="0.2">
      <c r="J236" s="244" t="str">
        <f t="shared" si="8"/>
        <v/>
      </c>
      <c r="K236" s="245" t="str">
        <f t="shared" ca="1" si="7"/>
        <v/>
      </c>
    </row>
    <row r="237" spans="10:11" x14ac:dyDescent="0.2">
      <c r="J237" s="244" t="str">
        <f t="shared" si="8"/>
        <v/>
      </c>
      <c r="K237" s="245" t="str">
        <f t="shared" ca="1" si="7"/>
        <v/>
      </c>
    </row>
    <row r="238" spans="10:11" x14ac:dyDescent="0.2">
      <c r="J238" s="244" t="str">
        <f t="shared" si="8"/>
        <v/>
      </c>
      <c r="K238" s="245" t="str">
        <f t="shared" ca="1" si="7"/>
        <v/>
      </c>
    </row>
    <row r="239" spans="10:11" x14ac:dyDescent="0.2">
      <c r="J239" s="244" t="str">
        <f t="shared" si="8"/>
        <v/>
      </c>
      <c r="K239" s="245" t="str">
        <f t="shared" ca="1" si="7"/>
        <v/>
      </c>
    </row>
    <row r="240" spans="10:11" x14ac:dyDescent="0.2">
      <c r="J240" s="244" t="str">
        <f t="shared" si="8"/>
        <v/>
      </c>
      <c r="K240" s="245" t="str">
        <f t="shared" ca="1" si="7"/>
        <v/>
      </c>
    </row>
    <row r="241" spans="10:11" x14ac:dyDescent="0.2">
      <c r="J241" s="244" t="str">
        <f t="shared" si="8"/>
        <v/>
      </c>
      <c r="K241" s="245" t="str">
        <f t="shared" ca="1" si="7"/>
        <v/>
      </c>
    </row>
    <row r="242" spans="10:11" x14ac:dyDescent="0.2">
      <c r="J242" s="244" t="str">
        <f t="shared" si="8"/>
        <v/>
      </c>
      <c r="K242" s="245" t="str">
        <f t="shared" ca="1" si="7"/>
        <v/>
      </c>
    </row>
    <row r="243" spans="10:11" x14ac:dyDescent="0.2">
      <c r="J243" s="244" t="str">
        <f t="shared" si="8"/>
        <v/>
      </c>
      <c r="K243" s="245" t="str">
        <f t="shared" ca="1" si="7"/>
        <v/>
      </c>
    </row>
    <row r="244" spans="10:11" x14ac:dyDescent="0.2">
      <c r="J244" s="244" t="str">
        <f t="shared" si="8"/>
        <v/>
      </c>
      <c r="K244" s="245" t="str">
        <f t="shared" ca="1" si="7"/>
        <v/>
      </c>
    </row>
    <row r="245" spans="10:11" x14ac:dyDescent="0.2">
      <c r="J245" s="244" t="str">
        <f t="shared" si="8"/>
        <v/>
      </c>
      <c r="K245" s="245" t="str">
        <f t="shared" ca="1" si="7"/>
        <v/>
      </c>
    </row>
    <row r="246" spans="10:11" x14ac:dyDescent="0.2">
      <c r="J246" s="244" t="str">
        <f t="shared" si="8"/>
        <v/>
      </c>
      <c r="K246" s="245" t="str">
        <f t="shared" ref="K246:K309" ca="1" si="9">IF(AND(J246&lt;TODAY(),J246&lt;&gt;""),"Rappeler le client!","")</f>
        <v/>
      </c>
    </row>
    <row r="247" spans="10:11" x14ac:dyDescent="0.2">
      <c r="J247" s="244" t="str">
        <f t="shared" si="8"/>
        <v/>
      </c>
      <c r="K247" s="245" t="str">
        <f t="shared" ca="1" si="9"/>
        <v/>
      </c>
    </row>
    <row r="248" spans="10:11" x14ac:dyDescent="0.2">
      <c r="J248" s="244" t="str">
        <f t="shared" si="8"/>
        <v/>
      </c>
      <c r="K248" s="245" t="str">
        <f t="shared" ca="1" si="9"/>
        <v/>
      </c>
    </row>
    <row r="249" spans="10:11" x14ac:dyDescent="0.2">
      <c r="J249" s="244" t="str">
        <f t="shared" si="8"/>
        <v/>
      </c>
      <c r="K249" s="245" t="str">
        <f t="shared" ca="1" si="9"/>
        <v/>
      </c>
    </row>
    <row r="250" spans="10:11" x14ac:dyDescent="0.2">
      <c r="J250" s="244" t="str">
        <f t="shared" si="8"/>
        <v/>
      </c>
      <c r="K250" s="245" t="str">
        <f t="shared" ca="1" si="9"/>
        <v/>
      </c>
    </row>
    <row r="251" spans="10:11" x14ac:dyDescent="0.2">
      <c r="J251" s="244" t="str">
        <f t="shared" si="8"/>
        <v/>
      </c>
      <c r="K251" s="245" t="str">
        <f t="shared" ca="1" si="9"/>
        <v/>
      </c>
    </row>
    <row r="252" spans="10:11" x14ac:dyDescent="0.2">
      <c r="J252" s="244" t="str">
        <f t="shared" si="8"/>
        <v/>
      </c>
      <c r="K252" s="245" t="str">
        <f t="shared" ca="1" si="9"/>
        <v/>
      </c>
    </row>
    <row r="253" spans="10:11" x14ac:dyDescent="0.2">
      <c r="J253" s="244" t="str">
        <f t="shared" si="8"/>
        <v/>
      </c>
      <c r="K253" s="245" t="str">
        <f t="shared" ca="1" si="9"/>
        <v/>
      </c>
    </row>
    <row r="254" spans="10:11" x14ac:dyDescent="0.2">
      <c r="J254" s="244" t="str">
        <f t="shared" si="8"/>
        <v/>
      </c>
      <c r="K254" s="245" t="str">
        <f t="shared" ca="1" si="9"/>
        <v/>
      </c>
    </row>
    <row r="255" spans="10:11" x14ac:dyDescent="0.2">
      <c r="J255" s="244" t="str">
        <f t="shared" si="8"/>
        <v/>
      </c>
      <c r="K255" s="245" t="str">
        <f t="shared" ca="1" si="9"/>
        <v/>
      </c>
    </row>
    <row r="256" spans="10:11" x14ac:dyDescent="0.2">
      <c r="J256" s="244" t="str">
        <f t="shared" si="8"/>
        <v/>
      </c>
      <c r="K256" s="245" t="str">
        <f t="shared" ca="1" si="9"/>
        <v/>
      </c>
    </row>
    <row r="257" spans="10:11" x14ac:dyDescent="0.2">
      <c r="J257" s="244" t="str">
        <f t="shared" si="8"/>
        <v/>
      </c>
      <c r="K257" s="245" t="str">
        <f t="shared" ca="1" si="9"/>
        <v/>
      </c>
    </row>
    <row r="258" spans="10:11" x14ac:dyDescent="0.2">
      <c r="J258" s="244" t="str">
        <f t="shared" si="8"/>
        <v/>
      </c>
      <c r="K258" s="245" t="str">
        <f t="shared" ca="1" si="9"/>
        <v/>
      </c>
    </row>
    <row r="259" spans="10:11" x14ac:dyDescent="0.2">
      <c r="J259" s="244" t="str">
        <f t="shared" si="8"/>
        <v/>
      </c>
      <c r="K259" s="245" t="str">
        <f t="shared" ca="1" si="9"/>
        <v/>
      </c>
    </row>
    <row r="260" spans="10:11" x14ac:dyDescent="0.2">
      <c r="J260" s="244" t="str">
        <f t="shared" si="8"/>
        <v/>
      </c>
      <c r="K260" s="245" t="str">
        <f t="shared" ca="1" si="9"/>
        <v/>
      </c>
    </row>
    <row r="261" spans="10:11" x14ac:dyDescent="0.2">
      <c r="J261" s="244" t="str">
        <f t="shared" si="8"/>
        <v/>
      </c>
      <c r="K261" s="245" t="str">
        <f t="shared" ca="1" si="9"/>
        <v/>
      </c>
    </row>
    <row r="262" spans="10:11" x14ac:dyDescent="0.2">
      <c r="J262" s="244" t="str">
        <f t="shared" si="8"/>
        <v/>
      </c>
      <c r="K262" s="245" t="str">
        <f t="shared" ca="1" si="9"/>
        <v/>
      </c>
    </row>
    <row r="263" spans="10:11" x14ac:dyDescent="0.2">
      <c r="J263" s="244" t="str">
        <f t="shared" si="8"/>
        <v/>
      </c>
      <c r="K263" s="245" t="str">
        <f t="shared" ca="1" si="9"/>
        <v/>
      </c>
    </row>
    <row r="264" spans="10:11" x14ac:dyDescent="0.2">
      <c r="J264" s="244" t="str">
        <f t="shared" si="8"/>
        <v/>
      </c>
      <c r="K264" s="245" t="str">
        <f t="shared" ca="1" si="9"/>
        <v/>
      </c>
    </row>
    <row r="265" spans="10:11" x14ac:dyDescent="0.2">
      <c r="J265" s="244" t="str">
        <f t="shared" si="8"/>
        <v/>
      </c>
      <c r="K265" s="245" t="str">
        <f t="shared" ca="1" si="9"/>
        <v/>
      </c>
    </row>
    <row r="266" spans="10:11" x14ac:dyDescent="0.2">
      <c r="J266" s="244" t="str">
        <f t="shared" si="8"/>
        <v/>
      </c>
      <c r="K266" s="245" t="str">
        <f t="shared" ca="1" si="9"/>
        <v/>
      </c>
    </row>
    <row r="267" spans="10:11" x14ac:dyDescent="0.2">
      <c r="J267" s="244" t="str">
        <f t="shared" si="8"/>
        <v/>
      </c>
      <c r="K267" s="245" t="str">
        <f t="shared" ca="1" si="9"/>
        <v/>
      </c>
    </row>
    <row r="268" spans="10:11" x14ac:dyDescent="0.2">
      <c r="J268" s="244" t="str">
        <f t="shared" si="8"/>
        <v/>
      </c>
      <c r="K268" s="245" t="str">
        <f t="shared" ca="1" si="9"/>
        <v/>
      </c>
    </row>
    <row r="269" spans="10:11" x14ac:dyDescent="0.2">
      <c r="J269" s="244" t="str">
        <f t="shared" si="8"/>
        <v/>
      </c>
      <c r="K269" s="245" t="str">
        <f t="shared" ca="1" si="9"/>
        <v/>
      </c>
    </row>
    <row r="270" spans="10:11" x14ac:dyDescent="0.2">
      <c r="J270" s="244" t="str">
        <f t="shared" si="8"/>
        <v/>
      </c>
      <c r="K270" s="245" t="str">
        <f t="shared" ca="1" si="9"/>
        <v/>
      </c>
    </row>
    <row r="271" spans="10:11" x14ac:dyDescent="0.2">
      <c r="J271" s="244" t="str">
        <f t="shared" si="8"/>
        <v/>
      </c>
      <c r="K271" s="245" t="str">
        <f t="shared" ca="1" si="9"/>
        <v/>
      </c>
    </row>
    <row r="272" spans="10:11" x14ac:dyDescent="0.2">
      <c r="J272" s="244" t="str">
        <f t="shared" si="8"/>
        <v/>
      </c>
      <c r="K272" s="245" t="str">
        <f t="shared" ca="1" si="9"/>
        <v/>
      </c>
    </row>
    <row r="273" spans="10:11" x14ac:dyDescent="0.2">
      <c r="J273" s="244" t="str">
        <f t="shared" si="8"/>
        <v/>
      </c>
      <c r="K273" s="245" t="str">
        <f t="shared" ca="1" si="9"/>
        <v/>
      </c>
    </row>
    <row r="274" spans="10:11" x14ac:dyDescent="0.2">
      <c r="J274" s="244" t="str">
        <f t="shared" si="8"/>
        <v/>
      </c>
      <c r="K274" s="245" t="str">
        <f t="shared" ca="1" si="9"/>
        <v/>
      </c>
    </row>
    <row r="275" spans="10:11" x14ac:dyDescent="0.2">
      <c r="J275" s="244" t="str">
        <f t="shared" si="8"/>
        <v/>
      </c>
      <c r="K275" s="245" t="str">
        <f t="shared" ca="1" si="9"/>
        <v/>
      </c>
    </row>
    <row r="276" spans="10:11" x14ac:dyDescent="0.2">
      <c r="J276" s="244" t="str">
        <f t="shared" si="8"/>
        <v/>
      </c>
      <c r="K276" s="245" t="str">
        <f t="shared" ca="1" si="9"/>
        <v/>
      </c>
    </row>
    <row r="277" spans="10:11" x14ac:dyDescent="0.2">
      <c r="J277" s="244" t="str">
        <f t="shared" si="8"/>
        <v/>
      </c>
      <c r="K277" s="245" t="str">
        <f t="shared" ca="1" si="9"/>
        <v/>
      </c>
    </row>
    <row r="278" spans="10:11" x14ac:dyDescent="0.2">
      <c r="J278" s="244" t="str">
        <f t="shared" si="8"/>
        <v/>
      </c>
      <c r="K278" s="245" t="str">
        <f t="shared" ca="1" si="9"/>
        <v/>
      </c>
    </row>
    <row r="279" spans="10:11" x14ac:dyDescent="0.2">
      <c r="J279" s="244" t="str">
        <f t="shared" si="8"/>
        <v/>
      </c>
      <c r="K279" s="245" t="str">
        <f t="shared" ca="1" si="9"/>
        <v/>
      </c>
    </row>
    <row r="280" spans="10:11" x14ac:dyDescent="0.2">
      <c r="J280" s="244" t="str">
        <f t="shared" si="8"/>
        <v/>
      </c>
      <c r="K280" s="245" t="str">
        <f t="shared" ca="1" si="9"/>
        <v/>
      </c>
    </row>
    <row r="281" spans="10:11" x14ac:dyDescent="0.2">
      <c r="J281" s="244" t="str">
        <f t="shared" si="8"/>
        <v/>
      </c>
      <c r="K281" s="245" t="str">
        <f t="shared" ca="1" si="9"/>
        <v/>
      </c>
    </row>
    <row r="282" spans="10:11" x14ac:dyDescent="0.2">
      <c r="J282" s="244" t="str">
        <f t="shared" si="8"/>
        <v/>
      </c>
      <c r="K282" s="245" t="str">
        <f t="shared" ca="1" si="9"/>
        <v/>
      </c>
    </row>
    <row r="283" spans="10:11" x14ac:dyDescent="0.2">
      <c r="J283" s="244" t="str">
        <f t="shared" si="8"/>
        <v/>
      </c>
      <c r="K283" s="245" t="str">
        <f t="shared" ca="1" si="9"/>
        <v/>
      </c>
    </row>
    <row r="284" spans="10:11" x14ac:dyDescent="0.2">
      <c r="J284" s="244" t="str">
        <f t="shared" si="8"/>
        <v/>
      </c>
      <c r="K284" s="245" t="str">
        <f t="shared" ca="1" si="9"/>
        <v/>
      </c>
    </row>
    <row r="285" spans="10:11" x14ac:dyDescent="0.2">
      <c r="J285" s="244" t="str">
        <f t="shared" si="8"/>
        <v/>
      </c>
      <c r="K285" s="245" t="str">
        <f t="shared" ca="1" si="9"/>
        <v/>
      </c>
    </row>
    <row r="286" spans="10:11" x14ac:dyDescent="0.2">
      <c r="J286" s="244" t="str">
        <f t="shared" si="8"/>
        <v/>
      </c>
      <c r="K286" s="245" t="str">
        <f t="shared" ca="1" si="9"/>
        <v/>
      </c>
    </row>
    <row r="287" spans="10:11" x14ac:dyDescent="0.2">
      <c r="J287" s="244" t="str">
        <f t="shared" si="8"/>
        <v/>
      </c>
      <c r="K287" s="245" t="str">
        <f t="shared" ca="1" si="9"/>
        <v/>
      </c>
    </row>
    <row r="288" spans="10:11" x14ac:dyDescent="0.2">
      <c r="J288" s="244" t="str">
        <f t="shared" si="8"/>
        <v/>
      </c>
      <c r="K288" s="245" t="str">
        <f t="shared" ca="1" si="9"/>
        <v/>
      </c>
    </row>
    <row r="289" spans="10:11" x14ac:dyDescent="0.2">
      <c r="J289" s="244" t="str">
        <f t="shared" si="8"/>
        <v/>
      </c>
      <c r="K289" s="245" t="str">
        <f t="shared" ca="1" si="9"/>
        <v/>
      </c>
    </row>
    <row r="290" spans="10:11" x14ac:dyDescent="0.2">
      <c r="J290" s="244" t="str">
        <f t="shared" si="8"/>
        <v/>
      </c>
      <c r="K290" s="245" t="str">
        <f t="shared" ca="1" si="9"/>
        <v/>
      </c>
    </row>
    <row r="291" spans="10:11" x14ac:dyDescent="0.2">
      <c r="J291" s="244" t="str">
        <f t="shared" si="8"/>
        <v/>
      </c>
      <c r="K291" s="245" t="str">
        <f t="shared" ca="1" si="9"/>
        <v/>
      </c>
    </row>
    <row r="292" spans="10:11" x14ac:dyDescent="0.2">
      <c r="J292" s="244" t="str">
        <f t="shared" si="8"/>
        <v/>
      </c>
      <c r="K292" s="245" t="str">
        <f t="shared" ca="1" si="9"/>
        <v/>
      </c>
    </row>
    <row r="293" spans="10:11" x14ac:dyDescent="0.2">
      <c r="J293" s="244" t="str">
        <f t="shared" si="8"/>
        <v/>
      </c>
      <c r="K293" s="245" t="str">
        <f t="shared" ca="1" si="9"/>
        <v/>
      </c>
    </row>
    <row r="294" spans="10:11" x14ac:dyDescent="0.2">
      <c r="J294" s="244" t="str">
        <f t="shared" si="8"/>
        <v/>
      </c>
      <c r="K294" s="245" t="str">
        <f t="shared" ca="1" si="9"/>
        <v/>
      </c>
    </row>
    <row r="295" spans="10:11" x14ac:dyDescent="0.2">
      <c r="J295" s="244" t="str">
        <f t="shared" si="8"/>
        <v/>
      </c>
      <c r="K295" s="245" t="str">
        <f t="shared" ca="1" si="9"/>
        <v/>
      </c>
    </row>
    <row r="296" spans="10:11" x14ac:dyDescent="0.2">
      <c r="J296" s="244" t="str">
        <f t="shared" si="8"/>
        <v/>
      </c>
      <c r="K296" s="245" t="str">
        <f t="shared" ca="1" si="9"/>
        <v/>
      </c>
    </row>
    <row r="297" spans="10:11" x14ac:dyDescent="0.2">
      <c r="J297" s="244" t="str">
        <f t="shared" si="8"/>
        <v/>
      </c>
      <c r="K297" s="245" t="str">
        <f t="shared" ca="1" si="9"/>
        <v/>
      </c>
    </row>
    <row r="298" spans="10:11" x14ac:dyDescent="0.2">
      <c r="J298" s="244" t="str">
        <f t="shared" si="8"/>
        <v/>
      </c>
      <c r="K298" s="245" t="str">
        <f t="shared" ca="1" si="9"/>
        <v/>
      </c>
    </row>
    <row r="299" spans="10:11" x14ac:dyDescent="0.2">
      <c r="J299" s="244" t="str">
        <f t="shared" ref="J299:J362" si="10">IF(I299="A réception",A299+30,IF(I299=15,A299+15,IF(I299=30,A299+30,IF(I299=60,A299+60,""))))</f>
        <v/>
      </c>
      <c r="K299" s="245" t="str">
        <f t="shared" ca="1" si="9"/>
        <v/>
      </c>
    </row>
    <row r="300" spans="10:11" x14ac:dyDescent="0.2">
      <c r="J300" s="244" t="str">
        <f t="shared" si="10"/>
        <v/>
      </c>
      <c r="K300" s="245" t="str">
        <f t="shared" ca="1" si="9"/>
        <v/>
      </c>
    </row>
    <row r="301" spans="10:11" x14ac:dyDescent="0.2">
      <c r="J301" s="244" t="str">
        <f t="shared" si="10"/>
        <v/>
      </c>
      <c r="K301" s="245" t="str">
        <f t="shared" ca="1" si="9"/>
        <v/>
      </c>
    </row>
    <row r="302" spans="10:11" x14ac:dyDescent="0.2">
      <c r="J302" s="244" t="str">
        <f t="shared" si="10"/>
        <v/>
      </c>
      <c r="K302" s="245" t="str">
        <f t="shared" ca="1" si="9"/>
        <v/>
      </c>
    </row>
    <row r="303" spans="10:11" x14ac:dyDescent="0.2">
      <c r="J303" s="244" t="str">
        <f t="shared" si="10"/>
        <v/>
      </c>
      <c r="K303" s="245" t="str">
        <f t="shared" ca="1" si="9"/>
        <v/>
      </c>
    </row>
    <row r="304" spans="10:11" x14ac:dyDescent="0.2">
      <c r="J304" s="244" t="str">
        <f t="shared" si="10"/>
        <v/>
      </c>
      <c r="K304" s="245" t="str">
        <f t="shared" ca="1" si="9"/>
        <v/>
      </c>
    </row>
    <row r="305" spans="10:11" x14ac:dyDescent="0.2">
      <c r="J305" s="244" t="str">
        <f t="shared" si="10"/>
        <v/>
      </c>
      <c r="K305" s="245" t="str">
        <f t="shared" ca="1" si="9"/>
        <v/>
      </c>
    </row>
    <row r="306" spans="10:11" x14ac:dyDescent="0.2">
      <c r="J306" s="244" t="str">
        <f t="shared" si="10"/>
        <v/>
      </c>
      <c r="K306" s="245" t="str">
        <f t="shared" ca="1" si="9"/>
        <v/>
      </c>
    </row>
    <row r="307" spans="10:11" x14ac:dyDescent="0.2">
      <c r="J307" s="244" t="str">
        <f t="shared" si="10"/>
        <v/>
      </c>
      <c r="K307" s="245" t="str">
        <f t="shared" ca="1" si="9"/>
        <v/>
      </c>
    </row>
    <row r="308" spans="10:11" x14ac:dyDescent="0.2">
      <c r="J308" s="244" t="str">
        <f t="shared" si="10"/>
        <v/>
      </c>
      <c r="K308" s="245" t="str">
        <f t="shared" ca="1" si="9"/>
        <v/>
      </c>
    </row>
    <row r="309" spans="10:11" x14ac:dyDescent="0.2">
      <c r="J309" s="244" t="str">
        <f t="shared" si="10"/>
        <v/>
      </c>
      <c r="K309" s="245" t="str">
        <f t="shared" ca="1" si="9"/>
        <v/>
      </c>
    </row>
    <row r="310" spans="10:11" x14ac:dyDescent="0.2">
      <c r="J310" s="244" t="str">
        <f t="shared" si="10"/>
        <v/>
      </c>
      <c r="K310" s="245" t="str">
        <f t="shared" ref="K310:K373" ca="1" si="11">IF(AND(J310&lt;TODAY(),J310&lt;&gt;""),"Rappeler le client!","")</f>
        <v/>
      </c>
    </row>
    <row r="311" spans="10:11" x14ac:dyDescent="0.2">
      <c r="J311" s="244" t="str">
        <f t="shared" si="10"/>
        <v/>
      </c>
      <c r="K311" s="245" t="str">
        <f t="shared" ca="1" si="11"/>
        <v/>
      </c>
    </row>
    <row r="312" spans="10:11" x14ac:dyDescent="0.2">
      <c r="J312" s="244" t="str">
        <f t="shared" si="10"/>
        <v/>
      </c>
      <c r="K312" s="245" t="str">
        <f t="shared" ca="1" si="11"/>
        <v/>
      </c>
    </row>
    <row r="313" spans="10:11" x14ac:dyDescent="0.2">
      <c r="J313" s="244" t="str">
        <f t="shared" si="10"/>
        <v/>
      </c>
      <c r="K313" s="245" t="str">
        <f t="shared" ca="1" si="11"/>
        <v/>
      </c>
    </row>
    <row r="314" spans="10:11" x14ac:dyDescent="0.2">
      <c r="J314" s="244" t="str">
        <f t="shared" si="10"/>
        <v/>
      </c>
      <c r="K314" s="245" t="str">
        <f t="shared" ca="1" si="11"/>
        <v/>
      </c>
    </row>
    <row r="315" spans="10:11" x14ac:dyDescent="0.2">
      <c r="J315" s="244" t="str">
        <f t="shared" si="10"/>
        <v/>
      </c>
      <c r="K315" s="245" t="str">
        <f t="shared" ca="1" si="11"/>
        <v/>
      </c>
    </row>
    <row r="316" spans="10:11" x14ac:dyDescent="0.2">
      <c r="J316" s="244" t="str">
        <f t="shared" si="10"/>
        <v/>
      </c>
      <c r="K316" s="245" t="str">
        <f t="shared" ca="1" si="11"/>
        <v/>
      </c>
    </row>
    <row r="317" spans="10:11" x14ac:dyDescent="0.2">
      <c r="J317" s="244" t="str">
        <f t="shared" si="10"/>
        <v/>
      </c>
      <c r="K317" s="245" t="str">
        <f t="shared" ca="1" si="11"/>
        <v/>
      </c>
    </row>
    <row r="318" spans="10:11" x14ac:dyDescent="0.2">
      <c r="J318" s="244" t="str">
        <f t="shared" si="10"/>
        <v/>
      </c>
      <c r="K318" s="245" t="str">
        <f t="shared" ca="1" si="11"/>
        <v/>
      </c>
    </row>
    <row r="319" spans="10:11" x14ac:dyDescent="0.2">
      <c r="J319" s="244" t="str">
        <f t="shared" si="10"/>
        <v/>
      </c>
      <c r="K319" s="245" t="str">
        <f t="shared" ca="1" si="11"/>
        <v/>
      </c>
    </row>
    <row r="320" spans="10:11" x14ac:dyDescent="0.2">
      <c r="J320" s="244" t="str">
        <f t="shared" si="10"/>
        <v/>
      </c>
      <c r="K320" s="245" t="str">
        <f t="shared" ca="1" si="11"/>
        <v/>
      </c>
    </row>
    <row r="321" spans="10:11" x14ac:dyDescent="0.2">
      <c r="J321" s="244" t="str">
        <f t="shared" si="10"/>
        <v/>
      </c>
      <c r="K321" s="245" t="str">
        <f t="shared" ca="1" si="11"/>
        <v/>
      </c>
    </row>
    <row r="322" spans="10:11" x14ac:dyDescent="0.2">
      <c r="J322" s="244" t="str">
        <f t="shared" si="10"/>
        <v/>
      </c>
      <c r="K322" s="245" t="str">
        <f t="shared" ca="1" si="11"/>
        <v/>
      </c>
    </row>
    <row r="323" spans="10:11" x14ac:dyDescent="0.2">
      <c r="J323" s="244" t="str">
        <f t="shared" si="10"/>
        <v/>
      </c>
      <c r="K323" s="245" t="str">
        <f t="shared" ca="1" si="11"/>
        <v/>
      </c>
    </row>
    <row r="324" spans="10:11" x14ac:dyDescent="0.2">
      <c r="J324" s="244" t="str">
        <f t="shared" si="10"/>
        <v/>
      </c>
      <c r="K324" s="245" t="str">
        <f t="shared" ca="1" si="11"/>
        <v/>
      </c>
    </row>
    <row r="325" spans="10:11" x14ac:dyDescent="0.2">
      <c r="J325" s="244" t="str">
        <f t="shared" si="10"/>
        <v/>
      </c>
      <c r="K325" s="245" t="str">
        <f t="shared" ca="1" si="11"/>
        <v/>
      </c>
    </row>
    <row r="326" spans="10:11" x14ac:dyDescent="0.2">
      <c r="J326" s="244" t="str">
        <f t="shared" si="10"/>
        <v/>
      </c>
      <c r="K326" s="245" t="str">
        <f t="shared" ca="1" si="11"/>
        <v/>
      </c>
    </row>
    <row r="327" spans="10:11" x14ac:dyDescent="0.2">
      <c r="J327" s="244" t="str">
        <f t="shared" si="10"/>
        <v/>
      </c>
      <c r="K327" s="245" t="str">
        <f t="shared" ca="1" si="11"/>
        <v/>
      </c>
    </row>
    <row r="328" spans="10:11" x14ac:dyDescent="0.2">
      <c r="J328" s="244" t="str">
        <f t="shared" si="10"/>
        <v/>
      </c>
      <c r="K328" s="245" t="str">
        <f t="shared" ca="1" si="11"/>
        <v/>
      </c>
    </row>
    <row r="329" spans="10:11" x14ac:dyDescent="0.2">
      <c r="J329" s="244" t="str">
        <f t="shared" si="10"/>
        <v/>
      </c>
      <c r="K329" s="245" t="str">
        <f t="shared" ca="1" si="11"/>
        <v/>
      </c>
    </row>
    <row r="330" spans="10:11" x14ac:dyDescent="0.2">
      <c r="J330" s="244" t="str">
        <f t="shared" si="10"/>
        <v/>
      </c>
      <c r="K330" s="245" t="str">
        <f t="shared" ca="1" si="11"/>
        <v/>
      </c>
    </row>
    <row r="331" spans="10:11" x14ac:dyDescent="0.2">
      <c r="J331" s="244" t="str">
        <f t="shared" si="10"/>
        <v/>
      </c>
      <c r="K331" s="245" t="str">
        <f t="shared" ca="1" si="11"/>
        <v/>
      </c>
    </row>
    <row r="332" spans="10:11" x14ac:dyDescent="0.2">
      <c r="J332" s="244" t="str">
        <f t="shared" si="10"/>
        <v/>
      </c>
      <c r="K332" s="245" t="str">
        <f t="shared" ca="1" si="11"/>
        <v/>
      </c>
    </row>
    <row r="333" spans="10:11" x14ac:dyDescent="0.2">
      <c r="J333" s="244" t="str">
        <f t="shared" si="10"/>
        <v/>
      </c>
      <c r="K333" s="245" t="str">
        <f t="shared" ca="1" si="11"/>
        <v/>
      </c>
    </row>
    <row r="334" spans="10:11" x14ac:dyDescent="0.2">
      <c r="J334" s="244" t="str">
        <f t="shared" si="10"/>
        <v/>
      </c>
      <c r="K334" s="245" t="str">
        <f t="shared" ca="1" si="11"/>
        <v/>
      </c>
    </row>
    <row r="335" spans="10:11" x14ac:dyDescent="0.2">
      <c r="J335" s="244" t="str">
        <f t="shared" si="10"/>
        <v/>
      </c>
      <c r="K335" s="245" t="str">
        <f t="shared" ca="1" si="11"/>
        <v/>
      </c>
    </row>
    <row r="336" spans="10:11" x14ac:dyDescent="0.2">
      <c r="J336" s="244" t="str">
        <f t="shared" si="10"/>
        <v/>
      </c>
      <c r="K336" s="245" t="str">
        <f t="shared" ca="1" si="11"/>
        <v/>
      </c>
    </row>
    <row r="337" spans="10:11" x14ac:dyDescent="0.2">
      <c r="J337" s="244" t="str">
        <f t="shared" si="10"/>
        <v/>
      </c>
      <c r="K337" s="245" t="str">
        <f t="shared" ca="1" si="11"/>
        <v/>
      </c>
    </row>
    <row r="338" spans="10:11" x14ac:dyDescent="0.2">
      <c r="J338" s="244" t="str">
        <f t="shared" si="10"/>
        <v/>
      </c>
      <c r="K338" s="245" t="str">
        <f t="shared" ca="1" si="11"/>
        <v/>
      </c>
    </row>
    <row r="339" spans="10:11" x14ac:dyDescent="0.2">
      <c r="J339" s="244" t="str">
        <f t="shared" si="10"/>
        <v/>
      </c>
      <c r="K339" s="245" t="str">
        <f t="shared" ca="1" si="11"/>
        <v/>
      </c>
    </row>
    <row r="340" spans="10:11" x14ac:dyDescent="0.2">
      <c r="J340" s="244" t="str">
        <f t="shared" si="10"/>
        <v/>
      </c>
      <c r="K340" s="245" t="str">
        <f t="shared" ca="1" si="11"/>
        <v/>
      </c>
    </row>
    <row r="341" spans="10:11" x14ac:dyDescent="0.2">
      <c r="J341" s="244" t="str">
        <f t="shared" si="10"/>
        <v/>
      </c>
      <c r="K341" s="245" t="str">
        <f t="shared" ca="1" si="11"/>
        <v/>
      </c>
    </row>
    <row r="342" spans="10:11" x14ac:dyDescent="0.2">
      <c r="J342" s="244" t="str">
        <f t="shared" si="10"/>
        <v/>
      </c>
      <c r="K342" s="245" t="str">
        <f t="shared" ca="1" si="11"/>
        <v/>
      </c>
    </row>
    <row r="343" spans="10:11" x14ac:dyDescent="0.2">
      <c r="J343" s="244" t="str">
        <f t="shared" si="10"/>
        <v/>
      </c>
      <c r="K343" s="245" t="str">
        <f t="shared" ca="1" si="11"/>
        <v/>
      </c>
    </row>
    <row r="344" spans="10:11" x14ac:dyDescent="0.2">
      <c r="J344" s="244" t="str">
        <f t="shared" si="10"/>
        <v/>
      </c>
      <c r="K344" s="245" t="str">
        <f t="shared" ca="1" si="11"/>
        <v/>
      </c>
    </row>
    <row r="345" spans="10:11" x14ac:dyDescent="0.2">
      <c r="J345" s="244" t="str">
        <f t="shared" si="10"/>
        <v/>
      </c>
      <c r="K345" s="245" t="str">
        <f t="shared" ca="1" si="11"/>
        <v/>
      </c>
    </row>
    <row r="346" spans="10:11" x14ac:dyDescent="0.2">
      <c r="J346" s="244" t="str">
        <f t="shared" si="10"/>
        <v/>
      </c>
      <c r="K346" s="245" t="str">
        <f t="shared" ca="1" si="11"/>
        <v/>
      </c>
    </row>
    <row r="347" spans="10:11" x14ac:dyDescent="0.2">
      <c r="J347" s="244" t="str">
        <f t="shared" si="10"/>
        <v/>
      </c>
      <c r="K347" s="245" t="str">
        <f t="shared" ca="1" si="11"/>
        <v/>
      </c>
    </row>
    <row r="348" spans="10:11" x14ac:dyDescent="0.2">
      <c r="J348" s="244" t="str">
        <f t="shared" si="10"/>
        <v/>
      </c>
      <c r="K348" s="245" t="str">
        <f t="shared" ca="1" si="11"/>
        <v/>
      </c>
    </row>
    <row r="349" spans="10:11" x14ac:dyDescent="0.2">
      <c r="J349" s="244" t="str">
        <f t="shared" si="10"/>
        <v/>
      </c>
      <c r="K349" s="245" t="str">
        <f t="shared" ca="1" si="11"/>
        <v/>
      </c>
    </row>
    <row r="350" spans="10:11" x14ac:dyDescent="0.2">
      <c r="J350" s="244" t="str">
        <f t="shared" si="10"/>
        <v/>
      </c>
      <c r="K350" s="245" t="str">
        <f t="shared" ca="1" si="11"/>
        <v/>
      </c>
    </row>
    <row r="351" spans="10:11" x14ac:dyDescent="0.2">
      <c r="J351" s="244" t="str">
        <f t="shared" si="10"/>
        <v/>
      </c>
      <c r="K351" s="245" t="str">
        <f t="shared" ca="1" si="11"/>
        <v/>
      </c>
    </row>
    <row r="352" spans="10:11" x14ac:dyDescent="0.2">
      <c r="J352" s="244" t="str">
        <f t="shared" si="10"/>
        <v/>
      </c>
      <c r="K352" s="245" t="str">
        <f t="shared" ca="1" si="11"/>
        <v/>
      </c>
    </row>
    <row r="353" spans="10:11" x14ac:dyDescent="0.2">
      <c r="J353" s="244" t="str">
        <f t="shared" si="10"/>
        <v/>
      </c>
      <c r="K353" s="245" t="str">
        <f t="shared" ca="1" si="11"/>
        <v/>
      </c>
    </row>
    <row r="354" spans="10:11" x14ac:dyDescent="0.2">
      <c r="J354" s="244" t="str">
        <f t="shared" si="10"/>
        <v/>
      </c>
      <c r="K354" s="245" t="str">
        <f t="shared" ca="1" si="11"/>
        <v/>
      </c>
    </row>
    <row r="355" spans="10:11" x14ac:dyDescent="0.2">
      <c r="J355" s="244" t="str">
        <f t="shared" si="10"/>
        <v/>
      </c>
      <c r="K355" s="245" t="str">
        <f t="shared" ca="1" si="11"/>
        <v/>
      </c>
    </row>
    <row r="356" spans="10:11" x14ac:dyDescent="0.2">
      <c r="J356" s="244" t="str">
        <f t="shared" si="10"/>
        <v/>
      </c>
      <c r="K356" s="245" t="str">
        <f t="shared" ca="1" si="11"/>
        <v/>
      </c>
    </row>
    <row r="357" spans="10:11" x14ac:dyDescent="0.2">
      <c r="J357" s="244" t="str">
        <f t="shared" si="10"/>
        <v/>
      </c>
      <c r="K357" s="245" t="str">
        <f t="shared" ca="1" si="11"/>
        <v/>
      </c>
    </row>
    <row r="358" spans="10:11" x14ac:dyDescent="0.2">
      <c r="J358" s="244" t="str">
        <f t="shared" si="10"/>
        <v/>
      </c>
      <c r="K358" s="245" t="str">
        <f t="shared" ca="1" si="11"/>
        <v/>
      </c>
    </row>
    <row r="359" spans="10:11" x14ac:dyDescent="0.2">
      <c r="J359" s="244" t="str">
        <f t="shared" si="10"/>
        <v/>
      </c>
      <c r="K359" s="245" t="str">
        <f t="shared" ca="1" si="11"/>
        <v/>
      </c>
    </row>
    <row r="360" spans="10:11" x14ac:dyDescent="0.2">
      <c r="J360" s="244" t="str">
        <f t="shared" si="10"/>
        <v/>
      </c>
      <c r="K360" s="245" t="str">
        <f t="shared" ca="1" si="11"/>
        <v/>
      </c>
    </row>
    <row r="361" spans="10:11" x14ac:dyDescent="0.2">
      <c r="J361" s="244" t="str">
        <f t="shared" si="10"/>
        <v/>
      </c>
      <c r="K361" s="245" t="str">
        <f t="shared" ca="1" si="11"/>
        <v/>
      </c>
    </row>
    <row r="362" spans="10:11" x14ac:dyDescent="0.2">
      <c r="J362" s="244" t="str">
        <f t="shared" si="10"/>
        <v/>
      </c>
      <c r="K362" s="245" t="str">
        <f t="shared" ca="1" si="11"/>
        <v/>
      </c>
    </row>
    <row r="363" spans="10:11" x14ac:dyDescent="0.2">
      <c r="J363" s="244" t="str">
        <f t="shared" ref="J363:J426" si="12">IF(I363="A réception",A363+30,IF(I363=15,A363+15,IF(I363=30,A363+30,IF(I363=60,A363+60,""))))</f>
        <v/>
      </c>
      <c r="K363" s="245" t="str">
        <f t="shared" ca="1" si="11"/>
        <v/>
      </c>
    </row>
    <row r="364" spans="10:11" x14ac:dyDescent="0.2">
      <c r="J364" s="244" t="str">
        <f t="shared" si="12"/>
        <v/>
      </c>
      <c r="K364" s="245" t="str">
        <f t="shared" ca="1" si="11"/>
        <v/>
      </c>
    </row>
    <row r="365" spans="10:11" x14ac:dyDescent="0.2">
      <c r="J365" s="244" t="str">
        <f t="shared" si="12"/>
        <v/>
      </c>
      <c r="K365" s="245" t="str">
        <f t="shared" ca="1" si="11"/>
        <v/>
      </c>
    </row>
    <row r="366" spans="10:11" x14ac:dyDescent="0.2">
      <c r="J366" s="244" t="str">
        <f t="shared" si="12"/>
        <v/>
      </c>
      <c r="K366" s="245" t="str">
        <f t="shared" ca="1" si="11"/>
        <v/>
      </c>
    </row>
    <row r="367" spans="10:11" x14ac:dyDescent="0.2">
      <c r="J367" s="244" t="str">
        <f t="shared" si="12"/>
        <v/>
      </c>
      <c r="K367" s="245" t="str">
        <f t="shared" ca="1" si="11"/>
        <v/>
      </c>
    </row>
    <row r="368" spans="10:11" x14ac:dyDescent="0.2">
      <c r="J368" s="244" t="str">
        <f t="shared" si="12"/>
        <v/>
      </c>
      <c r="K368" s="245" t="str">
        <f t="shared" ca="1" si="11"/>
        <v/>
      </c>
    </row>
    <row r="369" spans="10:11" x14ac:dyDescent="0.2">
      <c r="J369" s="244" t="str">
        <f t="shared" si="12"/>
        <v/>
      </c>
      <c r="K369" s="245" t="str">
        <f t="shared" ca="1" si="11"/>
        <v/>
      </c>
    </row>
    <row r="370" spans="10:11" x14ac:dyDescent="0.2">
      <c r="J370" s="244" t="str">
        <f t="shared" si="12"/>
        <v/>
      </c>
      <c r="K370" s="245" t="str">
        <f t="shared" ca="1" si="11"/>
        <v/>
      </c>
    </row>
    <row r="371" spans="10:11" x14ac:dyDescent="0.2">
      <c r="J371" s="244" t="str">
        <f t="shared" si="12"/>
        <v/>
      </c>
      <c r="K371" s="245" t="str">
        <f t="shared" ca="1" si="11"/>
        <v/>
      </c>
    </row>
    <row r="372" spans="10:11" x14ac:dyDescent="0.2">
      <c r="J372" s="244" t="str">
        <f t="shared" si="12"/>
        <v/>
      </c>
      <c r="K372" s="245" t="str">
        <f t="shared" ca="1" si="11"/>
        <v/>
      </c>
    </row>
    <row r="373" spans="10:11" x14ac:dyDescent="0.2">
      <c r="J373" s="244" t="str">
        <f t="shared" si="12"/>
        <v/>
      </c>
      <c r="K373" s="245" t="str">
        <f t="shared" ca="1" si="11"/>
        <v/>
      </c>
    </row>
    <row r="374" spans="10:11" x14ac:dyDescent="0.2">
      <c r="J374" s="244" t="str">
        <f t="shared" si="12"/>
        <v/>
      </c>
      <c r="K374" s="245" t="str">
        <f t="shared" ref="K374:K437" ca="1" si="13">IF(AND(J374&lt;TODAY(),J374&lt;&gt;""),"Rappeler le client!","")</f>
        <v/>
      </c>
    </row>
    <row r="375" spans="10:11" x14ac:dyDescent="0.2">
      <c r="J375" s="244" t="str">
        <f t="shared" si="12"/>
        <v/>
      </c>
      <c r="K375" s="245" t="str">
        <f t="shared" ca="1" si="13"/>
        <v/>
      </c>
    </row>
    <row r="376" spans="10:11" x14ac:dyDescent="0.2">
      <c r="J376" s="244" t="str">
        <f t="shared" si="12"/>
        <v/>
      </c>
      <c r="K376" s="245" t="str">
        <f t="shared" ca="1" si="13"/>
        <v/>
      </c>
    </row>
    <row r="377" spans="10:11" x14ac:dyDescent="0.2">
      <c r="J377" s="244" t="str">
        <f t="shared" si="12"/>
        <v/>
      </c>
      <c r="K377" s="245" t="str">
        <f t="shared" ca="1" si="13"/>
        <v/>
      </c>
    </row>
    <row r="378" spans="10:11" x14ac:dyDescent="0.2">
      <c r="J378" s="244" t="str">
        <f t="shared" si="12"/>
        <v/>
      </c>
      <c r="K378" s="245" t="str">
        <f t="shared" ca="1" si="13"/>
        <v/>
      </c>
    </row>
    <row r="379" spans="10:11" x14ac:dyDescent="0.2">
      <c r="J379" s="244" t="str">
        <f t="shared" si="12"/>
        <v/>
      </c>
      <c r="K379" s="245" t="str">
        <f t="shared" ca="1" si="13"/>
        <v/>
      </c>
    </row>
    <row r="380" spans="10:11" x14ac:dyDescent="0.2">
      <c r="J380" s="244" t="str">
        <f t="shared" si="12"/>
        <v/>
      </c>
      <c r="K380" s="245" t="str">
        <f t="shared" ca="1" si="13"/>
        <v/>
      </c>
    </row>
    <row r="381" spans="10:11" x14ac:dyDescent="0.2">
      <c r="J381" s="244" t="str">
        <f t="shared" si="12"/>
        <v/>
      </c>
      <c r="K381" s="245" t="str">
        <f t="shared" ca="1" si="13"/>
        <v/>
      </c>
    </row>
    <row r="382" spans="10:11" x14ac:dyDescent="0.2">
      <c r="J382" s="244" t="str">
        <f t="shared" si="12"/>
        <v/>
      </c>
      <c r="K382" s="245" t="str">
        <f t="shared" ca="1" si="13"/>
        <v/>
      </c>
    </row>
    <row r="383" spans="10:11" x14ac:dyDescent="0.2">
      <c r="J383" s="244" t="str">
        <f t="shared" si="12"/>
        <v/>
      </c>
      <c r="K383" s="245" t="str">
        <f t="shared" ca="1" si="13"/>
        <v/>
      </c>
    </row>
    <row r="384" spans="10:11" x14ac:dyDescent="0.2">
      <c r="J384" s="244" t="str">
        <f t="shared" si="12"/>
        <v/>
      </c>
      <c r="K384" s="245" t="str">
        <f t="shared" ca="1" si="13"/>
        <v/>
      </c>
    </row>
    <row r="385" spans="10:11" x14ac:dyDescent="0.2">
      <c r="J385" s="244" t="str">
        <f t="shared" si="12"/>
        <v/>
      </c>
      <c r="K385" s="245" t="str">
        <f t="shared" ca="1" si="13"/>
        <v/>
      </c>
    </row>
    <row r="386" spans="10:11" x14ac:dyDescent="0.2">
      <c r="J386" s="244" t="str">
        <f t="shared" si="12"/>
        <v/>
      </c>
      <c r="K386" s="245" t="str">
        <f t="shared" ca="1" si="13"/>
        <v/>
      </c>
    </row>
    <row r="387" spans="10:11" x14ac:dyDescent="0.2">
      <c r="J387" s="244" t="str">
        <f t="shared" si="12"/>
        <v/>
      </c>
      <c r="K387" s="245" t="str">
        <f t="shared" ca="1" si="13"/>
        <v/>
      </c>
    </row>
    <row r="388" spans="10:11" x14ac:dyDescent="0.2">
      <c r="J388" s="244" t="str">
        <f t="shared" si="12"/>
        <v/>
      </c>
      <c r="K388" s="245" t="str">
        <f t="shared" ca="1" si="13"/>
        <v/>
      </c>
    </row>
    <row r="389" spans="10:11" x14ac:dyDescent="0.2">
      <c r="J389" s="244" t="str">
        <f t="shared" si="12"/>
        <v/>
      </c>
      <c r="K389" s="245" t="str">
        <f t="shared" ca="1" si="13"/>
        <v/>
      </c>
    </row>
    <row r="390" spans="10:11" x14ac:dyDescent="0.2">
      <c r="J390" s="244" t="str">
        <f t="shared" si="12"/>
        <v/>
      </c>
      <c r="K390" s="245" t="str">
        <f t="shared" ca="1" si="13"/>
        <v/>
      </c>
    </row>
    <row r="391" spans="10:11" x14ac:dyDescent="0.2">
      <c r="J391" s="244" t="str">
        <f t="shared" si="12"/>
        <v/>
      </c>
      <c r="K391" s="245" t="str">
        <f t="shared" ca="1" si="13"/>
        <v/>
      </c>
    </row>
    <row r="392" spans="10:11" x14ac:dyDescent="0.2">
      <c r="J392" s="244" t="str">
        <f t="shared" si="12"/>
        <v/>
      </c>
      <c r="K392" s="245" t="str">
        <f t="shared" ca="1" si="13"/>
        <v/>
      </c>
    </row>
    <row r="393" spans="10:11" x14ac:dyDescent="0.2">
      <c r="J393" s="244" t="str">
        <f t="shared" si="12"/>
        <v/>
      </c>
      <c r="K393" s="245" t="str">
        <f t="shared" ca="1" si="13"/>
        <v/>
      </c>
    </row>
    <row r="394" spans="10:11" x14ac:dyDescent="0.2">
      <c r="J394" s="244" t="str">
        <f t="shared" si="12"/>
        <v/>
      </c>
      <c r="K394" s="245" t="str">
        <f t="shared" ca="1" si="13"/>
        <v/>
      </c>
    </row>
    <row r="395" spans="10:11" x14ac:dyDescent="0.2">
      <c r="J395" s="244" t="str">
        <f t="shared" si="12"/>
        <v/>
      </c>
      <c r="K395" s="245" t="str">
        <f t="shared" ca="1" si="13"/>
        <v/>
      </c>
    </row>
    <row r="396" spans="10:11" x14ac:dyDescent="0.2">
      <c r="J396" s="244" t="str">
        <f t="shared" si="12"/>
        <v/>
      </c>
      <c r="K396" s="245" t="str">
        <f t="shared" ca="1" si="13"/>
        <v/>
      </c>
    </row>
    <row r="397" spans="10:11" x14ac:dyDescent="0.2">
      <c r="J397" s="244" t="str">
        <f t="shared" si="12"/>
        <v/>
      </c>
      <c r="K397" s="245" t="str">
        <f t="shared" ca="1" si="13"/>
        <v/>
      </c>
    </row>
    <row r="398" spans="10:11" x14ac:dyDescent="0.2">
      <c r="J398" s="244" t="str">
        <f t="shared" si="12"/>
        <v/>
      </c>
      <c r="K398" s="245" t="str">
        <f t="shared" ca="1" si="13"/>
        <v/>
      </c>
    </row>
    <row r="399" spans="10:11" x14ac:dyDescent="0.2">
      <c r="J399" s="244" t="str">
        <f t="shared" si="12"/>
        <v/>
      </c>
      <c r="K399" s="245" t="str">
        <f t="shared" ca="1" si="13"/>
        <v/>
      </c>
    </row>
    <row r="400" spans="10:11" x14ac:dyDescent="0.2">
      <c r="J400" s="244" t="str">
        <f t="shared" si="12"/>
        <v/>
      </c>
      <c r="K400" s="245" t="str">
        <f t="shared" ca="1" si="13"/>
        <v/>
      </c>
    </row>
    <row r="401" spans="10:11" x14ac:dyDescent="0.2">
      <c r="J401" s="244" t="str">
        <f t="shared" si="12"/>
        <v/>
      </c>
      <c r="K401" s="245" t="str">
        <f t="shared" ca="1" si="13"/>
        <v/>
      </c>
    </row>
    <row r="402" spans="10:11" x14ac:dyDescent="0.2">
      <c r="J402" s="244" t="str">
        <f t="shared" si="12"/>
        <v/>
      </c>
      <c r="K402" s="245" t="str">
        <f t="shared" ca="1" si="13"/>
        <v/>
      </c>
    </row>
    <row r="403" spans="10:11" x14ac:dyDescent="0.2">
      <c r="J403" s="244" t="str">
        <f t="shared" si="12"/>
        <v/>
      </c>
      <c r="K403" s="245" t="str">
        <f t="shared" ca="1" si="13"/>
        <v/>
      </c>
    </row>
    <row r="404" spans="10:11" x14ac:dyDescent="0.2">
      <c r="J404" s="244" t="str">
        <f t="shared" si="12"/>
        <v/>
      </c>
      <c r="K404" s="245" t="str">
        <f t="shared" ca="1" si="13"/>
        <v/>
      </c>
    </row>
    <row r="405" spans="10:11" x14ac:dyDescent="0.2">
      <c r="J405" s="244" t="str">
        <f t="shared" si="12"/>
        <v/>
      </c>
      <c r="K405" s="245" t="str">
        <f t="shared" ca="1" si="13"/>
        <v/>
      </c>
    </row>
    <row r="406" spans="10:11" x14ac:dyDescent="0.2">
      <c r="J406" s="244" t="str">
        <f t="shared" si="12"/>
        <v/>
      </c>
      <c r="K406" s="245" t="str">
        <f t="shared" ca="1" si="13"/>
        <v/>
      </c>
    </row>
    <row r="407" spans="10:11" x14ac:dyDescent="0.2">
      <c r="J407" s="244" t="str">
        <f t="shared" si="12"/>
        <v/>
      </c>
      <c r="K407" s="245" t="str">
        <f t="shared" ca="1" si="13"/>
        <v/>
      </c>
    </row>
    <row r="408" spans="10:11" x14ac:dyDescent="0.2">
      <c r="J408" s="244" t="str">
        <f t="shared" si="12"/>
        <v/>
      </c>
      <c r="K408" s="245" t="str">
        <f t="shared" ca="1" si="13"/>
        <v/>
      </c>
    </row>
    <row r="409" spans="10:11" x14ac:dyDescent="0.2">
      <c r="J409" s="244" t="str">
        <f t="shared" si="12"/>
        <v/>
      </c>
      <c r="K409" s="245" t="str">
        <f t="shared" ca="1" si="13"/>
        <v/>
      </c>
    </row>
    <row r="410" spans="10:11" x14ac:dyDescent="0.2">
      <c r="J410" s="244" t="str">
        <f t="shared" si="12"/>
        <v/>
      </c>
      <c r="K410" s="245" t="str">
        <f t="shared" ca="1" si="13"/>
        <v/>
      </c>
    </row>
    <row r="411" spans="10:11" x14ac:dyDescent="0.2">
      <c r="J411" s="244" t="str">
        <f t="shared" si="12"/>
        <v/>
      </c>
      <c r="K411" s="245" t="str">
        <f t="shared" ca="1" si="13"/>
        <v/>
      </c>
    </row>
    <row r="412" spans="10:11" x14ac:dyDescent="0.2">
      <c r="J412" s="244" t="str">
        <f t="shared" si="12"/>
        <v/>
      </c>
      <c r="K412" s="245" t="str">
        <f t="shared" ca="1" si="13"/>
        <v/>
      </c>
    </row>
    <row r="413" spans="10:11" x14ac:dyDescent="0.2">
      <c r="J413" s="244" t="str">
        <f t="shared" si="12"/>
        <v/>
      </c>
      <c r="K413" s="245" t="str">
        <f t="shared" ca="1" si="13"/>
        <v/>
      </c>
    </row>
    <row r="414" spans="10:11" x14ac:dyDescent="0.2">
      <c r="J414" s="244" t="str">
        <f t="shared" si="12"/>
        <v/>
      </c>
      <c r="K414" s="245" t="str">
        <f t="shared" ca="1" si="13"/>
        <v/>
      </c>
    </row>
    <row r="415" spans="10:11" x14ac:dyDescent="0.2">
      <c r="J415" s="244" t="str">
        <f t="shared" si="12"/>
        <v/>
      </c>
      <c r="K415" s="245" t="str">
        <f t="shared" ca="1" si="13"/>
        <v/>
      </c>
    </row>
    <row r="416" spans="10:11" x14ac:dyDescent="0.2">
      <c r="J416" s="244" t="str">
        <f t="shared" si="12"/>
        <v/>
      </c>
      <c r="K416" s="245" t="str">
        <f t="shared" ca="1" si="13"/>
        <v/>
      </c>
    </row>
    <row r="417" spans="10:11" x14ac:dyDescent="0.2">
      <c r="J417" s="244" t="str">
        <f t="shared" si="12"/>
        <v/>
      </c>
      <c r="K417" s="245" t="str">
        <f t="shared" ca="1" si="13"/>
        <v/>
      </c>
    </row>
    <row r="418" spans="10:11" x14ac:dyDescent="0.2">
      <c r="J418" s="244" t="str">
        <f t="shared" si="12"/>
        <v/>
      </c>
      <c r="K418" s="245" t="str">
        <f t="shared" ca="1" si="13"/>
        <v/>
      </c>
    </row>
    <row r="419" spans="10:11" x14ac:dyDescent="0.2">
      <c r="J419" s="244" t="str">
        <f t="shared" si="12"/>
        <v/>
      </c>
      <c r="K419" s="245" t="str">
        <f t="shared" ca="1" si="13"/>
        <v/>
      </c>
    </row>
    <row r="420" spans="10:11" x14ac:dyDescent="0.2">
      <c r="J420" s="244" t="str">
        <f t="shared" si="12"/>
        <v/>
      </c>
      <c r="K420" s="245" t="str">
        <f t="shared" ca="1" si="13"/>
        <v/>
      </c>
    </row>
    <row r="421" spans="10:11" x14ac:dyDescent="0.2">
      <c r="J421" s="244" t="str">
        <f t="shared" si="12"/>
        <v/>
      </c>
      <c r="K421" s="245" t="str">
        <f t="shared" ca="1" si="13"/>
        <v/>
      </c>
    </row>
    <row r="422" spans="10:11" x14ac:dyDescent="0.2">
      <c r="J422" s="244" t="str">
        <f t="shared" si="12"/>
        <v/>
      </c>
      <c r="K422" s="245" t="str">
        <f t="shared" ca="1" si="13"/>
        <v/>
      </c>
    </row>
    <row r="423" spans="10:11" x14ac:dyDescent="0.2">
      <c r="J423" s="244" t="str">
        <f t="shared" si="12"/>
        <v/>
      </c>
      <c r="K423" s="245" t="str">
        <f t="shared" ca="1" si="13"/>
        <v/>
      </c>
    </row>
    <row r="424" spans="10:11" x14ac:dyDescent="0.2">
      <c r="J424" s="244" t="str">
        <f t="shared" si="12"/>
        <v/>
      </c>
      <c r="K424" s="245" t="str">
        <f t="shared" ca="1" si="13"/>
        <v/>
      </c>
    </row>
    <row r="425" spans="10:11" x14ac:dyDescent="0.2">
      <c r="J425" s="244" t="str">
        <f t="shared" si="12"/>
        <v/>
      </c>
      <c r="K425" s="245" t="str">
        <f t="shared" ca="1" si="13"/>
        <v/>
      </c>
    </row>
    <row r="426" spans="10:11" x14ac:dyDescent="0.2">
      <c r="J426" s="244" t="str">
        <f t="shared" si="12"/>
        <v/>
      </c>
      <c r="K426" s="245" t="str">
        <f t="shared" ca="1" si="13"/>
        <v/>
      </c>
    </row>
    <row r="427" spans="10:11" x14ac:dyDescent="0.2">
      <c r="J427" s="244" t="str">
        <f t="shared" ref="J427:J490" si="14">IF(I427="A réception",A427+30,IF(I427=15,A427+15,IF(I427=30,A427+30,IF(I427=60,A427+60,""))))</f>
        <v/>
      </c>
      <c r="K427" s="245" t="str">
        <f t="shared" ca="1" si="13"/>
        <v/>
      </c>
    </row>
    <row r="428" spans="10:11" x14ac:dyDescent="0.2">
      <c r="J428" s="244" t="str">
        <f t="shared" si="14"/>
        <v/>
      </c>
      <c r="K428" s="245" t="str">
        <f t="shared" ca="1" si="13"/>
        <v/>
      </c>
    </row>
    <row r="429" spans="10:11" x14ac:dyDescent="0.2">
      <c r="J429" s="244" t="str">
        <f t="shared" si="14"/>
        <v/>
      </c>
      <c r="K429" s="245" t="str">
        <f t="shared" ca="1" si="13"/>
        <v/>
      </c>
    </row>
    <row r="430" spans="10:11" x14ac:dyDescent="0.2">
      <c r="J430" s="244" t="str">
        <f t="shared" si="14"/>
        <v/>
      </c>
      <c r="K430" s="245" t="str">
        <f t="shared" ca="1" si="13"/>
        <v/>
      </c>
    </row>
    <row r="431" spans="10:11" x14ac:dyDescent="0.2">
      <c r="J431" s="244" t="str">
        <f t="shared" si="14"/>
        <v/>
      </c>
      <c r="K431" s="245" t="str">
        <f t="shared" ca="1" si="13"/>
        <v/>
      </c>
    </row>
    <row r="432" spans="10:11" x14ac:dyDescent="0.2">
      <c r="J432" s="244" t="str">
        <f t="shared" si="14"/>
        <v/>
      </c>
      <c r="K432" s="245" t="str">
        <f t="shared" ca="1" si="13"/>
        <v/>
      </c>
    </row>
    <row r="433" spans="10:11" x14ac:dyDescent="0.2">
      <c r="J433" s="244" t="str">
        <f t="shared" si="14"/>
        <v/>
      </c>
      <c r="K433" s="245" t="str">
        <f t="shared" ca="1" si="13"/>
        <v/>
      </c>
    </row>
    <row r="434" spans="10:11" x14ac:dyDescent="0.2">
      <c r="J434" s="244" t="str">
        <f t="shared" si="14"/>
        <v/>
      </c>
      <c r="K434" s="245" t="str">
        <f t="shared" ca="1" si="13"/>
        <v/>
      </c>
    </row>
    <row r="435" spans="10:11" x14ac:dyDescent="0.2">
      <c r="J435" s="244" t="str">
        <f t="shared" si="14"/>
        <v/>
      </c>
      <c r="K435" s="245" t="str">
        <f t="shared" ca="1" si="13"/>
        <v/>
      </c>
    </row>
    <row r="436" spans="10:11" x14ac:dyDescent="0.2">
      <c r="J436" s="244" t="str">
        <f t="shared" si="14"/>
        <v/>
      </c>
      <c r="K436" s="245" t="str">
        <f t="shared" ca="1" si="13"/>
        <v/>
      </c>
    </row>
    <row r="437" spans="10:11" x14ac:dyDescent="0.2">
      <c r="J437" s="244" t="str">
        <f t="shared" si="14"/>
        <v/>
      </c>
      <c r="K437" s="245" t="str">
        <f t="shared" ca="1" si="13"/>
        <v/>
      </c>
    </row>
    <row r="438" spans="10:11" x14ac:dyDescent="0.2">
      <c r="J438" s="244" t="str">
        <f t="shared" si="14"/>
        <v/>
      </c>
      <c r="K438" s="245" t="str">
        <f t="shared" ref="K438:K501" ca="1" si="15">IF(AND(J438&lt;TODAY(),J438&lt;&gt;""),"Rappeler le client!","")</f>
        <v/>
      </c>
    </row>
    <row r="439" spans="10:11" x14ac:dyDescent="0.2">
      <c r="J439" s="244" t="str">
        <f t="shared" si="14"/>
        <v/>
      </c>
      <c r="K439" s="245" t="str">
        <f t="shared" ca="1" si="15"/>
        <v/>
      </c>
    </row>
    <row r="440" spans="10:11" x14ac:dyDescent="0.2">
      <c r="J440" s="244" t="str">
        <f t="shared" si="14"/>
        <v/>
      </c>
      <c r="K440" s="245" t="str">
        <f t="shared" ca="1" si="15"/>
        <v/>
      </c>
    </row>
    <row r="441" spans="10:11" x14ac:dyDescent="0.2">
      <c r="J441" s="244" t="str">
        <f t="shared" si="14"/>
        <v/>
      </c>
      <c r="K441" s="245" t="str">
        <f t="shared" ca="1" si="15"/>
        <v/>
      </c>
    </row>
    <row r="442" spans="10:11" x14ac:dyDescent="0.2">
      <c r="J442" s="244" t="str">
        <f t="shared" si="14"/>
        <v/>
      </c>
      <c r="K442" s="245" t="str">
        <f t="shared" ca="1" si="15"/>
        <v/>
      </c>
    </row>
    <row r="443" spans="10:11" x14ac:dyDescent="0.2">
      <c r="J443" s="244" t="str">
        <f t="shared" si="14"/>
        <v/>
      </c>
      <c r="K443" s="245" t="str">
        <f t="shared" ca="1" si="15"/>
        <v/>
      </c>
    </row>
    <row r="444" spans="10:11" x14ac:dyDescent="0.2">
      <c r="J444" s="244" t="str">
        <f t="shared" si="14"/>
        <v/>
      </c>
      <c r="K444" s="245" t="str">
        <f t="shared" ca="1" si="15"/>
        <v/>
      </c>
    </row>
    <row r="445" spans="10:11" x14ac:dyDescent="0.2">
      <c r="J445" s="244" t="str">
        <f t="shared" si="14"/>
        <v/>
      </c>
      <c r="K445" s="245" t="str">
        <f t="shared" ca="1" si="15"/>
        <v/>
      </c>
    </row>
    <row r="446" spans="10:11" x14ac:dyDescent="0.2">
      <c r="J446" s="244" t="str">
        <f t="shared" si="14"/>
        <v/>
      </c>
      <c r="K446" s="245" t="str">
        <f t="shared" ca="1" si="15"/>
        <v/>
      </c>
    </row>
    <row r="447" spans="10:11" x14ac:dyDescent="0.2">
      <c r="J447" s="244" t="str">
        <f t="shared" si="14"/>
        <v/>
      </c>
      <c r="K447" s="245" t="str">
        <f t="shared" ca="1" si="15"/>
        <v/>
      </c>
    </row>
    <row r="448" spans="10:11" x14ac:dyDescent="0.2">
      <c r="J448" s="244" t="str">
        <f t="shared" si="14"/>
        <v/>
      </c>
      <c r="K448" s="245" t="str">
        <f t="shared" ca="1" si="15"/>
        <v/>
      </c>
    </row>
    <row r="449" spans="10:11" x14ac:dyDescent="0.2">
      <c r="J449" s="244" t="str">
        <f t="shared" si="14"/>
        <v/>
      </c>
      <c r="K449" s="245" t="str">
        <f t="shared" ca="1" si="15"/>
        <v/>
      </c>
    </row>
    <row r="450" spans="10:11" x14ac:dyDescent="0.2">
      <c r="J450" s="244" t="str">
        <f t="shared" si="14"/>
        <v/>
      </c>
      <c r="K450" s="245" t="str">
        <f t="shared" ca="1" si="15"/>
        <v/>
      </c>
    </row>
    <row r="451" spans="10:11" x14ac:dyDescent="0.2">
      <c r="J451" s="244" t="str">
        <f t="shared" si="14"/>
        <v/>
      </c>
      <c r="K451" s="245" t="str">
        <f t="shared" ca="1" si="15"/>
        <v/>
      </c>
    </row>
    <row r="452" spans="10:11" x14ac:dyDescent="0.2">
      <c r="J452" s="244" t="str">
        <f t="shared" si="14"/>
        <v/>
      </c>
      <c r="K452" s="245" t="str">
        <f t="shared" ca="1" si="15"/>
        <v/>
      </c>
    </row>
    <row r="453" spans="10:11" x14ac:dyDescent="0.2">
      <c r="J453" s="244" t="str">
        <f t="shared" si="14"/>
        <v/>
      </c>
      <c r="K453" s="245" t="str">
        <f t="shared" ca="1" si="15"/>
        <v/>
      </c>
    </row>
    <row r="454" spans="10:11" x14ac:dyDescent="0.2">
      <c r="J454" s="244" t="str">
        <f t="shared" si="14"/>
        <v/>
      </c>
      <c r="K454" s="245" t="str">
        <f t="shared" ca="1" si="15"/>
        <v/>
      </c>
    </row>
    <row r="455" spans="10:11" x14ac:dyDescent="0.2">
      <c r="J455" s="244" t="str">
        <f t="shared" si="14"/>
        <v/>
      </c>
      <c r="K455" s="245" t="str">
        <f t="shared" ca="1" si="15"/>
        <v/>
      </c>
    </row>
    <row r="456" spans="10:11" x14ac:dyDescent="0.2">
      <c r="J456" s="244" t="str">
        <f t="shared" si="14"/>
        <v/>
      </c>
      <c r="K456" s="245" t="str">
        <f t="shared" ca="1" si="15"/>
        <v/>
      </c>
    </row>
    <row r="457" spans="10:11" x14ac:dyDescent="0.2">
      <c r="J457" s="244" t="str">
        <f t="shared" si="14"/>
        <v/>
      </c>
      <c r="K457" s="245" t="str">
        <f t="shared" ca="1" si="15"/>
        <v/>
      </c>
    </row>
    <row r="458" spans="10:11" x14ac:dyDescent="0.2">
      <c r="J458" s="244" t="str">
        <f t="shared" si="14"/>
        <v/>
      </c>
      <c r="K458" s="245" t="str">
        <f t="shared" ca="1" si="15"/>
        <v/>
      </c>
    </row>
    <row r="459" spans="10:11" x14ac:dyDescent="0.2">
      <c r="J459" s="244" t="str">
        <f t="shared" si="14"/>
        <v/>
      </c>
      <c r="K459" s="245" t="str">
        <f t="shared" ca="1" si="15"/>
        <v/>
      </c>
    </row>
    <row r="460" spans="10:11" x14ac:dyDescent="0.2">
      <c r="J460" s="244" t="str">
        <f t="shared" si="14"/>
        <v/>
      </c>
      <c r="K460" s="245" t="str">
        <f t="shared" ca="1" si="15"/>
        <v/>
      </c>
    </row>
    <row r="461" spans="10:11" x14ac:dyDescent="0.2">
      <c r="J461" s="244" t="str">
        <f t="shared" si="14"/>
        <v/>
      </c>
      <c r="K461" s="245" t="str">
        <f t="shared" ca="1" si="15"/>
        <v/>
      </c>
    </row>
    <row r="462" spans="10:11" x14ac:dyDescent="0.2">
      <c r="J462" s="244" t="str">
        <f t="shared" si="14"/>
        <v/>
      </c>
      <c r="K462" s="245" t="str">
        <f t="shared" ca="1" si="15"/>
        <v/>
      </c>
    </row>
    <row r="463" spans="10:11" x14ac:dyDescent="0.2">
      <c r="J463" s="244" t="str">
        <f t="shared" si="14"/>
        <v/>
      </c>
      <c r="K463" s="245" t="str">
        <f t="shared" ca="1" si="15"/>
        <v/>
      </c>
    </row>
    <row r="464" spans="10:11" x14ac:dyDescent="0.2">
      <c r="J464" s="244" t="str">
        <f t="shared" si="14"/>
        <v/>
      </c>
      <c r="K464" s="245" t="str">
        <f t="shared" ca="1" si="15"/>
        <v/>
      </c>
    </row>
    <row r="465" spans="10:11" x14ac:dyDescent="0.2">
      <c r="J465" s="244" t="str">
        <f t="shared" si="14"/>
        <v/>
      </c>
      <c r="K465" s="245" t="str">
        <f t="shared" ca="1" si="15"/>
        <v/>
      </c>
    </row>
    <row r="466" spans="10:11" x14ac:dyDescent="0.2">
      <c r="J466" s="244" t="str">
        <f t="shared" si="14"/>
        <v/>
      </c>
      <c r="K466" s="245" t="str">
        <f t="shared" ca="1" si="15"/>
        <v/>
      </c>
    </row>
    <row r="467" spans="10:11" x14ac:dyDescent="0.2">
      <c r="J467" s="244" t="str">
        <f t="shared" si="14"/>
        <v/>
      </c>
      <c r="K467" s="245" t="str">
        <f t="shared" ca="1" si="15"/>
        <v/>
      </c>
    </row>
    <row r="468" spans="10:11" x14ac:dyDescent="0.2">
      <c r="J468" s="244" t="str">
        <f t="shared" si="14"/>
        <v/>
      </c>
      <c r="K468" s="245" t="str">
        <f t="shared" ca="1" si="15"/>
        <v/>
      </c>
    </row>
    <row r="469" spans="10:11" x14ac:dyDescent="0.2">
      <c r="J469" s="244" t="str">
        <f t="shared" si="14"/>
        <v/>
      </c>
      <c r="K469" s="245" t="str">
        <f t="shared" ca="1" si="15"/>
        <v/>
      </c>
    </row>
    <row r="470" spans="10:11" x14ac:dyDescent="0.2">
      <c r="J470" s="244" t="str">
        <f t="shared" si="14"/>
        <v/>
      </c>
      <c r="K470" s="245" t="str">
        <f t="shared" ca="1" si="15"/>
        <v/>
      </c>
    </row>
    <row r="471" spans="10:11" x14ac:dyDescent="0.2">
      <c r="J471" s="244" t="str">
        <f t="shared" si="14"/>
        <v/>
      </c>
      <c r="K471" s="245" t="str">
        <f t="shared" ca="1" si="15"/>
        <v/>
      </c>
    </row>
    <row r="472" spans="10:11" x14ac:dyDescent="0.2">
      <c r="J472" s="244" t="str">
        <f t="shared" si="14"/>
        <v/>
      </c>
      <c r="K472" s="245" t="str">
        <f t="shared" ca="1" si="15"/>
        <v/>
      </c>
    </row>
    <row r="473" spans="10:11" x14ac:dyDescent="0.2">
      <c r="J473" s="244" t="str">
        <f t="shared" si="14"/>
        <v/>
      </c>
      <c r="K473" s="245" t="str">
        <f t="shared" ca="1" si="15"/>
        <v/>
      </c>
    </row>
    <row r="474" spans="10:11" x14ac:dyDescent="0.2">
      <c r="J474" s="244" t="str">
        <f t="shared" si="14"/>
        <v/>
      </c>
      <c r="K474" s="245" t="str">
        <f t="shared" ca="1" si="15"/>
        <v/>
      </c>
    </row>
    <row r="475" spans="10:11" x14ac:dyDescent="0.2">
      <c r="J475" s="244" t="str">
        <f t="shared" si="14"/>
        <v/>
      </c>
      <c r="K475" s="245" t="str">
        <f t="shared" ca="1" si="15"/>
        <v/>
      </c>
    </row>
    <row r="476" spans="10:11" x14ac:dyDescent="0.2">
      <c r="J476" s="244" t="str">
        <f t="shared" si="14"/>
        <v/>
      </c>
      <c r="K476" s="245" t="str">
        <f t="shared" ca="1" si="15"/>
        <v/>
      </c>
    </row>
    <row r="477" spans="10:11" x14ac:dyDescent="0.2">
      <c r="J477" s="244" t="str">
        <f t="shared" si="14"/>
        <v/>
      </c>
      <c r="K477" s="245" t="str">
        <f t="shared" ca="1" si="15"/>
        <v/>
      </c>
    </row>
    <row r="478" spans="10:11" x14ac:dyDescent="0.2">
      <c r="J478" s="244" t="str">
        <f t="shared" si="14"/>
        <v/>
      </c>
      <c r="K478" s="245" t="str">
        <f t="shared" ca="1" si="15"/>
        <v/>
      </c>
    </row>
    <row r="479" spans="10:11" x14ac:dyDescent="0.2">
      <c r="J479" s="244" t="str">
        <f t="shared" si="14"/>
        <v/>
      </c>
      <c r="K479" s="245" t="str">
        <f t="shared" ca="1" si="15"/>
        <v/>
      </c>
    </row>
    <row r="480" spans="10:11" x14ac:dyDescent="0.2">
      <c r="J480" s="244" t="str">
        <f t="shared" si="14"/>
        <v/>
      </c>
      <c r="K480" s="245" t="str">
        <f t="shared" ca="1" si="15"/>
        <v/>
      </c>
    </row>
    <row r="481" spans="10:11" x14ac:dyDescent="0.2">
      <c r="J481" s="244" t="str">
        <f t="shared" si="14"/>
        <v/>
      </c>
      <c r="K481" s="245" t="str">
        <f t="shared" ca="1" si="15"/>
        <v/>
      </c>
    </row>
    <row r="482" spans="10:11" x14ac:dyDescent="0.2">
      <c r="J482" s="244" t="str">
        <f t="shared" si="14"/>
        <v/>
      </c>
      <c r="K482" s="245" t="str">
        <f t="shared" ca="1" si="15"/>
        <v/>
      </c>
    </row>
    <row r="483" spans="10:11" x14ac:dyDescent="0.2">
      <c r="J483" s="244" t="str">
        <f t="shared" si="14"/>
        <v/>
      </c>
      <c r="K483" s="245" t="str">
        <f t="shared" ca="1" si="15"/>
        <v/>
      </c>
    </row>
    <row r="484" spans="10:11" x14ac:dyDescent="0.2">
      <c r="J484" s="244" t="str">
        <f t="shared" si="14"/>
        <v/>
      </c>
      <c r="K484" s="245" t="str">
        <f t="shared" ca="1" si="15"/>
        <v/>
      </c>
    </row>
    <row r="485" spans="10:11" x14ac:dyDescent="0.2">
      <c r="J485" s="244" t="str">
        <f t="shared" si="14"/>
        <v/>
      </c>
      <c r="K485" s="245" t="str">
        <f t="shared" ca="1" si="15"/>
        <v/>
      </c>
    </row>
    <row r="486" spans="10:11" x14ac:dyDescent="0.2">
      <c r="J486" s="244" t="str">
        <f t="shared" si="14"/>
        <v/>
      </c>
      <c r="K486" s="245" t="str">
        <f t="shared" ca="1" si="15"/>
        <v/>
      </c>
    </row>
    <row r="487" spans="10:11" x14ac:dyDescent="0.2">
      <c r="J487" s="244" t="str">
        <f t="shared" si="14"/>
        <v/>
      </c>
      <c r="K487" s="245" t="str">
        <f t="shared" ca="1" si="15"/>
        <v/>
      </c>
    </row>
    <row r="488" spans="10:11" x14ac:dyDescent="0.2">
      <c r="J488" s="244" t="str">
        <f t="shared" si="14"/>
        <v/>
      </c>
      <c r="K488" s="245" t="str">
        <f t="shared" ca="1" si="15"/>
        <v/>
      </c>
    </row>
    <row r="489" spans="10:11" x14ac:dyDescent="0.2">
      <c r="J489" s="244" t="str">
        <f t="shared" si="14"/>
        <v/>
      </c>
      <c r="K489" s="245" t="str">
        <f t="shared" ca="1" si="15"/>
        <v/>
      </c>
    </row>
    <row r="490" spans="10:11" x14ac:dyDescent="0.2">
      <c r="J490" s="244" t="str">
        <f t="shared" si="14"/>
        <v/>
      </c>
      <c r="K490" s="245" t="str">
        <f t="shared" ca="1" si="15"/>
        <v/>
      </c>
    </row>
    <row r="491" spans="10:11" x14ac:dyDescent="0.2">
      <c r="J491" s="244" t="str">
        <f t="shared" ref="J491:J554" si="16">IF(I491="A réception",A491+30,IF(I491=15,A491+15,IF(I491=30,A491+30,IF(I491=60,A491+60,""))))</f>
        <v/>
      </c>
      <c r="K491" s="245" t="str">
        <f t="shared" ca="1" si="15"/>
        <v/>
      </c>
    </row>
    <row r="492" spans="10:11" x14ac:dyDescent="0.2">
      <c r="J492" s="244" t="str">
        <f t="shared" si="16"/>
        <v/>
      </c>
      <c r="K492" s="245" t="str">
        <f t="shared" ca="1" si="15"/>
        <v/>
      </c>
    </row>
    <row r="493" spans="10:11" x14ac:dyDescent="0.2">
      <c r="J493" s="244" t="str">
        <f t="shared" si="16"/>
        <v/>
      </c>
      <c r="K493" s="245" t="str">
        <f t="shared" ca="1" si="15"/>
        <v/>
      </c>
    </row>
    <row r="494" spans="10:11" x14ac:dyDescent="0.2">
      <c r="J494" s="244" t="str">
        <f t="shared" si="16"/>
        <v/>
      </c>
      <c r="K494" s="245" t="str">
        <f t="shared" ca="1" si="15"/>
        <v/>
      </c>
    </row>
    <row r="495" spans="10:11" x14ac:dyDescent="0.2">
      <c r="J495" s="244" t="str">
        <f t="shared" si="16"/>
        <v/>
      </c>
      <c r="K495" s="245" t="str">
        <f t="shared" ca="1" si="15"/>
        <v/>
      </c>
    </row>
    <row r="496" spans="10:11" x14ac:dyDescent="0.2">
      <c r="J496" s="244" t="str">
        <f t="shared" si="16"/>
        <v/>
      </c>
      <c r="K496" s="245" t="str">
        <f t="shared" ca="1" si="15"/>
        <v/>
      </c>
    </row>
    <row r="497" spans="10:11" x14ac:dyDescent="0.2">
      <c r="J497" s="244" t="str">
        <f t="shared" si="16"/>
        <v/>
      </c>
      <c r="K497" s="245" t="str">
        <f t="shared" ca="1" si="15"/>
        <v/>
      </c>
    </row>
    <row r="498" spans="10:11" x14ac:dyDescent="0.2">
      <c r="J498" s="244" t="str">
        <f t="shared" si="16"/>
        <v/>
      </c>
      <c r="K498" s="245" t="str">
        <f t="shared" ca="1" si="15"/>
        <v/>
      </c>
    </row>
    <row r="499" spans="10:11" x14ac:dyDescent="0.2">
      <c r="J499" s="244" t="str">
        <f t="shared" si="16"/>
        <v/>
      </c>
      <c r="K499" s="245" t="str">
        <f t="shared" ca="1" si="15"/>
        <v/>
      </c>
    </row>
    <row r="500" spans="10:11" x14ac:dyDescent="0.2">
      <c r="J500" s="244" t="str">
        <f t="shared" si="16"/>
        <v/>
      </c>
      <c r="K500" s="245" t="str">
        <f t="shared" ca="1" si="15"/>
        <v/>
      </c>
    </row>
    <row r="501" spans="10:11" x14ac:dyDescent="0.2">
      <c r="J501" s="244" t="str">
        <f t="shared" si="16"/>
        <v/>
      </c>
      <c r="K501" s="245" t="str">
        <f t="shared" ca="1" si="15"/>
        <v/>
      </c>
    </row>
    <row r="502" spans="10:11" x14ac:dyDescent="0.2">
      <c r="J502" s="244" t="str">
        <f t="shared" si="16"/>
        <v/>
      </c>
      <c r="K502" s="245" t="str">
        <f t="shared" ref="K502:K565" ca="1" si="17">IF(AND(J502&lt;TODAY(),J502&lt;&gt;""),"Rappeler le client!","")</f>
        <v/>
      </c>
    </row>
    <row r="503" spans="10:11" x14ac:dyDescent="0.2">
      <c r="J503" s="244" t="str">
        <f t="shared" si="16"/>
        <v/>
      </c>
      <c r="K503" s="245" t="str">
        <f t="shared" ca="1" si="17"/>
        <v/>
      </c>
    </row>
    <row r="504" spans="10:11" x14ac:dyDescent="0.2">
      <c r="J504" s="244" t="str">
        <f t="shared" si="16"/>
        <v/>
      </c>
      <c r="K504" s="245" t="str">
        <f t="shared" ca="1" si="17"/>
        <v/>
      </c>
    </row>
    <row r="505" spans="10:11" x14ac:dyDescent="0.2">
      <c r="J505" s="244" t="str">
        <f t="shared" si="16"/>
        <v/>
      </c>
      <c r="K505" s="245" t="str">
        <f t="shared" ca="1" si="17"/>
        <v/>
      </c>
    </row>
    <row r="506" spans="10:11" x14ac:dyDescent="0.2">
      <c r="J506" s="244" t="str">
        <f t="shared" si="16"/>
        <v/>
      </c>
      <c r="K506" s="245" t="str">
        <f t="shared" ca="1" si="17"/>
        <v/>
      </c>
    </row>
    <row r="507" spans="10:11" x14ac:dyDescent="0.2">
      <c r="J507" s="244" t="str">
        <f t="shared" si="16"/>
        <v/>
      </c>
      <c r="K507" s="245" t="str">
        <f t="shared" ca="1" si="17"/>
        <v/>
      </c>
    </row>
    <row r="508" spans="10:11" x14ac:dyDescent="0.2">
      <c r="J508" s="244" t="str">
        <f t="shared" si="16"/>
        <v/>
      </c>
      <c r="K508" s="245" t="str">
        <f t="shared" ca="1" si="17"/>
        <v/>
      </c>
    </row>
    <row r="509" spans="10:11" x14ac:dyDescent="0.2">
      <c r="J509" s="244" t="str">
        <f t="shared" si="16"/>
        <v/>
      </c>
      <c r="K509" s="245" t="str">
        <f t="shared" ca="1" si="17"/>
        <v/>
      </c>
    </row>
    <row r="510" spans="10:11" x14ac:dyDescent="0.2">
      <c r="J510" s="244" t="str">
        <f t="shared" si="16"/>
        <v/>
      </c>
      <c r="K510" s="245" t="str">
        <f t="shared" ca="1" si="17"/>
        <v/>
      </c>
    </row>
    <row r="511" spans="10:11" x14ac:dyDescent="0.2">
      <c r="J511" s="244" t="str">
        <f t="shared" si="16"/>
        <v/>
      </c>
      <c r="K511" s="245" t="str">
        <f t="shared" ca="1" si="17"/>
        <v/>
      </c>
    </row>
    <row r="512" spans="10:11" x14ac:dyDescent="0.2">
      <c r="J512" s="244" t="str">
        <f t="shared" si="16"/>
        <v/>
      </c>
      <c r="K512" s="245" t="str">
        <f t="shared" ca="1" si="17"/>
        <v/>
      </c>
    </row>
    <row r="513" spans="10:11" x14ac:dyDescent="0.2">
      <c r="J513" s="244" t="str">
        <f t="shared" si="16"/>
        <v/>
      </c>
      <c r="K513" s="245" t="str">
        <f t="shared" ca="1" si="17"/>
        <v/>
      </c>
    </row>
    <row r="514" spans="10:11" x14ac:dyDescent="0.2">
      <c r="J514" s="244" t="str">
        <f t="shared" si="16"/>
        <v/>
      </c>
      <c r="K514" s="245" t="str">
        <f t="shared" ca="1" si="17"/>
        <v/>
      </c>
    </row>
    <row r="515" spans="10:11" x14ac:dyDescent="0.2">
      <c r="J515" s="244" t="str">
        <f t="shared" si="16"/>
        <v/>
      </c>
      <c r="K515" s="245" t="str">
        <f t="shared" ca="1" si="17"/>
        <v/>
      </c>
    </row>
    <row r="516" spans="10:11" x14ac:dyDescent="0.2">
      <c r="J516" s="244" t="str">
        <f t="shared" si="16"/>
        <v/>
      </c>
      <c r="K516" s="245" t="str">
        <f t="shared" ca="1" si="17"/>
        <v/>
      </c>
    </row>
    <row r="517" spans="10:11" x14ac:dyDescent="0.2">
      <c r="J517" s="244" t="str">
        <f t="shared" si="16"/>
        <v/>
      </c>
      <c r="K517" s="245" t="str">
        <f t="shared" ca="1" si="17"/>
        <v/>
      </c>
    </row>
    <row r="518" spans="10:11" x14ac:dyDescent="0.2">
      <c r="J518" s="244" t="str">
        <f t="shared" si="16"/>
        <v/>
      </c>
      <c r="K518" s="245" t="str">
        <f t="shared" ca="1" si="17"/>
        <v/>
      </c>
    </row>
    <row r="519" spans="10:11" x14ac:dyDescent="0.2">
      <c r="J519" s="244" t="str">
        <f t="shared" si="16"/>
        <v/>
      </c>
      <c r="K519" s="245" t="str">
        <f t="shared" ca="1" si="17"/>
        <v/>
      </c>
    </row>
    <row r="520" spans="10:11" x14ac:dyDescent="0.2">
      <c r="J520" s="244" t="str">
        <f t="shared" si="16"/>
        <v/>
      </c>
      <c r="K520" s="245" t="str">
        <f t="shared" ca="1" si="17"/>
        <v/>
      </c>
    </row>
    <row r="521" spans="10:11" x14ac:dyDescent="0.2">
      <c r="J521" s="244" t="str">
        <f t="shared" si="16"/>
        <v/>
      </c>
      <c r="K521" s="245" t="str">
        <f t="shared" ca="1" si="17"/>
        <v/>
      </c>
    </row>
    <row r="522" spans="10:11" x14ac:dyDescent="0.2">
      <c r="J522" s="244" t="str">
        <f t="shared" si="16"/>
        <v/>
      </c>
      <c r="K522" s="245" t="str">
        <f t="shared" ca="1" si="17"/>
        <v/>
      </c>
    </row>
    <row r="523" spans="10:11" x14ac:dyDescent="0.2">
      <c r="J523" s="244" t="str">
        <f t="shared" si="16"/>
        <v/>
      </c>
      <c r="K523" s="245" t="str">
        <f t="shared" ca="1" si="17"/>
        <v/>
      </c>
    </row>
    <row r="524" spans="10:11" x14ac:dyDescent="0.2">
      <c r="J524" s="244" t="str">
        <f t="shared" si="16"/>
        <v/>
      </c>
      <c r="K524" s="245" t="str">
        <f t="shared" ca="1" si="17"/>
        <v/>
      </c>
    </row>
    <row r="525" spans="10:11" x14ac:dyDescent="0.2">
      <c r="J525" s="244" t="str">
        <f t="shared" si="16"/>
        <v/>
      </c>
      <c r="K525" s="245" t="str">
        <f t="shared" ca="1" si="17"/>
        <v/>
      </c>
    </row>
    <row r="526" spans="10:11" x14ac:dyDescent="0.2">
      <c r="J526" s="244" t="str">
        <f t="shared" si="16"/>
        <v/>
      </c>
      <c r="K526" s="245" t="str">
        <f t="shared" ca="1" si="17"/>
        <v/>
      </c>
    </row>
    <row r="527" spans="10:11" x14ac:dyDescent="0.2">
      <c r="J527" s="244" t="str">
        <f t="shared" si="16"/>
        <v/>
      </c>
      <c r="K527" s="245" t="str">
        <f t="shared" ca="1" si="17"/>
        <v/>
      </c>
    </row>
    <row r="528" spans="10:11" x14ac:dyDescent="0.2">
      <c r="J528" s="244" t="str">
        <f t="shared" si="16"/>
        <v/>
      </c>
      <c r="K528" s="245" t="str">
        <f t="shared" ca="1" si="17"/>
        <v/>
      </c>
    </row>
    <row r="529" spans="10:11" x14ac:dyDescent="0.2">
      <c r="J529" s="244" t="str">
        <f t="shared" si="16"/>
        <v/>
      </c>
      <c r="K529" s="245" t="str">
        <f t="shared" ca="1" si="17"/>
        <v/>
      </c>
    </row>
    <row r="530" spans="10:11" x14ac:dyDescent="0.2">
      <c r="J530" s="244" t="str">
        <f t="shared" si="16"/>
        <v/>
      </c>
      <c r="K530" s="245" t="str">
        <f t="shared" ca="1" si="17"/>
        <v/>
      </c>
    </row>
    <row r="531" spans="10:11" x14ac:dyDescent="0.2">
      <c r="J531" s="244" t="str">
        <f t="shared" si="16"/>
        <v/>
      </c>
      <c r="K531" s="245" t="str">
        <f t="shared" ca="1" si="17"/>
        <v/>
      </c>
    </row>
    <row r="532" spans="10:11" x14ac:dyDescent="0.2">
      <c r="J532" s="244" t="str">
        <f t="shared" si="16"/>
        <v/>
      </c>
      <c r="K532" s="245" t="str">
        <f t="shared" ca="1" si="17"/>
        <v/>
      </c>
    </row>
    <row r="533" spans="10:11" x14ac:dyDescent="0.2">
      <c r="J533" s="244" t="str">
        <f t="shared" si="16"/>
        <v/>
      </c>
      <c r="K533" s="245" t="str">
        <f t="shared" ca="1" si="17"/>
        <v/>
      </c>
    </row>
    <row r="534" spans="10:11" x14ac:dyDescent="0.2">
      <c r="J534" s="244" t="str">
        <f t="shared" si="16"/>
        <v/>
      </c>
      <c r="K534" s="245" t="str">
        <f t="shared" ca="1" si="17"/>
        <v/>
      </c>
    </row>
    <row r="535" spans="10:11" x14ac:dyDescent="0.2">
      <c r="J535" s="244" t="str">
        <f t="shared" si="16"/>
        <v/>
      </c>
      <c r="K535" s="245" t="str">
        <f t="shared" ca="1" si="17"/>
        <v/>
      </c>
    </row>
    <row r="536" spans="10:11" x14ac:dyDescent="0.2">
      <c r="J536" s="244" t="str">
        <f t="shared" si="16"/>
        <v/>
      </c>
      <c r="K536" s="245" t="str">
        <f t="shared" ca="1" si="17"/>
        <v/>
      </c>
    </row>
    <row r="537" spans="10:11" x14ac:dyDescent="0.2">
      <c r="J537" s="244" t="str">
        <f t="shared" si="16"/>
        <v/>
      </c>
      <c r="K537" s="245" t="str">
        <f t="shared" ca="1" si="17"/>
        <v/>
      </c>
    </row>
    <row r="538" spans="10:11" x14ac:dyDescent="0.2">
      <c r="J538" s="244" t="str">
        <f t="shared" si="16"/>
        <v/>
      </c>
      <c r="K538" s="245" t="str">
        <f t="shared" ca="1" si="17"/>
        <v/>
      </c>
    </row>
    <row r="539" spans="10:11" x14ac:dyDescent="0.2">
      <c r="J539" s="244" t="str">
        <f t="shared" si="16"/>
        <v/>
      </c>
      <c r="K539" s="245" t="str">
        <f t="shared" ca="1" si="17"/>
        <v/>
      </c>
    </row>
    <row r="540" spans="10:11" x14ac:dyDescent="0.2">
      <c r="J540" s="244" t="str">
        <f t="shared" si="16"/>
        <v/>
      </c>
      <c r="K540" s="245" t="str">
        <f t="shared" ca="1" si="17"/>
        <v/>
      </c>
    </row>
    <row r="541" spans="10:11" x14ac:dyDescent="0.2">
      <c r="J541" s="244" t="str">
        <f t="shared" si="16"/>
        <v/>
      </c>
      <c r="K541" s="245" t="str">
        <f t="shared" ca="1" si="17"/>
        <v/>
      </c>
    </row>
    <row r="542" spans="10:11" x14ac:dyDescent="0.2">
      <c r="J542" s="244" t="str">
        <f t="shared" si="16"/>
        <v/>
      </c>
      <c r="K542" s="245" t="str">
        <f t="shared" ca="1" si="17"/>
        <v/>
      </c>
    </row>
    <row r="543" spans="10:11" x14ac:dyDescent="0.2">
      <c r="J543" s="244" t="str">
        <f t="shared" si="16"/>
        <v/>
      </c>
      <c r="K543" s="245" t="str">
        <f t="shared" ca="1" si="17"/>
        <v/>
      </c>
    </row>
    <row r="544" spans="10:11" x14ac:dyDescent="0.2">
      <c r="J544" s="244" t="str">
        <f t="shared" si="16"/>
        <v/>
      </c>
      <c r="K544" s="245" t="str">
        <f t="shared" ca="1" si="17"/>
        <v/>
      </c>
    </row>
    <row r="545" spans="10:11" x14ac:dyDescent="0.2">
      <c r="J545" s="244" t="str">
        <f t="shared" si="16"/>
        <v/>
      </c>
      <c r="K545" s="245" t="str">
        <f t="shared" ca="1" si="17"/>
        <v/>
      </c>
    </row>
    <row r="546" spans="10:11" x14ac:dyDescent="0.2">
      <c r="J546" s="244" t="str">
        <f t="shared" si="16"/>
        <v/>
      </c>
      <c r="K546" s="245" t="str">
        <f t="shared" ca="1" si="17"/>
        <v/>
      </c>
    </row>
    <row r="547" spans="10:11" x14ac:dyDescent="0.2">
      <c r="J547" s="244" t="str">
        <f t="shared" si="16"/>
        <v/>
      </c>
      <c r="K547" s="245" t="str">
        <f t="shared" ca="1" si="17"/>
        <v/>
      </c>
    </row>
    <row r="548" spans="10:11" x14ac:dyDescent="0.2">
      <c r="J548" s="244" t="str">
        <f t="shared" si="16"/>
        <v/>
      </c>
      <c r="K548" s="245" t="str">
        <f t="shared" ca="1" si="17"/>
        <v/>
      </c>
    </row>
    <row r="549" spans="10:11" x14ac:dyDescent="0.2">
      <c r="J549" s="244" t="str">
        <f t="shared" si="16"/>
        <v/>
      </c>
      <c r="K549" s="245" t="str">
        <f t="shared" ca="1" si="17"/>
        <v/>
      </c>
    </row>
    <row r="550" spans="10:11" x14ac:dyDescent="0.2">
      <c r="J550" s="244" t="str">
        <f t="shared" si="16"/>
        <v/>
      </c>
      <c r="K550" s="245" t="str">
        <f t="shared" ca="1" si="17"/>
        <v/>
      </c>
    </row>
    <row r="551" spans="10:11" x14ac:dyDescent="0.2">
      <c r="J551" s="244" t="str">
        <f t="shared" si="16"/>
        <v/>
      </c>
      <c r="K551" s="245" t="str">
        <f t="shared" ca="1" si="17"/>
        <v/>
      </c>
    </row>
    <row r="552" spans="10:11" x14ac:dyDescent="0.2">
      <c r="J552" s="244" t="str">
        <f t="shared" si="16"/>
        <v/>
      </c>
      <c r="K552" s="245" t="str">
        <f t="shared" ca="1" si="17"/>
        <v/>
      </c>
    </row>
    <row r="553" spans="10:11" x14ac:dyDescent="0.2">
      <c r="J553" s="244" t="str">
        <f t="shared" si="16"/>
        <v/>
      </c>
      <c r="K553" s="245" t="str">
        <f t="shared" ca="1" si="17"/>
        <v/>
      </c>
    </row>
    <row r="554" spans="10:11" x14ac:dyDescent="0.2">
      <c r="J554" s="244" t="str">
        <f t="shared" si="16"/>
        <v/>
      </c>
      <c r="K554" s="245" t="str">
        <f t="shared" ca="1" si="17"/>
        <v/>
      </c>
    </row>
    <row r="555" spans="10:11" x14ac:dyDescent="0.2">
      <c r="J555" s="244" t="str">
        <f t="shared" ref="J555:J618" si="18">IF(I555="A réception",A555+30,IF(I555=15,A555+15,IF(I555=30,A555+30,IF(I555=60,A555+60,""))))</f>
        <v/>
      </c>
      <c r="K555" s="245" t="str">
        <f t="shared" ca="1" si="17"/>
        <v/>
      </c>
    </row>
    <row r="556" spans="10:11" x14ac:dyDescent="0.2">
      <c r="J556" s="244" t="str">
        <f t="shared" si="18"/>
        <v/>
      </c>
      <c r="K556" s="245" t="str">
        <f t="shared" ca="1" si="17"/>
        <v/>
      </c>
    </row>
    <row r="557" spans="10:11" x14ac:dyDescent="0.2">
      <c r="J557" s="244" t="str">
        <f t="shared" si="18"/>
        <v/>
      </c>
      <c r="K557" s="245" t="str">
        <f t="shared" ca="1" si="17"/>
        <v/>
      </c>
    </row>
    <row r="558" spans="10:11" x14ac:dyDescent="0.2">
      <c r="J558" s="244" t="str">
        <f t="shared" si="18"/>
        <v/>
      </c>
      <c r="K558" s="245" t="str">
        <f t="shared" ca="1" si="17"/>
        <v/>
      </c>
    </row>
    <row r="559" spans="10:11" x14ac:dyDescent="0.2">
      <c r="J559" s="244" t="str">
        <f t="shared" si="18"/>
        <v/>
      </c>
      <c r="K559" s="245" t="str">
        <f t="shared" ca="1" si="17"/>
        <v/>
      </c>
    </row>
    <row r="560" spans="10:11" x14ac:dyDescent="0.2">
      <c r="J560" s="244" t="str">
        <f t="shared" si="18"/>
        <v/>
      </c>
      <c r="K560" s="245" t="str">
        <f t="shared" ca="1" si="17"/>
        <v/>
      </c>
    </row>
    <row r="561" spans="10:11" x14ac:dyDescent="0.2">
      <c r="J561" s="244" t="str">
        <f t="shared" si="18"/>
        <v/>
      </c>
      <c r="K561" s="245" t="str">
        <f t="shared" ca="1" si="17"/>
        <v/>
      </c>
    </row>
    <row r="562" spans="10:11" x14ac:dyDescent="0.2">
      <c r="J562" s="244" t="str">
        <f t="shared" si="18"/>
        <v/>
      </c>
      <c r="K562" s="245" t="str">
        <f t="shared" ca="1" si="17"/>
        <v/>
      </c>
    </row>
    <row r="563" spans="10:11" x14ac:dyDescent="0.2">
      <c r="J563" s="244" t="str">
        <f t="shared" si="18"/>
        <v/>
      </c>
      <c r="K563" s="245" t="str">
        <f t="shared" ca="1" si="17"/>
        <v/>
      </c>
    </row>
    <row r="564" spans="10:11" x14ac:dyDescent="0.2">
      <c r="J564" s="244" t="str">
        <f t="shared" si="18"/>
        <v/>
      </c>
      <c r="K564" s="245" t="str">
        <f t="shared" ca="1" si="17"/>
        <v/>
      </c>
    </row>
    <row r="565" spans="10:11" x14ac:dyDescent="0.2">
      <c r="J565" s="244" t="str">
        <f t="shared" si="18"/>
        <v/>
      </c>
      <c r="K565" s="245" t="str">
        <f t="shared" ca="1" si="17"/>
        <v/>
      </c>
    </row>
    <row r="566" spans="10:11" x14ac:dyDescent="0.2">
      <c r="J566" s="244" t="str">
        <f t="shared" si="18"/>
        <v/>
      </c>
      <c r="K566" s="245" t="str">
        <f t="shared" ref="K566:K629" ca="1" si="19">IF(AND(J566&lt;TODAY(),J566&lt;&gt;""),"Rappeler le client!","")</f>
        <v/>
      </c>
    </row>
    <row r="567" spans="10:11" x14ac:dyDescent="0.2">
      <c r="J567" s="244" t="str">
        <f t="shared" si="18"/>
        <v/>
      </c>
      <c r="K567" s="245" t="str">
        <f t="shared" ca="1" si="19"/>
        <v/>
      </c>
    </row>
    <row r="568" spans="10:11" x14ac:dyDescent="0.2">
      <c r="J568" s="244" t="str">
        <f t="shared" si="18"/>
        <v/>
      </c>
      <c r="K568" s="245" t="str">
        <f t="shared" ca="1" si="19"/>
        <v/>
      </c>
    </row>
    <row r="569" spans="10:11" x14ac:dyDescent="0.2">
      <c r="J569" s="244" t="str">
        <f t="shared" si="18"/>
        <v/>
      </c>
      <c r="K569" s="245" t="str">
        <f t="shared" ca="1" si="19"/>
        <v/>
      </c>
    </row>
    <row r="570" spans="10:11" x14ac:dyDescent="0.2">
      <c r="J570" s="244" t="str">
        <f t="shared" si="18"/>
        <v/>
      </c>
      <c r="K570" s="245" t="str">
        <f t="shared" ca="1" si="19"/>
        <v/>
      </c>
    </row>
    <row r="571" spans="10:11" x14ac:dyDescent="0.2">
      <c r="J571" s="244" t="str">
        <f t="shared" si="18"/>
        <v/>
      </c>
      <c r="K571" s="245" t="str">
        <f t="shared" ca="1" si="19"/>
        <v/>
      </c>
    </row>
    <row r="572" spans="10:11" x14ac:dyDescent="0.2">
      <c r="J572" s="244" t="str">
        <f t="shared" si="18"/>
        <v/>
      </c>
      <c r="K572" s="245" t="str">
        <f t="shared" ca="1" si="19"/>
        <v/>
      </c>
    </row>
    <row r="573" spans="10:11" x14ac:dyDescent="0.2">
      <c r="J573" s="244" t="str">
        <f t="shared" si="18"/>
        <v/>
      </c>
      <c r="K573" s="245" t="str">
        <f t="shared" ca="1" si="19"/>
        <v/>
      </c>
    </row>
    <row r="574" spans="10:11" x14ac:dyDescent="0.2">
      <c r="J574" s="244" t="str">
        <f t="shared" si="18"/>
        <v/>
      </c>
      <c r="K574" s="245" t="str">
        <f t="shared" ca="1" si="19"/>
        <v/>
      </c>
    </row>
    <row r="575" spans="10:11" x14ac:dyDescent="0.2">
      <c r="J575" s="244" t="str">
        <f t="shared" si="18"/>
        <v/>
      </c>
      <c r="K575" s="245" t="str">
        <f t="shared" ca="1" si="19"/>
        <v/>
      </c>
    </row>
    <row r="576" spans="10:11" x14ac:dyDescent="0.2">
      <c r="J576" s="244" t="str">
        <f t="shared" si="18"/>
        <v/>
      </c>
      <c r="K576" s="245" t="str">
        <f t="shared" ca="1" si="19"/>
        <v/>
      </c>
    </row>
    <row r="577" spans="10:11" x14ac:dyDescent="0.2">
      <c r="J577" s="244" t="str">
        <f t="shared" si="18"/>
        <v/>
      </c>
      <c r="K577" s="245" t="str">
        <f t="shared" ca="1" si="19"/>
        <v/>
      </c>
    </row>
    <row r="578" spans="10:11" x14ac:dyDescent="0.2">
      <c r="J578" s="244" t="str">
        <f t="shared" si="18"/>
        <v/>
      </c>
      <c r="K578" s="245" t="str">
        <f t="shared" ca="1" si="19"/>
        <v/>
      </c>
    </row>
    <row r="579" spans="10:11" x14ac:dyDescent="0.2">
      <c r="J579" s="244" t="str">
        <f t="shared" si="18"/>
        <v/>
      </c>
      <c r="K579" s="245" t="str">
        <f t="shared" ca="1" si="19"/>
        <v/>
      </c>
    </row>
    <row r="580" spans="10:11" x14ac:dyDescent="0.2">
      <c r="J580" s="244" t="str">
        <f t="shared" si="18"/>
        <v/>
      </c>
      <c r="K580" s="245" t="str">
        <f t="shared" ca="1" si="19"/>
        <v/>
      </c>
    </row>
    <row r="581" spans="10:11" x14ac:dyDescent="0.2">
      <c r="J581" s="244" t="str">
        <f t="shared" si="18"/>
        <v/>
      </c>
      <c r="K581" s="245" t="str">
        <f t="shared" ca="1" si="19"/>
        <v/>
      </c>
    </row>
    <row r="582" spans="10:11" x14ac:dyDescent="0.2">
      <c r="J582" s="244" t="str">
        <f t="shared" si="18"/>
        <v/>
      </c>
      <c r="K582" s="245" t="str">
        <f t="shared" ca="1" si="19"/>
        <v/>
      </c>
    </row>
    <row r="583" spans="10:11" x14ac:dyDescent="0.2">
      <c r="J583" s="244" t="str">
        <f t="shared" si="18"/>
        <v/>
      </c>
      <c r="K583" s="245" t="str">
        <f t="shared" ca="1" si="19"/>
        <v/>
      </c>
    </row>
    <row r="584" spans="10:11" x14ac:dyDescent="0.2">
      <c r="J584" s="244" t="str">
        <f t="shared" si="18"/>
        <v/>
      </c>
      <c r="K584" s="245" t="str">
        <f t="shared" ca="1" si="19"/>
        <v/>
      </c>
    </row>
    <row r="585" spans="10:11" x14ac:dyDescent="0.2">
      <c r="J585" s="244" t="str">
        <f t="shared" si="18"/>
        <v/>
      </c>
      <c r="K585" s="245" t="str">
        <f t="shared" ca="1" si="19"/>
        <v/>
      </c>
    </row>
    <row r="586" spans="10:11" x14ac:dyDescent="0.2">
      <c r="J586" s="244" t="str">
        <f t="shared" si="18"/>
        <v/>
      </c>
      <c r="K586" s="245" t="str">
        <f t="shared" ca="1" si="19"/>
        <v/>
      </c>
    </row>
    <row r="587" spans="10:11" x14ac:dyDescent="0.2">
      <c r="J587" s="244" t="str">
        <f t="shared" si="18"/>
        <v/>
      </c>
      <c r="K587" s="245" t="str">
        <f t="shared" ca="1" si="19"/>
        <v/>
      </c>
    </row>
    <row r="588" spans="10:11" x14ac:dyDescent="0.2">
      <c r="J588" s="244" t="str">
        <f t="shared" si="18"/>
        <v/>
      </c>
      <c r="K588" s="245" t="str">
        <f t="shared" ca="1" si="19"/>
        <v/>
      </c>
    </row>
    <row r="589" spans="10:11" x14ac:dyDescent="0.2">
      <c r="J589" s="244" t="str">
        <f t="shared" si="18"/>
        <v/>
      </c>
      <c r="K589" s="245" t="str">
        <f t="shared" ca="1" si="19"/>
        <v/>
      </c>
    </row>
    <row r="590" spans="10:11" x14ac:dyDescent="0.2">
      <c r="J590" s="244" t="str">
        <f t="shared" si="18"/>
        <v/>
      </c>
      <c r="K590" s="245" t="str">
        <f t="shared" ca="1" si="19"/>
        <v/>
      </c>
    </row>
    <row r="591" spans="10:11" x14ac:dyDescent="0.2">
      <c r="J591" s="244" t="str">
        <f t="shared" si="18"/>
        <v/>
      </c>
      <c r="K591" s="245" t="str">
        <f t="shared" ca="1" si="19"/>
        <v/>
      </c>
    </row>
    <row r="592" spans="10:11" x14ac:dyDescent="0.2">
      <c r="J592" s="244" t="str">
        <f t="shared" si="18"/>
        <v/>
      </c>
      <c r="K592" s="245" t="str">
        <f t="shared" ca="1" si="19"/>
        <v/>
      </c>
    </row>
    <row r="593" spans="10:11" x14ac:dyDescent="0.2">
      <c r="J593" s="244" t="str">
        <f t="shared" si="18"/>
        <v/>
      </c>
      <c r="K593" s="245" t="str">
        <f t="shared" ca="1" si="19"/>
        <v/>
      </c>
    </row>
    <row r="594" spans="10:11" x14ac:dyDescent="0.2">
      <c r="J594" s="244" t="str">
        <f t="shared" si="18"/>
        <v/>
      </c>
      <c r="K594" s="245" t="str">
        <f t="shared" ca="1" si="19"/>
        <v/>
      </c>
    </row>
    <row r="595" spans="10:11" x14ac:dyDescent="0.2">
      <c r="J595" s="244" t="str">
        <f t="shared" si="18"/>
        <v/>
      </c>
      <c r="K595" s="245" t="str">
        <f t="shared" ca="1" si="19"/>
        <v/>
      </c>
    </row>
    <row r="596" spans="10:11" x14ac:dyDescent="0.2">
      <c r="J596" s="244" t="str">
        <f t="shared" si="18"/>
        <v/>
      </c>
      <c r="K596" s="245" t="str">
        <f t="shared" ca="1" si="19"/>
        <v/>
      </c>
    </row>
    <row r="597" spans="10:11" x14ac:dyDescent="0.2">
      <c r="J597" s="244" t="str">
        <f t="shared" si="18"/>
        <v/>
      </c>
      <c r="K597" s="245" t="str">
        <f t="shared" ca="1" si="19"/>
        <v/>
      </c>
    </row>
    <row r="598" spans="10:11" x14ac:dyDescent="0.2">
      <c r="J598" s="244" t="str">
        <f t="shared" si="18"/>
        <v/>
      </c>
      <c r="K598" s="245" t="str">
        <f t="shared" ca="1" si="19"/>
        <v/>
      </c>
    </row>
    <row r="599" spans="10:11" x14ac:dyDescent="0.2">
      <c r="J599" s="244" t="str">
        <f t="shared" si="18"/>
        <v/>
      </c>
      <c r="K599" s="245" t="str">
        <f t="shared" ca="1" si="19"/>
        <v/>
      </c>
    </row>
    <row r="600" spans="10:11" x14ac:dyDescent="0.2">
      <c r="J600" s="244" t="str">
        <f t="shared" si="18"/>
        <v/>
      </c>
      <c r="K600" s="245" t="str">
        <f t="shared" ca="1" si="19"/>
        <v/>
      </c>
    </row>
    <row r="601" spans="10:11" x14ac:dyDescent="0.2">
      <c r="J601" s="244" t="str">
        <f t="shared" si="18"/>
        <v/>
      </c>
      <c r="K601" s="245" t="str">
        <f t="shared" ca="1" si="19"/>
        <v/>
      </c>
    </row>
    <row r="602" spans="10:11" x14ac:dyDescent="0.2">
      <c r="J602" s="244" t="str">
        <f t="shared" si="18"/>
        <v/>
      </c>
      <c r="K602" s="245" t="str">
        <f t="shared" ca="1" si="19"/>
        <v/>
      </c>
    </row>
    <row r="603" spans="10:11" x14ac:dyDescent="0.2">
      <c r="J603" s="244" t="str">
        <f t="shared" si="18"/>
        <v/>
      </c>
      <c r="K603" s="245" t="str">
        <f t="shared" ca="1" si="19"/>
        <v/>
      </c>
    </row>
    <row r="604" spans="10:11" x14ac:dyDescent="0.2">
      <c r="J604" s="244" t="str">
        <f t="shared" si="18"/>
        <v/>
      </c>
      <c r="K604" s="245" t="str">
        <f t="shared" ca="1" si="19"/>
        <v/>
      </c>
    </row>
    <row r="605" spans="10:11" x14ac:dyDescent="0.2">
      <c r="J605" s="244" t="str">
        <f t="shared" si="18"/>
        <v/>
      </c>
      <c r="K605" s="245" t="str">
        <f t="shared" ca="1" si="19"/>
        <v/>
      </c>
    </row>
    <row r="606" spans="10:11" x14ac:dyDescent="0.2">
      <c r="J606" s="244" t="str">
        <f t="shared" si="18"/>
        <v/>
      </c>
      <c r="K606" s="245" t="str">
        <f t="shared" ca="1" si="19"/>
        <v/>
      </c>
    </row>
    <row r="607" spans="10:11" x14ac:dyDescent="0.2">
      <c r="J607" s="244" t="str">
        <f t="shared" si="18"/>
        <v/>
      </c>
      <c r="K607" s="245" t="str">
        <f t="shared" ca="1" si="19"/>
        <v/>
      </c>
    </row>
    <row r="608" spans="10:11" x14ac:dyDescent="0.2">
      <c r="J608" s="244" t="str">
        <f t="shared" si="18"/>
        <v/>
      </c>
      <c r="K608" s="245" t="str">
        <f t="shared" ca="1" si="19"/>
        <v/>
      </c>
    </row>
    <row r="609" spans="10:11" x14ac:dyDescent="0.2">
      <c r="J609" s="244" t="str">
        <f t="shared" si="18"/>
        <v/>
      </c>
      <c r="K609" s="245" t="str">
        <f t="shared" ca="1" si="19"/>
        <v/>
      </c>
    </row>
    <row r="610" spans="10:11" x14ac:dyDescent="0.2">
      <c r="J610" s="244" t="str">
        <f t="shared" si="18"/>
        <v/>
      </c>
      <c r="K610" s="245" t="str">
        <f t="shared" ca="1" si="19"/>
        <v/>
      </c>
    </row>
    <row r="611" spans="10:11" x14ac:dyDescent="0.2">
      <c r="J611" s="244" t="str">
        <f t="shared" si="18"/>
        <v/>
      </c>
      <c r="K611" s="245" t="str">
        <f t="shared" ca="1" si="19"/>
        <v/>
      </c>
    </row>
    <row r="612" spans="10:11" x14ac:dyDescent="0.2">
      <c r="J612" s="244" t="str">
        <f t="shared" si="18"/>
        <v/>
      </c>
      <c r="K612" s="245" t="str">
        <f t="shared" ca="1" si="19"/>
        <v/>
      </c>
    </row>
    <row r="613" spans="10:11" x14ac:dyDescent="0.2">
      <c r="J613" s="244" t="str">
        <f t="shared" si="18"/>
        <v/>
      </c>
      <c r="K613" s="245" t="str">
        <f t="shared" ca="1" si="19"/>
        <v/>
      </c>
    </row>
    <row r="614" spans="10:11" x14ac:dyDescent="0.2">
      <c r="J614" s="244" t="str">
        <f t="shared" si="18"/>
        <v/>
      </c>
      <c r="K614" s="245" t="str">
        <f t="shared" ca="1" si="19"/>
        <v/>
      </c>
    </row>
    <row r="615" spans="10:11" x14ac:dyDescent="0.2">
      <c r="J615" s="244" t="str">
        <f t="shared" si="18"/>
        <v/>
      </c>
      <c r="K615" s="245" t="str">
        <f t="shared" ca="1" si="19"/>
        <v/>
      </c>
    </row>
    <row r="616" spans="10:11" x14ac:dyDescent="0.2">
      <c r="J616" s="244" t="str">
        <f t="shared" si="18"/>
        <v/>
      </c>
      <c r="K616" s="245" t="str">
        <f t="shared" ca="1" si="19"/>
        <v/>
      </c>
    </row>
    <row r="617" spans="10:11" x14ac:dyDescent="0.2">
      <c r="J617" s="244" t="str">
        <f t="shared" si="18"/>
        <v/>
      </c>
      <c r="K617" s="245" t="str">
        <f t="shared" ca="1" si="19"/>
        <v/>
      </c>
    </row>
    <row r="618" spans="10:11" x14ac:dyDescent="0.2">
      <c r="J618" s="244" t="str">
        <f t="shared" si="18"/>
        <v/>
      </c>
      <c r="K618" s="245" t="str">
        <f t="shared" ca="1" si="19"/>
        <v/>
      </c>
    </row>
    <row r="619" spans="10:11" x14ac:dyDescent="0.2">
      <c r="J619" s="244" t="str">
        <f t="shared" ref="J619:J682" si="20">IF(I619="A réception",A619+30,IF(I619=15,A619+15,IF(I619=30,A619+30,IF(I619=60,A619+60,""))))</f>
        <v/>
      </c>
      <c r="K619" s="245" t="str">
        <f t="shared" ca="1" si="19"/>
        <v/>
      </c>
    </row>
    <row r="620" spans="10:11" x14ac:dyDescent="0.2">
      <c r="J620" s="244" t="str">
        <f t="shared" si="20"/>
        <v/>
      </c>
      <c r="K620" s="245" t="str">
        <f t="shared" ca="1" si="19"/>
        <v/>
      </c>
    </row>
    <row r="621" spans="10:11" x14ac:dyDescent="0.2">
      <c r="J621" s="244" t="str">
        <f t="shared" si="20"/>
        <v/>
      </c>
      <c r="K621" s="245" t="str">
        <f t="shared" ca="1" si="19"/>
        <v/>
      </c>
    </row>
    <row r="622" spans="10:11" x14ac:dyDescent="0.2">
      <c r="J622" s="244" t="str">
        <f t="shared" si="20"/>
        <v/>
      </c>
      <c r="K622" s="245" t="str">
        <f t="shared" ca="1" si="19"/>
        <v/>
      </c>
    </row>
    <row r="623" spans="10:11" x14ac:dyDescent="0.2">
      <c r="J623" s="244" t="str">
        <f t="shared" si="20"/>
        <v/>
      </c>
      <c r="K623" s="245" t="str">
        <f t="shared" ca="1" si="19"/>
        <v/>
      </c>
    </row>
    <row r="624" spans="10:11" x14ac:dyDescent="0.2">
      <c r="J624" s="244" t="str">
        <f t="shared" si="20"/>
        <v/>
      </c>
      <c r="K624" s="245" t="str">
        <f t="shared" ca="1" si="19"/>
        <v/>
      </c>
    </row>
    <row r="625" spans="10:11" x14ac:dyDescent="0.2">
      <c r="J625" s="244" t="str">
        <f t="shared" si="20"/>
        <v/>
      </c>
      <c r="K625" s="245" t="str">
        <f t="shared" ca="1" si="19"/>
        <v/>
      </c>
    </row>
    <row r="626" spans="10:11" x14ac:dyDescent="0.2">
      <c r="J626" s="244" t="str">
        <f t="shared" si="20"/>
        <v/>
      </c>
      <c r="K626" s="245" t="str">
        <f t="shared" ca="1" si="19"/>
        <v/>
      </c>
    </row>
    <row r="627" spans="10:11" x14ac:dyDescent="0.2">
      <c r="J627" s="244" t="str">
        <f t="shared" si="20"/>
        <v/>
      </c>
      <c r="K627" s="245" t="str">
        <f t="shared" ca="1" si="19"/>
        <v/>
      </c>
    </row>
    <row r="628" spans="10:11" x14ac:dyDescent="0.2">
      <c r="J628" s="244" t="str">
        <f t="shared" si="20"/>
        <v/>
      </c>
      <c r="K628" s="245" t="str">
        <f t="shared" ca="1" si="19"/>
        <v/>
      </c>
    </row>
    <row r="629" spans="10:11" x14ac:dyDescent="0.2">
      <c r="J629" s="244" t="str">
        <f t="shared" si="20"/>
        <v/>
      </c>
      <c r="K629" s="245" t="str">
        <f t="shared" ca="1" si="19"/>
        <v/>
      </c>
    </row>
    <row r="630" spans="10:11" x14ac:dyDescent="0.2">
      <c r="J630" s="244" t="str">
        <f t="shared" si="20"/>
        <v/>
      </c>
      <c r="K630" s="245" t="str">
        <f t="shared" ref="K630:K693" ca="1" si="21">IF(AND(J630&lt;TODAY(),J630&lt;&gt;""),"Rappeler le client!","")</f>
        <v/>
      </c>
    </row>
    <row r="631" spans="10:11" x14ac:dyDescent="0.2">
      <c r="J631" s="244" t="str">
        <f t="shared" si="20"/>
        <v/>
      </c>
      <c r="K631" s="245" t="str">
        <f t="shared" ca="1" si="21"/>
        <v/>
      </c>
    </row>
    <row r="632" spans="10:11" x14ac:dyDescent="0.2">
      <c r="J632" s="244" t="str">
        <f t="shared" si="20"/>
        <v/>
      </c>
      <c r="K632" s="245" t="str">
        <f t="shared" ca="1" si="21"/>
        <v/>
      </c>
    </row>
    <row r="633" spans="10:11" x14ac:dyDescent="0.2">
      <c r="J633" s="244" t="str">
        <f t="shared" si="20"/>
        <v/>
      </c>
      <c r="K633" s="245" t="str">
        <f t="shared" ca="1" si="21"/>
        <v/>
      </c>
    </row>
    <row r="634" spans="10:11" x14ac:dyDescent="0.2">
      <c r="J634" s="244" t="str">
        <f t="shared" si="20"/>
        <v/>
      </c>
      <c r="K634" s="245" t="str">
        <f t="shared" ca="1" si="21"/>
        <v/>
      </c>
    </row>
    <row r="635" spans="10:11" x14ac:dyDescent="0.2">
      <c r="J635" s="244" t="str">
        <f t="shared" si="20"/>
        <v/>
      </c>
      <c r="K635" s="245" t="str">
        <f t="shared" ca="1" si="21"/>
        <v/>
      </c>
    </row>
    <row r="636" spans="10:11" x14ac:dyDescent="0.2">
      <c r="J636" s="244" t="str">
        <f t="shared" si="20"/>
        <v/>
      </c>
      <c r="K636" s="245" t="str">
        <f t="shared" ca="1" si="21"/>
        <v/>
      </c>
    </row>
    <row r="637" spans="10:11" x14ac:dyDescent="0.2">
      <c r="J637" s="244" t="str">
        <f t="shared" si="20"/>
        <v/>
      </c>
      <c r="K637" s="245" t="str">
        <f t="shared" ca="1" si="21"/>
        <v/>
      </c>
    </row>
    <row r="638" spans="10:11" x14ac:dyDescent="0.2">
      <c r="J638" s="244" t="str">
        <f t="shared" si="20"/>
        <v/>
      </c>
      <c r="K638" s="245" t="str">
        <f t="shared" ca="1" si="21"/>
        <v/>
      </c>
    </row>
    <row r="639" spans="10:11" x14ac:dyDescent="0.2">
      <c r="J639" s="244" t="str">
        <f t="shared" si="20"/>
        <v/>
      </c>
      <c r="K639" s="245" t="str">
        <f t="shared" ca="1" si="21"/>
        <v/>
      </c>
    </row>
    <row r="640" spans="10:11" x14ac:dyDescent="0.2">
      <c r="J640" s="244" t="str">
        <f t="shared" si="20"/>
        <v/>
      </c>
      <c r="K640" s="245" t="str">
        <f t="shared" ca="1" si="21"/>
        <v/>
      </c>
    </row>
    <row r="641" spans="10:11" x14ac:dyDescent="0.2">
      <c r="J641" s="244" t="str">
        <f t="shared" si="20"/>
        <v/>
      </c>
      <c r="K641" s="245" t="str">
        <f t="shared" ca="1" si="21"/>
        <v/>
      </c>
    </row>
    <row r="642" spans="10:11" x14ac:dyDescent="0.2">
      <c r="J642" s="244" t="str">
        <f t="shared" si="20"/>
        <v/>
      </c>
      <c r="K642" s="245" t="str">
        <f t="shared" ca="1" si="21"/>
        <v/>
      </c>
    </row>
    <row r="643" spans="10:11" x14ac:dyDescent="0.2">
      <c r="J643" s="244" t="str">
        <f t="shared" si="20"/>
        <v/>
      </c>
      <c r="K643" s="245" t="str">
        <f t="shared" ca="1" si="21"/>
        <v/>
      </c>
    </row>
    <row r="644" spans="10:11" x14ac:dyDescent="0.2">
      <c r="J644" s="244" t="str">
        <f t="shared" si="20"/>
        <v/>
      </c>
      <c r="K644" s="245" t="str">
        <f t="shared" ca="1" si="21"/>
        <v/>
      </c>
    </row>
    <row r="645" spans="10:11" x14ac:dyDescent="0.2">
      <c r="J645" s="244" t="str">
        <f t="shared" si="20"/>
        <v/>
      </c>
      <c r="K645" s="245" t="str">
        <f t="shared" ca="1" si="21"/>
        <v/>
      </c>
    </row>
    <row r="646" spans="10:11" x14ac:dyDescent="0.2">
      <c r="J646" s="244" t="str">
        <f t="shared" si="20"/>
        <v/>
      </c>
      <c r="K646" s="245" t="str">
        <f t="shared" ca="1" si="21"/>
        <v/>
      </c>
    </row>
    <row r="647" spans="10:11" x14ac:dyDescent="0.2">
      <c r="J647" s="244" t="str">
        <f t="shared" si="20"/>
        <v/>
      </c>
      <c r="K647" s="245" t="str">
        <f t="shared" ca="1" si="21"/>
        <v/>
      </c>
    </row>
    <row r="648" spans="10:11" x14ac:dyDescent="0.2">
      <c r="J648" s="244" t="str">
        <f t="shared" si="20"/>
        <v/>
      </c>
      <c r="K648" s="245" t="str">
        <f t="shared" ca="1" si="21"/>
        <v/>
      </c>
    </row>
    <row r="649" spans="10:11" x14ac:dyDescent="0.2">
      <c r="J649" s="244" t="str">
        <f t="shared" si="20"/>
        <v/>
      </c>
      <c r="K649" s="245" t="str">
        <f t="shared" ca="1" si="21"/>
        <v/>
      </c>
    </row>
    <row r="650" spans="10:11" x14ac:dyDescent="0.2">
      <c r="J650" s="244" t="str">
        <f t="shared" si="20"/>
        <v/>
      </c>
      <c r="K650" s="245" t="str">
        <f t="shared" ca="1" si="21"/>
        <v/>
      </c>
    </row>
    <row r="651" spans="10:11" x14ac:dyDescent="0.2">
      <c r="J651" s="244" t="str">
        <f t="shared" si="20"/>
        <v/>
      </c>
      <c r="K651" s="245" t="str">
        <f t="shared" ca="1" si="21"/>
        <v/>
      </c>
    </row>
    <row r="652" spans="10:11" x14ac:dyDescent="0.2">
      <c r="J652" s="244" t="str">
        <f t="shared" si="20"/>
        <v/>
      </c>
      <c r="K652" s="245" t="str">
        <f t="shared" ca="1" si="21"/>
        <v/>
      </c>
    </row>
    <row r="653" spans="10:11" x14ac:dyDescent="0.2">
      <c r="J653" s="244" t="str">
        <f t="shared" si="20"/>
        <v/>
      </c>
      <c r="K653" s="245" t="str">
        <f t="shared" ca="1" si="21"/>
        <v/>
      </c>
    </row>
    <row r="654" spans="10:11" x14ac:dyDescent="0.2">
      <c r="J654" s="244" t="str">
        <f t="shared" si="20"/>
        <v/>
      </c>
      <c r="K654" s="245" t="str">
        <f t="shared" ca="1" si="21"/>
        <v/>
      </c>
    </row>
    <row r="655" spans="10:11" x14ac:dyDescent="0.2">
      <c r="J655" s="244" t="str">
        <f t="shared" si="20"/>
        <v/>
      </c>
      <c r="K655" s="245" t="str">
        <f t="shared" ca="1" si="21"/>
        <v/>
      </c>
    </row>
    <row r="656" spans="10:11" x14ac:dyDescent="0.2">
      <c r="J656" s="244" t="str">
        <f t="shared" si="20"/>
        <v/>
      </c>
      <c r="K656" s="245" t="str">
        <f t="shared" ca="1" si="21"/>
        <v/>
      </c>
    </row>
    <row r="657" spans="10:11" x14ac:dyDescent="0.2">
      <c r="J657" s="244" t="str">
        <f t="shared" si="20"/>
        <v/>
      </c>
      <c r="K657" s="245" t="str">
        <f t="shared" ca="1" si="21"/>
        <v/>
      </c>
    </row>
    <row r="658" spans="10:11" x14ac:dyDescent="0.2">
      <c r="J658" s="244" t="str">
        <f t="shared" si="20"/>
        <v/>
      </c>
      <c r="K658" s="245" t="str">
        <f t="shared" ca="1" si="21"/>
        <v/>
      </c>
    </row>
    <row r="659" spans="10:11" x14ac:dyDescent="0.2">
      <c r="J659" s="244" t="str">
        <f t="shared" si="20"/>
        <v/>
      </c>
      <c r="K659" s="245" t="str">
        <f t="shared" ca="1" si="21"/>
        <v/>
      </c>
    </row>
    <row r="660" spans="10:11" x14ac:dyDescent="0.2">
      <c r="J660" s="244" t="str">
        <f t="shared" si="20"/>
        <v/>
      </c>
      <c r="K660" s="245" t="str">
        <f t="shared" ca="1" si="21"/>
        <v/>
      </c>
    </row>
    <row r="661" spans="10:11" x14ac:dyDescent="0.2">
      <c r="J661" s="244" t="str">
        <f t="shared" si="20"/>
        <v/>
      </c>
      <c r="K661" s="245" t="str">
        <f t="shared" ca="1" si="21"/>
        <v/>
      </c>
    </row>
    <row r="662" spans="10:11" x14ac:dyDescent="0.2">
      <c r="J662" s="244" t="str">
        <f t="shared" si="20"/>
        <v/>
      </c>
      <c r="K662" s="245" t="str">
        <f t="shared" ca="1" si="21"/>
        <v/>
      </c>
    </row>
    <row r="663" spans="10:11" x14ac:dyDescent="0.2">
      <c r="J663" s="244" t="str">
        <f t="shared" si="20"/>
        <v/>
      </c>
      <c r="K663" s="245" t="str">
        <f t="shared" ca="1" si="21"/>
        <v/>
      </c>
    </row>
    <row r="664" spans="10:11" x14ac:dyDescent="0.2">
      <c r="J664" s="244" t="str">
        <f t="shared" si="20"/>
        <v/>
      </c>
      <c r="K664" s="245" t="str">
        <f t="shared" ca="1" si="21"/>
        <v/>
      </c>
    </row>
    <row r="665" spans="10:11" x14ac:dyDescent="0.2">
      <c r="J665" s="244" t="str">
        <f t="shared" si="20"/>
        <v/>
      </c>
      <c r="K665" s="245" t="str">
        <f t="shared" ca="1" si="21"/>
        <v/>
      </c>
    </row>
    <row r="666" spans="10:11" x14ac:dyDescent="0.2">
      <c r="J666" s="244" t="str">
        <f t="shared" si="20"/>
        <v/>
      </c>
      <c r="K666" s="245" t="str">
        <f t="shared" ca="1" si="21"/>
        <v/>
      </c>
    </row>
    <row r="667" spans="10:11" x14ac:dyDescent="0.2">
      <c r="J667" s="244" t="str">
        <f t="shared" si="20"/>
        <v/>
      </c>
      <c r="K667" s="245" t="str">
        <f t="shared" ca="1" si="21"/>
        <v/>
      </c>
    </row>
    <row r="668" spans="10:11" x14ac:dyDescent="0.2">
      <c r="J668" s="244" t="str">
        <f t="shared" si="20"/>
        <v/>
      </c>
      <c r="K668" s="245" t="str">
        <f t="shared" ca="1" si="21"/>
        <v/>
      </c>
    </row>
    <row r="669" spans="10:11" x14ac:dyDescent="0.2">
      <c r="J669" s="244" t="str">
        <f t="shared" si="20"/>
        <v/>
      </c>
      <c r="K669" s="245" t="str">
        <f t="shared" ca="1" si="21"/>
        <v/>
      </c>
    </row>
    <row r="670" spans="10:11" x14ac:dyDescent="0.2">
      <c r="J670" s="244" t="str">
        <f t="shared" si="20"/>
        <v/>
      </c>
      <c r="K670" s="245" t="str">
        <f t="shared" ca="1" si="21"/>
        <v/>
      </c>
    </row>
    <row r="671" spans="10:11" x14ac:dyDescent="0.2">
      <c r="J671" s="244" t="str">
        <f t="shared" si="20"/>
        <v/>
      </c>
      <c r="K671" s="245" t="str">
        <f t="shared" ca="1" si="21"/>
        <v/>
      </c>
    </row>
    <row r="672" spans="10:11" x14ac:dyDescent="0.2">
      <c r="J672" s="244" t="str">
        <f t="shared" si="20"/>
        <v/>
      </c>
      <c r="K672" s="245" t="str">
        <f t="shared" ca="1" si="21"/>
        <v/>
      </c>
    </row>
    <row r="673" spans="10:11" x14ac:dyDescent="0.2">
      <c r="J673" s="244" t="str">
        <f t="shared" si="20"/>
        <v/>
      </c>
      <c r="K673" s="245" t="str">
        <f t="shared" ca="1" si="21"/>
        <v/>
      </c>
    </row>
    <row r="674" spans="10:11" x14ac:dyDescent="0.2">
      <c r="J674" s="244" t="str">
        <f t="shared" si="20"/>
        <v/>
      </c>
      <c r="K674" s="245" t="str">
        <f t="shared" ca="1" si="21"/>
        <v/>
      </c>
    </row>
    <row r="675" spans="10:11" x14ac:dyDescent="0.2">
      <c r="J675" s="244" t="str">
        <f t="shared" si="20"/>
        <v/>
      </c>
      <c r="K675" s="245" t="str">
        <f t="shared" ca="1" si="21"/>
        <v/>
      </c>
    </row>
    <row r="676" spans="10:11" x14ac:dyDescent="0.2">
      <c r="J676" s="244" t="str">
        <f t="shared" si="20"/>
        <v/>
      </c>
      <c r="K676" s="245" t="str">
        <f t="shared" ca="1" si="21"/>
        <v/>
      </c>
    </row>
    <row r="677" spans="10:11" x14ac:dyDescent="0.2">
      <c r="J677" s="244" t="str">
        <f t="shared" si="20"/>
        <v/>
      </c>
      <c r="K677" s="245" t="str">
        <f t="shared" ca="1" si="21"/>
        <v/>
      </c>
    </row>
    <row r="678" spans="10:11" x14ac:dyDescent="0.2">
      <c r="J678" s="244" t="str">
        <f t="shared" si="20"/>
        <v/>
      </c>
      <c r="K678" s="245" t="str">
        <f t="shared" ca="1" si="21"/>
        <v/>
      </c>
    </row>
    <row r="679" spans="10:11" x14ac:dyDescent="0.2">
      <c r="J679" s="244" t="str">
        <f t="shared" si="20"/>
        <v/>
      </c>
      <c r="K679" s="245" t="str">
        <f t="shared" ca="1" si="21"/>
        <v/>
      </c>
    </row>
    <row r="680" spans="10:11" x14ac:dyDescent="0.2">
      <c r="J680" s="244" t="str">
        <f t="shared" si="20"/>
        <v/>
      </c>
      <c r="K680" s="245" t="str">
        <f t="shared" ca="1" si="21"/>
        <v/>
      </c>
    </row>
    <row r="681" spans="10:11" x14ac:dyDescent="0.2">
      <c r="J681" s="244" t="str">
        <f t="shared" si="20"/>
        <v/>
      </c>
      <c r="K681" s="245" t="str">
        <f t="shared" ca="1" si="21"/>
        <v/>
      </c>
    </row>
    <row r="682" spans="10:11" x14ac:dyDescent="0.2">
      <c r="J682" s="244" t="str">
        <f t="shared" si="20"/>
        <v/>
      </c>
      <c r="K682" s="245" t="str">
        <f t="shared" ca="1" si="21"/>
        <v/>
      </c>
    </row>
    <row r="683" spans="10:11" x14ac:dyDescent="0.2">
      <c r="J683" s="244" t="str">
        <f t="shared" ref="J683:J746" si="22">IF(I683="A réception",A683+30,IF(I683=15,A683+15,IF(I683=30,A683+30,IF(I683=60,A683+60,""))))</f>
        <v/>
      </c>
      <c r="K683" s="245" t="str">
        <f t="shared" ca="1" si="21"/>
        <v/>
      </c>
    </row>
    <row r="684" spans="10:11" x14ac:dyDescent="0.2">
      <c r="J684" s="244" t="str">
        <f t="shared" si="22"/>
        <v/>
      </c>
      <c r="K684" s="245" t="str">
        <f t="shared" ca="1" si="21"/>
        <v/>
      </c>
    </row>
    <row r="685" spans="10:11" x14ac:dyDescent="0.2">
      <c r="J685" s="244" t="str">
        <f t="shared" si="22"/>
        <v/>
      </c>
      <c r="K685" s="245" t="str">
        <f t="shared" ca="1" si="21"/>
        <v/>
      </c>
    </row>
    <row r="686" spans="10:11" x14ac:dyDescent="0.2">
      <c r="J686" s="244" t="str">
        <f t="shared" si="22"/>
        <v/>
      </c>
      <c r="K686" s="245" t="str">
        <f t="shared" ca="1" si="21"/>
        <v/>
      </c>
    </row>
    <row r="687" spans="10:11" x14ac:dyDescent="0.2">
      <c r="J687" s="244" t="str">
        <f t="shared" si="22"/>
        <v/>
      </c>
      <c r="K687" s="245" t="str">
        <f t="shared" ca="1" si="21"/>
        <v/>
      </c>
    </row>
    <row r="688" spans="10:11" x14ac:dyDescent="0.2">
      <c r="J688" s="244" t="str">
        <f t="shared" si="22"/>
        <v/>
      </c>
      <c r="K688" s="245" t="str">
        <f t="shared" ca="1" si="21"/>
        <v/>
      </c>
    </row>
    <row r="689" spans="10:11" x14ac:dyDescent="0.2">
      <c r="J689" s="244" t="str">
        <f t="shared" si="22"/>
        <v/>
      </c>
      <c r="K689" s="245" t="str">
        <f t="shared" ca="1" si="21"/>
        <v/>
      </c>
    </row>
    <row r="690" spans="10:11" x14ac:dyDescent="0.2">
      <c r="J690" s="244" t="str">
        <f t="shared" si="22"/>
        <v/>
      </c>
      <c r="K690" s="245" t="str">
        <f t="shared" ca="1" si="21"/>
        <v/>
      </c>
    </row>
    <row r="691" spans="10:11" x14ac:dyDescent="0.2">
      <c r="J691" s="244" t="str">
        <f t="shared" si="22"/>
        <v/>
      </c>
      <c r="K691" s="245" t="str">
        <f t="shared" ca="1" si="21"/>
        <v/>
      </c>
    </row>
    <row r="692" spans="10:11" x14ac:dyDescent="0.2">
      <c r="J692" s="244" t="str">
        <f t="shared" si="22"/>
        <v/>
      </c>
      <c r="K692" s="245" t="str">
        <f t="shared" ca="1" si="21"/>
        <v/>
      </c>
    </row>
    <row r="693" spans="10:11" x14ac:dyDescent="0.2">
      <c r="J693" s="244" t="str">
        <f t="shared" si="22"/>
        <v/>
      </c>
      <c r="K693" s="245" t="str">
        <f t="shared" ca="1" si="21"/>
        <v/>
      </c>
    </row>
    <row r="694" spans="10:11" x14ac:dyDescent="0.2">
      <c r="J694" s="244" t="str">
        <f t="shared" si="22"/>
        <v/>
      </c>
      <c r="K694" s="245" t="str">
        <f t="shared" ref="K694:K757" ca="1" si="23">IF(AND(J694&lt;TODAY(),J694&lt;&gt;""),"Rappeler le client!","")</f>
        <v/>
      </c>
    </row>
    <row r="695" spans="10:11" x14ac:dyDescent="0.2">
      <c r="J695" s="244" t="str">
        <f t="shared" si="22"/>
        <v/>
      </c>
      <c r="K695" s="245" t="str">
        <f t="shared" ca="1" si="23"/>
        <v/>
      </c>
    </row>
    <row r="696" spans="10:11" x14ac:dyDescent="0.2">
      <c r="J696" s="244" t="str">
        <f t="shared" si="22"/>
        <v/>
      </c>
      <c r="K696" s="245" t="str">
        <f t="shared" ca="1" si="23"/>
        <v/>
      </c>
    </row>
    <row r="697" spans="10:11" x14ac:dyDescent="0.2">
      <c r="J697" s="244" t="str">
        <f t="shared" si="22"/>
        <v/>
      </c>
      <c r="K697" s="245" t="str">
        <f t="shared" ca="1" si="23"/>
        <v/>
      </c>
    </row>
    <row r="698" spans="10:11" x14ac:dyDescent="0.2">
      <c r="J698" s="244" t="str">
        <f t="shared" si="22"/>
        <v/>
      </c>
      <c r="K698" s="245" t="str">
        <f t="shared" ca="1" si="23"/>
        <v/>
      </c>
    </row>
    <row r="699" spans="10:11" x14ac:dyDescent="0.2">
      <c r="J699" s="244" t="str">
        <f t="shared" si="22"/>
        <v/>
      </c>
      <c r="K699" s="245" t="str">
        <f t="shared" ca="1" si="23"/>
        <v/>
      </c>
    </row>
    <row r="700" spans="10:11" x14ac:dyDescent="0.2">
      <c r="J700" s="244" t="str">
        <f t="shared" si="22"/>
        <v/>
      </c>
      <c r="K700" s="245" t="str">
        <f t="shared" ca="1" si="23"/>
        <v/>
      </c>
    </row>
    <row r="701" spans="10:11" x14ac:dyDescent="0.2">
      <c r="J701" s="244" t="str">
        <f t="shared" si="22"/>
        <v/>
      </c>
      <c r="K701" s="245" t="str">
        <f t="shared" ca="1" si="23"/>
        <v/>
      </c>
    </row>
    <row r="702" spans="10:11" x14ac:dyDescent="0.2">
      <c r="J702" s="244" t="str">
        <f t="shared" si="22"/>
        <v/>
      </c>
      <c r="K702" s="245" t="str">
        <f t="shared" ca="1" si="23"/>
        <v/>
      </c>
    </row>
    <row r="703" spans="10:11" x14ac:dyDescent="0.2">
      <c r="J703" s="244" t="str">
        <f t="shared" si="22"/>
        <v/>
      </c>
      <c r="K703" s="245" t="str">
        <f t="shared" ca="1" si="23"/>
        <v/>
      </c>
    </row>
    <row r="704" spans="10:11" x14ac:dyDescent="0.2">
      <c r="J704" s="244" t="str">
        <f t="shared" si="22"/>
        <v/>
      </c>
      <c r="K704" s="245" t="str">
        <f t="shared" ca="1" si="23"/>
        <v/>
      </c>
    </row>
    <row r="705" spans="10:11" x14ac:dyDescent="0.2">
      <c r="J705" s="244" t="str">
        <f t="shared" si="22"/>
        <v/>
      </c>
      <c r="K705" s="245" t="str">
        <f t="shared" ca="1" si="23"/>
        <v/>
      </c>
    </row>
    <row r="706" spans="10:11" x14ac:dyDescent="0.2">
      <c r="J706" s="244" t="str">
        <f t="shared" si="22"/>
        <v/>
      </c>
      <c r="K706" s="245" t="str">
        <f t="shared" ca="1" si="23"/>
        <v/>
      </c>
    </row>
    <row r="707" spans="10:11" x14ac:dyDescent="0.2">
      <c r="J707" s="244" t="str">
        <f t="shared" si="22"/>
        <v/>
      </c>
      <c r="K707" s="245" t="str">
        <f t="shared" ca="1" si="23"/>
        <v/>
      </c>
    </row>
    <row r="708" spans="10:11" x14ac:dyDescent="0.2">
      <c r="J708" s="244" t="str">
        <f t="shared" si="22"/>
        <v/>
      </c>
      <c r="K708" s="245" t="str">
        <f t="shared" ca="1" si="23"/>
        <v/>
      </c>
    </row>
    <row r="709" spans="10:11" x14ac:dyDescent="0.2">
      <c r="J709" s="244" t="str">
        <f t="shared" si="22"/>
        <v/>
      </c>
      <c r="K709" s="245" t="str">
        <f t="shared" ca="1" si="23"/>
        <v/>
      </c>
    </row>
    <row r="710" spans="10:11" x14ac:dyDescent="0.2">
      <c r="J710" s="244" t="str">
        <f t="shared" si="22"/>
        <v/>
      </c>
      <c r="K710" s="245" t="str">
        <f t="shared" ca="1" si="23"/>
        <v/>
      </c>
    </row>
    <row r="711" spans="10:11" x14ac:dyDescent="0.2">
      <c r="J711" s="244" t="str">
        <f t="shared" si="22"/>
        <v/>
      </c>
      <c r="K711" s="245" t="str">
        <f t="shared" ca="1" si="23"/>
        <v/>
      </c>
    </row>
    <row r="712" spans="10:11" x14ac:dyDescent="0.2">
      <c r="J712" s="244" t="str">
        <f t="shared" si="22"/>
        <v/>
      </c>
      <c r="K712" s="245" t="str">
        <f t="shared" ca="1" si="23"/>
        <v/>
      </c>
    </row>
    <row r="713" spans="10:11" x14ac:dyDescent="0.2">
      <c r="J713" s="244" t="str">
        <f t="shared" si="22"/>
        <v/>
      </c>
      <c r="K713" s="245" t="str">
        <f t="shared" ca="1" si="23"/>
        <v/>
      </c>
    </row>
    <row r="714" spans="10:11" x14ac:dyDescent="0.2">
      <c r="J714" s="244" t="str">
        <f t="shared" si="22"/>
        <v/>
      </c>
      <c r="K714" s="245" t="str">
        <f t="shared" ca="1" si="23"/>
        <v/>
      </c>
    </row>
    <row r="715" spans="10:11" x14ac:dyDescent="0.2">
      <c r="J715" s="244" t="str">
        <f t="shared" si="22"/>
        <v/>
      </c>
      <c r="K715" s="245" t="str">
        <f t="shared" ca="1" si="23"/>
        <v/>
      </c>
    </row>
    <row r="716" spans="10:11" x14ac:dyDescent="0.2">
      <c r="J716" s="244" t="str">
        <f t="shared" si="22"/>
        <v/>
      </c>
      <c r="K716" s="245" t="str">
        <f t="shared" ca="1" si="23"/>
        <v/>
      </c>
    </row>
    <row r="717" spans="10:11" x14ac:dyDescent="0.2">
      <c r="J717" s="244" t="str">
        <f t="shared" si="22"/>
        <v/>
      </c>
      <c r="K717" s="245" t="str">
        <f t="shared" ca="1" si="23"/>
        <v/>
      </c>
    </row>
    <row r="718" spans="10:11" x14ac:dyDescent="0.2">
      <c r="J718" s="244" t="str">
        <f t="shared" si="22"/>
        <v/>
      </c>
      <c r="K718" s="245" t="str">
        <f t="shared" ca="1" si="23"/>
        <v/>
      </c>
    </row>
    <row r="719" spans="10:11" x14ac:dyDescent="0.2">
      <c r="J719" s="244" t="str">
        <f t="shared" si="22"/>
        <v/>
      </c>
      <c r="K719" s="245" t="str">
        <f t="shared" ca="1" si="23"/>
        <v/>
      </c>
    </row>
    <row r="720" spans="10:11" x14ac:dyDescent="0.2">
      <c r="J720" s="244" t="str">
        <f t="shared" si="22"/>
        <v/>
      </c>
      <c r="K720" s="245" t="str">
        <f t="shared" ca="1" si="23"/>
        <v/>
      </c>
    </row>
    <row r="721" spans="10:11" x14ac:dyDescent="0.2">
      <c r="J721" s="244" t="str">
        <f t="shared" si="22"/>
        <v/>
      </c>
      <c r="K721" s="245" t="str">
        <f t="shared" ca="1" si="23"/>
        <v/>
      </c>
    </row>
    <row r="722" spans="10:11" x14ac:dyDescent="0.2">
      <c r="J722" s="244" t="str">
        <f t="shared" si="22"/>
        <v/>
      </c>
      <c r="K722" s="245" t="str">
        <f t="shared" ca="1" si="23"/>
        <v/>
      </c>
    </row>
    <row r="723" spans="10:11" x14ac:dyDescent="0.2">
      <c r="J723" s="244" t="str">
        <f t="shared" si="22"/>
        <v/>
      </c>
      <c r="K723" s="245" t="str">
        <f t="shared" ca="1" si="23"/>
        <v/>
      </c>
    </row>
    <row r="724" spans="10:11" x14ac:dyDescent="0.2">
      <c r="J724" s="244" t="str">
        <f t="shared" si="22"/>
        <v/>
      </c>
      <c r="K724" s="245" t="str">
        <f t="shared" ca="1" si="23"/>
        <v/>
      </c>
    </row>
    <row r="725" spans="10:11" x14ac:dyDescent="0.2">
      <c r="J725" s="244" t="str">
        <f t="shared" si="22"/>
        <v/>
      </c>
      <c r="K725" s="245" t="str">
        <f t="shared" ca="1" si="23"/>
        <v/>
      </c>
    </row>
    <row r="726" spans="10:11" x14ac:dyDescent="0.2">
      <c r="J726" s="244" t="str">
        <f t="shared" si="22"/>
        <v/>
      </c>
      <c r="K726" s="245" t="str">
        <f t="shared" ca="1" si="23"/>
        <v/>
      </c>
    </row>
    <row r="727" spans="10:11" x14ac:dyDescent="0.2">
      <c r="J727" s="244" t="str">
        <f t="shared" si="22"/>
        <v/>
      </c>
      <c r="K727" s="245" t="str">
        <f t="shared" ca="1" si="23"/>
        <v/>
      </c>
    </row>
    <row r="728" spans="10:11" x14ac:dyDescent="0.2">
      <c r="J728" s="244" t="str">
        <f t="shared" si="22"/>
        <v/>
      </c>
      <c r="K728" s="245" t="str">
        <f t="shared" ca="1" si="23"/>
        <v/>
      </c>
    </row>
    <row r="729" spans="10:11" x14ac:dyDescent="0.2">
      <c r="J729" s="244" t="str">
        <f t="shared" si="22"/>
        <v/>
      </c>
      <c r="K729" s="245" t="str">
        <f t="shared" ca="1" si="23"/>
        <v/>
      </c>
    </row>
    <row r="730" spans="10:11" x14ac:dyDescent="0.2">
      <c r="J730" s="244" t="str">
        <f t="shared" si="22"/>
        <v/>
      </c>
      <c r="K730" s="245" t="str">
        <f t="shared" ca="1" si="23"/>
        <v/>
      </c>
    </row>
    <row r="731" spans="10:11" x14ac:dyDescent="0.2">
      <c r="J731" s="244" t="str">
        <f t="shared" si="22"/>
        <v/>
      </c>
      <c r="K731" s="245" t="str">
        <f t="shared" ca="1" si="23"/>
        <v/>
      </c>
    </row>
    <row r="732" spans="10:11" x14ac:dyDescent="0.2">
      <c r="J732" s="244" t="str">
        <f t="shared" si="22"/>
        <v/>
      </c>
      <c r="K732" s="245" t="str">
        <f t="shared" ca="1" si="23"/>
        <v/>
      </c>
    </row>
    <row r="733" spans="10:11" x14ac:dyDescent="0.2">
      <c r="J733" s="244" t="str">
        <f t="shared" si="22"/>
        <v/>
      </c>
      <c r="K733" s="245" t="str">
        <f t="shared" ca="1" si="23"/>
        <v/>
      </c>
    </row>
    <row r="734" spans="10:11" x14ac:dyDescent="0.2">
      <c r="J734" s="244" t="str">
        <f t="shared" si="22"/>
        <v/>
      </c>
      <c r="K734" s="245" t="str">
        <f t="shared" ca="1" si="23"/>
        <v/>
      </c>
    </row>
    <row r="735" spans="10:11" x14ac:dyDescent="0.2">
      <c r="J735" s="244" t="str">
        <f t="shared" si="22"/>
        <v/>
      </c>
      <c r="K735" s="245" t="str">
        <f t="shared" ca="1" si="23"/>
        <v/>
      </c>
    </row>
    <row r="736" spans="10:11" x14ac:dyDescent="0.2">
      <c r="J736" s="244" t="str">
        <f t="shared" si="22"/>
        <v/>
      </c>
      <c r="K736" s="245" t="str">
        <f t="shared" ca="1" si="23"/>
        <v/>
      </c>
    </row>
    <row r="737" spans="10:11" x14ac:dyDescent="0.2">
      <c r="J737" s="244" t="str">
        <f t="shared" si="22"/>
        <v/>
      </c>
      <c r="K737" s="245" t="str">
        <f t="shared" ca="1" si="23"/>
        <v/>
      </c>
    </row>
    <row r="738" spans="10:11" x14ac:dyDescent="0.2">
      <c r="J738" s="244" t="str">
        <f t="shared" si="22"/>
        <v/>
      </c>
      <c r="K738" s="245" t="str">
        <f t="shared" ca="1" si="23"/>
        <v/>
      </c>
    </row>
    <row r="739" spans="10:11" x14ac:dyDescent="0.2">
      <c r="J739" s="244" t="str">
        <f t="shared" si="22"/>
        <v/>
      </c>
      <c r="K739" s="245" t="str">
        <f t="shared" ca="1" si="23"/>
        <v/>
      </c>
    </row>
    <row r="740" spans="10:11" x14ac:dyDescent="0.2">
      <c r="J740" s="244" t="str">
        <f t="shared" si="22"/>
        <v/>
      </c>
      <c r="K740" s="245" t="str">
        <f t="shared" ca="1" si="23"/>
        <v/>
      </c>
    </row>
    <row r="741" spans="10:11" x14ac:dyDescent="0.2">
      <c r="J741" s="244" t="str">
        <f t="shared" si="22"/>
        <v/>
      </c>
      <c r="K741" s="245" t="str">
        <f t="shared" ca="1" si="23"/>
        <v/>
      </c>
    </row>
    <row r="742" spans="10:11" x14ac:dyDescent="0.2">
      <c r="J742" s="244" t="str">
        <f t="shared" si="22"/>
        <v/>
      </c>
      <c r="K742" s="245" t="str">
        <f t="shared" ca="1" si="23"/>
        <v/>
      </c>
    </row>
    <row r="743" spans="10:11" x14ac:dyDescent="0.2">
      <c r="J743" s="244" t="str">
        <f t="shared" si="22"/>
        <v/>
      </c>
      <c r="K743" s="245" t="str">
        <f t="shared" ca="1" si="23"/>
        <v/>
      </c>
    </row>
    <row r="744" spans="10:11" x14ac:dyDescent="0.2">
      <c r="J744" s="244" t="str">
        <f t="shared" si="22"/>
        <v/>
      </c>
      <c r="K744" s="245" t="str">
        <f t="shared" ca="1" si="23"/>
        <v/>
      </c>
    </row>
    <row r="745" spans="10:11" x14ac:dyDescent="0.2">
      <c r="J745" s="244" t="str">
        <f t="shared" si="22"/>
        <v/>
      </c>
      <c r="K745" s="245" t="str">
        <f t="shared" ca="1" si="23"/>
        <v/>
      </c>
    </row>
    <row r="746" spans="10:11" x14ac:dyDescent="0.2">
      <c r="J746" s="244" t="str">
        <f t="shared" si="22"/>
        <v/>
      </c>
      <c r="K746" s="245" t="str">
        <f t="shared" ca="1" si="23"/>
        <v/>
      </c>
    </row>
    <row r="747" spans="10:11" x14ac:dyDescent="0.2">
      <c r="J747" s="244" t="str">
        <f t="shared" ref="J747:J810" si="24">IF(I747="A réception",A747+30,IF(I747=15,A747+15,IF(I747=30,A747+30,IF(I747=60,A747+60,""))))</f>
        <v/>
      </c>
      <c r="K747" s="245" t="str">
        <f t="shared" ca="1" si="23"/>
        <v/>
      </c>
    </row>
    <row r="748" spans="10:11" x14ac:dyDescent="0.2">
      <c r="J748" s="244" t="str">
        <f t="shared" si="24"/>
        <v/>
      </c>
      <c r="K748" s="245" t="str">
        <f t="shared" ca="1" si="23"/>
        <v/>
      </c>
    </row>
    <row r="749" spans="10:11" x14ac:dyDescent="0.2">
      <c r="J749" s="244" t="str">
        <f t="shared" si="24"/>
        <v/>
      </c>
      <c r="K749" s="245" t="str">
        <f t="shared" ca="1" si="23"/>
        <v/>
      </c>
    </row>
    <row r="750" spans="10:11" x14ac:dyDescent="0.2">
      <c r="J750" s="244" t="str">
        <f t="shared" si="24"/>
        <v/>
      </c>
      <c r="K750" s="245" t="str">
        <f t="shared" ca="1" si="23"/>
        <v/>
      </c>
    </row>
    <row r="751" spans="10:11" x14ac:dyDescent="0.2">
      <c r="J751" s="244" t="str">
        <f t="shared" si="24"/>
        <v/>
      </c>
      <c r="K751" s="245" t="str">
        <f t="shared" ca="1" si="23"/>
        <v/>
      </c>
    </row>
    <row r="752" spans="10:11" x14ac:dyDescent="0.2">
      <c r="J752" s="244" t="str">
        <f t="shared" si="24"/>
        <v/>
      </c>
      <c r="K752" s="245" t="str">
        <f t="shared" ca="1" si="23"/>
        <v/>
      </c>
    </row>
    <row r="753" spans="10:11" x14ac:dyDescent="0.2">
      <c r="J753" s="244" t="str">
        <f t="shared" si="24"/>
        <v/>
      </c>
      <c r="K753" s="245" t="str">
        <f t="shared" ca="1" si="23"/>
        <v/>
      </c>
    </row>
    <row r="754" spans="10:11" x14ac:dyDescent="0.2">
      <c r="J754" s="244" t="str">
        <f t="shared" si="24"/>
        <v/>
      </c>
      <c r="K754" s="245" t="str">
        <f t="shared" ca="1" si="23"/>
        <v/>
      </c>
    </row>
    <row r="755" spans="10:11" x14ac:dyDescent="0.2">
      <c r="J755" s="244" t="str">
        <f t="shared" si="24"/>
        <v/>
      </c>
      <c r="K755" s="245" t="str">
        <f t="shared" ca="1" si="23"/>
        <v/>
      </c>
    </row>
    <row r="756" spans="10:11" x14ac:dyDescent="0.2">
      <c r="J756" s="244" t="str">
        <f t="shared" si="24"/>
        <v/>
      </c>
      <c r="K756" s="245" t="str">
        <f t="shared" ca="1" si="23"/>
        <v/>
      </c>
    </row>
    <row r="757" spans="10:11" x14ac:dyDescent="0.2">
      <c r="J757" s="244" t="str">
        <f t="shared" si="24"/>
        <v/>
      </c>
      <c r="K757" s="245" t="str">
        <f t="shared" ca="1" si="23"/>
        <v/>
      </c>
    </row>
    <row r="758" spans="10:11" x14ac:dyDescent="0.2">
      <c r="J758" s="244" t="str">
        <f t="shared" si="24"/>
        <v/>
      </c>
      <c r="K758" s="245" t="str">
        <f t="shared" ref="K758:K821" ca="1" si="25">IF(AND(J758&lt;TODAY(),J758&lt;&gt;""),"Rappeler le client!","")</f>
        <v/>
      </c>
    </row>
    <row r="759" spans="10:11" x14ac:dyDescent="0.2">
      <c r="J759" s="244" t="str">
        <f t="shared" si="24"/>
        <v/>
      </c>
      <c r="K759" s="245" t="str">
        <f t="shared" ca="1" si="25"/>
        <v/>
      </c>
    </row>
    <row r="760" spans="10:11" x14ac:dyDescent="0.2">
      <c r="J760" s="244" t="str">
        <f t="shared" si="24"/>
        <v/>
      </c>
      <c r="K760" s="245" t="str">
        <f t="shared" ca="1" si="25"/>
        <v/>
      </c>
    </row>
    <row r="761" spans="10:11" x14ac:dyDescent="0.2">
      <c r="J761" s="244" t="str">
        <f t="shared" si="24"/>
        <v/>
      </c>
      <c r="K761" s="245" t="str">
        <f t="shared" ca="1" si="25"/>
        <v/>
      </c>
    </row>
    <row r="762" spans="10:11" x14ac:dyDescent="0.2">
      <c r="J762" s="244" t="str">
        <f t="shared" si="24"/>
        <v/>
      </c>
      <c r="K762" s="245" t="str">
        <f t="shared" ca="1" si="25"/>
        <v/>
      </c>
    </row>
    <row r="763" spans="10:11" x14ac:dyDescent="0.2">
      <c r="J763" s="244" t="str">
        <f t="shared" si="24"/>
        <v/>
      </c>
      <c r="K763" s="245" t="str">
        <f t="shared" ca="1" si="25"/>
        <v/>
      </c>
    </row>
    <row r="764" spans="10:11" x14ac:dyDescent="0.2">
      <c r="J764" s="244" t="str">
        <f t="shared" si="24"/>
        <v/>
      </c>
      <c r="K764" s="245" t="str">
        <f t="shared" ca="1" si="25"/>
        <v/>
      </c>
    </row>
    <row r="765" spans="10:11" x14ac:dyDescent="0.2">
      <c r="J765" s="244" t="str">
        <f t="shared" si="24"/>
        <v/>
      </c>
      <c r="K765" s="245" t="str">
        <f t="shared" ca="1" si="25"/>
        <v/>
      </c>
    </row>
    <row r="766" spans="10:11" x14ac:dyDescent="0.2">
      <c r="J766" s="244" t="str">
        <f t="shared" si="24"/>
        <v/>
      </c>
      <c r="K766" s="245" t="str">
        <f t="shared" ca="1" si="25"/>
        <v/>
      </c>
    </row>
    <row r="767" spans="10:11" x14ac:dyDescent="0.2">
      <c r="J767" s="244" t="str">
        <f t="shared" si="24"/>
        <v/>
      </c>
      <c r="K767" s="245" t="str">
        <f t="shared" ca="1" si="25"/>
        <v/>
      </c>
    </row>
    <row r="768" spans="10:11" x14ac:dyDescent="0.2">
      <c r="J768" s="244" t="str">
        <f t="shared" si="24"/>
        <v/>
      </c>
      <c r="K768" s="245" t="str">
        <f t="shared" ca="1" si="25"/>
        <v/>
      </c>
    </row>
    <row r="769" spans="10:11" x14ac:dyDescent="0.2">
      <c r="J769" s="244" t="str">
        <f t="shared" si="24"/>
        <v/>
      </c>
      <c r="K769" s="245" t="str">
        <f t="shared" ca="1" si="25"/>
        <v/>
      </c>
    </row>
    <row r="770" spans="10:11" x14ac:dyDescent="0.2">
      <c r="J770" s="244" t="str">
        <f t="shared" si="24"/>
        <v/>
      </c>
      <c r="K770" s="245" t="str">
        <f t="shared" ca="1" si="25"/>
        <v/>
      </c>
    </row>
    <row r="771" spans="10:11" x14ac:dyDescent="0.2">
      <c r="J771" s="244" t="str">
        <f t="shared" si="24"/>
        <v/>
      </c>
      <c r="K771" s="245" t="str">
        <f t="shared" ca="1" si="25"/>
        <v/>
      </c>
    </row>
    <row r="772" spans="10:11" x14ac:dyDescent="0.2">
      <c r="J772" s="244" t="str">
        <f t="shared" si="24"/>
        <v/>
      </c>
      <c r="K772" s="245" t="str">
        <f t="shared" ca="1" si="25"/>
        <v/>
      </c>
    </row>
    <row r="773" spans="10:11" x14ac:dyDescent="0.2">
      <c r="J773" s="244" t="str">
        <f t="shared" si="24"/>
        <v/>
      </c>
      <c r="K773" s="245" t="str">
        <f t="shared" ca="1" si="25"/>
        <v/>
      </c>
    </row>
    <row r="774" spans="10:11" x14ac:dyDescent="0.2">
      <c r="J774" s="244" t="str">
        <f t="shared" si="24"/>
        <v/>
      </c>
      <c r="K774" s="245" t="str">
        <f t="shared" ca="1" si="25"/>
        <v/>
      </c>
    </row>
    <row r="775" spans="10:11" x14ac:dyDescent="0.2">
      <c r="J775" s="244" t="str">
        <f t="shared" si="24"/>
        <v/>
      </c>
      <c r="K775" s="245" t="str">
        <f t="shared" ca="1" si="25"/>
        <v/>
      </c>
    </row>
    <row r="776" spans="10:11" x14ac:dyDescent="0.2">
      <c r="J776" s="244" t="str">
        <f t="shared" si="24"/>
        <v/>
      </c>
      <c r="K776" s="245" t="str">
        <f t="shared" ca="1" si="25"/>
        <v/>
      </c>
    </row>
    <row r="777" spans="10:11" x14ac:dyDescent="0.2">
      <c r="J777" s="244" t="str">
        <f t="shared" si="24"/>
        <v/>
      </c>
      <c r="K777" s="245" t="str">
        <f t="shared" ca="1" si="25"/>
        <v/>
      </c>
    </row>
    <row r="778" spans="10:11" x14ac:dyDescent="0.2">
      <c r="J778" s="244" t="str">
        <f t="shared" si="24"/>
        <v/>
      </c>
      <c r="K778" s="245" t="str">
        <f t="shared" ca="1" si="25"/>
        <v/>
      </c>
    </row>
    <row r="779" spans="10:11" x14ac:dyDescent="0.2">
      <c r="J779" s="244" t="str">
        <f t="shared" si="24"/>
        <v/>
      </c>
      <c r="K779" s="245" t="str">
        <f t="shared" ca="1" si="25"/>
        <v/>
      </c>
    </row>
    <row r="780" spans="10:11" x14ac:dyDescent="0.2">
      <c r="J780" s="244" t="str">
        <f t="shared" si="24"/>
        <v/>
      </c>
      <c r="K780" s="245" t="str">
        <f t="shared" ca="1" si="25"/>
        <v/>
      </c>
    </row>
    <row r="781" spans="10:11" x14ac:dyDescent="0.2">
      <c r="J781" s="244" t="str">
        <f t="shared" si="24"/>
        <v/>
      </c>
      <c r="K781" s="245" t="str">
        <f t="shared" ca="1" si="25"/>
        <v/>
      </c>
    </row>
    <row r="782" spans="10:11" x14ac:dyDescent="0.2">
      <c r="J782" s="244" t="str">
        <f t="shared" si="24"/>
        <v/>
      </c>
      <c r="K782" s="245" t="str">
        <f t="shared" ca="1" si="25"/>
        <v/>
      </c>
    </row>
    <row r="783" spans="10:11" x14ac:dyDescent="0.2">
      <c r="J783" s="244" t="str">
        <f t="shared" si="24"/>
        <v/>
      </c>
      <c r="K783" s="245" t="str">
        <f t="shared" ca="1" si="25"/>
        <v/>
      </c>
    </row>
    <row r="784" spans="10:11" x14ac:dyDescent="0.2">
      <c r="J784" s="244" t="str">
        <f t="shared" si="24"/>
        <v/>
      </c>
      <c r="K784" s="245" t="str">
        <f t="shared" ca="1" si="25"/>
        <v/>
      </c>
    </row>
    <row r="785" spans="10:11" x14ac:dyDescent="0.2">
      <c r="J785" s="244" t="str">
        <f t="shared" si="24"/>
        <v/>
      </c>
      <c r="K785" s="245" t="str">
        <f t="shared" ca="1" si="25"/>
        <v/>
      </c>
    </row>
    <row r="786" spans="10:11" x14ac:dyDescent="0.2">
      <c r="J786" s="244" t="str">
        <f t="shared" si="24"/>
        <v/>
      </c>
      <c r="K786" s="245" t="str">
        <f t="shared" ca="1" si="25"/>
        <v/>
      </c>
    </row>
    <row r="787" spans="10:11" x14ac:dyDescent="0.2">
      <c r="J787" s="244" t="str">
        <f t="shared" si="24"/>
        <v/>
      </c>
      <c r="K787" s="245" t="str">
        <f t="shared" ca="1" si="25"/>
        <v/>
      </c>
    </row>
    <row r="788" spans="10:11" x14ac:dyDescent="0.2">
      <c r="J788" s="244" t="str">
        <f t="shared" si="24"/>
        <v/>
      </c>
      <c r="K788" s="245" t="str">
        <f t="shared" ca="1" si="25"/>
        <v/>
      </c>
    </row>
    <row r="789" spans="10:11" x14ac:dyDescent="0.2">
      <c r="J789" s="244" t="str">
        <f t="shared" si="24"/>
        <v/>
      </c>
      <c r="K789" s="245" t="str">
        <f t="shared" ca="1" si="25"/>
        <v/>
      </c>
    </row>
    <row r="790" spans="10:11" x14ac:dyDescent="0.2">
      <c r="J790" s="244" t="str">
        <f t="shared" si="24"/>
        <v/>
      </c>
      <c r="K790" s="245" t="str">
        <f t="shared" ca="1" si="25"/>
        <v/>
      </c>
    </row>
    <row r="791" spans="10:11" x14ac:dyDescent="0.2">
      <c r="J791" s="244" t="str">
        <f t="shared" si="24"/>
        <v/>
      </c>
      <c r="K791" s="245" t="str">
        <f t="shared" ca="1" si="25"/>
        <v/>
      </c>
    </row>
    <row r="792" spans="10:11" x14ac:dyDescent="0.2">
      <c r="J792" s="244" t="str">
        <f t="shared" si="24"/>
        <v/>
      </c>
      <c r="K792" s="245" t="str">
        <f t="shared" ca="1" si="25"/>
        <v/>
      </c>
    </row>
    <row r="793" spans="10:11" x14ac:dyDescent="0.2">
      <c r="J793" s="244" t="str">
        <f t="shared" si="24"/>
        <v/>
      </c>
      <c r="K793" s="245" t="str">
        <f t="shared" ca="1" si="25"/>
        <v/>
      </c>
    </row>
    <row r="794" spans="10:11" x14ac:dyDescent="0.2">
      <c r="J794" s="244" t="str">
        <f t="shared" si="24"/>
        <v/>
      </c>
      <c r="K794" s="245" t="str">
        <f t="shared" ca="1" si="25"/>
        <v/>
      </c>
    </row>
    <row r="795" spans="10:11" x14ac:dyDescent="0.2">
      <c r="J795" s="244" t="str">
        <f t="shared" si="24"/>
        <v/>
      </c>
      <c r="K795" s="245" t="str">
        <f t="shared" ca="1" si="25"/>
        <v/>
      </c>
    </row>
    <row r="796" spans="10:11" x14ac:dyDescent="0.2">
      <c r="J796" s="244" t="str">
        <f t="shared" si="24"/>
        <v/>
      </c>
      <c r="K796" s="245" t="str">
        <f t="shared" ca="1" si="25"/>
        <v/>
      </c>
    </row>
    <row r="797" spans="10:11" x14ac:dyDescent="0.2">
      <c r="J797" s="244" t="str">
        <f t="shared" si="24"/>
        <v/>
      </c>
      <c r="K797" s="245" t="str">
        <f t="shared" ca="1" si="25"/>
        <v/>
      </c>
    </row>
    <row r="798" spans="10:11" x14ac:dyDescent="0.2">
      <c r="J798" s="244" t="str">
        <f t="shared" si="24"/>
        <v/>
      </c>
      <c r="K798" s="245" t="str">
        <f t="shared" ca="1" si="25"/>
        <v/>
      </c>
    </row>
    <row r="799" spans="10:11" x14ac:dyDescent="0.2">
      <c r="J799" s="244" t="str">
        <f t="shared" si="24"/>
        <v/>
      </c>
      <c r="K799" s="245" t="str">
        <f t="shared" ca="1" si="25"/>
        <v/>
      </c>
    </row>
    <row r="800" spans="10:11" x14ac:dyDescent="0.2">
      <c r="J800" s="244" t="str">
        <f t="shared" si="24"/>
        <v/>
      </c>
      <c r="K800" s="245" t="str">
        <f t="shared" ca="1" si="25"/>
        <v/>
      </c>
    </row>
    <row r="801" spans="10:11" x14ac:dyDescent="0.2">
      <c r="J801" s="244" t="str">
        <f t="shared" si="24"/>
        <v/>
      </c>
      <c r="K801" s="245" t="str">
        <f t="shared" ca="1" si="25"/>
        <v/>
      </c>
    </row>
    <row r="802" spans="10:11" x14ac:dyDescent="0.2">
      <c r="J802" s="244" t="str">
        <f t="shared" si="24"/>
        <v/>
      </c>
      <c r="K802" s="245" t="str">
        <f t="shared" ca="1" si="25"/>
        <v/>
      </c>
    </row>
    <row r="803" spans="10:11" x14ac:dyDescent="0.2">
      <c r="J803" s="244" t="str">
        <f t="shared" si="24"/>
        <v/>
      </c>
      <c r="K803" s="245" t="str">
        <f t="shared" ca="1" si="25"/>
        <v/>
      </c>
    </row>
    <row r="804" spans="10:11" x14ac:dyDescent="0.2">
      <c r="J804" s="244" t="str">
        <f t="shared" si="24"/>
        <v/>
      </c>
      <c r="K804" s="245" t="str">
        <f t="shared" ca="1" si="25"/>
        <v/>
      </c>
    </row>
    <row r="805" spans="10:11" x14ac:dyDescent="0.2">
      <c r="J805" s="244" t="str">
        <f t="shared" si="24"/>
        <v/>
      </c>
      <c r="K805" s="245" t="str">
        <f t="shared" ca="1" si="25"/>
        <v/>
      </c>
    </row>
    <row r="806" spans="10:11" x14ac:dyDescent="0.2">
      <c r="J806" s="244" t="str">
        <f t="shared" si="24"/>
        <v/>
      </c>
      <c r="K806" s="245" t="str">
        <f t="shared" ca="1" si="25"/>
        <v/>
      </c>
    </row>
    <row r="807" spans="10:11" x14ac:dyDescent="0.2">
      <c r="J807" s="244" t="str">
        <f t="shared" si="24"/>
        <v/>
      </c>
      <c r="K807" s="245" t="str">
        <f t="shared" ca="1" si="25"/>
        <v/>
      </c>
    </row>
    <row r="808" spans="10:11" x14ac:dyDescent="0.2">
      <c r="J808" s="244" t="str">
        <f t="shared" si="24"/>
        <v/>
      </c>
      <c r="K808" s="245" t="str">
        <f t="shared" ca="1" si="25"/>
        <v/>
      </c>
    </row>
    <row r="809" spans="10:11" x14ac:dyDescent="0.2">
      <c r="J809" s="244" t="str">
        <f t="shared" si="24"/>
        <v/>
      </c>
      <c r="K809" s="245" t="str">
        <f t="shared" ca="1" si="25"/>
        <v/>
      </c>
    </row>
    <row r="810" spans="10:11" x14ac:dyDescent="0.2">
      <c r="J810" s="244" t="str">
        <f t="shared" si="24"/>
        <v/>
      </c>
      <c r="K810" s="245" t="str">
        <f t="shared" ca="1" si="25"/>
        <v/>
      </c>
    </row>
    <row r="811" spans="10:11" x14ac:dyDescent="0.2">
      <c r="J811" s="244" t="str">
        <f t="shared" ref="J811:J874" si="26">IF(I811="A réception",A811+30,IF(I811=15,A811+15,IF(I811=30,A811+30,IF(I811=60,A811+60,""))))</f>
        <v/>
      </c>
      <c r="K811" s="245" t="str">
        <f t="shared" ca="1" si="25"/>
        <v/>
      </c>
    </row>
    <row r="812" spans="10:11" x14ac:dyDescent="0.2">
      <c r="J812" s="244" t="str">
        <f t="shared" si="26"/>
        <v/>
      </c>
      <c r="K812" s="245" t="str">
        <f t="shared" ca="1" si="25"/>
        <v/>
      </c>
    </row>
    <row r="813" spans="10:11" x14ac:dyDescent="0.2">
      <c r="J813" s="244" t="str">
        <f t="shared" si="26"/>
        <v/>
      </c>
      <c r="K813" s="245" t="str">
        <f t="shared" ca="1" si="25"/>
        <v/>
      </c>
    </row>
    <row r="814" spans="10:11" x14ac:dyDescent="0.2">
      <c r="J814" s="244" t="str">
        <f t="shared" si="26"/>
        <v/>
      </c>
      <c r="K814" s="245" t="str">
        <f t="shared" ca="1" si="25"/>
        <v/>
      </c>
    </row>
    <row r="815" spans="10:11" x14ac:dyDescent="0.2">
      <c r="J815" s="244" t="str">
        <f t="shared" si="26"/>
        <v/>
      </c>
      <c r="K815" s="245" t="str">
        <f t="shared" ca="1" si="25"/>
        <v/>
      </c>
    </row>
    <row r="816" spans="10:11" x14ac:dyDescent="0.2">
      <c r="J816" s="244" t="str">
        <f t="shared" si="26"/>
        <v/>
      </c>
      <c r="K816" s="245" t="str">
        <f t="shared" ca="1" si="25"/>
        <v/>
      </c>
    </row>
    <row r="817" spans="10:11" x14ac:dyDescent="0.2">
      <c r="J817" s="244" t="str">
        <f t="shared" si="26"/>
        <v/>
      </c>
      <c r="K817" s="245" t="str">
        <f t="shared" ca="1" si="25"/>
        <v/>
      </c>
    </row>
    <row r="818" spans="10:11" x14ac:dyDescent="0.2">
      <c r="J818" s="244" t="str">
        <f t="shared" si="26"/>
        <v/>
      </c>
      <c r="K818" s="245" t="str">
        <f t="shared" ca="1" si="25"/>
        <v/>
      </c>
    </row>
    <row r="819" spans="10:11" x14ac:dyDescent="0.2">
      <c r="J819" s="244" t="str">
        <f t="shared" si="26"/>
        <v/>
      </c>
      <c r="K819" s="245" t="str">
        <f t="shared" ca="1" si="25"/>
        <v/>
      </c>
    </row>
    <row r="820" spans="10:11" x14ac:dyDescent="0.2">
      <c r="J820" s="244" t="str">
        <f t="shared" si="26"/>
        <v/>
      </c>
      <c r="K820" s="245" t="str">
        <f t="shared" ca="1" si="25"/>
        <v/>
      </c>
    </row>
    <row r="821" spans="10:11" x14ac:dyDescent="0.2">
      <c r="J821" s="244" t="str">
        <f t="shared" si="26"/>
        <v/>
      </c>
      <c r="K821" s="245" t="str">
        <f t="shared" ca="1" si="25"/>
        <v/>
      </c>
    </row>
    <row r="822" spans="10:11" x14ac:dyDescent="0.2">
      <c r="J822" s="244" t="str">
        <f t="shared" si="26"/>
        <v/>
      </c>
      <c r="K822" s="245" t="str">
        <f t="shared" ref="K822:K885" ca="1" si="27">IF(AND(J822&lt;TODAY(),J822&lt;&gt;""),"Rappeler le client!","")</f>
        <v/>
      </c>
    </row>
    <row r="823" spans="10:11" x14ac:dyDescent="0.2">
      <c r="J823" s="244" t="str">
        <f t="shared" si="26"/>
        <v/>
      </c>
      <c r="K823" s="245" t="str">
        <f t="shared" ca="1" si="27"/>
        <v/>
      </c>
    </row>
    <row r="824" spans="10:11" x14ac:dyDescent="0.2">
      <c r="J824" s="244" t="str">
        <f t="shared" si="26"/>
        <v/>
      </c>
      <c r="K824" s="245" t="str">
        <f t="shared" ca="1" si="27"/>
        <v/>
      </c>
    </row>
    <row r="825" spans="10:11" x14ac:dyDescent="0.2">
      <c r="J825" s="244" t="str">
        <f t="shared" si="26"/>
        <v/>
      </c>
      <c r="K825" s="245" t="str">
        <f t="shared" ca="1" si="27"/>
        <v/>
      </c>
    </row>
    <row r="826" spans="10:11" x14ac:dyDescent="0.2">
      <c r="J826" s="244" t="str">
        <f t="shared" si="26"/>
        <v/>
      </c>
      <c r="K826" s="245" t="str">
        <f t="shared" ca="1" si="27"/>
        <v/>
      </c>
    </row>
    <row r="827" spans="10:11" x14ac:dyDescent="0.2">
      <c r="J827" s="244" t="str">
        <f t="shared" si="26"/>
        <v/>
      </c>
      <c r="K827" s="245" t="str">
        <f t="shared" ca="1" si="27"/>
        <v/>
      </c>
    </row>
    <row r="828" spans="10:11" x14ac:dyDescent="0.2">
      <c r="J828" s="244" t="str">
        <f t="shared" si="26"/>
        <v/>
      </c>
      <c r="K828" s="245" t="str">
        <f t="shared" ca="1" si="27"/>
        <v/>
      </c>
    </row>
    <row r="829" spans="10:11" x14ac:dyDescent="0.2">
      <c r="J829" s="244" t="str">
        <f t="shared" si="26"/>
        <v/>
      </c>
      <c r="K829" s="245" t="str">
        <f t="shared" ca="1" si="27"/>
        <v/>
      </c>
    </row>
    <row r="830" spans="10:11" x14ac:dyDescent="0.2">
      <c r="J830" s="244" t="str">
        <f t="shared" si="26"/>
        <v/>
      </c>
      <c r="K830" s="245" t="str">
        <f t="shared" ca="1" si="27"/>
        <v/>
      </c>
    </row>
    <row r="831" spans="10:11" x14ac:dyDescent="0.2">
      <c r="J831" s="244" t="str">
        <f t="shared" si="26"/>
        <v/>
      </c>
      <c r="K831" s="245" t="str">
        <f t="shared" ca="1" si="27"/>
        <v/>
      </c>
    </row>
    <row r="832" spans="10:11" x14ac:dyDescent="0.2">
      <c r="J832" s="244" t="str">
        <f t="shared" si="26"/>
        <v/>
      </c>
      <c r="K832" s="245" t="str">
        <f t="shared" ca="1" si="27"/>
        <v/>
      </c>
    </row>
    <row r="833" spans="10:11" x14ac:dyDescent="0.2">
      <c r="J833" s="244" t="str">
        <f t="shared" si="26"/>
        <v/>
      </c>
      <c r="K833" s="245" t="str">
        <f t="shared" ca="1" si="27"/>
        <v/>
      </c>
    </row>
    <row r="834" spans="10:11" x14ac:dyDescent="0.2">
      <c r="J834" s="244" t="str">
        <f t="shared" si="26"/>
        <v/>
      </c>
      <c r="K834" s="245" t="str">
        <f t="shared" ca="1" si="27"/>
        <v/>
      </c>
    </row>
    <row r="835" spans="10:11" x14ac:dyDescent="0.2">
      <c r="J835" s="244" t="str">
        <f t="shared" si="26"/>
        <v/>
      </c>
      <c r="K835" s="245" t="str">
        <f t="shared" ca="1" si="27"/>
        <v/>
      </c>
    </row>
    <row r="836" spans="10:11" x14ac:dyDescent="0.2">
      <c r="J836" s="244" t="str">
        <f t="shared" si="26"/>
        <v/>
      </c>
      <c r="K836" s="245" t="str">
        <f t="shared" ca="1" si="27"/>
        <v/>
      </c>
    </row>
    <row r="837" spans="10:11" x14ac:dyDescent="0.2">
      <c r="J837" s="244" t="str">
        <f t="shared" si="26"/>
        <v/>
      </c>
      <c r="K837" s="245" t="str">
        <f t="shared" ca="1" si="27"/>
        <v/>
      </c>
    </row>
    <row r="838" spans="10:11" x14ac:dyDescent="0.2">
      <c r="J838" s="244" t="str">
        <f t="shared" si="26"/>
        <v/>
      </c>
      <c r="K838" s="245" t="str">
        <f t="shared" ca="1" si="27"/>
        <v/>
      </c>
    </row>
    <row r="839" spans="10:11" x14ac:dyDescent="0.2">
      <c r="J839" s="244" t="str">
        <f t="shared" si="26"/>
        <v/>
      </c>
      <c r="K839" s="245" t="str">
        <f t="shared" ca="1" si="27"/>
        <v/>
      </c>
    </row>
    <row r="840" spans="10:11" x14ac:dyDescent="0.2">
      <c r="J840" s="244" t="str">
        <f t="shared" si="26"/>
        <v/>
      </c>
      <c r="K840" s="245" t="str">
        <f t="shared" ca="1" si="27"/>
        <v/>
      </c>
    </row>
    <row r="841" spans="10:11" x14ac:dyDescent="0.2">
      <c r="J841" s="244" t="str">
        <f t="shared" si="26"/>
        <v/>
      </c>
      <c r="K841" s="245" t="str">
        <f t="shared" ca="1" si="27"/>
        <v/>
      </c>
    </row>
    <row r="842" spans="10:11" x14ac:dyDescent="0.2">
      <c r="J842" s="244" t="str">
        <f t="shared" si="26"/>
        <v/>
      </c>
      <c r="K842" s="245" t="str">
        <f t="shared" ca="1" si="27"/>
        <v/>
      </c>
    </row>
    <row r="843" spans="10:11" x14ac:dyDescent="0.2">
      <c r="J843" s="244" t="str">
        <f t="shared" si="26"/>
        <v/>
      </c>
      <c r="K843" s="245" t="str">
        <f t="shared" ca="1" si="27"/>
        <v/>
      </c>
    </row>
    <row r="844" spans="10:11" x14ac:dyDescent="0.2">
      <c r="J844" s="244" t="str">
        <f t="shared" si="26"/>
        <v/>
      </c>
      <c r="K844" s="245" t="str">
        <f t="shared" ca="1" si="27"/>
        <v/>
      </c>
    </row>
    <row r="845" spans="10:11" x14ac:dyDescent="0.2">
      <c r="J845" s="244" t="str">
        <f t="shared" si="26"/>
        <v/>
      </c>
      <c r="K845" s="245" t="str">
        <f t="shared" ca="1" si="27"/>
        <v/>
      </c>
    </row>
    <row r="846" spans="10:11" x14ac:dyDescent="0.2">
      <c r="J846" s="244" t="str">
        <f t="shared" si="26"/>
        <v/>
      </c>
      <c r="K846" s="245" t="str">
        <f t="shared" ca="1" si="27"/>
        <v/>
      </c>
    </row>
    <row r="847" spans="10:11" x14ac:dyDescent="0.2">
      <c r="J847" s="244" t="str">
        <f t="shared" si="26"/>
        <v/>
      </c>
      <c r="K847" s="245" t="str">
        <f t="shared" ca="1" si="27"/>
        <v/>
      </c>
    </row>
    <row r="848" spans="10:11" x14ac:dyDescent="0.2">
      <c r="J848" s="244" t="str">
        <f t="shared" si="26"/>
        <v/>
      </c>
      <c r="K848" s="245" t="str">
        <f t="shared" ca="1" si="27"/>
        <v/>
      </c>
    </row>
    <row r="849" spans="10:11" x14ac:dyDescent="0.2">
      <c r="J849" s="244" t="str">
        <f t="shared" si="26"/>
        <v/>
      </c>
      <c r="K849" s="245" t="str">
        <f t="shared" ca="1" si="27"/>
        <v/>
      </c>
    </row>
    <row r="850" spans="10:11" x14ac:dyDescent="0.2">
      <c r="J850" s="244" t="str">
        <f t="shared" si="26"/>
        <v/>
      </c>
      <c r="K850" s="245" t="str">
        <f t="shared" ca="1" si="27"/>
        <v/>
      </c>
    </row>
    <row r="851" spans="10:11" x14ac:dyDescent="0.2">
      <c r="J851" s="244" t="str">
        <f t="shared" si="26"/>
        <v/>
      </c>
      <c r="K851" s="245" t="str">
        <f t="shared" ca="1" si="27"/>
        <v/>
      </c>
    </row>
    <row r="852" spans="10:11" x14ac:dyDescent="0.2">
      <c r="J852" s="244" t="str">
        <f t="shared" si="26"/>
        <v/>
      </c>
      <c r="K852" s="245" t="str">
        <f t="shared" ca="1" si="27"/>
        <v/>
      </c>
    </row>
    <row r="853" spans="10:11" x14ac:dyDescent="0.2">
      <c r="J853" s="244" t="str">
        <f t="shared" si="26"/>
        <v/>
      </c>
      <c r="K853" s="245" t="str">
        <f t="shared" ca="1" si="27"/>
        <v/>
      </c>
    </row>
    <row r="854" spans="10:11" x14ac:dyDescent="0.2">
      <c r="J854" s="244" t="str">
        <f t="shared" si="26"/>
        <v/>
      </c>
      <c r="K854" s="245" t="str">
        <f t="shared" ca="1" si="27"/>
        <v/>
      </c>
    </row>
    <row r="855" spans="10:11" x14ac:dyDescent="0.2">
      <c r="J855" s="244" t="str">
        <f t="shared" si="26"/>
        <v/>
      </c>
      <c r="K855" s="245" t="str">
        <f t="shared" ca="1" si="27"/>
        <v/>
      </c>
    </row>
    <row r="856" spans="10:11" x14ac:dyDescent="0.2">
      <c r="J856" s="244" t="str">
        <f t="shared" si="26"/>
        <v/>
      </c>
      <c r="K856" s="245" t="str">
        <f t="shared" ca="1" si="27"/>
        <v/>
      </c>
    </row>
    <row r="857" spans="10:11" x14ac:dyDescent="0.2">
      <c r="J857" s="244" t="str">
        <f t="shared" si="26"/>
        <v/>
      </c>
      <c r="K857" s="245" t="str">
        <f t="shared" ca="1" si="27"/>
        <v/>
      </c>
    </row>
    <row r="858" spans="10:11" x14ac:dyDescent="0.2">
      <c r="J858" s="244" t="str">
        <f t="shared" si="26"/>
        <v/>
      </c>
      <c r="K858" s="245" t="str">
        <f t="shared" ca="1" si="27"/>
        <v/>
      </c>
    </row>
    <row r="859" spans="10:11" x14ac:dyDescent="0.2">
      <c r="J859" s="244" t="str">
        <f t="shared" si="26"/>
        <v/>
      </c>
      <c r="K859" s="245" t="str">
        <f t="shared" ca="1" si="27"/>
        <v/>
      </c>
    </row>
    <row r="860" spans="10:11" x14ac:dyDescent="0.2">
      <c r="J860" s="244" t="str">
        <f t="shared" si="26"/>
        <v/>
      </c>
      <c r="K860" s="245" t="str">
        <f t="shared" ca="1" si="27"/>
        <v/>
      </c>
    </row>
    <row r="861" spans="10:11" x14ac:dyDescent="0.2">
      <c r="J861" s="244" t="str">
        <f t="shared" si="26"/>
        <v/>
      </c>
      <c r="K861" s="245" t="str">
        <f t="shared" ca="1" si="27"/>
        <v/>
      </c>
    </row>
    <row r="862" spans="10:11" x14ac:dyDescent="0.2">
      <c r="J862" s="244" t="str">
        <f t="shared" si="26"/>
        <v/>
      </c>
      <c r="K862" s="245" t="str">
        <f t="shared" ca="1" si="27"/>
        <v/>
      </c>
    </row>
    <row r="863" spans="10:11" x14ac:dyDescent="0.2">
      <c r="J863" s="244" t="str">
        <f t="shared" si="26"/>
        <v/>
      </c>
      <c r="K863" s="245" t="str">
        <f t="shared" ca="1" si="27"/>
        <v/>
      </c>
    </row>
    <row r="864" spans="10:11" x14ac:dyDescent="0.2">
      <c r="J864" s="244" t="str">
        <f t="shared" si="26"/>
        <v/>
      </c>
      <c r="K864" s="245" t="str">
        <f t="shared" ca="1" si="27"/>
        <v/>
      </c>
    </row>
    <row r="865" spans="10:11" x14ac:dyDescent="0.2">
      <c r="J865" s="244" t="str">
        <f t="shared" si="26"/>
        <v/>
      </c>
      <c r="K865" s="245" t="str">
        <f t="shared" ca="1" si="27"/>
        <v/>
      </c>
    </row>
    <row r="866" spans="10:11" x14ac:dyDescent="0.2">
      <c r="J866" s="244" t="str">
        <f t="shared" si="26"/>
        <v/>
      </c>
      <c r="K866" s="245" t="str">
        <f t="shared" ca="1" si="27"/>
        <v/>
      </c>
    </row>
    <row r="867" spans="10:11" x14ac:dyDescent="0.2">
      <c r="J867" s="244" t="str">
        <f t="shared" si="26"/>
        <v/>
      </c>
      <c r="K867" s="245" t="str">
        <f t="shared" ca="1" si="27"/>
        <v/>
      </c>
    </row>
    <row r="868" spans="10:11" x14ac:dyDescent="0.2">
      <c r="J868" s="244" t="str">
        <f t="shared" si="26"/>
        <v/>
      </c>
      <c r="K868" s="245" t="str">
        <f t="shared" ca="1" si="27"/>
        <v/>
      </c>
    </row>
    <row r="869" spans="10:11" x14ac:dyDescent="0.2">
      <c r="J869" s="244" t="str">
        <f t="shared" si="26"/>
        <v/>
      </c>
      <c r="K869" s="245" t="str">
        <f t="shared" ca="1" si="27"/>
        <v/>
      </c>
    </row>
    <row r="870" spans="10:11" x14ac:dyDescent="0.2">
      <c r="J870" s="244" t="str">
        <f t="shared" si="26"/>
        <v/>
      </c>
      <c r="K870" s="245" t="str">
        <f t="shared" ca="1" si="27"/>
        <v/>
      </c>
    </row>
    <row r="871" spans="10:11" x14ac:dyDescent="0.2">
      <c r="J871" s="244" t="str">
        <f t="shared" si="26"/>
        <v/>
      </c>
      <c r="K871" s="245" t="str">
        <f t="shared" ca="1" si="27"/>
        <v/>
      </c>
    </row>
    <row r="872" spans="10:11" x14ac:dyDescent="0.2">
      <c r="J872" s="244" t="str">
        <f t="shared" si="26"/>
        <v/>
      </c>
      <c r="K872" s="245" t="str">
        <f t="shared" ca="1" si="27"/>
        <v/>
      </c>
    </row>
    <row r="873" spans="10:11" x14ac:dyDescent="0.2">
      <c r="J873" s="244" t="str">
        <f t="shared" si="26"/>
        <v/>
      </c>
      <c r="K873" s="245" t="str">
        <f t="shared" ca="1" si="27"/>
        <v/>
      </c>
    </row>
    <row r="874" spans="10:11" x14ac:dyDescent="0.2">
      <c r="J874" s="244" t="str">
        <f t="shared" si="26"/>
        <v/>
      </c>
      <c r="K874" s="245" t="str">
        <f t="shared" ca="1" si="27"/>
        <v/>
      </c>
    </row>
    <row r="875" spans="10:11" x14ac:dyDescent="0.2">
      <c r="J875" s="244" t="str">
        <f t="shared" ref="J875:J938" si="28">IF(I875="A réception",A875+30,IF(I875=15,A875+15,IF(I875=30,A875+30,IF(I875=60,A875+60,""))))</f>
        <v/>
      </c>
      <c r="K875" s="245" t="str">
        <f t="shared" ca="1" si="27"/>
        <v/>
      </c>
    </row>
    <row r="876" spans="10:11" x14ac:dyDescent="0.2">
      <c r="J876" s="244" t="str">
        <f t="shared" si="28"/>
        <v/>
      </c>
      <c r="K876" s="245" t="str">
        <f t="shared" ca="1" si="27"/>
        <v/>
      </c>
    </row>
    <row r="877" spans="10:11" x14ac:dyDescent="0.2">
      <c r="J877" s="244" t="str">
        <f t="shared" si="28"/>
        <v/>
      </c>
      <c r="K877" s="245" t="str">
        <f t="shared" ca="1" si="27"/>
        <v/>
      </c>
    </row>
    <row r="878" spans="10:11" x14ac:dyDescent="0.2">
      <c r="J878" s="244" t="str">
        <f t="shared" si="28"/>
        <v/>
      </c>
      <c r="K878" s="245" t="str">
        <f t="shared" ca="1" si="27"/>
        <v/>
      </c>
    </row>
    <row r="879" spans="10:11" x14ac:dyDescent="0.2">
      <c r="J879" s="244" t="str">
        <f t="shared" si="28"/>
        <v/>
      </c>
      <c r="K879" s="245" t="str">
        <f t="shared" ca="1" si="27"/>
        <v/>
      </c>
    </row>
    <row r="880" spans="10:11" x14ac:dyDescent="0.2">
      <c r="J880" s="244" t="str">
        <f t="shared" si="28"/>
        <v/>
      </c>
      <c r="K880" s="245" t="str">
        <f t="shared" ca="1" si="27"/>
        <v/>
      </c>
    </row>
    <row r="881" spans="10:11" x14ac:dyDescent="0.2">
      <c r="J881" s="244" t="str">
        <f t="shared" si="28"/>
        <v/>
      </c>
      <c r="K881" s="245" t="str">
        <f t="shared" ca="1" si="27"/>
        <v/>
      </c>
    </row>
    <row r="882" spans="10:11" x14ac:dyDescent="0.2">
      <c r="J882" s="244" t="str">
        <f t="shared" si="28"/>
        <v/>
      </c>
      <c r="K882" s="245" t="str">
        <f t="shared" ca="1" si="27"/>
        <v/>
      </c>
    </row>
    <row r="883" spans="10:11" x14ac:dyDescent="0.2">
      <c r="J883" s="244" t="str">
        <f t="shared" si="28"/>
        <v/>
      </c>
      <c r="K883" s="245" t="str">
        <f t="shared" ca="1" si="27"/>
        <v/>
      </c>
    </row>
    <row r="884" spans="10:11" x14ac:dyDescent="0.2">
      <c r="J884" s="244" t="str">
        <f t="shared" si="28"/>
        <v/>
      </c>
      <c r="K884" s="245" t="str">
        <f t="shared" ca="1" si="27"/>
        <v/>
      </c>
    </row>
    <row r="885" spans="10:11" x14ac:dyDescent="0.2">
      <c r="J885" s="244" t="str">
        <f t="shared" si="28"/>
        <v/>
      </c>
      <c r="K885" s="245" t="str">
        <f t="shared" ca="1" si="27"/>
        <v/>
      </c>
    </row>
    <row r="886" spans="10:11" x14ac:dyDescent="0.2">
      <c r="J886" s="244" t="str">
        <f t="shared" si="28"/>
        <v/>
      </c>
      <c r="K886" s="245" t="str">
        <f t="shared" ref="K886:K949" ca="1" si="29">IF(AND(J886&lt;TODAY(),J886&lt;&gt;""),"Rappeler le client!","")</f>
        <v/>
      </c>
    </row>
    <row r="887" spans="10:11" x14ac:dyDescent="0.2">
      <c r="J887" s="244" t="str">
        <f t="shared" si="28"/>
        <v/>
      </c>
      <c r="K887" s="245" t="str">
        <f t="shared" ca="1" si="29"/>
        <v/>
      </c>
    </row>
    <row r="888" spans="10:11" x14ac:dyDescent="0.2">
      <c r="J888" s="244" t="str">
        <f t="shared" si="28"/>
        <v/>
      </c>
      <c r="K888" s="245" t="str">
        <f t="shared" ca="1" si="29"/>
        <v/>
      </c>
    </row>
    <row r="889" spans="10:11" x14ac:dyDescent="0.2">
      <c r="J889" s="244" t="str">
        <f t="shared" si="28"/>
        <v/>
      </c>
      <c r="K889" s="245" t="str">
        <f t="shared" ca="1" si="29"/>
        <v/>
      </c>
    </row>
    <row r="890" spans="10:11" x14ac:dyDescent="0.2">
      <c r="J890" s="244" t="str">
        <f t="shared" si="28"/>
        <v/>
      </c>
      <c r="K890" s="245" t="str">
        <f t="shared" ca="1" si="29"/>
        <v/>
      </c>
    </row>
    <row r="891" spans="10:11" x14ac:dyDescent="0.2">
      <c r="J891" s="244" t="str">
        <f t="shared" si="28"/>
        <v/>
      </c>
      <c r="K891" s="245" t="str">
        <f t="shared" ca="1" si="29"/>
        <v/>
      </c>
    </row>
    <row r="892" spans="10:11" x14ac:dyDescent="0.2">
      <c r="J892" s="244" t="str">
        <f t="shared" si="28"/>
        <v/>
      </c>
      <c r="K892" s="245" t="str">
        <f t="shared" ca="1" si="29"/>
        <v/>
      </c>
    </row>
    <row r="893" spans="10:11" x14ac:dyDescent="0.2">
      <c r="J893" s="244" t="str">
        <f t="shared" si="28"/>
        <v/>
      </c>
      <c r="K893" s="245" t="str">
        <f t="shared" ca="1" si="29"/>
        <v/>
      </c>
    </row>
    <row r="894" spans="10:11" x14ac:dyDescent="0.2">
      <c r="J894" s="244" t="str">
        <f t="shared" si="28"/>
        <v/>
      </c>
      <c r="K894" s="245" t="str">
        <f t="shared" ca="1" si="29"/>
        <v/>
      </c>
    </row>
    <row r="895" spans="10:11" x14ac:dyDescent="0.2">
      <c r="J895" s="244" t="str">
        <f t="shared" si="28"/>
        <v/>
      </c>
      <c r="K895" s="245" t="str">
        <f t="shared" ca="1" si="29"/>
        <v/>
      </c>
    </row>
    <row r="896" spans="10:11" x14ac:dyDescent="0.2">
      <c r="J896" s="244" t="str">
        <f t="shared" si="28"/>
        <v/>
      </c>
      <c r="K896" s="245" t="str">
        <f t="shared" ca="1" si="29"/>
        <v/>
      </c>
    </row>
    <row r="897" spans="10:11" x14ac:dyDescent="0.2">
      <c r="J897" s="244" t="str">
        <f t="shared" si="28"/>
        <v/>
      </c>
      <c r="K897" s="245" t="str">
        <f t="shared" ca="1" si="29"/>
        <v/>
      </c>
    </row>
    <row r="898" spans="10:11" x14ac:dyDescent="0.2">
      <c r="J898" s="244" t="str">
        <f t="shared" si="28"/>
        <v/>
      </c>
      <c r="K898" s="245" t="str">
        <f t="shared" ca="1" si="29"/>
        <v/>
      </c>
    </row>
    <row r="899" spans="10:11" x14ac:dyDescent="0.2">
      <c r="J899" s="244" t="str">
        <f t="shared" si="28"/>
        <v/>
      </c>
      <c r="K899" s="245" t="str">
        <f t="shared" ca="1" si="29"/>
        <v/>
      </c>
    </row>
    <row r="900" spans="10:11" x14ac:dyDescent="0.2">
      <c r="J900" s="244" t="str">
        <f t="shared" si="28"/>
        <v/>
      </c>
      <c r="K900" s="245" t="str">
        <f t="shared" ca="1" si="29"/>
        <v/>
      </c>
    </row>
    <row r="901" spans="10:11" x14ac:dyDescent="0.2">
      <c r="J901" s="244" t="str">
        <f t="shared" si="28"/>
        <v/>
      </c>
      <c r="K901" s="245" t="str">
        <f t="shared" ca="1" si="29"/>
        <v/>
      </c>
    </row>
    <row r="902" spans="10:11" x14ac:dyDescent="0.2">
      <c r="J902" s="244" t="str">
        <f t="shared" si="28"/>
        <v/>
      </c>
      <c r="K902" s="245" t="str">
        <f t="shared" ca="1" si="29"/>
        <v/>
      </c>
    </row>
    <row r="903" spans="10:11" x14ac:dyDescent="0.2">
      <c r="J903" s="244" t="str">
        <f t="shared" si="28"/>
        <v/>
      </c>
      <c r="K903" s="245" t="str">
        <f t="shared" ca="1" si="29"/>
        <v/>
      </c>
    </row>
    <row r="904" spans="10:11" x14ac:dyDescent="0.2">
      <c r="J904" s="244" t="str">
        <f t="shared" si="28"/>
        <v/>
      </c>
      <c r="K904" s="245" t="str">
        <f t="shared" ca="1" si="29"/>
        <v/>
      </c>
    </row>
    <row r="905" spans="10:11" x14ac:dyDescent="0.2">
      <c r="J905" s="244" t="str">
        <f t="shared" si="28"/>
        <v/>
      </c>
      <c r="K905" s="245" t="str">
        <f t="shared" ca="1" si="29"/>
        <v/>
      </c>
    </row>
    <row r="906" spans="10:11" x14ac:dyDescent="0.2">
      <c r="J906" s="244" t="str">
        <f t="shared" si="28"/>
        <v/>
      </c>
      <c r="K906" s="245" t="str">
        <f t="shared" ca="1" si="29"/>
        <v/>
      </c>
    </row>
    <row r="907" spans="10:11" x14ac:dyDescent="0.2">
      <c r="J907" s="244" t="str">
        <f t="shared" si="28"/>
        <v/>
      </c>
      <c r="K907" s="245" t="str">
        <f t="shared" ca="1" si="29"/>
        <v/>
      </c>
    </row>
    <row r="908" spans="10:11" x14ac:dyDescent="0.2">
      <c r="J908" s="244" t="str">
        <f t="shared" si="28"/>
        <v/>
      </c>
      <c r="K908" s="245" t="str">
        <f t="shared" ca="1" si="29"/>
        <v/>
      </c>
    </row>
    <row r="909" spans="10:11" x14ac:dyDescent="0.2">
      <c r="J909" s="244" t="str">
        <f t="shared" si="28"/>
        <v/>
      </c>
      <c r="K909" s="245" t="str">
        <f t="shared" ca="1" si="29"/>
        <v/>
      </c>
    </row>
    <row r="910" spans="10:11" x14ac:dyDescent="0.2">
      <c r="J910" s="244" t="str">
        <f t="shared" si="28"/>
        <v/>
      </c>
      <c r="K910" s="245" t="str">
        <f t="shared" ca="1" si="29"/>
        <v/>
      </c>
    </row>
    <row r="911" spans="10:11" x14ac:dyDescent="0.2">
      <c r="J911" s="244" t="str">
        <f t="shared" si="28"/>
        <v/>
      </c>
      <c r="K911" s="245" t="str">
        <f t="shared" ca="1" si="29"/>
        <v/>
      </c>
    </row>
    <row r="912" spans="10:11" x14ac:dyDescent="0.2">
      <c r="J912" s="244" t="str">
        <f t="shared" si="28"/>
        <v/>
      </c>
      <c r="K912" s="245" t="str">
        <f t="shared" ca="1" si="29"/>
        <v/>
      </c>
    </row>
    <row r="913" spans="10:11" x14ac:dyDescent="0.2">
      <c r="J913" s="244" t="str">
        <f t="shared" si="28"/>
        <v/>
      </c>
      <c r="K913" s="245" t="str">
        <f t="shared" ca="1" si="29"/>
        <v/>
      </c>
    </row>
    <row r="914" spans="10:11" x14ac:dyDescent="0.2">
      <c r="J914" s="244" t="str">
        <f t="shared" si="28"/>
        <v/>
      </c>
      <c r="K914" s="245" t="str">
        <f t="shared" ca="1" si="29"/>
        <v/>
      </c>
    </row>
    <row r="915" spans="10:11" x14ac:dyDescent="0.2">
      <c r="J915" s="244" t="str">
        <f t="shared" si="28"/>
        <v/>
      </c>
      <c r="K915" s="245" t="str">
        <f t="shared" ca="1" si="29"/>
        <v/>
      </c>
    </row>
    <row r="916" spans="10:11" x14ac:dyDescent="0.2">
      <c r="J916" s="244" t="str">
        <f t="shared" si="28"/>
        <v/>
      </c>
      <c r="K916" s="245" t="str">
        <f t="shared" ca="1" si="29"/>
        <v/>
      </c>
    </row>
    <row r="917" spans="10:11" x14ac:dyDescent="0.2">
      <c r="J917" s="244" t="str">
        <f t="shared" si="28"/>
        <v/>
      </c>
      <c r="K917" s="245" t="str">
        <f t="shared" ca="1" si="29"/>
        <v/>
      </c>
    </row>
    <row r="918" spans="10:11" x14ac:dyDescent="0.2">
      <c r="J918" s="244" t="str">
        <f t="shared" si="28"/>
        <v/>
      </c>
      <c r="K918" s="245" t="str">
        <f t="shared" ca="1" si="29"/>
        <v/>
      </c>
    </row>
    <row r="919" spans="10:11" x14ac:dyDescent="0.2">
      <c r="J919" s="244" t="str">
        <f t="shared" si="28"/>
        <v/>
      </c>
      <c r="K919" s="245" t="str">
        <f t="shared" ca="1" si="29"/>
        <v/>
      </c>
    </row>
    <row r="920" spans="10:11" x14ac:dyDescent="0.2">
      <c r="J920" s="244" t="str">
        <f t="shared" si="28"/>
        <v/>
      </c>
      <c r="K920" s="245" t="str">
        <f t="shared" ca="1" si="29"/>
        <v/>
      </c>
    </row>
    <row r="921" spans="10:11" x14ac:dyDescent="0.2">
      <c r="J921" s="244" t="str">
        <f t="shared" si="28"/>
        <v/>
      </c>
      <c r="K921" s="245" t="str">
        <f t="shared" ca="1" si="29"/>
        <v/>
      </c>
    </row>
    <row r="922" spans="10:11" x14ac:dyDescent="0.2">
      <c r="J922" s="244" t="str">
        <f t="shared" si="28"/>
        <v/>
      </c>
      <c r="K922" s="245" t="str">
        <f t="shared" ca="1" si="29"/>
        <v/>
      </c>
    </row>
    <row r="923" spans="10:11" x14ac:dyDescent="0.2">
      <c r="J923" s="244" t="str">
        <f t="shared" si="28"/>
        <v/>
      </c>
      <c r="K923" s="245" t="str">
        <f t="shared" ca="1" si="29"/>
        <v/>
      </c>
    </row>
    <row r="924" spans="10:11" x14ac:dyDescent="0.2">
      <c r="J924" s="244" t="str">
        <f t="shared" si="28"/>
        <v/>
      </c>
      <c r="K924" s="245" t="str">
        <f t="shared" ca="1" si="29"/>
        <v/>
      </c>
    </row>
    <row r="925" spans="10:11" x14ac:dyDescent="0.2">
      <c r="J925" s="244" t="str">
        <f t="shared" si="28"/>
        <v/>
      </c>
      <c r="K925" s="245" t="str">
        <f t="shared" ca="1" si="29"/>
        <v/>
      </c>
    </row>
    <row r="926" spans="10:11" x14ac:dyDescent="0.2">
      <c r="J926" s="244" t="str">
        <f t="shared" si="28"/>
        <v/>
      </c>
      <c r="K926" s="245" t="str">
        <f t="shared" ca="1" si="29"/>
        <v/>
      </c>
    </row>
    <row r="927" spans="10:11" x14ac:dyDescent="0.2">
      <c r="J927" s="244" t="str">
        <f t="shared" si="28"/>
        <v/>
      </c>
      <c r="K927" s="245" t="str">
        <f t="shared" ca="1" si="29"/>
        <v/>
      </c>
    </row>
    <row r="928" spans="10:11" x14ac:dyDescent="0.2">
      <c r="J928" s="244" t="str">
        <f t="shared" si="28"/>
        <v/>
      </c>
      <c r="K928" s="245" t="str">
        <f t="shared" ca="1" si="29"/>
        <v/>
      </c>
    </row>
    <row r="929" spans="10:11" x14ac:dyDescent="0.2">
      <c r="J929" s="244" t="str">
        <f t="shared" si="28"/>
        <v/>
      </c>
      <c r="K929" s="245" t="str">
        <f t="shared" ca="1" si="29"/>
        <v/>
      </c>
    </row>
    <row r="930" spans="10:11" x14ac:dyDescent="0.2">
      <c r="J930" s="244" t="str">
        <f t="shared" si="28"/>
        <v/>
      </c>
      <c r="K930" s="245" t="str">
        <f t="shared" ca="1" si="29"/>
        <v/>
      </c>
    </row>
    <row r="931" spans="10:11" x14ac:dyDescent="0.2">
      <c r="J931" s="244" t="str">
        <f t="shared" si="28"/>
        <v/>
      </c>
      <c r="K931" s="245" t="str">
        <f t="shared" ca="1" si="29"/>
        <v/>
      </c>
    </row>
    <row r="932" spans="10:11" x14ac:dyDescent="0.2">
      <c r="J932" s="244" t="str">
        <f t="shared" si="28"/>
        <v/>
      </c>
      <c r="K932" s="245" t="str">
        <f t="shared" ca="1" si="29"/>
        <v/>
      </c>
    </row>
    <row r="933" spans="10:11" x14ac:dyDescent="0.2">
      <c r="J933" s="244" t="str">
        <f t="shared" si="28"/>
        <v/>
      </c>
      <c r="K933" s="245" t="str">
        <f t="shared" ca="1" si="29"/>
        <v/>
      </c>
    </row>
    <row r="934" spans="10:11" x14ac:dyDescent="0.2">
      <c r="J934" s="244" t="str">
        <f t="shared" si="28"/>
        <v/>
      </c>
      <c r="K934" s="245" t="str">
        <f t="shared" ca="1" si="29"/>
        <v/>
      </c>
    </row>
    <row r="935" spans="10:11" x14ac:dyDescent="0.2">
      <c r="J935" s="244" t="str">
        <f t="shared" si="28"/>
        <v/>
      </c>
      <c r="K935" s="245" t="str">
        <f t="shared" ca="1" si="29"/>
        <v/>
      </c>
    </row>
    <row r="936" spans="10:11" x14ac:dyDescent="0.2">
      <c r="J936" s="244" t="str">
        <f t="shared" si="28"/>
        <v/>
      </c>
      <c r="K936" s="245" t="str">
        <f t="shared" ca="1" si="29"/>
        <v/>
      </c>
    </row>
    <row r="937" spans="10:11" x14ac:dyDescent="0.2">
      <c r="J937" s="244" t="str">
        <f t="shared" si="28"/>
        <v/>
      </c>
      <c r="K937" s="245" t="str">
        <f t="shared" ca="1" si="29"/>
        <v/>
      </c>
    </row>
    <row r="938" spans="10:11" x14ac:dyDescent="0.2">
      <c r="J938" s="244" t="str">
        <f t="shared" si="28"/>
        <v/>
      </c>
      <c r="K938" s="245" t="str">
        <f t="shared" ca="1" si="29"/>
        <v/>
      </c>
    </row>
    <row r="939" spans="10:11" x14ac:dyDescent="0.2">
      <c r="J939" s="244" t="str">
        <f t="shared" ref="J939:J1001" si="30">IF(I939="A réception",A939+30,IF(I939=15,A939+15,IF(I939=30,A939+30,IF(I939=60,A939+60,""))))</f>
        <v/>
      </c>
      <c r="K939" s="245" t="str">
        <f t="shared" ca="1" si="29"/>
        <v/>
      </c>
    </row>
    <row r="940" spans="10:11" x14ac:dyDescent="0.2">
      <c r="J940" s="244" t="str">
        <f t="shared" si="30"/>
        <v/>
      </c>
      <c r="K940" s="245" t="str">
        <f t="shared" ca="1" si="29"/>
        <v/>
      </c>
    </row>
    <row r="941" spans="10:11" x14ac:dyDescent="0.2">
      <c r="J941" s="244" t="str">
        <f t="shared" si="30"/>
        <v/>
      </c>
      <c r="K941" s="245" t="str">
        <f t="shared" ca="1" si="29"/>
        <v/>
      </c>
    </row>
    <row r="942" spans="10:11" x14ac:dyDescent="0.2">
      <c r="J942" s="244" t="str">
        <f t="shared" si="30"/>
        <v/>
      </c>
      <c r="K942" s="245" t="str">
        <f t="shared" ca="1" si="29"/>
        <v/>
      </c>
    </row>
    <row r="943" spans="10:11" x14ac:dyDescent="0.2">
      <c r="J943" s="244" t="str">
        <f t="shared" si="30"/>
        <v/>
      </c>
      <c r="K943" s="245" t="str">
        <f t="shared" ca="1" si="29"/>
        <v/>
      </c>
    </row>
    <row r="944" spans="10:11" x14ac:dyDescent="0.2">
      <c r="J944" s="244" t="str">
        <f t="shared" si="30"/>
        <v/>
      </c>
      <c r="K944" s="245" t="str">
        <f t="shared" ca="1" si="29"/>
        <v/>
      </c>
    </row>
    <row r="945" spans="10:11" x14ac:dyDescent="0.2">
      <c r="J945" s="244" t="str">
        <f t="shared" si="30"/>
        <v/>
      </c>
      <c r="K945" s="245" t="str">
        <f t="shared" ca="1" si="29"/>
        <v/>
      </c>
    </row>
    <row r="946" spans="10:11" x14ac:dyDescent="0.2">
      <c r="J946" s="244" t="str">
        <f t="shared" si="30"/>
        <v/>
      </c>
      <c r="K946" s="245" t="str">
        <f t="shared" ca="1" si="29"/>
        <v/>
      </c>
    </row>
    <row r="947" spans="10:11" x14ac:dyDescent="0.2">
      <c r="J947" s="244" t="str">
        <f t="shared" si="30"/>
        <v/>
      </c>
      <c r="K947" s="245" t="str">
        <f t="shared" ca="1" si="29"/>
        <v/>
      </c>
    </row>
    <row r="948" spans="10:11" x14ac:dyDescent="0.2">
      <c r="J948" s="244" t="str">
        <f t="shared" si="30"/>
        <v/>
      </c>
      <c r="K948" s="245" t="str">
        <f t="shared" ca="1" si="29"/>
        <v/>
      </c>
    </row>
    <row r="949" spans="10:11" x14ac:dyDescent="0.2">
      <c r="J949" s="244" t="str">
        <f t="shared" si="30"/>
        <v/>
      </c>
      <c r="K949" s="245" t="str">
        <f t="shared" ca="1" si="29"/>
        <v/>
      </c>
    </row>
    <row r="950" spans="10:11" x14ac:dyDescent="0.2">
      <c r="J950" s="244" t="str">
        <f t="shared" si="30"/>
        <v/>
      </c>
      <c r="K950" s="245" t="str">
        <f t="shared" ref="K950:K1001" ca="1" si="31">IF(AND(J950&lt;TODAY(),J950&lt;&gt;""),"Rappeler le client!","")</f>
        <v/>
      </c>
    </row>
    <row r="951" spans="10:11" x14ac:dyDescent="0.2">
      <c r="J951" s="244" t="str">
        <f t="shared" si="30"/>
        <v/>
      </c>
      <c r="K951" s="245" t="str">
        <f t="shared" ca="1" si="31"/>
        <v/>
      </c>
    </row>
    <row r="952" spans="10:11" x14ac:dyDescent="0.2">
      <c r="J952" s="244" t="str">
        <f t="shared" si="30"/>
        <v/>
      </c>
      <c r="K952" s="245" t="str">
        <f t="shared" ca="1" si="31"/>
        <v/>
      </c>
    </row>
    <row r="953" spans="10:11" x14ac:dyDescent="0.2">
      <c r="J953" s="244" t="str">
        <f t="shared" si="30"/>
        <v/>
      </c>
      <c r="K953" s="245" t="str">
        <f t="shared" ca="1" si="31"/>
        <v/>
      </c>
    </row>
    <row r="954" spans="10:11" x14ac:dyDescent="0.2">
      <c r="J954" s="244" t="str">
        <f t="shared" si="30"/>
        <v/>
      </c>
      <c r="K954" s="245" t="str">
        <f t="shared" ca="1" si="31"/>
        <v/>
      </c>
    </row>
    <row r="955" spans="10:11" x14ac:dyDescent="0.2">
      <c r="J955" s="244" t="str">
        <f t="shared" si="30"/>
        <v/>
      </c>
      <c r="K955" s="245" t="str">
        <f t="shared" ca="1" si="31"/>
        <v/>
      </c>
    </row>
    <row r="956" spans="10:11" x14ac:dyDescent="0.2">
      <c r="J956" s="244" t="str">
        <f t="shared" si="30"/>
        <v/>
      </c>
      <c r="K956" s="245" t="str">
        <f t="shared" ca="1" si="31"/>
        <v/>
      </c>
    </row>
    <row r="957" spans="10:11" x14ac:dyDescent="0.2">
      <c r="J957" s="244" t="str">
        <f t="shared" si="30"/>
        <v/>
      </c>
      <c r="K957" s="245" t="str">
        <f t="shared" ca="1" si="31"/>
        <v/>
      </c>
    </row>
    <row r="958" spans="10:11" x14ac:dyDescent="0.2">
      <c r="J958" s="244" t="str">
        <f t="shared" si="30"/>
        <v/>
      </c>
      <c r="K958" s="245" t="str">
        <f t="shared" ca="1" si="31"/>
        <v/>
      </c>
    </row>
    <row r="959" spans="10:11" x14ac:dyDescent="0.2">
      <c r="J959" s="244" t="str">
        <f t="shared" si="30"/>
        <v/>
      </c>
      <c r="K959" s="245" t="str">
        <f t="shared" ca="1" si="31"/>
        <v/>
      </c>
    </row>
    <row r="960" spans="10:11" x14ac:dyDescent="0.2">
      <c r="J960" s="244" t="str">
        <f t="shared" si="30"/>
        <v/>
      </c>
      <c r="K960" s="245" t="str">
        <f t="shared" ca="1" si="31"/>
        <v/>
      </c>
    </row>
    <row r="961" spans="10:11" x14ac:dyDescent="0.2">
      <c r="J961" s="244" t="str">
        <f t="shared" si="30"/>
        <v/>
      </c>
      <c r="K961" s="245" t="str">
        <f t="shared" ca="1" si="31"/>
        <v/>
      </c>
    </row>
    <row r="962" spans="10:11" x14ac:dyDescent="0.2">
      <c r="J962" s="244" t="str">
        <f t="shared" si="30"/>
        <v/>
      </c>
      <c r="K962" s="245" t="str">
        <f t="shared" ca="1" si="31"/>
        <v/>
      </c>
    </row>
    <row r="963" spans="10:11" x14ac:dyDescent="0.2">
      <c r="J963" s="244" t="str">
        <f t="shared" si="30"/>
        <v/>
      </c>
      <c r="K963" s="245" t="str">
        <f t="shared" ca="1" si="31"/>
        <v/>
      </c>
    </row>
    <row r="964" spans="10:11" x14ac:dyDescent="0.2">
      <c r="J964" s="244" t="str">
        <f t="shared" si="30"/>
        <v/>
      </c>
      <c r="K964" s="245" t="str">
        <f t="shared" ca="1" si="31"/>
        <v/>
      </c>
    </row>
    <row r="965" spans="10:11" x14ac:dyDescent="0.2">
      <c r="J965" s="244" t="str">
        <f t="shared" si="30"/>
        <v/>
      </c>
      <c r="K965" s="245" t="str">
        <f t="shared" ca="1" si="31"/>
        <v/>
      </c>
    </row>
    <row r="966" spans="10:11" x14ac:dyDescent="0.2">
      <c r="J966" s="244" t="str">
        <f t="shared" si="30"/>
        <v/>
      </c>
      <c r="K966" s="245" t="str">
        <f t="shared" ca="1" si="31"/>
        <v/>
      </c>
    </row>
    <row r="967" spans="10:11" x14ac:dyDescent="0.2">
      <c r="J967" s="244" t="str">
        <f t="shared" si="30"/>
        <v/>
      </c>
      <c r="K967" s="245" t="str">
        <f t="shared" ca="1" si="31"/>
        <v/>
      </c>
    </row>
    <row r="968" spans="10:11" x14ac:dyDescent="0.2">
      <c r="J968" s="244" t="str">
        <f t="shared" si="30"/>
        <v/>
      </c>
      <c r="K968" s="245" t="str">
        <f t="shared" ca="1" si="31"/>
        <v/>
      </c>
    </row>
    <row r="969" spans="10:11" x14ac:dyDescent="0.2">
      <c r="J969" s="244" t="str">
        <f t="shared" si="30"/>
        <v/>
      </c>
      <c r="K969" s="245" t="str">
        <f t="shared" ca="1" si="31"/>
        <v/>
      </c>
    </row>
    <row r="970" spans="10:11" x14ac:dyDescent="0.2">
      <c r="J970" s="244" t="str">
        <f t="shared" si="30"/>
        <v/>
      </c>
      <c r="K970" s="245" t="str">
        <f t="shared" ca="1" si="31"/>
        <v/>
      </c>
    </row>
    <row r="971" spans="10:11" x14ac:dyDescent="0.2">
      <c r="J971" s="244" t="str">
        <f t="shared" si="30"/>
        <v/>
      </c>
      <c r="K971" s="245" t="str">
        <f t="shared" ca="1" si="31"/>
        <v/>
      </c>
    </row>
    <row r="972" spans="10:11" x14ac:dyDescent="0.2">
      <c r="J972" s="244" t="str">
        <f t="shared" si="30"/>
        <v/>
      </c>
      <c r="K972" s="245" t="str">
        <f t="shared" ca="1" si="31"/>
        <v/>
      </c>
    </row>
    <row r="973" spans="10:11" x14ac:dyDescent="0.2">
      <c r="J973" s="244" t="str">
        <f t="shared" si="30"/>
        <v/>
      </c>
      <c r="K973" s="245" t="str">
        <f t="shared" ca="1" si="31"/>
        <v/>
      </c>
    </row>
    <row r="974" spans="10:11" x14ac:dyDescent="0.2">
      <c r="J974" s="244" t="str">
        <f t="shared" si="30"/>
        <v/>
      </c>
      <c r="K974" s="245" t="str">
        <f t="shared" ca="1" si="31"/>
        <v/>
      </c>
    </row>
    <row r="975" spans="10:11" x14ac:dyDescent="0.2">
      <c r="J975" s="244" t="str">
        <f t="shared" si="30"/>
        <v/>
      </c>
      <c r="K975" s="245" t="str">
        <f t="shared" ca="1" si="31"/>
        <v/>
      </c>
    </row>
    <row r="976" spans="10:11" x14ac:dyDescent="0.2">
      <c r="J976" s="244" t="str">
        <f t="shared" si="30"/>
        <v/>
      </c>
      <c r="K976" s="245" t="str">
        <f t="shared" ca="1" si="31"/>
        <v/>
      </c>
    </row>
    <row r="977" spans="10:11" x14ac:dyDescent="0.2">
      <c r="J977" s="244" t="str">
        <f t="shared" si="30"/>
        <v/>
      </c>
      <c r="K977" s="245" t="str">
        <f t="shared" ca="1" si="31"/>
        <v/>
      </c>
    </row>
    <row r="978" spans="10:11" x14ac:dyDescent="0.2">
      <c r="J978" s="244" t="str">
        <f t="shared" si="30"/>
        <v/>
      </c>
      <c r="K978" s="245" t="str">
        <f t="shared" ca="1" si="31"/>
        <v/>
      </c>
    </row>
    <row r="979" spans="10:11" x14ac:dyDescent="0.2">
      <c r="J979" s="244" t="str">
        <f t="shared" si="30"/>
        <v/>
      </c>
      <c r="K979" s="245" t="str">
        <f t="shared" ca="1" si="31"/>
        <v/>
      </c>
    </row>
    <row r="980" spans="10:11" x14ac:dyDescent="0.2">
      <c r="J980" s="244" t="str">
        <f t="shared" si="30"/>
        <v/>
      </c>
      <c r="K980" s="245" t="str">
        <f t="shared" ca="1" si="31"/>
        <v/>
      </c>
    </row>
    <row r="981" spans="10:11" x14ac:dyDescent="0.2">
      <c r="J981" s="244" t="str">
        <f t="shared" si="30"/>
        <v/>
      </c>
      <c r="K981" s="245" t="str">
        <f t="shared" ca="1" si="31"/>
        <v/>
      </c>
    </row>
    <row r="982" spans="10:11" x14ac:dyDescent="0.2">
      <c r="J982" s="244" t="str">
        <f t="shared" si="30"/>
        <v/>
      </c>
      <c r="K982" s="245" t="str">
        <f t="shared" ca="1" si="31"/>
        <v/>
      </c>
    </row>
    <row r="983" spans="10:11" x14ac:dyDescent="0.2">
      <c r="J983" s="244" t="str">
        <f t="shared" si="30"/>
        <v/>
      </c>
      <c r="K983" s="245" t="str">
        <f t="shared" ca="1" si="31"/>
        <v/>
      </c>
    </row>
    <row r="984" spans="10:11" x14ac:dyDescent="0.2">
      <c r="J984" s="244" t="str">
        <f t="shared" si="30"/>
        <v/>
      </c>
      <c r="K984" s="245" t="str">
        <f t="shared" ca="1" si="31"/>
        <v/>
      </c>
    </row>
    <row r="985" spans="10:11" x14ac:dyDescent="0.2">
      <c r="J985" s="244" t="str">
        <f t="shared" si="30"/>
        <v/>
      </c>
      <c r="K985" s="245" t="str">
        <f t="shared" ca="1" si="31"/>
        <v/>
      </c>
    </row>
    <row r="986" spans="10:11" x14ac:dyDescent="0.2">
      <c r="J986" s="244" t="str">
        <f t="shared" si="30"/>
        <v/>
      </c>
      <c r="K986" s="245" t="str">
        <f t="shared" ca="1" si="31"/>
        <v/>
      </c>
    </row>
    <row r="987" spans="10:11" x14ac:dyDescent="0.2">
      <c r="J987" s="244" t="str">
        <f t="shared" si="30"/>
        <v/>
      </c>
      <c r="K987" s="245" t="str">
        <f t="shared" ca="1" si="31"/>
        <v/>
      </c>
    </row>
    <row r="988" spans="10:11" x14ac:dyDescent="0.2">
      <c r="J988" s="244" t="str">
        <f t="shared" si="30"/>
        <v/>
      </c>
      <c r="K988" s="245" t="str">
        <f t="shared" ca="1" si="31"/>
        <v/>
      </c>
    </row>
    <row r="989" spans="10:11" x14ac:dyDescent="0.2">
      <c r="J989" s="244" t="str">
        <f t="shared" si="30"/>
        <v/>
      </c>
      <c r="K989" s="245" t="str">
        <f t="shared" ca="1" si="31"/>
        <v/>
      </c>
    </row>
    <row r="990" spans="10:11" x14ac:dyDescent="0.2">
      <c r="J990" s="244" t="str">
        <f t="shared" si="30"/>
        <v/>
      </c>
      <c r="K990" s="245" t="str">
        <f t="shared" ca="1" si="31"/>
        <v/>
      </c>
    </row>
    <row r="991" spans="10:11" x14ac:dyDescent="0.2">
      <c r="J991" s="244" t="str">
        <f t="shared" si="30"/>
        <v/>
      </c>
      <c r="K991" s="245" t="str">
        <f t="shared" ca="1" si="31"/>
        <v/>
      </c>
    </row>
    <row r="992" spans="10:11" x14ac:dyDescent="0.2">
      <c r="J992" s="244" t="str">
        <f t="shared" si="30"/>
        <v/>
      </c>
      <c r="K992" s="245" t="str">
        <f t="shared" ca="1" si="31"/>
        <v/>
      </c>
    </row>
    <row r="993" spans="10:11" x14ac:dyDescent="0.2">
      <c r="J993" s="244" t="str">
        <f t="shared" si="30"/>
        <v/>
      </c>
      <c r="K993" s="245" t="str">
        <f t="shared" ca="1" si="31"/>
        <v/>
      </c>
    </row>
    <row r="994" spans="10:11" x14ac:dyDescent="0.2">
      <c r="J994" s="244" t="str">
        <f t="shared" si="30"/>
        <v/>
      </c>
      <c r="K994" s="245" t="str">
        <f t="shared" ca="1" si="31"/>
        <v/>
      </c>
    </row>
    <row r="995" spans="10:11" x14ac:dyDescent="0.2">
      <c r="J995" s="244" t="str">
        <f t="shared" si="30"/>
        <v/>
      </c>
      <c r="K995" s="245" t="str">
        <f t="shared" ca="1" si="31"/>
        <v/>
      </c>
    </row>
    <row r="996" spans="10:11" x14ac:dyDescent="0.2">
      <c r="J996" s="244" t="str">
        <f t="shared" si="30"/>
        <v/>
      </c>
      <c r="K996" s="245" t="str">
        <f t="shared" ca="1" si="31"/>
        <v/>
      </c>
    </row>
    <row r="997" spans="10:11" x14ac:dyDescent="0.2">
      <c r="J997" s="244" t="str">
        <f t="shared" si="30"/>
        <v/>
      </c>
      <c r="K997" s="245" t="str">
        <f t="shared" ca="1" si="31"/>
        <v/>
      </c>
    </row>
    <row r="998" spans="10:11" x14ac:dyDescent="0.2">
      <c r="J998" s="244" t="str">
        <f t="shared" si="30"/>
        <v/>
      </c>
      <c r="K998" s="245" t="str">
        <f t="shared" ca="1" si="31"/>
        <v/>
      </c>
    </row>
    <row r="999" spans="10:11" x14ac:dyDescent="0.2">
      <c r="J999" s="244" t="str">
        <f t="shared" si="30"/>
        <v/>
      </c>
      <c r="K999" s="245" t="str">
        <f t="shared" ca="1" si="31"/>
        <v/>
      </c>
    </row>
    <row r="1000" spans="10:11" x14ac:dyDescent="0.2">
      <c r="J1000" s="244" t="str">
        <f t="shared" si="30"/>
        <v/>
      </c>
      <c r="K1000" s="245" t="str">
        <f t="shared" ca="1" si="31"/>
        <v/>
      </c>
    </row>
    <row r="1001" spans="10:11" x14ac:dyDescent="0.2">
      <c r="J1001" s="244" t="str">
        <f t="shared" si="30"/>
        <v/>
      </c>
      <c r="K1001" s="245" t="str">
        <f t="shared" ca="1" si="31"/>
        <v/>
      </c>
    </row>
  </sheetData>
  <conditionalFormatting sqref="K1 K1002:K1048576">
    <cfRule type="containsText" dxfId="4" priority="5" operator="containsText" text="Rappeler le client!">
      <formula>NOT(ISERROR(SEARCH("Rappeler le client!",K1)))</formula>
    </cfRule>
  </conditionalFormatting>
  <conditionalFormatting sqref="K27:K1001">
    <cfRule type="containsText" dxfId="3" priority="4" operator="containsText" text="Rappeler le client!">
      <formula>NOT(ISERROR(SEARCH("Rappeler le client!",K27)))</formula>
    </cfRule>
  </conditionalFormatting>
  <conditionalFormatting sqref="K24">
    <cfRule type="containsText" dxfId="2" priority="3" operator="containsText" text="Rappeler le client!">
      <formula>NOT(ISERROR(SEARCH("Rappeler le client!",K24)))</formula>
    </cfRule>
  </conditionalFormatting>
  <conditionalFormatting sqref="K18">
    <cfRule type="containsText" dxfId="1" priority="1" operator="containsText" text="Rappeler le client!">
      <formula>NOT(ISERROR(SEARCH("Rappeler le client!",K18)))</formula>
    </cfRule>
  </conditionalFormatting>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R17"/>
  <sheetViews>
    <sheetView zoomScaleNormal="100" workbookViewId="0">
      <selection activeCell="D19" sqref="D19"/>
    </sheetView>
  </sheetViews>
  <sheetFormatPr baseColWidth="10" defaultRowHeight="12.75" x14ac:dyDescent="0.2"/>
  <cols>
    <col min="1" max="1" width="20.7109375" customWidth="1"/>
    <col min="2" max="2" width="14.28515625" style="12" customWidth="1"/>
    <col min="3" max="3" width="14.7109375" customWidth="1"/>
    <col min="4" max="4" width="19.28515625" customWidth="1"/>
    <col min="5" max="5" width="20.140625" customWidth="1"/>
    <col min="6" max="6" width="26.42578125" style="233" customWidth="1"/>
    <col min="7" max="7" width="24.7109375" customWidth="1"/>
  </cols>
  <sheetData>
    <row r="1" spans="1:18" x14ac:dyDescent="0.2">
      <c r="A1" s="231" t="s">
        <v>46</v>
      </c>
      <c r="B1" s="231" t="s">
        <v>31</v>
      </c>
      <c r="C1" s="231" t="s">
        <v>62</v>
      </c>
      <c r="D1" s="231" t="s">
        <v>95</v>
      </c>
      <c r="E1" s="231" t="s">
        <v>96</v>
      </c>
      <c r="F1" s="232" t="s">
        <v>97</v>
      </c>
      <c r="G1" s="231" t="s">
        <v>47</v>
      </c>
    </row>
    <row r="2" spans="1:18" x14ac:dyDescent="0.2">
      <c r="A2" s="4" t="s">
        <v>32</v>
      </c>
      <c r="B2" s="234">
        <f>SUMPRODUCT((MONTH('Recap factures'!$A$2:$A$1000)=1)*1,'Recap factures'!$F$2:$F$1000)</f>
        <v>0</v>
      </c>
      <c r="C2" s="234">
        <f>SUMPRODUCT((MONTH('Recap factures'!$A$2:$A$1000)=1)*1,'Recap factures'!$G$2:$G$1000)</f>
        <v>0</v>
      </c>
      <c r="D2" s="234">
        <f>SUMPRODUCT((MONTH('Recap factures'!$A$2:$A$1000)=1)*1,'Recap factures'!$D$2:$D$1000)</f>
        <v>0</v>
      </c>
      <c r="E2" s="234">
        <f>SUMPRODUCT((MONTH('Recap factures'!$A$2:$A$1000)=1)*1,'Recap factures'!$E$2:$E$1000)</f>
        <v>0</v>
      </c>
      <c r="F2" s="235">
        <f t="shared" ref="F2:F13" si="0">D2+E2</f>
        <v>0</v>
      </c>
      <c r="G2" s="234">
        <f>SUMPRODUCT((MONTH('Recap factures'!$A$2:$A$1000)=1)*1,'Recap factures'!$H$2:$H$1000)</f>
        <v>0</v>
      </c>
    </row>
    <row r="3" spans="1:18" x14ac:dyDescent="0.2">
      <c r="A3" s="4" t="s">
        <v>33</v>
      </c>
      <c r="B3" s="234">
        <f>SUMPRODUCT((MONTH('Recap factures'!$A$2:$A$1000)=2)*1,'Recap factures'!$F$2:$F$1000)</f>
        <v>0</v>
      </c>
      <c r="C3" s="234">
        <f>SUMPRODUCT((MONTH('Recap factures'!$A$2:$A$1000)=2)*1,'Recap factures'!$G$2:$G$1000)</f>
        <v>0</v>
      </c>
      <c r="D3" s="234">
        <f>SUMPRODUCT((MONTH('Recap factures'!$A$2:$A$1000)=2)*1,'Recap factures'!$D$2:$D$1000)</f>
        <v>0</v>
      </c>
      <c r="E3" s="234">
        <f>SUMPRODUCT((MONTH('Recap factures'!$A$2:$A$1000)=2)*1,'Recap factures'!$E$2:$E$1000)</f>
        <v>0</v>
      </c>
      <c r="F3" s="235">
        <f t="shared" si="0"/>
        <v>0</v>
      </c>
      <c r="G3" s="234">
        <f>SUMPRODUCT((MONTH('Recap factures'!$A$2:$A$1000)=2)*1,'Recap factures'!$H$2:$H$1000)</f>
        <v>0</v>
      </c>
    </row>
    <row r="4" spans="1:18" x14ac:dyDescent="0.2">
      <c r="A4" s="4" t="s">
        <v>34</v>
      </c>
      <c r="B4" s="234">
        <f>SUMPRODUCT((MONTH('Recap factures'!$A$2:$A$1000)=3)*1,'Recap factures'!$F$2:$F$1000)</f>
        <v>0</v>
      </c>
      <c r="C4" s="234">
        <f>SUMPRODUCT((MONTH('Recap factures'!$A$2:$A$1000)=3)*1,'Recap factures'!$G$2:$G$1000)</f>
        <v>0</v>
      </c>
      <c r="D4" s="234">
        <f>SUMPRODUCT((MONTH('Recap factures'!$A$2:$A$1000)=3)*1,'Recap factures'!$D$2:$D$1000)</f>
        <v>0</v>
      </c>
      <c r="E4" s="234">
        <f>SUMPRODUCT((MONTH('Recap factures'!$A$2:$A$1000)=3)*1,'Recap factures'!$E$2:$E$1000)</f>
        <v>0</v>
      </c>
      <c r="F4" s="235">
        <f t="shared" si="0"/>
        <v>0</v>
      </c>
      <c r="G4" s="234">
        <f>SUMPRODUCT((MONTH('Recap factures'!$A$2:$A$1000)=3)*1,'Recap factures'!$H$2:$H$1000)</f>
        <v>0</v>
      </c>
    </row>
    <row r="5" spans="1:18" x14ac:dyDescent="0.2">
      <c r="A5" s="14" t="s">
        <v>35</v>
      </c>
      <c r="B5" s="234">
        <f>SUMPRODUCT((MONTH('Recap factures'!$A$2:$A$1000)=4)*1,'Recap factures'!$F$2:$F$1000)</f>
        <v>0</v>
      </c>
      <c r="C5" s="234">
        <f>SUMPRODUCT((MONTH('Recap factures'!$A$2:$A$1000)=4)*1,'Recap factures'!$G$2:$G$1000)</f>
        <v>0</v>
      </c>
      <c r="D5" s="234">
        <f>SUMPRODUCT((MONTH('Recap factures'!$A$2:$A$1000)=4)*1,'Recap factures'!$D$2:$D$1000)</f>
        <v>0</v>
      </c>
      <c r="E5" s="234">
        <f>SUMPRODUCT((MONTH('Recap factures'!$A$2:$A$1000)=4)*1,'Recap factures'!$E$2:$E$1000)</f>
        <v>0</v>
      </c>
      <c r="F5" s="235">
        <f t="shared" si="0"/>
        <v>0</v>
      </c>
      <c r="G5" s="234">
        <f>SUMPRODUCT((MONTH('Recap factures'!$A$2:$A$1000)=4)*1,'Recap factures'!$H$2:$H$1000)</f>
        <v>0</v>
      </c>
    </row>
    <row r="6" spans="1:18" x14ac:dyDescent="0.2">
      <c r="A6" s="14" t="s">
        <v>36</v>
      </c>
      <c r="B6" s="234">
        <f>SUMPRODUCT((MONTH('Recap factures'!$A$2:$A$1000)=5)*1,'Recap factures'!$F$2:$F$1000)</f>
        <v>0</v>
      </c>
      <c r="C6" s="234">
        <f>SUMPRODUCT((MONTH('Recap factures'!$A$2:$A$1000)=5)*1,'Recap factures'!$G$2:$G$1000)</f>
        <v>0</v>
      </c>
      <c r="D6" s="234">
        <f>SUMPRODUCT((MONTH('Recap factures'!$A$2:$A$1000)=5)*1,'Recap factures'!$D$2:$D$1000)</f>
        <v>0</v>
      </c>
      <c r="E6" s="234">
        <f>SUMPRODUCT((MONTH('Recap factures'!$A$2:$A$1000)=5)*1,'Recap factures'!$E$2:$E$1000)</f>
        <v>0</v>
      </c>
      <c r="F6" s="235">
        <f t="shared" si="0"/>
        <v>0</v>
      </c>
      <c r="G6" s="234">
        <f>SUMPRODUCT((MONTH('Recap factures'!$A$2:$A$1000)=5)*1,'Recap factures'!$H$2:$H$1000)</f>
        <v>0</v>
      </c>
    </row>
    <row r="7" spans="1:18" x14ac:dyDescent="0.2">
      <c r="A7" s="14" t="s">
        <v>37</v>
      </c>
      <c r="B7" s="234">
        <f>SUMPRODUCT((MONTH('Recap factures'!$A$2:$A$1000)=6)*1,'Recap factures'!$F$2:$F$1000)</f>
        <v>0</v>
      </c>
      <c r="C7" s="234">
        <f>SUMPRODUCT((MONTH('Recap factures'!$A$2:$A$1000)=6)*1,'Recap factures'!$G$2:$G$1000)</f>
        <v>0</v>
      </c>
      <c r="D7" s="234">
        <f>SUMPRODUCT((MONTH('Recap factures'!$A$2:$A$1000)=6)*1,'Recap factures'!$D$2:$D$1000)</f>
        <v>0</v>
      </c>
      <c r="E7" s="234">
        <f>SUMPRODUCT((MONTH('Recap factures'!$A$2:$A$1000)=6)*1,'Recap factures'!$E$2:$E$1000)</f>
        <v>0</v>
      </c>
      <c r="F7" s="235">
        <f t="shared" si="0"/>
        <v>0</v>
      </c>
      <c r="G7" s="234">
        <f>SUMPRODUCT((MONTH('Recap factures'!$A$2:$A$1000)=6)*1,'Recap factures'!$H$2:$H$1000)</f>
        <v>0</v>
      </c>
    </row>
    <row r="8" spans="1:18" x14ac:dyDescent="0.2">
      <c r="A8" s="14" t="s">
        <v>38</v>
      </c>
      <c r="B8" s="234">
        <f>SUMPRODUCT((MONTH('Recap factures'!$A$2:$A$1000)=7)*1,'Recap factures'!$F$2:$F$1000)</f>
        <v>0</v>
      </c>
      <c r="C8" s="234">
        <f>SUMPRODUCT((MONTH('Recap factures'!$A$2:$A$1000)=7)*1,'Recap factures'!$G$2:$G$1000)</f>
        <v>0</v>
      </c>
      <c r="D8" s="234">
        <f>SUMPRODUCT((MONTH('Recap factures'!$A$2:$A$1000)=7)*1,'Recap factures'!$D$2:$D$1000)</f>
        <v>0</v>
      </c>
      <c r="E8" s="234">
        <f>SUMPRODUCT((MONTH('Recap factures'!$A$2:$A$1000)=7)*1,'Recap factures'!$E$2:$E$1000)</f>
        <v>0</v>
      </c>
      <c r="F8" s="235">
        <f t="shared" si="0"/>
        <v>0</v>
      </c>
      <c r="G8" s="234">
        <f>SUMPRODUCT((MONTH('Recap factures'!$A$2:$A$1000)=7)*1,'Recap factures'!$H$2:$H$1000)</f>
        <v>0</v>
      </c>
    </row>
    <row r="9" spans="1:18" x14ac:dyDescent="0.2">
      <c r="A9" s="14" t="s">
        <v>39</v>
      </c>
      <c r="B9" s="234">
        <f>SUMPRODUCT((MONTH('Recap factures'!$A$2:$A$1000)=8)*1,'Recap factures'!$F$2:$F$1000)</f>
        <v>0</v>
      </c>
      <c r="C9" s="234">
        <f>SUMPRODUCT((MONTH('Recap factures'!$A$2:$A$1000)=8)*1,'Recap factures'!$G$2:$G$1000)</f>
        <v>0</v>
      </c>
      <c r="D9" s="234">
        <f>SUMPRODUCT((MONTH('Recap factures'!$A$2:$A$1000)=8)*1,'Recap factures'!$D$2:$D$1000)</f>
        <v>0</v>
      </c>
      <c r="E9" s="234">
        <f>SUMPRODUCT((MONTH('Recap factures'!$A$2:$A$1000)=8)*1,'Recap factures'!$E$2:$E$1000)</f>
        <v>0</v>
      </c>
      <c r="F9" s="235">
        <f t="shared" si="0"/>
        <v>0</v>
      </c>
      <c r="G9" s="234">
        <f>SUMPRODUCT((MONTH('Recap factures'!$A$2:$A$1000)=8)*1,'Recap factures'!$H$2:$H$1000)</f>
        <v>0</v>
      </c>
    </row>
    <row r="10" spans="1:18" x14ac:dyDescent="0.2">
      <c r="A10" s="14" t="s">
        <v>40</v>
      </c>
      <c r="B10" s="234">
        <f>SUMPRODUCT((MONTH('Recap factures'!$A$2:$A$1000)=9)*1,'Recap factures'!$F$2:$F$1000)</f>
        <v>0</v>
      </c>
      <c r="C10" s="234">
        <f>SUMPRODUCT((MONTH('Recap factures'!$A$2:$A$1000)=9)*1,'Recap factures'!$G$2:$G$1000)</f>
        <v>0</v>
      </c>
      <c r="D10" s="234">
        <f>SUMPRODUCT((MONTH('Recap factures'!$A$2:$A$1000)=9)*1,'Recap factures'!$D$2:$D$1000)</f>
        <v>0</v>
      </c>
      <c r="E10" s="234">
        <f>SUMPRODUCT((MONTH('Recap factures'!$A$2:$A$1000)=9)*1,'Recap factures'!$E$2:$E$1000)</f>
        <v>0</v>
      </c>
      <c r="F10" s="235">
        <f t="shared" si="0"/>
        <v>0</v>
      </c>
      <c r="G10" s="234">
        <f>SUMPRODUCT((MONTH('Recap factures'!$A$2:$A$1000)=9)*1,'Recap factures'!$H$2:$H$1000)</f>
        <v>0</v>
      </c>
    </row>
    <row r="11" spans="1:18" x14ac:dyDescent="0.2">
      <c r="A11" s="14" t="s">
        <v>41</v>
      </c>
      <c r="B11" s="234">
        <f>SUMPRODUCT((MONTH('Recap factures'!$A$2:$A$1000)=10)*1,'Recap factures'!$F$2:$F$1000)</f>
        <v>0</v>
      </c>
      <c r="C11" s="234">
        <f>SUMPRODUCT((MONTH('Recap factures'!$A$2:$A$1000)=10)*1,'Recap factures'!$G$2:$G$1000)</f>
        <v>0</v>
      </c>
      <c r="D11" s="234">
        <f>SUMPRODUCT((MONTH('Recap factures'!$A$2:$A$1000)=10)*1,'Recap factures'!$D$2:$D$1000)</f>
        <v>0</v>
      </c>
      <c r="E11" s="234">
        <f>SUMPRODUCT((MONTH('Recap factures'!$A$2:$A$1000)=10)*1,'Recap factures'!$E$2:$E$1000)</f>
        <v>0</v>
      </c>
      <c r="F11" s="235">
        <f t="shared" si="0"/>
        <v>0</v>
      </c>
      <c r="G11" s="234">
        <f>SUMPRODUCT((MONTH('Recap factures'!$A$2:$A$1000)=10)*1,'Recap factures'!$H$2:$H$1000)</f>
        <v>0</v>
      </c>
    </row>
    <row r="12" spans="1:18" x14ac:dyDescent="0.2">
      <c r="A12" s="14" t="s">
        <v>42</v>
      </c>
      <c r="B12" s="234">
        <f>SUMPRODUCT((MONTH('Recap factures'!$A$2:$A$1000)=11)*1,'Recap factures'!$F$2:$F$1000)</f>
        <v>0</v>
      </c>
      <c r="C12" s="234">
        <f>SUMPRODUCT((MONTH('Recap factures'!$A$2:$A$1000)=11)*1,'Recap factures'!$G$2:$G$1000)</f>
        <v>0</v>
      </c>
      <c r="D12" s="234">
        <f>SUMPRODUCT((MONTH('Recap factures'!$A$2:$A$1000)=11)*1,'Recap factures'!$D$2:$D$1000)</f>
        <v>0</v>
      </c>
      <c r="E12" s="234">
        <f>SUMPRODUCT((MONTH('Recap factures'!$A$2:$A$1000)=11)*1,'Recap factures'!$E$2:$E$1000)</f>
        <v>0</v>
      </c>
      <c r="F12" s="235">
        <f t="shared" si="0"/>
        <v>0</v>
      </c>
      <c r="G12" s="234">
        <f>SUMPRODUCT((MONTH('Recap factures'!$A$2:$A$1000)=11)*1,'Recap factures'!$H$2:$H$1000)</f>
        <v>0</v>
      </c>
    </row>
    <row r="13" spans="1:18" x14ac:dyDescent="0.2">
      <c r="A13" s="14" t="s">
        <v>43</v>
      </c>
      <c r="B13" s="234">
        <f>SUMPRODUCT((MONTH('Recap factures'!$A$2:$A$1000)=12)*1,'Recap factures'!$F$2:$F$1000)</f>
        <v>0</v>
      </c>
      <c r="C13" s="234">
        <f>SUMPRODUCT((MONTH('Recap factures'!$A$2:$A$1000)=12)*1,'Recap factures'!$G$2:$G$1000)</f>
        <v>0</v>
      </c>
      <c r="D13" s="234">
        <f>SUMPRODUCT((MONTH('Recap factures'!$A$2:$A$1000)=12)*1,'Recap factures'!$D$2:$D$1000)</f>
        <v>0</v>
      </c>
      <c r="E13" s="234">
        <f>SUMPRODUCT((MONTH('Recap factures'!$A$2:$A$1000)=12)*1,'Recap factures'!$E$2:$E$1000)</f>
        <v>0</v>
      </c>
      <c r="F13" s="235">
        <f t="shared" si="0"/>
        <v>0</v>
      </c>
      <c r="G13" s="234">
        <f>SUMPRODUCT((MONTH('Recap factures'!$A$2:$A$1000)=12)*1,'Recap factures'!$H$2:$H$1000)</f>
        <v>0</v>
      </c>
    </row>
    <row r="14" spans="1:18" x14ac:dyDescent="0.2">
      <c r="A14" s="260" t="s">
        <v>104</v>
      </c>
      <c r="B14" s="235">
        <f t="shared" ref="B14:E14" si="1">SUM(B2:B13)</f>
        <v>0</v>
      </c>
      <c r="C14" s="235">
        <f t="shared" si="1"/>
        <v>0</v>
      </c>
      <c r="D14" s="235">
        <f t="shared" si="1"/>
        <v>0</v>
      </c>
      <c r="E14" s="235">
        <f t="shared" si="1"/>
        <v>0</v>
      </c>
      <c r="F14" s="235">
        <f>SUM(F2:F13)</f>
        <v>0</v>
      </c>
      <c r="G14" s="235">
        <f>SUM(G2:G13)</f>
        <v>0</v>
      </c>
    </row>
    <row r="15" spans="1:18" x14ac:dyDescent="0.2">
      <c r="J15" s="10"/>
      <c r="K15" s="11"/>
      <c r="L15" s="10"/>
      <c r="M15" s="11"/>
      <c r="N15" s="11"/>
      <c r="O15" s="11"/>
      <c r="P15" s="11"/>
      <c r="Q15" s="11"/>
      <c r="R15" s="11"/>
    </row>
    <row r="16" spans="1:18" x14ac:dyDescent="0.2">
      <c r="J16" s="10"/>
      <c r="K16" s="11"/>
      <c r="L16" s="10"/>
      <c r="M16" s="11"/>
      <c r="N16" s="11"/>
      <c r="O16" s="11"/>
      <c r="P16" s="11"/>
      <c r="Q16" s="11"/>
      <c r="R16" s="11"/>
    </row>
    <row r="17" spans="10:18" x14ac:dyDescent="0.2">
      <c r="J17" s="10"/>
      <c r="K17" s="11"/>
      <c r="L17" s="10"/>
      <c r="M17" s="11"/>
      <c r="N17" s="11"/>
      <c r="O17" s="11"/>
      <c r="P17" s="11"/>
      <c r="Q17" s="11"/>
      <c r="R17" s="11"/>
    </row>
  </sheetData>
  <conditionalFormatting sqref="K15:K17">
    <cfRule type="containsText" dxfId="0" priority="1" operator="containsText" text="Rappeler le client!">
      <formula>NOT(ISERROR(SEARCH("Rappeler le client!",K15)))</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10</vt:i4>
      </vt:variant>
    </vt:vector>
  </HeadingPairs>
  <TitlesOfParts>
    <vt:vector size="17" baseType="lpstr">
      <vt:lpstr>MODELE</vt:lpstr>
      <vt:lpstr>Produits vendus</vt:lpstr>
      <vt:lpstr>Gestion du stock</vt:lpstr>
      <vt:lpstr>Données</vt:lpstr>
      <vt:lpstr>CLIENTS ACTUELS</vt:lpstr>
      <vt:lpstr>Recap factures</vt:lpstr>
      <vt:lpstr>Chiffres d'affaires par mois</vt:lpstr>
      <vt:lpstr>'CLIENTS ACTUELS'!_FilterDatabase</vt:lpstr>
      <vt:lpstr>A</vt:lpstr>
      <vt:lpstr>B</vt:lpstr>
      <vt:lpstr>C_</vt:lpstr>
      <vt:lpstr>CATEGORIE</vt:lpstr>
      <vt:lpstr>ETAT</vt:lpstr>
      <vt:lpstr>LIVRAISON</vt:lpstr>
      <vt:lpstr>OPTIONS</vt:lpstr>
      <vt:lpstr>REMISE</vt:lpstr>
      <vt:lpstr>TVA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catherine</dc:creator>
  <cp:lastModifiedBy>Wondows 7</cp:lastModifiedBy>
  <cp:lastPrinted>2014-04-07T16:52:36Z</cp:lastPrinted>
  <dcterms:created xsi:type="dcterms:W3CDTF">2009-11-05T13:06:28Z</dcterms:created>
  <dcterms:modified xsi:type="dcterms:W3CDTF">2014-04-24T12:20:17Z</dcterms:modified>
</cp:coreProperties>
</file>