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1315" windowHeight="10035"/>
  </bookViews>
  <sheets>
    <sheet name="SIMULATEUR" sheetId="1" r:id="rId1"/>
    <sheet name="SBASE" sheetId="5" r:id="rId2"/>
  </sheets>
  <calcPr calcId="145621"/>
</workbook>
</file>

<file path=xl/calcChain.xml><?xml version="1.0" encoding="utf-8"?>
<calcChain xmlns="http://schemas.openxmlformats.org/spreadsheetml/2006/main">
  <c r="A12" i="1" l="1"/>
  <c r="W104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K118" i="1"/>
  <c r="M118" i="1" s="1"/>
  <c r="K115" i="1"/>
  <c r="M115" i="1" s="1"/>
  <c r="C105" i="1"/>
  <c r="K103" i="1" s="1"/>
  <c r="M103" i="1" s="1"/>
  <c r="C104" i="1"/>
  <c r="K107" i="1" s="1"/>
  <c r="M107" i="1" s="1"/>
  <c r="C103" i="1"/>
  <c r="K113" i="1" s="1"/>
  <c r="C102" i="1"/>
  <c r="K117" i="1" s="1"/>
  <c r="C101" i="1"/>
  <c r="K123" i="1" s="1"/>
  <c r="M123" i="1" s="1"/>
  <c r="P97" i="1"/>
  <c r="S112" i="1"/>
  <c r="S113" i="1"/>
  <c r="S114" i="1"/>
  <c r="S111" i="1"/>
  <c r="S107" i="1"/>
  <c r="S108" i="1"/>
  <c r="S109" i="1"/>
  <c r="S106" i="1"/>
  <c r="R97" i="1"/>
  <c r="S97" i="1" s="1"/>
  <c r="Q97" i="1"/>
  <c r="H97" i="1"/>
  <c r="G97" i="1"/>
  <c r="F97" i="1"/>
  <c r="E97" i="1"/>
  <c r="D97" i="1"/>
  <c r="B97" i="1"/>
  <c r="A97" i="1"/>
  <c r="O97" i="1" l="1"/>
  <c r="I97" i="1"/>
  <c r="K102" i="1"/>
  <c r="M102" i="1" s="1"/>
  <c r="K111" i="1"/>
  <c r="K119" i="1"/>
  <c r="M119" i="1" s="1"/>
  <c r="M113" i="1"/>
  <c r="K114" i="1"/>
  <c r="K122" i="1"/>
  <c r="M122" i="1" s="1"/>
  <c r="M117" i="1"/>
  <c r="K104" i="1"/>
  <c r="M104" i="1" s="1"/>
  <c r="K108" i="1"/>
  <c r="M108" i="1" s="1"/>
  <c r="K112" i="1"/>
  <c r="K116" i="1"/>
  <c r="M116" i="1" s="1"/>
  <c r="K120" i="1"/>
  <c r="M120" i="1" s="1"/>
  <c r="K124" i="1"/>
  <c r="M124" i="1" s="1"/>
  <c r="M111" i="1"/>
  <c r="K110" i="1"/>
  <c r="M110" i="1" s="1"/>
  <c r="U101" i="1"/>
  <c r="T97" i="1" s="1"/>
  <c r="K101" i="1"/>
  <c r="M101" i="1" s="1"/>
  <c r="K105" i="1"/>
  <c r="K109" i="1"/>
  <c r="M109" i="1" s="1"/>
  <c r="K121" i="1"/>
  <c r="M121" i="1" s="1"/>
  <c r="K125" i="1"/>
  <c r="M125" i="1" s="1"/>
  <c r="M112" i="1"/>
  <c r="K106" i="1"/>
  <c r="M106" i="1" s="1"/>
  <c r="M105" i="1"/>
  <c r="M114" i="1"/>
  <c r="C97" i="1"/>
  <c r="J106" i="1"/>
  <c r="L100" i="1" s="1"/>
  <c r="D100" i="1"/>
  <c r="K100" i="1" s="1"/>
  <c r="U99" i="1"/>
  <c r="U100" i="1"/>
  <c r="I104" i="1" l="1"/>
  <c r="N110" i="1" s="1"/>
  <c r="H106" i="1"/>
  <c r="I106" i="1"/>
  <c r="F106" i="1"/>
  <c r="E106" i="1"/>
  <c r="G106" i="1"/>
  <c r="F105" i="1"/>
  <c r="N102" i="1" s="1"/>
  <c r="H102" i="1"/>
  <c r="N119" i="1" s="1"/>
  <c r="I102" i="1"/>
  <c r="N120" i="1" s="1"/>
  <c r="E103" i="1"/>
  <c r="N111" i="1" s="1"/>
  <c r="E101" i="1"/>
  <c r="N121" i="1" s="1"/>
  <c r="D101" i="1"/>
  <c r="G103" i="1"/>
  <c r="N113" i="1" s="1"/>
  <c r="H103" i="1"/>
  <c r="N114" i="1" s="1"/>
  <c r="I103" i="1"/>
  <c r="N115" i="1" s="1"/>
  <c r="E102" i="1"/>
  <c r="N116" i="1" s="1"/>
  <c r="D104" i="1"/>
  <c r="E104" i="1"/>
  <c r="N106" i="1" s="1"/>
  <c r="D105" i="1"/>
  <c r="E105" i="1"/>
  <c r="N101" i="1" s="1"/>
  <c r="G102" i="1"/>
  <c r="N118" i="1" s="1"/>
  <c r="D102" i="1"/>
  <c r="F101" i="1"/>
  <c r="N122" i="1" s="1"/>
  <c r="D103" i="1"/>
  <c r="G104" i="1"/>
  <c r="N108" i="1" s="1"/>
  <c r="H104" i="1"/>
  <c r="N109" i="1" s="1"/>
  <c r="F103" i="1"/>
  <c r="N112" i="1" s="1"/>
  <c r="I101" i="1"/>
  <c r="N125" i="1" s="1"/>
  <c r="I105" i="1"/>
  <c r="N105" i="1" s="1"/>
  <c r="F102" i="1"/>
  <c r="N117" i="1" s="1"/>
  <c r="G101" i="1"/>
  <c r="N123" i="1" s="1"/>
  <c r="G105" i="1"/>
  <c r="N103" i="1" s="1"/>
  <c r="H101" i="1"/>
  <c r="N124" i="1" s="1"/>
  <c r="H105" i="1"/>
  <c r="N104" i="1" s="1"/>
  <c r="F104" i="1"/>
  <c r="N107" i="1" s="1"/>
  <c r="M97" i="1" l="1"/>
  <c r="K97" i="1"/>
  <c r="L97" i="1"/>
  <c r="J97" i="1"/>
  <c r="N97" i="1" l="1"/>
  <c r="U97" i="1" s="1"/>
  <c r="V97" i="1" l="1"/>
</calcChain>
</file>

<file path=xl/sharedStrings.xml><?xml version="1.0" encoding="utf-8"?>
<sst xmlns="http://schemas.openxmlformats.org/spreadsheetml/2006/main" count="71" uniqueCount="62">
  <si>
    <t>Junior 3</t>
  </si>
  <si>
    <t>Intermédiaire 1</t>
  </si>
  <si>
    <t>Intermédiaire 2</t>
  </si>
  <si>
    <t>Intermédiaire 3</t>
  </si>
  <si>
    <t>Référent 1</t>
  </si>
  <si>
    <t>J1</t>
  </si>
  <si>
    <t>J3A</t>
  </si>
  <si>
    <t>J2</t>
  </si>
  <si>
    <t>J3</t>
  </si>
  <si>
    <t>I1</t>
  </si>
  <si>
    <t>I2</t>
  </si>
  <si>
    <t>I3</t>
  </si>
  <si>
    <t>R1</t>
  </si>
  <si>
    <t>activités</t>
  </si>
  <si>
    <t>FCR</t>
  </si>
  <si>
    <t>SAT</t>
  </si>
  <si>
    <t>ASB</t>
  </si>
  <si>
    <t>Primes Brut</t>
  </si>
  <si>
    <t>% PV</t>
  </si>
  <si>
    <t>% Sales</t>
  </si>
  <si>
    <t>Bad Sales</t>
  </si>
  <si>
    <t>Activité:</t>
  </si>
  <si>
    <t>THD</t>
  </si>
  <si>
    <t>&lt;= à 2%</t>
  </si>
  <si>
    <t>2&gt;x&lt;=3%</t>
  </si>
  <si>
    <t>3&gt; x &lt;=4%</t>
  </si>
  <si>
    <t>&gt;4%</t>
  </si>
  <si>
    <t>PROD</t>
  </si>
  <si>
    <t>Résultats Activité</t>
  </si>
  <si>
    <t>SMS</t>
  </si>
  <si>
    <t>N5</t>
  </si>
  <si>
    <t>N4</t>
  </si>
  <si>
    <t>N3</t>
  </si>
  <si>
    <t>N2</t>
  </si>
  <si>
    <t>N1</t>
  </si>
  <si>
    <t>Max Statut</t>
  </si>
  <si>
    <t>% réalisation SAT</t>
  </si>
  <si>
    <t>Niveau SAT</t>
  </si>
  <si>
    <t>Niveau PROD</t>
  </si>
  <si>
    <t>Niveau SR</t>
  </si>
  <si>
    <t>Niveau Save/J</t>
  </si>
  <si>
    <t>Prime Variable</t>
  </si>
  <si>
    <t>Coef. Multi.</t>
  </si>
  <si>
    <t>ABS</t>
  </si>
  <si>
    <t>Impact ABS</t>
  </si>
  <si>
    <t>Prime brut Sales</t>
  </si>
  <si>
    <t>Montant Brut PV</t>
  </si>
  <si>
    <t>Primes net</t>
  </si>
  <si>
    <t>Prime ASB</t>
  </si>
  <si>
    <t>Prime THD</t>
  </si>
  <si>
    <t>Prime RET</t>
  </si>
  <si>
    <t>Junior 2</t>
  </si>
  <si>
    <t>INDIC 1</t>
  </si>
  <si>
    <t>INDIC 2</t>
  </si>
  <si>
    <t>INDIC 3</t>
  </si>
  <si>
    <t>INDIC 4</t>
  </si>
  <si>
    <t>INDIC 5</t>
  </si>
  <si>
    <t>INDIC 6</t>
  </si>
  <si>
    <t>INDIC 7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</si>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</sst>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6" formatCode="_-* #,##0.00\ _F_-;\-* #,##0.00\ _F_-;_-* &quot;-&quot;??\ _F_-;_-@_-"/>
    <numFmt numFmtId="167" formatCode="_-* #,##0\ _€_-;\-* #,##0\ _€_-;_-* &quot;-&quot;??\ _€_-;_-@_-"/>
    <numFmt numFmtId="168" formatCode="0.0%"/>
    <numFmt numFmtId="169" formatCode="#,##0.00\ [$MAD]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8"/>
      <name val="Times New Roman"/>
      <family val="1"/>
    </font>
    <font>
      <b/>
      <u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 val="double"/>
      <sz val="14"/>
      <color rgb="FF000000"/>
      <name val="FrankRuehl"/>
      <family val="2"/>
      <charset val="177"/>
    </font>
    <font>
      <sz val="8"/>
      <color theme="0"/>
      <name val="Calibri"/>
      <family val="2"/>
      <scheme val="minor"/>
    </font>
    <font>
      <b/>
      <sz val="8"/>
      <color theme="0"/>
      <name val="Candara"/>
      <family val="2"/>
    </font>
    <font>
      <sz val="8"/>
      <color theme="0"/>
      <name val="Candara"/>
      <family val="2"/>
    </font>
    <font>
      <i/>
      <sz val="8"/>
      <color theme="0"/>
      <name val="Candara"/>
      <family val="2"/>
    </font>
    <font>
      <b/>
      <sz val="11"/>
      <color rgb="FF3F3F3F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9"/>
      <color theme="0"/>
      <name val="Candara"/>
      <family val="2"/>
    </font>
    <font>
      <i/>
      <u/>
      <sz val="9"/>
      <color theme="0"/>
      <name val="Calibri"/>
      <family val="2"/>
      <scheme val="minor"/>
    </font>
    <font>
      <sz val="9"/>
      <color theme="0"/>
      <name val="Candara"/>
      <family val="2"/>
    </font>
    <font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003366"/>
        <bgColor indexed="64"/>
      </patternFill>
    </fill>
    <fill>
      <patternFill patternType="solid">
        <fgColor theme="0"/>
      </patternFill>
    </fill>
    <fill>
      <patternFill patternType="solid">
        <fgColor theme="0"/>
        <bgColor theme="0" tint="-0.14999847407452621"/>
      </patternFill>
    </fill>
  </fills>
  <borders count="23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thin">
        <color rgb="FF003366"/>
      </top>
      <bottom style="double">
        <color theme="0"/>
      </bottom>
      <diagonal/>
    </border>
    <border>
      <left style="double">
        <color theme="0"/>
      </left>
      <right style="thin">
        <color rgb="FF003366"/>
      </right>
      <top style="double">
        <color theme="0"/>
      </top>
      <bottom style="double">
        <color theme="0"/>
      </bottom>
      <diagonal/>
    </border>
    <border>
      <left/>
      <right style="thin">
        <color rgb="FF003366"/>
      </right>
      <top style="thin">
        <color rgb="FF003366"/>
      </top>
      <bottom style="thin">
        <color rgb="FF003366"/>
      </bottom>
      <diagonal/>
    </border>
    <border>
      <left style="thin">
        <color rgb="FF003366"/>
      </left>
      <right style="thin">
        <color rgb="FF003366"/>
      </right>
      <top/>
      <bottom/>
      <diagonal/>
    </border>
    <border>
      <left style="thin">
        <color rgb="FF003366"/>
      </left>
      <right style="thin">
        <color rgb="FF003366"/>
      </right>
      <top/>
      <bottom style="thin">
        <color rgb="FF003366"/>
      </bottom>
      <diagonal/>
    </border>
    <border>
      <left/>
      <right/>
      <top style="thin">
        <color rgb="FF003366"/>
      </top>
      <bottom style="thin">
        <color rgb="FF003366"/>
      </bottom>
      <diagonal/>
    </border>
    <border>
      <left style="thin">
        <color rgb="FF003366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thin">
        <color rgb="FF003366"/>
      </bottom>
      <diagonal/>
    </border>
    <border>
      <left style="double">
        <color theme="0"/>
      </left>
      <right style="double">
        <color theme="0"/>
      </right>
      <top style="thin">
        <color rgb="FF003366"/>
      </top>
      <bottom style="thin">
        <color rgb="FF003366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6" fillId="5" borderId="9" applyNumberFormat="0" applyAlignment="0" applyProtection="0"/>
  </cellStyleXfs>
  <cellXfs count="124">
    <xf numFmtId="0" fontId="0" fillId="0" borderId="0" xfId="0"/>
    <xf numFmtId="0" fontId="0" fillId="0" borderId="0" xfId="0" applyAlignment="1">
      <alignment vertical="center"/>
    </xf>
    <xf numFmtId="0" fontId="0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left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locked="0" hidden="1"/>
    </xf>
    <xf numFmtId="0" fontId="0" fillId="0" borderId="0" xfId="0" applyFont="1" applyAlignment="1" applyProtection="1">
      <alignment horizontal="left"/>
      <protection hidden="1"/>
    </xf>
    <xf numFmtId="0" fontId="0" fillId="4" borderId="0" xfId="0" applyFont="1" applyFill="1" applyBorder="1" applyAlignment="1" applyProtection="1">
      <alignment horizontal="left"/>
      <protection hidden="1"/>
    </xf>
    <xf numFmtId="0" fontId="0" fillId="4" borderId="0" xfId="0" applyFont="1" applyFill="1" applyBorder="1" applyProtection="1">
      <protection hidden="1"/>
    </xf>
    <xf numFmtId="0" fontId="10" fillId="4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Protection="1">
      <protection hidden="1"/>
    </xf>
    <xf numFmtId="0" fontId="4" fillId="4" borderId="0" xfId="0" applyFont="1" applyFill="1" applyBorder="1" applyAlignment="1" applyProtection="1">
      <alignment horizontal="center" vertical="center"/>
      <protection hidden="1"/>
    </xf>
    <xf numFmtId="0" fontId="12" fillId="4" borderId="0" xfId="0" applyFont="1" applyFill="1" applyBorder="1" applyAlignment="1" applyProtection="1">
      <alignment horizontal="center" vertical="center" wrapText="1"/>
      <protection hidden="1"/>
    </xf>
    <xf numFmtId="0" fontId="12" fillId="4" borderId="0" xfId="0" applyFont="1" applyFill="1" applyBorder="1" applyAlignment="1" applyProtection="1">
      <alignment horizontal="center" vertical="center"/>
      <protection hidden="1"/>
    </xf>
    <xf numFmtId="0" fontId="12" fillId="4" borderId="0" xfId="0" applyFont="1" applyFill="1" applyBorder="1" applyProtection="1">
      <protection hidden="1"/>
    </xf>
    <xf numFmtId="9" fontId="12" fillId="4" borderId="0" xfId="2" applyFont="1" applyFill="1" applyBorder="1" applyAlignment="1" applyProtection="1">
      <alignment horizontal="center"/>
      <protection hidden="1"/>
    </xf>
    <xf numFmtId="0" fontId="4" fillId="4" borderId="0" xfId="0" applyFont="1" applyFill="1" applyBorder="1" applyProtection="1">
      <protection hidden="1"/>
    </xf>
    <xf numFmtId="0" fontId="12" fillId="4" borderId="0" xfId="0" applyFont="1" applyFill="1" applyBorder="1" applyAlignment="1" applyProtection="1">
      <alignment horizontal="left"/>
      <protection hidden="1"/>
    </xf>
    <xf numFmtId="0" fontId="14" fillId="4" borderId="0" xfId="7" applyFont="1" applyFill="1" applyBorder="1" applyAlignment="1" applyProtection="1">
      <alignment horizontal="center" vertical="center"/>
      <protection hidden="1"/>
    </xf>
    <xf numFmtId="168" fontId="14" fillId="4" borderId="0" xfId="18" applyNumberFormat="1" applyFont="1" applyFill="1" applyBorder="1" applyAlignment="1" applyProtection="1">
      <alignment horizontal="center" vertical="center"/>
      <protection hidden="1"/>
    </xf>
    <xf numFmtId="9" fontId="14" fillId="4" borderId="0" xfId="20" applyNumberFormat="1" applyFont="1" applyFill="1" applyBorder="1" applyAlignment="1" applyProtection="1">
      <alignment horizontal="center" vertical="center"/>
      <protection hidden="1"/>
    </xf>
    <xf numFmtId="167" fontId="14" fillId="4" borderId="0" xfId="1" applyNumberFormat="1" applyFont="1" applyFill="1" applyBorder="1" applyAlignment="1" applyProtection="1">
      <alignment horizontal="center" vertical="center"/>
      <protection hidden="1"/>
    </xf>
    <xf numFmtId="9" fontId="13" fillId="4" borderId="0" xfId="19" applyFont="1" applyFill="1" applyBorder="1" applyAlignment="1" applyProtection="1">
      <alignment horizontal="center" vertical="center"/>
      <protection hidden="1"/>
    </xf>
    <xf numFmtId="9" fontId="13" fillId="4" borderId="0" xfId="2" applyFont="1" applyFill="1" applyBorder="1" applyAlignment="1" applyProtection="1">
      <alignment horizontal="center" vertical="center"/>
      <protection hidden="1"/>
    </xf>
    <xf numFmtId="0" fontId="13" fillId="4" borderId="0" xfId="14" applyFont="1" applyFill="1" applyBorder="1" applyAlignment="1" applyProtection="1">
      <alignment horizontal="center" vertical="center"/>
      <protection hidden="1"/>
    </xf>
    <xf numFmtId="9" fontId="14" fillId="4" borderId="0" xfId="13" applyNumberFormat="1" applyFont="1" applyFill="1" applyBorder="1" applyProtection="1">
      <protection hidden="1"/>
    </xf>
    <xf numFmtId="0" fontId="14" fillId="4" borderId="0" xfId="13" applyFont="1" applyFill="1" applyBorder="1" applyAlignment="1" applyProtection="1">
      <alignment horizontal="center" vertical="center"/>
      <protection hidden="1"/>
    </xf>
    <xf numFmtId="0" fontId="4" fillId="4" borderId="0" xfId="0" applyFont="1" applyFill="1" applyBorder="1" applyAlignment="1" applyProtection="1">
      <alignment horizontal="left"/>
      <protection hidden="1"/>
    </xf>
    <xf numFmtId="0" fontId="17" fillId="4" borderId="0" xfId="0" applyFont="1" applyFill="1" applyBorder="1" applyAlignment="1" applyProtection="1">
      <alignment horizontal="left"/>
      <protection hidden="1"/>
    </xf>
    <xf numFmtId="0" fontId="17" fillId="4" borderId="0" xfId="0" applyFont="1" applyFill="1" applyBorder="1" applyProtection="1">
      <protection hidden="1"/>
    </xf>
    <xf numFmtId="0" fontId="18" fillId="4" borderId="0" xfId="0" applyFont="1" applyFill="1" applyBorder="1" applyAlignment="1" applyProtection="1">
      <alignment horizontal="center" vertical="center"/>
      <protection hidden="1"/>
    </xf>
    <xf numFmtId="0" fontId="18" fillId="4" borderId="0" xfId="0" applyFont="1" applyFill="1" applyBorder="1" applyAlignment="1" applyProtection="1">
      <alignment horizontal="left"/>
      <protection hidden="1"/>
    </xf>
    <xf numFmtId="0" fontId="18" fillId="4" borderId="0" xfId="0" applyFont="1" applyFill="1" applyBorder="1" applyProtection="1">
      <protection hidden="1"/>
    </xf>
    <xf numFmtId="0" fontId="17" fillId="0" borderId="0" xfId="0" applyFont="1" applyAlignment="1" applyProtection="1">
      <alignment horizontal="left"/>
      <protection hidden="1"/>
    </xf>
    <xf numFmtId="0" fontId="12" fillId="4" borderId="0" xfId="0" applyFont="1" applyFill="1" applyBorder="1" applyAlignment="1" applyProtection="1">
      <alignment horizontal="center"/>
      <protection hidden="1"/>
    </xf>
    <xf numFmtId="0" fontId="0" fillId="6" borderId="0" xfId="0" applyFill="1" applyProtection="1">
      <protection hidden="1"/>
    </xf>
    <xf numFmtId="0" fontId="2" fillId="6" borderId="0" xfId="0" applyFont="1" applyFill="1" applyProtection="1">
      <protection hidden="1"/>
    </xf>
    <xf numFmtId="0" fontId="8" fillId="6" borderId="0" xfId="0" applyFont="1" applyFill="1" applyAlignment="1" applyProtection="1">
      <protection hidden="1"/>
    </xf>
    <xf numFmtId="1" fontId="4" fillId="6" borderId="0" xfId="0" applyNumberFormat="1" applyFont="1" applyFill="1" applyAlignment="1" applyProtection="1">
      <alignment horizontal="left"/>
      <protection hidden="1"/>
    </xf>
    <xf numFmtId="0" fontId="9" fillId="6" borderId="8" xfId="0" applyFont="1" applyFill="1" applyBorder="1" applyAlignment="1" applyProtection="1">
      <protection hidden="1"/>
    </xf>
    <xf numFmtId="0" fontId="3" fillId="6" borderId="0" xfId="0" applyFont="1" applyFill="1" applyProtection="1">
      <protection hidden="1"/>
    </xf>
    <xf numFmtId="0" fontId="9" fillId="6" borderId="0" xfId="0" applyFont="1" applyFill="1" applyBorder="1" applyAlignment="1" applyProtection="1">
      <protection hidden="1"/>
    </xf>
    <xf numFmtId="0" fontId="0" fillId="4" borderId="0" xfId="0" applyFill="1" applyProtection="1">
      <protection hidden="1"/>
    </xf>
    <xf numFmtId="1" fontId="12" fillId="4" borderId="0" xfId="0" applyNumberFormat="1" applyFont="1" applyFill="1" applyBorder="1" applyAlignment="1" applyProtection="1">
      <alignment horizontal="center"/>
      <protection hidden="1"/>
    </xf>
    <xf numFmtId="168" fontId="12" fillId="4" borderId="0" xfId="0" applyNumberFormat="1" applyFont="1" applyFill="1" applyBorder="1" applyAlignment="1" applyProtection="1">
      <alignment horizontal="center"/>
      <protection hidden="1"/>
    </xf>
    <xf numFmtId="168" fontId="12" fillId="4" borderId="0" xfId="2" applyNumberFormat="1" applyFont="1" applyFill="1" applyBorder="1" applyAlignment="1" applyProtection="1">
      <alignment horizontal="center"/>
      <protection hidden="1"/>
    </xf>
    <xf numFmtId="1" fontId="12" fillId="4" borderId="0" xfId="1" applyNumberFormat="1" applyFont="1" applyFill="1" applyBorder="1" applyAlignment="1" applyProtection="1">
      <alignment horizontal="center"/>
      <protection hidden="1"/>
    </xf>
    <xf numFmtId="43" fontId="12" fillId="4" borderId="0" xfId="1" applyFont="1" applyFill="1" applyBorder="1" applyAlignment="1" applyProtection="1">
      <alignment horizontal="center"/>
      <protection hidden="1"/>
    </xf>
    <xf numFmtId="167" fontId="12" fillId="4" borderId="0" xfId="1" applyNumberFormat="1" applyFont="1" applyFill="1" applyBorder="1" applyAlignment="1" applyProtection="1">
      <alignment horizontal="center"/>
      <protection hidden="1"/>
    </xf>
    <xf numFmtId="0" fontId="4" fillId="4" borderId="0" xfId="0" applyFont="1" applyFill="1" applyBorder="1" applyAlignment="1" applyProtection="1">
      <alignment horizontal="center"/>
      <protection hidden="1"/>
    </xf>
    <xf numFmtId="0" fontId="13" fillId="4" borderId="0" xfId="0" applyFont="1" applyFill="1" applyBorder="1" applyAlignment="1" applyProtection="1">
      <alignment vertical="center" wrapText="1"/>
      <protection hidden="1"/>
    </xf>
    <xf numFmtId="0" fontId="14" fillId="4" borderId="0" xfId="13" applyNumberFormat="1" applyFont="1" applyFill="1" applyBorder="1" applyAlignment="1" applyProtection="1">
      <alignment vertical="center"/>
      <protection hidden="1"/>
    </xf>
    <xf numFmtId="0" fontId="15" fillId="4" borderId="0" xfId="13" applyFont="1" applyFill="1" applyBorder="1" applyAlignment="1" applyProtection="1">
      <protection hidden="1"/>
    </xf>
    <xf numFmtId="0" fontId="4" fillId="4" borderId="0" xfId="0" applyFont="1" applyFill="1" applyBorder="1" applyAlignment="1" applyProtection="1">
      <alignment horizontal="right" vertical="center"/>
      <protection hidden="1"/>
    </xf>
    <xf numFmtId="0" fontId="20" fillId="4" borderId="0" xfId="0" applyFont="1" applyFill="1" applyBorder="1" applyAlignment="1" applyProtection="1">
      <alignment horizontal="center" vertical="center"/>
      <protection hidden="1"/>
    </xf>
    <xf numFmtId="0" fontId="21" fillId="4" borderId="0" xfId="0" applyFont="1" applyFill="1" applyBorder="1" applyProtection="1">
      <protection hidden="1"/>
    </xf>
    <xf numFmtId="1" fontId="21" fillId="4" borderId="0" xfId="0" applyNumberFormat="1" applyFont="1" applyFill="1" applyBorder="1" applyProtection="1">
      <protection hidden="1"/>
    </xf>
    <xf numFmtId="168" fontId="2" fillId="7" borderId="0" xfId="21" applyNumberFormat="1" applyFont="1" applyFill="1" applyBorder="1" applyAlignment="1" applyProtection="1">
      <alignment horizontal="center" vertical="center"/>
      <protection hidden="1"/>
    </xf>
    <xf numFmtId="1" fontId="4" fillId="4" borderId="0" xfId="2" applyNumberFormat="1" applyFont="1" applyFill="1" applyBorder="1" applyAlignment="1" applyProtection="1">
      <alignment horizontal="center"/>
      <protection hidden="1"/>
    </xf>
    <xf numFmtId="2" fontId="19" fillId="4" borderId="0" xfId="0" applyNumberFormat="1" applyFont="1" applyFill="1" applyBorder="1" applyAlignment="1" applyProtection="1">
      <alignment horizontal="center"/>
      <protection hidden="1"/>
    </xf>
    <xf numFmtId="1" fontId="19" fillId="4" borderId="0" xfId="0" applyNumberFormat="1" applyFont="1" applyFill="1" applyBorder="1" applyAlignment="1" applyProtection="1">
      <alignment horizontal="center"/>
      <protection hidden="1"/>
    </xf>
    <xf numFmtId="0" fontId="14" fillId="4" borderId="0" xfId="0" applyFont="1" applyFill="1" applyBorder="1" applyAlignment="1" applyProtection="1">
      <alignment vertical="center"/>
      <protection hidden="1"/>
    </xf>
    <xf numFmtId="0" fontId="22" fillId="4" borderId="0" xfId="0" applyFont="1" applyFill="1" applyBorder="1" applyAlignment="1" applyProtection="1">
      <alignment horizontal="center" vertical="center"/>
      <protection hidden="1"/>
    </xf>
    <xf numFmtId="0" fontId="22" fillId="4" borderId="0" xfId="0" applyFont="1" applyFill="1" applyBorder="1" applyAlignment="1" applyProtection="1">
      <alignment horizontal="center" vertical="center" wrapText="1"/>
      <protection hidden="1"/>
    </xf>
    <xf numFmtId="9" fontId="14" fillId="4" borderId="0" xfId="18" applyFont="1" applyFill="1" applyBorder="1" applyAlignment="1" applyProtection="1">
      <alignment horizontal="center" vertical="center"/>
      <protection hidden="1"/>
    </xf>
    <xf numFmtId="0" fontId="23" fillId="7" borderId="0" xfId="21" applyFont="1" applyFill="1" applyBorder="1" applyAlignment="1" applyProtection="1">
      <alignment horizontal="center" vertical="center" wrapText="1"/>
      <protection hidden="1"/>
    </xf>
    <xf numFmtId="10" fontId="22" fillId="4" borderId="0" xfId="0" applyNumberFormat="1" applyFont="1" applyFill="1" applyBorder="1" applyAlignment="1" applyProtection="1">
      <alignment horizontal="center" vertical="center"/>
      <protection hidden="1"/>
    </xf>
    <xf numFmtId="9" fontId="14" fillId="4" borderId="0" xfId="18" applyFont="1" applyFill="1" applyBorder="1" applyAlignment="1" applyProtection="1">
      <alignment horizontal="center"/>
      <protection hidden="1"/>
    </xf>
    <xf numFmtId="4" fontId="14" fillId="4" borderId="0" xfId="0" applyNumberFormat="1" applyFont="1" applyFill="1" applyBorder="1" applyAlignment="1" applyProtection="1">
      <alignment vertical="center"/>
      <protection hidden="1"/>
    </xf>
    <xf numFmtId="9" fontId="22" fillId="4" borderId="0" xfId="2" applyFont="1" applyFill="1" applyBorder="1" applyAlignment="1" applyProtection="1">
      <alignment horizontal="center" vertical="center"/>
      <protection hidden="1"/>
    </xf>
    <xf numFmtId="0" fontId="4" fillId="8" borderId="0" xfId="0" applyFont="1" applyFill="1" applyBorder="1" applyAlignment="1">
      <alignment vertical="center"/>
    </xf>
    <xf numFmtId="43" fontId="4" fillId="8" borderId="0" xfId="1" applyNumberFormat="1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43" fontId="4" fillId="4" borderId="0" xfId="1" applyNumberFormat="1" applyFont="1" applyFill="1" applyBorder="1" applyAlignment="1">
      <alignment vertical="center"/>
    </xf>
    <xf numFmtId="0" fontId="2" fillId="8" borderId="0" xfId="0" applyFont="1" applyFill="1" applyBorder="1" applyAlignment="1">
      <alignment vertical="center"/>
    </xf>
    <xf numFmtId="43" fontId="2" fillId="8" borderId="0" xfId="1" applyNumberFormat="1" applyFont="1" applyFill="1" applyBorder="1" applyAlignment="1">
      <alignment vertical="center"/>
    </xf>
    <xf numFmtId="0" fontId="0" fillId="6" borderId="0" xfId="0" applyFill="1" applyBorder="1" applyProtection="1">
      <protection hidden="1"/>
    </xf>
    <xf numFmtId="0" fontId="8" fillId="6" borderId="0" xfId="0" applyFont="1" applyFill="1" applyBorder="1" applyAlignment="1" applyProtection="1">
      <protection hidden="1"/>
    </xf>
    <xf numFmtId="0" fontId="0" fillId="6" borderId="0" xfId="0" applyFill="1" applyBorder="1" applyAlignment="1" applyProtection="1">
      <alignment vertical="center"/>
      <protection hidden="1"/>
    </xf>
    <xf numFmtId="0" fontId="8" fillId="6" borderId="0" xfId="0" applyFont="1" applyFill="1" applyBorder="1" applyAlignment="1" applyProtection="1">
      <alignment vertical="center"/>
      <protection hidden="1"/>
    </xf>
    <xf numFmtId="1" fontId="2" fillId="6" borderId="10" xfId="2" applyNumberFormat="1" applyFont="1" applyFill="1" applyBorder="1" applyAlignment="1" applyProtection="1">
      <alignment horizontal="center" vertical="center"/>
      <protection locked="0" hidden="1"/>
    </xf>
    <xf numFmtId="168" fontId="2" fillId="6" borderId="10" xfId="2" applyNumberFormat="1" applyFont="1" applyFill="1" applyBorder="1" applyAlignment="1" applyProtection="1">
      <alignment horizontal="center" vertical="center"/>
      <protection locked="0" hidden="1"/>
    </xf>
    <xf numFmtId="2" fontId="2" fillId="6" borderId="10" xfId="2" applyNumberFormat="1" applyFont="1" applyFill="1" applyBorder="1" applyAlignment="1" applyProtection="1">
      <alignment horizontal="center" vertical="center"/>
      <protection locked="0" hidden="1"/>
    </xf>
    <xf numFmtId="0" fontId="0" fillId="6" borderId="17" xfId="0" applyFill="1" applyBorder="1" applyAlignment="1" applyProtection="1">
      <alignment vertical="center"/>
      <protection hidden="1"/>
    </xf>
    <xf numFmtId="0" fontId="4" fillId="6" borderId="16" xfId="0" applyFont="1" applyFill="1" applyBorder="1" applyProtection="1">
      <protection hidden="1"/>
    </xf>
    <xf numFmtId="0" fontId="4" fillId="6" borderId="17" xfId="0" applyFont="1" applyFill="1" applyBorder="1" applyProtection="1">
      <protection hidden="1"/>
    </xf>
    <xf numFmtId="0" fontId="4" fillId="6" borderId="18" xfId="0" applyFont="1" applyFill="1" applyBorder="1" applyProtection="1">
      <protection hidden="1"/>
    </xf>
    <xf numFmtId="1" fontId="2" fillId="6" borderId="15" xfId="2" applyNumberFormat="1" applyFont="1" applyFill="1" applyBorder="1" applyAlignment="1" applyProtection="1">
      <alignment horizontal="center" vertical="center"/>
      <protection locked="0" hidden="1"/>
    </xf>
    <xf numFmtId="1" fontId="2" fillId="6" borderId="20" xfId="2" applyNumberFormat="1" applyFont="1" applyFill="1" applyBorder="1" applyAlignment="1" applyProtection="1">
      <alignment horizontal="center" vertical="center"/>
      <protection locked="0" hidden="1"/>
    </xf>
    <xf numFmtId="0" fontId="8" fillId="6" borderId="0" xfId="0" applyFont="1" applyFill="1" applyAlignment="1" applyProtection="1">
      <alignment horizontal="center" vertical="center"/>
      <protection hidden="1"/>
    </xf>
    <xf numFmtId="168" fontId="24" fillId="6" borderId="2" xfId="0" applyNumberFormat="1" applyFont="1" applyFill="1" applyBorder="1" applyAlignment="1" applyProtection="1">
      <alignment horizontal="center" vertical="center"/>
      <protection hidden="1"/>
    </xf>
    <xf numFmtId="168" fontId="24" fillId="6" borderId="3" xfId="0" applyNumberFormat="1" applyFont="1" applyFill="1" applyBorder="1" applyAlignment="1" applyProtection="1">
      <alignment horizontal="center" vertical="center"/>
      <protection hidden="1"/>
    </xf>
    <xf numFmtId="168" fontId="24" fillId="6" borderId="4" xfId="0" applyNumberFormat="1" applyFont="1" applyFill="1" applyBorder="1" applyAlignment="1" applyProtection="1">
      <alignment horizontal="center" vertical="center"/>
      <protection hidden="1"/>
    </xf>
    <xf numFmtId="168" fontId="24" fillId="6" borderId="5" xfId="0" applyNumberFormat="1" applyFont="1" applyFill="1" applyBorder="1" applyAlignment="1" applyProtection="1">
      <alignment horizontal="center" vertical="center"/>
      <protection hidden="1"/>
    </xf>
    <xf numFmtId="168" fontId="24" fillId="6" borderId="6" xfId="0" applyNumberFormat="1" applyFont="1" applyFill="1" applyBorder="1" applyAlignment="1" applyProtection="1">
      <alignment horizontal="center" vertical="center"/>
      <protection hidden="1"/>
    </xf>
    <xf numFmtId="168" fontId="24" fillId="6" borderId="7" xfId="0" applyNumberFormat="1" applyFont="1" applyFill="1" applyBorder="1" applyAlignment="1" applyProtection="1">
      <alignment horizontal="center" vertical="center"/>
      <protection hidden="1"/>
    </xf>
    <xf numFmtId="169" fontId="25" fillId="6" borderId="2" xfId="0" applyNumberFormat="1" applyFont="1" applyFill="1" applyBorder="1" applyAlignment="1" applyProtection="1">
      <alignment horizontal="center" vertical="center"/>
      <protection hidden="1"/>
    </xf>
    <xf numFmtId="169" fontId="25" fillId="6" borderId="11" xfId="0" applyNumberFormat="1" applyFont="1" applyFill="1" applyBorder="1" applyAlignment="1" applyProtection="1">
      <alignment horizontal="center" vertical="center"/>
      <protection hidden="1"/>
    </xf>
    <xf numFmtId="169" fontId="25" fillId="6" borderId="3" xfId="0" applyNumberFormat="1" applyFont="1" applyFill="1" applyBorder="1" applyAlignment="1" applyProtection="1">
      <alignment horizontal="center" vertical="center"/>
      <protection hidden="1"/>
    </xf>
    <xf numFmtId="169" fontId="25" fillId="6" borderId="4" xfId="0" applyNumberFormat="1" applyFont="1" applyFill="1" applyBorder="1" applyAlignment="1" applyProtection="1">
      <alignment horizontal="center" vertical="center"/>
      <protection hidden="1"/>
    </xf>
    <xf numFmtId="169" fontId="25" fillId="6" borderId="0" xfId="0" applyNumberFormat="1" applyFont="1" applyFill="1" applyBorder="1" applyAlignment="1" applyProtection="1">
      <alignment horizontal="center" vertical="center"/>
      <protection hidden="1"/>
    </xf>
    <xf numFmtId="169" fontId="25" fillId="6" borderId="5" xfId="0" applyNumberFormat="1" applyFont="1" applyFill="1" applyBorder="1" applyAlignment="1" applyProtection="1">
      <alignment horizontal="center" vertical="center"/>
      <protection hidden="1"/>
    </xf>
    <xf numFmtId="169" fontId="25" fillId="6" borderId="6" xfId="0" applyNumberFormat="1" applyFont="1" applyFill="1" applyBorder="1" applyAlignment="1" applyProtection="1">
      <alignment horizontal="center" vertical="center"/>
      <protection hidden="1"/>
    </xf>
    <xf numFmtId="169" fontId="25" fillId="6" borderId="8" xfId="0" applyNumberFormat="1" applyFont="1" applyFill="1" applyBorder="1" applyAlignment="1" applyProtection="1">
      <alignment horizontal="center" vertical="center"/>
      <protection hidden="1"/>
    </xf>
    <xf numFmtId="169" fontId="25" fillId="6" borderId="7" xfId="0" applyNumberFormat="1" applyFont="1" applyFill="1" applyBorder="1" applyAlignment="1" applyProtection="1">
      <alignment horizontal="center" vertical="center"/>
      <protection hidden="1"/>
    </xf>
    <xf numFmtId="0" fontId="26" fillId="6" borderId="21" xfId="0" applyFont="1" applyFill="1" applyBorder="1" applyAlignment="1" applyProtection="1">
      <alignment horizontal="center" vertical="center" textRotation="45"/>
      <protection hidden="1"/>
    </xf>
    <xf numFmtId="0" fontId="26" fillId="6" borderId="22" xfId="0" applyFont="1" applyFill="1" applyBorder="1" applyAlignment="1" applyProtection="1">
      <alignment horizontal="center" vertical="center" textRotation="45"/>
      <protection hidden="1"/>
    </xf>
    <xf numFmtId="0" fontId="26" fillId="6" borderId="14" xfId="0" applyFont="1" applyFill="1" applyBorder="1" applyAlignment="1" applyProtection="1">
      <alignment horizontal="center" vertical="center" textRotation="45"/>
      <protection hidden="1"/>
    </xf>
    <xf numFmtId="168" fontId="2" fillId="6" borderId="15" xfId="2" applyNumberFormat="1" applyFont="1" applyFill="1" applyBorder="1" applyAlignment="1" applyProtection="1">
      <alignment horizontal="center" vertical="center"/>
      <protection locked="0" hidden="1"/>
    </xf>
    <xf numFmtId="168" fontId="2" fillId="6" borderId="20" xfId="2" applyNumberFormat="1" applyFont="1" applyFill="1" applyBorder="1" applyAlignment="1" applyProtection="1">
      <alignment horizontal="center" vertical="center"/>
      <protection locked="0" hidden="1"/>
    </xf>
    <xf numFmtId="168" fontId="2" fillId="6" borderId="12" xfId="2" applyNumberFormat="1" applyFont="1" applyFill="1" applyBorder="1" applyAlignment="1" applyProtection="1">
      <alignment horizontal="center" vertical="center"/>
      <protection locked="0" hidden="1"/>
    </xf>
    <xf numFmtId="168" fontId="2" fillId="6" borderId="13" xfId="2" applyNumberFormat="1" applyFont="1" applyFill="1" applyBorder="1" applyAlignment="1" applyProtection="1">
      <alignment horizontal="center" vertical="center"/>
      <protection locked="0" hidden="1"/>
    </xf>
    <xf numFmtId="0" fontId="2" fillId="6" borderId="12" xfId="0" applyFont="1" applyFill="1" applyBorder="1" applyAlignment="1" applyProtection="1">
      <alignment horizontal="center" vertical="center"/>
      <protection locked="0" hidden="1"/>
    </xf>
    <xf numFmtId="0" fontId="2" fillId="6" borderId="13" xfId="0" applyFont="1" applyFill="1" applyBorder="1" applyAlignment="1" applyProtection="1">
      <alignment horizontal="center" vertical="center"/>
      <protection locked="0" hidden="1"/>
    </xf>
    <xf numFmtId="0" fontId="2" fillId="6" borderId="15" xfId="0" applyFont="1" applyFill="1" applyBorder="1" applyAlignment="1" applyProtection="1">
      <alignment horizontal="center" vertical="center"/>
      <protection locked="0" hidden="1"/>
    </xf>
    <xf numFmtId="0" fontId="2" fillId="6" borderId="20" xfId="0" applyFont="1" applyFill="1" applyBorder="1" applyAlignment="1" applyProtection="1">
      <alignment horizontal="center" vertical="center"/>
      <protection locked="0" hidden="1"/>
    </xf>
    <xf numFmtId="1" fontId="2" fillId="6" borderId="15" xfId="1" applyNumberFormat="1" applyFont="1" applyFill="1" applyBorder="1" applyAlignment="1" applyProtection="1">
      <alignment horizontal="center" vertical="center"/>
      <protection locked="0" hidden="1"/>
    </xf>
    <xf numFmtId="1" fontId="2" fillId="6" borderId="20" xfId="1" applyNumberFormat="1" applyFont="1" applyFill="1" applyBorder="1" applyAlignment="1" applyProtection="1">
      <alignment horizontal="center" vertical="center"/>
      <protection locked="0" hidden="1"/>
    </xf>
    <xf numFmtId="0" fontId="14" fillId="4" borderId="0" xfId="13" applyNumberFormat="1" applyFont="1" applyFill="1" applyBorder="1" applyAlignment="1" applyProtection="1">
      <alignment horizontal="center" vertical="center"/>
      <protection hidden="1"/>
    </xf>
    <xf numFmtId="0" fontId="4" fillId="6" borderId="16" xfId="0" applyFont="1" applyFill="1" applyBorder="1" applyAlignment="1" applyProtection="1">
      <alignment horizontal="center"/>
      <protection hidden="1"/>
    </xf>
    <xf numFmtId="0" fontId="2" fillId="6" borderId="19" xfId="0" applyFont="1" applyFill="1" applyBorder="1" applyProtection="1">
      <protection hidden="1"/>
    </xf>
  </cellXfs>
  <cellStyles count="22">
    <cellStyle name=" Writer Import]_x000d__x000a_Display Dialog=No_x000d__x000a__x000d__x000a_[Horizontal Arrange]_x000d__x000a_Dimensions Interlocking=Yes_x000d__x000a_Sum Hierarchy=Yes_x000d__x000a_Generate" xfId="3"/>
    <cellStyle name=" Writer Import]_x000d__x000a_Display Dialog=No_x000d__x000a__x000d__x000a_[Horizontal Arrange]_x000d__x000a_Dimensions Interlocking=Yes_x000d__x000a_Sum Hierarchy=Yes_x000d__x000a_Generate 2 2" xfId="6"/>
    <cellStyle name=" Writer Import]_x000d__x000a_Display Dialog=No_x000d__x000a__x000d__x000a_[Horizontal Arrange]_x000d__x000a_Dimensions Interlocking=Yes_x000d__x000a_Sum Hierarchy=Yes_x000d__x000a_Generate_Prime variable Février 2010" xfId="7"/>
    <cellStyle name="% 2 34" xfId="8"/>
    <cellStyle name="% 2 36" xfId="9"/>
    <cellStyle name="% 3" xfId="4"/>
    <cellStyle name="% 3 2" xfId="10"/>
    <cellStyle name="%_PAI_1 3" xfId="11"/>
    <cellStyle name="Milliers" xfId="1" builtinId="3"/>
    <cellStyle name="Milliers 3" xfId="20"/>
    <cellStyle name="Normal" xfId="0" builtinId="0"/>
    <cellStyle name="Normal 14" xfId="12"/>
    <cellStyle name="Normal 2" xfId="5"/>
    <cellStyle name="Normal 2 34" xfId="13"/>
    <cellStyle name="Normal 5" xfId="14"/>
    <cellStyle name="Normal 6" xfId="15"/>
    <cellStyle name="Normal 7" xfId="16"/>
    <cellStyle name="Normal 8" xfId="17"/>
    <cellStyle name="Pourcentage" xfId="2" builtinId="5"/>
    <cellStyle name="Pourcentage 2" xfId="18"/>
    <cellStyle name="Pourcentage 3" xfId="19"/>
    <cellStyle name="Sortie" xfId="21" builtinId="21"/>
  </cellStyles>
  <dxfs count="2"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Lines="3" dropStyle="combo" dx="16" fmlaLink="$A$8" fmlaRange="SBASE!$F$3:$F$5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29</xdr:row>
          <xdr:rowOff>0</xdr:rowOff>
        </xdr:from>
        <xdr:to>
          <xdr:col>8</xdr:col>
          <xdr:colOff>0</xdr:colOff>
          <xdr:row>31</xdr:row>
          <xdr:rowOff>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0" i="0" u="dbl" strike="noStrike" baseline="0">
                  <a:solidFill>
                    <a:srgbClr val="000000"/>
                  </a:solidFill>
                  <a:latin typeface="FrankRuehl"/>
                  <a:cs typeface="FrankRuehl"/>
                </a:rPr>
                <a:t>Nouvelle Simulation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0</xdr:rowOff>
        </xdr:from>
        <xdr:to>
          <xdr:col>2</xdr:col>
          <xdr:colOff>666750</xdr:colOff>
          <xdr:row>8</xdr:row>
          <xdr:rowOff>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W193"/>
  <sheetViews>
    <sheetView showGridLines="0" showRowColHeaders="0" tabSelected="1" workbookViewId="0">
      <selection activeCell="F16" activeCellId="2" sqref="F6 F12 F16 F18 K8:M15"/>
    </sheetView>
  </sheetViews>
  <sheetFormatPr baseColWidth="10" defaultRowHeight="15" x14ac:dyDescent="0.25"/>
  <cols>
    <col min="1" max="1" width="11.42578125" style="9"/>
    <col min="2" max="5" width="11.42578125" style="13"/>
    <col min="6" max="6" width="13.7109375" style="13" bestFit="1" customWidth="1"/>
    <col min="7" max="7" width="6.28515625" style="13" customWidth="1"/>
    <col min="8" max="8" width="7.42578125" style="13" customWidth="1"/>
    <col min="9" max="9" width="6.42578125" style="13" customWidth="1"/>
    <col min="10" max="10" width="11.42578125" style="13"/>
    <col min="11" max="11" width="14" style="13" bestFit="1" customWidth="1"/>
    <col min="12" max="13" width="11.42578125" style="13"/>
    <col min="14" max="14" width="10.85546875" style="13" customWidth="1"/>
    <col min="15" max="16384" width="11.42578125" style="13"/>
  </cols>
  <sheetData>
    <row r="4" spans="1:18" x14ac:dyDescent="0.25">
      <c r="A4" s="5"/>
    </row>
    <row r="5" spans="1:18" s="6" customFormat="1" ht="15.75" thickBot="1" x14ac:dyDescent="0.3">
      <c r="A5" s="8">
        <v>6</v>
      </c>
      <c r="B5" s="38"/>
      <c r="C5" s="38"/>
      <c r="D5" s="38"/>
      <c r="E5" s="38"/>
      <c r="F5" s="38"/>
      <c r="G5" s="38"/>
      <c r="H5" s="79"/>
      <c r="I5" s="79"/>
      <c r="J5" s="38"/>
      <c r="K5" s="38"/>
      <c r="L5" s="38"/>
      <c r="M5" s="38"/>
      <c r="N5" s="38"/>
      <c r="O5" s="38"/>
      <c r="P5" s="38"/>
      <c r="Q5" s="38"/>
      <c r="R5" s="38"/>
    </row>
    <row r="6" spans="1:18" s="6" customFormat="1" ht="20.25" thickTop="1" thickBot="1" x14ac:dyDescent="0.3">
      <c r="A6" s="8">
        <v>1</v>
      </c>
      <c r="B6" s="92" t="s">
        <v>21</v>
      </c>
      <c r="C6" s="92"/>
      <c r="D6" s="38"/>
      <c r="E6" s="38"/>
      <c r="F6" s="39" t="s">
        <v>52</v>
      </c>
      <c r="G6" s="38"/>
      <c r="H6" s="90"/>
      <c r="I6" s="91"/>
      <c r="J6" s="38"/>
      <c r="K6" s="79"/>
      <c r="L6" s="79"/>
      <c r="M6" s="79"/>
      <c r="N6" s="38"/>
      <c r="O6" s="38"/>
      <c r="P6" s="38"/>
      <c r="Q6" s="38"/>
      <c r="R6" s="38"/>
    </row>
    <row r="7" spans="1:18" s="6" customFormat="1" ht="4.5" customHeight="1" thickTop="1" thickBot="1" x14ac:dyDescent="0.35">
      <c r="A7" s="8">
        <v>1</v>
      </c>
      <c r="B7" s="92"/>
      <c r="C7" s="92"/>
      <c r="D7" s="38"/>
      <c r="E7" s="40"/>
      <c r="F7" s="45"/>
      <c r="G7" s="38"/>
      <c r="H7" s="81"/>
      <c r="I7" s="81"/>
      <c r="J7" s="38"/>
      <c r="K7" s="80"/>
      <c r="L7" s="80"/>
      <c r="M7" s="79"/>
      <c r="N7" s="38"/>
      <c r="O7" s="38"/>
      <c r="P7" s="38"/>
      <c r="Q7" s="38"/>
      <c r="R7" s="38"/>
    </row>
    <row r="8" spans="1:18" s="6" customFormat="1" ht="18.75" customHeight="1" thickTop="1" thickBot="1" x14ac:dyDescent="0.3">
      <c r="A8" s="8">
        <v>3</v>
      </c>
      <c r="B8" s="38"/>
      <c r="C8" s="38"/>
      <c r="D8" s="38"/>
      <c r="E8" s="38"/>
      <c r="F8" s="39" t="s">
        <v>53</v>
      </c>
      <c r="G8" s="38"/>
      <c r="H8" s="113"/>
      <c r="I8" s="114"/>
      <c r="J8" s="38"/>
      <c r="K8" s="108" t="s">
        <v>28</v>
      </c>
      <c r="L8" s="123" t="s">
        <v>52</v>
      </c>
      <c r="M8" s="83"/>
      <c r="N8" s="41"/>
      <c r="O8" s="42"/>
      <c r="P8" s="42"/>
      <c r="Q8" s="38"/>
      <c r="R8" s="38"/>
    </row>
    <row r="9" spans="1:18" s="6" customFormat="1" ht="4.5" customHeight="1" thickTop="1" thickBot="1" x14ac:dyDescent="0.3">
      <c r="A9" s="8"/>
      <c r="B9" s="38"/>
      <c r="C9" s="38"/>
      <c r="D9" s="38"/>
      <c r="E9" s="38"/>
      <c r="F9" s="45"/>
      <c r="G9" s="38"/>
      <c r="H9" s="81"/>
      <c r="I9" s="81"/>
      <c r="J9" s="38"/>
      <c r="K9" s="109"/>
      <c r="L9" s="122"/>
      <c r="M9" s="88"/>
      <c r="N9" s="38"/>
      <c r="O9" s="93"/>
      <c r="P9" s="94"/>
      <c r="Q9" s="38"/>
      <c r="R9" s="38"/>
    </row>
    <row r="10" spans="1:18" s="6" customFormat="1" ht="18.75" customHeight="1" thickTop="1" thickBot="1" x14ac:dyDescent="0.3">
      <c r="A10" s="8"/>
      <c r="B10" s="38"/>
      <c r="C10" s="38"/>
      <c r="D10" s="38"/>
      <c r="E10" s="38"/>
      <c r="F10" s="39" t="s">
        <v>54</v>
      </c>
      <c r="G10" s="38"/>
      <c r="H10" s="115"/>
      <c r="I10" s="116"/>
      <c r="J10" s="38"/>
      <c r="K10" s="109"/>
      <c r="L10" s="123" t="s">
        <v>53</v>
      </c>
      <c r="M10" s="84"/>
      <c r="N10" s="38"/>
      <c r="O10" s="95"/>
      <c r="P10" s="96"/>
      <c r="Q10" s="38"/>
      <c r="R10" s="38"/>
    </row>
    <row r="11" spans="1:18" s="6" customFormat="1" ht="4.5" customHeight="1" thickTop="1" thickBot="1" x14ac:dyDescent="0.3">
      <c r="A11" s="8"/>
      <c r="B11" s="38"/>
      <c r="C11" s="38"/>
      <c r="D11" s="38"/>
      <c r="E11" s="38"/>
      <c r="F11" s="45"/>
      <c r="G11" s="38"/>
      <c r="H11" s="81"/>
      <c r="I11" s="82"/>
      <c r="J11" s="38"/>
      <c r="K11" s="109"/>
      <c r="L11" s="122"/>
      <c r="M11" s="88"/>
      <c r="N11" s="38"/>
      <c r="O11" s="95"/>
      <c r="P11" s="96"/>
      <c r="Q11" s="38"/>
      <c r="R11" s="38"/>
    </row>
    <row r="12" spans="1:18" s="6" customFormat="1" ht="18.75" customHeight="1" thickTop="1" thickBot="1" x14ac:dyDescent="0.3">
      <c r="A12" s="8" t="str">
        <f>A6&amp;A5</f>
        <v>16</v>
      </c>
      <c r="B12" s="92"/>
      <c r="C12" s="92"/>
      <c r="D12" s="38"/>
      <c r="E12" s="38"/>
      <c r="F12" s="39" t="s">
        <v>55</v>
      </c>
      <c r="G12" s="38"/>
      <c r="H12" s="117"/>
      <c r="I12" s="118"/>
      <c r="J12" s="38"/>
      <c r="K12" s="109"/>
      <c r="L12" s="123" t="s">
        <v>54</v>
      </c>
      <c r="M12" s="85"/>
      <c r="N12" s="38"/>
      <c r="O12" s="95"/>
      <c r="P12" s="96"/>
      <c r="Q12" s="38"/>
      <c r="R12" s="38"/>
    </row>
    <row r="13" spans="1:18" s="6" customFormat="1" ht="4.5" customHeight="1" thickTop="1" thickBot="1" x14ac:dyDescent="0.3">
      <c r="A13" s="5"/>
      <c r="B13" s="38"/>
      <c r="C13" s="38"/>
      <c r="D13" s="38"/>
      <c r="E13" s="38"/>
      <c r="F13" s="45"/>
      <c r="G13" s="38"/>
      <c r="H13" s="81"/>
      <c r="I13" s="81"/>
      <c r="J13" s="38"/>
      <c r="K13" s="109"/>
      <c r="L13" s="122"/>
      <c r="M13" s="88"/>
      <c r="N13" s="38"/>
      <c r="O13" s="95"/>
      <c r="P13" s="96"/>
      <c r="Q13" s="38"/>
      <c r="R13" s="38"/>
    </row>
    <row r="14" spans="1:18" s="6" customFormat="1" ht="18.75" customHeight="1" thickTop="1" thickBot="1" x14ac:dyDescent="0.3">
      <c r="A14" s="5"/>
      <c r="B14" s="38"/>
      <c r="C14" s="38"/>
      <c r="D14" s="38"/>
      <c r="E14" s="38"/>
      <c r="F14" s="39" t="s">
        <v>56</v>
      </c>
      <c r="G14" s="38"/>
      <c r="H14" s="113"/>
      <c r="I14" s="114"/>
      <c r="J14" s="38"/>
      <c r="K14" s="109"/>
      <c r="L14" s="123" t="s">
        <v>55</v>
      </c>
      <c r="M14" s="85"/>
      <c r="N14" s="38"/>
      <c r="O14" s="97"/>
      <c r="P14" s="98"/>
      <c r="Q14" s="38"/>
      <c r="R14" s="38"/>
    </row>
    <row r="15" spans="1:18" s="6" customFormat="1" ht="4.5" customHeight="1" thickTop="1" thickBot="1" x14ac:dyDescent="0.3">
      <c r="A15" s="36"/>
      <c r="B15" s="38"/>
      <c r="C15" s="38"/>
      <c r="D15" s="38"/>
      <c r="E15" s="38"/>
      <c r="F15" s="45"/>
      <c r="G15" s="38"/>
      <c r="H15" s="81"/>
      <c r="I15" s="81"/>
      <c r="J15" s="38"/>
      <c r="K15" s="110"/>
      <c r="L15" s="87"/>
      <c r="M15" s="89"/>
      <c r="N15" s="38"/>
      <c r="O15" s="38"/>
      <c r="P15" s="38"/>
      <c r="Q15" s="38"/>
      <c r="R15" s="38"/>
    </row>
    <row r="16" spans="1:18" s="6" customFormat="1" ht="18.75" customHeight="1" thickTop="1" thickBot="1" x14ac:dyDescent="0.35">
      <c r="A16" s="36"/>
      <c r="B16" s="92"/>
      <c r="C16" s="92"/>
      <c r="D16" s="38"/>
      <c r="E16" s="38"/>
      <c r="F16" s="39" t="s">
        <v>57</v>
      </c>
      <c r="G16" s="38"/>
      <c r="H16" s="119"/>
      <c r="I16" s="120"/>
      <c r="J16" s="38"/>
      <c r="K16" s="79"/>
      <c r="L16" s="80"/>
      <c r="M16" s="79"/>
      <c r="N16" s="38"/>
      <c r="O16" s="38"/>
      <c r="P16" s="38"/>
      <c r="Q16" s="38"/>
      <c r="R16" s="38"/>
    </row>
    <row r="17" spans="1:18" s="6" customFormat="1" ht="4.5" customHeight="1" thickTop="1" thickBot="1" x14ac:dyDescent="0.35">
      <c r="A17" s="36"/>
      <c r="B17" s="38"/>
      <c r="C17" s="38"/>
      <c r="D17" s="38"/>
      <c r="E17" s="43"/>
      <c r="F17" s="45"/>
      <c r="G17" s="38"/>
      <c r="H17" s="86"/>
      <c r="I17" s="86"/>
      <c r="J17" s="38"/>
      <c r="K17" s="38"/>
      <c r="L17" s="40"/>
      <c r="M17" s="38"/>
      <c r="N17" s="38"/>
      <c r="O17" s="38"/>
      <c r="P17" s="38"/>
      <c r="Q17" s="38"/>
      <c r="R17" s="38"/>
    </row>
    <row r="18" spans="1:18" s="6" customFormat="1" ht="18.75" customHeight="1" thickTop="1" thickBot="1" x14ac:dyDescent="0.35">
      <c r="A18" s="36"/>
      <c r="B18" s="92"/>
      <c r="C18" s="92"/>
      <c r="D18" s="38"/>
      <c r="E18" s="38"/>
      <c r="F18" s="39" t="s">
        <v>58</v>
      </c>
      <c r="G18" s="38"/>
      <c r="H18" s="111"/>
      <c r="I18" s="112"/>
      <c r="J18" s="38"/>
      <c r="K18" s="38"/>
      <c r="L18" s="40"/>
      <c r="M18" s="38"/>
      <c r="N18" s="38"/>
      <c r="O18" s="44"/>
      <c r="P18" s="44"/>
      <c r="Q18" s="38"/>
      <c r="R18" s="38"/>
    </row>
    <row r="19" spans="1:18" s="6" customFormat="1" ht="4.5" customHeight="1" thickTop="1" x14ac:dyDescent="0.3">
      <c r="A19" s="5"/>
      <c r="B19" s="38"/>
      <c r="C19" s="43"/>
      <c r="D19" s="38"/>
      <c r="E19" s="38"/>
      <c r="F19" s="45"/>
      <c r="G19" s="38"/>
      <c r="H19" s="79"/>
      <c r="I19" s="79"/>
      <c r="J19" s="38"/>
      <c r="K19" s="38"/>
      <c r="L19" s="40"/>
      <c r="M19" s="38"/>
      <c r="N19" s="38"/>
      <c r="O19" s="99"/>
      <c r="P19" s="100"/>
      <c r="Q19" s="101"/>
      <c r="R19" s="38"/>
    </row>
    <row r="20" spans="1:18" s="6" customFormat="1" ht="21" customHeight="1" x14ac:dyDescent="0.3">
      <c r="A20" s="5"/>
      <c r="B20" s="38"/>
      <c r="C20" s="38"/>
      <c r="D20" s="38"/>
      <c r="E20" s="38"/>
      <c r="F20" s="39"/>
      <c r="G20" s="38"/>
      <c r="H20" s="79"/>
      <c r="I20" s="79"/>
      <c r="J20" s="38"/>
      <c r="K20" s="38"/>
      <c r="L20" s="40"/>
      <c r="M20" s="38"/>
      <c r="N20" s="38"/>
      <c r="O20" s="102"/>
      <c r="P20" s="103"/>
      <c r="Q20" s="104"/>
      <c r="R20" s="38"/>
    </row>
    <row r="21" spans="1:18" s="6" customFormat="1" ht="5.25" customHeight="1" x14ac:dyDescent="0.3">
      <c r="A21" s="5"/>
      <c r="B21" s="38"/>
      <c r="C21" s="38"/>
      <c r="D21" s="38"/>
      <c r="E21" s="38"/>
      <c r="F21" s="39"/>
      <c r="G21" s="38"/>
      <c r="H21" s="38"/>
      <c r="I21" s="38"/>
      <c r="J21" s="38"/>
      <c r="K21" s="38"/>
      <c r="L21" s="40"/>
      <c r="M21" s="38"/>
      <c r="N21" s="38"/>
      <c r="O21" s="102"/>
      <c r="P21" s="103"/>
      <c r="Q21" s="104"/>
      <c r="R21" s="38"/>
    </row>
    <row r="22" spans="1:18" s="6" customFormat="1" ht="15" customHeight="1" x14ac:dyDescent="0.3">
      <c r="A22" s="5"/>
      <c r="B22" s="38"/>
      <c r="C22" s="38"/>
      <c r="D22" s="38"/>
      <c r="E22" s="38"/>
      <c r="F22" s="39"/>
      <c r="G22" s="38"/>
      <c r="H22" s="38"/>
      <c r="I22" s="38"/>
      <c r="J22" s="38"/>
      <c r="K22" s="38"/>
      <c r="L22" s="40"/>
      <c r="M22" s="38"/>
      <c r="N22" s="38"/>
      <c r="O22" s="102"/>
      <c r="P22" s="103"/>
      <c r="Q22" s="104"/>
      <c r="R22" s="38"/>
    </row>
    <row r="23" spans="1:18" s="6" customFormat="1" ht="15" customHeight="1" x14ac:dyDescent="0.3">
      <c r="A23" s="5"/>
      <c r="B23" s="38"/>
      <c r="C23" s="38"/>
      <c r="D23" s="38"/>
      <c r="E23" s="38"/>
      <c r="F23" s="39"/>
      <c r="G23" s="38"/>
      <c r="H23" s="38"/>
      <c r="I23" s="38"/>
      <c r="J23" s="38"/>
      <c r="K23" s="38"/>
      <c r="L23" s="40"/>
      <c r="M23" s="38"/>
      <c r="N23" s="38"/>
      <c r="O23" s="102"/>
      <c r="P23" s="103"/>
      <c r="Q23" s="104"/>
      <c r="R23" s="38"/>
    </row>
    <row r="24" spans="1:18" s="6" customFormat="1" ht="15.75" customHeight="1" thickBot="1" x14ac:dyDescent="0.35">
      <c r="A24" s="5"/>
      <c r="B24" s="38"/>
      <c r="C24" s="38"/>
      <c r="D24" s="38"/>
      <c r="E24" s="38"/>
      <c r="F24" s="39"/>
      <c r="G24" s="38"/>
      <c r="H24" s="38"/>
      <c r="I24" s="38"/>
      <c r="J24" s="38"/>
      <c r="K24" s="38"/>
      <c r="L24" s="40"/>
      <c r="M24" s="38"/>
      <c r="N24" s="38"/>
      <c r="O24" s="105"/>
      <c r="P24" s="106"/>
      <c r="Q24" s="107"/>
      <c r="R24" s="38"/>
    </row>
    <row r="25" spans="1:18" s="6" customFormat="1" ht="4.5" customHeight="1" thickTop="1" x14ac:dyDescent="0.3">
      <c r="A25" s="5"/>
      <c r="B25" s="38"/>
      <c r="C25" s="38"/>
      <c r="D25" s="38"/>
      <c r="E25" s="38"/>
      <c r="F25" s="39"/>
      <c r="G25" s="38"/>
      <c r="H25" s="38"/>
      <c r="I25" s="38"/>
      <c r="J25" s="38"/>
      <c r="K25" s="38"/>
      <c r="L25" s="40"/>
      <c r="M25" s="38"/>
      <c r="N25" s="38"/>
      <c r="O25" s="38"/>
      <c r="P25" s="38"/>
      <c r="Q25" s="38"/>
      <c r="R25" s="38"/>
    </row>
    <row r="26" spans="1:18" s="6" customFormat="1" ht="19.5" thickBot="1" x14ac:dyDescent="0.35">
      <c r="A26" s="5"/>
      <c r="B26" s="38"/>
      <c r="C26" s="38"/>
      <c r="D26" s="38"/>
      <c r="E26" s="38"/>
      <c r="F26" s="39"/>
      <c r="G26" s="38"/>
      <c r="H26" s="38"/>
      <c r="I26" s="38"/>
      <c r="J26" s="38"/>
      <c r="K26" s="38"/>
      <c r="L26" s="40"/>
      <c r="M26" s="38"/>
      <c r="N26" s="38"/>
      <c r="O26" s="44"/>
      <c r="P26" s="44"/>
      <c r="Q26" s="38"/>
      <c r="R26" s="38"/>
    </row>
    <row r="27" spans="1:18" s="6" customFormat="1" ht="3.75" customHeight="1" thickTop="1" x14ac:dyDescent="0.3">
      <c r="A27" s="5"/>
      <c r="B27" s="38"/>
      <c r="C27" s="38"/>
      <c r="D27" s="38"/>
      <c r="E27" s="38"/>
      <c r="F27" s="39"/>
      <c r="G27" s="38"/>
      <c r="H27" s="38"/>
      <c r="I27" s="38"/>
      <c r="J27" s="38"/>
      <c r="K27" s="38"/>
      <c r="L27" s="40"/>
      <c r="M27" s="38"/>
      <c r="N27" s="38"/>
      <c r="O27" s="99"/>
      <c r="P27" s="100"/>
      <c r="Q27" s="101"/>
      <c r="R27" s="38"/>
    </row>
    <row r="28" spans="1:18" s="6" customFormat="1" ht="18.75" customHeight="1" x14ac:dyDescent="0.3">
      <c r="A28" s="5"/>
      <c r="B28" s="92"/>
      <c r="C28" s="92"/>
      <c r="D28" s="38"/>
      <c r="E28" s="38"/>
      <c r="F28" s="38"/>
      <c r="G28" s="38"/>
      <c r="H28" s="38"/>
      <c r="I28" s="38"/>
      <c r="J28" s="38"/>
      <c r="K28" s="38"/>
      <c r="L28" s="40"/>
      <c r="M28" s="38"/>
      <c r="N28" s="38"/>
      <c r="O28" s="102"/>
      <c r="P28" s="103"/>
      <c r="Q28" s="104"/>
      <c r="R28" s="38"/>
    </row>
    <row r="29" spans="1:18" s="6" customFormat="1" ht="15" customHeight="1" x14ac:dyDescent="0.3">
      <c r="A29" s="5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40"/>
      <c r="M29" s="38"/>
      <c r="N29" s="38"/>
      <c r="O29" s="102"/>
      <c r="P29" s="103"/>
      <c r="Q29" s="104"/>
      <c r="R29" s="38"/>
    </row>
    <row r="30" spans="1:18" s="6" customFormat="1" ht="15" customHeight="1" x14ac:dyDescent="0.3">
      <c r="A30" s="5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40"/>
      <c r="M30" s="38"/>
      <c r="N30" s="38"/>
      <c r="O30" s="102"/>
      <c r="P30" s="103"/>
      <c r="Q30" s="104"/>
      <c r="R30" s="38"/>
    </row>
    <row r="31" spans="1:18" s="6" customFormat="1" ht="15" customHeight="1" x14ac:dyDescent="0.3">
      <c r="A31" s="5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40"/>
      <c r="M31" s="38"/>
      <c r="N31" s="38"/>
      <c r="O31" s="102"/>
      <c r="P31" s="103"/>
      <c r="Q31" s="104"/>
      <c r="R31" s="38"/>
    </row>
    <row r="32" spans="1:18" s="6" customFormat="1" ht="15.75" customHeight="1" thickBot="1" x14ac:dyDescent="0.35">
      <c r="A32" s="5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40"/>
      <c r="M32" s="38"/>
      <c r="N32" s="38"/>
      <c r="O32" s="105"/>
      <c r="P32" s="106"/>
      <c r="Q32" s="107"/>
      <c r="R32" s="38"/>
    </row>
    <row r="33" spans="1:18" s="6" customFormat="1" ht="19.5" thickTop="1" x14ac:dyDescent="0.3">
      <c r="A33" s="5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40"/>
      <c r="M33" s="38"/>
      <c r="N33" s="38"/>
      <c r="O33" s="38"/>
      <c r="P33" s="38"/>
      <c r="Q33" s="38"/>
      <c r="R33" s="38"/>
    </row>
    <row r="34" spans="1:18" s="6" customFormat="1" x14ac:dyDescent="0.25">
      <c r="A34" s="5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</row>
    <row r="35" spans="1:18" s="6" customFormat="1" x14ac:dyDescent="0.25">
      <c r="A35" s="5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</row>
    <row r="36" spans="1:18" s="6" customFormat="1" x14ac:dyDescent="0.25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8" s="6" customFormat="1" hidden="1" x14ac:dyDescent="0.25">
      <c r="A37" s="5"/>
    </row>
    <row r="38" spans="1:18" s="6" customFormat="1" hidden="1" x14ac:dyDescent="0.25">
      <c r="A38" s="5"/>
    </row>
    <row r="39" spans="1:18" s="6" customFormat="1" hidden="1" x14ac:dyDescent="0.25">
      <c r="A39" s="5"/>
    </row>
    <row r="40" spans="1:18" s="6" customFormat="1" hidden="1" x14ac:dyDescent="0.25">
      <c r="A40" s="5"/>
    </row>
    <row r="41" spans="1:18" s="6" customFormat="1" hidden="1" x14ac:dyDescent="0.25">
      <c r="A41" s="5"/>
    </row>
    <row r="42" spans="1:18" s="6" customFormat="1" hidden="1" x14ac:dyDescent="0.25">
      <c r="A42" s="5"/>
    </row>
    <row r="43" spans="1:18" s="6" customFormat="1" hidden="1" x14ac:dyDescent="0.25">
      <c r="A43" s="5"/>
    </row>
    <row r="44" spans="1:18" s="6" customFormat="1" hidden="1" x14ac:dyDescent="0.25">
      <c r="A44" s="5"/>
    </row>
    <row r="45" spans="1:18" s="6" customFormat="1" hidden="1" x14ac:dyDescent="0.25">
      <c r="A45" s="5"/>
    </row>
    <row r="46" spans="1:18" s="11" customFormat="1" hidden="1" x14ac:dyDescent="0.25">
      <c r="A46" s="10"/>
    </row>
    <row r="47" spans="1:18" s="11" customFormat="1" hidden="1" x14ac:dyDescent="0.25">
      <c r="A47" s="31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</row>
    <row r="48" spans="1:18" s="11" customFormat="1" hidden="1" x14ac:dyDescent="0.25">
      <c r="A48" s="31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</row>
    <row r="49" spans="1:18" s="11" customFormat="1" hidden="1" x14ac:dyDescent="0.2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</row>
    <row r="50" spans="1:18" s="11" customFormat="1" hidden="1" x14ac:dyDescent="0.25">
      <c r="A50" s="31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</row>
    <row r="51" spans="1:18" s="11" customFormat="1" hidden="1" x14ac:dyDescent="0.25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</row>
    <row r="52" spans="1:18" s="11" customFormat="1" hidden="1" x14ac:dyDescent="0.25">
      <c r="A52" s="31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</row>
    <row r="53" spans="1:18" s="11" customFormat="1" hidden="1" x14ac:dyDescent="0.25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</row>
    <row r="54" spans="1:18" s="11" customFormat="1" hidden="1" x14ac:dyDescent="0.25">
      <c r="A54" s="31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</row>
    <row r="55" spans="1:18" s="11" customFormat="1" hidden="1" x14ac:dyDescent="0.25">
      <c r="A55" s="31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</row>
    <row r="56" spans="1:18" s="11" customFormat="1" hidden="1" x14ac:dyDescent="0.25">
      <c r="A56" s="31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</row>
    <row r="57" spans="1:18" s="11" customFormat="1" hidden="1" x14ac:dyDescent="0.25">
      <c r="A57" s="31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</row>
    <row r="58" spans="1:18" s="11" customFormat="1" hidden="1" x14ac:dyDescent="0.25">
      <c r="A58" s="31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</row>
    <row r="59" spans="1:18" s="11" customFormat="1" hidden="1" x14ac:dyDescent="0.2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</row>
    <row r="60" spans="1:18" s="11" customFormat="1" hidden="1" x14ac:dyDescent="0.25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</row>
    <row r="61" spans="1:18" s="11" customFormat="1" hidden="1" x14ac:dyDescent="0.25">
      <c r="A61" s="31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</row>
    <row r="62" spans="1:18" s="11" customFormat="1" hidden="1" x14ac:dyDescent="0.25">
      <c r="A62" s="31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</row>
    <row r="63" spans="1:18" s="11" customFormat="1" hidden="1" x14ac:dyDescent="0.25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</row>
    <row r="64" spans="1:18" s="11" customFormat="1" hidden="1" x14ac:dyDescent="0.25">
      <c r="A64" s="31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</row>
    <row r="65" spans="1:18" s="11" customFormat="1" hidden="1" x14ac:dyDescent="0.25">
      <c r="A65" s="31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</row>
    <row r="66" spans="1:18" s="11" customFormat="1" hidden="1" x14ac:dyDescent="0.25">
      <c r="A66" s="31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</row>
    <row r="67" spans="1:18" s="11" customFormat="1" hidden="1" x14ac:dyDescent="0.25">
      <c r="A67" s="31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</row>
    <row r="68" spans="1:18" s="11" customFormat="1" hidden="1" x14ac:dyDescent="0.25">
      <c r="A68" s="31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</row>
    <row r="69" spans="1:18" s="11" customFormat="1" hidden="1" x14ac:dyDescent="0.25">
      <c r="A69" s="31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</row>
    <row r="70" spans="1:18" s="11" customFormat="1" hidden="1" x14ac:dyDescent="0.25">
      <c r="A70" s="31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</row>
    <row r="71" spans="1:18" s="11" customFormat="1" hidden="1" x14ac:dyDescent="0.25">
      <c r="A71" s="31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</row>
    <row r="72" spans="1:18" s="11" customFormat="1" hidden="1" x14ac:dyDescent="0.25">
      <c r="A72" s="31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</row>
    <row r="73" spans="1:18" s="11" customFormat="1" hidden="1" x14ac:dyDescent="0.25">
      <c r="A73" s="31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</row>
    <row r="74" spans="1:18" s="11" customFormat="1" hidden="1" x14ac:dyDescent="0.25">
      <c r="A74" s="31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</row>
    <row r="75" spans="1:18" s="11" customFormat="1" hidden="1" x14ac:dyDescent="0.25">
      <c r="A75" s="31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</row>
    <row r="76" spans="1:18" s="11" customFormat="1" hidden="1" x14ac:dyDescent="0.25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</row>
    <row r="77" spans="1:18" s="11" customFormat="1" hidden="1" x14ac:dyDescent="0.25">
      <c r="A77" s="31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</row>
    <row r="78" spans="1:18" s="11" customFormat="1" hidden="1" x14ac:dyDescent="0.25">
      <c r="A78" s="31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</row>
    <row r="79" spans="1:18" s="11" customFormat="1" hidden="1" x14ac:dyDescent="0.25">
      <c r="A79" s="31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</row>
    <row r="80" spans="1:18" s="11" customFormat="1" hidden="1" x14ac:dyDescent="0.25">
      <c r="A80" s="31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</row>
    <row r="81" spans="1:22" s="11" customFormat="1" hidden="1" x14ac:dyDescent="0.25">
      <c r="A81" s="31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</row>
    <row r="82" spans="1:22" s="11" customFormat="1" hidden="1" x14ac:dyDescent="0.25">
      <c r="A82" s="31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</row>
    <row r="83" spans="1:22" s="11" customFormat="1" hidden="1" x14ac:dyDescent="0.25">
      <c r="A83" s="31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</row>
    <row r="84" spans="1:22" s="11" customFormat="1" hidden="1" x14ac:dyDescent="0.25">
      <c r="A84" s="31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</row>
    <row r="85" spans="1:22" s="11" customFormat="1" hidden="1" x14ac:dyDescent="0.25">
      <c r="A85" s="31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</row>
    <row r="86" spans="1:22" s="11" customFormat="1" hidden="1" x14ac:dyDescent="0.25">
      <c r="A86" s="31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</row>
    <row r="87" spans="1:22" s="11" customFormat="1" hidden="1" x14ac:dyDescent="0.25">
      <c r="A87" s="31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</row>
    <row r="88" spans="1:22" s="11" customFormat="1" hidden="1" x14ac:dyDescent="0.25">
      <c r="A88" s="31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</row>
    <row r="89" spans="1:22" s="11" customFormat="1" hidden="1" x14ac:dyDescent="0.25">
      <c r="A89" s="31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</row>
    <row r="90" spans="1:22" s="11" customFormat="1" hidden="1" x14ac:dyDescent="0.25">
      <c r="A90" s="31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</row>
    <row r="91" spans="1:22" s="11" customFormat="1" hidden="1" x14ac:dyDescent="0.25">
      <c r="A91" s="31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</row>
    <row r="92" spans="1:22" s="11" customFormat="1" hidden="1" x14ac:dyDescent="0.25">
      <c r="A92" s="31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</row>
    <row r="93" spans="1:22" s="12" customFormat="1" ht="15" hidden="1" customHeight="1" x14ac:dyDescent="0.25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</row>
    <row r="94" spans="1:22" s="12" customFormat="1" ht="11.25" hidden="1" x14ac:dyDescent="0.25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</row>
    <row r="95" spans="1:22" s="11" customFormat="1" hidden="1" x14ac:dyDescent="0.25">
      <c r="A95" s="34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2"/>
      <c r="O95" s="32"/>
      <c r="P95" s="32"/>
      <c r="Q95" s="32"/>
      <c r="R95" s="32"/>
    </row>
    <row r="96" spans="1:22" s="14" customFormat="1" ht="33.75" x14ac:dyDescent="0.25">
      <c r="D96" s="15" t="s">
        <v>35</v>
      </c>
      <c r="E96" s="15" t="s">
        <v>29</v>
      </c>
      <c r="F96" s="15" t="s">
        <v>14</v>
      </c>
      <c r="G96" s="15" t="s">
        <v>15</v>
      </c>
      <c r="H96" s="15" t="s">
        <v>27</v>
      </c>
      <c r="I96" s="15" t="s">
        <v>36</v>
      </c>
      <c r="J96" s="15" t="s">
        <v>37</v>
      </c>
      <c r="K96" s="15" t="s">
        <v>38</v>
      </c>
      <c r="L96" s="15" t="s">
        <v>39</v>
      </c>
      <c r="M96" s="15" t="s">
        <v>40</v>
      </c>
      <c r="N96" s="15" t="s">
        <v>41</v>
      </c>
      <c r="O96" s="15" t="s">
        <v>42</v>
      </c>
      <c r="P96" s="16" t="s">
        <v>20</v>
      </c>
      <c r="Q96" s="15" t="s">
        <v>19</v>
      </c>
      <c r="R96" s="16" t="s">
        <v>43</v>
      </c>
      <c r="S96" s="16" t="s">
        <v>44</v>
      </c>
      <c r="T96" s="16" t="s">
        <v>45</v>
      </c>
      <c r="U96" s="16" t="s">
        <v>46</v>
      </c>
      <c r="V96" s="16" t="s">
        <v>18</v>
      </c>
    </row>
    <row r="97" spans="1:23" s="52" customFormat="1" x14ac:dyDescent="0.25">
      <c r="A97" s="37">
        <f>A8</f>
        <v>3</v>
      </c>
      <c r="B97" s="37">
        <f>A7</f>
        <v>1</v>
      </c>
      <c r="C97" s="16" t="str">
        <f t="shared" ref="C97" si="0">A97&amp;B97</f>
        <v>31</v>
      </c>
      <c r="D97" s="18" t="e">
        <f>VLOOKUP(A5,#REF!,2,0)</f>
        <v>#REF!</v>
      </c>
      <c r="E97" s="46">
        <f>H6</f>
        <v>0</v>
      </c>
      <c r="F97" s="47">
        <f>H8</f>
        <v>0</v>
      </c>
      <c r="G97" s="37">
        <f>H10</f>
        <v>0</v>
      </c>
      <c r="H97" s="37">
        <f>H12</f>
        <v>0</v>
      </c>
      <c r="I97" s="48" t="e">
        <f>IF(G97="","",($G$97/$M$12)*1+($E$97/$M$8))</f>
        <v>#DIV/0!</v>
      </c>
      <c r="J97" s="37" t="b">
        <f>IF(OR($A$97=1,$A$97=2),IF($I$97&lt;$D$104,$C$105,IF(AND($I$97&gt;=$D$104,$I$97&lt;$D$103),$C$104,IF(AND($I$97&gt;=$D$103,$I$97&lt;$D$102),$C$103,IF(AND($I$97&gt;=$D$102,$I$97&lt;$D$101),$C$102,IF($I$97&gt;=$D$101,$C$101,""))))))</f>
        <v>0</v>
      </c>
      <c r="K97" s="37" t="b">
        <f>IF(OR($A$97=1,$A$97=2),IF($H$97&lt;$F$106,$E$107,IF(AND($H$97&gt;=$F$106,$H$97&lt;$G$106),$F$107,IF(AND($H$97&gt;=$G$106,$H$97&lt;$H$106),$G$107,IF(AND($H$97&gt;=$H$106,$H$97&lt;$I$106),$H$107,IF($H$97&gt;=$I$106,$I$107,""))))))</f>
        <v>0</v>
      </c>
      <c r="L97" s="37" t="e">
        <f>IF($A$97=3,IF($F$97&lt;$D$104,$C$105,IF(AND($F$97&gt;=$D$104,$F$97&lt;$D$103),$C$104,IF(AND($F$97&gt;=$D$103,$F$97&lt;$D$102),$C$103,IF(AND($F$97&gt;=$D$102,$F$97&lt;$D$101),$C$102,IF($F$97&gt;=$D$101,$C$101,""))))))</f>
        <v>#REF!</v>
      </c>
      <c r="M97" s="37" t="e">
        <f>IF($A$97=3,IF($G$97&lt;$F$106,$E$107,IF(AND($G$97&gt;=$F$106,$G$97&lt;$G$106),$F$107,IF(AND($G$97&gt;=$G$106,$G$97&lt;$H$106),$G$107,IF(AND($G$97&gt;=$H$106,$G$97&lt;$I$106),$H$107,IF($G$97&gt;=$I$106,$I$107,""))))))</f>
        <v>#REF!</v>
      </c>
      <c r="N97" s="37" t="e">
        <f>IF(OR($A$97=1,$A$97=2),VLOOKUP($J$97&amp;$K$97,$M$101:$N$125,2,0),VLOOKUP($L$97&amp;$M$97,$M$101:$N$125,2,0))</f>
        <v>#REF!</v>
      </c>
      <c r="O97" s="49">
        <f>IF($F$97="","",IF($A$97=3,1,IF($E$97&lt;=10,1,IF(($F$97/$M$10)&gt;=115%,3,IF(AND(($F$97/$M$10)&lt;115%,($F$97/$M$10)&gt;=105%),2,1)))))</f>
        <v>1</v>
      </c>
      <c r="P97" s="46">
        <f>H16</f>
        <v>0</v>
      </c>
      <c r="Q97" s="47">
        <f>H14</f>
        <v>0</v>
      </c>
      <c r="R97" s="47">
        <f>H18</f>
        <v>0</v>
      </c>
      <c r="S97" s="18">
        <f>IF(R97="","",IF(R97=0%,0%,IF(AND(R97&gt;0%,R97&lt;=3%),0%,IF(AND(R97&gt;3%,R97&lt;=5%),-10%,IF(AND(R97&gt;5%,R97&lt;=7%),-20%,IF(AND(R97&gt;7%,R97&lt;=10%),-30%,-50%))))))</f>
        <v>0</v>
      </c>
      <c r="T97" s="50">
        <f>IF($A$97=1,$U$99,IF($A$97=2,$U$100,$U$101))</f>
        <v>0</v>
      </c>
      <c r="U97" s="51" t="e">
        <f>(N97*O97*S97)+(N97*O97)</f>
        <v>#REF!</v>
      </c>
      <c r="V97" s="18" t="e">
        <f>(U97*100%)/VLOOKUP($A$12,SBASE!#REF!,7,0)</f>
        <v>#REF!</v>
      </c>
    </row>
    <row r="98" spans="1:23" s="19" customFormat="1" x14ac:dyDescent="0.25">
      <c r="A98" s="20"/>
      <c r="B98" s="17"/>
      <c r="C98" s="17"/>
      <c r="D98" s="17"/>
      <c r="E98" s="17"/>
      <c r="F98" s="17"/>
      <c r="G98" s="17"/>
      <c r="H98" s="17"/>
      <c r="I98" s="17"/>
      <c r="J98" s="17"/>
      <c r="M98" s="17"/>
      <c r="N98" s="17"/>
      <c r="O98" s="17"/>
      <c r="P98" s="17"/>
      <c r="Q98" s="17"/>
      <c r="R98" s="17"/>
      <c r="S98" s="17"/>
      <c r="T98" s="17"/>
      <c r="U98" s="17"/>
    </row>
    <row r="99" spans="1:23" s="19" customFormat="1" ht="15" customHeight="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M99" s="17"/>
      <c r="N99" s="17"/>
      <c r="O99" s="17"/>
      <c r="P99" s="17"/>
      <c r="Q99" s="17"/>
      <c r="R99" s="53"/>
      <c r="S99" s="21"/>
      <c r="T99" s="22" t="s">
        <v>48</v>
      </c>
      <c r="U99" s="37">
        <f>IF($P$97&gt;=2,0,IF($P$97=1,IF($Q$97&lt;$P$106,$S$106,IF(AND($Q$97&gt;=$P$106,$Q$97&lt;$P$107),$S$107,IF(AND($Q$97&gt;=$P$107,$Q$97&lt;$P$108),$S$108,$S$109)))*$S$97+IF($Q$97&lt;$P$106,$S$106,IF(AND($Q$97&gt;=$P$106,$Q$97&lt;$P$107),$S$107,IF(AND($Q$97&gt;=$P$107,$Q$97&lt;$P$108),$S$108,$S$109)))*50%,IF($Q$97&lt;$P$106,$S$106,IF(AND($Q$97&gt;=$P$106,$Q$97&lt;$P$107),$S$107,IF(AND($Q$97&gt;=$P$107,$Q$97&lt;$P$108),$S$108,$S$109)))*$S$97+IF($Q$97&lt;$P$106,$S$106,IF(AND($Q$97&gt;=$P$106,$Q$97&lt;$P$107),$S$107,IF(AND($Q$97&gt;=$P$107,$Q$97&lt;$P$108),$S$108,$S$109)))))</f>
        <v>0</v>
      </c>
    </row>
    <row r="100" spans="1:23" s="19" customFormat="1" x14ac:dyDescent="0.25">
      <c r="A100" s="17"/>
      <c r="B100" s="56"/>
      <c r="D100" s="57" t="str">
        <f>IF($A$97=3,"SR","SATIS")</f>
        <v>SR</v>
      </c>
      <c r="K100" s="58" t="str">
        <f>D100</f>
        <v>SR</v>
      </c>
      <c r="L100" s="58" t="str">
        <f>J106</f>
        <v>Nb Save/J</v>
      </c>
      <c r="M100" s="58"/>
      <c r="N100" s="59"/>
      <c r="O100" s="54"/>
      <c r="P100" s="54"/>
      <c r="Q100" s="17"/>
      <c r="R100" s="53"/>
      <c r="S100" s="21"/>
      <c r="T100" s="22" t="s">
        <v>49</v>
      </c>
      <c r="U100" s="37">
        <f>IF($P$97&gt;=2,0,IF($P$97=1,IF($Q$97&lt;$Q$106,$S$106,IF(AND($Q$97&gt;=$Q$106,$Q$97&lt;$Q$107),$S$107,IF(AND($Q$97&gt;=$Q$107,$Q$97&lt;$Q$108),$S$108,$S$109)))*$S$97+IF($Q$97&lt;$Q$106,$S$106,IF(AND($Q$97&gt;=$Q$106,$Q$97&lt;$Q$107),$S$107,IF(AND($Q$97&gt;=$Q$107,$Q$97&lt;$Q$108),$S$108,$S$109)))*50%,IF($Q$97&lt;$Q$106,$S$106,IF(AND($Q$97&gt;=$Q$106,$Q$97&lt;$Q$107),$S$107,IF(AND($Q$97&gt;=$Q$107,$Q$97&lt;$Q$108),$S$108,$S$109)))*$S$97+IF($Q$97&lt;$Q$106,$S$106,IF(AND($Q$97&gt;=$Q$106,$Q$97&lt;$Q$107),$S$107,IF(AND($Q$97&gt;=$Q$107,$Q$97&lt;$Q$108),$S$108,$S$109)))))</f>
        <v>0</v>
      </c>
    </row>
    <row r="101" spans="1:23" s="19" customFormat="1" x14ac:dyDescent="0.25">
      <c r="A101" s="17"/>
      <c r="B101" s="16" t="s">
        <v>30</v>
      </c>
      <c r="C101" s="37" t="str">
        <f>$B$4&amp;B101</f>
        <v>N5</v>
      </c>
      <c r="D101" s="60" t="e">
        <f>VLOOKUP($C$97&amp;C101,#REF!,4,0)</f>
        <v>#REF!</v>
      </c>
      <c r="E101" s="61" t="e">
        <f>IF(OR($C$97="31",$C$97="32"),#REF!,#REF!)</f>
        <v>#REF!</v>
      </c>
      <c r="F101" s="61" t="e">
        <f>IF(OR($C$97="31",$C$97="32"),#REF!,#REF!)</f>
        <v>#REF!</v>
      </c>
      <c r="G101" s="61" t="e">
        <f>IF(OR($C$97="31",$C$97="32"),#REF!,#REF!)</f>
        <v>#REF!</v>
      </c>
      <c r="H101" s="61" t="e">
        <f>IF(OR($C$97="31",$C$97="32"),#REF!,#REF!)</f>
        <v>#REF!</v>
      </c>
      <c r="I101" s="61" t="e">
        <f>IF(OR($C$97="31",$C$97="32"),#REF!,#REF!)</f>
        <v>#REF!</v>
      </c>
      <c r="K101" s="62" t="str">
        <f>C105</f>
        <v>N1</v>
      </c>
      <c r="L101" s="62" t="str">
        <f>$E$107</f>
        <v>N1</v>
      </c>
      <c r="M101" s="62" t="str">
        <f>K101&amp;L101</f>
        <v>N1N1</v>
      </c>
      <c r="N101" s="63" t="e">
        <f>E105</f>
        <v>#REF!</v>
      </c>
      <c r="O101" s="54"/>
      <c r="P101" s="54"/>
      <c r="Q101" s="17"/>
      <c r="R101" s="53"/>
      <c r="S101" s="21"/>
      <c r="T101" s="22" t="s">
        <v>50</v>
      </c>
      <c r="U101" s="37">
        <f>IF($P$97&gt;=2,0,IF($P$97=1,IF($Q$97&lt;$Q$111,$S$111,IF(AND($Q$97&gt;=$Q$111,$Q$97&lt;$Q$112),$S$112,IF(AND($Q$97&gt;=$Q$112,$Q$97&lt;$Q$113),$S$113,$S$114)))*$S$97+IF($Q$97&lt;$Q$111,$S$111,IF(AND($Q$97&gt;=$Q$111,$Q$97&lt;$Q$112),$S$112,IF(AND($Q$97&gt;=$Q$112,$Q$97&lt;$Q$113),$S$113,$S$114)))*50%,IF($Q$97&lt;$Q$111,$S$111,IF(AND($Q$97&gt;=$Q$111,$Q$97&lt;$Q$112),$S$112,IF(AND($Q$97&gt;=$Q$112,$Q$97&lt;$Q$113),$S$113,$S$114)))*$S$97+IF($Q$97&lt;$Q$111,$S$111,IF(AND($Q$97&gt;=$Q$111,$Q$97&lt;$Q$112),$S$112,IF(AND($Q$97&gt;=$Q$112,$Q$97&lt;$Q$113),$S$113,$S$114)))))</f>
        <v>0</v>
      </c>
    </row>
    <row r="102" spans="1:23" s="19" customFormat="1" x14ac:dyDescent="0.25">
      <c r="A102" s="17"/>
      <c r="B102" s="16" t="s">
        <v>31</v>
      </c>
      <c r="C102" s="37" t="str">
        <f t="shared" ref="C102:C104" si="1">$B$4&amp;B102</f>
        <v>N4</v>
      </c>
      <c r="D102" s="60" t="e">
        <f>VLOOKUP($C$97&amp;C102,#REF!,4,0)</f>
        <v>#REF!</v>
      </c>
      <c r="E102" s="61" t="e">
        <f>IF(OR($C$97="31",$C$97="32"),#REF!,#REF!)</f>
        <v>#REF!</v>
      </c>
      <c r="F102" s="61" t="e">
        <f>IF(OR($C$97="31",$C$97="32"),#REF!,#REF!)</f>
        <v>#REF!</v>
      </c>
      <c r="G102" s="61" t="e">
        <f>IF(OR($C$97="31",$C$97="32"),#REF!,#REF!)</f>
        <v>#REF!</v>
      </c>
      <c r="H102" s="61" t="e">
        <f>IF(OR($C$97="31",$C$97="32"),#REF!,#REF!)</f>
        <v>#REF!</v>
      </c>
      <c r="I102" s="61" t="e">
        <f>IF(OR($C$97="31",$C$97="32"),#REF!,#REF!)</f>
        <v>#REF!</v>
      </c>
      <c r="K102" s="62" t="str">
        <f>C105</f>
        <v>N1</v>
      </c>
      <c r="L102" s="62" t="str">
        <f>$F$107</f>
        <v>N2</v>
      </c>
      <c r="M102" s="62" t="str">
        <f t="shared" ref="M102:M125" si="2">K102&amp;L102</f>
        <v>N1N2</v>
      </c>
      <c r="N102" s="63" t="e">
        <f>F105</f>
        <v>#REF!</v>
      </c>
      <c r="O102" s="27"/>
      <c r="P102" s="27"/>
      <c r="Q102" s="17"/>
      <c r="R102" s="53"/>
      <c r="S102" s="21"/>
      <c r="T102" s="22"/>
      <c r="U102" s="22">
        <v>-0.3</v>
      </c>
    </row>
    <row r="103" spans="1:23" s="19" customFormat="1" x14ac:dyDescent="0.25">
      <c r="A103" s="17"/>
      <c r="B103" s="16" t="s">
        <v>32</v>
      </c>
      <c r="C103" s="37" t="str">
        <f t="shared" si="1"/>
        <v>N3</v>
      </c>
      <c r="D103" s="60" t="e">
        <f>VLOOKUP($C$97&amp;C103,#REF!,4,0)</f>
        <v>#REF!</v>
      </c>
      <c r="E103" s="61" t="e">
        <f>IF(OR($C$97="31",$C$97="32"),#REF!,#REF!)</f>
        <v>#REF!</v>
      </c>
      <c r="F103" s="61" t="e">
        <f>IF(OR($C$97="31",$C$97="32"),#REF!,#REF!)</f>
        <v>#REF!</v>
      </c>
      <c r="G103" s="61" t="e">
        <f>IF(OR($C$97="31",$C$97="32"),#REF!,#REF!)</f>
        <v>#REF!</v>
      </c>
      <c r="H103" s="61" t="e">
        <f>IF(OR($C$97="31",$C$97="32"),#REF!,#REF!)</f>
        <v>#REF!</v>
      </c>
      <c r="I103" s="61" t="e">
        <f>IF(OR($C$97="31",$C$97="32"),#REF!,#REF!)</f>
        <v>#REF!</v>
      </c>
      <c r="K103" s="62" t="str">
        <f>C105</f>
        <v>N1</v>
      </c>
      <c r="L103" s="62" t="str">
        <f>$G$107</f>
        <v>N3</v>
      </c>
      <c r="M103" s="62" t="str">
        <f t="shared" si="2"/>
        <v>N1N3</v>
      </c>
      <c r="N103" s="63" t="e">
        <f>G105</f>
        <v>#REF!</v>
      </c>
      <c r="O103" s="27"/>
      <c r="P103" s="27"/>
      <c r="Q103" s="17"/>
      <c r="R103" s="53"/>
      <c r="S103" s="21"/>
      <c r="T103" s="22"/>
      <c r="U103" s="22">
        <v>-0.5</v>
      </c>
    </row>
    <row r="104" spans="1:23" s="19" customFormat="1" x14ac:dyDescent="0.25">
      <c r="A104" s="17"/>
      <c r="B104" s="16" t="s">
        <v>33</v>
      </c>
      <c r="C104" s="37" t="str">
        <f t="shared" si="1"/>
        <v>N2</v>
      </c>
      <c r="D104" s="60" t="e">
        <f>VLOOKUP($C$97&amp;C104,#REF!,4,0)</f>
        <v>#REF!</v>
      </c>
      <c r="E104" s="61" t="e">
        <f>IF(OR($C$97="31",$C$97="32"),#REF!,#REF!)</f>
        <v>#REF!</v>
      </c>
      <c r="F104" s="61" t="e">
        <f>IF(OR($C$97="31",$C$97="32"),#REF!,#REF!)</f>
        <v>#REF!</v>
      </c>
      <c r="G104" s="61" t="e">
        <f>IF(OR($C$97="31",$C$97="32"),#REF!,#REF!)</f>
        <v>#REF!</v>
      </c>
      <c r="H104" s="61" t="e">
        <f>IF(OR($C$97="31",$C$97="32"),#REF!,#REF!)</f>
        <v>#REF!</v>
      </c>
      <c r="I104" s="61" t="e">
        <f>IF(OR($C$97="31",$C$97="32"),#REF!,#REF!)</f>
        <v>#REF!</v>
      </c>
      <c r="K104" s="62" t="str">
        <f>C105</f>
        <v>N1</v>
      </c>
      <c r="L104" s="62" t="str">
        <f>$H$107</f>
        <v>N4</v>
      </c>
      <c r="M104" s="62" t="str">
        <f t="shared" si="2"/>
        <v>N1N4</v>
      </c>
      <c r="N104" s="63" t="e">
        <f>H105</f>
        <v>#REF!</v>
      </c>
      <c r="O104" s="17"/>
      <c r="S104" s="19">
        <v>1.35</v>
      </c>
      <c r="U104" s="64" t="s">
        <v>51</v>
      </c>
      <c r="W104" s="64">
        <f>+W105</f>
        <v>2877</v>
      </c>
    </row>
    <row r="105" spans="1:23" s="19" customFormat="1" x14ac:dyDescent="0.25">
      <c r="A105" s="17"/>
      <c r="B105" s="16" t="s">
        <v>34</v>
      </c>
      <c r="C105" s="37" t="str">
        <f>$B$4&amp;B105</f>
        <v>N1</v>
      </c>
      <c r="D105" s="60" t="e">
        <f>VLOOKUP($C$97&amp;C105,#REF!,4,0)</f>
        <v>#REF!</v>
      </c>
      <c r="E105" s="61" t="e">
        <f>IF(OR($C$97="31",$C$97="32"),#REF!,#REF!)</f>
        <v>#REF!</v>
      </c>
      <c r="F105" s="61" t="e">
        <f>IF(OR($C$97="31",$C$97="32"),#REF!,#REF!)</f>
        <v>#REF!</v>
      </c>
      <c r="G105" s="61" t="e">
        <f>IF(OR($C$97="31",$C$97="32"),#REF!,#REF!)</f>
        <v>#REF!</v>
      </c>
      <c r="H105" s="61" t="e">
        <f>IF(OR($C$97="31",$C$97="32"),#REF!,#REF!)</f>
        <v>#REF!</v>
      </c>
      <c r="I105" s="61" t="e">
        <f>IF(OR($C$97="31",$C$97="32"),#REF!,#REF!)</f>
        <v>#REF!</v>
      </c>
      <c r="K105" s="62" t="str">
        <f>C105</f>
        <v>N1</v>
      </c>
      <c r="L105" s="62" t="str">
        <f>$I$107</f>
        <v>N5</v>
      </c>
      <c r="M105" s="62" t="str">
        <f t="shared" si="2"/>
        <v>N1N5</v>
      </c>
      <c r="N105" s="63" t="e">
        <f>I105</f>
        <v>#REF!</v>
      </c>
      <c r="O105" s="17"/>
      <c r="P105" s="65" t="s">
        <v>16</v>
      </c>
      <c r="Q105" s="65" t="s">
        <v>22</v>
      </c>
      <c r="R105" s="66" t="s">
        <v>47</v>
      </c>
      <c r="S105" s="65" t="s">
        <v>17</v>
      </c>
      <c r="U105" s="64" t="s">
        <v>0</v>
      </c>
      <c r="V105" s="67">
        <v>0.1</v>
      </c>
      <c r="W105" s="64">
        <v>2877</v>
      </c>
    </row>
    <row r="106" spans="1:23" s="19" customFormat="1" x14ac:dyDescent="0.25">
      <c r="A106" s="17"/>
      <c r="B106" s="52"/>
      <c r="C106" s="52"/>
      <c r="E106" s="68" t="e">
        <f>IF($C$97="11",#REF!,IF($C$97="12",#REF!,IF($C$97="21",#REF!,IF($C$97="22",#REF!,IF($C$97="31",#REF!,#REF!)))))</f>
        <v>#REF!</v>
      </c>
      <c r="F106" s="68" t="e">
        <f>IF($C$97="11",#REF!,IF($C$97="12",#REF!,IF($C$97="21",#REF!,IF($C$97="22",#REF!,IF($C$97="31",#REF!,#REF!)))))</f>
        <v>#REF!</v>
      </c>
      <c r="G106" s="68" t="e">
        <f>IF($C$97="11",#REF!,IF($C$97="12",#REF!,IF($C$97="21",#REF!,IF($C$97="22",#REF!,IF($C$97="31",#REF!,#REF!)))))</f>
        <v>#REF!</v>
      </c>
      <c r="H106" s="68" t="e">
        <f>IF($C$97="11",#REF!,IF($C$97="12",#REF!,IF($C$97="21",#REF!,IF($C$97="22",#REF!,IF($C$97="31",#REF!,#REF!)))))</f>
        <v>#REF!</v>
      </c>
      <c r="I106" s="68" t="e">
        <f>IF($C$97="11",#REF!,IF($C$97="12",#REF!,IF($C$97="21",#REF!,IF($C$97="22",#REF!,IF($C$97="31",#REF!,#REF!)))))</f>
        <v>#REF!</v>
      </c>
      <c r="J106" s="57" t="str">
        <f>IF($A$97=3,"Nb Save/J","PROD")</f>
        <v>Nb Save/J</v>
      </c>
      <c r="K106" s="62" t="str">
        <f>C104</f>
        <v>N2</v>
      </c>
      <c r="L106" s="62" t="str">
        <f>$E$107</f>
        <v>N1</v>
      </c>
      <c r="M106" s="62" t="str">
        <f t="shared" si="2"/>
        <v>N2N1</v>
      </c>
      <c r="N106" s="63" t="e">
        <f>E104</f>
        <v>#REF!</v>
      </c>
      <c r="O106" s="55"/>
      <c r="P106" s="69">
        <v>4.4999999999999998E-2</v>
      </c>
      <c r="Q106" s="69">
        <v>0.02</v>
      </c>
      <c r="R106" s="65">
        <v>0</v>
      </c>
      <c r="S106" s="65">
        <f>R106*$S$104</f>
        <v>0</v>
      </c>
      <c r="U106" s="64" t="s">
        <v>1</v>
      </c>
      <c r="V106" s="70">
        <v>0.1</v>
      </c>
      <c r="W106" s="71">
        <v>2953.54</v>
      </c>
    </row>
    <row r="107" spans="1:23" s="19" customFormat="1" x14ac:dyDescent="0.25">
      <c r="A107" s="17"/>
      <c r="E107" s="37" t="s">
        <v>34</v>
      </c>
      <c r="F107" s="37" t="s">
        <v>33</v>
      </c>
      <c r="G107" s="37" t="s">
        <v>32</v>
      </c>
      <c r="H107" s="37" t="s">
        <v>31</v>
      </c>
      <c r="I107" s="37" t="s">
        <v>30</v>
      </c>
      <c r="K107" s="62" t="str">
        <f>C104</f>
        <v>N2</v>
      </c>
      <c r="L107" s="62" t="str">
        <f>$F$107</f>
        <v>N2</v>
      </c>
      <c r="M107" s="62" t="str">
        <f t="shared" si="2"/>
        <v>N2N2</v>
      </c>
      <c r="N107" s="63" t="e">
        <f>F104</f>
        <v>#REF!</v>
      </c>
      <c r="O107" s="28"/>
      <c r="P107" s="69">
        <v>0.06</v>
      </c>
      <c r="Q107" s="69">
        <v>0.03</v>
      </c>
      <c r="R107" s="65">
        <v>200</v>
      </c>
      <c r="S107" s="65">
        <f t="shared" ref="S107:S109" si="3">R107*$S$104</f>
        <v>270</v>
      </c>
      <c r="U107" s="64" t="s">
        <v>2</v>
      </c>
      <c r="V107" s="70">
        <v>0.1</v>
      </c>
      <c r="W107" s="71">
        <v>3329.45</v>
      </c>
    </row>
    <row r="108" spans="1:23" s="19" customFormat="1" x14ac:dyDescent="0.25">
      <c r="A108" s="17"/>
      <c r="B108" s="54"/>
      <c r="C108" s="23"/>
      <c r="D108" s="24"/>
      <c r="E108" s="24"/>
      <c r="F108" s="24"/>
      <c r="G108" s="24"/>
      <c r="H108" s="24"/>
      <c r="I108" s="17"/>
      <c r="J108" s="17"/>
      <c r="K108" s="62" t="str">
        <f>C104</f>
        <v>N2</v>
      </c>
      <c r="L108" s="62" t="str">
        <f>$G$107</f>
        <v>N3</v>
      </c>
      <c r="M108" s="62" t="str">
        <f t="shared" si="2"/>
        <v>N2N3</v>
      </c>
      <c r="N108" s="63" t="e">
        <f>G104</f>
        <v>#REF!</v>
      </c>
      <c r="O108" s="29"/>
      <c r="P108" s="69">
        <v>0.08</v>
      </c>
      <c r="Q108" s="69">
        <v>0.04</v>
      </c>
      <c r="R108" s="65">
        <v>500</v>
      </c>
      <c r="S108" s="65">
        <f t="shared" si="3"/>
        <v>675</v>
      </c>
      <c r="U108" s="64" t="s">
        <v>3</v>
      </c>
      <c r="V108" s="70">
        <v>0.14000000000000001</v>
      </c>
      <c r="W108" s="64">
        <v>3577</v>
      </c>
    </row>
    <row r="109" spans="1:23" s="19" customFormat="1" x14ac:dyDescent="0.25">
      <c r="A109" s="17"/>
      <c r="B109" s="121"/>
      <c r="C109" s="25"/>
      <c r="D109" s="26"/>
      <c r="E109" s="26"/>
      <c r="F109" s="26"/>
      <c r="G109" s="26"/>
      <c r="H109" s="26"/>
      <c r="I109" s="17"/>
      <c r="J109" s="17"/>
      <c r="K109" s="62" t="str">
        <f>C104</f>
        <v>N2</v>
      </c>
      <c r="L109" s="62" t="str">
        <f>$H$107</f>
        <v>N4</v>
      </c>
      <c r="M109" s="62" t="str">
        <f t="shared" si="2"/>
        <v>N2N4</v>
      </c>
      <c r="N109" s="63" t="e">
        <f>H104</f>
        <v>#REF!</v>
      </c>
      <c r="O109" s="29"/>
      <c r="P109" s="69">
        <v>0.08</v>
      </c>
      <c r="Q109" s="69">
        <v>0.04</v>
      </c>
      <c r="R109" s="65">
        <v>700</v>
      </c>
      <c r="S109" s="65">
        <f t="shared" si="3"/>
        <v>945.00000000000011</v>
      </c>
      <c r="U109" s="64" t="s">
        <v>4</v>
      </c>
      <c r="V109" s="70">
        <v>0.17</v>
      </c>
      <c r="W109" s="64">
        <v>3848</v>
      </c>
    </row>
    <row r="110" spans="1:23" s="19" customFormat="1" x14ac:dyDescent="0.25">
      <c r="A110" s="17"/>
      <c r="B110" s="121"/>
      <c r="C110" s="23"/>
      <c r="D110" s="24"/>
      <c r="E110" s="24"/>
      <c r="F110" s="24"/>
      <c r="G110" s="24"/>
      <c r="H110" s="24"/>
      <c r="I110" s="17"/>
      <c r="J110" s="17"/>
      <c r="K110" s="62" t="str">
        <f>C104</f>
        <v>N2</v>
      </c>
      <c r="L110" s="62" t="str">
        <f>$I$107</f>
        <v>N5</v>
      </c>
      <c r="M110" s="62" t="str">
        <f t="shared" si="2"/>
        <v>N2N5</v>
      </c>
      <c r="N110" s="63" t="e">
        <f>I104</f>
        <v>#REF!</v>
      </c>
      <c r="O110" s="29"/>
      <c r="P110" s="14"/>
      <c r="Q110" s="14"/>
      <c r="R110" s="14"/>
      <c r="S110" s="14"/>
    </row>
    <row r="111" spans="1:23" s="19" customFormat="1" x14ac:dyDescent="0.25">
      <c r="A111" s="17"/>
      <c r="B111" s="121"/>
      <c r="C111" s="25"/>
      <c r="D111" s="26"/>
      <c r="E111" s="26"/>
      <c r="F111" s="26"/>
      <c r="G111" s="26"/>
      <c r="H111" s="26"/>
      <c r="I111" s="17"/>
      <c r="J111" s="17"/>
      <c r="K111" s="62" t="str">
        <f>C103</f>
        <v>N3</v>
      </c>
      <c r="L111" s="62" t="str">
        <f>$E$107</f>
        <v>N1</v>
      </c>
      <c r="M111" s="62" t="str">
        <f t="shared" si="2"/>
        <v>N3N1</v>
      </c>
      <c r="N111" s="63" t="e">
        <f>E103</f>
        <v>#REF!</v>
      </c>
      <c r="O111" s="29"/>
      <c r="P111" s="65" t="s">
        <v>23</v>
      </c>
      <c r="Q111" s="72">
        <v>0.02</v>
      </c>
      <c r="R111" s="65">
        <v>0</v>
      </c>
      <c r="S111" s="65">
        <f>R111*$S$104</f>
        <v>0</v>
      </c>
    </row>
    <row r="112" spans="1:23" s="19" customFormat="1" x14ac:dyDescent="0.25">
      <c r="A112" s="17"/>
      <c r="B112" s="121"/>
      <c r="C112" s="23"/>
      <c r="D112" s="24"/>
      <c r="E112" s="24"/>
      <c r="F112" s="24"/>
      <c r="G112" s="24"/>
      <c r="H112" s="24"/>
      <c r="I112" s="17"/>
      <c r="J112" s="17"/>
      <c r="K112" s="62" t="str">
        <f>C103</f>
        <v>N3</v>
      </c>
      <c r="L112" s="62" t="str">
        <f>$F$107</f>
        <v>N2</v>
      </c>
      <c r="M112" s="62" t="str">
        <f t="shared" si="2"/>
        <v>N3N2</v>
      </c>
      <c r="N112" s="63" t="e">
        <f>F103</f>
        <v>#REF!</v>
      </c>
      <c r="O112" s="17"/>
      <c r="P112" s="65" t="s">
        <v>24</v>
      </c>
      <c r="Q112" s="72">
        <v>0.03</v>
      </c>
      <c r="R112" s="65">
        <v>150</v>
      </c>
      <c r="S112" s="65">
        <f t="shared" ref="S112:S114" si="4">R112*$S$104</f>
        <v>202.5</v>
      </c>
      <c r="T112" s="17">
        <v>8</v>
      </c>
      <c r="U112" s="73" t="s">
        <v>5</v>
      </c>
      <c r="V112" s="74">
        <v>2230</v>
      </c>
    </row>
    <row r="113" spans="1:22" s="19" customFormat="1" x14ac:dyDescent="0.25">
      <c r="A113" s="20"/>
      <c r="B113" s="17"/>
      <c r="C113" s="17"/>
      <c r="D113" s="17"/>
      <c r="E113" s="17"/>
      <c r="F113" s="17"/>
      <c r="G113" s="17"/>
      <c r="H113" s="17"/>
      <c r="I113" s="17"/>
      <c r="J113" s="17"/>
      <c r="K113" s="62" t="str">
        <f>C103</f>
        <v>N3</v>
      </c>
      <c r="L113" s="62" t="str">
        <f>$G$107</f>
        <v>N3</v>
      </c>
      <c r="M113" s="62" t="str">
        <f t="shared" si="2"/>
        <v>N3N3</v>
      </c>
      <c r="N113" s="63" t="e">
        <f>G103</f>
        <v>#REF!</v>
      </c>
      <c r="O113" s="55"/>
      <c r="P113" s="65" t="s">
        <v>25</v>
      </c>
      <c r="Q113" s="72">
        <v>0.04</v>
      </c>
      <c r="R113" s="65">
        <v>300</v>
      </c>
      <c r="S113" s="65">
        <f t="shared" si="4"/>
        <v>405</v>
      </c>
      <c r="T113" s="17">
        <v>7</v>
      </c>
      <c r="U113" s="75" t="s">
        <v>6</v>
      </c>
      <c r="V113" s="76">
        <v>2230</v>
      </c>
    </row>
    <row r="114" spans="1:22" s="19" customFormat="1" x14ac:dyDescent="0.25">
      <c r="A114" s="20"/>
      <c r="B114" s="121"/>
      <c r="C114" s="25"/>
      <c r="D114" s="25"/>
      <c r="E114" s="25"/>
      <c r="F114" s="25"/>
      <c r="G114" s="25"/>
      <c r="H114" s="25"/>
      <c r="I114" s="17"/>
      <c r="J114" s="17"/>
      <c r="K114" s="62" t="str">
        <f>C103</f>
        <v>N3</v>
      </c>
      <c r="L114" s="62" t="str">
        <f>$H$107</f>
        <v>N4</v>
      </c>
      <c r="M114" s="62" t="str">
        <f t="shared" si="2"/>
        <v>N3N4</v>
      </c>
      <c r="N114" s="63" t="e">
        <f>H103</f>
        <v>#REF!</v>
      </c>
      <c r="O114" s="28"/>
      <c r="P114" s="65" t="s">
        <v>26</v>
      </c>
      <c r="Q114" s="72">
        <v>0.04</v>
      </c>
      <c r="R114" s="65">
        <v>500</v>
      </c>
      <c r="S114" s="65">
        <f t="shared" si="4"/>
        <v>675</v>
      </c>
      <c r="T114" s="17">
        <v>1</v>
      </c>
      <c r="U114" s="77" t="s">
        <v>7</v>
      </c>
      <c r="V114" s="78">
        <v>2362.8347572992798</v>
      </c>
    </row>
    <row r="115" spans="1:22" s="19" customFormat="1" x14ac:dyDescent="0.25">
      <c r="A115" s="20"/>
      <c r="B115" s="121"/>
      <c r="C115" s="23"/>
      <c r="D115" s="24"/>
      <c r="E115" s="24"/>
      <c r="F115" s="24"/>
      <c r="G115" s="24"/>
      <c r="H115" s="24"/>
      <c r="I115" s="17"/>
      <c r="J115" s="17"/>
      <c r="K115" s="62" t="str">
        <f>C103</f>
        <v>N3</v>
      </c>
      <c r="L115" s="62" t="str">
        <f>$I$107</f>
        <v>N5</v>
      </c>
      <c r="M115" s="62" t="str">
        <f t="shared" si="2"/>
        <v>N3N5</v>
      </c>
      <c r="N115" s="63" t="e">
        <f>I103</f>
        <v>#REF!</v>
      </c>
      <c r="O115" s="29"/>
      <c r="P115" s="29"/>
      <c r="Q115" s="17"/>
      <c r="R115" s="17"/>
      <c r="S115" s="17"/>
      <c r="T115" s="17">
        <v>2</v>
      </c>
      <c r="U115" s="75" t="s">
        <v>8</v>
      </c>
      <c r="V115" s="76">
        <v>2877</v>
      </c>
    </row>
    <row r="116" spans="1:22" s="19" customFormat="1" x14ac:dyDescent="0.25">
      <c r="A116" s="20"/>
      <c r="B116" s="121"/>
      <c r="C116" s="25"/>
      <c r="D116" s="26"/>
      <c r="E116" s="26"/>
      <c r="F116" s="26"/>
      <c r="G116" s="26"/>
      <c r="H116" s="26"/>
      <c r="I116" s="17"/>
      <c r="J116" s="17"/>
      <c r="K116" s="62" t="str">
        <f>C102</f>
        <v>N4</v>
      </c>
      <c r="L116" s="62" t="str">
        <f>$E$107</f>
        <v>N1</v>
      </c>
      <c r="M116" s="62" t="str">
        <f t="shared" si="2"/>
        <v>N4N1</v>
      </c>
      <c r="N116" s="63" t="e">
        <f>E102</f>
        <v>#REF!</v>
      </c>
      <c r="O116" s="29"/>
      <c r="P116" s="29"/>
      <c r="Q116" s="17"/>
      <c r="R116" s="17"/>
      <c r="S116" s="17"/>
      <c r="T116" s="17">
        <v>3</v>
      </c>
      <c r="U116" s="73" t="s">
        <v>9</v>
      </c>
      <c r="V116" s="74">
        <v>2953.5434466240986</v>
      </c>
    </row>
    <row r="117" spans="1:22" s="19" customFormat="1" x14ac:dyDescent="0.25">
      <c r="A117" s="20"/>
      <c r="B117" s="121"/>
      <c r="C117" s="23"/>
      <c r="D117" s="24"/>
      <c r="E117" s="24"/>
      <c r="F117" s="24"/>
      <c r="G117" s="24"/>
      <c r="H117" s="24"/>
      <c r="I117" s="17"/>
      <c r="J117" s="17"/>
      <c r="K117" s="62" t="str">
        <f>C102</f>
        <v>N4</v>
      </c>
      <c r="L117" s="62" t="str">
        <f>$F$107</f>
        <v>N2</v>
      </c>
      <c r="M117" s="62" t="str">
        <f t="shared" si="2"/>
        <v>N4N2</v>
      </c>
      <c r="N117" s="63" t="e">
        <f>F102</f>
        <v>#REF!</v>
      </c>
      <c r="O117" s="29"/>
      <c r="P117" s="29"/>
      <c r="Q117" s="17"/>
      <c r="R117" s="17"/>
      <c r="S117" s="17"/>
      <c r="T117" s="17">
        <v>4</v>
      </c>
      <c r="U117" s="75" t="s">
        <v>10</v>
      </c>
      <c r="V117" s="76">
        <v>3329.4489761944396</v>
      </c>
    </row>
    <row r="118" spans="1:22" s="19" customFormat="1" x14ac:dyDescent="0.25">
      <c r="A118" s="20"/>
      <c r="B118" s="121"/>
      <c r="C118" s="25"/>
      <c r="D118" s="26"/>
      <c r="E118" s="26"/>
      <c r="F118" s="26"/>
      <c r="G118" s="26"/>
      <c r="H118" s="26"/>
      <c r="I118" s="17"/>
      <c r="J118" s="17"/>
      <c r="K118" s="62" t="str">
        <f>C102</f>
        <v>N4</v>
      </c>
      <c r="L118" s="62" t="str">
        <f>$G$107</f>
        <v>N3</v>
      </c>
      <c r="M118" s="62" t="str">
        <f t="shared" si="2"/>
        <v>N4N3</v>
      </c>
      <c r="N118" s="63" t="e">
        <f>G102</f>
        <v>#REF!</v>
      </c>
      <c r="O118" s="29"/>
      <c r="P118" s="29"/>
      <c r="Q118" s="17"/>
      <c r="R118" s="17"/>
      <c r="S118" s="17"/>
      <c r="T118" s="17">
        <v>5</v>
      </c>
      <c r="U118" s="73" t="s">
        <v>11</v>
      </c>
      <c r="V118" s="74">
        <v>3577</v>
      </c>
    </row>
    <row r="119" spans="1:22" s="19" customFormat="1" x14ac:dyDescent="0.25">
      <c r="A119" s="20"/>
      <c r="B119" s="121"/>
      <c r="C119" s="23"/>
      <c r="D119" s="24"/>
      <c r="E119" s="24"/>
      <c r="F119" s="24"/>
      <c r="G119" s="24"/>
      <c r="H119" s="24"/>
      <c r="I119" s="17"/>
      <c r="J119" s="17"/>
      <c r="K119" s="62" t="str">
        <f>C102</f>
        <v>N4</v>
      </c>
      <c r="L119" s="62" t="str">
        <f>$H$107</f>
        <v>N4</v>
      </c>
      <c r="M119" s="62" t="str">
        <f t="shared" si="2"/>
        <v>N4N4</v>
      </c>
      <c r="N119" s="63" t="e">
        <f>H102</f>
        <v>#REF!</v>
      </c>
      <c r="O119" s="17"/>
      <c r="P119" s="17"/>
      <c r="Q119" s="17"/>
      <c r="R119" s="17"/>
      <c r="S119" s="17"/>
      <c r="T119" s="17">
        <v>6</v>
      </c>
      <c r="U119" s="75" t="s">
        <v>12</v>
      </c>
      <c r="V119" s="76">
        <v>3848</v>
      </c>
    </row>
    <row r="120" spans="1:22" s="19" customFormat="1" x14ac:dyDescent="0.25">
      <c r="A120" s="30"/>
      <c r="B120" s="17"/>
      <c r="K120" s="62" t="str">
        <f>C102</f>
        <v>N4</v>
      </c>
      <c r="L120" s="62" t="str">
        <f>$I$107</f>
        <v>N5</v>
      </c>
      <c r="M120" s="62" t="str">
        <f t="shared" si="2"/>
        <v>N4N5</v>
      </c>
      <c r="N120" s="63" t="e">
        <f>I102</f>
        <v>#REF!</v>
      </c>
    </row>
    <row r="121" spans="1:22" s="19" customFormat="1" x14ac:dyDescent="0.25">
      <c r="A121" s="30"/>
      <c r="B121" s="121"/>
      <c r="C121" s="25"/>
      <c r="D121" s="25"/>
      <c r="E121" s="25"/>
      <c r="F121" s="25"/>
      <c r="G121" s="25"/>
      <c r="H121" s="25"/>
      <c r="K121" s="62" t="str">
        <f>C101</f>
        <v>N5</v>
      </c>
      <c r="L121" s="62" t="str">
        <f>$E$107</f>
        <v>N1</v>
      </c>
      <c r="M121" s="62" t="str">
        <f t="shared" si="2"/>
        <v>N5N1</v>
      </c>
      <c r="N121" s="63" t="e">
        <f>E101</f>
        <v>#REF!</v>
      </c>
    </row>
    <row r="122" spans="1:22" s="19" customFormat="1" x14ac:dyDescent="0.25">
      <c r="A122" s="20"/>
      <c r="B122" s="121"/>
      <c r="C122" s="23"/>
      <c r="D122" s="24"/>
      <c r="E122" s="24"/>
      <c r="F122" s="24"/>
      <c r="G122" s="24"/>
      <c r="H122" s="24"/>
      <c r="K122" s="62" t="str">
        <f>C101</f>
        <v>N5</v>
      </c>
      <c r="L122" s="62" t="str">
        <f>$F$107</f>
        <v>N2</v>
      </c>
      <c r="M122" s="62" t="str">
        <f t="shared" si="2"/>
        <v>N5N2</v>
      </c>
      <c r="N122" s="63" t="e">
        <f>F101</f>
        <v>#REF!</v>
      </c>
    </row>
    <row r="123" spans="1:22" s="19" customFormat="1" x14ac:dyDescent="0.25">
      <c r="A123" s="30"/>
      <c r="B123" s="121"/>
      <c r="C123" s="25"/>
      <c r="D123" s="26"/>
      <c r="E123" s="26"/>
      <c r="F123" s="26"/>
      <c r="G123" s="26"/>
      <c r="H123" s="26"/>
      <c r="K123" s="62" t="str">
        <f>C101</f>
        <v>N5</v>
      </c>
      <c r="L123" s="62" t="str">
        <f>$G$107</f>
        <v>N3</v>
      </c>
      <c r="M123" s="62" t="str">
        <f t="shared" si="2"/>
        <v>N5N3</v>
      </c>
      <c r="N123" s="63" t="e">
        <f>G101</f>
        <v>#REF!</v>
      </c>
    </row>
    <row r="124" spans="1:22" s="19" customFormat="1" x14ac:dyDescent="0.25">
      <c r="A124" s="30"/>
      <c r="B124" s="121"/>
      <c r="C124" s="23"/>
      <c r="D124" s="24"/>
      <c r="E124" s="24"/>
      <c r="F124" s="24"/>
      <c r="G124" s="24"/>
      <c r="H124" s="24"/>
      <c r="K124" s="62" t="str">
        <f>C101</f>
        <v>N5</v>
      </c>
      <c r="L124" s="62" t="str">
        <f>$H$107</f>
        <v>N4</v>
      </c>
      <c r="M124" s="62" t="str">
        <f t="shared" si="2"/>
        <v>N5N4</v>
      </c>
      <c r="N124" s="63" t="e">
        <f>H101</f>
        <v>#REF!</v>
      </c>
    </row>
    <row r="125" spans="1:22" s="19" customFormat="1" x14ac:dyDescent="0.25">
      <c r="A125" s="30"/>
      <c r="B125" s="121"/>
      <c r="C125" s="25"/>
      <c r="D125" s="26"/>
      <c r="E125" s="26"/>
      <c r="F125" s="26"/>
      <c r="G125" s="26"/>
      <c r="H125" s="26"/>
      <c r="K125" s="62" t="str">
        <f>C101</f>
        <v>N5</v>
      </c>
      <c r="L125" s="62" t="str">
        <f>$I$107</f>
        <v>N5</v>
      </c>
      <c r="M125" s="62" t="str">
        <f t="shared" si="2"/>
        <v>N5N5</v>
      </c>
      <c r="N125" s="63" t="e">
        <f>I101</f>
        <v>#REF!</v>
      </c>
    </row>
    <row r="126" spans="1:22" s="19" customFormat="1" x14ac:dyDescent="0.25">
      <c r="A126" s="30"/>
      <c r="B126" s="121"/>
      <c r="C126" s="23"/>
      <c r="D126" s="24"/>
      <c r="E126" s="24"/>
      <c r="F126" s="24"/>
      <c r="G126" s="24"/>
      <c r="H126" s="24"/>
    </row>
    <row r="127" spans="1:22" s="19" customFormat="1" x14ac:dyDescent="0.25">
      <c r="A127" s="30"/>
    </row>
    <row r="128" spans="1:22" s="19" customFormat="1" x14ac:dyDescent="0.25">
      <c r="A128" s="30"/>
    </row>
    <row r="129" spans="1:19" s="19" customFormat="1" x14ac:dyDescent="0.25">
      <c r="A129" s="30"/>
    </row>
    <row r="130" spans="1:19" s="19" customFormat="1" x14ac:dyDescent="0.25">
      <c r="A130" s="30"/>
    </row>
    <row r="131" spans="1:19" s="19" customFormat="1" x14ac:dyDescent="0.25">
      <c r="A131" s="30"/>
    </row>
    <row r="132" spans="1:19" s="19" customFormat="1" x14ac:dyDescent="0.25">
      <c r="A132" s="30"/>
    </row>
    <row r="133" spans="1:19" s="19" customFormat="1" x14ac:dyDescent="0.25">
      <c r="A133" s="30"/>
    </row>
    <row r="134" spans="1:19" x14ac:dyDescent="0.25">
      <c r="A134" s="31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19"/>
    </row>
    <row r="135" spans="1:19" x14ac:dyDescent="0.25">
      <c r="A135" s="31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19"/>
    </row>
    <row r="136" spans="1:19" x14ac:dyDescent="0.25">
      <c r="A136" s="31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19"/>
    </row>
    <row r="137" spans="1:19" x14ac:dyDescent="0.25">
      <c r="A137" s="31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19"/>
    </row>
    <row r="138" spans="1:19" x14ac:dyDescent="0.25">
      <c r="A138" s="31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19"/>
    </row>
    <row r="139" spans="1:19" x14ac:dyDescent="0.25">
      <c r="A139" s="31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19"/>
    </row>
    <row r="140" spans="1:19" x14ac:dyDescent="0.25">
      <c r="A140" s="31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19"/>
    </row>
    <row r="141" spans="1:19" x14ac:dyDescent="0.25">
      <c r="A141" s="31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19"/>
    </row>
    <row r="142" spans="1:19" x14ac:dyDescent="0.25">
      <c r="A142" s="31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19"/>
    </row>
    <row r="143" spans="1:19" x14ac:dyDescent="0.25">
      <c r="A143" s="31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19"/>
    </row>
    <row r="144" spans="1:19" x14ac:dyDescent="0.25">
      <c r="A144" s="31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19"/>
    </row>
    <row r="145" spans="1:19" x14ac:dyDescent="0.25">
      <c r="A145" s="31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19"/>
    </row>
    <row r="146" spans="1:19" x14ac:dyDescent="0.25">
      <c r="A146" s="31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19"/>
    </row>
    <row r="147" spans="1:19" x14ac:dyDescent="0.25">
      <c r="A147" s="31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19"/>
    </row>
    <row r="148" spans="1:19" x14ac:dyDescent="0.25">
      <c r="A148" s="31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19"/>
    </row>
    <row r="149" spans="1:19" x14ac:dyDescent="0.25">
      <c r="A149" s="31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19"/>
    </row>
    <row r="150" spans="1:19" x14ac:dyDescent="0.25">
      <c r="A150" s="31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19"/>
    </row>
    <row r="151" spans="1:19" x14ac:dyDescent="0.25">
      <c r="A151" s="31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19"/>
    </row>
    <row r="152" spans="1:19" x14ac:dyDescent="0.25">
      <c r="A152" s="31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19"/>
    </row>
    <row r="153" spans="1:19" x14ac:dyDescent="0.25">
      <c r="A153" s="31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19"/>
    </row>
    <row r="154" spans="1:19" x14ac:dyDescent="0.25">
      <c r="A154" s="31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19"/>
    </row>
    <row r="155" spans="1:19" x14ac:dyDescent="0.25">
      <c r="A155" s="31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19"/>
    </row>
    <row r="156" spans="1:19" x14ac:dyDescent="0.25">
      <c r="A156" s="31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19"/>
    </row>
    <row r="157" spans="1:19" x14ac:dyDescent="0.25">
      <c r="A157" s="31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19"/>
    </row>
    <row r="158" spans="1:19" x14ac:dyDescent="0.25">
      <c r="A158" s="31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19"/>
    </row>
    <row r="159" spans="1:19" x14ac:dyDescent="0.25">
      <c r="A159" s="31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19"/>
    </row>
    <row r="160" spans="1:19" x14ac:dyDescent="0.25">
      <c r="A160" s="31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19"/>
    </row>
    <row r="161" spans="1:19" x14ac:dyDescent="0.25">
      <c r="A161" s="31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19"/>
    </row>
    <row r="162" spans="1:19" x14ac:dyDescent="0.25">
      <c r="A162" s="31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19"/>
    </row>
    <row r="163" spans="1:19" x14ac:dyDescent="0.25">
      <c r="A163" s="31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19"/>
    </row>
    <row r="164" spans="1:19" x14ac:dyDescent="0.25">
      <c r="A164" s="31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19"/>
    </row>
    <row r="165" spans="1:19" x14ac:dyDescent="0.25">
      <c r="A165" s="31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19"/>
    </row>
    <row r="166" spans="1:19" x14ac:dyDescent="0.25">
      <c r="A166" s="31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19"/>
    </row>
    <row r="167" spans="1:19" x14ac:dyDescent="0.25">
      <c r="A167" s="31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19"/>
    </row>
    <row r="168" spans="1:19" x14ac:dyDescent="0.25">
      <c r="A168" s="31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19"/>
    </row>
    <row r="169" spans="1:19" x14ac:dyDescent="0.25">
      <c r="A169" s="31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19"/>
    </row>
    <row r="170" spans="1:19" x14ac:dyDescent="0.25">
      <c r="A170" s="31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19"/>
    </row>
    <row r="171" spans="1:19" x14ac:dyDescent="0.25">
      <c r="A171" s="31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19"/>
    </row>
    <row r="172" spans="1:19" x14ac:dyDescent="0.25">
      <c r="A172" s="31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19"/>
    </row>
    <row r="173" spans="1:19" x14ac:dyDescent="0.25">
      <c r="A173" s="31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19"/>
    </row>
    <row r="174" spans="1:19" x14ac:dyDescent="0.25">
      <c r="A174" s="31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19"/>
    </row>
    <row r="175" spans="1:19" x14ac:dyDescent="0.25">
      <c r="A175" s="31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19"/>
    </row>
    <row r="176" spans="1:19" x14ac:dyDescent="0.25">
      <c r="A176" s="31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19"/>
    </row>
    <row r="177" spans="1:19" x14ac:dyDescent="0.25">
      <c r="A177" s="31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19"/>
    </row>
    <row r="178" spans="1:19" x14ac:dyDescent="0.25">
      <c r="A178" s="31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19"/>
    </row>
    <row r="179" spans="1:19" x14ac:dyDescent="0.25">
      <c r="A179" s="31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19"/>
    </row>
    <row r="180" spans="1:19" x14ac:dyDescent="0.25">
      <c r="A180" s="31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19"/>
    </row>
    <row r="181" spans="1:19" x14ac:dyDescent="0.25">
      <c r="A181" s="31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19"/>
    </row>
    <row r="182" spans="1:19" x14ac:dyDescent="0.25">
      <c r="A182" s="31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19"/>
    </row>
    <row r="183" spans="1:19" x14ac:dyDescent="0.25">
      <c r="A183" s="31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19"/>
    </row>
    <row r="184" spans="1:19" x14ac:dyDescent="0.25">
      <c r="A184" s="31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19"/>
    </row>
    <row r="185" spans="1:19" x14ac:dyDescent="0.25">
      <c r="A185" s="30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</row>
    <row r="186" spans="1:19" x14ac:dyDescent="0.25">
      <c r="A186" s="30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</row>
    <row r="187" spans="1:19" x14ac:dyDescent="0.25">
      <c r="A187" s="30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</row>
    <row r="188" spans="1:19" x14ac:dyDescent="0.25">
      <c r="A188" s="30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</row>
    <row r="189" spans="1:19" x14ac:dyDescent="0.25">
      <c r="A189" s="30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</row>
    <row r="190" spans="1:19" x14ac:dyDescent="0.25">
      <c r="A190" s="30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</row>
    <row r="191" spans="1:19" x14ac:dyDescent="0.25">
      <c r="A191" s="30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</row>
    <row r="192" spans="1:19" x14ac:dyDescent="0.25">
      <c r="A192" s="30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</row>
    <row r="193" spans="1:19" x14ac:dyDescent="0.25">
      <c r="A193" s="30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</row>
  </sheetData>
  <sheetProtection password="B779" sheet="1" objects="1" scenarios="1" selectLockedCells="1" sort="0" autoFilter="0"/>
  <mergeCells count="25">
    <mergeCell ref="B121:B122"/>
    <mergeCell ref="B123:B124"/>
    <mergeCell ref="B125:B126"/>
    <mergeCell ref="B7:C7"/>
    <mergeCell ref="B18:C18"/>
    <mergeCell ref="B114:B115"/>
    <mergeCell ref="B116:B117"/>
    <mergeCell ref="B118:B119"/>
    <mergeCell ref="B16:C16"/>
    <mergeCell ref="B28:C28"/>
    <mergeCell ref="B12:C12"/>
    <mergeCell ref="B109:B110"/>
    <mergeCell ref="B111:B112"/>
    <mergeCell ref="H6:I6"/>
    <mergeCell ref="B6:C6"/>
    <mergeCell ref="O9:P14"/>
    <mergeCell ref="O27:Q32"/>
    <mergeCell ref="K8:K15"/>
    <mergeCell ref="O19:Q24"/>
    <mergeCell ref="H18:I18"/>
    <mergeCell ref="H8:I8"/>
    <mergeCell ref="H10:I10"/>
    <mergeCell ref="H12:I12"/>
    <mergeCell ref="H14:I14"/>
    <mergeCell ref="H16:I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2" r:id="rId4" name="Button 28">
              <controlPr defaultSize="0" print="0" autoFill="0" autoPict="0" macro="[0]!VIDERDONNEES">
                <anchor moveWithCells="1" siz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8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5" name="Drop Down 29">
              <controlPr defaultSize="0" autoLine="0" autoPict="0" macro="[0]!Zonecombinée2_QuandChangement">
                <anchor moveWithCells="1">
                  <from>
                    <xdr:col>1</xdr:col>
                    <xdr:colOff>133350</xdr:colOff>
                    <xdr:row>7</xdr:row>
                    <xdr:rowOff>0</xdr:rowOff>
                  </from>
                  <to>
                    <xdr:col>2</xdr:col>
                    <xdr:colOff>666750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0"/>
  <sheetViews>
    <sheetView showGridLines="0" workbookViewId="0">
      <pane ySplit="2" topLeftCell="A3" activePane="bottomLeft" state="frozen"/>
      <selection activeCell="R7" sqref="R7"/>
      <selection pane="bottomLeft" activeCell="F6" sqref="F6"/>
    </sheetView>
  </sheetViews>
  <sheetFormatPr baseColWidth="10" defaultRowHeight="15" x14ac:dyDescent="0.25"/>
  <cols>
    <col min="1" max="1" width="2" style="1" bestFit="1" customWidth="1"/>
    <col min="2" max="2" width="14.7109375" style="3" bestFit="1" customWidth="1"/>
    <col min="3" max="3" width="2" style="3" bestFit="1" customWidth="1"/>
    <col min="4" max="4" width="11.42578125" style="3"/>
    <col min="5" max="5" width="2" style="1" bestFit="1" customWidth="1"/>
    <col min="6" max="6" width="11.42578125" style="1"/>
    <col min="7" max="7" width="2" style="1" bestFit="1" customWidth="1"/>
    <col min="8" max="246" width="11.42578125" style="1"/>
    <col min="247" max="247" width="20.140625" style="1" bestFit="1" customWidth="1"/>
    <col min="248" max="248" width="31" style="1" customWidth="1"/>
    <col min="249" max="249" width="8.5703125" style="1" bestFit="1" customWidth="1"/>
    <col min="250" max="250" width="13.42578125" style="1" customWidth="1"/>
    <col min="251" max="251" width="17.28515625" style="1" customWidth="1"/>
    <col min="252" max="254" width="14.140625" style="1" customWidth="1"/>
    <col min="255" max="255" width="14.42578125" style="1" customWidth="1"/>
    <col min="256" max="256" width="14.28515625" style="1" customWidth="1"/>
    <col min="257" max="502" width="11.42578125" style="1"/>
    <col min="503" max="503" width="20.140625" style="1" bestFit="1" customWidth="1"/>
    <col min="504" max="504" width="31" style="1" customWidth="1"/>
    <col min="505" max="505" width="8.5703125" style="1" bestFit="1" customWidth="1"/>
    <col min="506" max="506" width="13.42578125" style="1" customWidth="1"/>
    <col min="507" max="507" width="17.28515625" style="1" customWidth="1"/>
    <col min="508" max="510" width="14.140625" style="1" customWidth="1"/>
    <col min="511" max="511" width="14.42578125" style="1" customWidth="1"/>
    <col min="512" max="512" width="14.28515625" style="1" customWidth="1"/>
    <col min="513" max="758" width="11.42578125" style="1"/>
    <col min="759" max="759" width="20.140625" style="1" bestFit="1" customWidth="1"/>
    <col min="760" max="760" width="31" style="1" customWidth="1"/>
    <col min="761" max="761" width="8.5703125" style="1" bestFit="1" customWidth="1"/>
    <col min="762" max="762" width="13.42578125" style="1" customWidth="1"/>
    <col min="763" max="763" width="17.28515625" style="1" customWidth="1"/>
    <col min="764" max="766" width="14.140625" style="1" customWidth="1"/>
    <col min="767" max="767" width="14.42578125" style="1" customWidth="1"/>
    <col min="768" max="768" width="14.28515625" style="1" customWidth="1"/>
    <col min="769" max="1014" width="11.42578125" style="1"/>
    <col min="1015" max="1015" width="20.140625" style="1" bestFit="1" customWidth="1"/>
    <col min="1016" max="1016" width="31" style="1" customWidth="1"/>
    <col min="1017" max="1017" width="8.5703125" style="1" bestFit="1" customWidth="1"/>
    <col min="1018" max="1018" width="13.42578125" style="1" customWidth="1"/>
    <col min="1019" max="1019" width="17.28515625" style="1" customWidth="1"/>
    <col min="1020" max="1022" width="14.140625" style="1" customWidth="1"/>
    <col min="1023" max="1023" width="14.42578125" style="1" customWidth="1"/>
    <col min="1024" max="1024" width="14.28515625" style="1" customWidth="1"/>
    <col min="1025" max="1270" width="11.42578125" style="1"/>
    <col min="1271" max="1271" width="20.140625" style="1" bestFit="1" customWidth="1"/>
    <col min="1272" max="1272" width="31" style="1" customWidth="1"/>
    <col min="1273" max="1273" width="8.5703125" style="1" bestFit="1" customWidth="1"/>
    <col min="1274" max="1274" width="13.42578125" style="1" customWidth="1"/>
    <col min="1275" max="1275" width="17.28515625" style="1" customWidth="1"/>
    <col min="1276" max="1278" width="14.140625" style="1" customWidth="1"/>
    <col min="1279" max="1279" width="14.42578125" style="1" customWidth="1"/>
    <col min="1280" max="1280" width="14.28515625" style="1" customWidth="1"/>
    <col min="1281" max="1526" width="11.42578125" style="1"/>
    <col min="1527" max="1527" width="20.140625" style="1" bestFit="1" customWidth="1"/>
    <col min="1528" max="1528" width="31" style="1" customWidth="1"/>
    <col min="1529" max="1529" width="8.5703125" style="1" bestFit="1" customWidth="1"/>
    <col min="1530" max="1530" width="13.42578125" style="1" customWidth="1"/>
    <col min="1531" max="1531" width="17.28515625" style="1" customWidth="1"/>
    <col min="1532" max="1534" width="14.140625" style="1" customWidth="1"/>
    <col min="1535" max="1535" width="14.42578125" style="1" customWidth="1"/>
    <col min="1536" max="1536" width="14.28515625" style="1" customWidth="1"/>
    <col min="1537" max="1782" width="11.42578125" style="1"/>
    <col min="1783" max="1783" width="20.140625" style="1" bestFit="1" customWidth="1"/>
    <col min="1784" max="1784" width="31" style="1" customWidth="1"/>
    <col min="1785" max="1785" width="8.5703125" style="1" bestFit="1" customWidth="1"/>
    <col min="1786" max="1786" width="13.42578125" style="1" customWidth="1"/>
    <col min="1787" max="1787" width="17.28515625" style="1" customWidth="1"/>
    <col min="1788" max="1790" width="14.140625" style="1" customWidth="1"/>
    <col min="1791" max="1791" width="14.42578125" style="1" customWidth="1"/>
    <col min="1792" max="1792" width="14.28515625" style="1" customWidth="1"/>
    <col min="1793" max="2038" width="11.42578125" style="1"/>
    <col min="2039" max="2039" width="20.140625" style="1" bestFit="1" customWidth="1"/>
    <col min="2040" max="2040" width="31" style="1" customWidth="1"/>
    <col min="2041" max="2041" width="8.5703125" style="1" bestFit="1" customWidth="1"/>
    <col min="2042" max="2042" width="13.42578125" style="1" customWidth="1"/>
    <col min="2043" max="2043" width="17.28515625" style="1" customWidth="1"/>
    <col min="2044" max="2046" width="14.140625" style="1" customWidth="1"/>
    <col min="2047" max="2047" width="14.42578125" style="1" customWidth="1"/>
    <col min="2048" max="2048" width="14.28515625" style="1" customWidth="1"/>
    <col min="2049" max="2294" width="11.42578125" style="1"/>
    <col min="2295" max="2295" width="20.140625" style="1" bestFit="1" customWidth="1"/>
    <col min="2296" max="2296" width="31" style="1" customWidth="1"/>
    <col min="2297" max="2297" width="8.5703125" style="1" bestFit="1" customWidth="1"/>
    <col min="2298" max="2298" width="13.42578125" style="1" customWidth="1"/>
    <col min="2299" max="2299" width="17.28515625" style="1" customWidth="1"/>
    <col min="2300" max="2302" width="14.140625" style="1" customWidth="1"/>
    <col min="2303" max="2303" width="14.42578125" style="1" customWidth="1"/>
    <col min="2304" max="2304" width="14.28515625" style="1" customWidth="1"/>
    <col min="2305" max="2550" width="11.42578125" style="1"/>
    <col min="2551" max="2551" width="20.140625" style="1" bestFit="1" customWidth="1"/>
    <col min="2552" max="2552" width="31" style="1" customWidth="1"/>
    <col min="2553" max="2553" width="8.5703125" style="1" bestFit="1" customWidth="1"/>
    <col min="2554" max="2554" width="13.42578125" style="1" customWidth="1"/>
    <col min="2555" max="2555" width="17.28515625" style="1" customWidth="1"/>
    <col min="2556" max="2558" width="14.140625" style="1" customWidth="1"/>
    <col min="2559" max="2559" width="14.42578125" style="1" customWidth="1"/>
    <col min="2560" max="2560" width="14.28515625" style="1" customWidth="1"/>
    <col min="2561" max="2806" width="11.42578125" style="1"/>
    <col min="2807" max="2807" width="20.140625" style="1" bestFit="1" customWidth="1"/>
    <col min="2808" max="2808" width="31" style="1" customWidth="1"/>
    <col min="2809" max="2809" width="8.5703125" style="1" bestFit="1" customWidth="1"/>
    <col min="2810" max="2810" width="13.42578125" style="1" customWidth="1"/>
    <col min="2811" max="2811" width="17.28515625" style="1" customWidth="1"/>
    <col min="2812" max="2814" width="14.140625" style="1" customWidth="1"/>
    <col min="2815" max="2815" width="14.42578125" style="1" customWidth="1"/>
    <col min="2816" max="2816" width="14.28515625" style="1" customWidth="1"/>
    <col min="2817" max="3062" width="11.42578125" style="1"/>
    <col min="3063" max="3063" width="20.140625" style="1" bestFit="1" customWidth="1"/>
    <col min="3064" max="3064" width="31" style="1" customWidth="1"/>
    <col min="3065" max="3065" width="8.5703125" style="1" bestFit="1" customWidth="1"/>
    <col min="3066" max="3066" width="13.42578125" style="1" customWidth="1"/>
    <col min="3067" max="3067" width="17.28515625" style="1" customWidth="1"/>
    <col min="3068" max="3070" width="14.140625" style="1" customWidth="1"/>
    <col min="3071" max="3071" width="14.42578125" style="1" customWidth="1"/>
    <col min="3072" max="3072" width="14.28515625" style="1" customWidth="1"/>
    <col min="3073" max="3318" width="11.42578125" style="1"/>
    <col min="3319" max="3319" width="20.140625" style="1" bestFit="1" customWidth="1"/>
    <col min="3320" max="3320" width="31" style="1" customWidth="1"/>
    <col min="3321" max="3321" width="8.5703125" style="1" bestFit="1" customWidth="1"/>
    <col min="3322" max="3322" width="13.42578125" style="1" customWidth="1"/>
    <col min="3323" max="3323" width="17.28515625" style="1" customWidth="1"/>
    <col min="3324" max="3326" width="14.140625" style="1" customWidth="1"/>
    <col min="3327" max="3327" width="14.42578125" style="1" customWidth="1"/>
    <col min="3328" max="3328" width="14.28515625" style="1" customWidth="1"/>
    <col min="3329" max="3574" width="11.42578125" style="1"/>
    <col min="3575" max="3575" width="20.140625" style="1" bestFit="1" customWidth="1"/>
    <col min="3576" max="3576" width="31" style="1" customWidth="1"/>
    <col min="3577" max="3577" width="8.5703125" style="1" bestFit="1" customWidth="1"/>
    <col min="3578" max="3578" width="13.42578125" style="1" customWidth="1"/>
    <col min="3579" max="3579" width="17.28515625" style="1" customWidth="1"/>
    <col min="3580" max="3582" width="14.140625" style="1" customWidth="1"/>
    <col min="3583" max="3583" width="14.42578125" style="1" customWidth="1"/>
    <col min="3584" max="3584" width="14.28515625" style="1" customWidth="1"/>
    <col min="3585" max="3830" width="11.42578125" style="1"/>
    <col min="3831" max="3831" width="20.140625" style="1" bestFit="1" customWidth="1"/>
    <col min="3832" max="3832" width="31" style="1" customWidth="1"/>
    <col min="3833" max="3833" width="8.5703125" style="1" bestFit="1" customWidth="1"/>
    <col min="3834" max="3834" width="13.42578125" style="1" customWidth="1"/>
    <col min="3835" max="3835" width="17.28515625" style="1" customWidth="1"/>
    <col min="3836" max="3838" width="14.140625" style="1" customWidth="1"/>
    <col min="3839" max="3839" width="14.42578125" style="1" customWidth="1"/>
    <col min="3840" max="3840" width="14.28515625" style="1" customWidth="1"/>
    <col min="3841" max="4086" width="11.42578125" style="1"/>
    <col min="4087" max="4087" width="20.140625" style="1" bestFit="1" customWidth="1"/>
    <col min="4088" max="4088" width="31" style="1" customWidth="1"/>
    <col min="4089" max="4089" width="8.5703125" style="1" bestFit="1" customWidth="1"/>
    <col min="4090" max="4090" width="13.42578125" style="1" customWidth="1"/>
    <col min="4091" max="4091" width="17.28515625" style="1" customWidth="1"/>
    <col min="4092" max="4094" width="14.140625" style="1" customWidth="1"/>
    <col min="4095" max="4095" width="14.42578125" style="1" customWidth="1"/>
    <col min="4096" max="4096" width="14.28515625" style="1" customWidth="1"/>
    <col min="4097" max="4342" width="11.42578125" style="1"/>
    <col min="4343" max="4343" width="20.140625" style="1" bestFit="1" customWidth="1"/>
    <col min="4344" max="4344" width="31" style="1" customWidth="1"/>
    <col min="4345" max="4345" width="8.5703125" style="1" bestFit="1" customWidth="1"/>
    <col min="4346" max="4346" width="13.42578125" style="1" customWidth="1"/>
    <col min="4347" max="4347" width="17.28515625" style="1" customWidth="1"/>
    <col min="4348" max="4350" width="14.140625" style="1" customWidth="1"/>
    <col min="4351" max="4351" width="14.42578125" style="1" customWidth="1"/>
    <col min="4352" max="4352" width="14.28515625" style="1" customWidth="1"/>
    <col min="4353" max="4598" width="11.42578125" style="1"/>
    <col min="4599" max="4599" width="20.140625" style="1" bestFit="1" customWidth="1"/>
    <col min="4600" max="4600" width="31" style="1" customWidth="1"/>
    <col min="4601" max="4601" width="8.5703125" style="1" bestFit="1" customWidth="1"/>
    <col min="4602" max="4602" width="13.42578125" style="1" customWidth="1"/>
    <col min="4603" max="4603" width="17.28515625" style="1" customWidth="1"/>
    <col min="4604" max="4606" width="14.140625" style="1" customWidth="1"/>
    <col min="4607" max="4607" width="14.42578125" style="1" customWidth="1"/>
    <col min="4608" max="4608" width="14.28515625" style="1" customWidth="1"/>
    <col min="4609" max="4854" width="11.42578125" style="1"/>
    <col min="4855" max="4855" width="20.140625" style="1" bestFit="1" customWidth="1"/>
    <col min="4856" max="4856" width="31" style="1" customWidth="1"/>
    <col min="4857" max="4857" width="8.5703125" style="1" bestFit="1" customWidth="1"/>
    <col min="4858" max="4858" width="13.42578125" style="1" customWidth="1"/>
    <col min="4859" max="4859" width="17.28515625" style="1" customWidth="1"/>
    <col min="4860" max="4862" width="14.140625" style="1" customWidth="1"/>
    <col min="4863" max="4863" width="14.42578125" style="1" customWidth="1"/>
    <col min="4864" max="4864" width="14.28515625" style="1" customWidth="1"/>
    <col min="4865" max="5110" width="11.42578125" style="1"/>
    <col min="5111" max="5111" width="20.140625" style="1" bestFit="1" customWidth="1"/>
    <col min="5112" max="5112" width="31" style="1" customWidth="1"/>
    <col min="5113" max="5113" width="8.5703125" style="1" bestFit="1" customWidth="1"/>
    <col min="5114" max="5114" width="13.42578125" style="1" customWidth="1"/>
    <col min="5115" max="5115" width="17.28515625" style="1" customWidth="1"/>
    <col min="5116" max="5118" width="14.140625" style="1" customWidth="1"/>
    <col min="5119" max="5119" width="14.42578125" style="1" customWidth="1"/>
    <col min="5120" max="5120" width="14.28515625" style="1" customWidth="1"/>
    <col min="5121" max="5366" width="11.42578125" style="1"/>
    <col min="5367" max="5367" width="20.140625" style="1" bestFit="1" customWidth="1"/>
    <col min="5368" max="5368" width="31" style="1" customWidth="1"/>
    <col min="5369" max="5369" width="8.5703125" style="1" bestFit="1" customWidth="1"/>
    <col min="5370" max="5370" width="13.42578125" style="1" customWidth="1"/>
    <col min="5371" max="5371" width="17.28515625" style="1" customWidth="1"/>
    <col min="5372" max="5374" width="14.140625" style="1" customWidth="1"/>
    <col min="5375" max="5375" width="14.42578125" style="1" customWidth="1"/>
    <col min="5376" max="5376" width="14.28515625" style="1" customWidth="1"/>
    <col min="5377" max="5622" width="11.42578125" style="1"/>
    <col min="5623" max="5623" width="20.140625" style="1" bestFit="1" customWidth="1"/>
    <col min="5624" max="5624" width="31" style="1" customWidth="1"/>
    <col min="5625" max="5625" width="8.5703125" style="1" bestFit="1" customWidth="1"/>
    <col min="5626" max="5626" width="13.42578125" style="1" customWidth="1"/>
    <col min="5627" max="5627" width="17.28515625" style="1" customWidth="1"/>
    <col min="5628" max="5630" width="14.140625" style="1" customWidth="1"/>
    <col min="5631" max="5631" width="14.42578125" style="1" customWidth="1"/>
    <col min="5632" max="5632" width="14.28515625" style="1" customWidth="1"/>
    <col min="5633" max="5878" width="11.42578125" style="1"/>
    <col min="5879" max="5879" width="20.140625" style="1" bestFit="1" customWidth="1"/>
    <col min="5880" max="5880" width="31" style="1" customWidth="1"/>
    <col min="5881" max="5881" width="8.5703125" style="1" bestFit="1" customWidth="1"/>
    <col min="5882" max="5882" width="13.42578125" style="1" customWidth="1"/>
    <col min="5883" max="5883" width="17.28515625" style="1" customWidth="1"/>
    <col min="5884" max="5886" width="14.140625" style="1" customWidth="1"/>
    <col min="5887" max="5887" width="14.42578125" style="1" customWidth="1"/>
    <col min="5888" max="5888" width="14.28515625" style="1" customWidth="1"/>
    <col min="5889" max="6134" width="11.42578125" style="1"/>
    <col min="6135" max="6135" width="20.140625" style="1" bestFit="1" customWidth="1"/>
    <col min="6136" max="6136" width="31" style="1" customWidth="1"/>
    <col min="6137" max="6137" width="8.5703125" style="1" bestFit="1" customWidth="1"/>
    <col min="6138" max="6138" width="13.42578125" style="1" customWidth="1"/>
    <col min="6139" max="6139" width="17.28515625" style="1" customWidth="1"/>
    <col min="6140" max="6142" width="14.140625" style="1" customWidth="1"/>
    <col min="6143" max="6143" width="14.42578125" style="1" customWidth="1"/>
    <col min="6144" max="6144" width="14.28515625" style="1" customWidth="1"/>
    <col min="6145" max="6390" width="11.42578125" style="1"/>
    <col min="6391" max="6391" width="20.140625" style="1" bestFit="1" customWidth="1"/>
    <col min="6392" max="6392" width="31" style="1" customWidth="1"/>
    <col min="6393" max="6393" width="8.5703125" style="1" bestFit="1" customWidth="1"/>
    <col min="6394" max="6394" width="13.42578125" style="1" customWidth="1"/>
    <col min="6395" max="6395" width="17.28515625" style="1" customWidth="1"/>
    <col min="6396" max="6398" width="14.140625" style="1" customWidth="1"/>
    <col min="6399" max="6399" width="14.42578125" style="1" customWidth="1"/>
    <col min="6400" max="6400" width="14.28515625" style="1" customWidth="1"/>
    <col min="6401" max="6646" width="11.42578125" style="1"/>
    <col min="6647" max="6647" width="20.140625" style="1" bestFit="1" customWidth="1"/>
    <col min="6648" max="6648" width="31" style="1" customWidth="1"/>
    <col min="6649" max="6649" width="8.5703125" style="1" bestFit="1" customWidth="1"/>
    <col min="6650" max="6650" width="13.42578125" style="1" customWidth="1"/>
    <col min="6651" max="6651" width="17.28515625" style="1" customWidth="1"/>
    <col min="6652" max="6654" width="14.140625" style="1" customWidth="1"/>
    <col min="6655" max="6655" width="14.42578125" style="1" customWidth="1"/>
    <col min="6656" max="6656" width="14.28515625" style="1" customWidth="1"/>
    <col min="6657" max="6902" width="11.42578125" style="1"/>
    <col min="6903" max="6903" width="20.140625" style="1" bestFit="1" customWidth="1"/>
    <col min="6904" max="6904" width="31" style="1" customWidth="1"/>
    <col min="6905" max="6905" width="8.5703125" style="1" bestFit="1" customWidth="1"/>
    <col min="6906" max="6906" width="13.42578125" style="1" customWidth="1"/>
    <col min="6907" max="6907" width="17.28515625" style="1" customWidth="1"/>
    <col min="6908" max="6910" width="14.140625" style="1" customWidth="1"/>
    <col min="6911" max="6911" width="14.42578125" style="1" customWidth="1"/>
    <col min="6912" max="6912" width="14.28515625" style="1" customWidth="1"/>
    <col min="6913" max="7158" width="11.42578125" style="1"/>
    <col min="7159" max="7159" width="20.140625" style="1" bestFit="1" customWidth="1"/>
    <col min="7160" max="7160" width="31" style="1" customWidth="1"/>
    <col min="7161" max="7161" width="8.5703125" style="1" bestFit="1" customWidth="1"/>
    <col min="7162" max="7162" width="13.42578125" style="1" customWidth="1"/>
    <col min="7163" max="7163" width="17.28515625" style="1" customWidth="1"/>
    <col min="7164" max="7166" width="14.140625" style="1" customWidth="1"/>
    <col min="7167" max="7167" width="14.42578125" style="1" customWidth="1"/>
    <col min="7168" max="7168" width="14.28515625" style="1" customWidth="1"/>
    <col min="7169" max="7414" width="11.42578125" style="1"/>
    <col min="7415" max="7415" width="20.140625" style="1" bestFit="1" customWidth="1"/>
    <col min="7416" max="7416" width="31" style="1" customWidth="1"/>
    <col min="7417" max="7417" width="8.5703125" style="1" bestFit="1" customWidth="1"/>
    <col min="7418" max="7418" width="13.42578125" style="1" customWidth="1"/>
    <col min="7419" max="7419" width="17.28515625" style="1" customWidth="1"/>
    <col min="7420" max="7422" width="14.140625" style="1" customWidth="1"/>
    <col min="7423" max="7423" width="14.42578125" style="1" customWidth="1"/>
    <col min="7424" max="7424" width="14.28515625" style="1" customWidth="1"/>
    <col min="7425" max="7670" width="11.42578125" style="1"/>
    <col min="7671" max="7671" width="20.140625" style="1" bestFit="1" customWidth="1"/>
    <col min="7672" max="7672" width="31" style="1" customWidth="1"/>
    <col min="7673" max="7673" width="8.5703125" style="1" bestFit="1" customWidth="1"/>
    <col min="7674" max="7674" width="13.42578125" style="1" customWidth="1"/>
    <col min="7675" max="7675" width="17.28515625" style="1" customWidth="1"/>
    <col min="7676" max="7678" width="14.140625" style="1" customWidth="1"/>
    <col min="7679" max="7679" width="14.42578125" style="1" customWidth="1"/>
    <col min="7680" max="7680" width="14.28515625" style="1" customWidth="1"/>
    <col min="7681" max="7926" width="11.42578125" style="1"/>
    <col min="7927" max="7927" width="20.140625" style="1" bestFit="1" customWidth="1"/>
    <col min="7928" max="7928" width="31" style="1" customWidth="1"/>
    <col min="7929" max="7929" width="8.5703125" style="1" bestFit="1" customWidth="1"/>
    <col min="7930" max="7930" width="13.42578125" style="1" customWidth="1"/>
    <col min="7931" max="7931" width="17.28515625" style="1" customWidth="1"/>
    <col min="7932" max="7934" width="14.140625" style="1" customWidth="1"/>
    <col min="7935" max="7935" width="14.42578125" style="1" customWidth="1"/>
    <col min="7936" max="7936" width="14.28515625" style="1" customWidth="1"/>
    <col min="7937" max="8182" width="11.42578125" style="1"/>
    <col min="8183" max="8183" width="20.140625" style="1" bestFit="1" customWidth="1"/>
    <col min="8184" max="8184" width="31" style="1" customWidth="1"/>
    <col min="8185" max="8185" width="8.5703125" style="1" bestFit="1" customWidth="1"/>
    <col min="8186" max="8186" width="13.42578125" style="1" customWidth="1"/>
    <col min="8187" max="8187" width="17.28515625" style="1" customWidth="1"/>
    <col min="8188" max="8190" width="14.140625" style="1" customWidth="1"/>
    <col min="8191" max="8191" width="14.42578125" style="1" customWidth="1"/>
    <col min="8192" max="8192" width="14.28515625" style="1" customWidth="1"/>
    <col min="8193" max="8438" width="11.42578125" style="1"/>
    <col min="8439" max="8439" width="20.140625" style="1" bestFit="1" customWidth="1"/>
    <col min="8440" max="8440" width="31" style="1" customWidth="1"/>
    <col min="8441" max="8441" width="8.5703125" style="1" bestFit="1" customWidth="1"/>
    <col min="8442" max="8442" width="13.42578125" style="1" customWidth="1"/>
    <col min="8443" max="8443" width="17.28515625" style="1" customWidth="1"/>
    <col min="8444" max="8446" width="14.140625" style="1" customWidth="1"/>
    <col min="8447" max="8447" width="14.42578125" style="1" customWidth="1"/>
    <col min="8448" max="8448" width="14.28515625" style="1" customWidth="1"/>
    <col min="8449" max="8694" width="11.42578125" style="1"/>
    <col min="8695" max="8695" width="20.140625" style="1" bestFit="1" customWidth="1"/>
    <col min="8696" max="8696" width="31" style="1" customWidth="1"/>
    <col min="8697" max="8697" width="8.5703125" style="1" bestFit="1" customWidth="1"/>
    <col min="8698" max="8698" width="13.42578125" style="1" customWidth="1"/>
    <col min="8699" max="8699" width="17.28515625" style="1" customWidth="1"/>
    <col min="8700" max="8702" width="14.140625" style="1" customWidth="1"/>
    <col min="8703" max="8703" width="14.42578125" style="1" customWidth="1"/>
    <col min="8704" max="8704" width="14.28515625" style="1" customWidth="1"/>
    <col min="8705" max="8950" width="11.42578125" style="1"/>
    <col min="8951" max="8951" width="20.140625" style="1" bestFit="1" customWidth="1"/>
    <col min="8952" max="8952" width="31" style="1" customWidth="1"/>
    <col min="8953" max="8953" width="8.5703125" style="1" bestFit="1" customWidth="1"/>
    <col min="8954" max="8954" width="13.42578125" style="1" customWidth="1"/>
    <col min="8955" max="8955" width="17.28515625" style="1" customWidth="1"/>
    <col min="8956" max="8958" width="14.140625" style="1" customWidth="1"/>
    <col min="8959" max="8959" width="14.42578125" style="1" customWidth="1"/>
    <col min="8960" max="8960" width="14.28515625" style="1" customWidth="1"/>
    <col min="8961" max="9206" width="11.42578125" style="1"/>
    <col min="9207" max="9207" width="20.140625" style="1" bestFit="1" customWidth="1"/>
    <col min="9208" max="9208" width="31" style="1" customWidth="1"/>
    <col min="9209" max="9209" width="8.5703125" style="1" bestFit="1" customWidth="1"/>
    <col min="9210" max="9210" width="13.42578125" style="1" customWidth="1"/>
    <col min="9211" max="9211" width="17.28515625" style="1" customWidth="1"/>
    <col min="9212" max="9214" width="14.140625" style="1" customWidth="1"/>
    <col min="9215" max="9215" width="14.42578125" style="1" customWidth="1"/>
    <col min="9216" max="9216" width="14.28515625" style="1" customWidth="1"/>
    <col min="9217" max="9462" width="11.42578125" style="1"/>
    <col min="9463" max="9463" width="20.140625" style="1" bestFit="1" customWidth="1"/>
    <col min="9464" max="9464" width="31" style="1" customWidth="1"/>
    <col min="9465" max="9465" width="8.5703125" style="1" bestFit="1" customWidth="1"/>
    <col min="9466" max="9466" width="13.42578125" style="1" customWidth="1"/>
    <col min="9467" max="9467" width="17.28515625" style="1" customWidth="1"/>
    <col min="9468" max="9470" width="14.140625" style="1" customWidth="1"/>
    <col min="9471" max="9471" width="14.42578125" style="1" customWidth="1"/>
    <col min="9472" max="9472" width="14.28515625" style="1" customWidth="1"/>
    <col min="9473" max="9718" width="11.42578125" style="1"/>
    <col min="9719" max="9719" width="20.140625" style="1" bestFit="1" customWidth="1"/>
    <col min="9720" max="9720" width="31" style="1" customWidth="1"/>
    <col min="9721" max="9721" width="8.5703125" style="1" bestFit="1" customWidth="1"/>
    <col min="9722" max="9722" width="13.42578125" style="1" customWidth="1"/>
    <col min="9723" max="9723" width="17.28515625" style="1" customWidth="1"/>
    <col min="9724" max="9726" width="14.140625" style="1" customWidth="1"/>
    <col min="9727" max="9727" width="14.42578125" style="1" customWidth="1"/>
    <col min="9728" max="9728" width="14.28515625" style="1" customWidth="1"/>
    <col min="9729" max="9974" width="11.42578125" style="1"/>
    <col min="9975" max="9975" width="20.140625" style="1" bestFit="1" customWidth="1"/>
    <col min="9976" max="9976" width="31" style="1" customWidth="1"/>
    <col min="9977" max="9977" width="8.5703125" style="1" bestFit="1" customWidth="1"/>
    <col min="9978" max="9978" width="13.42578125" style="1" customWidth="1"/>
    <col min="9979" max="9979" width="17.28515625" style="1" customWidth="1"/>
    <col min="9980" max="9982" width="14.140625" style="1" customWidth="1"/>
    <col min="9983" max="9983" width="14.42578125" style="1" customWidth="1"/>
    <col min="9984" max="9984" width="14.28515625" style="1" customWidth="1"/>
    <col min="9985" max="10230" width="11.42578125" style="1"/>
    <col min="10231" max="10231" width="20.140625" style="1" bestFit="1" customWidth="1"/>
    <col min="10232" max="10232" width="31" style="1" customWidth="1"/>
    <col min="10233" max="10233" width="8.5703125" style="1" bestFit="1" customWidth="1"/>
    <col min="10234" max="10234" width="13.42578125" style="1" customWidth="1"/>
    <col min="10235" max="10235" width="17.28515625" style="1" customWidth="1"/>
    <col min="10236" max="10238" width="14.140625" style="1" customWidth="1"/>
    <col min="10239" max="10239" width="14.42578125" style="1" customWidth="1"/>
    <col min="10240" max="10240" width="14.28515625" style="1" customWidth="1"/>
    <col min="10241" max="10486" width="11.42578125" style="1"/>
    <col min="10487" max="10487" width="20.140625" style="1" bestFit="1" customWidth="1"/>
    <col min="10488" max="10488" width="31" style="1" customWidth="1"/>
    <col min="10489" max="10489" width="8.5703125" style="1" bestFit="1" customWidth="1"/>
    <col min="10490" max="10490" width="13.42578125" style="1" customWidth="1"/>
    <col min="10491" max="10491" width="17.28515625" style="1" customWidth="1"/>
    <col min="10492" max="10494" width="14.140625" style="1" customWidth="1"/>
    <col min="10495" max="10495" width="14.42578125" style="1" customWidth="1"/>
    <col min="10496" max="10496" width="14.28515625" style="1" customWidth="1"/>
    <col min="10497" max="10742" width="11.42578125" style="1"/>
    <col min="10743" max="10743" width="20.140625" style="1" bestFit="1" customWidth="1"/>
    <col min="10744" max="10744" width="31" style="1" customWidth="1"/>
    <col min="10745" max="10745" width="8.5703125" style="1" bestFit="1" customWidth="1"/>
    <col min="10746" max="10746" width="13.42578125" style="1" customWidth="1"/>
    <col min="10747" max="10747" width="17.28515625" style="1" customWidth="1"/>
    <col min="10748" max="10750" width="14.140625" style="1" customWidth="1"/>
    <col min="10751" max="10751" width="14.42578125" style="1" customWidth="1"/>
    <col min="10752" max="10752" width="14.28515625" style="1" customWidth="1"/>
    <col min="10753" max="10998" width="11.42578125" style="1"/>
    <col min="10999" max="10999" width="20.140625" style="1" bestFit="1" customWidth="1"/>
    <col min="11000" max="11000" width="31" style="1" customWidth="1"/>
    <col min="11001" max="11001" width="8.5703125" style="1" bestFit="1" customWidth="1"/>
    <col min="11002" max="11002" width="13.42578125" style="1" customWidth="1"/>
    <col min="11003" max="11003" width="17.28515625" style="1" customWidth="1"/>
    <col min="11004" max="11006" width="14.140625" style="1" customWidth="1"/>
    <col min="11007" max="11007" width="14.42578125" style="1" customWidth="1"/>
    <col min="11008" max="11008" width="14.28515625" style="1" customWidth="1"/>
    <col min="11009" max="11254" width="11.42578125" style="1"/>
    <col min="11255" max="11255" width="20.140625" style="1" bestFit="1" customWidth="1"/>
    <col min="11256" max="11256" width="31" style="1" customWidth="1"/>
    <col min="11257" max="11257" width="8.5703125" style="1" bestFit="1" customWidth="1"/>
    <col min="11258" max="11258" width="13.42578125" style="1" customWidth="1"/>
    <col min="11259" max="11259" width="17.28515625" style="1" customWidth="1"/>
    <col min="11260" max="11262" width="14.140625" style="1" customWidth="1"/>
    <col min="11263" max="11263" width="14.42578125" style="1" customWidth="1"/>
    <col min="11264" max="11264" width="14.28515625" style="1" customWidth="1"/>
    <col min="11265" max="11510" width="11.42578125" style="1"/>
    <col min="11511" max="11511" width="20.140625" style="1" bestFit="1" customWidth="1"/>
    <col min="11512" max="11512" width="31" style="1" customWidth="1"/>
    <col min="11513" max="11513" width="8.5703125" style="1" bestFit="1" customWidth="1"/>
    <col min="11514" max="11514" width="13.42578125" style="1" customWidth="1"/>
    <col min="11515" max="11515" width="17.28515625" style="1" customWidth="1"/>
    <col min="11516" max="11518" width="14.140625" style="1" customWidth="1"/>
    <col min="11519" max="11519" width="14.42578125" style="1" customWidth="1"/>
    <col min="11520" max="11520" width="14.28515625" style="1" customWidth="1"/>
    <col min="11521" max="11766" width="11.42578125" style="1"/>
    <col min="11767" max="11767" width="20.140625" style="1" bestFit="1" customWidth="1"/>
    <col min="11768" max="11768" width="31" style="1" customWidth="1"/>
    <col min="11769" max="11769" width="8.5703125" style="1" bestFit="1" customWidth="1"/>
    <col min="11770" max="11770" width="13.42578125" style="1" customWidth="1"/>
    <col min="11771" max="11771" width="17.28515625" style="1" customWidth="1"/>
    <col min="11772" max="11774" width="14.140625" style="1" customWidth="1"/>
    <col min="11775" max="11775" width="14.42578125" style="1" customWidth="1"/>
    <col min="11776" max="11776" width="14.28515625" style="1" customWidth="1"/>
    <col min="11777" max="12022" width="11.42578125" style="1"/>
    <col min="12023" max="12023" width="20.140625" style="1" bestFit="1" customWidth="1"/>
    <col min="12024" max="12024" width="31" style="1" customWidth="1"/>
    <col min="12025" max="12025" width="8.5703125" style="1" bestFit="1" customWidth="1"/>
    <col min="12026" max="12026" width="13.42578125" style="1" customWidth="1"/>
    <col min="12027" max="12027" width="17.28515625" style="1" customWidth="1"/>
    <col min="12028" max="12030" width="14.140625" style="1" customWidth="1"/>
    <col min="12031" max="12031" width="14.42578125" style="1" customWidth="1"/>
    <col min="12032" max="12032" width="14.28515625" style="1" customWidth="1"/>
    <col min="12033" max="12278" width="11.42578125" style="1"/>
    <col min="12279" max="12279" width="20.140625" style="1" bestFit="1" customWidth="1"/>
    <col min="12280" max="12280" width="31" style="1" customWidth="1"/>
    <col min="12281" max="12281" width="8.5703125" style="1" bestFit="1" customWidth="1"/>
    <col min="12282" max="12282" width="13.42578125" style="1" customWidth="1"/>
    <col min="12283" max="12283" width="17.28515625" style="1" customWidth="1"/>
    <col min="12284" max="12286" width="14.140625" style="1" customWidth="1"/>
    <col min="12287" max="12287" width="14.42578125" style="1" customWidth="1"/>
    <col min="12288" max="12288" width="14.28515625" style="1" customWidth="1"/>
    <col min="12289" max="12534" width="11.42578125" style="1"/>
    <col min="12535" max="12535" width="20.140625" style="1" bestFit="1" customWidth="1"/>
    <col min="12536" max="12536" width="31" style="1" customWidth="1"/>
    <col min="12537" max="12537" width="8.5703125" style="1" bestFit="1" customWidth="1"/>
    <col min="12538" max="12538" width="13.42578125" style="1" customWidth="1"/>
    <col min="12539" max="12539" width="17.28515625" style="1" customWidth="1"/>
    <col min="12540" max="12542" width="14.140625" style="1" customWidth="1"/>
    <col min="12543" max="12543" width="14.42578125" style="1" customWidth="1"/>
    <col min="12544" max="12544" width="14.28515625" style="1" customWidth="1"/>
    <col min="12545" max="12790" width="11.42578125" style="1"/>
    <col min="12791" max="12791" width="20.140625" style="1" bestFit="1" customWidth="1"/>
    <col min="12792" max="12792" width="31" style="1" customWidth="1"/>
    <col min="12793" max="12793" width="8.5703125" style="1" bestFit="1" customWidth="1"/>
    <col min="12794" max="12794" width="13.42578125" style="1" customWidth="1"/>
    <col min="12795" max="12795" width="17.28515625" style="1" customWidth="1"/>
    <col min="12796" max="12798" width="14.140625" style="1" customWidth="1"/>
    <col min="12799" max="12799" width="14.42578125" style="1" customWidth="1"/>
    <col min="12800" max="12800" width="14.28515625" style="1" customWidth="1"/>
    <col min="12801" max="13046" width="11.42578125" style="1"/>
    <col min="13047" max="13047" width="20.140625" style="1" bestFit="1" customWidth="1"/>
    <col min="13048" max="13048" width="31" style="1" customWidth="1"/>
    <col min="13049" max="13049" width="8.5703125" style="1" bestFit="1" customWidth="1"/>
    <col min="13050" max="13050" width="13.42578125" style="1" customWidth="1"/>
    <col min="13051" max="13051" width="17.28515625" style="1" customWidth="1"/>
    <col min="13052" max="13054" width="14.140625" style="1" customWidth="1"/>
    <col min="13055" max="13055" width="14.42578125" style="1" customWidth="1"/>
    <col min="13056" max="13056" width="14.28515625" style="1" customWidth="1"/>
    <col min="13057" max="13302" width="11.42578125" style="1"/>
    <col min="13303" max="13303" width="20.140625" style="1" bestFit="1" customWidth="1"/>
    <col min="13304" max="13304" width="31" style="1" customWidth="1"/>
    <col min="13305" max="13305" width="8.5703125" style="1" bestFit="1" customWidth="1"/>
    <col min="13306" max="13306" width="13.42578125" style="1" customWidth="1"/>
    <col min="13307" max="13307" width="17.28515625" style="1" customWidth="1"/>
    <col min="13308" max="13310" width="14.140625" style="1" customWidth="1"/>
    <col min="13311" max="13311" width="14.42578125" style="1" customWidth="1"/>
    <col min="13312" max="13312" width="14.28515625" style="1" customWidth="1"/>
    <col min="13313" max="13558" width="11.42578125" style="1"/>
    <col min="13559" max="13559" width="20.140625" style="1" bestFit="1" customWidth="1"/>
    <col min="13560" max="13560" width="31" style="1" customWidth="1"/>
    <col min="13561" max="13561" width="8.5703125" style="1" bestFit="1" customWidth="1"/>
    <col min="13562" max="13562" width="13.42578125" style="1" customWidth="1"/>
    <col min="13563" max="13563" width="17.28515625" style="1" customWidth="1"/>
    <col min="13564" max="13566" width="14.140625" style="1" customWidth="1"/>
    <col min="13567" max="13567" width="14.42578125" style="1" customWidth="1"/>
    <col min="13568" max="13568" width="14.28515625" style="1" customWidth="1"/>
    <col min="13569" max="13814" width="11.42578125" style="1"/>
    <col min="13815" max="13815" width="20.140625" style="1" bestFit="1" customWidth="1"/>
    <col min="13816" max="13816" width="31" style="1" customWidth="1"/>
    <col min="13817" max="13817" width="8.5703125" style="1" bestFit="1" customWidth="1"/>
    <col min="13818" max="13818" width="13.42578125" style="1" customWidth="1"/>
    <col min="13819" max="13819" width="17.28515625" style="1" customWidth="1"/>
    <col min="13820" max="13822" width="14.140625" style="1" customWidth="1"/>
    <col min="13823" max="13823" width="14.42578125" style="1" customWidth="1"/>
    <col min="13824" max="13824" width="14.28515625" style="1" customWidth="1"/>
    <col min="13825" max="14070" width="11.42578125" style="1"/>
    <col min="14071" max="14071" width="20.140625" style="1" bestFit="1" customWidth="1"/>
    <col min="14072" max="14072" width="31" style="1" customWidth="1"/>
    <col min="14073" max="14073" width="8.5703125" style="1" bestFit="1" customWidth="1"/>
    <col min="14074" max="14074" width="13.42578125" style="1" customWidth="1"/>
    <col min="14075" max="14075" width="17.28515625" style="1" customWidth="1"/>
    <col min="14076" max="14078" width="14.140625" style="1" customWidth="1"/>
    <col min="14079" max="14079" width="14.42578125" style="1" customWidth="1"/>
    <col min="14080" max="14080" width="14.28515625" style="1" customWidth="1"/>
    <col min="14081" max="14326" width="11.42578125" style="1"/>
    <col min="14327" max="14327" width="20.140625" style="1" bestFit="1" customWidth="1"/>
    <col min="14328" max="14328" width="31" style="1" customWidth="1"/>
    <col min="14329" max="14329" width="8.5703125" style="1" bestFit="1" customWidth="1"/>
    <col min="14330" max="14330" width="13.42578125" style="1" customWidth="1"/>
    <col min="14331" max="14331" width="17.28515625" style="1" customWidth="1"/>
    <col min="14332" max="14334" width="14.140625" style="1" customWidth="1"/>
    <col min="14335" max="14335" width="14.42578125" style="1" customWidth="1"/>
    <col min="14336" max="14336" width="14.28515625" style="1" customWidth="1"/>
    <col min="14337" max="14582" width="11.42578125" style="1"/>
    <col min="14583" max="14583" width="20.140625" style="1" bestFit="1" customWidth="1"/>
    <col min="14584" max="14584" width="31" style="1" customWidth="1"/>
    <col min="14585" max="14585" width="8.5703125" style="1" bestFit="1" customWidth="1"/>
    <col min="14586" max="14586" width="13.42578125" style="1" customWidth="1"/>
    <col min="14587" max="14587" width="17.28515625" style="1" customWidth="1"/>
    <col min="14588" max="14590" width="14.140625" style="1" customWidth="1"/>
    <col min="14591" max="14591" width="14.42578125" style="1" customWidth="1"/>
    <col min="14592" max="14592" width="14.28515625" style="1" customWidth="1"/>
    <col min="14593" max="14838" width="11.42578125" style="1"/>
    <col min="14839" max="14839" width="20.140625" style="1" bestFit="1" customWidth="1"/>
    <col min="14840" max="14840" width="31" style="1" customWidth="1"/>
    <col min="14841" max="14841" width="8.5703125" style="1" bestFit="1" customWidth="1"/>
    <col min="14842" max="14842" width="13.42578125" style="1" customWidth="1"/>
    <col min="14843" max="14843" width="17.28515625" style="1" customWidth="1"/>
    <col min="14844" max="14846" width="14.140625" style="1" customWidth="1"/>
    <col min="14847" max="14847" width="14.42578125" style="1" customWidth="1"/>
    <col min="14848" max="14848" width="14.28515625" style="1" customWidth="1"/>
    <col min="14849" max="15094" width="11.42578125" style="1"/>
    <col min="15095" max="15095" width="20.140625" style="1" bestFit="1" customWidth="1"/>
    <col min="15096" max="15096" width="31" style="1" customWidth="1"/>
    <col min="15097" max="15097" width="8.5703125" style="1" bestFit="1" customWidth="1"/>
    <col min="15098" max="15098" width="13.42578125" style="1" customWidth="1"/>
    <col min="15099" max="15099" width="17.28515625" style="1" customWidth="1"/>
    <col min="15100" max="15102" width="14.140625" style="1" customWidth="1"/>
    <col min="15103" max="15103" width="14.42578125" style="1" customWidth="1"/>
    <col min="15104" max="15104" width="14.28515625" style="1" customWidth="1"/>
    <col min="15105" max="15350" width="11.42578125" style="1"/>
    <col min="15351" max="15351" width="20.140625" style="1" bestFit="1" customWidth="1"/>
    <col min="15352" max="15352" width="31" style="1" customWidth="1"/>
    <col min="15353" max="15353" width="8.5703125" style="1" bestFit="1" customWidth="1"/>
    <col min="15354" max="15354" width="13.42578125" style="1" customWidth="1"/>
    <col min="15355" max="15355" width="17.28515625" style="1" customWidth="1"/>
    <col min="15356" max="15358" width="14.140625" style="1" customWidth="1"/>
    <col min="15359" max="15359" width="14.42578125" style="1" customWidth="1"/>
    <col min="15360" max="15360" width="14.28515625" style="1" customWidth="1"/>
    <col min="15361" max="15606" width="11.42578125" style="1"/>
    <col min="15607" max="15607" width="20.140625" style="1" bestFit="1" customWidth="1"/>
    <col min="15608" max="15608" width="31" style="1" customWidth="1"/>
    <col min="15609" max="15609" width="8.5703125" style="1" bestFit="1" customWidth="1"/>
    <col min="15610" max="15610" width="13.42578125" style="1" customWidth="1"/>
    <col min="15611" max="15611" width="17.28515625" style="1" customWidth="1"/>
    <col min="15612" max="15614" width="14.140625" style="1" customWidth="1"/>
    <col min="15615" max="15615" width="14.42578125" style="1" customWidth="1"/>
    <col min="15616" max="15616" width="14.28515625" style="1" customWidth="1"/>
    <col min="15617" max="15862" width="11.42578125" style="1"/>
    <col min="15863" max="15863" width="20.140625" style="1" bestFit="1" customWidth="1"/>
    <col min="15864" max="15864" width="31" style="1" customWidth="1"/>
    <col min="15865" max="15865" width="8.5703125" style="1" bestFit="1" customWidth="1"/>
    <col min="15866" max="15866" width="13.42578125" style="1" customWidth="1"/>
    <col min="15867" max="15867" width="17.28515625" style="1" customWidth="1"/>
    <col min="15868" max="15870" width="14.140625" style="1" customWidth="1"/>
    <col min="15871" max="15871" width="14.42578125" style="1" customWidth="1"/>
    <col min="15872" max="15872" width="14.28515625" style="1" customWidth="1"/>
    <col min="15873" max="16118" width="11.42578125" style="1"/>
    <col min="16119" max="16119" width="20.140625" style="1" bestFit="1" customWidth="1"/>
    <col min="16120" max="16120" width="31" style="1" customWidth="1"/>
    <col min="16121" max="16121" width="8.5703125" style="1" bestFit="1" customWidth="1"/>
    <col min="16122" max="16122" width="13.42578125" style="1" customWidth="1"/>
    <col min="16123" max="16123" width="17.28515625" style="1" customWidth="1"/>
    <col min="16124" max="16126" width="14.140625" style="1" customWidth="1"/>
    <col min="16127" max="16127" width="14.42578125" style="1" customWidth="1"/>
    <col min="16128" max="16128" width="14.28515625" style="1" customWidth="1"/>
    <col min="16129" max="16384" width="11.42578125" style="1"/>
  </cols>
  <sheetData>
    <row r="1" spans="1:8" ht="15.75" thickBot="1" x14ac:dyDescent="0.3"/>
    <row r="2" spans="1:8" ht="15.75" thickBot="1" x14ac:dyDescent="0.3">
      <c r="A2" s="4"/>
      <c r="B2" s="4"/>
      <c r="C2" s="4"/>
      <c r="D2" s="4"/>
      <c r="E2" s="4"/>
      <c r="F2" s="4" t="s">
        <v>13</v>
      </c>
      <c r="G2" s="4"/>
      <c r="H2" s="4"/>
    </row>
    <row r="3" spans="1:8" x14ac:dyDescent="0.25">
      <c r="A3" s="2"/>
      <c r="B3" s="2"/>
      <c r="C3" s="2"/>
      <c r="D3" s="2"/>
      <c r="E3" s="2">
        <v>1</v>
      </c>
      <c r="F3" s="2" t="s">
        <v>59</v>
      </c>
      <c r="G3" s="2">
        <v>1</v>
      </c>
      <c r="H3" s="2"/>
    </row>
    <row r="4" spans="1:8" x14ac:dyDescent="0.25">
      <c r="A4" s="2"/>
      <c r="B4" s="2"/>
      <c r="C4" s="2"/>
      <c r="D4" s="2"/>
      <c r="E4" s="2">
        <v>2</v>
      </c>
      <c r="F4" s="2" t="s">
        <v>60</v>
      </c>
      <c r="G4" s="2">
        <v>2</v>
      </c>
      <c r="H4" s="2"/>
    </row>
    <row r="5" spans="1:8" x14ac:dyDescent="0.25">
      <c r="A5" s="2"/>
      <c r="B5" s="2"/>
      <c r="C5" s="2"/>
      <c r="D5" s="2"/>
      <c r="E5" s="2">
        <v>3</v>
      </c>
      <c r="F5" s="2" t="s">
        <v>61</v>
      </c>
      <c r="G5" s="2"/>
      <c r="H5" s="2"/>
    </row>
    <row r="6" spans="1:8" x14ac:dyDescent="0.25">
      <c r="A6" s="2"/>
      <c r="B6" s="2"/>
      <c r="C6" s="2"/>
      <c r="D6" s="2"/>
      <c r="E6" s="2">
        <v>4</v>
      </c>
      <c r="F6" s="2"/>
      <c r="G6" s="2"/>
      <c r="H6" s="2"/>
    </row>
    <row r="7" spans="1:8" x14ac:dyDescent="0.25">
      <c r="A7" s="2"/>
      <c r="B7" s="2"/>
      <c r="C7" s="2"/>
      <c r="D7" s="2"/>
      <c r="E7" s="2">
        <v>5</v>
      </c>
      <c r="F7" s="2"/>
      <c r="G7" s="2"/>
      <c r="H7" s="2"/>
    </row>
    <row r="8" spans="1:8" x14ac:dyDescent="0.25">
      <c r="A8" s="2"/>
      <c r="B8" s="2"/>
      <c r="C8" s="2"/>
      <c r="D8" s="2"/>
      <c r="E8" s="2">
        <v>6</v>
      </c>
      <c r="F8" s="2"/>
      <c r="G8" s="2"/>
      <c r="H8" s="2"/>
    </row>
    <row r="9" spans="1:8" x14ac:dyDescent="0.25">
      <c r="A9" s="2"/>
      <c r="B9" s="2"/>
      <c r="C9" s="2"/>
      <c r="D9" s="2"/>
      <c r="E9" s="2">
        <v>7</v>
      </c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SIMULATEUR</vt:lpstr>
      <vt:lpstr>SBASE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Chérif RAMZI</dc:creator>
  <cp:lastModifiedBy>Chérif RAMZI</cp:lastModifiedBy>
  <dcterms:created xsi:type="dcterms:W3CDTF">2014-11-20T16:12:07Z</dcterms:created>
  <dcterms:modified xsi:type="dcterms:W3CDTF">2014-12-19T11:12:38Z</dcterms:modified>
</cp:coreProperties>
</file>