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codeName="ThisWorkbook" autoCompressPictures="0"/>
  <bookViews>
    <workbookView xWindow="700" yWindow="360" windowWidth="25980" windowHeight="16440" tabRatio="500"/>
  </bookViews>
  <sheets>
    <sheet name="Récap tâches 2014" sheetId="2" r:id="rId1"/>
    <sheet name="Planning type" sheetId="16" r:id="rId2"/>
    <sheet name="Semaine 2" sheetId="6" r:id="rId3"/>
    <sheet name="Semaine 3" sheetId="7" r:id="rId4"/>
    <sheet name="Semaine 4" sheetId="15" r:id="rId5"/>
    <sheet name="Semaine 5" sheetId="17" r:id="rId6"/>
    <sheet name="Semaine 6" sheetId="18" r:id="rId7"/>
    <sheet name="Semaine 7" sheetId="19" r:id="rId8"/>
  </sheets>
  <definedNames>
    <definedName name="_xlnm._FilterDatabase" localSheetId="0" hidden="1">'Récap tâches 2014'!$C$9:$N$9</definedName>
    <definedName name="_xlnm._FilterDatabase" localSheetId="2" hidden="1">'Semaine 2'!$A$1:$G$46</definedName>
    <definedName name="deroulante">'Récap tâches 2014'!$O$10:$O$39</definedName>
    <definedName name="listecible">'Récap tâches 2014'!$B$10:$B$32</definedName>
    <definedName name="statut">'Récap tâches 2014'!$C$10:$C$39</definedName>
    <definedName name="taches">OFFSET('Récap tâches 2014'!$D$10,,,COUNTA('Récap tâches 2014'!$B$10:$B$9488))</definedName>
    <definedName name="_xlnm.Print_Area" localSheetId="1">'Planning type'!$A$1:$G$46</definedName>
    <definedName name="_xlnm.Print_Area" localSheetId="2">'Semaine 2'!$A$1:$G$46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19" l="1"/>
  <c r="E11" i="19"/>
  <c r="F11" i="19"/>
  <c r="C19" i="19"/>
  <c r="E19" i="19"/>
  <c r="F19" i="19"/>
  <c r="C27" i="19"/>
  <c r="E27" i="19"/>
  <c r="F27" i="19"/>
  <c r="C35" i="19"/>
  <c r="E35" i="19"/>
  <c r="F35" i="19"/>
  <c r="C43" i="19"/>
  <c r="E43" i="19"/>
  <c r="F43" i="19"/>
  <c r="F44" i="19"/>
  <c r="C11" i="18"/>
  <c r="E11" i="18"/>
  <c r="F11" i="18"/>
  <c r="C19" i="18"/>
  <c r="E19" i="18"/>
  <c r="F19" i="18"/>
  <c r="C27" i="18"/>
  <c r="E27" i="18"/>
  <c r="F27" i="18"/>
  <c r="C35" i="18"/>
  <c r="E35" i="18"/>
  <c r="F35" i="18"/>
  <c r="C43" i="18"/>
  <c r="E43" i="18"/>
  <c r="F43" i="18"/>
  <c r="F44" i="18"/>
  <c r="C11" i="17"/>
  <c r="E11" i="17"/>
  <c r="F11" i="17"/>
  <c r="C19" i="17"/>
  <c r="E19" i="17"/>
  <c r="F19" i="17"/>
  <c r="C27" i="17"/>
  <c r="E27" i="17"/>
  <c r="F27" i="17"/>
  <c r="C35" i="17"/>
  <c r="E35" i="17"/>
  <c r="F35" i="17"/>
  <c r="C43" i="17"/>
  <c r="E43" i="17"/>
  <c r="F43" i="17"/>
  <c r="F44" i="17"/>
  <c r="O10" i="2" a="1"/>
  <c r="O10" i="2"/>
  <c r="O11" i="2" a="1"/>
  <c r="O11" i="2"/>
  <c r="O12" i="2" a="1"/>
  <c r="O13" i="2" a="1"/>
  <c r="O13" i="2"/>
  <c r="O14" i="2" a="1"/>
  <c r="O14" i="2"/>
  <c r="O15" i="2" a="1"/>
  <c r="O15" i="2"/>
  <c r="O16" i="2" a="1"/>
  <c r="O17" i="2" a="1"/>
  <c r="O18" i="2" a="1"/>
  <c r="O19" i="2" a="1"/>
  <c r="O20" i="2" a="1"/>
  <c r="O21" i="2" a="1"/>
  <c r="O21" i="2"/>
  <c r="O22" i="2" a="1"/>
  <c r="O23" i="2" a="1"/>
  <c r="O23" i="2"/>
  <c r="O24" i="2" a="1"/>
  <c r="O25" i="2" a="1"/>
  <c r="O26" i="2" a="1"/>
  <c r="O27" i="2" a="1"/>
  <c r="O28" i="2" a="1"/>
  <c r="O29" i="2" a="1"/>
  <c r="O29" i="2"/>
  <c r="O30" i="2" a="1"/>
  <c r="O30" i="2"/>
  <c r="O31" i="2" a="1"/>
  <c r="O31" i="2"/>
  <c r="O32" i="2" a="1"/>
  <c r="O32" i="2"/>
  <c r="O33" i="2" a="1"/>
  <c r="O33" i="2"/>
  <c r="O34" i="2" a="1"/>
  <c r="O35" i="2" a="1"/>
  <c r="O36" i="2" a="1"/>
  <c r="O37" i="2" a="1"/>
  <c r="O37" i="2"/>
  <c r="O38" i="2" a="1"/>
  <c r="O38" i="2"/>
  <c r="O39" i="2" a="1"/>
  <c r="O39" i="2"/>
  <c r="O12" i="2"/>
  <c r="O16" i="2"/>
  <c r="O17" i="2"/>
  <c r="O18" i="2"/>
  <c r="O19" i="2"/>
  <c r="O20" i="2"/>
  <c r="O22" i="2"/>
  <c r="O24" i="2"/>
  <c r="O25" i="2"/>
  <c r="O26" i="2"/>
  <c r="O27" i="2"/>
  <c r="O28" i="2"/>
  <c r="O34" i="2"/>
  <c r="O35" i="2"/>
  <c r="O36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10" i="2"/>
  <c r="A31" i="2"/>
  <c r="A32" i="2"/>
  <c r="B20" i="2"/>
  <c r="C5" i="2"/>
  <c r="C7" i="2"/>
  <c r="C4" i="2"/>
  <c r="B12" i="2"/>
  <c r="B17" i="2"/>
  <c r="B16" i="2"/>
  <c r="C35" i="15"/>
  <c r="C27" i="15"/>
  <c r="E27" i="15"/>
  <c r="F27" i="15"/>
  <c r="C19" i="15"/>
  <c r="C11" i="15"/>
  <c r="C35" i="7"/>
  <c r="E35" i="7"/>
  <c r="F35" i="7"/>
  <c r="C27" i="7"/>
  <c r="C19" i="7"/>
  <c r="C11" i="7"/>
  <c r="E19" i="6"/>
  <c r="C19" i="6"/>
  <c r="E19" i="16"/>
  <c r="C19" i="16"/>
  <c r="F19" i="16"/>
  <c r="C43" i="6"/>
  <c r="E43" i="6"/>
  <c r="F43" i="6"/>
  <c r="C43" i="16"/>
  <c r="E43" i="16"/>
  <c r="C11" i="16"/>
  <c r="E11" i="16"/>
  <c r="C27" i="16"/>
  <c r="E27" i="16"/>
  <c r="F27" i="16"/>
  <c r="C35" i="16"/>
  <c r="E35" i="16"/>
  <c r="E11" i="15"/>
  <c r="E19" i="15"/>
  <c r="F19" i="15"/>
  <c r="E35" i="15"/>
  <c r="C43" i="15"/>
  <c r="E43" i="15"/>
  <c r="E43" i="7"/>
  <c r="C43" i="7"/>
  <c r="F43" i="7"/>
  <c r="E11" i="7"/>
  <c r="F11" i="7"/>
  <c r="E19" i="7"/>
  <c r="F19" i="7"/>
  <c r="E27" i="7"/>
  <c r="F27" i="7"/>
  <c r="F44" i="7"/>
  <c r="E35" i="6"/>
  <c r="E27" i="6"/>
  <c r="C27" i="6"/>
  <c r="E11" i="6"/>
  <c r="C35" i="6"/>
  <c r="C11" i="6"/>
  <c r="M4" i="2"/>
  <c r="L6" i="2"/>
  <c r="F35" i="16"/>
  <c r="C6" i="2"/>
  <c r="F11" i="15"/>
  <c r="F35" i="15"/>
  <c r="F43" i="15"/>
  <c r="F44" i="15"/>
  <c r="R10" i="2"/>
  <c r="Z10" i="2"/>
  <c r="AH10" i="2"/>
  <c r="AP10" i="2"/>
  <c r="AX10" i="2"/>
  <c r="BF10" i="2"/>
  <c r="BN10" i="2"/>
  <c r="W11" i="2"/>
  <c r="AE11" i="2"/>
  <c r="AM11" i="2"/>
  <c r="AU11" i="2"/>
  <c r="BC11" i="2"/>
  <c r="BK11" i="2"/>
  <c r="T12" i="2"/>
  <c r="AB12" i="2"/>
  <c r="AJ12" i="2"/>
  <c r="AR12" i="2"/>
  <c r="AZ12" i="2"/>
  <c r="BH12" i="2"/>
  <c r="BP12" i="2"/>
  <c r="Y13" i="2"/>
  <c r="AG13" i="2"/>
  <c r="AO13" i="2"/>
  <c r="AW13" i="2"/>
  <c r="BE13" i="2"/>
  <c r="BM13" i="2"/>
  <c r="V14" i="2"/>
  <c r="AD14" i="2"/>
  <c r="AL14" i="2"/>
  <c r="AT14" i="2"/>
  <c r="BB14" i="2"/>
  <c r="BJ14" i="2"/>
  <c r="S15" i="2"/>
  <c r="AA15" i="2"/>
  <c r="AI15" i="2"/>
  <c r="AQ15" i="2"/>
  <c r="AY15" i="2"/>
  <c r="BG15" i="2"/>
  <c r="BO15" i="2"/>
  <c r="X16" i="2"/>
  <c r="AF16" i="2"/>
  <c r="AN16" i="2"/>
  <c r="AV16" i="2"/>
  <c r="BD16" i="2"/>
  <c r="BL16" i="2"/>
  <c r="U17" i="2"/>
  <c r="AC17" i="2"/>
  <c r="AK17" i="2"/>
  <c r="AS17" i="2"/>
  <c r="BA17" i="2"/>
  <c r="BI17" i="2"/>
  <c r="R18" i="2"/>
  <c r="Z18" i="2"/>
  <c r="AH18" i="2"/>
  <c r="AP18" i="2"/>
  <c r="AX18" i="2"/>
  <c r="BF18" i="2"/>
  <c r="BN18" i="2"/>
  <c r="W19" i="2"/>
  <c r="AE19" i="2"/>
  <c r="AM19" i="2"/>
  <c r="AU19" i="2"/>
  <c r="BC19" i="2"/>
  <c r="BK19" i="2"/>
  <c r="T20" i="2"/>
  <c r="AB20" i="2"/>
  <c r="AJ20" i="2"/>
  <c r="AR20" i="2"/>
  <c r="AZ20" i="2"/>
  <c r="BH20" i="2"/>
  <c r="BP20" i="2"/>
  <c r="Y21" i="2"/>
  <c r="AG21" i="2"/>
  <c r="AO21" i="2"/>
  <c r="AW21" i="2"/>
  <c r="BE21" i="2"/>
  <c r="BM21" i="2"/>
  <c r="V22" i="2"/>
  <c r="AD22" i="2"/>
  <c r="AL22" i="2"/>
  <c r="AT22" i="2"/>
  <c r="BB22" i="2"/>
  <c r="BJ22" i="2"/>
  <c r="S23" i="2"/>
  <c r="AA23" i="2"/>
  <c r="AI23" i="2"/>
  <c r="AQ23" i="2"/>
  <c r="AY23" i="2"/>
  <c r="BG23" i="2"/>
  <c r="BO23" i="2"/>
  <c r="X24" i="2"/>
  <c r="AF24" i="2"/>
  <c r="AN24" i="2"/>
  <c r="AV24" i="2"/>
  <c r="BD24" i="2"/>
  <c r="BL24" i="2"/>
  <c r="U25" i="2"/>
  <c r="AC25" i="2"/>
  <c r="AK25" i="2"/>
  <c r="AS25" i="2"/>
  <c r="BA25" i="2"/>
  <c r="BI25" i="2"/>
  <c r="R26" i="2"/>
  <c r="Z26" i="2"/>
  <c r="AH26" i="2"/>
  <c r="AP26" i="2"/>
  <c r="AX26" i="2"/>
  <c r="BF26" i="2"/>
  <c r="BN26" i="2"/>
  <c r="W27" i="2"/>
  <c r="AE27" i="2"/>
  <c r="AM27" i="2"/>
  <c r="AU27" i="2"/>
  <c r="BC27" i="2"/>
  <c r="BK27" i="2"/>
  <c r="T28" i="2"/>
  <c r="AB28" i="2"/>
  <c r="AJ28" i="2"/>
  <c r="AR28" i="2"/>
  <c r="AZ28" i="2"/>
  <c r="BH28" i="2"/>
  <c r="BP28" i="2"/>
  <c r="Y29" i="2"/>
  <c r="AG29" i="2"/>
  <c r="AO29" i="2"/>
  <c r="AW29" i="2"/>
  <c r="BE29" i="2"/>
  <c r="S10" i="2"/>
  <c r="AA10" i="2"/>
  <c r="AI10" i="2"/>
  <c r="AQ10" i="2"/>
  <c r="AY10" i="2"/>
  <c r="BG10" i="2"/>
  <c r="BO10" i="2"/>
  <c r="X11" i="2"/>
  <c r="AF11" i="2"/>
  <c r="AN11" i="2"/>
  <c r="AV11" i="2"/>
  <c r="BD11" i="2"/>
  <c r="BL11" i="2"/>
  <c r="U12" i="2"/>
  <c r="AC12" i="2"/>
  <c r="AK12" i="2"/>
  <c r="AS12" i="2"/>
  <c r="BA12" i="2"/>
  <c r="BI12" i="2"/>
  <c r="R13" i="2"/>
  <c r="Z13" i="2"/>
  <c r="AH13" i="2"/>
  <c r="AP13" i="2"/>
  <c r="AX13" i="2"/>
  <c r="BF13" i="2"/>
  <c r="BN13" i="2"/>
  <c r="W14" i="2"/>
  <c r="AE14" i="2"/>
  <c r="AM14" i="2"/>
  <c r="AU14" i="2"/>
  <c r="BC14" i="2"/>
  <c r="BK14" i="2"/>
  <c r="T15" i="2"/>
  <c r="AB15" i="2"/>
  <c r="AJ15" i="2"/>
  <c r="AR15" i="2"/>
  <c r="AZ15" i="2"/>
  <c r="BH15" i="2"/>
  <c r="BP15" i="2"/>
  <c r="Y16" i="2"/>
  <c r="AG16" i="2"/>
  <c r="AO16" i="2"/>
  <c r="AW16" i="2"/>
  <c r="BE16" i="2"/>
  <c r="BM16" i="2"/>
  <c r="V17" i="2"/>
  <c r="AD17" i="2"/>
  <c r="AL17" i="2"/>
  <c r="AT17" i="2"/>
  <c r="BB17" i="2"/>
  <c r="BJ17" i="2"/>
  <c r="S18" i="2"/>
  <c r="AA18" i="2"/>
  <c r="AI18" i="2"/>
  <c r="AQ18" i="2"/>
  <c r="AY18" i="2"/>
  <c r="BG18" i="2"/>
  <c r="BO18" i="2"/>
  <c r="X19" i="2"/>
  <c r="AF19" i="2"/>
  <c r="AN19" i="2"/>
  <c r="AV19" i="2"/>
  <c r="BD19" i="2"/>
  <c r="BL19" i="2"/>
  <c r="U20" i="2"/>
  <c r="AC20" i="2"/>
  <c r="AK20" i="2"/>
  <c r="AS20" i="2"/>
  <c r="BA20" i="2"/>
  <c r="BI20" i="2"/>
  <c r="R21" i="2"/>
  <c r="Z21" i="2"/>
  <c r="AH21" i="2"/>
  <c r="AP21" i="2"/>
  <c r="AX21" i="2"/>
  <c r="BF21" i="2"/>
  <c r="BN21" i="2"/>
  <c r="W22" i="2"/>
  <c r="AE22" i="2"/>
  <c r="AM22" i="2"/>
  <c r="AU22" i="2"/>
  <c r="BC22" i="2"/>
  <c r="BK22" i="2"/>
  <c r="T23" i="2"/>
  <c r="AB23" i="2"/>
  <c r="AJ23" i="2"/>
  <c r="AR23" i="2"/>
  <c r="AZ23" i="2"/>
  <c r="BH23" i="2"/>
  <c r="BP23" i="2"/>
  <c r="Y24" i="2"/>
  <c r="AG24" i="2"/>
  <c r="AO24" i="2"/>
  <c r="AW24" i="2"/>
  <c r="BE24" i="2"/>
  <c r="BM24" i="2"/>
  <c r="V25" i="2"/>
  <c r="AD25" i="2"/>
  <c r="AL25" i="2"/>
  <c r="AT25" i="2"/>
  <c r="T10" i="2"/>
  <c r="AB10" i="2"/>
  <c r="AJ10" i="2"/>
  <c r="AR10" i="2"/>
  <c r="AZ10" i="2"/>
  <c r="BH10" i="2"/>
  <c r="BP10" i="2"/>
  <c r="Y11" i="2"/>
  <c r="AG11" i="2"/>
  <c r="AO11" i="2"/>
  <c r="AW11" i="2"/>
  <c r="BE11" i="2"/>
  <c r="BM11" i="2"/>
  <c r="V12" i="2"/>
  <c r="AD12" i="2"/>
  <c r="AL12" i="2"/>
  <c r="AT12" i="2"/>
  <c r="BB12" i="2"/>
  <c r="BJ12" i="2"/>
  <c r="S13" i="2"/>
  <c r="AA13" i="2"/>
  <c r="AI13" i="2"/>
  <c r="AQ13" i="2"/>
  <c r="AY13" i="2"/>
  <c r="BG13" i="2"/>
  <c r="BO13" i="2"/>
  <c r="X14" i="2"/>
  <c r="AF14" i="2"/>
  <c r="AN14" i="2"/>
  <c r="AV14" i="2"/>
  <c r="BD14" i="2"/>
  <c r="BL14" i="2"/>
  <c r="U15" i="2"/>
  <c r="AC15" i="2"/>
  <c r="AK15" i="2"/>
  <c r="AS15" i="2"/>
  <c r="BA15" i="2"/>
  <c r="BI15" i="2"/>
  <c r="R16" i="2"/>
  <c r="Z16" i="2"/>
  <c r="AH16" i="2"/>
  <c r="AP16" i="2"/>
  <c r="AX16" i="2"/>
  <c r="BF16" i="2"/>
  <c r="BN16" i="2"/>
  <c r="W17" i="2"/>
  <c r="AE17" i="2"/>
  <c r="AM17" i="2"/>
  <c r="AU17" i="2"/>
  <c r="BC17" i="2"/>
  <c r="BK17" i="2"/>
  <c r="T18" i="2"/>
  <c r="AB18" i="2"/>
  <c r="AJ18" i="2"/>
  <c r="AR18" i="2"/>
  <c r="AZ18" i="2"/>
  <c r="BH18" i="2"/>
  <c r="BP18" i="2"/>
  <c r="Y19" i="2"/>
  <c r="AG19" i="2"/>
  <c r="AO19" i="2"/>
  <c r="AW19" i="2"/>
  <c r="BE19" i="2"/>
  <c r="BM19" i="2"/>
  <c r="V20" i="2"/>
  <c r="AD20" i="2"/>
  <c r="AL20" i="2"/>
  <c r="AT20" i="2"/>
  <c r="BB20" i="2"/>
  <c r="BJ20" i="2"/>
  <c r="S21" i="2"/>
  <c r="AA21" i="2"/>
  <c r="AI21" i="2"/>
  <c r="AQ21" i="2"/>
  <c r="AY21" i="2"/>
  <c r="BG21" i="2"/>
  <c r="BO21" i="2"/>
  <c r="X22" i="2"/>
  <c r="AF22" i="2"/>
  <c r="AN22" i="2"/>
  <c r="AV22" i="2"/>
  <c r="BD22" i="2"/>
  <c r="BL22" i="2"/>
  <c r="U23" i="2"/>
  <c r="AC23" i="2"/>
  <c r="AK23" i="2"/>
  <c r="AS23" i="2"/>
  <c r="BA23" i="2"/>
  <c r="BI23" i="2"/>
  <c r="R24" i="2"/>
  <c r="Z24" i="2"/>
  <c r="AH24" i="2"/>
  <c r="AP24" i="2"/>
  <c r="AX24" i="2"/>
  <c r="BF24" i="2"/>
  <c r="BN24" i="2"/>
  <c r="W25" i="2"/>
  <c r="AE25" i="2"/>
  <c r="AM25" i="2"/>
  <c r="AU25" i="2"/>
  <c r="BC25" i="2"/>
  <c r="U10" i="2"/>
  <c r="AF10" i="2"/>
  <c r="AT10" i="2"/>
  <c r="BE10" i="2"/>
  <c r="T11" i="2"/>
  <c r="AH11" i="2"/>
  <c r="AS11" i="2"/>
  <c r="BG11" i="2"/>
  <c r="S12" i="2"/>
  <c r="AG12" i="2"/>
  <c r="AU12" i="2"/>
  <c r="BF12" i="2"/>
  <c r="U13" i="2"/>
  <c r="AF13" i="2"/>
  <c r="AT13" i="2"/>
  <c r="BH13" i="2"/>
  <c r="T14" i="2"/>
  <c r="AH14" i="2"/>
  <c r="AS14" i="2"/>
  <c r="BG14" i="2"/>
  <c r="V15" i="2"/>
  <c r="AG15" i="2"/>
  <c r="AU15" i="2"/>
  <c r="BF15" i="2"/>
  <c r="U16" i="2"/>
  <c r="AI16" i="2"/>
  <c r="AT16" i="2"/>
  <c r="BH16" i="2"/>
  <c r="T17" i="2"/>
  <c r="AH17" i="2"/>
  <c r="AV17" i="2"/>
  <c r="BG17" i="2"/>
  <c r="V18" i="2"/>
  <c r="AG18" i="2"/>
  <c r="AU18" i="2"/>
  <c r="BI18" i="2"/>
  <c r="U19" i="2"/>
  <c r="AI19" i="2"/>
  <c r="AT19" i="2"/>
  <c r="BH19" i="2"/>
  <c r="W20" i="2"/>
  <c r="AH20" i="2"/>
  <c r="AV20" i="2"/>
  <c r="BG20" i="2"/>
  <c r="V21" i="2"/>
  <c r="AJ21" i="2"/>
  <c r="AU21" i="2"/>
  <c r="BI21" i="2"/>
  <c r="U22" i="2"/>
  <c r="AI22" i="2"/>
  <c r="AW22" i="2"/>
  <c r="BH22" i="2"/>
  <c r="W23" i="2"/>
  <c r="AH23" i="2"/>
  <c r="AV23" i="2"/>
  <c r="BJ23" i="2"/>
  <c r="V24" i="2"/>
  <c r="AJ24" i="2"/>
  <c r="AU24" i="2"/>
  <c r="BI24" i="2"/>
  <c r="X25" i="2"/>
  <c r="AI25" i="2"/>
  <c r="AW25" i="2"/>
  <c r="BG25" i="2"/>
  <c r="BP25" i="2"/>
  <c r="AA26" i="2"/>
  <c r="AJ26" i="2"/>
  <c r="AS26" i="2"/>
  <c r="BB26" i="2"/>
  <c r="BK26" i="2"/>
  <c r="U27" i="2"/>
  <c r="AD27" i="2"/>
  <c r="AN27" i="2"/>
  <c r="AW27" i="2"/>
  <c r="BF27" i="2"/>
  <c r="BO27" i="2"/>
  <c r="Y28" i="2"/>
  <c r="AH28" i="2"/>
  <c r="AQ28" i="2"/>
  <c r="BA28" i="2"/>
  <c r="BJ28" i="2"/>
  <c r="T29" i="2"/>
  <c r="AC29" i="2"/>
  <c r="AL29" i="2"/>
  <c r="AU29" i="2"/>
  <c r="BD29" i="2"/>
  <c r="BM29" i="2"/>
  <c r="V30" i="2"/>
  <c r="AD30" i="2"/>
  <c r="AL30" i="2"/>
  <c r="AT30" i="2"/>
  <c r="BB30" i="2"/>
  <c r="BJ30" i="2"/>
  <c r="S31" i="2"/>
  <c r="AA31" i="2"/>
  <c r="AI31" i="2"/>
  <c r="AQ31" i="2"/>
  <c r="AY31" i="2"/>
  <c r="BG31" i="2"/>
  <c r="BO31" i="2"/>
  <c r="X32" i="2"/>
  <c r="AF32" i="2"/>
  <c r="AN32" i="2"/>
  <c r="AV32" i="2"/>
  <c r="BD32" i="2"/>
  <c r="BL32" i="2"/>
  <c r="U33" i="2"/>
  <c r="AC33" i="2"/>
  <c r="AK33" i="2"/>
  <c r="AS33" i="2"/>
  <c r="BA33" i="2"/>
  <c r="BI33" i="2"/>
  <c r="R34" i="2"/>
  <c r="Z34" i="2"/>
  <c r="AH34" i="2"/>
  <c r="AP34" i="2"/>
  <c r="AX34" i="2"/>
  <c r="BF34" i="2"/>
  <c r="BN34" i="2"/>
  <c r="W35" i="2"/>
  <c r="AE35" i="2"/>
  <c r="AM35" i="2"/>
  <c r="AU35" i="2"/>
  <c r="BC35" i="2"/>
  <c r="BK35" i="2"/>
  <c r="T36" i="2"/>
  <c r="AB36" i="2"/>
  <c r="V10" i="2"/>
  <c r="AG10" i="2"/>
  <c r="AU10" i="2"/>
  <c r="BI10" i="2"/>
  <c r="U11" i="2"/>
  <c r="AI11" i="2"/>
  <c r="AT11" i="2"/>
  <c r="BH11" i="2"/>
  <c r="W12" i="2"/>
  <c r="AH12" i="2"/>
  <c r="AV12" i="2"/>
  <c r="BG12" i="2"/>
  <c r="V13" i="2"/>
  <c r="W10" i="2"/>
  <c r="AK10" i="2"/>
  <c r="AV10" i="2"/>
  <c r="BJ10" i="2"/>
  <c r="V11" i="2"/>
  <c r="AJ11" i="2"/>
  <c r="AX11" i="2"/>
  <c r="BI11" i="2"/>
  <c r="X12" i="2"/>
  <c r="AI12" i="2"/>
  <c r="AW12" i="2"/>
  <c r="BK12" i="2"/>
  <c r="W13" i="2"/>
  <c r="AK13" i="2"/>
  <c r="AV13" i="2"/>
  <c r="BJ13" i="2"/>
  <c r="Y14" i="2"/>
  <c r="AJ14" i="2"/>
  <c r="AX14" i="2"/>
  <c r="BI14" i="2"/>
  <c r="X15" i="2"/>
  <c r="AL15" i="2"/>
  <c r="AW15" i="2"/>
  <c r="BK15" i="2"/>
  <c r="W16" i="2"/>
  <c r="AK16" i="2"/>
  <c r="AY16" i="2"/>
  <c r="BJ16" i="2"/>
  <c r="Y17" i="2"/>
  <c r="AJ17" i="2"/>
  <c r="AX17" i="2"/>
  <c r="BL17" i="2"/>
  <c r="X18" i="2"/>
  <c r="AL18" i="2"/>
  <c r="AW18" i="2"/>
  <c r="BK18" i="2"/>
  <c r="Z19" i="2"/>
  <c r="AK19" i="2"/>
  <c r="AY19" i="2"/>
  <c r="BJ19" i="2"/>
  <c r="Y20" i="2"/>
  <c r="AM20" i="2"/>
  <c r="AX20" i="2"/>
  <c r="BL20" i="2"/>
  <c r="X21" i="2"/>
  <c r="AL21" i="2"/>
  <c r="AZ21" i="2"/>
  <c r="BK21" i="2"/>
  <c r="Z22" i="2"/>
  <c r="AK22" i="2"/>
  <c r="AY22" i="2"/>
  <c r="BM22" i="2"/>
  <c r="Y23" i="2"/>
  <c r="AM23" i="2"/>
  <c r="AX23" i="2"/>
  <c r="BL23" i="2"/>
  <c r="AA24" i="2"/>
  <c r="AL24" i="2"/>
  <c r="AZ24" i="2"/>
  <c r="BK24" i="2"/>
  <c r="Z25" i="2"/>
  <c r="AN25" i="2"/>
  <c r="AY25" i="2"/>
  <c r="BJ25" i="2"/>
  <c r="T26" i="2"/>
  <c r="AC26" i="2"/>
  <c r="AL26" i="2"/>
  <c r="AU26" i="2"/>
  <c r="BD26" i="2"/>
  <c r="BM26" i="2"/>
  <c r="X27" i="2"/>
  <c r="AG27" i="2"/>
  <c r="AP27" i="2"/>
  <c r="Y10" i="2"/>
  <c r="AM10" i="2"/>
  <c r="BA10" i="2"/>
  <c r="BL10" i="2"/>
  <c r="AA11" i="2"/>
  <c r="AL11" i="2"/>
  <c r="AZ11" i="2"/>
  <c r="BN11" i="2"/>
  <c r="Z12" i="2"/>
  <c r="AN12" i="2"/>
  <c r="AY12" i="2"/>
  <c r="BM12" i="2"/>
  <c r="AB13" i="2"/>
  <c r="AM13" i="2"/>
  <c r="BA13" i="2"/>
  <c r="BL13" i="2"/>
  <c r="AA14" i="2"/>
  <c r="AO14" i="2"/>
  <c r="AZ14" i="2"/>
  <c r="BN14" i="2"/>
  <c r="Z15" i="2"/>
  <c r="AN15" i="2"/>
  <c r="BB15" i="2"/>
  <c r="BM15" i="2"/>
  <c r="AB16" i="2"/>
  <c r="AM16" i="2"/>
  <c r="BA16" i="2"/>
  <c r="BO16" i="2"/>
  <c r="AA17" i="2"/>
  <c r="AO17" i="2"/>
  <c r="AZ17" i="2"/>
  <c r="BN17" i="2"/>
  <c r="AC18" i="2"/>
  <c r="AN18" i="2"/>
  <c r="BB18" i="2"/>
  <c r="BM18" i="2"/>
  <c r="AB19" i="2"/>
  <c r="AP19" i="2"/>
  <c r="BA19" i="2"/>
  <c r="BO19" i="2"/>
  <c r="AA20" i="2"/>
  <c r="AO20" i="2"/>
  <c r="BC20" i="2"/>
  <c r="BN20" i="2"/>
  <c r="AC21" i="2"/>
  <c r="AN21" i="2"/>
  <c r="BB21" i="2"/>
  <c r="BP21" i="2"/>
  <c r="AB22" i="2"/>
  <c r="AP22" i="2"/>
  <c r="BA22" i="2"/>
  <c r="BO22" i="2"/>
  <c r="AD23" i="2"/>
  <c r="AO23" i="2"/>
  <c r="BC23" i="2"/>
  <c r="BN23" i="2"/>
  <c r="AC24" i="2"/>
  <c r="AQ24" i="2"/>
  <c r="BB24" i="2"/>
  <c r="BP24" i="2"/>
  <c r="AB25" i="2"/>
  <c r="AP25" i="2"/>
  <c r="BB25" i="2"/>
  <c r="BL25" i="2"/>
  <c r="V26" i="2"/>
  <c r="AE26" i="2"/>
  <c r="AN26" i="2"/>
  <c r="AW26" i="2"/>
  <c r="BG26" i="2"/>
  <c r="BP26" i="2"/>
  <c r="Z27" i="2"/>
  <c r="AI27" i="2"/>
  <c r="AR27" i="2"/>
  <c r="BA27" i="2"/>
  <c r="BJ27" i="2"/>
  <c r="U28" i="2"/>
  <c r="AD28" i="2"/>
  <c r="AM28" i="2"/>
  <c r="AV28" i="2"/>
  <c r="BE28" i="2"/>
  <c r="BN28" i="2"/>
  <c r="X29" i="2"/>
  <c r="AH29" i="2"/>
  <c r="AQ29" i="2"/>
  <c r="AZ29" i="2"/>
  <c r="BI29" i="2"/>
  <c r="R30" i="2"/>
  <c r="Z30" i="2"/>
  <c r="AH30" i="2"/>
  <c r="AP30" i="2"/>
  <c r="AX30" i="2"/>
  <c r="BF30" i="2"/>
  <c r="BN30" i="2"/>
  <c r="W31" i="2"/>
  <c r="AE31" i="2"/>
  <c r="AM31" i="2"/>
  <c r="AU31" i="2"/>
  <c r="BC31" i="2"/>
  <c r="BK31" i="2"/>
  <c r="T32" i="2"/>
  <c r="AB32" i="2"/>
  <c r="AJ32" i="2"/>
  <c r="AR32" i="2"/>
  <c r="AZ32" i="2"/>
  <c r="BH32" i="2"/>
  <c r="BP32" i="2"/>
  <c r="Y33" i="2"/>
  <c r="AG33" i="2"/>
  <c r="AO33" i="2"/>
  <c r="AW33" i="2"/>
  <c r="BE33" i="2"/>
  <c r="BM33" i="2"/>
  <c r="V34" i="2"/>
  <c r="AD34" i="2"/>
  <c r="AL34" i="2"/>
  <c r="AT34" i="2"/>
  <c r="BB34" i="2"/>
  <c r="BJ34" i="2"/>
  <c r="S35" i="2"/>
  <c r="AA35" i="2"/>
  <c r="AI35" i="2"/>
  <c r="AQ35" i="2"/>
  <c r="AY35" i="2"/>
  <c r="BG35" i="2"/>
  <c r="BO35" i="2"/>
  <c r="X36" i="2"/>
  <c r="AF36" i="2"/>
  <c r="X10" i="2"/>
  <c r="AW10" i="2"/>
  <c r="Z11" i="2"/>
  <c r="AY11" i="2"/>
  <c r="Y12" i="2"/>
  <c r="AX12" i="2"/>
  <c r="X13" i="2"/>
  <c r="AS13" i="2"/>
  <c r="BP13" i="2"/>
  <c r="AI14" i="2"/>
  <c r="BE14" i="2"/>
  <c r="Y15" i="2"/>
  <c r="AT15" i="2"/>
  <c r="BN15" i="2"/>
  <c r="AJ16" i="2"/>
  <c r="BC16" i="2"/>
  <c r="Z17" i="2"/>
  <c r="AR17" i="2"/>
  <c r="BO17" i="2"/>
  <c r="AK18" i="2"/>
  <c r="BD18" i="2"/>
  <c r="AA19" i="2"/>
  <c r="AS19" i="2"/>
  <c r="BP19" i="2"/>
  <c r="AI20" i="2"/>
  <c r="BE20" i="2"/>
  <c r="AB21" i="2"/>
  <c r="AT21" i="2"/>
  <c r="R22" i="2"/>
  <c r="AJ22" i="2"/>
  <c r="BF22" i="2"/>
  <c r="Z23" i="2"/>
  <c r="AU23" i="2"/>
  <c r="S24" i="2"/>
  <c r="AK24" i="2"/>
  <c r="BG24" i="2"/>
  <c r="AA25" i="2"/>
  <c r="AV25" i="2"/>
  <c r="BM25" i="2"/>
  <c r="AB26" i="2"/>
  <c r="AQ26" i="2"/>
  <c r="BE26" i="2"/>
  <c r="T27" i="2"/>
  <c r="AJ27" i="2"/>
  <c r="AX27" i="2"/>
  <c r="BI27" i="2"/>
  <c r="W28" i="2"/>
  <c r="AI28" i="2"/>
  <c r="AU28" i="2"/>
  <c r="BG28" i="2"/>
  <c r="U29" i="2"/>
  <c r="AF29" i="2"/>
  <c r="AS29" i="2"/>
  <c r="BF29" i="2"/>
  <c r="BP29" i="2"/>
  <c r="AB30" i="2"/>
  <c r="AM30" i="2"/>
  <c r="AW30" i="2"/>
  <c r="BH30" i="2"/>
  <c r="T31" i="2"/>
  <c r="AD31" i="2"/>
  <c r="AO31" i="2"/>
  <c r="AZ31" i="2"/>
  <c r="BJ31" i="2"/>
  <c r="V32" i="2"/>
  <c r="AG32" i="2"/>
  <c r="AQ32" i="2"/>
  <c r="BB32" i="2"/>
  <c r="BM32" i="2"/>
  <c r="X33" i="2"/>
  <c r="AI33" i="2"/>
  <c r="AT33" i="2"/>
  <c r="BD33" i="2"/>
  <c r="BO33" i="2"/>
  <c r="AA34" i="2"/>
  <c r="AK34" i="2"/>
  <c r="AV34" i="2"/>
  <c r="BG34" i="2"/>
  <c r="R35" i="2"/>
  <c r="AC35" i="2"/>
  <c r="AN35" i="2"/>
  <c r="AX35" i="2"/>
  <c r="BI35" i="2"/>
  <c r="U36" i="2"/>
  <c r="AE36" i="2"/>
  <c r="AN36" i="2"/>
  <c r="AV36" i="2"/>
  <c r="BD36" i="2"/>
  <c r="BL36" i="2"/>
  <c r="U37" i="2"/>
  <c r="AC37" i="2"/>
  <c r="AK37" i="2"/>
  <c r="AS37" i="2"/>
  <c r="BA37" i="2"/>
  <c r="BI37" i="2"/>
  <c r="R38" i="2"/>
  <c r="Z38" i="2"/>
  <c r="AH38" i="2"/>
  <c r="AP38" i="2"/>
  <c r="AX38" i="2"/>
  <c r="AB11" i="2"/>
  <c r="AE23" i="2"/>
  <c r="AT29" i="2"/>
  <c r="BI30" i="2"/>
  <c r="AP31" i="2"/>
  <c r="W32" i="2"/>
  <c r="BC32" i="2"/>
  <c r="AJ33" i="2"/>
  <c r="BP33" i="2"/>
  <c r="AE10" i="2"/>
  <c r="BD10" i="2"/>
  <c r="AD11" i="2"/>
  <c r="BF11" i="2"/>
  <c r="AF12" i="2"/>
  <c r="BE12" i="2"/>
  <c r="AE13" i="2"/>
  <c r="BB13" i="2"/>
  <c r="U14" i="2"/>
  <c r="AQ14" i="2"/>
  <c r="BM14" i="2"/>
  <c r="AF15" i="2"/>
  <c r="BC15" i="2"/>
  <c r="V16" i="2"/>
  <c r="AR16" i="2"/>
  <c r="BK16" i="2"/>
  <c r="AG17" i="2"/>
  <c r="BD17" i="2"/>
  <c r="W18" i="2"/>
  <c r="AS18" i="2"/>
  <c r="BL18" i="2"/>
  <c r="AH19" i="2"/>
  <c r="BB19" i="2"/>
  <c r="X20" i="2"/>
  <c r="AQ20" i="2"/>
  <c r="BM20" i="2"/>
  <c r="AF21" i="2"/>
  <c r="BC21" i="2"/>
  <c r="AL10" i="2"/>
  <c r="BK10" i="2"/>
  <c r="AK11" i="2"/>
  <c r="BJ11" i="2"/>
  <c r="AM12" i="2"/>
  <c r="BL12" i="2"/>
  <c r="AJ13" i="2"/>
  <c r="BC13" i="2"/>
  <c r="Z14" i="2"/>
  <c r="AR14" i="2"/>
  <c r="BO14" i="2"/>
  <c r="AH15" i="2"/>
  <c r="BD15" i="2"/>
  <c r="AA16" i="2"/>
  <c r="AS16" i="2"/>
  <c r="BP16" i="2"/>
  <c r="AI17" i="2"/>
  <c r="BE17" i="2"/>
  <c r="Y18" i="2"/>
  <c r="AT18" i="2"/>
  <c r="R19" i="2"/>
  <c r="AJ19" i="2"/>
  <c r="BF19" i="2"/>
  <c r="Z20" i="2"/>
  <c r="AU20" i="2"/>
  <c r="BO20" i="2"/>
  <c r="AK21" i="2"/>
  <c r="BD21" i="2"/>
  <c r="AA22" i="2"/>
  <c r="AS22" i="2"/>
  <c r="BP22" i="2"/>
  <c r="AL23" i="2"/>
  <c r="BE23" i="2"/>
  <c r="AB24" i="2"/>
  <c r="AT24" i="2"/>
  <c r="R25" i="2"/>
  <c r="AJ25" i="2"/>
  <c r="BE25" i="2"/>
  <c r="U26" i="2"/>
  <c r="AI26" i="2"/>
  <c r="AY26" i="2"/>
  <c r="BL26" i="2"/>
  <c r="AB27" i="2"/>
  <c r="AQ27" i="2"/>
  <c r="BD27" i="2"/>
  <c r="BP27" i="2"/>
  <c r="AC28" i="2"/>
  <c r="AO28" i="2"/>
  <c r="BB28" i="2"/>
  <c r="BM28" i="2"/>
  <c r="AA29" i="2"/>
  <c r="AM29" i="2"/>
  <c r="AY29" i="2"/>
  <c r="BK29" i="2"/>
  <c r="W30" i="2"/>
  <c r="AG30" i="2"/>
  <c r="AR30" i="2"/>
  <c r="BC30" i="2"/>
  <c r="BM30" i="2"/>
  <c r="Y31" i="2"/>
  <c r="AJ31" i="2"/>
  <c r="AT31" i="2"/>
  <c r="BE31" i="2"/>
  <c r="BP31" i="2"/>
  <c r="AA32" i="2"/>
  <c r="AL32" i="2"/>
  <c r="AW32" i="2"/>
  <c r="BG32" i="2"/>
  <c r="S33" i="2"/>
  <c r="AD33" i="2"/>
  <c r="AN33" i="2"/>
  <c r="AY33" i="2"/>
  <c r="BJ33" i="2"/>
  <c r="U34" i="2"/>
  <c r="AF34" i="2"/>
  <c r="AQ34" i="2"/>
  <c r="BA34" i="2"/>
  <c r="BL34" i="2"/>
  <c r="X35" i="2"/>
  <c r="AH35" i="2"/>
  <c r="AS35" i="2"/>
  <c r="BD35" i="2"/>
  <c r="BN35" i="2"/>
  <c r="Z36" i="2"/>
  <c r="AJ36" i="2"/>
  <c r="AR36" i="2"/>
  <c r="AZ36" i="2"/>
  <c r="BH36" i="2"/>
  <c r="BP36" i="2"/>
  <c r="Y37" i="2"/>
  <c r="AG37" i="2"/>
  <c r="AO37" i="2"/>
  <c r="AW37" i="2"/>
  <c r="BE37" i="2"/>
  <c r="BM37" i="2"/>
  <c r="V38" i="2"/>
  <c r="AD38" i="2"/>
  <c r="AL38" i="2"/>
  <c r="AT38" i="2"/>
  <c r="BB38" i="2"/>
  <c r="BJ38" i="2"/>
  <c r="S39" i="2"/>
  <c r="AA39" i="2"/>
  <c r="AI39" i="2"/>
  <c r="AQ39" i="2"/>
  <c r="AY39" i="2"/>
  <c r="BG39" i="2"/>
  <c r="BO39" i="2"/>
  <c r="R11" i="2"/>
  <c r="AQ11" i="2"/>
  <c r="BO12" i="2"/>
  <c r="BI13" i="2"/>
  <c r="AY14" i="2"/>
  <c r="R15" i="2"/>
  <c r="BJ15" i="2"/>
  <c r="AZ16" i="2"/>
  <c r="BH17" i="2"/>
  <c r="T19" i="2"/>
  <c r="BI19" i="2"/>
  <c r="AY20" i="2"/>
  <c r="AR21" i="2"/>
  <c r="AG22" i="2"/>
  <c r="V23" i="2"/>
  <c r="BK23" i="2"/>
  <c r="BA24" i="2"/>
  <c r="AQ25" i="2"/>
  <c r="X26" i="2"/>
  <c r="R27" i="2"/>
  <c r="AT27" i="2"/>
  <c r="S28" i="2"/>
  <c r="AS28" i="2"/>
  <c r="R29" i="2"/>
  <c r="AP29" i="2"/>
  <c r="Y30" i="2"/>
  <c r="AU30" i="2"/>
  <c r="BP30" i="2"/>
  <c r="AL31" i="2"/>
  <c r="BH31" i="2"/>
  <c r="AD32" i="2"/>
  <c r="AY32" i="2"/>
  <c r="V33" i="2"/>
  <c r="AQ33" i="2"/>
  <c r="BL33" i="2"/>
  <c r="AI34" i="2"/>
  <c r="BD34" i="2"/>
  <c r="Z35" i="2"/>
  <c r="AV35" i="2"/>
  <c r="R36" i="2"/>
  <c r="AL36" i="2"/>
  <c r="BB36" i="2"/>
  <c r="S37" i="2"/>
  <c r="AI37" i="2"/>
  <c r="AY37" i="2"/>
  <c r="BO37" i="2"/>
  <c r="AF38" i="2"/>
  <c r="AV38" i="2"/>
  <c r="BL38" i="2"/>
  <c r="AC39" i="2"/>
  <c r="AS39" i="2"/>
  <c r="BI39" i="2"/>
  <c r="S11" i="2"/>
  <c r="AQ12" i="2"/>
  <c r="AR13" i="2"/>
  <c r="AG14" i="2"/>
  <c r="W15" i="2"/>
  <c r="BL15" i="2"/>
  <c r="AE16" i="2"/>
  <c r="X17" i="2"/>
  <c r="BM17" i="2"/>
  <c r="BC18" i="2"/>
  <c r="V19" i="2"/>
  <c r="BN19" i="2"/>
  <c r="W21" i="2"/>
  <c r="BL21" i="2"/>
  <c r="BE22" i="2"/>
  <c r="AT23" i="2"/>
  <c r="AI24" i="2"/>
  <c r="Y25" i="2"/>
  <c r="BK25" i="2"/>
  <c r="AO26" i="2"/>
  <c r="S27" i="2"/>
  <c r="AV27" i="2"/>
  <c r="AG28" i="2"/>
  <c r="AT28" i="2"/>
  <c r="S29" i="2"/>
  <c r="AR29" i="2"/>
  <c r="BO29" i="2"/>
  <c r="AK30" i="2"/>
  <c r="BG30" i="2"/>
  <c r="AC31" i="2"/>
  <c r="AX31" i="2"/>
  <c r="U32" i="2"/>
  <c r="AP32" i="2"/>
  <c r="BK32" i="2"/>
  <c r="AH33" i="2"/>
  <c r="BC33" i="2"/>
  <c r="AJ34" i="2"/>
  <c r="AU34" i="2"/>
  <c r="BP34" i="2"/>
  <c r="AL35" i="2"/>
  <c r="BH35" i="2"/>
  <c r="AD36" i="2"/>
  <c r="AU36" i="2"/>
  <c r="BK36" i="2"/>
  <c r="AB37" i="2"/>
  <c r="AR37" i="2"/>
  <c r="BH37" i="2"/>
  <c r="Y38" i="2"/>
  <c r="AO38" i="2"/>
  <c r="BE38" i="2"/>
  <c r="AD39" i="2"/>
  <c r="AT39" i="2"/>
  <c r="BJ39" i="2"/>
  <c r="BN38" i="2"/>
  <c r="AE39" i="2"/>
  <c r="AU39" i="2"/>
  <c r="BK39" i="2"/>
  <c r="AC10" i="2"/>
  <c r="BA11" i="2"/>
  <c r="BC12" i="2"/>
  <c r="AU13" i="2"/>
  <c r="AK14" i="2"/>
  <c r="AD15" i="2"/>
  <c r="AL16" i="2"/>
  <c r="AB17" i="2"/>
  <c r="BP17" i="2"/>
  <c r="BE18" i="2"/>
  <c r="AX19" i="2"/>
  <c r="AN20" i="2"/>
  <c r="AV21" i="2"/>
  <c r="BG22" i="2"/>
  <c r="AW23" i="2"/>
  <c r="AM24" i="2"/>
  <c r="AF25" i="2"/>
  <c r="AR26" i="2"/>
  <c r="V27" i="2"/>
  <c r="AY27" i="2"/>
  <c r="X28" i="2"/>
  <c r="AW28" i="2"/>
  <c r="V29" i="2"/>
  <c r="AI29" i="2"/>
  <c r="S30" i="2"/>
  <c r="AN30" i="2"/>
  <c r="U31" i="2"/>
  <c r="BA31" i="2"/>
  <c r="AH32" i="2"/>
  <c r="BN32" i="2"/>
  <c r="BF33" i="2"/>
  <c r="AN10" i="2"/>
  <c r="BM10" i="2"/>
  <c r="AP11" i="2"/>
  <c r="BO11" i="2"/>
  <c r="AO12" i="2"/>
  <c r="BN12" i="2"/>
  <c r="AL13" i="2"/>
  <c r="BD13" i="2"/>
  <c r="AB14" i="2"/>
  <c r="AW14" i="2"/>
  <c r="BP14" i="2"/>
  <c r="AM15" i="2"/>
  <c r="BE15" i="2"/>
  <c r="AC16" i="2"/>
  <c r="AU16" i="2"/>
  <c r="R17" i="2"/>
  <c r="AN17" i="2"/>
  <c r="BF17" i="2"/>
  <c r="AD18" i="2"/>
  <c r="AV18" i="2"/>
  <c r="S19" i="2"/>
  <c r="AL19" i="2"/>
  <c r="BG19" i="2"/>
  <c r="AE20" i="2"/>
  <c r="AW20" i="2"/>
  <c r="T21" i="2"/>
  <c r="AM21" i="2"/>
  <c r="BH21" i="2"/>
  <c r="AC22" i="2"/>
  <c r="AX22" i="2"/>
  <c r="R23" i="2"/>
  <c r="AN23" i="2"/>
  <c r="BF23" i="2"/>
  <c r="AD24" i="2"/>
  <c r="AY24" i="2"/>
  <c r="S25" i="2"/>
  <c r="AO25" i="2"/>
  <c r="BF25" i="2"/>
  <c r="W26" i="2"/>
  <c r="AK26" i="2"/>
  <c r="AZ26" i="2"/>
  <c r="BO26" i="2"/>
  <c r="AC27" i="2"/>
  <c r="AS27" i="2"/>
  <c r="BE27" i="2"/>
  <c r="R28" i="2"/>
  <c r="AE28" i="2"/>
  <c r="AP28" i="2"/>
  <c r="BC28" i="2"/>
  <c r="BO28" i="2"/>
  <c r="AB29" i="2"/>
  <c r="AN29" i="2"/>
  <c r="BA29" i="2"/>
  <c r="BL29" i="2"/>
  <c r="X30" i="2"/>
  <c r="AI30" i="2"/>
  <c r="AS30" i="2"/>
  <c r="BD30" i="2"/>
  <c r="BO30" i="2"/>
  <c r="Z31" i="2"/>
  <c r="AK31" i="2"/>
  <c r="AV31" i="2"/>
  <c r="BF31" i="2"/>
  <c r="R32" i="2"/>
  <c r="AC32" i="2"/>
  <c r="AM32" i="2"/>
  <c r="AX32" i="2"/>
  <c r="BI32" i="2"/>
  <c r="T33" i="2"/>
  <c r="AE33" i="2"/>
  <c r="AP33" i="2"/>
  <c r="AZ33" i="2"/>
  <c r="BK33" i="2"/>
  <c r="W34" i="2"/>
  <c r="AG34" i="2"/>
  <c r="AR34" i="2"/>
  <c r="BC34" i="2"/>
  <c r="BM34" i="2"/>
  <c r="Y35" i="2"/>
  <c r="AJ35" i="2"/>
  <c r="AT35" i="2"/>
  <c r="BE35" i="2"/>
  <c r="BP35" i="2"/>
  <c r="AA36" i="2"/>
  <c r="AK36" i="2"/>
  <c r="AS36" i="2"/>
  <c r="BA36" i="2"/>
  <c r="BI36" i="2"/>
  <c r="R37" i="2"/>
  <c r="Z37" i="2"/>
  <c r="AH37" i="2"/>
  <c r="AP37" i="2"/>
  <c r="AX37" i="2"/>
  <c r="BF37" i="2"/>
  <c r="BN37" i="2"/>
  <c r="W38" i="2"/>
  <c r="AE38" i="2"/>
  <c r="AM38" i="2"/>
  <c r="AU38" i="2"/>
  <c r="BC38" i="2"/>
  <c r="BK38" i="2"/>
  <c r="T39" i="2"/>
  <c r="AB39" i="2"/>
  <c r="AJ39" i="2"/>
  <c r="AR39" i="2"/>
  <c r="AZ39" i="2"/>
  <c r="BH39" i="2"/>
  <c r="BP39" i="2"/>
  <c r="AO10" i="2"/>
  <c r="BP11" i="2"/>
  <c r="AP12" i="2"/>
  <c r="AN13" i="2"/>
  <c r="AC14" i="2"/>
  <c r="AO15" i="2"/>
  <c r="AD16" i="2"/>
  <c r="S17" i="2"/>
  <c r="AP17" i="2"/>
  <c r="AE18" i="2"/>
  <c r="BA18" i="2"/>
  <c r="AQ19" i="2"/>
  <c r="AF20" i="2"/>
  <c r="U21" i="2"/>
  <c r="BJ21" i="2"/>
  <c r="AZ22" i="2"/>
  <c r="AP23" i="2"/>
  <c r="AE24" i="2"/>
  <c r="T25" i="2"/>
  <c r="BH25" i="2"/>
  <c r="AM26" i="2"/>
  <c r="BA26" i="2"/>
  <c r="AF27" i="2"/>
  <c r="BG27" i="2"/>
  <c r="AF28" i="2"/>
  <c r="BD28" i="2"/>
  <c r="AD29" i="2"/>
  <c r="BB29" i="2"/>
  <c r="BN29" i="2"/>
  <c r="AJ30" i="2"/>
  <c r="BE30" i="2"/>
  <c r="AB31" i="2"/>
  <c r="AW31" i="2"/>
  <c r="S32" i="2"/>
  <c r="AO32" i="2"/>
  <c r="BJ32" i="2"/>
  <c r="AF33" i="2"/>
  <c r="BB33" i="2"/>
  <c r="X34" i="2"/>
  <c r="AS34" i="2"/>
  <c r="BO34" i="2"/>
  <c r="AK35" i="2"/>
  <c r="BF35" i="2"/>
  <c r="AC36" i="2"/>
  <c r="AT36" i="2"/>
  <c r="BJ36" i="2"/>
  <c r="AA37" i="2"/>
  <c r="AQ37" i="2"/>
  <c r="BG37" i="2"/>
  <c r="X38" i="2"/>
  <c r="AN38" i="2"/>
  <c r="BD38" i="2"/>
  <c r="U39" i="2"/>
  <c r="AK39" i="2"/>
  <c r="BA39" i="2"/>
  <c r="AS10" i="2"/>
  <c r="AR11" i="2"/>
  <c r="R12" i="2"/>
  <c r="T13" i="2"/>
  <c r="BK13" i="2"/>
  <c r="BA14" i="2"/>
  <c r="AP15" i="2"/>
  <c r="BB16" i="2"/>
  <c r="AQ17" i="2"/>
  <c r="AF18" i="2"/>
  <c r="AR19" i="2"/>
  <c r="AG20" i="2"/>
  <c r="BD20" i="2"/>
  <c r="AS21" i="2"/>
  <c r="AH22" i="2"/>
  <c r="X23" i="2"/>
  <c r="BM23" i="2"/>
  <c r="BC24" i="2"/>
  <c r="AR25" i="2"/>
  <c r="Y26" i="2"/>
  <c r="BC26" i="2"/>
  <c r="AH27" i="2"/>
  <c r="BH27" i="2"/>
  <c r="V28" i="2"/>
  <c r="BF28" i="2"/>
  <c r="AE29" i="2"/>
  <c r="BC29" i="2"/>
  <c r="AA30" i="2"/>
  <c r="AV30" i="2"/>
  <c r="R31" i="2"/>
  <c r="AN31" i="2"/>
  <c r="BI31" i="2"/>
  <c r="AE32" i="2"/>
  <c r="BA32" i="2"/>
  <c r="W33" i="2"/>
  <c r="AR33" i="2"/>
  <c r="BN33" i="2"/>
  <c r="Y34" i="2"/>
  <c r="BE34" i="2"/>
  <c r="AB35" i="2"/>
  <c r="AW35" i="2"/>
  <c r="S36" i="2"/>
  <c r="AM36" i="2"/>
  <c r="BC36" i="2"/>
  <c r="T37" i="2"/>
  <c r="AJ37" i="2"/>
  <c r="AZ37" i="2"/>
  <c r="BP37" i="2"/>
  <c r="AG38" i="2"/>
  <c r="AW38" i="2"/>
  <c r="BM38" i="2"/>
  <c r="V39" i="2"/>
  <c r="AL39" i="2"/>
  <c r="BB39" i="2"/>
  <c r="BF38" i="2"/>
  <c r="W39" i="2"/>
  <c r="AM39" i="2"/>
  <c r="BC39" i="2"/>
  <c r="BB10" i="2"/>
  <c r="AA12" i="2"/>
  <c r="AC13" i="2"/>
  <c r="R14" i="2"/>
  <c r="BF14" i="2"/>
  <c r="AV15" i="2"/>
  <c r="S16" i="2"/>
  <c r="BG16" i="2"/>
  <c r="AW17" i="2"/>
  <c r="AM18" i="2"/>
  <c r="AC19" i="2"/>
  <c r="R20" i="2"/>
  <c r="BF20" i="2"/>
  <c r="AD21" i="2"/>
  <c r="S22" i="2"/>
  <c r="AO22" i="2"/>
  <c r="T24" i="2"/>
  <c r="BH24" i="2"/>
  <c r="AX25" i="2"/>
  <c r="BN25" i="2"/>
  <c r="AD26" i="2"/>
  <c r="BH26" i="2"/>
  <c r="AK27" i="2"/>
  <c r="BL27" i="2"/>
  <c r="AK28" i="2"/>
  <c r="BI28" i="2"/>
  <c r="BG29" i="2"/>
  <c r="AC30" i="2"/>
  <c r="AY30" i="2"/>
  <c r="AF31" i="2"/>
  <c r="BL31" i="2"/>
  <c r="AS32" i="2"/>
  <c r="Z33" i="2"/>
  <c r="AU33" i="2"/>
  <c r="AD10" i="2"/>
  <c r="S14" i="2"/>
  <c r="AF17" i="2"/>
  <c r="AP20" i="2"/>
  <c r="BI22" i="2"/>
  <c r="AR24" i="2"/>
  <c r="BO25" i="2"/>
  <c r="Y27" i="2"/>
  <c r="Z28" i="2"/>
  <c r="W29" i="2"/>
  <c r="T30" i="2"/>
  <c r="BK30" i="2"/>
  <c r="BB31" i="2"/>
  <c r="AT32" i="2"/>
  <c r="AL33" i="2"/>
  <c r="AB34" i="2"/>
  <c r="AZ34" i="2"/>
  <c r="AF35" i="2"/>
  <c r="BJ35" i="2"/>
  <c r="AI36" i="2"/>
  <c r="BF36" i="2"/>
  <c r="AD37" i="2"/>
  <c r="AV37" i="2"/>
  <c r="T38" i="2"/>
  <c r="AQ38" i="2"/>
  <c r="BI38" i="2"/>
  <c r="AG39" i="2"/>
  <c r="BD39" i="2"/>
  <c r="BL30" i="2"/>
  <c r="AU32" i="2"/>
  <c r="AC34" i="2"/>
  <c r="AG35" i="2"/>
  <c r="AO36" i="2"/>
  <c r="BG36" i="2"/>
  <c r="AE37" i="2"/>
  <c r="BB37" i="2"/>
  <c r="U38" i="2"/>
  <c r="AR38" i="2"/>
  <c r="BO38" i="2"/>
  <c r="AH39" i="2"/>
  <c r="BE39" i="2"/>
  <c r="AC11" i="2"/>
  <c r="U18" i="2"/>
  <c r="AF23" i="2"/>
  <c r="BJ24" i="2"/>
  <c r="AL27" i="2"/>
  <c r="AE30" i="2"/>
  <c r="BM31" i="2"/>
  <c r="AV33" i="2"/>
  <c r="BI34" i="2"/>
  <c r="BM35" i="2"/>
  <c r="AP36" i="2"/>
  <c r="BM36" i="2"/>
  <c r="AF37" i="2"/>
  <c r="BC37" i="2"/>
  <c r="AA38" i="2"/>
  <c r="AS38" i="2"/>
  <c r="BP38" i="2"/>
  <c r="AN39" i="2"/>
  <c r="X31" i="2"/>
  <c r="AM34" i="2"/>
  <c r="BK34" i="2"/>
  <c r="AQ36" i="2"/>
  <c r="BD37" i="2"/>
  <c r="R39" i="2"/>
  <c r="BL39" i="2"/>
  <c r="BJ18" i="2"/>
  <c r="BB23" i="2"/>
  <c r="AZ27" i="2"/>
  <c r="AV29" i="2"/>
  <c r="Y32" i="2"/>
  <c r="AN34" i="2"/>
  <c r="AR35" i="2"/>
  <c r="AW36" i="2"/>
  <c r="BJ37" i="2"/>
  <c r="X39" i="2"/>
  <c r="BH29" i="2"/>
  <c r="S34" i="2"/>
  <c r="AG36" i="2"/>
  <c r="BL37" i="2"/>
  <c r="AW39" i="2"/>
  <c r="AR22" i="2"/>
  <c r="BN27" i="2"/>
  <c r="AK32" i="2"/>
  <c r="AD35" i="2"/>
  <c r="X37" i="2"/>
  <c r="BH38" i="2"/>
  <c r="BC10" i="2"/>
  <c r="AP14" i="2"/>
  <c r="AY17" i="2"/>
  <c r="BK20" i="2"/>
  <c r="BN22" i="2"/>
  <c r="AS24" i="2"/>
  <c r="S26" i="2"/>
  <c r="AA27" i="2"/>
  <c r="AA28" i="2"/>
  <c r="Z29" i="2"/>
  <c r="U30" i="2"/>
  <c r="BD31" i="2"/>
  <c r="AM33" i="2"/>
  <c r="BH34" i="2"/>
  <c r="BL35" i="2"/>
  <c r="BH14" i="2"/>
  <c r="AE21" i="2"/>
  <c r="AF26" i="2"/>
  <c r="AL28" i="2"/>
  <c r="AJ29" i="2"/>
  <c r="V31" i="2"/>
  <c r="BE32" i="2"/>
  <c r="AE34" i="2"/>
  <c r="AO35" i="2"/>
  <c r="BF39" i="2"/>
  <c r="BF32" i="2"/>
  <c r="V36" i="2"/>
  <c r="AL37" i="2"/>
  <c r="AB38" i="2"/>
  <c r="AO39" i="2"/>
  <c r="AE12" i="2"/>
  <c r="T22" i="2"/>
  <c r="AT26" i="2"/>
  <c r="AO30" i="2"/>
  <c r="BO32" i="2"/>
  <c r="T35" i="2"/>
  <c r="BO36" i="2"/>
  <c r="AZ38" i="2"/>
  <c r="AP39" i="2"/>
  <c r="AZ30" i="2"/>
  <c r="AW34" i="2"/>
  <c r="AY36" i="2"/>
  <c r="AJ38" i="2"/>
  <c r="AZ13" i="2"/>
  <c r="BD25" i="2"/>
  <c r="BJ29" i="2"/>
  <c r="AS31" i="2"/>
  <c r="AY34" i="2"/>
  <c r="BE36" i="2"/>
  <c r="AK38" i="2"/>
  <c r="BB11" i="2"/>
  <c r="AE15" i="2"/>
  <c r="AO18" i="2"/>
  <c r="BA21" i="2"/>
  <c r="AG23" i="2"/>
  <c r="BO24" i="2"/>
  <c r="AG26" i="2"/>
  <c r="AO27" i="2"/>
  <c r="AN28" i="2"/>
  <c r="AK29" i="2"/>
  <c r="AF30" i="2"/>
  <c r="BN31" i="2"/>
  <c r="AX33" i="2"/>
  <c r="AP35" i="2"/>
  <c r="BN36" i="2"/>
  <c r="AY38" i="2"/>
  <c r="AX15" i="2"/>
  <c r="AG25" i="2"/>
  <c r="AX28" i="2"/>
  <c r="AG31" i="2"/>
  <c r="BG33" i="2"/>
  <c r="W36" i="2"/>
  <c r="AM37" i="2"/>
  <c r="AC38" i="2"/>
  <c r="BM39" i="2"/>
  <c r="AR31" i="2"/>
  <c r="V35" i="2"/>
  <c r="W37" i="2"/>
  <c r="BG38" i="2"/>
  <c r="BI16" i="2"/>
  <c r="W24" i="2"/>
  <c r="BL28" i="2"/>
  <c r="AB33" i="2"/>
  <c r="BB35" i="2"/>
  <c r="AU37" i="2"/>
  <c r="AF39" i="2"/>
  <c r="BD12" i="2"/>
  <c r="T16" i="2"/>
  <c r="AD19" i="2"/>
  <c r="Y22" i="2"/>
  <c r="BD23" i="2"/>
  <c r="AH25" i="2"/>
  <c r="AV26" i="2"/>
  <c r="BB27" i="2"/>
  <c r="AY28" i="2"/>
  <c r="AX29" i="2"/>
  <c r="AQ30" i="2"/>
  <c r="AH31" i="2"/>
  <c r="Z32" i="2"/>
  <c r="R33" i="2"/>
  <c r="BH33" i="2"/>
  <c r="AO34" i="2"/>
  <c r="U35" i="2"/>
  <c r="AZ35" i="2"/>
  <c r="Y36" i="2"/>
  <c r="AX36" i="2"/>
  <c r="V37" i="2"/>
  <c r="AN37" i="2"/>
  <c r="BK37" i="2"/>
  <c r="AI38" i="2"/>
  <c r="BA38" i="2"/>
  <c r="Y39" i="2"/>
  <c r="AV39" i="2"/>
  <c r="BN39" i="2"/>
  <c r="AD13" i="2"/>
  <c r="AQ16" i="2"/>
  <c r="AZ19" i="2"/>
  <c r="AQ22" i="2"/>
  <c r="U24" i="2"/>
  <c r="AZ25" i="2"/>
  <c r="BI26" i="2"/>
  <c r="BM27" i="2"/>
  <c r="BK28" i="2"/>
  <c r="AI32" i="2"/>
  <c r="AA33" i="2"/>
  <c r="BA35" i="2"/>
  <c r="AT37" i="2"/>
  <c r="Z39" i="2"/>
  <c r="S20" i="2"/>
  <c r="BJ26" i="2"/>
  <c r="BA30" i="2"/>
  <c r="T34" i="2"/>
  <c r="AH36" i="2"/>
  <c r="S38" i="2"/>
  <c r="AX39" i="2"/>
  <c r="Q18" i="2"/>
  <c r="Q35" i="2"/>
  <c r="Q31" i="2"/>
  <c r="Q24" i="2"/>
  <c r="Q12" i="2"/>
  <c r="Q20" i="2"/>
  <c r="Q28" i="2"/>
  <c r="Q36" i="2"/>
  <c r="Q13" i="2"/>
  <c r="Q21" i="2"/>
  <c r="Q29" i="2"/>
  <c r="Q37" i="2"/>
  <c r="Q14" i="2"/>
  <c r="Q22" i="2"/>
  <c r="Q30" i="2"/>
  <c r="Q15" i="2"/>
  <c r="Q39" i="2"/>
  <c r="Q32" i="2"/>
  <c r="Q17" i="2"/>
  <c r="Q25" i="2"/>
  <c r="Q33" i="2"/>
  <c r="Q10" i="2"/>
  <c r="Q26" i="2"/>
  <c r="Q34" i="2"/>
  <c r="Q11" i="2"/>
  <c r="Q19" i="2"/>
  <c r="Q27" i="2"/>
  <c r="Q38" i="2"/>
  <c r="Q23" i="2"/>
  <c r="Q16" i="2"/>
  <c r="P24" i="2"/>
  <c r="P12" i="2"/>
  <c r="P13" i="2"/>
  <c r="P26" i="2"/>
  <c r="P32" i="2"/>
  <c r="P29" i="2"/>
  <c r="P14" i="2"/>
  <c r="P15" i="2"/>
  <c r="P36" i="2"/>
  <c r="P25" i="2"/>
  <c r="P37" i="2"/>
  <c r="P20" i="2"/>
  <c r="P11" i="2"/>
  <c r="P39" i="2"/>
  <c r="P18" i="2"/>
  <c r="P38" i="2"/>
  <c r="P19" i="2"/>
  <c r="P34" i="2"/>
  <c r="P33" i="2"/>
  <c r="P16" i="2"/>
  <c r="P21" i="2"/>
  <c r="P30" i="2"/>
  <c r="P31" i="2"/>
  <c r="P28" i="2"/>
  <c r="P10" i="2"/>
  <c r="P35" i="2"/>
  <c r="P22" i="2"/>
  <c r="P23" i="2"/>
  <c r="P27" i="2"/>
  <c r="P17" i="2"/>
  <c r="F27" i="6"/>
  <c r="F11" i="6"/>
  <c r="F19" i="6"/>
  <c r="J35" i="2"/>
  <c r="J17" i="2"/>
  <c r="J25" i="2"/>
  <c r="J29" i="2"/>
  <c r="J30" i="2"/>
  <c r="J36" i="2"/>
  <c r="J38" i="2"/>
  <c r="J19" i="2"/>
  <c r="F11" i="16"/>
  <c r="F43" i="16"/>
  <c r="J33" i="2"/>
  <c r="B30" i="2"/>
  <c r="B32" i="2"/>
  <c r="B19" i="2"/>
  <c r="B14" i="2"/>
  <c r="B13" i="2"/>
  <c r="B29" i="2"/>
  <c r="B10" i="2"/>
  <c r="B23" i="2"/>
  <c r="B22" i="2"/>
  <c r="B25" i="2"/>
  <c r="B28" i="2"/>
  <c r="B24" i="2"/>
  <c r="B18" i="2"/>
  <c r="B26" i="2"/>
  <c r="B31" i="2"/>
  <c r="B15" i="2"/>
  <c r="B11" i="2"/>
  <c r="J39" i="2"/>
  <c r="J24" i="2"/>
  <c r="B21" i="2"/>
  <c r="F35" i="6"/>
  <c r="J22" i="2"/>
  <c r="B27" i="2"/>
  <c r="J13" i="2"/>
  <c r="J26" i="2"/>
  <c r="J15" i="2"/>
  <c r="J28" i="2"/>
  <c r="J21" i="2"/>
  <c r="J32" i="2"/>
  <c r="J18" i="2"/>
  <c r="J27" i="2"/>
  <c r="J37" i="2"/>
  <c r="J12" i="2"/>
  <c r="J16" i="2"/>
  <c r="J20" i="2"/>
  <c r="J23" i="2"/>
  <c r="J31" i="2"/>
  <c r="J34" i="2"/>
  <c r="F44" i="6"/>
  <c r="C3" i="2"/>
  <c r="J14" i="2"/>
  <c r="J11" i="2"/>
  <c r="J10" i="2"/>
  <c r="F44" i="16"/>
  <c r="C2" i="2"/>
</calcChain>
</file>

<file path=xl/sharedStrings.xml><?xml version="1.0" encoding="utf-8"?>
<sst xmlns="http://schemas.openxmlformats.org/spreadsheetml/2006/main" count="490" uniqueCount="167">
  <si>
    <t>Matin</t>
  </si>
  <si>
    <t>Après-midi</t>
  </si>
  <si>
    <t>LUNDI</t>
  </si>
  <si>
    <t>MARDI</t>
  </si>
  <si>
    <t>MERCREDI</t>
  </si>
  <si>
    <t>JEUDI</t>
  </si>
  <si>
    <t>VENDREDI</t>
  </si>
  <si>
    <t>Échéance souhaitée</t>
  </si>
  <si>
    <t>Date de fin réelle</t>
  </si>
  <si>
    <t>Tâche</t>
  </si>
  <si>
    <t>Liste des tâches</t>
  </si>
  <si>
    <t>Date de la demande</t>
  </si>
  <si>
    <t>Remarques / difficultées rencontrées</t>
  </si>
  <si>
    <t>Total matin (heures) :</t>
  </si>
  <si>
    <t>Total après-midi (heures) :</t>
  </si>
  <si>
    <t>h</t>
  </si>
  <si>
    <t>LU :</t>
  </si>
  <si>
    <t>MA :</t>
  </si>
  <si>
    <t>ME :</t>
  </si>
  <si>
    <t>JE :</t>
  </si>
  <si>
    <t>VE :</t>
  </si>
  <si>
    <t>Total de la semaine :</t>
  </si>
  <si>
    <t>Problèmes rencontrés durant la semaine :</t>
  </si>
  <si>
    <t>Semaine du   :   06 / 01   au  10 / 01</t>
  </si>
  <si>
    <t>Année : 2014</t>
  </si>
  <si>
    <t>Semaine du   :   13 / 01   au  17 / 01</t>
  </si>
  <si>
    <t>Marie Glandus</t>
  </si>
  <si>
    <t>Terminé</t>
  </si>
  <si>
    <t>Type de tâche</t>
  </si>
  <si>
    <t>Envoyer guide des bonnes pratiques éditoriales aux contributeurs Typo3</t>
  </si>
  <si>
    <t>Commanditaire</t>
  </si>
  <si>
    <t>Pôle web</t>
  </si>
  <si>
    <t>Créer une page "hébergement" sur unistra.fr</t>
  </si>
  <si>
    <t>Remplir la fiche "tâches type" sur Word et envoyer à Armelle</t>
  </si>
  <si>
    <t>Formation/Accompagnement</t>
  </si>
  <si>
    <t>En finalisation</t>
  </si>
  <si>
    <t>Commencé</t>
  </si>
  <si>
    <t>Outils collaboratifs</t>
  </si>
  <si>
    <t>Adapter les sites anglais et allemands au nouveau portail</t>
  </si>
  <si>
    <t>Envoyer un email à D. LAOUAR suite à la décision sur les "colloques et manifestations" de la Recherche</t>
  </si>
  <si>
    <t>Gestion de contenus</t>
  </si>
  <si>
    <t>A initier</t>
  </si>
  <si>
    <t>Lire cahier des charges formulaire simplifié et faire un retour à Edern</t>
  </si>
  <si>
    <t>Faire un ticket à la DI au sujet de l'erreur sur Redmine (500)</t>
  </si>
  <si>
    <t>Explorer solutions concernant le bug sur le rapport de temps passé (Redmine)</t>
  </si>
  <si>
    <t>Concevoir un zoning sur powerpoint pour lister dynamiquement les événements HDR et colloques</t>
  </si>
  <si>
    <t>Analyser les organigrammes et faire un retour à Armelle</t>
  </si>
  <si>
    <t>En cours</t>
  </si>
  <si>
    <t>Imprimer arborescence des pages en anglais / allemand</t>
  </si>
  <si>
    <t>Organisation du service</t>
  </si>
  <si>
    <t>Armelle</t>
  </si>
  <si>
    <t>TEMPS PRIS</t>
  </si>
  <si>
    <t>DATE DE RENDU</t>
  </si>
  <si>
    <t>Statut (A initier - commencé - en cours - finalisation - terminé)</t>
  </si>
  <si>
    <t>Blocage / vigilance</t>
  </si>
  <si>
    <t>Projet / dossier (facultatif)</t>
  </si>
  <si>
    <t>tâches terminées</t>
  </si>
  <si>
    <t>tâches au total</t>
  </si>
  <si>
    <t>tâches non initiées</t>
  </si>
  <si>
    <t>tâches en cours</t>
  </si>
  <si>
    <t>Aujourd'hui :</t>
  </si>
  <si>
    <t>Convertisseur</t>
  </si>
  <si>
    <t>heures</t>
  </si>
  <si>
    <t>Estimation trop faible.</t>
  </si>
  <si>
    <t>Réunion avec Armelle le 22/01 pour voir ensemble le ppt</t>
  </si>
  <si>
    <t>Réunion avec Armelle à 11h sur les outils du service</t>
  </si>
  <si>
    <t>Tester et évaluer la nouvelle architecture du serveur partagé</t>
  </si>
  <si>
    <t>!!!</t>
  </si>
  <si>
    <t>Temps estimé (hh:mm)</t>
  </si>
  <si>
    <t>Temps réel (hh.mm)</t>
  </si>
  <si>
    <t>Prénom, Nom :</t>
  </si>
  <si>
    <t>jours en heures :</t>
  </si>
  <si>
    <t>jours (indiquer ci-dessous)</t>
  </si>
  <si>
    <t>Réponse reçue par email. Mais bug pas vraiment résolu. Explorer autres solutions ou autres outils</t>
  </si>
  <si>
    <t>Email à Stéphanie et Anne-Isa concernant la mise à jour de la page Débats de l'Aubette</t>
  </si>
  <si>
    <t>http://www.unistra.fr/index.php?id=debats-aubette</t>
  </si>
  <si>
    <t>http://www.unistra.fr/index.php?id=17124</t>
  </si>
  <si>
    <t>Créer une page Univers sonores dans Vie des campus &gt; Culture &gt; Rencontres université société</t>
  </si>
  <si>
    <t>Frédéric</t>
  </si>
  <si>
    <t>heures comptabilisées dans les onglets "semaines"</t>
  </si>
  <si>
    <t>heures dédiées aux tâches ci-dessous (temps réel)</t>
  </si>
  <si>
    <t>Rappatrier pages du site dans Recherche &gt; Services aux chercheurs &gt; Doctorants et post doctorants</t>
  </si>
  <si>
    <t>Présenter cet outil Excel. A reporter à la semaine 4.</t>
  </si>
  <si>
    <t>Concevoir powerpoint "Miss" pour Armelle (en 3 parties)</t>
  </si>
  <si>
    <t>Armelle, Frédéric</t>
  </si>
  <si>
    <t>Intégrer mes nouvelles missions dans le tableau excel pôle web</t>
  </si>
  <si>
    <t>Voir à quoi ressemble le KIT composante (DUN) et le KIT site événementiel (Com')…</t>
  </si>
  <si>
    <t>Concevoir powerpoint "Org" (bench + analyse + proposition)</t>
  </si>
  <si>
    <t>Marie</t>
  </si>
  <si>
    <t>Faire le ménage dans Redmine (bugs relevés suite au lancement du site)</t>
  </si>
  <si>
    <t>Quelle est la date de la réunion ? Vendredi 24/01 aprèm (à confirmer)</t>
  </si>
  <si>
    <t>36:30</t>
  </si>
  <si>
    <t>Temps (hh:mm)</t>
  </si>
  <si>
    <t>Temps (hh.mm)</t>
  </si>
  <si>
    <t xml:space="preserve">Semaine du   :   </t>
  </si>
  <si>
    <t>Traiter les e-mails dans la boîte webmestre</t>
  </si>
  <si>
    <t>Brancher régulièrement le téléphone portable du service pour qu'il puisse être utilisé.</t>
  </si>
  <si>
    <t>Charger le smartphone et Ipad du service pour qu'ils puissent être utilisés</t>
  </si>
  <si>
    <t>Vérifier la liste des "focus" des sous rubriques du site unistra.fr et les mettre à jour si nécessaire</t>
  </si>
  <si>
    <t>Organisation, plannification et suivi des tâches à faire (tableau)</t>
  </si>
  <si>
    <t>Créer focus dans le profil Lycéen : ouverture de l'application</t>
  </si>
  <si>
    <t>Préparer réunion bilan suite à la sortie du nouveau site web (contenus, hotline)</t>
  </si>
  <si>
    <t xml:space="preserve">Avantage/ inconvénient entre 2 portails ou 2 espaces dédiés sur le site (en termes de coût, d'actualisation, de message, d'image pour nous et l'internaute)
en termes de coût, d'actualisation, de message, d'image pour nous et l'internaute. </t>
  </si>
  <si>
    <t>Site web V2 anglais/allemand</t>
  </si>
  <si>
    <t>Site web V2</t>
  </si>
  <si>
    <t>Ecosystème web</t>
  </si>
  <si>
    <t>Service Com</t>
  </si>
  <si>
    <t>Tâches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</si>
  <si>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</si>
  <si>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</si>
  <si>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</si>
  <si>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</si>
  <si>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</si>
  <si>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</si>
  <si>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</si>
  <si>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</si>
  <si>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</si>
  <si>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</si>
  <si>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</si>
  <si>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</si>
  <si>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</si>
  <si>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</si>
  <si>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</si>
  <si>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</si>
  <si>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</si>
  <si>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</si>
  <si>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</si>
  <si>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</si>
  <si>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</si>
  <si>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</si>
  <si>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</si>
  <si>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</si>
  <si>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</si>
  <si>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</si>
  <si>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</si>
  <si>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</si>
  <si>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</si>
  <si>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</si>
  <si>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</si>
  <si>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</si>
  <si>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</si>
  <si>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</si>
  <si>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</si>
  <si>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</si>
  <si>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</si>
  <si>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</si>
  <si>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</si>
  <si>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</si>
  <si>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</si>
  <si>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</si>
  <si>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</si>
  <si>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</si>
  <si>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</si>
  <si>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</si>
  <si>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</si>
  <si>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</si>
  <si>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</si>
  <si>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</si>
  <si>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</si>
  <si>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</si>
  <si>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rrr</t>
  </si>
  <si>
    <t>Semaine1</t>
  </si>
  <si>
    <t>essai du 27/01</t>
  </si>
  <si>
    <t>2ème essai du 27/01</t>
  </si>
  <si>
    <t>tache en utilisant l'insertion "ligne de tableau en haut"</t>
  </si>
  <si>
    <t>Dire bonjour à Daniel</t>
  </si>
  <si>
    <t>Faire les courses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</si>
</sst>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[$-F800]dddd\,\ mmmm\ dd\,\ yyyy"/>
    <numFmt numFmtId="166" formatCode="[h]:mm"/>
  </numFmts>
  <fonts count="38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rgb="FF000000"/>
      <name val="Calibri"/>
      <family val="2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</font>
    <font>
      <b/>
      <sz val="28"/>
      <color rgb="FF000000"/>
      <name val="Calibri"/>
      <family val="2"/>
    </font>
    <font>
      <b/>
      <sz val="2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sz val="14"/>
      <color theme="1"/>
      <name val="Calibri"/>
      <family val="2"/>
    </font>
    <font>
      <sz val="28"/>
      <color rgb="FF000000"/>
      <name val="Calibri"/>
      <family val="2"/>
    </font>
    <font>
      <b/>
      <sz val="14"/>
      <name val="Calibri"/>
      <family val="2"/>
    </font>
    <font>
      <b/>
      <sz val="14"/>
      <color theme="1"/>
      <name val="Calibri"/>
      <family val="2"/>
    </font>
    <font>
      <sz val="19"/>
      <color theme="1"/>
      <name val="Calibri"/>
      <family val="2"/>
    </font>
    <font>
      <b/>
      <sz val="14"/>
      <color rgb="FF000000"/>
      <name val="Calibri"/>
      <family val="2"/>
    </font>
    <font>
      <i/>
      <sz val="14"/>
      <color rgb="FF000000"/>
      <name val="Calibri"/>
      <family val="2"/>
    </font>
    <font>
      <sz val="12"/>
      <color theme="0" tint="-0.499984740745262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6" tint="-0.249977111117893"/>
      <name val="Calibri"/>
      <family val="2"/>
      <scheme val="minor"/>
    </font>
    <font>
      <b/>
      <sz val="20"/>
      <color theme="9"/>
      <name val="Calibri"/>
      <family val="2"/>
      <scheme val="minor"/>
    </font>
    <font>
      <b/>
      <sz val="20"/>
      <color theme="5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3" tint="0.3999755851924192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Dashed">
        <color rgb="FF000000"/>
      </right>
      <top style="thick">
        <color rgb="FF000000"/>
      </top>
      <bottom/>
      <diagonal/>
    </border>
    <border>
      <left style="thin">
        <color rgb="FF000000"/>
      </left>
      <right style="mediumDashed">
        <color rgb="FF000000"/>
      </right>
      <top/>
      <bottom style="thin">
        <color rgb="FF000000"/>
      </bottom>
      <diagonal/>
    </border>
    <border>
      <left style="mediumDashed">
        <color rgb="FF000000"/>
      </left>
      <right style="thin">
        <color rgb="FF000000"/>
      </right>
      <top style="thick">
        <color rgb="FF000000"/>
      </top>
      <bottom/>
      <diagonal/>
    </border>
    <border>
      <left style="mediumDashed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Dashed">
        <color rgb="FF000000"/>
      </right>
      <top style="thin">
        <color rgb="FF000000"/>
      </top>
      <bottom/>
      <diagonal/>
    </border>
    <border>
      <left style="thin">
        <color rgb="FF000000"/>
      </left>
      <right style="mediumDashed">
        <color rgb="FF000000"/>
      </right>
      <top/>
      <bottom/>
      <diagonal/>
    </border>
    <border>
      <left style="mediumDashed">
        <color rgb="FF000000"/>
      </left>
      <right style="thin">
        <color rgb="FF000000"/>
      </right>
      <top style="thin">
        <color rgb="FF000000"/>
      </top>
      <bottom/>
      <diagonal/>
    </border>
    <border>
      <left style="mediumDashed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ck">
        <color auto="1"/>
      </left>
      <right style="thick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mediumDashed">
        <color rgb="FF000000"/>
      </right>
      <top style="double">
        <color rgb="FF000000"/>
      </top>
      <bottom/>
      <diagonal/>
    </border>
    <border>
      <left style="mediumDashed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ck">
        <color auto="1"/>
      </left>
      <right style="thick">
        <color rgb="FF000000"/>
      </right>
      <top/>
      <bottom/>
      <diagonal/>
    </border>
    <border>
      <left style="thick">
        <color auto="1"/>
      </left>
      <right style="thick">
        <color rgb="FF000000"/>
      </right>
      <top/>
      <bottom style="double">
        <color auto="1"/>
      </bottom>
      <diagonal/>
    </border>
    <border>
      <left/>
      <right style="thin">
        <color rgb="FF000000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ck">
        <color auto="1"/>
      </left>
      <right style="thick">
        <color rgb="FF000000"/>
      </right>
      <top style="double">
        <color auto="1"/>
      </top>
      <bottom/>
      <diagonal/>
    </border>
    <border>
      <left style="thick">
        <color rgb="FF000000"/>
      </left>
      <right style="thin">
        <color rgb="FF000000"/>
      </right>
      <top style="double">
        <color auto="1"/>
      </top>
      <bottom/>
      <diagonal/>
    </border>
    <border>
      <left style="thin">
        <color rgb="FF000000"/>
      </left>
      <right style="mediumDashed">
        <color rgb="FF000000"/>
      </right>
      <top style="double">
        <color auto="1"/>
      </top>
      <bottom/>
      <diagonal/>
    </border>
    <border>
      <left style="mediumDashed">
        <color rgb="FF000000"/>
      </left>
      <right style="thin">
        <color rgb="FF000000"/>
      </right>
      <top style="double">
        <color auto="1"/>
      </top>
      <bottom/>
      <diagonal/>
    </border>
    <border>
      <left style="thin">
        <color rgb="FF000000"/>
      </left>
      <right style="thick">
        <color rgb="FF000000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rgb="FF000000"/>
      </left>
      <right style="mediumDashed">
        <color rgb="FF000000"/>
      </right>
      <top/>
      <bottom style="double">
        <color rgb="FF000000"/>
      </bottom>
      <diagonal/>
    </border>
    <border>
      <left style="thin">
        <color auto="1"/>
      </left>
      <right style="mediumDashed">
        <color auto="1"/>
      </right>
      <top/>
      <bottom style="double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auto="1"/>
      </left>
      <right/>
      <top/>
      <bottom/>
      <diagonal/>
    </border>
    <border>
      <left style="thin">
        <color rgb="FF000000"/>
      </left>
      <right style="mediumDashed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auto="1"/>
      </left>
      <right style="mediumDashed">
        <color auto="1"/>
      </right>
      <top style="double">
        <color auto="1"/>
      </top>
      <bottom style="double">
        <color auto="1"/>
      </bottom>
      <diagonal/>
    </border>
    <border>
      <left style="thick">
        <color rgb="FF000000"/>
      </left>
      <right/>
      <top/>
      <bottom style="double">
        <color auto="1"/>
      </bottom>
      <diagonal/>
    </border>
    <border>
      <left style="thin">
        <color rgb="FF000000"/>
      </left>
      <right style="mediumDashed">
        <color rgb="FF000000"/>
      </right>
      <top style="double">
        <color auto="1"/>
      </top>
      <bottom style="thick">
        <color rgb="FF000000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auto="1"/>
      </left>
      <right style="thick">
        <color rgb="FF000000"/>
      </right>
      <top/>
      <bottom style="double">
        <color auto="1"/>
      </bottom>
      <diagonal/>
    </border>
    <border>
      <left style="thin">
        <color auto="1"/>
      </left>
      <right style="thick">
        <color rgb="FF000000"/>
      </right>
      <top style="double">
        <color auto="1"/>
      </top>
      <bottom style="double">
        <color auto="1"/>
      </bottom>
      <diagonal/>
    </border>
    <border>
      <left style="thin">
        <color rgb="FF000000"/>
      </left>
      <right style="thick">
        <color rgb="FF000000"/>
      </right>
      <top style="double">
        <color auto="1"/>
      </top>
      <bottom style="thick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</borders>
  <cellStyleXfs count="21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0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>
      <alignment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right" wrapText="1"/>
    </xf>
    <xf numFmtId="0" fontId="22" fillId="0" borderId="0" xfId="0" applyFont="1" applyAlignment="1">
      <alignment wrapText="1"/>
    </xf>
    <xf numFmtId="0" fontId="22" fillId="0" borderId="0" xfId="0" applyFont="1" applyBorder="1" applyAlignment="1">
      <alignment horizontal="right" vertical="center" wrapText="1"/>
    </xf>
    <xf numFmtId="0" fontId="22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right" wrapText="1"/>
    </xf>
    <xf numFmtId="0" fontId="22" fillId="0" borderId="0" xfId="0" applyFont="1" applyBorder="1" applyAlignment="1">
      <alignment wrapText="1"/>
    </xf>
    <xf numFmtId="0" fontId="22" fillId="2" borderId="36" xfId="0" applyFont="1" applyFill="1" applyBorder="1" applyAlignment="1">
      <alignment wrapText="1"/>
    </xf>
    <xf numFmtId="0" fontId="22" fillId="0" borderId="42" xfId="0" applyFont="1" applyBorder="1" applyAlignment="1">
      <alignment horizontal="right" wrapText="1"/>
    </xf>
    <xf numFmtId="0" fontId="22" fillId="0" borderId="42" xfId="0" applyFont="1" applyBorder="1" applyAlignment="1">
      <alignment wrapText="1"/>
    </xf>
    <xf numFmtId="0" fontId="22" fillId="2" borderId="46" xfId="0" applyFont="1" applyFill="1" applyBorder="1" applyAlignment="1">
      <alignment wrapText="1"/>
    </xf>
    <xf numFmtId="0" fontId="22" fillId="0" borderId="52" xfId="0" applyFont="1" applyBorder="1" applyAlignment="1">
      <alignment horizontal="right" wrapText="1"/>
    </xf>
    <xf numFmtId="0" fontId="22" fillId="0" borderId="52" xfId="0" applyFont="1" applyBorder="1" applyAlignment="1">
      <alignment wrapText="1"/>
    </xf>
    <xf numFmtId="0" fontId="22" fillId="2" borderId="0" xfId="0" applyFont="1" applyFill="1" applyAlignment="1">
      <alignment wrapText="1"/>
    </xf>
    <xf numFmtId="49" fontId="28" fillId="3" borderId="35" xfId="0" applyNumberFormat="1" applyFont="1" applyFill="1" applyBorder="1" applyAlignment="1">
      <alignment horizontal="right" vertical="center" wrapText="1"/>
    </xf>
    <xf numFmtId="49" fontId="28" fillId="3" borderId="33" xfId="0" applyNumberFormat="1" applyFont="1" applyFill="1" applyBorder="1" applyAlignment="1">
      <alignment horizontal="right" vertical="center" wrapText="1"/>
    </xf>
    <xf numFmtId="49" fontId="28" fillId="3" borderId="45" xfId="0" applyNumberFormat="1" applyFont="1" applyFill="1" applyBorder="1" applyAlignment="1">
      <alignment horizontal="right" vertical="center" wrapText="1"/>
    </xf>
    <xf numFmtId="49" fontId="28" fillId="3" borderId="27" xfId="0" applyNumberFormat="1" applyFont="1" applyFill="1" applyBorder="1" applyAlignment="1">
      <alignment horizontal="right" vertical="center" wrapText="1"/>
    </xf>
    <xf numFmtId="49" fontId="28" fillId="3" borderId="29" xfId="0" applyNumberFormat="1" applyFont="1" applyFill="1" applyBorder="1" applyAlignment="1">
      <alignment horizontal="right" vertical="center" wrapText="1"/>
    </xf>
    <xf numFmtId="0" fontId="14" fillId="0" borderId="0" xfId="0" applyFont="1" applyBorder="1" applyAlignment="1">
      <alignment wrapText="1"/>
    </xf>
    <xf numFmtId="0" fontId="25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49" fontId="28" fillId="3" borderId="68" xfId="0" applyNumberFormat="1" applyFont="1" applyFill="1" applyBorder="1" applyAlignment="1">
      <alignment horizontal="right" vertical="center" wrapText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wrapText="1"/>
      <protection hidden="1"/>
    </xf>
    <xf numFmtId="0" fontId="0" fillId="0" borderId="0" xfId="0" applyAlignment="1" applyProtection="1">
      <alignment vertical="center" wrapText="1"/>
      <protection hidden="1"/>
    </xf>
    <xf numFmtId="49" fontId="27" fillId="0" borderId="19" xfId="0" applyNumberFormat="1" applyFont="1" applyBorder="1" applyAlignment="1" applyProtection="1">
      <alignment horizontal="left" vertical="center" wrapText="1"/>
      <protection locked="0"/>
    </xf>
    <xf numFmtId="0" fontId="27" fillId="0" borderId="23" xfId="0" applyFont="1" applyBorder="1" applyAlignment="1" applyProtection="1">
      <alignment horizontal="left" vertical="center" wrapText="1"/>
      <protection locked="0"/>
    </xf>
    <xf numFmtId="49" fontId="27" fillId="0" borderId="30" xfId="0" applyNumberFormat="1" applyFont="1" applyBorder="1" applyAlignment="1" applyProtection="1">
      <alignment horizontal="left" vertical="center" wrapText="1"/>
      <protection locked="0"/>
    </xf>
    <xf numFmtId="0" fontId="27" fillId="0" borderId="0" xfId="0" applyFont="1" applyBorder="1" applyAlignment="1" applyProtection="1">
      <alignment horizontal="left" vertical="center" wrapText="1"/>
      <protection locked="0"/>
    </xf>
    <xf numFmtId="0" fontId="25" fillId="0" borderId="0" xfId="0" applyFont="1" applyBorder="1" applyAlignment="1" applyProtection="1">
      <alignment vertical="center" wrapText="1"/>
      <protection locked="0"/>
    </xf>
    <xf numFmtId="0" fontId="0" fillId="0" borderId="60" xfId="0" applyBorder="1" applyAlignment="1" applyProtection="1">
      <alignment wrapText="1"/>
      <protection locked="0"/>
    </xf>
    <xf numFmtId="0" fontId="0" fillId="0" borderId="61" xfId="0" applyBorder="1" applyAlignment="1" applyProtection="1">
      <alignment wrapText="1"/>
      <protection locked="0"/>
    </xf>
    <xf numFmtId="0" fontId="0" fillId="0" borderId="62" xfId="0" applyBorder="1" applyAlignment="1" applyProtection="1">
      <alignment wrapText="1"/>
      <protection locked="0"/>
    </xf>
    <xf numFmtId="0" fontId="10" fillId="0" borderId="64" xfId="0" applyFont="1" applyBorder="1" applyAlignment="1" applyProtection="1">
      <alignment vertical="center" wrapText="1"/>
      <protection locked="0"/>
    </xf>
    <xf numFmtId="0" fontId="0" fillId="0" borderId="55" xfId="0" applyBorder="1" applyAlignment="1" applyProtection="1">
      <alignment wrapText="1"/>
      <protection locked="0"/>
    </xf>
    <xf numFmtId="0" fontId="0" fillId="0" borderId="28" xfId="0" applyBorder="1" applyAlignment="1" applyProtection="1">
      <alignment wrapText="1"/>
      <protection locked="0"/>
    </xf>
    <xf numFmtId="0" fontId="13" fillId="0" borderId="0" xfId="0" applyFont="1" applyBorder="1" applyAlignment="1" applyProtection="1">
      <alignment horizontal="right" vertical="center" wrapText="1"/>
      <protection locked="0"/>
    </xf>
    <xf numFmtId="0" fontId="13" fillId="0" borderId="0" xfId="0" applyFont="1" applyBorder="1" applyAlignment="1" applyProtection="1">
      <alignment horizontal="left" vertical="center"/>
      <protection locked="0"/>
    </xf>
    <xf numFmtId="0" fontId="20" fillId="0" borderId="1" xfId="0" applyFont="1" applyBorder="1" applyAlignment="1" applyProtection="1">
      <alignment vertical="center" wrapText="1"/>
      <protection locked="0"/>
    </xf>
    <xf numFmtId="0" fontId="20" fillId="0" borderId="76" xfId="0" applyFont="1" applyBorder="1" applyAlignment="1" applyProtection="1">
      <alignment vertical="center" wrapText="1"/>
      <protection locked="0"/>
    </xf>
    <xf numFmtId="0" fontId="0" fillId="0" borderId="0" xfId="0" applyProtection="1"/>
    <xf numFmtId="0" fontId="18" fillId="0" borderId="0" xfId="0" applyFont="1" applyAlignment="1" applyProtection="1">
      <alignment horizontal="left"/>
    </xf>
    <xf numFmtId="0" fontId="8" fillId="0" borderId="0" xfId="0" applyFont="1" applyFill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0" fillId="0" borderId="0" xfId="0" applyAlignment="1" applyProtection="1">
      <alignment horizontal="right"/>
    </xf>
    <xf numFmtId="14" fontId="17" fillId="0" borderId="0" xfId="0" applyNumberFormat="1" applyFont="1" applyAlignment="1" applyProtection="1">
      <alignment horizontal="right"/>
    </xf>
    <xf numFmtId="0" fontId="0" fillId="0" borderId="0" xfId="0" applyFill="1" applyProtection="1"/>
    <xf numFmtId="0" fontId="18" fillId="0" borderId="0" xfId="0" applyFont="1" applyAlignment="1" applyProtection="1">
      <alignment horizontal="center"/>
    </xf>
    <xf numFmtId="0" fontId="1" fillId="0" borderId="0" xfId="0" applyFont="1" applyProtection="1"/>
    <xf numFmtId="0" fontId="29" fillId="0" borderId="0" xfId="0" applyFont="1" applyFill="1" applyProtection="1"/>
    <xf numFmtId="0" fontId="20" fillId="0" borderId="0" xfId="0" applyFont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3" borderId="0" xfId="0" applyFill="1" applyProtection="1"/>
    <xf numFmtId="0" fontId="9" fillId="0" borderId="0" xfId="0" applyFont="1" applyAlignment="1" applyProtection="1">
      <alignment horizontal="left"/>
    </xf>
    <xf numFmtId="2" fontId="9" fillId="0" borderId="0" xfId="0" applyNumberFormat="1" applyFont="1" applyAlignment="1" applyProtection="1">
      <alignment horizontal="right"/>
    </xf>
    <xf numFmtId="0" fontId="20" fillId="0" borderId="75" xfId="0" applyFont="1" applyBorder="1" applyAlignment="1" applyProtection="1">
      <alignment horizontal="center" vertical="center" wrapText="1"/>
      <protection locked="0"/>
    </xf>
    <xf numFmtId="0" fontId="20" fillId="0" borderId="70" xfId="0" applyFont="1" applyBorder="1" applyAlignment="1" applyProtection="1">
      <alignment horizontal="center" vertical="center" wrapText="1"/>
      <protection locked="0"/>
    </xf>
    <xf numFmtId="0" fontId="31" fillId="14" borderId="78" xfId="0" applyFont="1" applyFill="1" applyBorder="1" applyAlignment="1" applyProtection="1"/>
    <xf numFmtId="0" fontId="11" fillId="14" borderId="77" xfId="0" applyFont="1" applyFill="1" applyBorder="1" applyAlignment="1" applyProtection="1">
      <alignment horizontal="right"/>
    </xf>
    <xf numFmtId="0" fontId="11" fillId="14" borderId="74" xfId="0" applyFont="1" applyFill="1" applyBorder="1" applyAlignment="1" applyProtection="1">
      <alignment horizontal="right"/>
    </xf>
    <xf numFmtId="0" fontId="11" fillId="14" borderId="4" xfId="0" applyFont="1" applyFill="1" applyBorder="1" applyProtection="1"/>
    <xf numFmtId="0" fontId="11" fillId="14" borderId="2" xfId="0" applyFont="1" applyFill="1" applyBorder="1" applyProtection="1"/>
    <xf numFmtId="0" fontId="32" fillId="14" borderId="5" xfId="0" applyFont="1" applyFill="1" applyBorder="1" applyAlignment="1" applyProtection="1">
      <alignment horizontal="right"/>
    </xf>
    <xf numFmtId="0" fontId="32" fillId="14" borderId="77" xfId="0" applyFont="1" applyFill="1" applyBorder="1" applyAlignment="1" applyProtection="1"/>
    <xf numFmtId="0" fontId="30" fillId="15" borderId="2" xfId="0" applyFont="1" applyFill="1" applyBorder="1" applyAlignment="1" applyProtection="1">
      <alignment horizontal="right"/>
      <protection locked="0"/>
    </xf>
    <xf numFmtId="14" fontId="2" fillId="0" borderId="0" xfId="0" applyNumberFormat="1" applyFont="1" applyAlignment="1" applyProtection="1">
      <alignment horizontal="right" vertical="center"/>
      <protection locked="0"/>
    </xf>
    <xf numFmtId="166" fontId="20" fillId="0" borderId="79" xfId="0" applyNumberFormat="1" applyFont="1" applyBorder="1" applyAlignment="1" applyProtection="1">
      <alignment horizontal="right" vertical="center"/>
      <protection locked="0"/>
    </xf>
    <xf numFmtId="166" fontId="20" fillId="0" borderId="80" xfId="0" applyNumberFormat="1" applyFont="1" applyBorder="1" applyAlignment="1" applyProtection="1">
      <alignment horizontal="right" vertical="center"/>
      <protection locked="0"/>
    </xf>
    <xf numFmtId="165" fontId="0" fillId="0" borderId="79" xfId="0" applyNumberFormat="1" applyFont="1" applyBorder="1" applyAlignment="1" applyProtection="1">
      <alignment horizontal="left" vertical="center" wrapText="1"/>
      <protection locked="0"/>
    </xf>
    <xf numFmtId="165" fontId="0" fillId="0" borderId="80" xfId="0" applyNumberFormat="1" applyFont="1" applyBorder="1" applyAlignment="1" applyProtection="1">
      <alignment horizontal="left" vertical="center"/>
      <protection locked="0"/>
    </xf>
    <xf numFmtId="165" fontId="0" fillId="0" borderId="79" xfId="0" applyNumberFormat="1" applyFont="1" applyBorder="1" applyAlignment="1" applyProtection="1">
      <alignment horizontal="left" vertical="center"/>
      <protection locked="0"/>
    </xf>
    <xf numFmtId="165" fontId="2" fillId="0" borderId="0" xfId="0" applyNumberFormat="1" applyFont="1" applyProtection="1"/>
    <xf numFmtId="0" fontId="19" fillId="0" borderId="0" xfId="0" applyFont="1" applyAlignment="1" applyProtection="1">
      <alignment horizontal="right" vertical="center" wrapText="1"/>
      <protection locked="0"/>
    </xf>
    <xf numFmtId="0" fontId="19" fillId="0" borderId="0" xfId="0" applyFont="1" applyAlignment="1" applyProtection="1">
      <alignment horizontal="left"/>
    </xf>
    <xf numFmtId="0" fontId="33" fillId="0" borderId="0" xfId="0" applyFont="1" applyAlignment="1" applyProtection="1">
      <alignment horizontal="left"/>
    </xf>
    <xf numFmtId="0" fontId="34" fillId="0" borderId="0" xfId="0" applyFont="1" applyFill="1" applyAlignment="1" applyProtection="1">
      <alignment horizontal="left"/>
    </xf>
    <xf numFmtId="0" fontId="35" fillId="0" borderId="0" xfId="0" applyFont="1" applyAlignment="1" applyProtection="1">
      <alignment horizontal="left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2" borderId="1" xfId="0" applyFont="1" applyFill="1" applyBorder="1" applyAlignment="1" applyProtection="1">
      <alignment vertical="center" wrapText="1"/>
      <protection locked="0"/>
    </xf>
    <xf numFmtId="164" fontId="20" fillId="2" borderId="3" xfId="0" applyNumberFormat="1" applyFont="1" applyFill="1" applyBorder="1" applyAlignment="1" applyProtection="1">
      <alignment vertical="center"/>
      <protection locked="0"/>
    </xf>
    <xf numFmtId="166" fontId="21" fillId="8" borderId="20" xfId="0" applyNumberFormat="1" applyFont="1" applyFill="1" applyBorder="1" applyAlignment="1" applyProtection="1">
      <alignment horizontal="center" vertical="center" wrapText="1"/>
      <protection locked="0"/>
    </xf>
    <xf numFmtId="166" fontId="21" fillId="8" borderId="21" xfId="0" applyNumberFormat="1" applyFont="1" applyFill="1" applyBorder="1" applyAlignment="1" applyProtection="1">
      <alignment horizontal="center" vertical="center" wrapText="1"/>
      <protection locked="0"/>
    </xf>
    <xf numFmtId="166" fontId="21" fillId="8" borderId="53" xfId="0" applyNumberFormat="1" applyFont="1" applyFill="1" applyBorder="1" applyAlignment="1" applyProtection="1">
      <alignment horizontal="center" vertical="center" wrapText="1"/>
      <protection locked="0"/>
    </xf>
    <xf numFmtId="166" fontId="24" fillId="0" borderId="66" xfId="0" applyNumberFormat="1" applyFont="1" applyFill="1" applyBorder="1" applyAlignment="1">
      <alignment horizontal="center" vertical="center" wrapText="1"/>
    </xf>
    <xf numFmtId="166" fontId="21" fillId="8" borderId="39" xfId="0" applyNumberFormat="1" applyFont="1" applyFill="1" applyBorder="1" applyAlignment="1" applyProtection="1">
      <alignment horizontal="center" vertical="center" wrapText="1"/>
      <protection locked="0"/>
    </xf>
    <xf numFmtId="166" fontId="21" fillId="8" borderId="54" xfId="0" applyNumberFormat="1" applyFont="1" applyFill="1" applyBorder="1" applyAlignment="1" applyProtection="1">
      <alignment horizontal="center" vertical="center" wrapText="1"/>
      <protection locked="0"/>
    </xf>
    <xf numFmtId="166" fontId="24" fillId="0" borderId="67" xfId="0" applyNumberFormat="1" applyFont="1" applyFill="1" applyBorder="1" applyAlignment="1">
      <alignment horizontal="center" vertical="center" wrapText="1"/>
    </xf>
    <xf numFmtId="166" fontId="21" fillId="8" borderId="49" xfId="0" applyNumberFormat="1" applyFont="1" applyFill="1" applyBorder="1" applyAlignment="1" applyProtection="1">
      <alignment horizontal="center" vertical="center" wrapText="1"/>
      <protection locked="0"/>
    </xf>
    <xf numFmtId="166" fontId="22" fillId="8" borderId="21" xfId="0" applyNumberFormat="1" applyFont="1" applyFill="1" applyBorder="1" applyAlignment="1" applyProtection="1">
      <alignment horizontal="center" vertical="center" wrapText="1"/>
      <protection locked="0"/>
    </xf>
    <xf numFmtId="166" fontId="22" fillId="8" borderId="54" xfId="0" applyNumberFormat="1" applyFont="1" applyFill="1" applyBorder="1" applyAlignment="1" applyProtection="1">
      <alignment horizontal="center" vertical="center" wrapText="1"/>
      <protection locked="0"/>
    </xf>
    <xf numFmtId="166" fontId="24" fillId="0" borderId="69" xfId="0" applyNumberFormat="1" applyFont="1" applyFill="1" applyBorder="1" applyAlignment="1">
      <alignment horizontal="center" vertical="center" wrapText="1"/>
    </xf>
    <xf numFmtId="49" fontId="27" fillId="0" borderId="18" xfId="0" applyNumberFormat="1" applyFont="1" applyBorder="1" applyAlignment="1" applyProtection="1">
      <alignment horizontal="left" vertical="center" wrapText="1" indent="1"/>
      <protection locked="0"/>
    </xf>
    <xf numFmtId="49" fontId="27" fillId="0" borderId="19" xfId="0" applyNumberFormat="1" applyFont="1" applyBorder="1" applyAlignment="1" applyProtection="1">
      <alignment horizontal="left" vertical="center" wrapText="1" indent="1"/>
      <protection locked="0"/>
    </xf>
    <xf numFmtId="49" fontId="25" fillId="0" borderId="0" xfId="0" applyNumberFormat="1" applyFont="1" applyBorder="1" applyAlignment="1" applyProtection="1">
      <alignment horizontal="left" vertical="center" wrapText="1" indent="1"/>
      <protection locked="0"/>
    </xf>
    <xf numFmtId="0" fontId="27" fillId="0" borderId="22" xfId="0" applyFont="1" applyBorder="1" applyAlignment="1" applyProtection="1">
      <alignment horizontal="left" vertical="center" wrapText="1" indent="1"/>
      <protection locked="0"/>
    </xf>
    <xf numFmtId="0" fontId="27" fillId="0" borderId="23" xfId="0" applyFont="1" applyBorder="1" applyAlignment="1" applyProtection="1">
      <alignment horizontal="left" vertical="center" wrapText="1" indent="1"/>
      <protection locked="0"/>
    </xf>
    <xf numFmtId="49" fontId="27" fillId="0" borderId="38" xfId="0" applyNumberFormat="1" applyFont="1" applyBorder="1" applyAlignment="1" applyProtection="1">
      <alignment horizontal="left" vertical="center" wrapText="1" indent="1"/>
      <protection locked="0"/>
    </xf>
    <xf numFmtId="0" fontId="27" fillId="0" borderId="40" xfId="0" applyFont="1" applyBorder="1" applyAlignment="1" applyProtection="1">
      <alignment horizontal="left" vertical="center" wrapText="1" indent="1"/>
      <protection locked="0"/>
    </xf>
    <xf numFmtId="49" fontId="27" fillId="0" borderId="48" xfId="0" applyNumberFormat="1" applyFont="1" applyBorder="1" applyAlignment="1" applyProtection="1">
      <alignment horizontal="left" vertical="center" wrapText="1" indent="1"/>
      <protection locked="0"/>
    </xf>
    <xf numFmtId="49" fontId="27" fillId="0" borderId="30" xfId="0" applyNumberFormat="1" applyFont="1" applyBorder="1" applyAlignment="1" applyProtection="1">
      <alignment horizontal="left" vertical="center" wrapText="1" indent="1"/>
      <protection locked="0"/>
    </xf>
    <xf numFmtId="0" fontId="27" fillId="0" borderId="50" xfId="0" applyFont="1" applyBorder="1" applyAlignment="1" applyProtection="1">
      <alignment horizontal="left" vertical="center" wrapText="1" indent="1"/>
      <protection locked="0"/>
    </xf>
    <xf numFmtId="0" fontId="27" fillId="0" borderId="48" xfId="0" applyFont="1" applyBorder="1" applyAlignment="1" applyProtection="1">
      <alignment horizontal="left" vertical="center" wrapText="1" indent="1"/>
      <protection locked="0"/>
    </xf>
    <xf numFmtId="0" fontId="27" fillId="0" borderId="19" xfId="0" applyFont="1" applyBorder="1" applyAlignment="1" applyProtection="1">
      <alignment horizontal="left" vertical="center" wrapText="1" indent="1"/>
      <protection locked="0"/>
    </xf>
    <xf numFmtId="0" fontId="25" fillId="0" borderId="19" xfId="0" applyFont="1" applyBorder="1" applyAlignment="1" applyProtection="1">
      <alignment horizontal="left" vertical="center" wrapText="1" indent="1"/>
      <protection locked="0"/>
    </xf>
    <xf numFmtId="0" fontId="25" fillId="0" borderId="30" xfId="0" applyFont="1" applyBorder="1" applyAlignment="1" applyProtection="1">
      <alignment horizontal="left" vertical="center" wrapText="1" indent="1"/>
      <protection locked="0"/>
    </xf>
    <xf numFmtId="0" fontId="25" fillId="0" borderId="0" xfId="0" applyFont="1" applyBorder="1" applyAlignment="1" applyProtection="1">
      <alignment horizontal="left" vertical="center" wrapText="1" indent="1"/>
      <protection locked="0"/>
    </xf>
    <xf numFmtId="0" fontId="27" fillId="0" borderId="0" xfId="0" applyFont="1" applyBorder="1" applyAlignment="1" applyProtection="1">
      <alignment horizontal="left" vertical="center" wrapText="1" indent="1"/>
      <protection locked="0"/>
    </xf>
    <xf numFmtId="166" fontId="22" fillId="2" borderId="36" xfId="0" applyNumberFormat="1" applyFont="1" applyFill="1" applyBorder="1" applyAlignment="1">
      <alignment horizontal="right" wrapText="1"/>
    </xf>
    <xf numFmtId="0" fontId="13" fillId="0" borderId="0" xfId="0" applyFont="1" applyBorder="1" applyAlignment="1" applyProtection="1">
      <alignment horizontal="center" vertical="center" wrapText="1"/>
      <protection locked="0"/>
    </xf>
    <xf numFmtId="0" fontId="36" fillId="0" borderId="0" xfId="0" applyFont="1" applyBorder="1" applyAlignment="1" applyProtection="1">
      <alignment horizontal="center" vertical="center" wrapText="1"/>
      <protection locked="0"/>
    </xf>
    <xf numFmtId="0" fontId="13" fillId="0" borderId="28" xfId="0" applyFont="1" applyBorder="1" applyAlignment="1" applyProtection="1">
      <alignment horizontal="center" vertical="center" wrapText="1"/>
      <protection locked="0"/>
    </xf>
    <xf numFmtId="166" fontId="21" fillId="8" borderId="24" xfId="0" applyNumberFormat="1" applyFont="1" applyFill="1" applyBorder="1" applyAlignment="1" applyProtection="1">
      <alignment horizontal="center" vertical="center" wrapText="1"/>
      <protection locked="0"/>
    </xf>
    <xf numFmtId="166" fontId="21" fillId="8" borderId="25" xfId="0" applyNumberFormat="1" applyFont="1" applyFill="1" applyBorder="1" applyAlignment="1" applyProtection="1">
      <alignment horizontal="center" vertical="center" wrapText="1"/>
      <protection locked="0"/>
    </xf>
    <xf numFmtId="166" fontId="21" fillId="8" borderId="34" xfId="0" applyNumberFormat="1" applyFont="1" applyFill="1" applyBorder="1" applyAlignment="1" applyProtection="1">
      <alignment horizontal="center" vertical="center" wrapText="1"/>
      <protection locked="0"/>
    </xf>
    <xf numFmtId="166" fontId="24" fillId="0" borderId="81" xfId="0" applyNumberFormat="1" applyFont="1" applyFill="1" applyBorder="1" applyAlignment="1">
      <alignment horizontal="center" vertical="center" wrapText="1"/>
    </xf>
    <xf numFmtId="166" fontId="21" fillId="8" borderId="41" xfId="0" applyNumberFormat="1" applyFont="1" applyFill="1" applyBorder="1" applyAlignment="1" applyProtection="1">
      <alignment horizontal="center" vertical="center" wrapText="1"/>
      <protection locked="0"/>
    </xf>
    <xf numFmtId="166" fontId="21" fillId="8" borderId="82" xfId="0" applyNumberFormat="1" applyFont="1" applyFill="1" applyBorder="1" applyAlignment="1" applyProtection="1">
      <alignment horizontal="center" vertical="center" wrapText="1"/>
      <protection locked="0"/>
    </xf>
    <xf numFmtId="166" fontId="24" fillId="0" borderId="83" xfId="0" applyNumberFormat="1" applyFont="1" applyFill="1" applyBorder="1" applyAlignment="1">
      <alignment horizontal="center" vertical="center" wrapText="1"/>
    </xf>
    <xf numFmtId="166" fontId="21" fillId="8" borderId="51" xfId="0" applyNumberFormat="1" applyFont="1" applyFill="1" applyBorder="1" applyAlignment="1" applyProtection="1">
      <alignment horizontal="center" vertical="center" wrapText="1"/>
      <protection locked="0"/>
    </xf>
    <xf numFmtId="166" fontId="22" fillId="8" borderId="25" xfId="0" applyNumberFormat="1" applyFont="1" applyFill="1" applyBorder="1" applyAlignment="1" applyProtection="1">
      <alignment horizontal="center" vertical="center" wrapText="1"/>
      <protection locked="0"/>
    </xf>
    <xf numFmtId="166" fontId="22" fillId="8" borderId="82" xfId="0" applyNumberFormat="1" applyFont="1" applyFill="1" applyBorder="1" applyAlignment="1" applyProtection="1">
      <alignment horizontal="center" vertical="center" wrapText="1"/>
      <protection locked="0"/>
    </xf>
    <xf numFmtId="166" fontId="24" fillId="0" borderId="84" xfId="0" applyNumberFormat="1" applyFont="1" applyFill="1" applyBorder="1" applyAlignment="1">
      <alignment horizontal="center" vertical="center" wrapText="1"/>
    </xf>
    <xf numFmtId="49" fontId="37" fillId="0" borderId="18" xfId="0" applyNumberFormat="1" applyFont="1" applyBorder="1" applyAlignment="1" applyProtection="1">
      <alignment horizontal="left" vertical="center" wrapText="1" indent="1"/>
      <protection locked="0"/>
    </xf>
    <xf numFmtId="0" fontId="37" fillId="0" borderId="23" xfId="0" applyFont="1" applyBorder="1" applyAlignment="1" applyProtection="1">
      <alignment horizontal="left" vertical="center" wrapText="1" indent="1"/>
      <protection locked="0"/>
    </xf>
    <xf numFmtId="49" fontId="37" fillId="0" borderId="19" xfId="0" applyNumberFormat="1" applyFont="1" applyBorder="1" applyAlignment="1" applyProtection="1">
      <alignment horizontal="left" vertical="center" wrapText="1" indent="1"/>
      <protection locked="0"/>
    </xf>
    <xf numFmtId="0" fontId="11" fillId="0" borderId="0" xfId="0" applyFont="1" applyProtection="1"/>
    <xf numFmtId="166" fontId="0" fillId="0" borderId="0" xfId="0" applyNumberFormat="1" applyProtection="1"/>
    <xf numFmtId="166" fontId="20" fillId="0" borderId="0" xfId="0" applyNumberFormat="1" applyFont="1" applyAlignment="1" applyProtection="1">
      <alignment vertical="center"/>
    </xf>
    <xf numFmtId="0" fontId="20" fillId="2" borderId="87" xfId="0" applyFont="1" applyFill="1" applyBorder="1" applyAlignment="1" applyProtection="1">
      <alignment horizontal="center" vertical="center"/>
      <protection locked="0"/>
    </xf>
    <xf numFmtId="0" fontId="20" fillId="2" borderId="88" xfId="0" applyFont="1" applyFill="1" applyBorder="1" applyAlignment="1" applyProtection="1">
      <alignment horizontal="center" vertical="center" wrapText="1"/>
      <protection locked="0"/>
    </xf>
    <xf numFmtId="0" fontId="0" fillId="2" borderId="89" xfId="0" applyFont="1" applyFill="1" applyBorder="1" applyAlignment="1" applyProtection="1">
      <alignment horizontal="center" vertical="center" wrapText="1"/>
      <protection locked="0"/>
    </xf>
    <xf numFmtId="0" fontId="0" fillId="2" borderId="90" xfId="0" applyFont="1" applyFill="1" applyBorder="1" applyAlignment="1" applyProtection="1">
      <alignment horizontal="center" vertical="center" wrapText="1"/>
      <protection locked="0"/>
    </xf>
    <xf numFmtId="0" fontId="9" fillId="2" borderId="89" xfId="0" applyFont="1" applyFill="1" applyBorder="1" applyAlignment="1" applyProtection="1">
      <alignment horizontal="center" vertical="center" wrapText="1"/>
      <protection locked="0"/>
    </xf>
    <xf numFmtId="0" fontId="9" fillId="2" borderId="90" xfId="0" applyFont="1" applyFill="1" applyBorder="1" applyAlignment="1" applyProtection="1">
      <alignment horizontal="center" vertical="center" wrapText="1"/>
      <protection locked="0"/>
    </xf>
    <xf numFmtId="0" fontId="9" fillId="2" borderId="91" xfId="0" applyFont="1" applyFill="1" applyBorder="1" applyAlignment="1" applyProtection="1">
      <alignment horizontal="center" vertical="center" wrapText="1"/>
      <protection locked="0"/>
    </xf>
    <xf numFmtId="0" fontId="0" fillId="2" borderId="92" xfId="0" applyFont="1" applyFill="1" applyBorder="1" applyAlignment="1" applyProtection="1">
      <alignment horizontal="center" vertical="center" wrapText="1"/>
      <protection locked="0"/>
    </xf>
    <xf numFmtId="0" fontId="9" fillId="2" borderId="87" xfId="0" applyFont="1" applyFill="1" applyBorder="1" applyAlignment="1" applyProtection="1">
      <alignment horizontal="center" vertical="center" wrapText="1"/>
      <protection locked="0"/>
    </xf>
    <xf numFmtId="0" fontId="20" fillId="12" borderId="85" xfId="0" applyFont="1" applyFill="1" applyBorder="1" applyAlignment="1" applyProtection="1">
      <alignment vertical="center"/>
      <protection locked="0"/>
    </xf>
    <xf numFmtId="0" fontId="20" fillId="11" borderId="85" xfId="0" applyFont="1" applyFill="1" applyBorder="1" applyAlignment="1" applyProtection="1">
      <alignment vertical="center"/>
      <protection locked="0"/>
    </xf>
    <xf numFmtId="0" fontId="20" fillId="0" borderId="85" xfId="0" applyFont="1" applyBorder="1" applyAlignment="1" applyProtection="1">
      <alignment vertical="center"/>
      <protection locked="0"/>
    </xf>
    <xf numFmtId="0" fontId="20" fillId="13" borderId="85" xfId="0" applyFont="1" applyFill="1" applyBorder="1" applyAlignment="1" applyProtection="1">
      <alignment vertical="center"/>
      <protection locked="0"/>
    </xf>
    <xf numFmtId="0" fontId="20" fillId="9" borderId="85" xfId="0" applyFont="1" applyFill="1" applyBorder="1" applyAlignment="1" applyProtection="1">
      <alignment vertical="center"/>
      <protection locked="0"/>
    </xf>
    <xf numFmtId="0" fontId="20" fillId="10" borderId="85" xfId="0" applyFont="1" applyFill="1" applyBorder="1" applyAlignment="1" applyProtection="1">
      <alignment vertical="center"/>
      <protection locked="0"/>
    </xf>
    <xf numFmtId="0" fontId="0" fillId="2" borderId="86" xfId="0" applyFill="1" applyBorder="1" applyAlignment="1" applyProtection="1">
      <alignment horizontal="center" vertical="center" wrapText="1"/>
      <protection locked="0"/>
    </xf>
    <xf numFmtId="0" fontId="1" fillId="2" borderId="87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right" vertical="center" wrapText="1"/>
      <protection locked="0"/>
    </xf>
    <xf numFmtId="20" fontId="0" fillId="0" borderId="0" xfId="0" applyNumberFormat="1" applyFont="1" applyAlignment="1" applyProtection="1">
      <alignment horizontal="right"/>
    </xf>
    <xf numFmtId="0" fontId="20" fillId="0" borderId="0" xfId="0" applyNumberFormat="1" applyFont="1" applyAlignment="1" applyProtection="1">
      <alignment vertical="center"/>
    </xf>
    <xf numFmtId="0" fontId="20" fillId="0" borderId="93" xfId="0" applyFont="1" applyBorder="1" applyAlignment="1" applyProtection="1">
      <alignment vertical="center"/>
      <protection locked="0"/>
    </xf>
    <xf numFmtId="0" fontId="20" fillId="0" borderId="94" xfId="0" applyFont="1" applyBorder="1" applyAlignment="1" applyProtection="1">
      <alignment vertical="center" wrapText="1"/>
      <protection locked="0"/>
    </xf>
    <xf numFmtId="0" fontId="0" fillId="2" borderId="94" xfId="0" applyFill="1" applyBorder="1" applyAlignment="1" applyProtection="1">
      <alignment vertical="center" wrapText="1"/>
      <protection locked="0"/>
    </xf>
    <xf numFmtId="0" fontId="0" fillId="2" borderId="94" xfId="0" applyFont="1" applyFill="1" applyBorder="1" applyAlignment="1" applyProtection="1">
      <alignment vertical="center" wrapText="1"/>
      <protection locked="0"/>
    </xf>
    <xf numFmtId="164" fontId="20" fillId="2" borderId="95" xfId="0" applyNumberFormat="1" applyFont="1" applyFill="1" applyBorder="1" applyAlignment="1" applyProtection="1">
      <alignment vertical="center"/>
      <protection locked="0"/>
    </xf>
    <xf numFmtId="166" fontId="20" fillId="0" borderId="96" xfId="0" applyNumberFormat="1" applyFont="1" applyBorder="1" applyAlignment="1" applyProtection="1">
      <alignment horizontal="right" vertical="center"/>
      <protection locked="0"/>
    </xf>
    <xf numFmtId="165" fontId="0" fillId="0" borderId="96" xfId="0" applyNumberFormat="1" applyFont="1" applyBorder="1" applyAlignment="1" applyProtection="1">
      <alignment horizontal="left" vertical="center"/>
      <protection locked="0"/>
    </xf>
    <xf numFmtId="165" fontId="0" fillId="0" borderId="97" xfId="0" applyNumberFormat="1" applyFont="1" applyBorder="1" applyAlignment="1" applyProtection="1">
      <alignment horizontal="left" vertical="center"/>
      <protection locked="0"/>
    </xf>
    <xf numFmtId="0" fontId="20" fillId="0" borderId="98" xfId="0" applyFont="1" applyBorder="1" applyAlignment="1" applyProtection="1">
      <alignment vertical="center" wrapText="1"/>
      <protection locked="0"/>
    </xf>
    <xf numFmtId="0" fontId="20" fillId="0" borderId="99" xfId="0" applyFont="1" applyBorder="1" applyAlignment="1" applyProtection="1">
      <alignment horizontal="center" vertical="center" wrapText="1"/>
      <protection locked="0"/>
    </xf>
    <xf numFmtId="0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97" xfId="0" applyNumberFormat="1" applyFont="1" applyBorder="1" applyAlignment="1" applyProtection="1">
      <alignment horizontal="right" vertical="center"/>
      <protection locked="0"/>
    </xf>
    <xf numFmtId="0" fontId="18" fillId="4" borderId="71" xfId="0" applyFont="1" applyFill="1" applyBorder="1" applyAlignment="1" applyProtection="1">
      <alignment horizontal="center"/>
    </xf>
    <xf numFmtId="0" fontId="18" fillId="4" borderId="72" xfId="0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18" fillId="4" borderId="71" xfId="0" applyFont="1" applyFill="1" applyBorder="1" applyAlignment="1" applyProtection="1">
      <alignment horizontal="center"/>
      <protection locked="0"/>
    </xf>
    <xf numFmtId="0" fontId="18" fillId="4" borderId="73" xfId="0" applyFont="1" applyFill="1" applyBorder="1" applyAlignment="1" applyProtection="1">
      <alignment horizontal="center"/>
      <protection locked="0"/>
    </xf>
    <xf numFmtId="0" fontId="0" fillId="0" borderId="63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5" fillId="2" borderId="0" xfId="0" applyFont="1" applyFill="1" applyBorder="1" applyAlignment="1">
      <alignment horizontal="center" vertical="center" wrapText="1"/>
    </xf>
    <xf numFmtId="0" fontId="15" fillId="7" borderId="37" xfId="0" applyFont="1" applyFill="1" applyBorder="1" applyAlignment="1">
      <alignment horizontal="center" vertical="center" textRotation="90" wrapText="1"/>
    </xf>
    <xf numFmtId="0" fontId="15" fillId="7" borderId="43" xfId="0" applyFont="1" applyFill="1" applyBorder="1" applyAlignment="1">
      <alignment horizontal="center" vertical="center" textRotation="90" wrapText="1"/>
    </xf>
    <xf numFmtId="0" fontId="15" fillId="7" borderId="44" xfId="0" applyFont="1" applyFill="1" applyBorder="1" applyAlignment="1">
      <alignment horizontal="center" vertical="center" textRotation="90" wrapText="1"/>
    </xf>
    <xf numFmtId="0" fontId="15" fillId="7" borderId="47" xfId="0" applyFont="1" applyFill="1" applyBorder="1" applyAlignment="1">
      <alignment horizontal="center" vertical="center" textRotation="90" wrapText="1"/>
    </xf>
    <xf numFmtId="0" fontId="15" fillId="7" borderId="16" xfId="0" applyFont="1" applyFill="1" applyBorder="1" applyAlignment="1">
      <alignment horizontal="center" vertical="center" textRotation="90" wrapText="1"/>
    </xf>
    <xf numFmtId="0" fontId="15" fillId="7" borderId="17" xfId="0" applyFont="1" applyFill="1" applyBorder="1" applyAlignment="1">
      <alignment horizontal="center" vertical="center" textRotation="90" wrapText="1"/>
    </xf>
    <xf numFmtId="0" fontId="15" fillId="7" borderId="32" xfId="0" applyFont="1" applyFill="1" applyBorder="1" applyAlignment="1">
      <alignment horizontal="center" vertical="center" textRotation="90" wrapText="1"/>
    </xf>
    <xf numFmtId="0" fontId="15" fillId="7" borderId="26" xfId="0" applyFont="1" applyFill="1" applyBorder="1" applyAlignment="1">
      <alignment horizontal="center" vertical="center" textRotation="90" wrapText="1"/>
    </xf>
    <xf numFmtId="0" fontId="25" fillId="2" borderId="0" xfId="0" applyFont="1" applyFill="1" applyAlignment="1">
      <alignment horizontal="center" vertical="center" wrapText="1"/>
    </xf>
    <xf numFmtId="0" fontId="4" fillId="0" borderId="31" xfId="0" applyFont="1" applyBorder="1" applyAlignment="1">
      <alignment horizontal="right" wrapText="1"/>
    </xf>
    <xf numFmtId="166" fontId="26" fillId="0" borderId="56" xfId="0" applyNumberFormat="1" applyFont="1" applyBorder="1" applyAlignment="1">
      <alignment horizontal="center" wrapText="1"/>
    </xf>
    <xf numFmtId="166" fontId="26" fillId="0" borderId="57" xfId="0" applyNumberFormat="1" applyFont="1" applyBorder="1" applyAlignment="1">
      <alignment horizontal="center" wrapText="1"/>
    </xf>
    <xf numFmtId="49" fontId="26" fillId="0" borderId="58" xfId="0" applyNumberFormat="1" applyFont="1" applyBorder="1" applyAlignment="1">
      <alignment horizontal="center" wrapText="1"/>
    </xf>
    <xf numFmtId="49" fontId="26" fillId="0" borderId="59" xfId="0" applyNumberFormat="1" applyFont="1" applyBorder="1" applyAlignment="1">
      <alignment horizontal="center" wrapText="1"/>
    </xf>
    <xf numFmtId="0" fontId="15" fillId="5" borderId="6" xfId="0" applyFont="1" applyFill="1" applyBorder="1" applyAlignment="1">
      <alignment horizontal="left" wrapText="1"/>
    </xf>
    <xf numFmtId="0" fontId="15" fillId="5" borderId="7" xfId="0" applyFont="1" applyFill="1" applyBorder="1" applyAlignment="1">
      <alignment horizontal="left" wrapText="1"/>
    </xf>
    <xf numFmtId="0" fontId="23" fillId="6" borderId="8" xfId="0" applyFont="1" applyFill="1" applyBorder="1" applyAlignment="1">
      <alignment horizontal="center" vertical="center" wrapText="1"/>
    </xf>
    <xf numFmtId="0" fontId="23" fillId="6" borderId="9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wrapText="1"/>
    </xf>
    <xf numFmtId="0" fontId="12" fillId="5" borderId="11" xfId="0" applyFont="1" applyFill="1" applyBorder="1" applyAlignment="1">
      <alignment horizontal="center" wrapText="1"/>
    </xf>
    <xf numFmtId="0" fontId="23" fillId="6" borderId="12" xfId="0" applyFont="1" applyFill="1" applyBorder="1" applyAlignment="1" applyProtection="1">
      <alignment horizontal="center" vertical="center" wrapText="1"/>
      <protection hidden="1"/>
    </xf>
    <xf numFmtId="0" fontId="23" fillId="6" borderId="13" xfId="0" applyFont="1" applyFill="1" applyBorder="1" applyAlignment="1" applyProtection="1">
      <alignment horizontal="center" vertical="center" wrapText="1"/>
      <protection hidden="1"/>
    </xf>
    <xf numFmtId="0" fontId="12" fillId="5" borderId="14" xfId="0" applyFont="1" applyFill="1" applyBorder="1" applyAlignment="1">
      <alignment horizontal="center" wrapText="1"/>
    </xf>
    <xf numFmtId="0" fontId="12" fillId="5" borderId="15" xfId="0" applyFont="1" applyFill="1" applyBorder="1" applyAlignment="1">
      <alignment horizontal="center" wrapText="1"/>
    </xf>
    <xf numFmtId="0" fontId="25" fillId="2" borderId="65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23" fillId="6" borderId="12" xfId="0" applyFont="1" applyFill="1" applyBorder="1" applyAlignment="1">
      <alignment horizontal="center" vertical="center" wrapText="1"/>
    </xf>
    <xf numFmtId="0" fontId="23" fillId="6" borderId="13" xfId="0" applyFont="1" applyFill="1" applyBorder="1" applyAlignment="1">
      <alignment horizontal="center" vertical="center" wrapText="1"/>
    </xf>
  </cellXfs>
  <cellStyles count="2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Normal" xfId="0" builtinId="0"/>
  </cellStyles>
  <dxfs count="9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[$-F800]dddd\,\ mmmm\ dd\,\ yyyy"/>
      <alignment horizontal="left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[$-F800]dddd\,\ mmmm\ dd\,\ yyyy"/>
      <alignment horizontal="left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right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"/>
      <alignment horizontal="right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$-40C]d\-mmm\-yy;@"/>
      <fill>
        <patternFill patternType="solid">
          <fgColor indexed="64"/>
          <bgColor theme="3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left style="thick">
          <color auto="1"/>
        </left>
        <top style="thick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/>
        <strike val="0"/>
        <u val="none"/>
        <color theme="1" tint="0.34998626667073579"/>
      </font>
      <fill>
        <patternFill patternType="solid">
          <fgColor indexed="64"/>
          <bgColor theme="0" tint="-0.14999847407452621"/>
        </patternFill>
      </fill>
    </dxf>
    <dxf>
      <font>
        <b/>
        <i val="0"/>
        <color rgb="FFFF0000"/>
      </font>
    </dxf>
    <dxf>
      <font>
        <b/>
        <i val="0"/>
        <color rgb="FF00800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theme="6"/>
      </font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3"/>
              </a:solidFill>
            </c:spPr>
          </c:dPt>
          <c:dPt>
            <c:idx val="1"/>
            <c:bubble3D val="0"/>
            <c:spPr>
              <a:solidFill>
                <a:schemeClr val="accent6"/>
              </a:solidFill>
            </c:spPr>
          </c:dPt>
          <c:dPt>
            <c:idx val="2"/>
            <c:bubble3D val="0"/>
            <c:spPr>
              <a:solidFill>
                <a:schemeClr val="accent2"/>
              </a:solidFill>
            </c:spPr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'Récap tâches 2014'!$D$5:$D$7</c:f>
              <c:strCache>
                <c:ptCount val="3"/>
                <c:pt idx="0">
                  <c:v>tâches terminées</c:v>
                </c:pt>
                <c:pt idx="1">
                  <c:v>tâches en cours</c:v>
                </c:pt>
                <c:pt idx="2">
                  <c:v>tâches non initiées</c:v>
                </c:pt>
              </c:strCache>
            </c:strRef>
          </c:cat>
          <c:val>
            <c:numRef>
              <c:f>'Récap tâches 2014'!$C$5:$C$7</c:f>
              <c:numCache>
                <c:formatCode>General</c:formatCode>
                <c:ptCount val="3"/>
                <c:pt idx="0">
                  <c:v>12.0</c:v>
                </c:pt>
                <c:pt idx="1">
                  <c:v>6.0</c:v>
                </c:pt>
                <c:pt idx="2">
                  <c:v>12.0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4459110</xdr:colOff>
      <xdr:row>0</xdr:row>
      <xdr:rowOff>239889</xdr:rowOff>
    </xdr:from>
    <xdr:to>
      <xdr:col>4</xdr:col>
      <xdr:colOff>366889</xdr:colOff>
      <xdr:row>7</xdr:row>
      <xdr:rowOff>158043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C9:BP39" totalsRowShown="0" headerRowDxfId="76" dataDxfId="74" headerRowBorderDxfId="75" tableBorderDxfId="73">
  <autoFilter ref="C9:BP39"/>
  <tableColumns count="66">
    <tableColumn id="1" name="Statut (A initier - commencé - en cours - finalisation - terminé)" dataDxfId="72"/>
    <tableColumn id="2" name="Tâche" dataDxfId="71"/>
    <tableColumn id="3" name="Projet / dossier (facultatif)" dataDxfId="70"/>
    <tableColumn id="4" name="Type de tâche" dataDxfId="69"/>
    <tableColumn id="5" name="Commanditaire" dataDxfId="68"/>
    <tableColumn id="6" name="Date de la demande" dataDxfId="67"/>
    <tableColumn id="7" name="Temps estimé (hh:mm)" dataDxfId="66"/>
    <tableColumn id="8" name="Temps réel (hh.mm)" dataDxfId="65">
      <calculatedColumnFormula>IFERROR(SUM(OFFSET(Tableau2[[#Headers],[Semaine1]:[Semaine 53]],MATCH(Tableau2[[#This Row],[Tâche]],Tableau2[Tâches],0),0)),"")</calculatedColumnFormula>
    </tableColumn>
    <tableColumn id="9" name="Échéance souhaitée" dataDxfId="64"/>
    <tableColumn id="10" name="Date de fin réelle" dataDxfId="63"/>
    <tableColumn id="11" name="Remarques / difficultées rencontrées" dataDxfId="62"/>
    <tableColumn id="12" name="Blocage / vigilance" dataDxfId="61"/>
    <tableColumn id="16" name="Tâches" dataDxfId="60">
      <calculatedColumnFormula array="1">IFERROR(INDEX(Tableau2[Tâche],SMALL(IF((Tableau2[Statut (A initier - commencé - en cours - finalisation - terminé)]&lt;&gt;"terminé")*(Tableau2[Tâche]&lt;&gt;"")=1,ROW(Tableau2[Tâche])-9),ROW(Tableau2[[#This Row],[Commanditaire]])-9),1),"")</calculatedColumnFormula>
    </tableColumn>
    <tableColumn id="13" name="Semaine1" dataDxfId="59">
      <calculatedColumnFormula>IFERROR(SUMIF(INDIRECT("'"&amp;P$9&amp;"'!$b:$b"),$D10,INDIRECT("'"&amp;P$9&amp;"'!$c:$c"))+SUMIF(INDIRECT("'"&amp;P$9&amp;"'!$d:$d"),$D10,INDIRECT("'"&amp;P$9&amp;"'!$e:$e")),"")</calculatedColumnFormula>
    </tableColumn>
    <tableColumn id="20" name="Semaine 2" dataDxfId="58">
      <calculatedColumnFormula>IFERROR(SUMIF(INDIRECT("'"&amp;Q$9&amp;"'!$b:$b"),$O10,INDIRECT("'"&amp;Q$9&amp;"'!$c:$c"))+SUMIF(INDIRECT("'"&amp;Q$9&amp;"'!$d:$d"),$O10,INDIRECT("'"&amp;Q$9&amp;"'!$e:$e")),"")</calculatedColumnFormula>
    </tableColumn>
    <tableColumn id="21" name="Semaine 3" dataDxfId="57">
      <calculatedColumnFormula>IFERROR(SUMIF(INDIRECT("'"&amp;R$9&amp;"'!$b:$b"),$O10,INDIRECT("'"&amp;R$9&amp;"'!$c:$c"))+SUMIF(INDIRECT("'"&amp;R$9&amp;"'!$d:$d"),$O10,INDIRECT("'"&amp;R$9&amp;"'!$e:$e")),"")</calculatedColumnFormula>
    </tableColumn>
    <tableColumn id="22" name="Semaine 4" dataDxfId="56">
      <calculatedColumnFormula>IFERROR(SUMIF(INDIRECT("'"&amp;S$9&amp;"'!$b:$b"),$O10,INDIRECT("'"&amp;S$9&amp;"'!$c:$c"))+SUMIF(INDIRECT("'"&amp;S$9&amp;"'!$d:$d"),$O10,INDIRECT("'"&amp;S$9&amp;"'!$e:$e")),"")</calculatedColumnFormula>
    </tableColumn>
    <tableColumn id="23" name="Semaine 5" dataDxfId="55">
      <calculatedColumnFormula>IFERROR(SUMIF(INDIRECT("'"&amp;T$9&amp;"'!$b:$b"),$O10,INDIRECT("'"&amp;T$9&amp;"'!$c:$c"))+SUMIF(INDIRECT("'"&amp;T$9&amp;"'!$d:$d"),$O10,INDIRECT("'"&amp;T$9&amp;"'!$e:$e")),"")</calculatedColumnFormula>
    </tableColumn>
    <tableColumn id="24" name="Semaine 6" dataDxfId="54">
      <calculatedColumnFormula>IFERROR(SUMIF(INDIRECT("'"&amp;U$9&amp;"'!$b:$b"),$O10,INDIRECT("'"&amp;U$9&amp;"'!$c:$c"))+SUMIF(INDIRECT("'"&amp;U$9&amp;"'!$d:$d"),$O10,INDIRECT("'"&amp;U$9&amp;"'!$e:$e")),"")</calculatedColumnFormula>
    </tableColumn>
    <tableColumn id="25" name="Semaine 7" dataDxfId="53">
      <calculatedColumnFormula>IFERROR(SUMIF(INDIRECT("'"&amp;V$9&amp;"'!$b:$b"),$O10,INDIRECT("'"&amp;V$9&amp;"'!$c:$c"))+SUMIF(INDIRECT("'"&amp;V$9&amp;"'!$d:$d"),$O10,INDIRECT("'"&amp;V$9&amp;"'!$e:$e")),"")</calculatedColumnFormula>
    </tableColumn>
    <tableColumn id="26" name="Semaine 8" dataDxfId="52">
      <calculatedColumnFormula>IFERROR(SUMIF(INDIRECT("'"&amp;W$9&amp;"'!$b:$b"),$O10,INDIRECT("'"&amp;W$9&amp;"'!$c:$c"))+SUMIF(INDIRECT("'"&amp;W$9&amp;"'!$d:$d"),$O10,INDIRECT("'"&amp;W$9&amp;"'!$e:$e")),"")</calculatedColumnFormula>
    </tableColumn>
    <tableColumn id="27" name="Semaine 9" dataDxfId="51">
      <calculatedColumnFormula>IFERROR(SUMIF(INDIRECT("'"&amp;X$9&amp;"'!$b:$b"),$O10,INDIRECT("'"&amp;X$9&amp;"'!$c:$c"))+SUMIF(INDIRECT("'"&amp;X$9&amp;"'!$d:$d"),$O10,INDIRECT("'"&amp;X$9&amp;"'!$e:$e")),"")</calculatedColumnFormula>
    </tableColumn>
    <tableColumn id="28" name="Semaine 10" dataDxfId="50">
      <calculatedColumnFormula>IFERROR(SUMIF(INDIRECT("'"&amp;Y$9&amp;"'!$b:$b"),$O10,INDIRECT("'"&amp;Y$9&amp;"'!$c:$c"))+SUMIF(INDIRECT("'"&amp;Y$9&amp;"'!$d:$d"),$O10,INDIRECT("'"&amp;Y$9&amp;"'!$e:$e")),"")</calculatedColumnFormula>
    </tableColumn>
    <tableColumn id="29" name="Semaine 11" dataDxfId="49">
      <calculatedColumnFormula>IFERROR(SUMIF(INDIRECT("'"&amp;Z$9&amp;"'!$b:$b"),$O10,INDIRECT("'"&amp;Z$9&amp;"'!$c:$c"))+SUMIF(INDIRECT("'"&amp;Z$9&amp;"'!$d:$d"),$O10,INDIRECT("'"&amp;Z$9&amp;"'!$e:$e")),"")</calculatedColumnFormula>
    </tableColumn>
    <tableColumn id="30" name="Semaine 12" dataDxfId="48">
      <calculatedColumnFormula>IFERROR(SUMIF(INDIRECT("'"&amp;AA$9&amp;"'!$b:$b"),$O10,INDIRECT("'"&amp;AA$9&amp;"'!$c:$c"))+SUMIF(INDIRECT("'"&amp;AA$9&amp;"'!$d:$d"),$O10,INDIRECT("'"&amp;AA$9&amp;"'!$e:$e")),"")</calculatedColumnFormula>
    </tableColumn>
    <tableColumn id="31" name="Semaine 13" dataDxfId="47">
      <calculatedColumnFormula>IFERROR(SUMIF(INDIRECT("'"&amp;AB$9&amp;"'!$b:$b"),$O10,INDIRECT("'"&amp;AB$9&amp;"'!$c:$c"))+SUMIF(INDIRECT("'"&amp;AB$9&amp;"'!$d:$d"),$O10,INDIRECT("'"&amp;AB$9&amp;"'!$e:$e")),"")</calculatedColumnFormula>
    </tableColumn>
    <tableColumn id="32" name="Semaine 14" dataDxfId="46">
      <calculatedColumnFormula>IFERROR(SUMIF(INDIRECT("'"&amp;AC$9&amp;"'!$b:$b"),$O10,INDIRECT("'"&amp;AC$9&amp;"'!$c:$c"))+SUMIF(INDIRECT("'"&amp;AC$9&amp;"'!$d:$d"),$O10,INDIRECT("'"&amp;AC$9&amp;"'!$e:$e")),"")</calculatedColumnFormula>
    </tableColumn>
    <tableColumn id="33" name="Semaine 15" dataDxfId="45">
      <calculatedColumnFormula>IFERROR(SUMIF(INDIRECT("'"&amp;AD$9&amp;"'!$b:$b"),$O10,INDIRECT("'"&amp;AD$9&amp;"'!$c:$c"))+SUMIF(INDIRECT("'"&amp;AD$9&amp;"'!$d:$d"),$O10,INDIRECT("'"&amp;AD$9&amp;"'!$e:$e")),"")</calculatedColumnFormula>
    </tableColumn>
    <tableColumn id="34" name="Semaine 16" dataDxfId="44">
      <calculatedColumnFormula>IFERROR(SUMIF(INDIRECT("'"&amp;AE$9&amp;"'!$b:$b"),$O10,INDIRECT("'"&amp;AE$9&amp;"'!$c:$c"))+SUMIF(INDIRECT("'"&amp;AE$9&amp;"'!$d:$d"),$O10,INDIRECT("'"&amp;AE$9&amp;"'!$e:$e")),"")</calculatedColumnFormula>
    </tableColumn>
    <tableColumn id="35" name="Semaine 17" dataDxfId="43">
      <calculatedColumnFormula>IFERROR(SUMIF(INDIRECT("'"&amp;AF$9&amp;"'!$b:$b"),$O10,INDIRECT("'"&amp;AF$9&amp;"'!$c:$c"))+SUMIF(INDIRECT("'"&amp;AF$9&amp;"'!$d:$d"),$O10,INDIRECT("'"&amp;AF$9&amp;"'!$e:$e")),"")</calculatedColumnFormula>
    </tableColumn>
    <tableColumn id="36" name="Semaine 18" dataDxfId="42">
      <calculatedColumnFormula>IFERROR(SUMIF(INDIRECT("'"&amp;AG$9&amp;"'!$b:$b"),$O10,INDIRECT("'"&amp;AG$9&amp;"'!$c:$c"))+SUMIF(INDIRECT("'"&amp;AG$9&amp;"'!$d:$d"),$O10,INDIRECT("'"&amp;AG$9&amp;"'!$e:$e")),"")</calculatedColumnFormula>
    </tableColumn>
    <tableColumn id="37" name="Semaine 19" dataDxfId="41">
      <calculatedColumnFormula>IFERROR(SUMIF(INDIRECT("'"&amp;AH$9&amp;"'!$b:$b"),$O10,INDIRECT("'"&amp;AH$9&amp;"'!$c:$c"))+SUMIF(INDIRECT("'"&amp;AH$9&amp;"'!$d:$d"),$O10,INDIRECT("'"&amp;AH$9&amp;"'!$e:$e")),"")</calculatedColumnFormula>
    </tableColumn>
    <tableColumn id="38" name="Semaine 20" dataDxfId="40">
      <calculatedColumnFormula>IFERROR(SUMIF(INDIRECT("'"&amp;AI$9&amp;"'!$b:$b"),$O10,INDIRECT("'"&amp;AI$9&amp;"'!$c:$c"))+SUMIF(INDIRECT("'"&amp;AI$9&amp;"'!$d:$d"),$O10,INDIRECT("'"&amp;AI$9&amp;"'!$e:$e")),"")</calculatedColumnFormula>
    </tableColumn>
    <tableColumn id="39" name="Semaine 21" dataDxfId="39">
      <calculatedColumnFormula>IFERROR(SUMIF(INDIRECT("'"&amp;AJ$9&amp;"'!$b:$b"),$O10,INDIRECT("'"&amp;AJ$9&amp;"'!$c:$c"))+SUMIF(INDIRECT("'"&amp;AJ$9&amp;"'!$d:$d"),$O10,INDIRECT("'"&amp;AJ$9&amp;"'!$e:$e")),"")</calculatedColumnFormula>
    </tableColumn>
    <tableColumn id="40" name="Semaine 22" dataDxfId="38">
      <calculatedColumnFormula>IFERROR(SUMIF(INDIRECT("'"&amp;AK$9&amp;"'!$b:$b"),$O10,INDIRECT("'"&amp;AK$9&amp;"'!$c:$c"))+SUMIF(INDIRECT("'"&amp;AK$9&amp;"'!$d:$d"),$O10,INDIRECT("'"&amp;AK$9&amp;"'!$e:$e")),"")</calculatedColumnFormula>
    </tableColumn>
    <tableColumn id="41" name="Semaine 23" dataDxfId="37">
      <calculatedColumnFormula>IFERROR(SUMIF(INDIRECT("'"&amp;AL$9&amp;"'!$b:$b"),$O10,INDIRECT("'"&amp;AL$9&amp;"'!$c:$c"))+SUMIF(INDIRECT("'"&amp;AL$9&amp;"'!$d:$d"),$O10,INDIRECT("'"&amp;AL$9&amp;"'!$e:$e")),"")</calculatedColumnFormula>
    </tableColumn>
    <tableColumn id="42" name="Semaine 24" dataDxfId="36">
      <calculatedColumnFormula>IFERROR(SUMIF(INDIRECT("'"&amp;AM$9&amp;"'!$b:$b"),$O10,INDIRECT("'"&amp;AM$9&amp;"'!$c:$c"))+SUMIF(INDIRECT("'"&amp;AM$9&amp;"'!$d:$d"),$O10,INDIRECT("'"&amp;AM$9&amp;"'!$e:$e")),"")</calculatedColumnFormula>
    </tableColumn>
    <tableColumn id="43" name="Semaine 25" dataDxfId="35">
      <calculatedColumnFormula>IFERROR(SUMIF(INDIRECT("'"&amp;AN$9&amp;"'!$b:$b"),$O10,INDIRECT("'"&amp;AN$9&amp;"'!$c:$c"))+SUMIF(INDIRECT("'"&amp;AN$9&amp;"'!$d:$d"),$O10,INDIRECT("'"&amp;AN$9&amp;"'!$e:$e")),"")</calculatedColumnFormula>
    </tableColumn>
    <tableColumn id="44" name="Semaine 26" dataDxfId="34">
      <calculatedColumnFormula>IFERROR(SUMIF(INDIRECT("'"&amp;AO$9&amp;"'!$b:$b"),$O10,INDIRECT("'"&amp;AO$9&amp;"'!$c:$c"))+SUMIF(INDIRECT("'"&amp;AO$9&amp;"'!$d:$d"),$O10,INDIRECT("'"&amp;AO$9&amp;"'!$e:$e")),"")</calculatedColumnFormula>
    </tableColumn>
    <tableColumn id="45" name="Semaine 27" dataDxfId="33">
      <calculatedColumnFormula>IFERROR(SUMIF(INDIRECT("'"&amp;AP$9&amp;"'!$b:$b"),$O10,INDIRECT("'"&amp;AP$9&amp;"'!$c:$c"))+SUMIF(INDIRECT("'"&amp;AP$9&amp;"'!$d:$d"),$O10,INDIRECT("'"&amp;AP$9&amp;"'!$e:$e")),"")</calculatedColumnFormula>
    </tableColumn>
    <tableColumn id="46" name="Semaine 28" dataDxfId="32">
      <calculatedColumnFormula>IFERROR(SUMIF(INDIRECT("'"&amp;AQ$9&amp;"'!$b:$b"),$O10,INDIRECT("'"&amp;AQ$9&amp;"'!$c:$c"))+SUMIF(INDIRECT("'"&amp;AQ$9&amp;"'!$d:$d"),$O10,INDIRECT("'"&amp;AQ$9&amp;"'!$e:$e")),"")</calculatedColumnFormula>
    </tableColumn>
    <tableColumn id="47" name="Semaine 29" dataDxfId="31">
      <calculatedColumnFormula>IFERROR(SUMIF(INDIRECT("'"&amp;AR$9&amp;"'!$b:$b"),$O10,INDIRECT("'"&amp;AR$9&amp;"'!$c:$c"))+SUMIF(INDIRECT("'"&amp;AR$9&amp;"'!$d:$d"),$O10,INDIRECT("'"&amp;AR$9&amp;"'!$e:$e")),"")</calculatedColumnFormula>
    </tableColumn>
    <tableColumn id="48" name="Semaine 30" dataDxfId="30">
      <calculatedColumnFormula>IFERROR(SUMIF(INDIRECT("'"&amp;AS$9&amp;"'!$b:$b"),$O10,INDIRECT("'"&amp;AS$9&amp;"'!$c:$c"))+SUMIF(INDIRECT("'"&amp;AS$9&amp;"'!$d:$d"),$O10,INDIRECT("'"&amp;AS$9&amp;"'!$e:$e")),"")</calculatedColumnFormula>
    </tableColumn>
    <tableColumn id="49" name="Semaine 31" dataDxfId="29">
      <calculatedColumnFormula>IFERROR(SUMIF(INDIRECT("'"&amp;AT$9&amp;"'!$b:$b"),$O10,INDIRECT("'"&amp;AT$9&amp;"'!$c:$c"))+SUMIF(INDIRECT("'"&amp;AT$9&amp;"'!$d:$d"),$O10,INDIRECT("'"&amp;AT$9&amp;"'!$e:$e")),"")</calculatedColumnFormula>
    </tableColumn>
    <tableColumn id="50" name="Semaine 32" dataDxfId="28">
      <calculatedColumnFormula>IFERROR(SUMIF(INDIRECT("'"&amp;AU$9&amp;"'!$b:$b"),$O10,INDIRECT("'"&amp;AU$9&amp;"'!$c:$c"))+SUMIF(INDIRECT("'"&amp;AU$9&amp;"'!$d:$d"),$O10,INDIRECT("'"&amp;AU$9&amp;"'!$e:$e")),"")</calculatedColumnFormula>
    </tableColumn>
    <tableColumn id="51" name="Semaine 33" dataDxfId="27">
      <calculatedColumnFormula>IFERROR(SUMIF(INDIRECT("'"&amp;AV$9&amp;"'!$b:$b"),$O10,INDIRECT("'"&amp;AV$9&amp;"'!$c:$c"))+SUMIF(INDIRECT("'"&amp;AV$9&amp;"'!$d:$d"),$O10,INDIRECT("'"&amp;AV$9&amp;"'!$e:$e")),"")</calculatedColumnFormula>
    </tableColumn>
    <tableColumn id="52" name="Semaine 34" dataDxfId="26">
      <calculatedColumnFormula>IFERROR(SUMIF(INDIRECT("'"&amp;AW$9&amp;"'!$b:$b"),$O10,INDIRECT("'"&amp;AW$9&amp;"'!$c:$c"))+SUMIF(INDIRECT("'"&amp;AW$9&amp;"'!$d:$d"),$O10,INDIRECT("'"&amp;AW$9&amp;"'!$e:$e")),"")</calculatedColumnFormula>
    </tableColumn>
    <tableColumn id="53" name="Semaine 35" dataDxfId="25">
      <calculatedColumnFormula>IFERROR(SUMIF(INDIRECT("'"&amp;AX$9&amp;"'!$b:$b"),$O10,INDIRECT("'"&amp;AX$9&amp;"'!$c:$c"))+SUMIF(INDIRECT("'"&amp;AX$9&amp;"'!$d:$d"),$O10,INDIRECT("'"&amp;AX$9&amp;"'!$e:$e")),"")</calculatedColumnFormula>
    </tableColumn>
    <tableColumn id="54" name="Semaine 36" dataDxfId="24">
      <calculatedColumnFormula>IFERROR(SUMIF(INDIRECT("'"&amp;AY$9&amp;"'!$b:$b"),$O10,INDIRECT("'"&amp;AY$9&amp;"'!$c:$c"))+SUMIF(INDIRECT("'"&amp;AY$9&amp;"'!$d:$d"),$O10,INDIRECT("'"&amp;AY$9&amp;"'!$e:$e")),"")</calculatedColumnFormula>
    </tableColumn>
    <tableColumn id="55" name="Semaine 37" dataDxfId="23">
      <calculatedColumnFormula>IFERROR(SUMIF(INDIRECT("'"&amp;AZ$9&amp;"'!$b:$b"),$O10,INDIRECT("'"&amp;AZ$9&amp;"'!$c:$c"))+SUMIF(INDIRECT("'"&amp;AZ$9&amp;"'!$d:$d"),$O10,INDIRECT("'"&amp;AZ$9&amp;"'!$e:$e")),"")</calculatedColumnFormula>
    </tableColumn>
    <tableColumn id="56" name="Semaine 38" dataDxfId="22">
      <calculatedColumnFormula>IFERROR(SUMIF(INDIRECT("'"&amp;BA$9&amp;"'!$b:$b"),$O10,INDIRECT("'"&amp;BA$9&amp;"'!$c:$c"))+SUMIF(INDIRECT("'"&amp;BA$9&amp;"'!$d:$d"),$O10,INDIRECT("'"&amp;BA$9&amp;"'!$e:$e")),"")</calculatedColumnFormula>
    </tableColumn>
    <tableColumn id="57" name="Semaine 39" dataDxfId="21">
      <calculatedColumnFormula>IFERROR(SUMIF(INDIRECT("'"&amp;BB$9&amp;"'!$b:$b"),$O10,INDIRECT("'"&amp;BB$9&amp;"'!$c:$c"))+SUMIF(INDIRECT("'"&amp;BB$9&amp;"'!$d:$d"),$O10,INDIRECT("'"&amp;BB$9&amp;"'!$e:$e")),"")</calculatedColumnFormula>
    </tableColumn>
    <tableColumn id="58" name="Semaine 40" dataDxfId="20">
      <calculatedColumnFormula>IFERROR(SUMIF(INDIRECT("'"&amp;BC$9&amp;"'!$b:$b"),$O10,INDIRECT("'"&amp;BC$9&amp;"'!$c:$c"))+SUMIF(INDIRECT("'"&amp;BC$9&amp;"'!$d:$d"),$O10,INDIRECT("'"&amp;BC$9&amp;"'!$e:$e")),"")</calculatedColumnFormula>
    </tableColumn>
    <tableColumn id="59" name="Semaine 41" dataDxfId="19">
      <calculatedColumnFormula>IFERROR(SUMIF(INDIRECT("'"&amp;BD$9&amp;"'!$b:$b"),$O10,INDIRECT("'"&amp;BD$9&amp;"'!$c:$c"))+SUMIF(INDIRECT("'"&amp;BD$9&amp;"'!$d:$d"),$O10,INDIRECT("'"&amp;BD$9&amp;"'!$e:$e")),"")</calculatedColumnFormula>
    </tableColumn>
    <tableColumn id="60" name="Semaine 42" dataDxfId="18">
      <calculatedColumnFormula>IFERROR(SUMIF(INDIRECT("'"&amp;BE$9&amp;"'!$b:$b"),$O10,INDIRECT("'"&amp;BE$9&amp;"'!$c:$c"))+SUMIF(INDIRECT("'"&amp;BE$9&amp;"'!$d:$d"),$O10,INDIRECT("'"&amp;BE$9&amp;"'!$e:$e")),"")</calculatedColumnFormula>
    </tableColumn>
    <tableColumn id="61" name="Semaine 43" dataDxfId="17">
      <calculatedColumnFormula>IFERROR(SUMIF(INDIRECT("'"&amp;BF$9&amp;"'!$b:$b"),$O10,INDIRECT("'"&amp;BF$9&amp;"'!$c:$c"))+SUMIF(INDIRECT("'"&amp;BF$9&amp;"'!$d:$d"),$O10,INDIRECT("'"&amp;BF$9&amp;"'!$e:$e")),"")</calculatedColumnFormula>
    </tableColumn>
    <tableColumn id="62" name="Semaine 44" dataDxfId="16">
      <calculatedColumnFormula>IFERROR(SUMIF(INDIRECT("'"&amp;BG$9&amp;"'!$b:$b"),$O10,INDIRECT("'"&amp;BG$9&amp;"'!$c:$c"))+SUMIF(INDIRECT("'"&amp;BG$9&amp;"'!$d:$d"),$O10,INDIRECT("'"&amp;BG$9&amp;"'!$e:$e")),"")</calculatedColumnFormula>
    </tableColumn>
    <tableColumn id="63" name="Semaine 45" dataDxfId="15">
      <calculatedColumnFormula>IFERROR(SUMIF(INDIRECT("'"&amp;BH$9&amp;"'!$b:$b"),$O10,INDIRECT("'"&amp;BH$9&amp;"'!$c:$c"))+SUMIF(INDIRECT("'"&amp;BH$9&amp;"'!$d:$d"),$O10,INDIRECT("'"&amp;BH$9&amp;"'!$e:$e")),"")</calculatedColumnFormula>
    </tableColumn>
    <tableColumn id="64" name="Semaine 46" dataDxfId="14">
      <calculatedColumnFormula>IFERROR(SUMIF(INDIRECT("'"&amp;BI$9&amp;"'!$b:$b"),$O10,INDIRECT("'"&amp;BI$9&amp;"'!$c:$c"))+SUMIF(INDIRECT("'"&amp;BI$9&amp;"'!$d:$d"),$O10,INDIRECT("'"&amp;BI$9&amp;"'!$e:$e")),"")</calculatedColumnFormula>
    </tableColumn>
    <tableColumn id="65" name="Semaine 47" dataDxfId="13">
      <calculatedColumnFormula>IFERROR(SUMIF(INDIRECT("'"&amp;BJ$9&amp;"'!$b:$b"),$O10,INDIRECT("'"&amp;BJ$9&amp;"'!$c:$c"))+SUMIF(INDIRECT("'"&amp;BJ$9&amp;"'!$d:$d"),$O10,INDIRECT("'"&amp;BJ$9&amp;"'!$e:$e")),"")</calculatedColumnFormula>
    </tableColumn>
    <tableColumn id="66" name="Semaine 48" dataDxfId="12">
      <calculatedColumnFormula>IFERROR(SUMIF(INDIRECT("'"&amp;BK$9&amp;"'!$b:$b"),$O10,INDIRECT("'"&amp;BK$9&amp;"'!$c:$c"))+SUMIF(INDIRECT("'"&amp;BK$9&amp;"'!$d:$d"),$O10,INDIRECT("'"&amp;BK$9&amp;"'!$e:$e")),"")</calculatedColumnFormula>
    </tableColumn>
    <tableColumn id="67" name="Semaine 49" dataDxfId="11">
      <calculatedColumnFormula>IFERROR(SUMIF(INDIRECT("'"&amp;BL$9&amp;"'!$b:$b"),$O10,INDIRECT("'"&amp;BL$9&amp;"'!$c:$c"))+SUMIF(INDIRECT("'"&amp;BL$9&amp;"'!$d:$d"),$O10,INDIRECT("'"&amp;BL$9&amp;"'!$e:$e")),"")</calculatedColumnFormula>
    </tableColumn>
    <tableColumn id="68" name="Semaine 50" dataDxfId="10">
      <calculatedColumnFormula>IFERROR(SUMIF(INDIRECT("'"&amp;BM$9&amp;"'!$b:$b"),$O10,INDIRECT("'"&amp;BM$9&amp;"'!$c:$c"))+SUMIF(INDIRECT("'"&amp;BM$9&amp;"'!$d:$d"),$O10,INDIRECT("'"&amp;BM$9&amp;"'!$e:$e")),"")</calculatedColumnFormula>
    </tableColumn>
    <tableColumn id="69" name="Semaine 51" dataDxfId="9">
      <calculatedColumnFormula>IFERROR(SUMIF(INDIRECT("'"&amp;BN$9&amp;"'!$b:$b"),$O10,INDIRECT("'"&amp;BN$9&amp;"'!$c:$c"))+SUMIF(INDIRECT("'"&amp;BN$9&amp;"'!$d:$d"),$O10,INDIRECT("'"&amp;BN$9&amp;"'!$e:$e")),"")</calculatedColumnFormula>
    </tableColumn>
    <tableColumn id="70" name="Semaine 52" dataDxfId="8">
      <calculatedColumnFormula>IFERROR(SUMIF(INDIRECT("'"&amp;BO$9&amp;"'!$b:$b"),$O10,INDIRECT("'"&amp;BO$9&amp;"'!$c:$c"))+SUMIF(INDIRECT("'"&amp;BO$9&amp;"'!$d:$d"),$O10,INDIRECT("'"&amp;BO$9&amp;"'!$e:$e")),"")</calculatedColumnFormula>
    </tableColumn>
    <tableColumn id="71" name="Semaine 53" dataDxfId="7">
      <calculatedColumnFormula>IFERROR(SUMIF(INDIRECT("'"&amp;BP$9&amp;"'!$b:$b"),$O10,INDIRECT("'"&amp;BP$9&amp;"'!$c:$c"))+SUMIF(INDIRECT("'"&amp;BP$9&amp;"'!$d:$d"),$O10,INDIRECT("'"&amp;BP$9&amp;"'!$e:$e")),"")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nistra.fr/index.php?id=debats-aubette" TargetMode="External"/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BP114"/>
  <sheetViews>
    <sheetView tabSelected="1" topLeftCell="N2" zoomScale="70" zoomScaleNormal="70" zoomScalePageLayoutView="70" workbookViewId="0">
      <selection activeCell="P5" sqref="P5"/>
    </sheetView>
  </sheetViews>
  <sheetFormatPr baseColWidth="10" defaultColWidth="10.83203125" defaultRowHeight="23" outlineLevelCol="1" x14ac:dyDescent="0"/>
  <cols>
    <col min="1" max="2" width="3.33203125" style="135" hidden="1" customWidth="1"/>
    <col min="3" max="3" width="18.83203125" style="50" customWidth="1"/>
    <col min="4" max="4" width="76.5" style="58" customWidth="1"/>
    <col min="5" max="5" width="21.1640625" style="56" customWidth="1"/>
    <col min="6" max="6" width="26.1640625" style="62" hidden="1" customWidth="1" outlineLevel="1"/>
    <col min="7" max="7" width="17.83203125" style="62" customWidth="1" outlineLevel="1"/>
    <col min="8" max="8" width="15" style="62" customWidth="1" outlineLevel="1"/>
    <col min="9" max="9" width="9.83203125" style="50" customWidth="1"/>
    <col min="10" max="10" width="10.83203125" style="50" customWidth="1"/>
    <col min="11" max="11" width="24.6640625" style="50" customWidth="1"/>
    <col min="12" max="12" width="22" style="50" customWidth="1"/>
    <col min="13" max="13" width="56.6640625" style="50" customWidth="1"/>
    <col min="14" max="14" width="18.1640625" style="50" customWidth="1"/>
    <col min="15" max="15" width="100.6640625" style="50" customWidth="1"/>
    <col min="16" max="16" width="14.33203125" style="50" customWidth="1"/>
    <col min="17" max="17" width="14.33203125" style="136" customWidth="1"/>
    <col min="18" max="24" width="14.33203125" style="50" customWidth="1"/>
    <col min="25" max="68" width="15.6640625" style="50" customWidth="1"/>
    <col min="69" max="16384" width="10.83203125" style="50"/>
  </cols>
  <sheetData>
    <row r="1" spans="1:68" ht="33" customHeight="1">
      <c r="C1" s="173" t="s">
        <v>10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</row>
    <row r="2" spans="1:68" ht="25" customHeight="1">
      <c r="C2" s="156">
        <f ca="1">SUM(J10:J39)</f>
        <v>0.43263888888888885</v>
      </c>
      <c r="D2" s="63" t="s">
        <v>80</v>
      </c>
      <c r="E2" s="50"/>
      <c r="F2" s="50"/>
      <c r="G2" s="50"/>
      <c r="H2" s="50"/>
      <c r="N2" s="55"/>
    </row>
    <row r="3" spans="1:68" ht="25" customHeight="1">
      <c r="C3" s="64" t="e">
        <f>'Semaine 2'!F44+'Semaine 3'!F44+#REF!+#REF!</f>
        <v>#REF!</v>
      </c>
      <c r="D3" s="63" t="s">
        <v>79</v>
      </c>
      <c r="E3" s="50"/>
      <c r="F3" s="50"/>
      <c r="G3" s="50"/>
      <c r="H3" s="50"/>
      <c r="M3" s="54" t="s">
        <v>60</v>
      </c>
      <c r="N3" s="55"/>
    </row>
    <row r="4" spans="1:68" ht="22" customHeight="1" thickBot="1">
      <c r="C4" s="155">
        <f>COUNTA(D10:D39)</f>
        <v>30</v>
      </c>
      <c r="D4" s="83" t="s">
        <v>57</v>
      </c>
      <c r="E4" s="50"/>
      <c r="F4" s="50"/>
      <c r="G4" s="50"/>
      <c r="H4" s="50"/>
      <c r="M4" s="81">
        <f ca="1">TODAY()</f>
        <v>41752</v>
      </c>
      <c r="N4" s="55"/>
    </row>
    <row r="5" spans="1:68" ht="22" customHeight="1" thickTop="1">
      <c r="C5" s="155">
        <f>COUNTIF(C10:C39,"*Terminé*")</f>
        <v>12</v>
      </c>
      <c r="D5" s="84" t="s">
        <v>56</v>
      </c>
      <c r="F5" s="50"/>
      <c r="G5" s="56"/>
      <c r="H5" s="50"/>
      <c r="I5" s="67" t="s">
        <v>61</v>
      </c>
      <c r="J5" s="73"/>
      <c r="K5" s="68" t="s">
        <v>72</v>
      </c>
      <c r="L5" s="69" t="s">
        <v>62</v>
      </c>
      <c r="M5" s="54" t="s">
        <v>70</v>
      </c>
      <c r="N5" s="55"/>
    </row>
    <row r="6" spans="1:68" ht="22" customHeight="1" thickBot="1">
      <c r="C6" s="82">
        <f>C4-C5-C7</f>
        <v>6</v>
      </c>
      <c r="D6" s="85" t="s">
        <v>59</v>
      </c>
      <c r="F6" s="50"/>
      <c r="G6" s="56"/>
      <c r="H6" s="56"/>
      <c r="I6" s="70" t="s">
        <v>71</v>
      </c>
      <c r="J6" s="71"/>
      <c r="K6" s="74"/>
      <c r="L6" s="72">
        <f>K6*6.5</f>
        <v>0</v>
      </c>
      <c r="M6" s="75" t="s">
        <v>88</v>
      </c>
      <c r="N6" s="55"/>
    </row>
    <row r="7" spans="1:68" ht="23" customHeight="1" thickTop="1" thickBot="1">
      <c r="C7" s="155">
        <f>COUNTIF(C10:C39,"*A initier*")</f>
        <v>12</v>
      </c>
      <c r="D7" s="86" t="s">
        <v>58</v>
      </c>
      <c r="F7" s="50"/>
      <c r="G7" s="52"/>
      <c r="H7" s="56"/>
      <c r="I7" s="57"/>
      <c r="K7" s="51"/>
      <c r="L7" s="53"/>
      <c r="M7" s="55"/>
      <c r="N7" s="55"/>
    </row>
    <row r="8" spans="1:68" ht="24" thickBot="1">
      <c r="E8" s="59"/>
      <c r="F8" s="56"/>
      <c r="G8" s="56"/>
      <c r="H8" s="56"/>
      <c r="I8" s="174" t="s">
        <v>51</v>
      </c>
      <c r="J8" s="175"/>
      <c r="K8" s="171" t="s">
        <v>52</v>
      </c>
      <c r="L8" s="172"/>
    </row>
    <row r="9" spans="1:68" ht="82" customHeight="1" thickTop="1">
      <c r="C9" s="153" t="s">
        <v>53</v>
      </c>
      <c r="D9" s="154" t="s">
        <v>9</v>
      </c>
      <c r="E9" s="146" t="s">
        <v>55</v>
      </c>
      <c r="F9" s="138" t="s">
        <v>28</v>
      </c>
      <c r="G9" s="138" t="s">
        <v>30</v>
      </c>
      <c r="H9" s="139" t="s">
        <v>11</v>
      </c>
      <c r="I9" s="140" t="s">
        <v>68</v>
      </c>
      <c r="J9" s="141" t="s">
        <v>69</v>
      </c>
      <c r="K9" s="142" t="s">
        <v>7</v>
      </c>
      <c r="L9" s="143" t="s">
        <v>8</v>
      </c>
      <c r="M9" s="144" t="s">
        <v>12</v>
      </c>
      <c r="N9" s="145" t="s">
        <v>54</v>
      </c>
      <c r="O9" s="144" t="s">
        <v>107</v>
      </c>
      <c r="P9" s="144" t="s">
        <v>161</v>
      </c>
      <c r="Q9" s="144" t="s">
        <v>108</v>
      </c>
      <c r="R9" s="144" t="s">
        <v>109</v>
      </c>
      <c r="S9" s="144" t="s">
        <v>110</v>
      </c>
      <c r="T9" s="144" t="s">
        <v>111</v>
      </c>
      <c r="U9" s="144" t="s">
        <v>112</v>
      </c>
      <c r="V9" s="144" t="s">
        <v>113</v>
      </c>
      <c r="W9" s="144" t="s">
        <v>114</v>
      </c>
      <c r="X9" s="144" t="s">
        <v>115</v>
      </c>
      <c r="Y9" s="144" t="s">
        <v>116</v>
      </c>
      <c r="Z9" s="144" t="s">
        <v>117</v>
      </c>
      <c r="AA9" s="144" t="s">
        <v>118</v>
      </c>
      <c r="AB9" s="144" t="s">
        <v>119</v>
      </c>
      <c r="AC9" s="144" t="s">
        <v>120</v>
      </c>
      <c r="AD9" s="144" t="s">
        <v>121</v>
      </c>
      <c r="AE9" s="144" t="s">
        <v>122</v>
      </c>
      <c r="AF9" s="144" t="s">
        <v>123</v>
      </c>
      <c r="AG9" s="144" t="s">
        <v>124</v>
      </c>
      <c r="AH9" s="144" t="s">
        <v>125</v>
      </c>
      <c r="AI9" s="144" t="s">
        <v>126</v>
      </c>
      <c r="AJ9" s="144" t="s">
        <v>127</v>
      </c>
      <c r="AK9" s="144" t="s">
        <v>128</v>
      </c>
      <c r="AL9" s="144" t="s">
        <v>129</v>
      </c>
      <c r="AM9" s="144" t="s">
        <v>130</v>
      </c>
      <c r="AN9" s="144" t="s">
        <v>131</v>
      </c>
      <c r="AO9" s="144" t="s">
        <v>132</v>
      </c>
      <c r="AP9" s="144" t="s">
        <v>133</v>
      </c>
      <c r="AQ9" s="144" t="s">
        <v>134</v>
      </c>
      <c r="AR9" s="144" t="s">
        <v>135</v>
      </c>
      <c r="AS9" s="144" t="s">
        <v>136</v>
      </c>
      <c r="AT9" s="144" t="s">
        <v>137</v>
      </c>
      <c r="AU9" s="144" t="s">
        <v>138</v>
      </c>
      <c r="AV9" s="144" t="s">
        <v>139</v>
      </c>
      <c r="AW9" s="144" t="s">
        <v>140</v>
      </c>
      <c r="AX9" s="144" t="s">
        <v>141</v>
      </c>
      <c r="AY9" s="144" t="s">
        <v>142</v>
      </c>
      <c r="AZ9" s="144" t="s">
        <v>143</v>
      </c>
      <c r="BA9" s="144" t="s">
        <v>144</v>
      </c>
      <c r="BB9" s="144" t="s">
        <v>145</v>
      </c>
      <c r="BC9" s="144" t="s">
        <v>146</v>
      </c>
      <c r="BD9" s="144" t="s">
        <v>147</v>
      </c>
      <c r="BE9" s="144" t="s">
        <v>148</v>
      </c>
      <c r="BF9" s="144" t="s">
        <v>149</v>
      </c>
      <c r="BG9" s="144" t="s">
        <v>150</v>
      </c>
      <c r="BH9" s="144" t="s">
        <v>151</v>
      </c>
      <c r="BI9" s="144" t="s">
        <v>152</v>
      </c>
      <c r="BJ9" s="144" t="s">
        <v>153</v>
      </c>
      <c r="BK9" s="144" t="s">
        <v>154</v>
      </c>
      <c r="BL9" s="144" t="s">
        <v>155</v>
      </c>
      <c r="BM9" s="144" t="s">
        <v>156</v>
      </c>
      <c r="BN9" s="144" t="s">
        <v>157</v>
      </c>
      <c r="BO9" s="144" t="s">
        <v>158</v>
      </c>
      <c r="BP9" s="144" t="s">
        <v>159</v>
      </c>
    </row>
    <row r="10" spans="1:68" s="60" customFormat="1" ht="30" customHeight="1">
      <c r="A10" s="61">
        <f>IF(D10="","",SUMPRODUCT((D$10:D$39&lt;=D10)-(ISBLANK(D$10:D$39))))</f>
        <v>2</v>
      </c>
      <c r="B10" s="61" t="str">
        <f t="shared" ref="B10:B32" si="0">IF(ISNA(MATCH(MIN(A$10:A$32)+ROW()-ROW(B$10),A$10:A$32,0)),"",INDEX(D$10:D$39,MATCH(MIN(A$10:A$32)+ROW()-ROW(B$10),A$10:A$32,0)))</f>
        <v>Adapter les sites anglais et allemands au nouveau portail</v>
      </c>
      <c r="C10" s="147" t="s">
        <v>36</v>
      </c>
      <c r="D10" s="48" t="s">
        <v>38</v>
      </c>
      <c r="E10" s="87" t="s">
        <v>103</v>
      </c>
      <c r="F10" s="88"/>
      <c r="G10" s="88" t="s">
        <v>31</v>
      </c>
      <c r="H10" s="89">
        <v>41548</v>
      </c>
      <c r="I10" s="76">
        <v>3.5208333333333335</v>
      </c>
      <c r="J10" s="77">
        <f ca="1">IFERROR(SUM(OFFSET(Tableau2[[#Headers],[Semaine1]:[Semaine 53]],MATCH(Tableau2[[#This Row],[Tâche]],Tableau2[Tâches],0),0)),"")</f>
        <v>0</v>
      </c>
      <c r="K10" s="78">
        <v>41792</v>
      </c>
      <c r="L10" s="79"/>
      <c r="M10" s="49"/>
      <c r="N10" s="65"/>
      <c r="O10" s="60" t="str">
        <f t="array" ref="O10">IFERROR(INDEX(Tableau2[Tâche],SMALL(IF((Tableau2[Statut (A initier - commencé - en cours - finalisation - terminé)]&lt;&gt;"terminé")*(Tableau2[Tâche]&lt;&gt;"")=1,ROW(Tableau2[Tâche])-9),ROW(Tableau2[[#This Row],[Commanditaire]])-9),1),"")</f>
        <v>Adapter les sites anglais et allemands au nouveau portail</v>
      </c>
      <c r="P10" s="137" t="str">
        <f t="shared" ref="P10:P35" ca="1" si="1">IFERROR(SUMIF(INDIRECT("'"&amp;P$9&amp;"'!$b:$b"),$D10,INDIRECT("'"&amp;P$9&amp;"'!$c:$c"))+SUMIF(INDIRECT("'"&amp;P$9&amp;"'!$d:$d"),$D10,INDIRECT("'"&amp;P$9&amp;"'!$e:$e")),"")</f>
        <v/>
      </c>
      <c r="Q10" s="137">
        <f t="shared" ref="Q10:AF39" ca="1" si="2">IFERROR(SUMIF(INDIRECT("'"&amp;Q$9&amp;"'!$b:$b"),$O10,INDIRECT("'"&amp;Q$9&amp;"'!$c:$c"))+SUMIF(INDIRECT("'"&amp;Q$9&amp;"'!$d:$d"),$O10,INDIRECT("'"&amp;Q$9&amp;"'!$e:$e")),"")</f>
        <v>0</v>
      </c>
      <c r="R10" s="137">
        <f t="shared" ca="1" si="2"/>
        <v>0</v>
      </c>
      <c r="S10" s="137">
        <f t="shared" ca="1" si="2"/>
        <v>0</v>
      </c>
      <c r="T10" s="137">
        <f t="shared" ca="1" si="2"/>
        <v>0</v>
      </c>
      <c r="U10" s="137">
        <f t="shared" ca="1" si="2"/>
        <v>0</v>
      </c>
      <c r="V10" s="137">
        <f t="shared" ca="1" si="2"/>
        <v>0</v>
      </c>
      <c r="W10" s="137" t="str">
        <f t="shared" ca="1" si="2"/>
        <v/>
      </c>
      <c r="X10" s="137" t="str">
        <f t="shared" ca="1" si="2"/>
        <v/>
      </c>
      <c r="Y10" s="137" t="str">
        <f t="shared" ca="1" si="2"/>
        <v/>
      </c>
      <c r="Z10" s="137" t="str">
        <f t="shared" ca="1" si="2"/>
        <v/>
      </c>
      <c r="AA10" s="137" t="str">
        <f t="shared" ca="1" si="2"/>
        <v/>
      </c>
      <c r="AB10" s="137" t="str">
        <f t="shared" ca="1" si="2"/>
        <v/>
      </c>
      <c r="AC10" s="137" t="str">
        <f t="shared" ca="1" si="2"/>
        <v/>
      </c>
      <c r="AD10" s="137" t="str">
        <f t="shared" ca="1" si="2"/>
        <v/>
      </c>
      <c r="AE10" s="137" t="str">
        <f t="shared" ca="1" si="2"/>
        <v/>
      </c>
      <c r="AF10" s="137" t="str">
        <f t="shared" ca="1" si="2"/>
        <v/>
      </c>
      <c r="AG10" s="137" t="str">
        <f t="shared" ref="R10:BP15" ca="1" si="3">IFERROR(SUMIF(INDIRECT("'"&amp;AG$9&amp;"'!$b:$b"),$O10,INDIRECT("'"&amp;AG$9&amp;"'!$c:$c"))+SUMIF(INDIRECT("'"&amp;AG$9&amp;"'!$d:$d"),$O10,INDIRECT("'"&amp;AG$9&amp;"'!$e:$e")),"")</f>
        <v/>
      </c>
      <c r="AH10" s="137" t="str">
        <f t="shared" ca="1" si="3"/>
        <v/>
      </c>
      <c r="AI10" s="137" t="str">
        <f t="shared" ca="1" si="3"/>
        <v/>
      </c>
      <c r="AJ10" s="137" t="str">
        <f t="shared" ca="1" si="3"/>
        <v/>
      </c>
      <c r="AK10" s="137" t="str">
        <f t="shared" ca="1" si="3"/>
        <v/>
      </c>
      <c r="AL10" s="137" t="str">
        <f t="shared" ca="1" si="3"/>
        <v/>
      </c>
      <c r="AM10" s="137" t="str">
        <f t="shared" ca="1" si="3"/>
        <v/>
      </c>
      <c r="AN10" s="137" t="str">
        <f t="shared" ca="1" si="3"/>
        <v/>
      </c>
      <c r="AO10" s="137" t="str">
        <f t="shared" ca="1" si="3"/>
        <v/>
      </c>
      <c r="AP10" s="137" t="str">
        <f t="shared" ca="1" si="3"/>
        <v/>
      </c>
      <c r="AQ10" s="137" t="str">
        <f t="shared" ca="1" si="3"/>
        <v/>
      </c>
      <c r="AR10" s="137" t="str">
        <f t="shared" ca="1" si="3"/>
        <v/>
      </c>
      <c r="AS10" s="137" t="str">
        <f t="shared" ca="1" si="3"/>
        <v/>
      </c>
      <c r="AT10" s="137" t="str">
        <f t="shared" ca="1" si="3"/>
        <v/>
      </c>
      <c r="AU10" s="137" t="str">
        <f t="shared" ca="1" si="3"/>
        <v/>
      </c>
      <c r="AV10" s="137" t="str">
        <f t="shared" ca="1" si="3"/>
        <v/>
      </c>
      <c r="AW10" s="137" t="str">
        <f t="shared" ca="1" si="3"/>
        <v/>
      </c>
      <c r="AX10" s="137" t="str">
        <f t="shared" ca="1" si="3"/>
        <v/>
      </c>
      <c r="AY10" s="137" t="str">
        <f t="shared" ca="1" si="3"/>
        <v/>
      </c>
      <c r="AZ10" s="137" t="str">
        <f t="shared" ca="1" si="3"/>
        <v/>
      </c>
      <c r="BA10" s="137" t="str">
        <f t="shared" ca="1" si="3"/>
        <v/>
      </c>
      <c r="BB10" s="137" t="str">
        <f t="shared" ca="1" si="3"/>
        <v/>
      </c>
      <c r="BC10" s="137" t="str">
        <f t="shared" ca="1" si="3"/>
        <v/>
      </c>
      <c r="BD10" s="137" t="str">
        <f t="shared" ca="1" si="3"/>
        <v/>
      </c>
      <c r="BE10" s="137" t="str">
        <f t="shared" ca="1" si="3"/>
        <v/>
      </c>
      <c r="BF10" s="137" t="str">
        <f t="shared" ca="1" si="3"/>
        <v/>
      </c>
      <c r="BG10" s="137" t="str">
        <f t="shared" ca="1" si="3"/>
        <v/>
      </c>
      <c r="BH10" s="137" t="str">
        <f t="shared" ca="1" si="3"/>
        <v/>
      </c>
      <c r="BI10" s="137" t="str">
        <f t="shared" ca="1" si="3"/>
        <v/>
      </c>
      <c r="BJ10" s="137" t="str">
        <f t="shared" ca="1" si="3"/>
        <v/>
      </c>
      <c r="BK10" s="137" t="str">
        <f t="shared" ca="1" si="3"/>
        <v/>
      </c>
      <c r="BL10" s="137" t="str">
        <f t="shared" ca="1" si="3"/>
        <v/>
      </c>
      <c r="BM10" s="137" t="str">
        <f t="shared" ca="1" si="3"/>
        <v/>
      </c>
      <c r="BN10" s="137" t="str">
        <f t="shared" ca="1" si="3"/>
        <v/>
      </c>
      <c r="BO10" s="137" t="str">
        <f t="shared" ca="1" si="3"/>
        <v/>
      </c>
      <c r="BP10" s="137" t="str">
        <f t="shared" ca="1" si="3"/>
        <v/>
      </c>
    </row>
    <row r="11" spans="1:68" s="60" customFormat="1" ht="30" customHeight="1">
      <c r="A11" s="61">
        <f>IF(D11="","",SUMPRODUCT((D$10:D$39&lt;=D11)-(ISBLANK(D$10:D$39))))</f>
        <v>6</v>
      </c>
      <c r="B11" s="61" t="str">
        <f t="shared" si="0"/>
        <v>Imprimer arborescence des pages en anglais / allemand</v>
      </c>
      <c r="C11" s="148" t="s">
        <v>41</v>
      </c>
      <c r="D11" s="48" t="s">
        <v>87</v>
      </c>
      <c r="E11" s="87" t="s">
        <v>49</v>
      </c>
      <c r="F11" s="88"/>
      <c r="G11" s="88" t="s">
        <v>50</v>
      </c>
      <c r="H11" s="89">
        <v>41655</v>
      </c>
      <c r="I11" s="76">
        <v>0.25</v>
      </c>
      <c r="J11" s="77">
        <f ca="1">IFERROR(SUM(OFFSET(Tableau2[[#Headers],[Semaine1]:[Semaine 53]],MATCH(Tableau2[[#This Row],[Tâche]],Tableau2[Tâches],0),0)),"")</f>
        <v>0</v>
      </c>
      <c r="K11" s="80">
        <v>41673</v>
      </c>
      <c r="L11" s="79"/>
      <c r="M11" s="49"/>
      <c r="N11" s="66"/>
      <c r="O11" s="60" t="str">
        <f t="array" ref="O11">IFERROR(INDEX(Tableau2[Tâche],SMALL(IF((Tableau2[Statut (A initier - commencé - en cours - finalisation - terminé)]&lt;&gt;"terminé")*(Tableau2[Tâche]&lt;&gt;"")=1,ROW(Tableau2[Tâche])-9),ROW(Tableau2[[#This Row],[Commanditaire]])-9),1),"")</f>
        <v>Concevoir powerpoint "Org" (bench + analyse + proposition)</v>
      </c>
      <c r="P11" s="137" t="str">
        <f t="shared" ca="1" si="1"/>
        <v/>
      </c>
      <c r="Q11" s="137">
        <f t="shared" ca="1" si="2"/>
        <v>0</v>
      </c>
      <c r="R11" s="137">
        <f t="shared" ca="1" si="3"/>
        <v>0</v>
      </c>
      <c r="S11" s="137">
        <f t="shared" ca="1" si="3"/>
        <v>0</v>
      </c>
      <c r="T11" s="137">
        <f t="shared" ca="1" si="3"/>
        <v>0</v>
      </c>
      <c r="U11" s="137">
        <f t="shared" ca="1" si="3"/>
        <v>0</v>
      </c>
      <c r="V11" s="137">
        <f t="shared" ca="1" si="3"/>
        <v>0</v>
      </c>
      <c r="W11" s="137" t="str">
        <f t="shared" ca="1" si="3"/>
        <v/>
      </c>
      <c r="X11" s="137" t="str">
        <f t="shared" ca="1" si="3"/>
        <v/>
      </c>
      <c r="Y11" s="137" t="str">
        <f t="shared" ca="1" si="3"/>
        <v/>
      </c>
      <c r="Z11" s="137" t="str">
        <f t="shared" ca="1" si="3"/>
        <v/>
      </c>
      <c r="AA11" s="137" t="str">
        <f t="shared" ca="1" si="3"/>
        <v/>
      </c>
      <c r="AB11" s="137" t="str">
        <f t="shared" ca="1" si="3"/>
        <v/>
      </c>
      <c r="AC11" s="137" t="str">
        <f t="shared" ca="1" si="3"/>
        <v/>
      </c>
      <c r="AD11" s="137" t="str">
        <f t="shared" ca="1" si="3"/>
        <v/>
      </c>
      <c r="AE11" s="137" t="str">
        <f t="shared" ca="1" si="3"/>
        <v/>
      </c>
      <c r="AF11" s="137" t="str">
        <f t="shared" ca="1" si="3"/>
        <v/>
      </c>
      <c r="AG11" s="137" t="str">
        <f t="shared" ca="1" si="3"/>
        <v/>
      </c>
      <c r="AH11" s="137" t="str">
        <f t="shared" ca="1" si="3"/>
        <v/>
      </c>
      <c r="AI11" s="137" t="str">
        <f t="shared" ca="1" si="3"/>
        <v/>
      </c>
      <c r="AJ11" s="137" t="str">
        <f t="shared" ca="1" si="3"/>
        <v/>
      </c>
      <c r="AK11" s="137" t="str">
        <f t="shared" ca="1" si="3"/>
        <v/>
      </c>
      <c r="AL11" s="137" t="str">
        <f t="shared" ca="1" si="3"/>
        <v/>
      </c>
      <c r="AM11" s="137" t="str">
        <f t="shared" ca="1" si="3"/>
        <v/>
      </c>
      <c r="AN11" s="137" t="str">
        <f t="shared" ca="1" si="3"/>
        <v/>
      </c>
      <c r="AO11" s="137" t="str">
        <f t="shared" ca="1" si="3"/>
        <v/>
      </c>
      <c r="AP11" s="137" t="str">
        <f t="shared" ca="1" si="3"/>
        <v/>
      </c>
      <c r="AQ11" s="137" t="str">
        <f t="shared" ca="1" si="3"/>
        <v/>
      </c>
      <c r="AR11" s="137" t="str">
        <f t="shared" ca="1" si="3"/>
        <v/>
      </c>
      <c r="AS11" s="137" t="str">
        <f t="shared" ca="1" si="3"/>
        <v/>
      </c>
      <c r="AT11" s="137" t="str">
        <f t="shared" ca="1" si="3"/>
        <v/>
      </c>
      <c r="AU11" s="137" t="str">
        <f t="shared" ca="1" si="3"/>
        <v/>
      </c>
      <c r="AV11" s="137" t="str">
        <f t="shared" ca="1" si="3"/>
        <v/>
      </c>
      <c r="AW11" s="137" t="str">
        <f t="shared" ca="1" si="3"/>
        <v/>
      </c>
      <c r="AX11" s="137" t="str">
        <f t="shared" ca="1" si="3"/>
        <v/>
      </c>
      <c r="AY11" s="137" t="str">
        <f t="shared" ca="1" si="3"/>
        <v/>
      </c>
      <c r="AZ11" s="137" t="str">
        <f t="shared" ca="1" si="3"/>
        <v/>
      </c>
      <c r="BA11" s="137" t="str">
        <f t="shared" ca="1" si="3"/>
        <v/>
      </c>
      <c r="BB11" s="137" t="str">
        <f t="shared" ca="1" si="3"/>
        <v/>
      </c>
      <c r="BC11" s="137" t="str">
        <f t="shared" ca="1" si="3"/>
        <v/>
      </c>
      <c r="BD11" s="137" t="str">
        <f t="shared" ca="1" si="3"/>
        <v/>
      </c>
      <c r="BE11" s="137" t="str">
        <f t="shared" ca="1" si="3"/>
        <v/>
      </c>
      <c r="BF11" s="137" t="str">
        <f t="shared" ca="1" si="3"/>
        <v/>
      </c>
      <c r="BG11" s="137" t="str">
        <f t="shared" ca="1" si="3"/>
        <v/>
      </c>
      <c r="BH11" s="137" t="str">
        <f t="shared" ca="1" si="3"/>
        <v/>
      </c>
      <c r="BI11" s="137" t="str">
        <f t="shared" ca="1" si="3"/>
        <v/>
      </c>
      <c r="BJ11" s="137" t="str">
        <f t="shared" ca="1" si="3"/>
        <v/>
      </c>
      <c r="BK11" s="137" t="str">
        <f t="shared" ca="1" si="3"/>
        <v/>
      </c>
      <c r="BL11" s="137" t="str">
        <f t="shared" ca="1" si="3"/>
        <v/>
      </c>
      <c r="BM11" s="137" t="str">
        <f t="shared" ca="1" si="3"/>
        <v/>
      </c>
      <c r="BN11" s="137" t="str">
        <f t="shared" ca="1" si="3"/>
        <v/>
      </c>
      <c r="BO11" s="137" t="str">
        <f t="shared" ca="1" si="3"/>
        <v/>
      </c>
      <c r="BP11" s="137" t="str">
        <f t="shared" ca="1" si="3"/>
        <v/>
      </c>
    </row>
    <row r="12" spans="1:68" s="60" customFormat="1" ht="30" customHeight="1">
      <c r="A12" s="61">
        <f>IF(D12="","",SUMPRODUCT((D$10:D$39&lt;=D12)-(ISBLANK(D$10:D$39))))</f>
        <v>17</v>
      </c>
      <c r="B12" s="61" t="str">
        <f t="shared" si="0"/>
        <v>Envoyer guide des bonnes pratiques éditoriales aux contributeurs Typo3</v>
      </c>
      <c r="C12" s="148" t="s">
        <v>41</v>
      </c>
      <c r="D12" s="48" t="s">
        <v>89</v>
      </c>
      <c r="E12" s="87" t="s">
        <v>49</v>
      </c>
      <c r="F12" s="88" t="s">
        <v>37</v>
      </c>
      <c r="G12" s="88" t="s">
        <v>88</v>
      </c>
      <c r="H12" s="89">
        <v>41645</v>
      </c>
      <c r="I12" s="76">
        <v>8.3333333333333329E-2</v>
      </c>
      <c r="J12" s="77">
        <f ca="1">IFERROR(SUM(OFFSET(Tableau2[[#Headers],[Semaine1]:[Semaine 53]],MATCH(Tableau2[[#This Row],[Tâche]],Tableau2[Tâches],0),0)),"")</f>
        <v>0</v>
      </c>
      <c r="K12" s="78">
        <v>41673</v>
      </c>
      <c r="L12" s="79"/>
      <c r="M12" s="49"/>
      <c r="N12" s="66"/>
      <c r="O12" s="60" t="str">
        <f t="array" ref="O12">IFERROR(INDEX(Tableau2[Tâche],SMALL(IF((Tableau2[Statut (A initier - commencé - en cours - finalisation - terminé)]&lt;&gt;"terminé")*(Tableau2[Tâche]&lt;&gt;"")=1,ROW(Tableau2[Tâche])-9),ROW(Tableau2[[#This Row],[Commanditaire]])-9),1),"")</f>
        <v>Faire le ménage dans Redmine (bugs relevés suite au lancement du site)</v>
      </c>
      <c r="P12" s="137" t="str">
        <f t="shared" ca="1" si="1"/>
        <v/>
      </c>
      <c r="Q12" s="137">
        <f t="shared" ca="1" si="2"/>
        <v>0</v>
      </c>
      <c r="R12" s="137">
        <f t="shared" ca="1" si="3"/>
        <v>0</v>
      </c>
      <c r="S12" s="137">
        <f t="shared" ca="1" si="3"/>
        <v>0</v>
      </c>
      <c r="T12" s="137">
        <f t="shared" ca="1" si="3"/>
        <v>0</v>
      </c>
      <c r="U12" s="137">
        <f t="shared" ca="1" si="3"/>
        <v>0</v>
      </c>
      <c r="V12" s="137">
        <f t="shared" ca="1" si="3"/>
        <v>0</v>
      </c>
      <c r="W12" s="137" t="str">
        <f t="shared" ca="1" si="3"/>
        <v/>
      </c>
      <c r="X12" s="137" t="str">
        <f t="shared" ca="1" si="3"/>
        <v/>
      </c>
      <c r="Y12" s="137" t="str">
        <f t="shared" ca="1" si="3"/>
        <v/>
      </c>
      <c r="Z12" s="137" t="str">
        <f t="shared" ca="1" si="3"/>
        <v/>
      </c>
      <c r="AA12" s="137" t="str">
        <f t="shared" ca="1" si="3"/>
        <v/>
      </c>
      <c r="AB12" s="137" t="str">
        <f t="shared" ca="1" si="3"/>
        <v/>
      </c>
      <c r="AC12" s="137" t="str">
        <f t="shared" ca="1" si="3"/>
        <v/>
      </c>
      <c r="AD12" s="137" t="str">
        <f t="shared" ca="1" si="3"/>
        <v/>
      </c>
      <c r="AE12" s="137" t="str">
        <f t="shared" ca="1" si="3"/>
        <v/>
      </c>
      <c r="AF12" s="137" t="str">
        <f t="shared" ca="1" si="3"/>
        <v/>
      </c>
      <c r="AG12" s="137" t="str">
        <f t="shared" ca="1" si="3"/>
        <v/>
      </c>
      <c r="AH12" s="137" t="str">
        <f t="shared" ca="1" si="3"/>
        <v/>
      </c>
      <c r="AI12" s="137" t="str">
        <f t="shared" ca="1" si="3"/>
        <v/>
      </c>
      <c r="AJ12" s="137" t="str">
        <f t="shared" ca="1" si="3"/>
        <v/>
      </c>
      <c r="AK12" s="137" t="str">
        <f t="shared" ca="1" si="3"/>
        <v/>
      </c>
      <c r="AL12" s="137" t="str">
        <f t="shared" ca="1" si="3"/>
        <v/>
      </c>
      <c r="AM12" s="137" t="str">
        <f t="shared" ca="1" si="3"/>
        <v/>
      </c>
      <c r="AN12" s="137" t="str">
        <f t="shared" ca="1" si="3"/>
        <v/>
      </c>
      <c r="AO12" s="137" t="str">
        <f t="shared" ca="1" si="3"/>
        <v/>
      </c>
      <c r="AP12" s="137" t="str">
        <f t="shared" ca="1" si="3"/>
        <v/>
      </c>
      <c r="AQ12" s="137" t="str">
        <f t="shared" ca="1" si="3"/>
        <v/>
      </c>
      <c r="AR12" s="137" t="str">
        <f t="shared" ca="1" si="3"/>
        <v/>
      </c>
      <c r="AS12" s="137" t="str">
        <f t="shared" ca="1" si="3"/>
        <v/>
      </c>
      <c r="AT12" s="137" t="str">
        <f t="shared" ca="1" si="3"/>
        <v/>
      </c>
      <c r="AU12" s="137" t="str">
        <f t="shared" ca="1" si="3"/>
        <v/>
      </c>
      <c r="AV12" s="137" t="str">
        <f t="shared" ca="1" si="3"/>
        <v/>
      </c>
      <c r="AW12" s="137" t="str">
        <f t="shared" ca="1" si="3"/>
        <v/>
      </c>
      <c r="AX12" s="137" t="str">
        <f t="shared" ca="1" si="3"/>
        <v/>
      </c>
      <c r="AY12" s="137" t="str">
        <f t="shared" ca="1" si="3"/>
        <v/>
      </c>
      <c r="AZ12" s="137" t="str">
        <f t="shared" ca="1" si="3"/>
        <v/>
      </c>
      <c r="BA12" s="137" t="str">
        <f t="shared" ca="1" si="3"/>
        <v/>
      </c>
      <c r="BB12" s="137" t="str">
        <f t="shared" ca="1" si="3"/>
        <v/>
      </c>
      <c r="BC12" s="137" t="str">
        <f t="shared" ca="1" si="3"/>
        <v/>
      </c>
      <c r="BD12" s="137" t="str">
        <f t="shared" ca="1" si="3"/>
        <v/>
      </c>
      <c r="BE12" s="137" t="str">
        <f t="shared" ca="1" si="3"/>
        <v/>
      </c>
      <c r="BF12" s="137" t="str">
        <f t="shared" ca="1" si="3"/>
        <v/>
      </c>
      <c r="BG12" s="137" t="str">
        <f t="shared" ca="1" si="3"/>
        <v/>
      </c>
      <c r="BH12" s="137" t="str">
        <f t="shared" ca="1" si="3"/>
        <v/>
      </c>
      <c r="BI12" s="137" t="str">
        <f t="shared" ca="1" si="3"/>
        <v/>
      </c>
      <c r="BJ12" s="137" t="str">
        <f t="shared" ca="1" si="3"/>
        <v/>
      </c>
      <c r="BK12" s="137" t="str">
        <f t="shared" ca="1" si="3"/>
        <v/>
      </c>
      <c r="BL12" s="137" t="str">
        <f t="shared" ca="1" si="3"/>
        <v/>
      </c>
      <c r="BM12" s="137" t="str">
        <f t="shared" ca="1" si="3"/>
        <v/>
      </c>
      <c r="BN12" s="137" t="str">
        <f t="shared" ca="1" si="3"/>
        <v/>
      </c>
      <c r="BO12" s="137" t="str">
        <f t="shared" ca="1" si="3"/>
        <v/>
      </c>
      <c r="BP12" s="137" t="str">
        <f t="shared" ca="1" si="3"/>
        <v/>
      </c>
    </row>
    <row r="13" spans="1:68" s="60" customFormat="1" ht="30" customHeight="1">
      <c r="A13" s="61">
        <f>IF(D13="","",SUMPRODUCT((D$10:D$39&lt;=D13)-(ISBLANK(D$10:D$39))))</f>
        <v>23</v>
      </c>
      <c r="B13" s="61" t="str">
        <f t="shared" si="0"/>
        <v>Rappatrier pages du site dans Recherche &gt; Services aux chercheurs &gt; Doctorants et post doctorants</v>
      </c>
      <c r="C13" s="149" t="s">
        <v>41</v>
      </c>
      <c r="D13" s="48" t="s">
        <v>101</v>
      </c>
      <c r="E13" s="87" t="s">
        <v>104</v>
      </c>
      <c r="F13" s="88"/>
      <c r="G13" s="88" t="s">
        <v>84</v>
      </c>
      <c r="H13" s="89">
        <v>41579</v>
      </c>
      <c r="I13" s="76">
        <v>0.20833333333333334</v>
      </c>
      <c r="J13" s="77">
        <f ca="1">IFERROR(SUM(OFFSET(Tableau2[[#Headers],[Semaine1]:[Semaine 53]],MATCH(Tableau2[[#This Row],[Tâche]],Tableau2[Tâches],0),0)),"")</f>
        <v>2.0833333333333332E-2</v>
      </c>
      <c r="K13" s="80">
        <v>41673</v>
      </c>
      <c r="L13" s="79"/>
      <c r="M13" s="49"/>
      <c r="N13" s="66"/>
      <c r="O13" s="60" t="str">
        <f t="array" ref="O13">IFERROR(INDEX(Tableau2[Tâche],SMALL(IF((Tableau2[Statut (A initier - commencé - en cours - finalisation - terminé)]&lt;&gt;"terminé")*(Tableau2[Tâche]&lt;&gt;"")=1,ROW(Tableau2[Tâche])-9),ROW(Tableau2[[#This Row],[Commanditaire]])-9),1),"")</f>
        <v>Préparer réunion bilan suite à la sortie du nouveau site web (contenus, hotline)</v>
      </c>
      <c r="P13" s="137" t="str">
        <f t="shared" ca="1" si="1"/>
        <v/>
      </c>
      <c r="Q13" s="137">
        <f t="shared" ca="1" si="2"/>
        <v>0</v>
      </c>
      <c r="R13" s="137">
        <f t="shared" ca="1" si="3"/>
        <v>2.0833333333333332E-2</v>
      </c>
      <c r="S13" s="137">
        <f t="shared" ca="1" si="3"/>
        <v>0</v>
      </c>
      <c r="T13" s="137">
        <f t="shared" ca="1" si="3"/>
        <v>0</v>
      </c>
      <c r="U13" s="137">
        <f t="shared" ca="1" si="3"/>
        <v>0</v>
      </c>
      <c r="V13" s="137">
        <f t="shared" ca="1" si="3"/>
        <v>0</v>
      </c>
      <c r="W13" s="137" t="str">
        <f t="shared" ca="1" si="3"/>
        <v/>
      </c>
      <c r="X13" s="137" t="str">
        <f t="shared" ca="1" si="3"/>
        <v/>
      </c>
      <c r="Y13" s="137" t="str">
        <f t="shared" ca="1" si="3"/>
        <v/>
      </c>
      <c r="Z13" s="137" t="str">
        <f t="shared" ca="1" si="3"/>
        <v/>
      </c>
      <c r="AA13" s="137" t="str">
        <f t="shared" ca="1" si="3"/>
        <v/>
      </c>
      <c r="AB13" s="137" t="str">
        <f t="shared" ca="1" si="3"/>
        <v/>
      </c>
      <c r="AC13" s="137" t="str">
        <f t="shared" ca="1" si="3"/>
        <v/>
      </c>
      <c r="AD13" s="137" t="str">
        <f t="shared" ca="1" si="3"/>
        <v/>
      </c>
      <c r="AE13" s="137" t="str">
        <f t="shared" ca="1" si="3"/>
        <v/>
      </c>
      <c r="AF13" s="137" t="str">
        <f t="shared" ca="1" si="3"/>
        <v/>
      </c>
      <c r="AG13" s="137" t="str">
        <f t="shared" ca="1" si="3"/>
        <v/>
      </c>
      <c r="AH13" s="137" t="str">
        <f t="shared" ca="1" si="3"/>
        <v/>
      </c>
      <c r="AI13" s="137" t="str">
        <f t="shared" ca="1" si="3"/>
        <v/>
      </c>
      <c r="AJ13" s="137" t="str">
        <f t="shared" ca="1" si="3"/>
        <v/>
      </c>
      <c r="AK13" s="137" t="str">
        <f t="shared" ca="1" si="3"/>
        <v/>
      </c>
      <c r="AL13" s="137" t="str">
        <f t="shared" ca="1" si="3"/>
        <v/>
      </c>
      <c r="AM13" s="137" t="str">
        <f t="shared" ca="1" si="3"/>
        <v/>
      </c>
      <c r="AN13" s="137" t="str">
        <f t="shared" ca="1" si="3"/>
        <v/>
      </c>
      <c r="AO13" s="137" t="str">
        <f t="shared" ca="1" si="3"/>
        <v/>
      </c>
      <c r="AP13" s="137" t="str">
        <f t="shared" ca="1" si="3"/>
        <v/>
      </c>
      <c r="AQ13" s="137" t="str">
        <f t="shared" ca="1" si="3"/>
        <v/>
      </c>
      <c r="AR13" s="137" t="str">
        <f t="shared" ca="1" si="3"/>
        <v/>
      </c>
      <c r="AS13" s="137" t="str">
        <f t="shared" ca="1" si="3"/>
        <v/>
      </c>
      <c r="AT13" s="137" t="str">
        <f t="shared" ca="1" si="3"/>
        <v/>
      </c>
      <c r="AU13" s="137" t="str">
        <f t="shared" ca="1" si="3"/>
        <v/>
      </c>
      <c r="AV13" s="137" t="str">
        <f t="shared" ca="1" si="3"/>
        <v/>
      </c>
      <c r="AW13" s="137" t="str">
        <f t="shared" ca="1" si="3"/>
        <v/>
      </c>
      <c r="AX13" s="137" t="str">
        <f t="shared" ca="1" si="3"/>
        <v/>
      </c>
      <c r="AY13" s="137" t="str">
        <f t="shared" ca="1" si="3"/>
        <v/>
      </c>
      <c r="AZ13" s="137" t="str">
        <f t="shared" ca="1" si="3"/>
        <v/>
      </c>
      <c r="BA13" s="137" t="str">
        <f t="shared" ca="1" si="3"/>
        <v/>
      </c>
      <c r="BB13" s="137" t="str">
        <f t="shared" ca="1" si="3"/>
        <v/>
      </c>
      <c r="BC13" s="137" t="str">
        <f t="shared" ca="1" si="3"/>
        <v/>
      </c>
      <c r="BD13" s="137" t="str">
        <f t="shared" ca="1" si="3"/>
        <v/>
      </c>
      <c r="BE13" s="137" t="str">
        <f t="shared" ca="1" si="3"/>
        <v/>
      </c>
      <c r="BF13" s="137" t="str">
        <f t="shared" ca="1" si="3"/>
        <v/>
      </c>
      <c r="BG13" s="137" t="str">
        <f t="shared" ca="1" si="3"/>
        <v/>
      </c>
      <c r="BH13" s="137" t="str">
        <f t="shared" ca="1" si="3"/>
        <v/>
      </c>
      <c r="BI13" s="137" t="str">
        <f t="shared" ca="1" si="3"/>
        <v/>
      </c>
      <c r="BJ13" s="137" t="str">
        <f t="shared" ca="1" si="3"/>
        <v/>
      </c>
      <c r="BK13" s="137" t="str">
        <f t="shared" ca="1" si="3"/>
        <v/>
      </c>
      <c r="BL13" s="137" t="str">
        <f t="shared" ca="1" si="3"/>
        <v/>
      </c>
      <c r="BM13" s="137" t="str">
        <f t="shared" ca="1" si="3"/>
        <v/>
      </c>
      <c r="BN13" s="137" t="str">
        <f t="shared" ca="1" si="3"/>
        <v/>
      </c>
      <c r="BO13" s="137" t="str">
        <f t="shared" ca="1" si="3"/>
        <v/>
      </c>
      <c r="BP13" s="137" t="str">
        <f t="shared" ca="1" si="3"/>
        <v/>
      </c>
    </row>
    <row r="14" spans="1:68" s="60" customFormat="1" ht="30" customHeight="1">
      <c r="A14" s="61">
        <f>IF(D14="","",SUMPRODUCT((D$10:D$39&lt;=D14)-(ISBLANK(D$10:D$39))))</f>
        <v>30</v>
      </c>
      <c r="B14" s="61" t="str">
        <f t="shared" si="0"/>
        <v>Concevoir powerpoint "Org" (bench + analyse + proposition)</v>
      </c>
      <c r="C14" s="149" t="s">
        <v>41</v>
      </c>
      <c r="D14" s="48" t="s">
        <v>86</v>
      </c>
      <c r="E14" s="87" t="s">
        <v>105</v>
      </c>
      <c r="F14" s="88"/>
      <c r="G14" s="88" t="s">
        <v>78</v>
      </c>
      <c r="H14" s="89">
        <v>41648</v>
      </c>
      <c r="I14" s="76">
        <v>4.1666666666666664E-2</v>
      </c>
      <c r="J14" s="77">
        <f ca="1">IFERROR(SUM(OFFSET(Tableau2[[#Headers],[Semaine1]:[Semaine 53]],MATCH(Tableau2[[#This Row],[Tâche]],Tableau2[Tâches],0),0)),"")</f>
        <v>0</v>
      </c>
      <c r="K14" s="80">
        <v>41673</v>
      </c>
      <c r="L14" s="79"/>
      <c r="M14" s="49"/>
      <c r="N14" s="66"/>
      <c r="O14" s="60" t="str">
        <f t="array" ref="O14">IFERROR(INDEX(Tableau2[Tâche],SMALL(IF((Tableau2[Statut (A initier - commencé - en cours - finalisation - terminé)]&lt;&gt;"terminé")*(Tableau2[Tâche]&lt;&gt;"")=1,ROW(Tableau2[Tâche])-9),ROW(Tableau2[[#This Row],[Commanditaire]])-9),1),"")</f>
        <v>Voir à quoi ressemble le KIT composante (DUN) et le KIT site événementiel (Com')…</v>
      </c>
      <c r="P14" s="137" t="str">
        <f t="shared" ca="1" si="1"/>
        <v/>
      </c>
      <c r="Q14" s="137">
        <f t="shared" ca="1" si="2"/>
        <v>0</v>
      </c>
      <c r="R14" s="137">
        <f t="shared" ca="1" si="3"/>
        <v>0</v>
      </c>
      <c r="S14" s="137">
        <f t="shared" ca="1" si="3"/>
        <v>0</v>
      </c>
      <c r="T14" s="137">
        <f t="shared" ca="1" si="3"/>
        <v>0</v>
      </c>
      <c r="U14" s="137">
        <f t="shared" ca="1" si="3"/>
        <v>0</v>
      </c>
      <c r="V14" s="137">
        <f t="shared" ca="1" si="3"/>
        <v>0</v>
      </c>
      <c r="W14" s="137" t="str">
        <f t="shared" ca="1" si="3"/>
        <v/>
      </c>
      <c r="X14" s="137" t="str">
        <f t="shared" ca="1" si="3"/>
        <v/>
      </c>
      <c r="Y14" s="137" t="str">
        <f t="shared" ca="1" si="3"/>
        <v/>
      </c>
      <c r="Z14" s="137" t="str">
        <f t="shared" ca="1" si="3"/>
        <v/>
      </c>
      <c r="AA14" s="137" t="str">
        <f t="shared" ca="1" si="3"/>
        <v/>
      </c>
      <c r="AB14" s="137" t="str">
        <f t="shared" ca="1" si="3"/>
        <v/>
      </c>
      <c r="AC14" s="137" t="str">
        <f t="shared" ca="1" si="3"/>
        <v/>
      </c>
      <c r="AD14" s="137" t="str">
        <f t="shared" ca="1" si="3"/>
        <v/>
      </c>
      <c r="AE14" s="137" t="str">
        <f t="shared" ca="1" si="3"/>
        <v/>
      </c>
      <c r="AF14" s="137" t="str">
        <f t="shared" ca="1" si="3"/>
        <v/>
      </c>
      <c r="AG14" s="137" t="str">
        <f t="shared" ca="1" si="3"/>
        <v/>
      </c>
      <c r="AH14" s="137" t="str">
        <f t="shared" ca="1" si="3"/>
        <v/>
      </c>
      <c r="AI14" s="137" t="str">
        <f t="shared" ca="1" si="3"/>
        <v/>
      </c>
      <c r="AJ14" s="137" t="str">
        <f t="shared" ca="1" si="3"/>
        <v/>
      </c>
      <c r="AK14" s="137" t="str">
        <f t="shared" ca="1" si="3"/>
        <v/>
      </c>
      <c r="AL14" s="137" t="str">
        <f t="shared" ca="1" si="3"/>
        <v/>
      </c>
      <c r="AM14" s="137" t="str">
        <f t="shared" ca="1" si="3"/>
        <v/>
      </c>
      <c r="AN14" s="137" t="str">
        <f t="shared" ca="1" si="3"/>
        <v/>
      </c>
      <c r="AO14" s="137" t="str">
        <f t="shared" ca="1" si="3"/>
        <v/>
      </c>
      <c r="AP14" s="137" t="str">
        <f t="shared" ca="1" si="3"/>
        <v/>
      </c>
      <c r="AQ14" s="137" t="str">
        <f t="shared" ca="1" si="3"/>
        <v/>
      </c>
      <c r="AR14" s="137" t="str">
        <f t="shared" ca="1" si="3"/>
        <v/>
      </c>
      <c r="AS14" s="137" t="str">
        <f t="shared" ca="1" si="3"/>
        <v/>
      </c>
      <c r="AT14" s="137" t="str">
        <f t="shared" ca="1" si="3"/>
        <v/>
      </c>
      <c r="AU14" s="137" t="str">
        <f t="shared" ca="1" si="3"/>
        <v/>
      </c>
      <c r="AV14" s="137" t="str">
        <f t="shared" ca="1" si="3"/>
        <v/>
      </c>
      <c r="AW14" s="137" t="str">
        <f t="shared" ca="1" si="3"/>
        <v/>
      </c>
      <c r="AX14" s="137" t="str">
        <f t="shared" ca="1" si="3"/>
        <v/>
      </c>
      <c r="AY14" s="137" t="str">
        <f t="shared" ca="1" si="3"/>
        <v/>
      </c>
      <c r="AZ14" s="137" t="str">
        <f t="shared" ca="1" si="3"/>
        <v/>
      </c>
      <c r="BA14" s="137" t="str">
        <f t="shared" ca="1" si="3"/>
        <v/>
      </c>
      <c r="BB14" s="137" t="str">
        <f t="shared" ca="1" si="3"/>
        <v/>
      </c>
      <c r="BC14" s="137" t="str">
        <f t="shared" ca="1" si="3"/>
        <v/>
      </c>
      <c r="BD14" s="137" t="str">
        <f t="shared" ca="1" si="3"/>
        <v/>
      </c>
      <c r="BE14" s="137" t="str">
        <f t="shared" ca="1" si="3"/>
        <v/>
      </c>
      <c r="BF14" s="137" t="str">
        <f t="shared" ca="1" si="3"/>
        <v/>
      </c>
      <c r="BG14" s="137" t="str">
        <f t="shared" ca="1" si="3"/>
        <v/>
      </c>
      <c r="BH14" s="137" t="str">
        <f t="shared" ca="1" si="3"/>
        <v/>
      </c>
      <c r="BI14" s="137" t="str">
        <f t="shared" ca="1" si="3"/>
        <v/>
      </c>
      <c r="BJ14" s="137" t="str">
        <f t="shared" ca="1" si="3"/>
        <v/>
      </c>
      <c r="BK14" s="137" t="str">
        <f t="shared" ca="1" si="3"/>
        <v/>
      </c>
      <c r="BL14" s="137" t="str">
        <f t="shared" ca="1" si="3"/>
        <v/>
      </c>
      <c r="BM14" s="137" t="str">
        <f t="shared" ca="1" si="3"/>
        <v/>
      </c>
      <c r="BN14" s="137" t="str">
        <f t="shared" ca="1" si="3"/>
        <v/>
      </c>
      <c r="BO14" s="137" t="str">
        <f t="shared" ca="1" si="3"/>
        <v/>
      </c>
      <c r="BP14" s="137" t="str">
        <f t="shared" ca="1" si="3"/>
        <v/>
      </c>
    </row>
    <row r="15" spans="1:68" s="60" customFormat="1" ht="30" customHeight="1">
      <c r="A15" s="61">
        <f t="shared" ref="A15:A32" si="4">IF(D16="","",SUMPRODUCT((D$10:D$39&lt;=D16)-(ISBLANK(D$10:D$39))))</f>
        <v>13</v>
      </c>
      <c r="B15" s="61" t="str">
        <f t="shared" si="0"/>
        <v>Explorer solutions concernant le bug sur le rapport de temps passé (Redmine)</v>
      </c>
      <c r="C15" s="148" t="s">
        <v>41</v>
      </c>
      <c r="D15" s="48" t="s">
        <v>66</v>
      </c>
      <c r="E15" s="87" t="s">
        <v>49</v>
      </c>
      <c r="F15" s="88"/>
      <c r="G15" s="88" t="s">
        <v>50</v>
      </c>
      <c r="H15" s="89">
        <v>41645</v>
      </c>
      <c r="I15" s="76">
        <v>8.3333333333333329E-2</v>
      </c>
      <c r="J15" s="77">
        <f ca="1">IFERROR(SUM(OFFSET(Tableau2[[#Headers],[Semaine1]:[Semaine 53]],MATCH(Tableau2[[#This Row],[Tâche]],Tableau2[Tâches],0),0)),"")</f>
        <v>0</v>
      </c>
      <c r="K15" s="78">
        <v>41663</v>
      </c>
      <c r="L15" s="79"/>
      <c r="M15" s="49" t="s">
        <v>90</v>
      </c>
      <c r="N15" s="66" t="s">
        <v>67</v>
      </c>
      <c r="O15" s="60" t="str">
        <f t="array" ref="O15">IFERROR(INDEX(Tableau2[Tâche],SMALL(IF((Tableau2[Statut (A initier - commencé - en cours - finalisation - terminé)]&lt;&gt;"terminé")*(Tableau2[Tâche]&lt;&gt;"")=1,ROW(Tableau2[Tâche])-9),ROW(Tableau2[[#This Row],[Commanditaire]])-9),1),"")</f>
        <v>Tester et évaluer la nouvelle architecture du serveur partagé</v>
      </c>
      <c r="P15" s="137" t="str">
        <f t="shared" ca="1" si="1"/>
        <v/>
      </c>
      <c r="Q15" s="137">
        <f t="shared" ca="1" si="2"/>
        <v>0</v>
      </c>
      <c r="R15" s="137">
        <f t="shared" ca="1" si="3"/>
        <v>0</v>
      </c>
      <c r="S15" s="137">
        <f t="shared" ca="1" si="3"/>
        <v>0</v>
      </c>
      <c r="T15" s="137">
        <f t="shared" ca="1" si="3"/>
        <v>0</v>
      </c>
      <c r="U15" s="137">
        <f t="shared" ca="1" si="3"/>
        <v>0</v>
      </c>
      <c r="V15" s="137">
        <f t="shared" ca="1" si="3"/>
        <v>0</v>
      </c>
      <c r="W15" s="137" t="str">
        <f t="shared" ca="1" si="3"/>
        <v/>
      </c>
      <c r="X15" s="137" t="str">
        <f t="shared" ca="1" si="3"/>
        <v/>
      </c>
      <c r="Y15" s="137" t="str">
        <f t="shared" ca="1" si="3"/>
        <v/>
      </c>
      <c r="Z15" s="137" t="str">
        <f t="shared" ca="1" si="3"/>
        <v/>
      </c>
      <c r="AA15" s="137" t="str">
        <f t="shared" ca="1" si="3"/>
        <v/>
      </c>
      <c r="AB15" s="137" t="str">
        <f t="shared" ca="1" si="3"/>
        <v/>
      </c>
      <c r="AC15" s="137" t="str">
        <f t="shared" ca="1" si="3"/>
        <v/>
      </c>
      <c r="AD15" s="137" t="str">
        <f t="shared" ca="1" si="3"/>
        <v/>
      </c>
      <c r="AE15" s="137" t="str">
        <f t="shared" ca="1" si="3"/>
        <v/>
      </c>
      <c r="AF15" s="137" t="str">
        <f t="shared" ca="1" si="3"/>
        <v/>
      </c>
      <c r="AG15" s="137" t="str">
        <f t="shared" ref="R15:BP20" ca="1" si="5">IFERROR(SUMIF(INDIRECT("'"&amp;AG$9&amp;"'!$b:$b"),$O15,INDIRECT("'"&amp;AG$9&amp;"'!$c:$c"))+SUMIF(INDIRECT("'"&amp;AG$9&amp;"'!$d:$d"),$O15,INDIRECT("'"&amp;AG$9&amp;"'!$e:$e")),"")</f>
        <v/>
      </c>
      <c r="AH15" s="137" t="str">
        <f t="shared" ca="1" si="5"/>
        <v/>
      </c>
      <c r="AI15" s="137" t="str">
        <f t="shared" ca="1" si="5"/>
        <v/>
      </c>
      <c r="AJ15" s="137" t="str">
        <f t="shared" ca="1" si="5"/>
        <v/>
      </c>
      <c r="AK15" s="137" t="str">
        <f t="shared" ca="1" si="5"/>
        <v/>
      </c>
      <c r="AL15" s="137" t="str">
        <f t="shared" ca="1" si="5"/>
        <v/>
      </c>
      <c r="AM15" s="137" t="str">
        <f t="shared" ca="1" si="5"/>
        <v/>
      </c>
      <c r="AN15" s="137" t="str">
        <f t="shared" ca="1" si="5"/>
        <v/>
      </c>
      <c r="AO15" s="137" t="str">
        <f t="shared" ca="1" si="5"/>
        <v/>
      </c>
      <c r="AP15" s="137" t="str">
        <f t="shared" ca="1" si="5"/>
        <v/>
      </c>
      <c r="AQ15" s="137" t="str">
        <f t="shared" ca="1" si="5"/>
        <v/>
      </c>
      <c r="AR15" s="137" t="str">
        <f t="shared" ca="1" si="5"/>
        <v/>
      </c>
      <c r="AS15" s="137" t="str">
        <f t="shared" ca="1" si="5"/>
        <v/>
      </c>
      <c r="AT15" s="137" t="str">
        <f t="shared" ca="1" si="5"/>
        <v/>
      </c>
      <c r="AU15" s="137" t="str">
        <f t="shared" ca="1" si="5"/>
        <v/>
      </c>
      <c r="AV15" s="137" t="str">
        <f t="shared" ca="1" si="5"/>
        <v/>
      </c>
      <c r="AW15" s="137" t="str">
        <f t="shared" ca="1" si="5"/>
        <v/>
      </c>
      <c r="AX15" s="137" t="str">
        <f t="shared" ca="1" si="5"/>
        <v/>
      </c>
      <c r="AY15" s="137" t="str">
        <f t="shared" ca="1" si="5"/>
        <v/>
      </c>
      <c r="AZ15" s="137" t="str">
        <f t="shared" ca="1" si="5"/>
        <v/>
      </c>
      <c r="BA15" s="137" t="str">
        <f t="shared" ca="1" si="5"/>
        <v/>
      </c>
      <c r="BB15" s="137" t="str">
        <f t="shared" ca="1" si="5"/>
        <v/>
      </c>
      <c r="BC15" s="137" t="str">
        <f t="shared" ca="1" si="5"/>
        <v/>
      </c>
      <c r="BD15" s="137" t="str">
        <f t="shared" ca="1" si="5"/>
        <v/>
      </c>
      <c r="BE15" s="137" t="str">
        <f t="shared" ca="1" si="5"/>
        <v/>
      </c>
      <c r="BF15" s="137" t="str">
        <f t="shared" ca="1" si="5"/>
        <v/>
      </c>
      <c r="BG15" s="137" t="str">
        <f t="shared" ca="1" si="5"/>
        <v/>
      </c>
      <c r="BH15" s="137" t="str">
        <f t="shared" ca="1" si="5"/>
        <v/>
      </c>
      <c r="BI15" s="137" t="str">
        <f t="shared" ca="1" si="5"/>
        <v/>
      </c>
      <c r="BJ15" s="137" t="str">
        <f t="shared" ca="1" si="5"/>
        <v/>
      </c>
      <c r="BK15" s="137" t="str">
        <f t="shared" ca="1" si="5"/>
        <v/>
      </c>
      <c r="BL15" s="137" t="str">
        <f t="shared" ca="1" si="5"/>
        <v/>
      </c>
      <c r="BM15" s="137" t="str">
        <f t="shared" ca="1" si="5"/>
        <v/>
      </c>
      <c r="BN15" s="137" t="str">
        <f t="shared" ca="1" si="5"/>
        <v/>
      </c>
      <c r="BO15" s="137" t="str">
        <f t="shared" ca="1" si="5"/>
        <v/>
      </c>
      <c r="BP15" s="137" t="str">
        <f t="shared" ca="1" si="5"/>
        <v/>
      </c>
    </row>
    <row r="16" spans="1:68" s="60" customFormat="1" ht="30" customHeight="1">
      <c r="A16" s="61">
        <f t="shared" si="4"/>
        <v>4</v>
      </c>
      <c r="B16" s="61" t="str">
        <f t="shared" si="0"/>
        <v>Email à Stéphanie et Anne-Isa concernant la mise à jour de la page Débats de l'Aubette</v>
      </c>
      <c r="C16" s="150" t="s">
        <v>35</v>
      </c>
      <c r="D16" s="48" t="s">
        <v>29</v>
      </c>
      <c r="E16" s="87" t="s">
        <v>104</v>
      </c>
      <c r="F16" s="88" t="s">
        <v>34</v>
      </c>
      <c r="G16" s="88" t="s">
        <v>31</v>
      </c>
      <c r="H16" s="89">
        <v>41548</v>
      </c>
      <c r="I16" s="76">
        <v>0.16666666666666666</v>
      </c>
      <c r="J16" s="77">
        <f ca="1">IFERROR(SUM(OFFSET(Tableau2[[#Headers],[Semaine1]:[Semaine 53]],MATCH(Tableau2[[#This Row],[Tâche]],Tableau2[Tâches],0),0)),"")</f>
        <v>0</v>
      </c>
      <c r="K16" s="80">
        <v>41659</v>
      </c>
      <c r="L16" s="79"/>
      <c r="M16" s="49"/>
      <c r="N16" s="66"/>
      <c r="O16" s="60" t="str">
        <f t="array" ref="O16">IFERROR(INDEX(Tableau2[Tâche],SMALL(IF((Tableau2[Statut (A initier - commencé - en cours - finalisation - terminé)]&lt;&gt;"terminé")*(Tableau2[Tâche]&lt;&gt;"")=1,ROW(Tableau2[Tâche])-9),ROW(Tableau2[[#This Row],[Commanditaire]])-9),1),"")</f>
        <v>Envoyer guide des bonnes pratiques éditoriales aux contributeurs Typo3</v>
      </c>
      <c r="P16" s="137" t="str">
        <f t="shared" ca="1" si="1"/>
        <v/>
      </c>
      <c r="Q16" s="137">
        <f t="shared" ca="1" si="2"/>
        <v>0</v>
      </c>
      <c r="R16" s="137">
        <f t="shared" ca="1" si="5"/>
        <v>0</v>
      </c>
      <c r="S16" s="137">
        <f t="shared" ca="1" si="5"/>
        <v>0</v>
      </c>
      <c r="T16" s="137">
        <f t="shared" ca="1" si="5"/>
        <v>0</v>
      </c>
      <c r="U16" s="137">
        <f t="shared" ca="1" si="5"/>
        <v>0</v>
      </c>
      <c r="V16" s="137">
        <f t="shared" ca="1" si="5"/>
        <v>0</v>
      </c>
      <c r="W16" s="137" t="str">
        <f t="shared" ca="1" si="5"/>
        <v/>
      </c>
      <c r="X16" s="137" t="str">
        <f t="shared" ca="1" si="5"/>
        <v/>
      </c>
      <c r="Y16" s="137" t="str">
        <f t="shared" ca="1" si="5"/>
        <v/>
      </c>
      <c r="Z16" s="137" t="str">
        <f t="shared" ca="1" si="5"/>
        <v/>
      </c>
      <c r="AA16" s="137" t="str">
        <f t="shared" ca="1" si="5"/>
        <v/>
      </c>
      <c r="AB16" s="137" t="str">
        <f t="shared" ca="1" si="5"/>
        <v/>
      </c>
      <c r="AC16" s="137" t="str">
        <f t="shared" ca="1" si="5"/>
        <v/>
      </c>
      <c r="AD16" s="137" t="str">
        <f t="shared" ca="1" si="5"/>
        <v/>
      </c>
      <c r="AE16" s="137" t="str">
        <f t="shared" ca="1" si="5"/>
        <v/>
      </c>
      <c r="AF16" s="137" t="str">
        <f t="shared" ca="1" si="5"/>
        <v/>
      </c>
      <c r="AG16" s="137" t="str">
        <f t="shared" ca="1" si="5"/>
        <v/>
      </c>
      <c r="AH16" s="137" t="str">
        <f t="shared" ca="1" si="5"/>
        <v/>
      </c>
      <c r="AI16" s="137" t="str">
        <f t="shared" ca="1" si="5"/>
        <v/>
      </c>
      <c r="AJ16" s="137" t="str">
        <f t="shared" ca="1" si="5"/>
        <v/>
      </c>
      <c r="AK16" s="137" t="str">
        <f t="shared" ca="1" si="5"/>
        <v/>
      </c>
      <c r="AL16" s="137" t="str">
        <f t="shared" ca="1" si="5"/>
        <v/>
      </c>
      <c r="AM16" s="137" t="str">
        <f t="shared" ca="1" si="5"/>
        <v/>
      </c>
      <c r="AN16" s="137" t="str">
        <f t="shared" ca="1" si="5"/>
        <v/>
      </c>
      <c r="AO16" s="137" t="str">
        <f t="shared" ca="1" si="5"/>
        <v/>
      </c>
      <c r="AP16" s="137" t="str">
        <f t="shared" ca="1" si="5"/>
        <v/>
      </c>
      <c r="AQ16" s="137" t="str">
        <f t="shared" ca="1" si="5"/>
        <v/>
      </c>
      <c r="AR16" s="137" t="str">
        <f t="shared" ca="1" si="5"/>
        <v/>
      </c>
      <c r="AS16" s="137" t="str">
        <f t="shared" ca="1" si="5"/>
        <v/>
      </c>
      <c r="AT16" s="137" t="str">
        <f t="shared" ca="1" si="5"/>
        <v/>
      </c>
      <c r="AU16" s="137" t="str">
        <f t="shared" ca="1" si="5"/>
        <v/>
      </c>
      <c r="AV16" s="137" t="str">
        <f t="shared" ca="1" si="5"/>
        <v/>
      </c>
      <c r="AW16" s="137" t="str">
        <f t="shared" ca="1" si="5"/>
        <v/>
      </c>
      <c r="AX16" s="137" t="str">
        <f t="shared" ca="1" si="5"/>
        <v/>
      </c>
      <c r="AY16" s="137" t="str">
        <f t="shared" ca="1" si="5"/>
        <v/>
      </c>
      <c r="AZ16" s="137" t="str">
        <f t="shared" ca="1" si="5"/>
        <v/>
      </c>
      <c r="BA16" s="137" t="str">
        <f t="shared" ca="1" si="5"/>
        <v/>
      </c>
      <c r="BB16" s="137" t="str">
        <f t="shared" ca="1" si="5"/>
        <v/>
      </c>
      <c r="BC16" s="137" t="str">
        <f t="shared" ca="1" si="5"/>
        <v/>
      </c>
      <c r="BD16" s="137" t="str">
        <f t="shared" ca="1" si="5"/>
        <v/>
      </c>
      <c r="BE16" s="137" t="str">
        <f t="shared" ca="1" si="5"/>
        <v/>
      </c>
      <c r="BF16" s="137" t="str">
        <f t="shared" ca="1" si="5"/>
        <v/>
      </c>
      <c r="BG16" s="137" t="str">
        <f t="shared" ca="1" si="5"/>
        <v/>
      </c>
      <c r="BH16" s="137" t="str">
        <f t="shared" ca="1" si="5"/>
        <v/>
      </c>
      <c r="BI16" s="137" t="str">
        <f t="shared" ca="1" si="5"/>
        <v/>
      </c>
      <c r="BJ16" s="137" t="str">
        <f t="shared" ca="1" si="5"/>
        <v/>
      </c>
      <c r="BK16" s="137" t="str">
        <f t="shared" ca="1" si="5"/>
        <v/>
      </c>
      <c r="BL16" s="137" t="str">
        <f t="shared" ca="1" si="5"/>
        <v/>
      </c>
      <c r="BM16" s="137" t="str">
        <f t="shared" ca="1" si="5"/>
        <v/>
      </c>
      <c r="BN16" s="137" t="str">
        <f t="shared" ca="1" si="5"/>
        <v/>
      </c>
      <c r="BO16" s="137" t="str">
        <f t="shared" ca="1" si="5"/>
        <v/>
      </c>
      <c r="BP16" s="137" t="str">
        <f t="shared" ca="1" si="5"/>
        <v/>
      </c>
    </row>
    <row r="17" spans="1:68" s="60" customFormat="1" ht="30" customHeight="1">
      <c r="A17" s="61">
        <f t="shared" si="4"/>
        <v>24</v>
      </c>
      <c r="B17" s="61" t="str">
        <f t="shared" si="0"/>
        <v>Faire un ticket à la DI au sujet de l'erreur sur Redmine (500)</v>
      </c>
      <c r="C17" s="148" t="s">
        <v>41</v>
      </c>
      <c r="D17" s="48" t="s">
        <v>102</v>
      </c>
      <c r="E17" s="87" t="s">
        <v>103</v>
      </c>
      <c r="F17" s="88"/>
      <c r="G17" s="88" t="s">
        <v>78</v>
      </c>
      <c r="H17" s="89">
        <v>41656</v>
      </c>
      <c r="I17" s="76">
        <v>8.3333333333333329E-2</v>
      </c>
      <c r="J17" s="77">
        <f ca="1">IFERROR(SUM(OFFSET(Tableau2[[#Headers],[Semaine1]:[Semaine 53]],MATCH(Tableau2[[#This Row],[Tâche]],Tableau2[Tâches],0),0)),"")</f>
        <v>0.12708333333333333</v>
      </c>
      <c r="K17" s="80">
        <v>41661</v>
      </c>
      <c r="L17" s="79"/>
      <c r="M17" s="49"/>
      <c r="N17" s="66"/>
      <c r="O17" s="60" t="str">
        <f t="array" ref="O17">IFERROR(INDEX(Tableau2[Tâche],SMALL(IF((Tableau2[Statut (A initier - commencé - en cours - finalisation - terminé)]&lt;&gt;"terminé")*(Tableau2[Tâche]&lt;&gt;"")=1,ROW(Tableau2[Tâche])-9),ROW(Tableau2[[#This Row],[Commanditaire]])-9),1),"")</f>
        <v xml:space="preserve">Avantage/ inconvénient entre 2 portails ou 2 espaces dédiés sur le site (en termes de coût, d'actualisation, de message, d'image pour nous et l'internaute)_x000D__x000D_en termes de coût, d'actualisation, de message, d'image pour nous et l'internaute. </v>
      </c>
      <c r="P17" s="137" t="str">
        <f t="shared" ca="1" si="1"/>
        <v/>
      </c>
      <c r="Q17" s="137">
        <f t="shared" ca="1" si="2"/>
        <v>0.12708333333333333</v>
      </c>
      <c r="R17" s="137">
        <f t="shared" ca="1" si="5"/>
        <v>0</v>
      </c>
      <c r="S17" s="137">
        <f t="shared" ca="1" si="5"/>
        <v>0</v>
      </c>
      <c r="T17" s="137">
        <f t="shared" ca="1" si="5"/>
        <v>0</v>
      </c>
      <c r="U17" s="137">
        <f t="shared" ca="1" si="5"/>
        <v>0</v>
      </c>
      <c r="V17" s="137">
        <f t="shared" ca="1" si="5"/>
        <v>0</v>
      </c>
      <c r="W17" s="137" t="str">
        <f t="shared" ca="1" si="5"/>
        <v/>
      </c>
      <c r="X17" s="137" t="str">
        <f t="shared" ca="1" si="5"/>
        <v/>
      </c>
      <c r="Y17" s="137" t="str">
        <f t="shared" ca="1" si="5"/>
        <v/>
      </c>
      <c r="Z17" s="137" t="str">
        <f t="shared" ca="1" si="5"/>
        <v/>
      </c>
      <c r="AA17" s="137" t="str">
        <f t="shared" ca="1" si="5"/>
        <v/>
      </c>
      <c r="AB17" s="137" t="str">
        <f t="shared" ca="1" si="5"/>
        <v/>
      </c>
      <c r="AC17" s="137" t="str">
        <f t="shared" ca="1" si="5"/>
        <v/>
      </c>
      <c r="AD17" s="137" t="str">
        <f t="shared" ca="1" si="5"/>
        <v/>
      </c>
      <c r="AE17" s="137" t="str">
        <f t="shared" ca="1" si="5"/>
        <v/>
      </c>
      <c r="AF17" s="137" t="str">
        <f t="shared" ca="1" si="5"/>
        <v/>
      </c>
      <c r="AG17" s="137" t="str">
        <f t="shared" ca="1" si="5"/>
        <v/>
      </c>
      <c r="AH17" s="137" t="str">
        <f t="shared" ca="1" si="5"/>
        <v/>
      </c>
      <c r="AI17" s="137" t="str">
        <f t="shared" ca="1" si="5"/>
        <v/>
      </c>
      <c r="AJ17" s="137" t="str">
        <f t="shared" ca="1" si="5"/>
        <v/>
      </c>
      <c r="AK17" s="137" t="str">
        <f t="shared" ca="1" si="5"/>
        <v/>
      </c>
      <c r="AL17" s="137" t="str">
        <f t="shared" ca="1" si="5"/>
        <v/>
      </c>
      <c r="AM17" s="137" t="str">
        <f t="shared" ca="1" si="5"/>
        <v/>
      </c>
      <c r="AN17" s="137" t="str">
        <f t="shared" ca="1" si="5"/>
        <v/>
      </c>
      <c r="AO17" s="137" t="str">
        <f t="shared" ca="1" si="5"/>
        <v/>
      </c>
      <c r="AP17" s="137" t="str">
        <f t="shared" ca="1" si="5"/>
        <v/>
      </c>
      <c r="AQ17" s="137" t="str">
        <f t="shared" ca="1" si="5"/>
        <v/>
      </c>
      <c r="AR17" s="137" t="str">
        <f t="shared" ca="1" si="5"/>
        <v/>
      </c>
      <c r="AS17" s="137" t="str">
        <f t="shared" ca="1" si="5"/>
        <v/>
      </c>
      <c r="AT17" s="137" t="str">
        <f t="shared" ca="1" si="5"/>
        <v/>
      </c>
      <c r="AU17" s="137" t="str">
        <f t="shared" ca="1" si="5"/>
        <v/>
      </c>
      <c r="AV17" s="137" t="str">
        <f t="shared" ca="1" si="5"/>
        <v/>
      </c>
      <c r="AW17" s="137" t="str">
        <f t="shared" ca="1" si="5"/>
        <v/>
      </c>
      <c r="AX17" s="137" t="str">
        <f t="shared" ca="1" si="5"/>
        <v/>
      </c>
      <c r="AY17" s="137" t="str">
        <f t="shared" ca="1" si="5"/>
        <v/>
      </c>
      <c r="AZ17" s="137" t="str">
        <f t="shared" ca="1" si="5"/>
        <v/>
      </c>
      <c r="BA17" s="137" t="str">
        <f t="shared" ca="1" si="5"/>
        <v/>
      </c>
      <c r="BB17" s="137" t="str">
        <f t="shared" ca="1" si="5"/>
        <v/>
      </c>
      <c r="BC17" s="137" t="str">
        <f t="shared" ca="1" si="5"/>
        <v/>
      </c>
      <c r="BD17" s="137" t="str">
        <f t="shared" ca="1" si="5"/>
        <v/>
      </c>
      <c r="BE17" s="137" t="str">
        <f t="shared" ca="1" si="5"/>
        <v/>
      </c>
      <c r="BF17" s="137" t="str">
        <f t="shared" ca="1" si="5"/>
        <v/>
      </c>
      <c r="BG17" s="137" t="str">
        <f t="shared" ca="1" si="5"/>
        <v/>
      </c>
      <c r="BH17" s="137" t="str">
        <f t="shared" ca="1" si="5"/>
        <v/>
      </c>
      <c r="BI17" s="137" t="str">
        <f t="shared" ca="1" si="5"/>
        <v/>
      </c>
      <c r="BJ17" s="137" t="str">
        <f t="shared" ca="1" si="5"/>
        <v/>
      </c>
      <c r="BK17" s="137" t="str">
        <f t="shared" ca="1" si="5"/>
        <v/>
      </c>
      <c r="BL17" s="137" t="str">
        <f t="shared" ca="1" si="5"/>
        <v/>
      </c>
      <c r="BM17" s="137" t="str">
        <f t="shared" ca="1" si="5"/>
        <v/>
      </c>
      <c r="BN17" s="137" t="str">
        <f t="shared" ca="1" si="5"/>
        <v/>
      </c>
      <c r="BO17" s="137" t="str">
        <f t="shared" ca="1" si="5"/>
        <v/>
      </c>
      <c r="BP17" s="137" t="str">
        <f t="shared" ca="1" si="5"/>
        <v/>
      </c>
    </row>
    <row r="18" spans="1:68" s="60" customFormat="1" ht="30" customHeight="1">
      <c r="A18" s="61">
        <f t="shared" si="4"/>
        <v>5</v>
      </c>
      <c r="B18" s="61" t="str">
        <f t="shared" si="0"/>
        <v>Remplir la fiche "tâches type" sur Word et envoyer à Armelle</v>
      </c>
      <c r="C18" s="149" t="s">
        <v>41</v>
      </c>
      <c r="D18" s="48" t="s">
        <v>81</v>
      </c>
      <c r="E18" s="87" t="s">
        <v>104</v>
      </c>
      <c r="F18" s="88"/>
      <c r="G18" s="88" t="s">
        <v>78</v>
      </c>
      <c r="H18" s="89">
        <v>41654</v>
      </c>
      <c r="I18" s="76">
        <v>8.3333333333333329E-2</v>
      </c>
      <c r="J18" s="77">
        <f ca="1">IFERROR(SUM(OFFSET(Tableau2[[#Headers],[Semaine1]:[Semaine 53]],MATCH(Tableau2[[#This Row],[Tâche]],Tableau2[Tâches],0),0)),"")</f>
        <v>0</v>
      </c>
      <c r="K18" s="80">
        <v>41661</v>
      </c>
      <c r="L18" s="79"/>
      <c r="M18" s="49"/>
      <c r="N18" s="66"/>
      <c r="O18" s="60" t="str">
        <f t="array" ref="O18">IFERROR(INDEX(Tableau2[Tâche],SMALL(IF((Tableau2[Statut (A initier - commencé - en cours - finalisation - terminé)]&lt;&gt;"terminé")*(Tableau2[Tâche]&lt;&gt;"")=1,ROW(Tableau2[Tâche])-9),ROW(Tableau2[[#This Row],[Commanditaire]])-9),1),"")</f>
        <v>Rappatrier pages du site dans Recherche &gt; Services aux chercheurs &gt; Doctorants et post doctorants</v>
      </c>
      <c r="P18" s="137" t="str">
        <f t="shared" ca="1" si="1"/>
        <v/>
      </c>
      <c r="Q18" s="137">
        <f t="shared" ca="1" si="2"/>
        <v>0</v>
      </c>
      <c r="R18" s="137">
        <f t="shared" ca="1" si="5"/>
        <v>0</v>
      </c>
      <c r="S18" s="137">
        <f t="shared" ca="1" si="5"/>
        <v>0</v>
      </c>
      <c r="T18" s="137">
        <f t="shared" ca="1" si="5"/>
        <v>0</v>
      </c>
      <c r="U18" s="137">
        <f t="shared" ca="1" si="5"/>
        <v>0</v>
      </c>
      <c r="V18" s="137">
        <f t="shared" ca="1" si="5"/>
        <v>0</v>
      </c>
      <c r="W18" s="137" t="str">
        <f t="shared" ca="1" si="5"/>
        <v/>
      </c>
      <c r="X18" s="137" t="str">
        <f t="shared" ca="1" si="5"/>
        <v/>
      </c>
      <c r="Y18" s="137" t="str">
        <f t="shared" ca="1" si="5"/>
        <v/>
      </c>
      <c r="Z18" s="137" t="str">
        <f t="shared" ca="1" si="5"/>
        <v/>
      </c>
      <c r="AA18" s="137" t="str">
        <f t="shared" ca="1" si="5"/>
        <v/>
      </c>
      <c r="AB18" s="137" t="str">
        <f t="shared" ca="1" si="5"/>
        <v/>
      </c>
      <c r="AC18" s="137" t="str">
        <f t="shared" ca="1" si="5"/>
        <v/>
      </c>
      <c r="AD18" s="137" t="str">
        <f t="shared" ca="1" si="5"/>
        <v/>
      </c>
      <c r="AE18" s="137" t="str">
        <f t="shared" ca="1" si="5"/>
        <v/>
      </c>
      <c r="AF18" s="137" t="str">
        <f t="shared" ca="1" si="5"/>
        <v/>
      </c>
      <c r="AG18" s="137" t="str">
        <f t="shared" ca="1" si="5"/>
        <v/>
      </c>
      <c r="AH18" s="137" t="str">
        <f t="shared" ca="1" si="5"/>
        <v/>
      </c>
      <c r="AI18" s="137" t="str">
        <f t="shared" ca="1" si="5"/>
        <v/>
      </c>
      <c r="AJ18" s="137" t="str">
        <f t="shared" ca="1" si="5"/>
        <v/>
      </c>
      <c r="AK18" s="137" t="str">
        <f t="shared" ca="1" si="5"/>
        <v/>
      </c>
      <c r="AL18" s="137" t="str">
        <f t="shared" ca="1" si="5"/>
        <v/>
      </c>
      <c r="AM18" s="137" t="str">
        <f t="shared" ca="1" si="5"/>
        <v/>
      </c>
      <c r="AN18" s="137" t="str">
        <f t="shared" ca="1" si="5"/>
        <v/>
      </c>
      <c r="AO18" s="137" t="str">
        <f t="shared" ca="1" si="5"/>
        <v/>
      </c>
      <c r="AP18" s="137" t="str">
        <f t="shared" ca="1" si="5"/>
        <v/>
      </c>
      <c r="AQ18" s="137" t="str">
        <f t="shared" ca="1" si="5"/>
        <v/>
      </c>
      <c r="AR18" s="137" t="str">
        <f t="shared" ca="1" si="5"/>
        <v/>
      </c>
      <c r="AS18" s="137" t="str">
        <f t="shared" ca="1" si="5"/>
        <v/>
      </c>
      <c r="AT18" s="137" t="str">
        <f t="shared" ca="1" si="5"/>
        <v/>
      </c>
      <c r="AU18" s="137" t="str">
        <f t="shared" ca="1" si="5"/>
        <v/>
      </c>
      <c r="AV18" s="137" t="str">
        <f t="shared" ca="1" si="5"/>
        <v/>
      </c>
      <c r="AW18" s="137" t="str">
        <f t="shared" ca="1" si="5"/>
        <v/>
      </c>
      <c r="AX18" s="137" t="str">
        <f t="shared" ca="1" si="5"/>
        <v/>
      </c>
      <c r="AY18" s="137" t="str">
        <f t="shared" ca="1" si="5"/>
        <v/>
      </c>
      <c r="AZ18" s="137" t="str">
        <f t="shared" ca="1" si="5"/>
        <v/>
      </c>
      <c r="BA18" s="137" t="str">
        <f t="shared" ca="1" si="5"/>
        <v/>
      </c>
      <c r="BB18" s="137" t="str">
        <f t="shared" ca="1" si="5"/>
        <v/>
      </c>
      <c r="BC18" s="137" t="str">
        <f t="shared" ca="1" si="5"/>
        <v/>
      </c>
      <c r="BD18" s="137" t="str">
        <f t="shared" ca="1" si="5"/>
        <v/>
      </c>
      <c r="BE18" s="137" t="str">
        <f t="shared" ca="1" si="5"/>
        <v/>
      </c>
      <c r="BF18" s="137" t="str">
        <f t="shared" ca="1" si="5"/>
        <v/>
      </c>
      <c r="BG18" s="137" t="str">
        <f t="shared" ca="1" si="5"/>
        <v/>
      </c>
      <c r="BH18" s="137" t="str">
        <f t="shared" ca="1" si="5"/>
        <v/>
      </c>
      <c r="BI18" s="137" t="str">
        <f t="shared" ca="1" si="5"/>
        <v/>
      </c>
      <c r="BJ18" s="137" t="str">
        <f t="shared" ca="1" si="5"/>
        <v/>
      </c>
      <c r="BK18" s="137" t="str">
        <f t="shared" ca="1" si="5"/>
        <v/>
      </c>
      <c r="BL18" s="137" t="str">
        <f t="shared" ca="1" si="5"/>
        <v/>
      </c>
      <c r="BM18" s="137" t="str">
        <f t="shared" ca="1" si="5"/>
        <v/>
      </c>
      <c r="BN18" s="137" t="str">
        <f t="shared" ca="1" si="5"/>
        <v/>
      </c>
      <c r="BO18" s="137" t="str">
        <f t="shared" ca="1" si="5"/>
        <v/>
      </c>
      <c r="BP18" s="137" t="str">
        <f t="shared" ca="1" si="5"/>
        <v/>
      </c>
    </row>
    <row r="19" spans="1:68" s="60" customFormat="1" ht="30" customHeight="1">
      <c r="A19" s="61">
        <f t="shared" si="4"/>
        <v>12</v>
      </c>
      <c r="B19" s="61" t="str">
        <f t="shared" si="0"/>
        <v/>
      </c>
      <c r="C19" s="149" t="s">
        <v>47</v>
      </c>
      <c r="D19" s="48" t="s">
        <v>83</v>
      </c>
      <c r="E19" s="87" t="s">
        <v>49</v>
      </c>
      <c r="F19" s="88"/>
      <c r="G19" s="88" t="s">
        <v>50</v>
      </c>
      <c r="H19" s="89">
        <v>41655</v>
      </c>
      <c r="I19" s="76">
        <v>0.25</v>
      </c>
      <c r="J19" s="77">
        <f ca="1">IFERROR(SUM(OFFSET(Tableau2[[#Headers],[Semaine1]:[Semaine 53]],MATCH(Tableau2[[#This Row],[Tâche]],Tableau2[Tâches],0),0)),"")</f>
        <v>0</v>
      </c>
      <c r="K19" s="78">
        <v>41661</v>
      </c>
      <c r="L19" s="79"/>
      <c r="M19" s="49" t="s">
        <v>64</v>
      </c>
      <c r="N19" s="66"/>
      <c r="O19" s="60" t="str">
        <f t="array" ref="O19">IFERROR(INDEX(Tableau2[Tâche],SMALL(IF((Tableau2[Statut (A initier - commencé - en cours - finalisation - terminé)]&lt;&gt;"terminé")*(Tableau2[Tâche]&lt;&gt;"")=1,ROW(Tableau2[Tâche])-9),ROW(Tableau2[[#This Row],[Commanditaire]])-9),1),"")</f>
        <v>Concevoir powerpoint "Miss" pour Armelle (en 3 parties)</v>
      </c>
      <c r="P19" s="137" t="str">
        <f t="shared" ca="1" si="1"/>
        <v/>
      </c>
      <c r="Q19" s="137">
        <f t="shared" ca="1" si="2"/>
        <v>0</v>
      </c>
      <c r="R19" s="137">
        <f t="shared" ca="1" si="5"/>
        <v>0</v>
      </c>
      <c r="S19" s="137">
        <f t="shared" ca="1" si="5"/>
        <v>0</v>
      </c>
      <c r="T19" s="137">
        <f t="shared" ca="1" si="5"/>
        <v>0</v>
      </c>
      <c r="U19" s="137">
        <f t="shared" ca="1" si="5"/>
        <v>0</v>
      </c>
      <c r="V19" s="137">
        <f t="shared" ca="1" si="5"/>
        <v>0</v>
      </c>
      <c r="W19" s="137" t="str">
        <f t="shared" ca="1" si="5"/>
        <v/>
      </c>
      <c r="X19" s="137" t="str">
        <f t="shared" ca="1" si="5"/>
        <v/>
      </c>
      <c r="Y19" s="137" t="str">
        <f t="shared" ca="1" si="5"/>
        <v/>
      </c>
      <c r="Z19" s="137" t="str">
        <f t="shared" ca="1" si="5"/>
        <v/>
      </c>
      <c r="AA19" s="137" t="str">
        <f t="shared" ca="1" si="5"/>
        <v/>
      </c>
      <c r="AB19" s="137" t="str">
        <f t="shared" ca="1" si="5"/>
        <v/>
      </c>
      <c r="AC19" s="137" t="str">
        <f t="shared" ca="1" si="5"/>
        <v/>
      </c>
      <c r="AD19" s="137" t="str">
        <f t="shared" ca="1" si="5"/>
        <v/>
      </c>
      <c r="AE19" s="137" t="str">
        <f t="shared" ca="1" si="5"/>
        <v/>
      </c>
      <c r="AF19" s="137" t="str">
        <f t="shared" ca="1" si="5"/>
        <v/>
      </c>
      <c r="AG19" s="137" t="str">
        <f t="shared" ca="1" si="5"/>
        <v/>
      </c>
      <c r="AH19" s="137" t="str">
        <f t="shared" ca="1" si="5"/>
        <v/>
      </c>
      <c r="AI19" s="137" t="str">
        <f t="shared" ca="1" si="5"/>
        <v/>
      </c>
      <c r="AJ19" s="137" t="str">
        <f t="shared" ca="1" si="5"/>
        <v/>
      </c>
      <c r="AK19" s="137" t="str">
        <f t="shared" ca="1" si="5"/>
        <v/>
      </c>
      <c r="AL19" s="137" t="str">
        <f t="shared" ca="1" si="5"/>
        <v/>
      </c>
      <c r="AM19" s="137" t="str">
        <f t="shared" ca="1" si="5"/>
        <v/>
      </c>
      <c r="AN19" s="137" t="str">
        <f t="shared" ca="1" si="5"/>
        <v/>
      </c>
      <c r="AO19" s="137" t="str">
        <f t="shared" ca="1" si="5"/>
        <v/>
      </c>
      <c r="AP19" s="137" t="str">
        <f t="shared" ca="1" si="5"/>
        <v/>
      </c>
      <c r="AQ19" s="137" t="str">
        <f t="shared" ca="1" si="5"/>
        <v/>
      </c>
      <c r="AR19" s="137" t="str">
        <f t="shared" ca="1" si="5"/>
        <v/>
      </c>
      <c r="AS19" s="137" t="str">
        <f t="shared" ca="1" si="5"/>
        <v/>
      </c>
      <c r="AT19" s="137" t="str">
        <f t="shared" ca="1" si="5"/>
        <v/>
      </c>
      <c r="AU19" s="137" t="str">
        <f t="shared" ca="1" si="5"/>
        <v/>
      </c>
      <c r="AV19" s="137" t="str">
        <f t="shared" ca="1" si="5"/>
        <v/>
      </c>
      <c r="AW19" s="137" t="str">
        <f t="shared" ca="1" si="5"/>
        <v/>
      </c>
      <c r="AX19" s="137" t="str">
        <f t="shared" ca="1" si="5"/>
        <v/>
      </c>
      <c r="AY19" s="137" t="str">
        <f t="shared" ca="1" si="5"/>
        <v/>
      </c>
      <c r="AZ19" s="137" t="str">
        <f t="shared" ca="1" si="5"/>
        <v/>
      </c>
      <c r="BA19" s="137" t="str">
        <f t="shared" ca="1" si="5"/>
        <v/>
      </c>
      <c r="BB19" s="137" t="str">
        <f t="shared" ca="1" si="5"/>
        <v/>
      </c>
      <c r="BC19" s="137" t="str">
        <f t="shared" ca="1" si="5"/>
        <v/>
      </c>
      <c r="BD19" s="137" t="str">
        <f t="shared" ca="1" si="5"/>
        <v/>
      </c>
      <c r="BE19" s="137" t="str">
        <f t="shared" ca="1" si="5"/>
        <v/>
      </c>
      <c r="BF19" s="137" t="str">
        <f t="shared" ca="1" si="5"/>
        <v/>
      </c>
      <c r="BG19" s="137" t="str">
        <f t="shared" ca="1" si="5"/>
        <v/>
      </c>
      <c r="BH19" s="137" t="str">
        <f t="shared" ca="1" si="5"/>
        <v/>
      </c>
      <c r="BI19" s="137" t="str">
        <f t="shared" ca="1" si="5"/>
        <v/>
      </c>
      <c r="BJ19" s="137" t="str">
        <f t="shared" ca="1" si="5"/>
        <v/>
      </c>
      <c r="BK19" s="137" t="str">
        <f t="shared" ca="1" si="5"/>
        <v/>
      </c>
      <c r="BL19" s="137" t="str">
        <f t="shared" ca="1" si="5"/>
        <v/>
      </c>
      <c r="BM19" s="137" t="str">
        <f t="shared" ca="1" si="5"/>
        <v/>
      </c>
      <c r="BN19" s="137" t="str">
        <f t="shared" ca="1" si="5"/>
        <v/>
      </c>
      <c r="BO19" s="137" t="str">
        <f t="shared" ca="1" si="5"/>
        <v/>
      </c>
      <c r="BP19" s="137" t="str">
        <f t="shared" ca="1" si="5"/>
        <v/>
      </c>
    </row>
    <row r="20" spans="1:68" s="60" customFormat="1" ht="30" customHeight="1">
      <c r="A20" s="61">
        <f t="shared" si="4"/>
        <v>8</v>
      </c>
      <c r="B20" s="61" t="str">
        <f t="shared" si="0"/>
        <v>Concevoir powerpoint "Miss" pour Armelle (en 3 parties)</v>
      </c>
      <c r="C20" s="149" t="s">
        <v>41</v>
      </c>
      <c r="D20" s="48" t="s">
        <v>74</v>
      </c>
      <c r="E20" s="87" t="s">
        <v>104</v>
      </c>
      <c r="F20" s="88"/>
      <c r="G20" s="88" t="s">
        <v>78</v>
      </c>
      <c r="H20" s="89">
        <v>41656</v>
      </c>
      <c r="I20" s="76">
        <v>1.3888888888888888E-2</v>
      </c>
      <c r="J20" s="77">
        <f ca="1">IFERROR(SUM(OFFSET(Tableau2[[#Headers],[Semaine1]:[Semaine 53]],MATCH(Tableau2[[#This Row],[Tâche]],Tableau2[Tâches],0),0)),"")</f>
        <v>0</v>
      </c>
      <c r="K20" s="80">
        <v>41659</v>
      </c>
      <c r="L20" s="79"/>
      <c r="M20" s="49" t="s">
        <v>75</v>
      </c>
      <c r="N20" s="66"/>
      <c r="O20" s="60" t="str">
        <f t="array" ref="O20">IFERROR(INDEX(Tableau2[Tâche],SMALL(IF((Tableau2[Statut (A initier - commencé - en cours - finalisation - terminé)]&lt;&gt;"terminé")*(Tableau2[Tâche]&lt;&gt;"")=1,ROW(Tableau2[Tâche])-9),ROW(Tableau2[[#This Row],[Commanditaire]])-9),1),"")</f>
        <v>Email à Stéphanie et Anne-Isa concernant la mise à jour de la page Débats de l'Aubette</v>
      </c>
      <c r="P20" s="137" t="str">
        <f t="shared" ca="1" si="1"/>
        <v/>
      </c>
      <c r="Q20" s="137">
        <f t="shared" ca="1" si="2"/>
        <v>0</v>
      </c>
      <c r="R20" s="137">
        <f t="shared" ca="1" si="5"/>
        <v>0</v>
      </c>
      <c r="S20" s="137">
        <f t="shared" ca="1" si="5"/>
        <v>0</v>
      </c>
      <c r="T20" s="137">
        <f t="shared" ca="1" si="5"/>
        <v>0</v>
      </c>
      <c r="U20" s="137">
        <f t="shared" ca="1" si="5"/>
        <v>0</v>
      </c>
      <c r="V20" s="137">
        <f t="shared" ca="1" si="5"/>
        <v>0</v>
      </c>
      <c r="W20" s="137" t="str">
        <f t="shared" ca="1" si="5"/>
        <v/>
      </c>
      <c r="X20" s="137" t="str">
        <f t="shared" ca="1" si="5"/>
        <v/>
      </c>
      <c r="Y20" s="137" t="str">
        <f t="shared" ca="1" si="5"/>
        <v/>
      </c>
      <c r="Z20" s="137" t="str">
        <f t="shared" ca="1" si="5"/>
        <v/>
      </c>
      <c r="AA20" s="137" t="str">
        <f t="shared" ca="1" si="5"/>
        <v/>
      </c>
      <c r="AB20" s="137" t="str">
        <f t="shared" ca="1" si="5"/>
        <v/>
      </c>
      <c r="AC20" s="137" t="str">
        <f t="shared" ca="1" si="5"/>
        <v/>
      </c>
      <c r="AD20" s="137" t="str">
        <f t="shared" ca="1" si="5"/>
        <v/>
      </c>
      <c r="AE20" s="137" t="str">
        <f t="shared" ca="1" si="5"/>
        <v/>
      </c>
      <c r="AF20" s="137" t="str">
        <f t="shared" ca="1" si="5"/>
        <v/>
      </c>
      <c r="AG20" s="137" t="str">
        <f t="shared" ref="R20:BP25" ca="1" si="6">IFERROR(SUMIF(INDIRECT("'"&amp;AG$9&amp;"'!$b:$b"),$O20,INDIRECT("'"&amp;AG$9&amp;"'!$c:$c"))+SUMIF(INDIRECT("'"&amp;AG$9&amp;"'!$d:$d"),$O20,INDIRECT("'"&amp;AG$9&amp;"'!$e:$e")),"")</f>
        <v/>
      </c>
      <c r="AH20" s="137" t="str">
        <f t="shared" ca="1" si="6"/>
        <v/>
      </c>
      <c r="AI20" s="137" t="str">
        <f t="shared" ca="1" si="6"/>
        <v/>
      </c>
      <c r="AJ20" s="137" t="str">
        <f t="shared" ca="1" si="6"/>
        <v/>
      </c>
      <c r="AK20" s="137" t="str">
        <f t="shared" ca="1" si="6"/>
        <v/>
      </c>
      <c r="AL20" s="137" t="str">
        <f t="shared" ca="1" si="6"/>
        <v/>
      </c>
      <c r="AM20" s="137" t="str">
        <f t="shared" ca="1" si="6"/>
        <v/>
      </c>
      <c r="AN20" s="137" t="str">
        <f t="shared" ca="1" si="6"/>
        <v/>
      </c>
      <c r="AO20" s="137" t="str">
        <f t="shared" ca="1" si="6"/>
        <v/>
      </c>
      <c r="AP20" s="137" t="str">
        <f t="shared" ca="1" si="6"/>
        <v/>
      </c>
      <c r="AQ20" s="137" t="str">
        <f t="shared" ca="1" si="6"/>
        <v/>
      </c>
      <c r="AR20" s="137" t="str">
        <f t="shared" ca="1" si="6"/>
        <v/>
      </c>
      <c r="AS20" s="137" t="str">
        <f t="shared" ca="1" si="6"/>
        <v/>
      </c>
      <c r="AT20" s="137" t="str">
        <f t="shared" ca="1" si="6"/>
        <v/>
      </c>
      <c r="AU20" s="137" t="str">
        <f t="shared" ca="1" si="6"/>
        <v/>
      </c>
      <c r="AV20" s="137" t="str">
        <f t="shared" ca="1" si="6"/>
        <v/>
      </c>
      <c r="AW20" s="137" t="str">
        <f t="shared" ca="1" si="6"/>
        <v/>
      </c>
      <c r="AX20" s="137" t="str">
        <f t="shared" ca="1" si="6"/>
        <v/>
      </c>
      <c r="AY20" s="137" t="str">
        <f t="shared" ca="1" si="6"/>
        <v/>
      </c>
      <c r="AZ20" s="137" t="str">
        <f t="shared" ca="1" si="6"/>
        <v/>
      </c>
      <c r="BA20" s="137" t="str">
        <f t="shared" ca="1" si="6"/>
        <v/>
      </c>
      <c r="BB20" s="137" t="str">
        <f t="shared" ca="1" si="6"/>
        <v/>
      </c>
      <c r="BC20" s="137" t="str">
        <f t="shared" ca="1" si="6"/>
        <v/>
      </c>
      <c r="BD20" s="137" t="str">
        <f t="shared" ca="1" si="6"/>
        <v/>
      </c>
      <c r="BE20" s="137" t="str">
        <f t="shared" ca="1" si="6"/>
        <v/>
      </c>
      <c r="BF20" s="137" t="str">
        <f t="shared" ca="1" si="6"/>
        <v/>
      </c>
      <c r="BG20" s="137" t="str">
        <f t="shared" ca="1" si="6"/>
        <v/>
      </c>
      <c r="BH20" s="137" t="str">
        <f t="shared" ca="1" si="6"/>
        <v/>
      </c>
      <c r="BI20" s="137" t="str">
        <f t="shared" ca="1" si="6"/>
        <v/>
      </c>
      <c r="BJ20" s="137" t="str">
        <f t="shared" ca="1" si="6"/>
        <v/>
      </c>
      <c r="BK20" s="137" t="str">
        <f t="shared" ca="1" si="6"/>
        <v/>
      </c>
      <c r="BL20" s="137" t="str">
        <f t="shared" ca="1" si="6"/>
        <v/>
      </c>
      <c r="BM20" s="137" t="str">
        <f t="shared" ca="1" si="6"/>
        <v/>
      </c>
      <c r="BN20" s="137" t="str">
        <f t="shared" ca="1" si="6"/>
        <v/>
      </c>
      <c r="BO20" s="137" t="str">
        <f t="shared" ca="1" si="6"/>
        <v/>
      </c>
      <c r="BP20" s="137" t="str">
        <f t="shared" ca="1" si="6"/>
        <v/>
      </c>
    </row>
    <row r="21" spans="1:68" s="60" customFormat="1" ht="30" customHeight="1">
      <c r="A21" s="61">
        <f t="shared" si="4"/>
        <v>26</v>
      </c>
      <c r="B21" s="61" t="str">
        <f t="shared" si="0"/>
        <v>Tester et évaluer la nouvelle architecture du serveur partagé</v>
      </c>
      <c r="C21" s="149" t="s">
        <v>27</v>
      </c>
      <c r="D21" s="48" t="s">
        <v>100</v>
      </c>
      <c r="E21" s="87" t="s">
        <v>104</v>
      </c>
      <c r="F21" s="88"/>
      <c r="G21" s="88" t="s">
        <v>78</v>
      </c>
      <c r="H21" s="89">
        <v>41659</v>
      </c>
      <c r="I21" s="76">
        <v>1.3888888888888888E-2</v>
      </c>
      <c r="J21" s="77" t="str">
        <f ca="1">IFERROR(SUM(OFFSET(Tableau2[[#Headers],[Semaine1]:[Semaine 53]],MATCH(Tableau2[[#This Row],[Tâche]],Tableau2[Tâches],0),0)),"")</f>
        <v/>
      </c>
      <c r="K21" s="80">
        <v>41659</v>
      </c>
      <c r="L21" s="79">
        <v>41659</v>
      </c>
      <c r="M21" s="49"/>
      <c r="N21" s="66"/>
      <c r="O21" s="60" t="str">
        <f t="array" ref="O21">IFERROR(INDEX(Tableau2[Tâche],SMALL(IF((Tableau2[Statut (A initier - commencé - en cours - finalisation - terminé)]&lt;&gt;"terminé")*(Tableau2[Tâche]&lt;&gt;"")=1,ROW(Tableau2[Tâche])-9),ROW(Tableau2[[#This Row],[Commanditaire]])-9),1),"")</f>
        <v>Remplir la fiche "tâches type" sur Word et envoyer à Armelle</v>
      </c>
      <c r="P21" s="137" t="str">
        <f t="shared" ca="1" si="1"/>
        <v/>
      </c>
      <c r="Q21" s="137">
        <f t="shared" ca="1" si="2"/>
        <v>6.25E-2</v>
      </c>
      <c r="R21" s="137">
        <f t="shared" ca="1" si="6"/>
        <v>0</v>
      </c>
      <c r="S21" s="137">
        <f t="shared" ca="1" si="6"/>
        <v>0</v>
      </c>
      <c r="T21" s="137">
        <f t="shared" ca="1" si="6"/>
        <v>0</v>
      </c>
      <c r="U21" s="137">
        <f t="shared" ca="1" si="6"/>
        <v>0</v>
      </c>
      <c r="V21" s="137">
        <f t="shared" ca="1" si="6"/>
        <v>0</v>
      </c>
      <c r="W21" s="137" t="str">
        <f t="shared" ca="1" si="6"/>
        <v/>
      </c>
      <c r="X21" s="137" t="str">
        <f t="shared" ca="1" si="6"/>
        <v/>
      </c>
      <c r="Y21" s="137" t="str">
        <f t="shared" ca="1" si="6"/>
        <v/>
      </c>
      <c r="Z21" s="137" t="str">
        <f t="shared" ca="1" si="6"/>
        <v/>
      </c>
      <c r="AA21" s="137" t="str">
        <f t="shared" ca="1" si="6"/>
        <v/>
      </c>
      <c r="AB21" s="137" t="str">
        <f t="shared" ca="1" si="6"/>
        <v/>
      </c>
      <c r="AC21" s="137" t="str">
        <f t="shared" ca="1" si="6"/>
        <v/>
      </c>
      <c r="AD21" s="137" t="str">
        <f t="shared" ca="1" si="6"/>
        <v/>
      </c>
      <c r="AE21" s="137" t="str">
        <f t="shared" ca="1" si="6"/>
        <v/>
      </c>
      <c r="AF21" s="137" t="str">
        <f t="shared" ca="1" si="6"/>
        <v/>
      </c>
      <c r="AG21" s="137" t="str">
        <f t="shared" ca="1" si="6"/>
        <v/>
      </c>
      <c r="AH21" s="137" t="str">
        <f t="shared" ca="1" si="6"/>
        <v/>
      </c>
      <c r="AI21" s="137" t="str">
        <f t="shared" ca="1" si="6"/>
        <v/>
      </c>
      <c r="AJ21" s="137" t="str">
        <f t="shared" ca="1" si="6"/>
        <v/>
      </c>
      <c r="AK21" s="137" t="str">
        <f t="shared" ca="1" si="6"/>
        <v/>
      </c>
      <c r="AL21" s="137" t="str">
        <f t="shared" ca="1" si="6"/>
        <v/>
      </c>
      <c r="AM21" s="137" t="str">
        <f t="shared" ca="1" si="6"/>
        <v/>
      </c>
      <c r="AN21" s="137" t="str">
        <f t="shared" ca="1" si="6"/>
        <v/>
      </c>
      <c r="AO21" s="137" t="str">
        <f t="shared" ca="1" si="6"/>
        <v/>
      </c>
      <c r="AP21" s="137" t="str">
        <f t="shared" ca="1" si="6"/>
        <v/>
      </c>
      <c r="AQ21" s="137" t="str">
        <f t="shared" ca="1" si="6"/>
        <v/>
      </c>
      <c r="AR21" s="137" t="str">
        <f t="shared" ca="1" si="6"/>
        <v/>
      </c>
      <c r="AS21" s="137" t="str">
        <f t="shared" ca="1" si="6"/>
        <v/>
      </c>
      <c r="AT21" s="137" t="str">
        <f t="shared" ca="1" si="6"/>
        <v/>
      </c>
      <c r="AU21" s="137" t="str">
        <f t="shared" ca="1" si="6"/>
        <v/>
      </c>
      <c r="AV21" s="137" t="str">
        <f t="shared" ca="1" si="6"/>
        <v/>
      </c>
      <c r="AW21" s="137" t="str">
        <f t="shared" ca="1" si="6"/>
        <v/>
      </c>
      <c r="AX21" s="137" t="str">
        <f t="shared" ca="1" si="6"/>
        <v/>
      </c>
      <c r="AY21" s="137" t="str">
        <f t="shared" ca="1" si="6"/>
        <v/>
      </c>
      <c r="AZ21" s="137" t="str">
        <f t="shared" ca="1" si="6"/>
        <v/>
      </c>
      <c r="BA21" s="137" t="str">
        <f t="shared" ca="1" si="6"/>
        <v/>
      </c>
      <c r="BB21" s="137" t="str">
        <f t="shared" ca="1" si="6"/>
        <v/>
      </c>
      <c r="BC21" s="137" t="str">
        <f t="shared" ca="1" si="6"/>
        <v/>
      </c>
      <c r="BD21" s="137" t="str">
        <f t="shared" ca="1" si="6"/>
        <v/>
      </c>
      <c r="BE21" s="137" t="str">
        <f t="shared" ca="1" si="6"/>
        <v/>
      </c>
      <c r="BF21" s="137" t="str">
        <f t="shared" ca="1" si="6"/>
        <v/>
      </c>
      <c r="BG21" s="137" t="str">
        <f t="shared" ca="1" si="6"/>
        <v/>
      </c>
      <c r="BH21" s="137" t="str">
        <f t="shared" ca="1" si="6"/>
        <v/>
      </c>
      <c r="BI21" s="137" t="str">
        <f t="shared" ca="1" si="6"/>
        <v/>
      </c>
      <c r="BJ21" s="137" t="str">
        <f t="shared" ca="1" si="6"/>
        <v/>
      </c>
      <c r="BK21" s="137" t="str">
        <f t="shared" ca="1" si="6"/>
        <v/>
      </c>
      <c r="BL21" s="137" t="str">
        <f t="shared" ca="1" si="6"/>
        <v/>
      </c>
      <c r="BM21" s="137" t="str">
        <f t="shared" ca="1" si="6"/>
        <v/>
      </c>
      <c r="BN21" s="137" t="str">
        <f t="shared" ca="1" si="6"/>
        <v/>
      </c>
      <c r="BO21" s="137" t="str">
        <f t="shared" ca="1" si="6"/>
        <v/>
      </c>
      <c r="BP21" s="137" t="str">
        <f t="shared" ca="1" si="6"/>
        <v/>
      </c>
    </row>
    <row r="22" spans="1:68" s="60" customFormat="1" ht="30" customHeight="1">
      <c r="A22" s="61">
        <f t="shared" si="4"/>
        <v>25</v>
      </c>
      <c r="B22" s="61" t="str">
        <f t="shared" si="0"/>
        <v>Créer une page "hébergement" sur unistra.fr</v>
      </c>
      <c r="C22" s="151" t="s">
        <v>27</v>
      </c>
      <c r="D22" s="48" t="s">
        <v>65</v>
      </c>
      <c r="E22" s="87" t="s">
        <v>49</v>
      </c>
      <c r="F22" s="88"/>
      <c r="G22" s="88" t="s">
        <v>50</v>
      </c>
      <c r="H22" s="89">
        <v>41613</v>
      </c>
      <c r="I22" s="76">
        <v>8.3333333333333329E-2</v>
      </c>
      <c r="J22" s="77" t="str">
        <f ca="1">IFERROR(SUM(OFFSET(Tableau2[[#Headers],[Semaine1]:[Semaine 53]],MATCH(Tableau2[[#This Row],[Tâche]],Tableau2[Tâches],0),0)),"")</f>
        <v/>
      </c>
      <c r="K22" s="80">
        <v>41656</v>
      </c>
      <c r="L22" s="79">
        <v>41656</v>
      </c>
      <c r="M22" s="49" t="s">
        <v>82</v>
      </c>
      <c r="N22" s="66" t="s">
        <v>67</v>
      </c>
      <c r="O22" s="60" t="str">
        <f t="array" ref="O22">IFERROR(INDEX(Tableau2[Tâche],SMALL(IF((Tableau2[Statut (A initier - commencé - en cours - finalisation - terminé)]&lt;&gt;"terminé")*(Tableau2[Tâche]&lt;&gt;"")=1,ROW(Tableau2[Tâche])-9),ROW(Tableau2[[#This Row],[Commanditaire]])-9),1),"")</f>
        <v>tache en utilisant l'insertion "ligne de tableau en haut"</v>
      </c>
      <c r="P22" s="137" t="str">
        <f t="shared" ca="1" si="1"/>
        <v/>
      </c>
      <c r="Q22" s="137">
        <f t="shared" ca="1" si="2"/>
        <v>0</v>
      </c>
      <c r="R22" s="137">
        <f t="shared" ca="1" si="6"/>
        <v>0</v>
      </c>
      <c r="S22" s="137">
        <f t="shared" ca="1" si="6"/>
        <v>0</v>
      </c>
      <c r="T22" s="137">
        <f t="shared" ca="1" si="6"/>
        <v>0</v>
      </c>
      <c r="U22" s="137">
        <f t="shared" ca="1" si="6"/>
        <v>0</v>
      </c>
      <c r="V22" s="137">
        <f t="shared" ca="1" si="6"/>
        <v>0</v>
      </c>
      <c r="W22" s="137" t="str">
        <f t="shared" ca="1" si="6"/>
        <v/>
      </c>
      <c r="X22" s="137" t="str">
        <f t="shared" ca="1" si="6"/>
        <v/>
      </c>
      <c r="Y22" s="137" t="str">
        <f t="shared" ca="1" si="6"/>
        <v/>
      </c>
      <c r="Z22" s="137" t="str">
        <f t="shared" ca="1" si="6"/>
        <v/>
      </c>
      <c r="AA22" s="137" t="str">
        <f t="shared" ca="1" si="6"/>
        <v/>
      </c>
      <c r="AB22" s="137" t="str">
        <f t="shared" ca="1" si="6"/>
        <v/>
      </c>
      <c r="AC22" s="137" t="str">
        <f t="shared" ca="1" si="6"/>
        <v/>
      </c>
      <c r="AD22" s="137" t="str">
        <f t="shared" ca="1" si="6"/>
        <v/>
      </c>
      <c r="AE22" s="137" t="str">
        <f t="shared" ca="1" si="6"/>
        <v/>
      </c>
      <c r="AF22" s="137" t="str">
        <f t="shared" ca="1" si="6"/>
        <v/>
      </c>
      <c r="AG22" s="137" t="str">
        <f t="shared" ca="1" si="6"/>
        <v/>
      </c>
      <c r="AH22" s="137" t="str">
        <f t="shared" ca="1" si="6"/>
        <v/>
      </c>
      <c r="AI22" s="137" t="str">
        <f t="shared" ca="1" si="6"/>
        <v/>
      </c>
      <c r="AJ22" s="137" t="str">
        <f t="shared" ca="1" si="6"/>
        <v/>
      </c>
      <c r="AK22" s="137" t="str">
        <f t="shared" ca="1" si="6"/>
        <v/>
      </c>
      <c r="AL22" s="137" t="str">
        <f t="shared" ca="1" si="6"/>
        <v/>
      </c>
      <c r="AM22" s="137" t="str">
        <f t="shared" ca="1" si="6"/>
        <v/>
      </c>
      <c r="AN22" s="137" t="str">
        <f t="shared" ca="1" si="6"/>
        <v/>
      </c>
      <c r="AO22" s="137" t="str">
        <f t="shared" ca="1" si="6"/>
        <v/>
      </c>
      <c r="AP22" s="137" t="str">
        <f t="shared" ca="1" si="6"/>
        <v/>
      </c>
      <c r="AQ22" s="137" t="str">
        <f t="shared" ca="1" si="6"/>
        <v/>
      </c>
      <c r="AR22" s="137" t="str">
        <f t="shared" ca="1" si="6"/>
        <v/>
      </c>
      <c r="AS22" s="137" t="str">
        <f t="shared" ca="1" si="6"/>
        <v/>
      </c>
      <c r="AT22" s="137" t="str">
        <f t="shared" ca="1" si="6"/>
        <v/>
      </c>
      <c r="AU22" s="137" t="str">
        <f t="shared" ca="1" si="6"/>
        <v/>
      </c>
      <c r="AV22" s="137" t="str">
        <f t="shared" ca="1" si="6"/>
        <v/>
      </c>
      <c r="AW22" s="137" t="str">
        <f t="shared" ca="1" si="6"/>
        <v/>
      </c>
      <c r="AX22" s="137" t="str">
        <f t="shared" ca="1" si="6"/>
        <v/>
      </c>
      <c r="AY22" s="137" t="str">
        <f t="shared" ca="1" si="6"/>
        <v/>
      </c>
      <c r="AZ22" s="137" t="str">
        <f t="shared" ca="1" si="6"/>
        <v/>
      </c>
      <c r="BA22" s="137" t="str">
        <f t="shared" ca="1" si="6"/>
        <v/>
      </c>
      <c r="BB22" s="137" t="str">
        <f t="shared" ca="1" si="6"/>
        <v/>
      </c>
      <c r="BC22" s="137" t="str">
        <f t="shared" ca="1" si="6"/>
        <v/>
      </c>
      <c r="BD22" s="137" t="str">
        <f t="shared" ca="1" si="6"/>
        <v/>
      </c>
      <c r="BE22" s="137" t="str">
        <f t="shared" ca="1" si="6"/>
        <v/>
      </c>
      <c r="BF22" s="137" t="str">
        <f t="shared" ca="1" si="6"/>
        <v/>
      </c>
      <c r="BG22" s="137" t="str">
        <f t="shared" ca="1" si="6"/>
        <v/>
      </c>
      <c r="BH22" s="137" t="str">
        <f t="shared" ca="1" si="6"/>
        <v/>
      </c>
      <c r="BI22" s="137" t="str">
        <f t="shared" ca="1" si="6"/>
        <v/>
      </c>
      <c r="BJ22" s="137" t="str">
        <f t="shared" ca="1" si="6"/>
        <v/>
      </c>
      <c r="BK22" s="137" t="str">
        <f t="shared" ca="1" si="6"/>
        <v/>
      </c>
      <c r="BL22" s="137" t="str">
        <f t="shared" ca="1" si="6"/>
        <v/>
      </c>
      <c r="BM22" s="137" t="str">
        <f t="shared" ca="1" si="6"/>
        <v/>
      </c>
      <c r="BN22" s="137" t="str">
        <f t="shared" ca="1" si="6"/>
        <v/>
      </c>
      <c r="BO22" s="137" t="str">
        <f t="shared" ca="1" si="6"/>
        <v/>
      </c>
      <c r="BP22" s="137" t="str">
        <f t="shared" ca="1" si="6"/>
        <v/>
      </c>
    </row>
    <row r="23" spans="1:68" s="60" customFormat="1" ht="30" customHeight="1">
      <c r="A23" s="61">
        <f t="shared" si="4"/>
        <v>10</v>
      </c>
      <c r="B23" s="61" t="str">
        <f t="shared" si="0"/>
        <v/>
      </c>
      <c r="C23" s="152" t="s">
        <v>47</v>
      </c>
      <c r="D23" s="48" t="s">
        <v>33</v>
      </c>
      <c r="E23" s="87" t="s">
        <v>49</v>
      </c>
      <c r="F23" s="88"/>
      <c r="G23" s="88" t="s">
        <v>50</v>
      </c>
      <c r="H23" s="89">
        <v>41645</v>
      </c>
      <c r="I23" s="76">
        <v>8.3333333333333329E-2</v>
      </c>
      <c r="J23" s="77">
        <f ca="1">IFERROR(SUM(OFFSET(Tableau2[[#Headers],[Semaine1]:[Semaine 53]],MATCH(Tableau2[[#This Row],[Tâche]],Tableau2[Tâches],0),0)),"")</f>
        <v>6.25E-2</v>
      </c>
      <c r="K23" s="80">
        <v>41656</v>
      </c>
      <c r="L23" s="79"/>
      <c r="M23" s="49"/>
      <c r="N23" s="66"/>
      <c r="O23" s="60" t="str">
        <f t="array" ref="O23">IFERROR(INDEX(Tableau2[Tâche],SMALL(IF((Tableau2[Statut (A initier - commencé - en cours - finalisation - terminé)]&lt;&gt;"terminé")*(Tableau2[Tâche]&lt;&gt;"")=1,ROW(Tableau2[Tâche])-9),ROW(Tableau2[[#This Row],[Commanditaire]])-9),1),"")</f>
        <v>rrr</v>
      </c>
      <c r="P23" s="137" t="str">
        <f t="shared" ca="1" si="1"/>
        <v/>
      </c>
      <c r="Q23" s="137">
        <f t="shared" ca="1" si="2"/>
        <v>0</v>
      </c>
      <c r="R23" s="137">
        <f t="shared" ca="1" si="6"/>
        <v>0</v>
      </c>
      <c r="S23" s="137">
        <f t="shared" ca="1" si="6"/>
        <v>1.3888888888888888E-2</v>
      </c>
      <c r="T23" s="137">
        <f t="shared" ca="1" si="6"/>
        <v>2.0833333333333336E-2</v>
      </c>
      <c r="U23" s="137">
        <f t="shared" ca="1" si="6"/>
        <v>2.0833333333333336E-2</v>
      </c>
      <c r="V23" s="137">
        <f t="shared" ca="1" si="6"/>
        <v>2.0833333333333336E-2</v>
      </c>
      <c r="W23" s="137" t="str">
        <f t="shared" ca="1" si="6"/>
        <v/>
      </c>
      <c r="X23" s="137" t="str">
        <f t="shared" ca="1" si="6"/>
        <v/>
      </c>
      <c r="Y23" s="137" t="str">
        <f t="shared" ca="1" si="6"/>
        <v/>
      </c>
      <c r="Z23" s="137" t="str">
        <f t="shared" ca="1" si="6"/>
        <v/>
      </c>
      <c r="AA23" s="137" t="str">
        <f t="shared" ca="1" si="6"/>
        <v/>
      </c>
      <c r="AB23" s="137" t="str">
        <f t="shared" ca="1" si="6"/>
        <v/>
      </c>
      <c r="AC23" s="137" t="str">
        <f t="shared" ca="1" si="6"/>
        <v/>
      </c>
      <c r="AD23" s="137" t="str">
        <f t="shared" ca="1" si="6"/>
        <v/>
      </c>
      <c r="AE23" s="137" t="str">
        <f t="shared" ca="1" si="6"/>
        <v/>
      </c>
      <c r="AF23" s="137" t="str">
        <f t="shared" ca="1" si="6"/>
        <v/>
      </c>
      <c r="AG23" s="137" t="str">
        <f t="shared" ca="1" si="6"/>
        <v/>
      </c>
      <c r="AH23" s="137" t="str">
        <f t="shared" ca="1" si="6"/>
        <v/>
      </c>
      <c r="AI23" s="137" t="str">
        <f t="shared" ca="1" si="6"/>
        <v/>
      </c>
      <c r="AJ23" s="137" t="str">
        <f t="shared" ca="1" si="6"/>
        <v/>
      </c>
      <c r="AK23" s="137" t="str">
        <f t="shared" ca="1" si="6"/>
        <v/>
      </c>
      <c r="AL23" s="137" t="str">
        <f t="shared" ca="1" si="6"/>
        <v/>
      </c>
      <c r="AM23" s="137" t="str">
        <f t="shared" ca="1" si="6"/>
        <v/>
      </c>
      <c r="AN23" s="137" t="str">
        <f t="shared" ca="1" si="6"/>
        <v/>
      </c>
      <c r="AO23" s="137" t="str">
        <f t="shared" ca="1" si="6"/>
        <v/>
      </c>
      <c r="AP23" s="137" t="str">
        <f t="shared" ca="1" si="6"/>
        <v/>
      </c>
      <c r="AQ23" s="137" t="str">
        <f t="shared" ca="1" si="6"/>
        <v/>
      </c>
      <c r="AR23" s="137" t="str">
        <f t="shared" ca="1" si="6"/>
        <v/>
      </c>
      <c r="AS23" s="137" t="str">
        <f t="shared" ca="1" si="6"/>
        <v/>
      </c>
      <c r="AT23" s="137" t="str">
        <f t="shared" ca="1" si="6"/>
        <v/>
      </c>
      <c r="AU23" s="137" t="str">
        <f t="shared" ca="1" si="6"/>
        <v/>
      </c>
      <c r="AV23" s="137" t="str">
        <f t="shared" ca="1" si="6"/>
        <v/>
      </c>
      <c r="AW23" s="137" t="str">
        <f t="shared" ca="1" si="6"/>
        <v/>
      </c>
      <c r="AX23" s="137" t="str">
        <f t="shared" ca="1" si="6"/>
        <v/>
      </c>
      <c r="AY23" s="137" t="str">
        <f t="shared" ca="1" si="6"/>
        <v/>
      </c>
      <c r="AZ23" s="137" t="str">
        <f t="shared" ca="1" si="6"/>
        <v/>
      </c>
      <c r="BA23" s="137" t="str">
        <f t="shared" ca="1" si="6"/>
        <v/>
      </c>
      <c r="BB23" s="137" t="str">
        <f t="shared" ca="1" si="6"/>
        <v/>
      </c>
      <c r="BC23" s="137" t="str">
        <f t="shared" ca="1" si="6"/>
        <v/>
      </c>
      <c r="BD23" s="137" t="str">
        <f t="shared" ca="1" si="6"/>
        <v/>
      </c>
      <c r="BE23" s="137" t="str">
        <f t="shared" ca="1" si="6"/>
        <v/>
      </c>
      <c r="BF23" s="137" t="str">
        <f t="shared" ca="1" si="6"/>
        <v/>
      </c>
      <c r="BG23" s="137" t="str">
        <f t="shared" ca="1" si="6"/>
        <v/>
      </c>
      <c r="BH23" s="137" t="str">
        <f t="shared" ca="1" si="6"/>
        <v/>
      </c>
      <c r="BI23" s="137" t="str">
        <f t="shared" ca="1" si="6"/>
        <v/>
      </c>
      <c r="BJ23" s="137" t="str">
        <f t="shared" ca="1" si="6"/>
        <v/>
      </c>
      <c r="BK23" s="137" t="str">
        <f t="shared" ca="1" si="6"/>
        <v/>
      </c>
      <c r="BL23" s="137" t="str">
        <f t="shared" ca="1" si="6"/>
        <v/>
      </c>
      <c r="BM23" s="137" t="str">
        <f t="shared" ca="1" si="6"/>
        <v/>
      </c>
      <c r="BN23" s="137" t="str">
        <f t="shared" ca="1" si="6"/>
        <v/>
      </c>
      <c r="BO23" s="137" t="str">
        <f t="shared" ca="1" si="6"/>
        <v/>
      </c>
      <c r="BP23" s="137" t="str">
        <f t="shared" ca="1" si="6"/>
        <v/>
      </c>
    </row>
    <row r="24" spans="1:68" s="60" customFormat="1" ht="30" customHeight="1">
      <c r="A24" s="61">
        <f t="shared" si="4"/>
        <v>20</v>
      </c>
      <c r="B24" s="61" t="str">
        <f t="shared" si="0"/>
        <v>Intégrer mes nouvelles missions dans le tableau excel pôle web</v>
      </c>
      <c r="C24" s="149" t="s">
        <v>27</v>
      </c>
      <c r="D24" s="48" t="s">
        <v>77</v>
      </c>
      <c r="E24" s="87" t="s">
        <v>104</v>
      </c>
      <c r="F24" s="88"/>
      <c r="G24" s="88" t="s">
        <v>78</v>
      </c>
      <c r="H24" s="89">
        <v>41656</v>
      </c>
      <c r="I24" s="76">
        <v>6.25E-2</v>
      </c>
      <c r="J24" s="77" t="str">
        <f ca="1">IFERROR(SUM(OFFSET(Tableau2[[#Headers],[Semaine1]:[Semaine 53]],MATCH(Tableau2[[#This Row],[Tâche]],Tableau2[Tâches],0),0)),"")</f>
        <v/>
      </c>
      <c r="K24" s="80">
        <v>41656</v>
      </c>
      <c r="L24" s="79">
        <v>41656</v>
      </c>
      <c r="M24" s="49" t="s">
        <v>76</v>
      </c>
      <c r="N24" s="66"/>
      <c r="O24" s="60" t="str">
        <f t="array" ref="O24">IFERROR(INDEX(Tableau2[Tâche],SMALL(IF((Tableau2[Statut (A initier - commencé - en cours - finalisation - terminé)]&lt;&gt;"terminé")*(Tableau2[Tâche]&lt;&gt;"")=1,ROW(Tableau2[Tâche])-9),ROW(Tableau2[[#This Row],[Commanditaire]])-9),1),"")</f>
        <v>essai du 27/01</v>
      </c>
      <c r="P24" s="137" t="str">
        <f t="shared" ca="1" si="1"/>
        <v/>
      </c>
      <c r="Q24" s="137">
        <f t="shared" ca="1" si="2"/>
        <v>0</v>
      </c>
      <c r="R24" s="137">
        <f t="shared" ca="1" si="6"/>
        <v>0</v>
      </c>
      <c r="S24" s="137">
        <f t="shared" ca="1" si="6"/>
        <v>0</v>
      </c>
      <c r="T24" s="137">
        <f t="shared" ca="1" si="6"/>
        <v>0</v>
      </c>
      <c r="U24" s="137">
        <f t="shared" ca="1" si="6"/>
        <v>0</v>
      </c>
      <c r="V24" s="137">
        <f t="shared" ca="1" si="6"/>
        <v>0</v>
      </c>
      <c r="W24" s="137" t="str">
        <f t="shared" ca="1" si="6"/>
        <v/>
      </c>
      <c r="X24" s="137" t="str">
        <f t="shared" ca="1" si="6"/>
        <v/>
      </c>
      <c r="Y24" s="137" t="str">
        <f t="shared" ca="1" si="6"/>
        <v/>
      </c>
      <c r="Z24" s="137" t="str">
        <f t="shared" ca="1" si="6"/>
        <v/>
      </c>
      <c r="AA24" s="137" t="str">
        <f t="shared" ca="1" si="6"/>
        <v/>
      </c>
      <c r="AB24" s="137" t="str">
        <f t="shared" ca="1" si="6"/>
        <v/>
      </c>
      <c r="AC24" s="137" t="str">
        <f t="shared" ca="1" si="6"/>
        <v/>
      </c>
      <c r="AD24" s="137" t="str">
        <f t="shared" ca="1" si="6"/>
        <v/>
      </c>
      <c r="AE24" s="137" t="str">
        <f t="shared" ca="1" si="6"/>
        <v/>
      </c>
      <c r="AF24" s="137" t="str">
        <f t="shared" ca="1" si="6"/>
        <v/>
      </c>
      <c r="AG24" s="137" t="str">
        <f t="shared" ca="1" si="6"/>
        <v/>
      </c>
      <c r="AH24" s="137" t="str">
        <f t="shared" ca="1" si="6"/>
        <v/>
      </c>
      <c r="AI24" s="137" t="str">
        <f t="shared" ca="1" si="6"/>
        <v/>
      </c>
      <c r="AJ24" s="137" t="str">
        <f t="shared" ca="1" si="6"/>
        <v/>
      </c>
      <c r="AK24" s="137" t="str">
        <f t="shared" ca="1" si="6"/>
        <v/>
      </c>
      <c r="AL24" s="137" t="str">
        <f t="shared" ca="1" si="6"/>
        <v/>
      </c>
      <c r="AM24" s="137" t="str">
        <f t="shared" ca="1" si="6"/>
        <v/>
      </c>
      <c r="AN24" s="137" t="str">
        <f t="shared" ca="1" si="6"/>
        <v/>
      </c>
      <c r="AO24" s="137" t="str">
        <f t="shared" ca="1" si="6"/>
        <v/>
      </c>
      <c r="AP24" s="137" t="str">
        <f t="shared" ca="1" si="6"/>
        <v/>
      </c>
      <c r="AQ24" s="137" t="str">
        <f t="shared" ca="1" si="6"/>
        <v/>
      </c>
      <c r="AR24" s="137" t="str">
        <f t="shared" ca="1" si="6"/>
        <v/>
      </c>
      <c r="AS24" s="137" t="str">
        <f t="shared" ca="1" si="6"/>
        <v/>
      </c>
      <c r="AT24" s="137" t="str">
        <f t="shared" ca="1" si="6"/>
        <v/>
      </c>
      <c r="AU24" s="137" t="str">
        <f t="shared" ca="1" si="6"/>
        <v/>
      </c>
      <c r="AV24" s="137" t="str">
        <f t="shared" ca="1" si="6"/>
        <v/>
      </c>
      <c r="AW24" s="137" t="str">
        <f t="shared" ca="1" si="6"/>
        <v/>
      </c>
      <c r="AX24" s="137" t="str">
        <f t="shared" ca="1" si="6"/>
        <v/>
      </c>
      <c r="AY24" s="137" t="str">
        <f t="shared" ca="1" si="6"/>
        <v/>
      </c>
      <c r="AZ24" s="137" t="str">
        <f t="shared" ca="1" si="6"/>
        <v/>
      </c>
      <c r="BA24" s="137" t="str">
        <f t="shared" ca="1" si="6"/>
        <v/>
      </c>
      <c r="BB24" s="137" t="str">
        <f t="shared" ca="1" si="6"/>
        <v/>
      </c>
      <c r="BC24" s="137" t="str">
        <f t="shared" ca="1" si="6"/>
        <v/>
      </c>
      <c r="BD24" s="137" t="str">
        <f t="shared" ca="1" si="6"/>
        <v/>
      </c>
      <c r="BE24" s="137" t="str">
        <f t="shared" ca="1" si="6"/>
        <v/>
      </c>
      <c r="BF24" s="137" t="str">
        <f t="shared" ca="1" si="6"/>
        <v/>
      </c>
      <c r="BG24" s="137" t="str">
        <f t="shared" ca="1" si="6"/>
        <v/>
      </c>
      <c r="BH24" s="137" t="str">
        <f t="shared" ca="1" si="6"/>
        <v/>
      </c>
      <c r="BI24" s="137" t="str">
        <f t="shared" ca="1" si="6"/>
        <v/>
      </c>
      <c r="BJ24" s="137" t="str">
        <f t="shared" ca="1" si="6"/>
        <v/>
      </c>
      <c r="BK24" s="137" t="str">
        <f t="shared" ca="1" si="6"/>
        <v/>
      </c>
      <c r="BL24" s="137" t="str">
        <f t="shared" ca="1" si="6"/>
        <v/>
      </c>
      <c r="BM24" s="137" t="str">
        <f t="shared" ca="1" si="6"/>
        <v/>
      </c>
      <c r="BN24" s="137" t="str">
        <f t="shared" ca="1" si="6"/>
        <v/>
      </c>
      <c r="BO24" s="137" t="str">
        <f t="shared" ca="1" si="6"/>
        <v/>
      </c>
      <c r="BP24" s="137" t="str">
        <f t="shared" ca="1" si="6"/>
        <v/>
      </c>
    </row>
    <row r="25" spans="1:68" s="60" customFormat="1" ht="30" customHeight="1">
      <c r="A25" s="61">
        <f t="shared" si="4"/>
        <v>3</v>
      </c>
      <c r="B25" s="61" t="str">
        <f t="shared" si="0"/>
        <v>Faire le ménage dans Redmine (bugs relevés suite au lancement du site)</v>
      </c>
      <c r="C25" s="151" t="s">
        <v>27</v>
      </c>
      <c r="D25" s="48" t="s">
        <v>48</v>
      </c>
      <c r="E25" s="87" t="s">
        <v>103</v>
      </c>
      <c r="F25" s="88"/>
      <c r="G25" s="88" t="s">
        <v>31</v>
      </c>
      <c r="H25" s="89">
        <v>41652</v>
      </c>
      <c r="I25" s="76">
        <v>8.3333333333333329E-2</v>
      </c>
      <c r="J25" s="77" t="str">
        <f ca="1">IFERROR(SUM(OFFSET(Tableau2[[#Headers],[Semaine1]:[Semaine 53]],MATCH(Tableau2[[#This Row],[Tâche]],Tableau2[Tâches],0),0)),"")</f>
        <v/>
      </c>
      <c r="K25" s="78">
        <v>41654</v>
      </c>
      <c r="L25" s="79">
        <v>41654</v>
      </c>
      <c r="M25" s="49"/>
      <c r="N25" s="66"/>
      <c r="O25" s="60" t="str">
        <f t="array" ref="O25">IFERROR(INDEX(Tableau2[Tâche],SMALL(IF((Tableau2[Statut (A initier - commencé - en cours - finalisation - terminé)]&lt;&gt;"terminé")*(Tableau2[Tâche]&lt;&gt;"")=1,ROW(Tableau2[Tâche])-9),ROW(Tableau2[[#This Row],[Commanditaire]])-9),1),"")</f>
        <v>2ème essai du 27/01</v>
      </c>
      <c r="P25" s="137" t="str">
        <f t="shared" ca="1" si="1"/>
        <v/>
      </c>
      <c r="Q25" s="137">
        <f t="shared" ca="1" si="2"/>
        <v>0</v>
      </c>
      <c r="R25" s="137">
        <f t="shared" ca="1" si="6"/>
        <v>0</v>
      </c>
      <c r="S25" s="137">
        <f t="shared" ca="1" si="6"/>
        <v>0</v>
      </c>
      <c r="T25" s="137">
        <f t="shared" ca="1" si="6"/>
        <v>0</v>
      </c>
      <c r="U25" s="137">
        <f t="shared" ca="1" si="6"/>
        <v>0</v>
      </c>
      <c r="V25" s="137">
        <f t="shared" ca="1" si="6"/>
        <v>0</v>
      </c>
      <c r="W25" s="137" t="str">
        <f t="shared" ca="1" si="6"/>
        <v/>
      </c>
      <c r="X25" s="137" t="str">
        <f t="shared" ca="1" si="6"/>
        <v/>
      </c>
      <c r="Y25" s="137" t="str">
        <f t="shared" ca="1" si="6"/>
        <v/>
      </c>
      <c r="Z25" s="137" t="str">
        <f t="shared" ca="1" si="6"/>
        <v/>
      </c>
      <c r="AA25" s="137" t="str">
        <f t="shared" ca="1" si="6"/>
        <v/>
      </c>
      <c r="AB25" s="137" t="str">
        <f t="shared" ca="1" si="6"/>
        <v/>
      </c>
      <c r="AC25" s="137" t="str">
        <f t="shared" ca="1" si="6"/>
        <v/>
      </c>
      <c r="AD25" s="137" t="str">
        <f t="shared" ca="1" si="6"/>
        <v/>
      </c>
      <c r="AE25" s="137" t="str">
        <f t="shared" ca="1" si="6"/>
        <v/>
      </c>
      <c r="AF25" s="137" t="str">
        <f t="shared" ca="1" si="6"/>
        <v/>
      </c>
      <c r="AG25" s="137" t="str">
        <f t="shared" ref="R25:BP30" ca="1" si="7">IFERROR(SUMIF(INDIRECT("'"&amp;AG$9&amp;"'!$b:$b"),$O25,INDIRECT("'"&amp;AG$9&amp;"'!$c:$c"))+SUMIF(INDIRECT("'"&amp;AG$9&amp;"'!$d:$d"),$O25,INDIRECT("'"&amp;AG$9&amp;"'!$e:$e")),"")</f>
        <v/>
      </c>
      <c r="AH25" s="137" t="str">
        <f t="shared" ca="1" si="7"/>
        <v/>
      </c>
      <c r="AI25" s="137" t="str">
        <f t="shared" ca="1" si="7"/>
        <v/>
      </c>
      <c r="AJ25" s="137" t="str">
        <f t="shared" ca="1" si="7"/>
        <v/>
      </c>
      <c r="AK25" s="137" t="str">
        <f t="shared" ca="1" si="7"/>
        <v/>
      </c>
      <c r="AL25" s="137" t="str">
        <f t="shared" ca="1" si="7"/>
        <v/>
      </c>
      <c r="AM25" s="137" t="str">
        <f t="shared" ca="1" si="7"/>
        <v/>
      </c>
      <c r="AN25" s="137" t="str">
        <f t="shared" ca="1" si="7"/>
        <v/>
      </c>
      <c r="AO25" s="137" t="str">
        <f t="shared" ca="1" si="7"/>
        <v/>
      </c>
      <c r="AP25" s="137" t="str">
        <f t="shared" ca="1" si="7"/>
        <v/>
      </c>
      <c r="AQ25" s="137" t="str">
        <f t="shared" ca="1" si="7"/>
        <v/>
      </c>
      <c r="AR25" s="137" t="str">
        <f t="shared" ca="1" si="7"/>
        <v/>
      </c>
      <c r="AS25" s="137" t="str">
        <f t="shared" ca="1" si="7"/>
        <v/>
      </c>
      <c r="AT25" s="137" t="str">
        <f t="shared" ca="1" si="7"/>
        <v/>
      </c>
      <c r="AU25" s="137" t="str">
        <f t="shared" ca="1" si="7"/>
        <v/>
      </c>
      <c r="AV25" s="137" t="str">
        <f t="shared" ca="1" si="7"/>
        <v/>
      </c>
      <c r="AW25" s="137" t="str">
        <f t="shared" ca="1" si="7"/>
        <v/>
      </c>
      <c r="AX25" s="137" t="str">
        <f t="shared" ca="1" si="7"/>
        <v/>
      </c>
      <c r="AY25" s="137" t="str">
        <f t="shared" ca="1" si="7"/>
        <v/>
      </c>
      <c r="AZ25" s="137" t="str">
        <f t="shared" ca="1" si="7"/>
        <v/>
      </c>
      <c r="BA25" s="137" t="str">
        <f t="shared" ca="1" si="7"/>
        <v/>
      </c>
      <c r="BB25" s="137" t="str">
        <f t="shared" ca="1" si="7"/>
        <v/>
      </c>
      <c r="BC25" s="137" t="str">
        <f t="shared" ca="1" si="7"/>
        <v/>
      </c>
      <c r="BD25" s="137" t="str">
        <f t="shared" ca="1" si="7"/>
        <v/>
      </c>
      <c r="BE25" s="137" t="str">
        <f t="shared" ca="1" si="7"/>
        <v/>
      </c>
      <c r="BF25" s="137" t="str">
        <f t="shared" ca="1" si="7"/>
        <v/>
      </c>
      <c r="BG25" s="137" t="str">
        <f t="shared" ca="1" si="7"/>
        <v/>
      </c>
      <c r="BH25" s="137" t="str">
        <f t="shared" ca="1" si="7"/>
        <v/>
      </c>
      <c r="BI25" s="137" t="str">
        <f t="shared" ca="1" si="7"/>
        <v/>
      </c>
      <c r="BJ25" s="137" t="str">
        <f t="shared" ca="1" si="7"/>
        <v/>
      </c>
      <c r="BK25" s="137" t="str">
        <f t="shared" ca="1" si="7"/>
        <v/>
      </c>
      <c r="BL25" s="137" t="str">
        <f t="shared" ca="1" si="7"/>
        <v/>
      </c>
      <c r="BM25" s="137" t="str">
        <f t="shared" ca="1" si="7"/>
        <v/>
      </c>
      <c r="BN25" s="137" t="str">
        <f t="shared" ca="1" si="7"/>
        <v/>
      </c>
      <c r="BO25" s="137" t="str">
        <f t="shared" ca="1" si="7"/>
        <v/>
      </c>
      <c r="BP25" s="137" t="str">
        <f t="shared" ca="1" si="7"/>
        <v/>
      </c>
    </row>
    <row r="26" spans="1:68" s="60" customFormat="1" ht="30" customHeight="1">
      <c r="A26" s="61">
        <f t="shared" si="4"/>
        <v>21</v>
      </c>
      <c r="B26" s="61" t="str">
        <f t="shared" si="0"/>
        <v/>
      </c>
      <c r="C26" s="151" t="s">
        <v>27</v>
      </c>
      <c r="D26" s="48" t="s">
        <v>46</v>
      </c>
      <c r="E26" s="87" t="s">
        <v>49</v>
      </c>
      <c r="F26" s="88"/>
      <c r="G26" s="88" t="s">
        <v>50</v>
      </c>
      <c r="H26" s="89">
        <v>41648</v>
      </c>
      <c r="I26" s="76">
        <v>4.1666666666666664E-2</v>
      </c>
      <c r="J26" s="77" t="str">
        <f ca="1">IFERROR(SUM(OFFSET(Tableau2[[#Headers],[Semaine1]:[Semaine 53]],MATCH(Tableau2[[#This Row],[Tâche]],Tableau2[Tâches],0),0)),"")</f>
        <v/>
      </c>
      <c r="K26" s="78">
        <v>41652</v>
      </c>
      <c r="L26" s="79">
        <v>41654</v>
      </c>
      <c r="M26" s="49" t="s">
        <v>63</v>
      </c>
      <c r="N26" s="66"/>
      <c r="O26" s="60" t="str">
        <f t="array" ref="O26">IFERROR(INDEX(Tableau2[Tâche],SMALL(IF((Tableau2[Statut (A initier - commencé - en cours - finalisation - terminé)]&lt;&gt;"terminé")*(Tableau2[Tâche]&lt;&gt;"")=1,ROW(Tableau2[Tâche])-9),ROW(Tableau2[[#This Row],[Commanditaire]])-9),1),"")</f>
        <v>Dire bonjour à Daniel</v>
      </c>
      <c r="P26" s="137" t="str">
        <f t="shared" ca="1" si="1"/>
        <v/>
      </c>
      <c r="Q26" s="137">
        <f t="shared" ca="1" si="2"/>
        <v>6.9444444444444441E-3</v>
      </c>
      <c r="R26" s="137">
        <f t="shared" ca="1" si="7"/>
        <v>0</v>
      </c>
      <c r="S26" s="137">
        <f t="shared" ca="1" si="7"/>
        <v>0</v>
      </c>
      <c r="T26" s="137">
        <f t="shared" ca="1" si="7"/>
        <v>0</v>
      </c>
      <c r="U26" s="137">
        <f t="shared" ca="1" si="7"/>
        <v>0</v>
      </c>
      <c r="V26" s="137">
        <f t="shared" ca="1" si="7"/>
        <v>0</v>
      </c>
      <c r="W26" s="137" t="str">
        <f t="shared" ca="1" si="7"/>
        <v/>
      </c>
      <c r="X26" s="137" t="str">
        <f t="shared" ca="1" si="7"/>
        <v/>
      </c>
      <c r="Y26" s="137" t="str">
        <f t="shared" ca="1" si="7"/>
        <v/>
      </c>
      <c r="Z26" s="137" t="str">
        <f t="shared" ca="1" si="7"/>
        <v/>
      </c>
      <c r="AA26" s="137" t="str">
        <f t="shared" ca="1" si="7"/>
        <v/>
      </c>
      <c r="AB26" s="137" t="str">
        <f t="shared" ca="1" si="7"/>
        <v/>
      </c>
      <c r="AC26" s="137" t="str">
        <f t="shared" ca="1" si="7"/>
        <v/>
      </c>
      <c r="AD26" s="137" t="str">
        <f t="shared" ca="1" si="7"/>
        <v/>
      </c>
      <c r="AE26" s="137" t="str">
        <f t="shared" ca="1" si="7"/>
        <v/>
      </c>
      <c r="AF26" s="137" t="str">
        <f t="shared" ca="1" si="7"/>
        <v/>
      </c>
      <c r="AG26" s="137" t="str">
        <f t="shared" ca="1" si="7"/>
        <v/>
      </c>
      <c r="AH26" s="137" t="str">
        <f t="shared" ca="1" si="7"/>
        <v/>
      </c>
      <c r="AI26" s="137" t="str">
        <f t="shared" ca="1" si="7"/>
        <v/>
      </c>
      <c r="AJ26" s="137" t="str">
        <f t="shared" ca="1" si="7"/>
        <v/>
      </c>
      <c r="AK26" s="137" t="str">
        <f t="shared" ca="1" si="7"/>
        <v/>
      </c>
      <c r="AL26" s="137" t="str">
        <f t="shared" ca="1" si="7"/>
        <v/>
      </c>
      <c r="AM26" s="137" t="str">
        <f t="shared" ca="1" si="7"/>
        <v/>
      </c>
      <c r="AN26" s="137" t="str">
        <f t="shared" ca="1" si="7"/>
        <v/>
      </c>
      <c r="AO26" s="137" t="str">
        <f t="shared" ca="1" si="7"/>
        <v/>
      </c>
      <c r="AP26" s="137" t="str">
        <f t="shared" ca="1" si="7"/>
        <v/>
      </c>
      <c r="AQ26" s="137" t="str">
        <f t="shared" ca="1" si="7"/>
        <v/>
      </c>
      <c r="AR26" s="137" t="str">
        <f t="shared" ca="1" si="7"/>
        <v/>
      </c>
      <c r="AS26" s="137" t="str">
        <f t="shared" ca="1" si="7"/>
        <v/>
      </c>
      <c r="AT26" s="137" t="str">
        <f t="shared" ca="1" si="7"/>
        <v/>
      </c>
      <c r="AU26" s="137" t="str">
        <f t="shared" ca="1" si="7"/>
        <v/>
      </c>
      <c r="AV26" s="137" t="str">
        <f t="shared" ca="1" si="7"/>
        <v/>
      </c>
      <c r="AW26" s="137" t="str">
        <f t="shared" ca="1" si="7"/>
        <v/>
      </c>
      <c r="AX26" s="137" t="str">
        <f t="shared" ca="1" si="7"/>
        <v/>
      </c>
      <c r="AY26" s="137" t="str">
        <f t="shared" ca="1" si="7"/>
        <v/>
      </c>
      <c r="AZ26" s="137" t="str">
        <f t="shared" ca="1" si="7"/>
        <v/>
      </c>
      <c r="BA26" s="137" t="str">
        <f t="shared" ca="1" si="7"/>
        <v/>
      </c>
      <c r="BB26" s="137" t="str">
        <f t="shared" ca="1" si="7"/>
        <v/>
      </c>
      <c r="BC26" s="137" t="str">
        <f t="shared" ca="1" si="7"/>
        <v/>
      </c>
      <c r="BD26" s="137" t="str">
        <f t="shared" ca="1" si="7"/>
        <v/>
      </c>
      <c r="BE26" s="137" t="str">
        <f t="shared" ca="1" si="7"/>
        <v/>
      </c>
      <c r="BF26" s="137" t="str">
        <f t="shared" ca="1" si="7"/>
        <v/>
      </c>
      <c r="BG26" s="137" t="str">
        <f t="shared" ca="1" si="7"/>
        <v/>
      </c>
      <c r="BH26" s="137" t="str">
        <f t="shared" ca="1" si="7"/>
        <v/>
      </c>
      <c r="BI26" s="137" t="str">
        <f t="shared" ca="1" si="7"/>
        <v/>
      </c>
      <c r="BJ26" s="137" t="str">
        <f t="shared" ca="1" si="7"/>
        <v/>
      </c>
      <c r="BK26" s="137" t="str">
        <f t="shared" ca="1" si="7"/>
        <v/>
      </c>
      <c r="BL26" s="137" t="str">
        <f t="shared" ca="1" si="7"/>
        <v/>
      </c>
      <c r="BM26" s="137" t="str">
        <f t="shared" ca="1" si="7"/>
        <v/>
      </c>
      <c r="BN26" s="137" t="str">
        <f t="shared" ca="1" si="7"/>
        <v/>
      </c>
      <c r="BO26" s="137" t="str">
        <f t="shared" ca="1" si="7"/>
        <v/>
      </c>
      <c r="BP26" s="137" t="str">
        <f t="shared" ca="1" si="7"/>
        <v/>
      </c>
    </row>
    <row r="27" spans="1:68" s="60" customFormat="1" ht="30" customHeight="1">
      <c r="A27" s="61">
        <f t="shared" si="4"/>
        <v>16</v>
      </c>
      <c r="B27" s="61" t="str">
        <f t="shared" si="0"/>
        <v>Lire cahier des charges formulaire simplifié et faire un retour à Edern</v>
      </c>
      <c r="C27" s="151" t="s">
        <v>27</v>
      </c>
      <c r="D27" s="48" t="s">
        <v>85</v>
      </c>
      <c r="E27" s="87" t="s">
        <v>49</v>
      </c>
      <c r="F27" s="88"/>
      <c r="G27" s="88" t="s">
        <v>50</v>
      </c>
      <c r="H27" s="89">
        <v>41648</v>
      </c>
      <c r="I27" s="76">
        <v>6.9444444444444441E-3</v>
      </c>
      <c r="J27" s="77" t="str">
        <f ca="1">IFERROR(SUM(OFFSET(Tableau2[[#Headers],[Semaine1]:[Semaine 53]],MATCH(Tableau2[[#This Row],[Tâche]],Tableau2[Tâches],0),0)),"")</f>
        <v/>
      </c>
      <c r="K27" s="80">
        <v>41652</v>
      </c>
      <c r="L27" s="79">
        <v>41652</v>
      </c>
      <c r="M27" s="49"/>
      <c r="N27" s="66"/>
      <c r="O27" s="60" t="str">
        <f t="array" ref="O27">IFERROR(INDEX(Tableau2[Tâche],SMALL(IF((Tableau2[Statut (A initier - commencé - en cours - finalisation - terminé)]&lt;&gt;"terminé")*(Tableau2[Tâche]&lt;&gt;"")=1,ROW(Tableau2[Tâche])-9),ROW(Tableau2[[#This Row],[Commanditaire]])-9),1),"")</f>
        <v>Faire les courses</v>
      </c>
      <c r="P27" s="137" t="str">
        <f t="shared" ca="1" si="1"/>
        <v/>
      </c>
      <c r="Q27" s="137">
        <f t="shared" ca="1" si="2"/>
        <v>5.9027777777777776E-2</v>
      </c>
      <c r="R27" s="137">
        <f t="shared" ca="1" si="7"/>
        <v>7.9861111111111119E-2</v>
      </c>
      <c r="S27" s="137">
        <f t="shared" ca="1" si="7"/>
        <v>0</v>
      </c>
      <c r="T27" s="137">
        <f t="shared" ca="1" si="7"/>
        <v>0</v>
      </c>
      <c r="U27" s="137">
        <f t="shared" ca="1" si="7"/>
        <v>0</v>
      </c>
      <c r="V27" s="137">
        <f t="shared" ca="1" si="7"/>
        <v>0</v>
      </c>
      <c r="W27" s="137" t="str">
        <f t="shared" ca="1" si="7"/>
        <v/>
      </c>
      <c r="X27" s="137" t="str">
        <f t="shared" ca="1" si="7"/>
        <v/>
      </c>
      <c r="Y27" s="137" t="str">
        <f t="shared" ca="1" si="7"/>
        <v/>
      </c>
      <c r="Z27" s="137" t="str">
        <f t="shared" ca="1" si="7"/>
        <v/>
      </c>
      <c r="AA27" s="137" t="str">
        <f t="shared" ca="1" si="7"/>
        <v/>
      </c>
      <c r="AB27" s="137" t="str">
        <f t="shared" ca="1" si="7"/>
        <v/>
      </c>
      <c r="AC27" s="137" t="str">
        <f t="shared" ca="1" si="7"/>
        <v/>
      </c>
      <c r="AD27" s="137" t="str">
        <f t="shared" ca="1" si="7"/>
        <v/>
      </c>
      <c r="AE27" s="137" t="str">
        <f t="shared" ca="1" si="7"/>
        <v/>
      </c>
      <c r="AF27" s="137" t="str">
        <f t="shared" ca="1" si="7"/>
        <v/>
      </c>
      <c r="AG27" s="137" t="str">
        <f t="shared" ca="1" si="7"/>
        <v/>
      </c>
      <c r="AH27" s="137" t="str">
        <f t="shared" ca="1" si="7"/>
        <v/>
      </c>
      <c r="AI27" s="137" t="str">
        <f t="shared" ca="1" si="7"/>
        <v/>
      </c>
      <c r="AJ27" s="137" t="str">
        <f t="shared" ca="1" si="7"/>
        <v/>
      </c>
      <c r="AK27" s="137" t="str">
        <f t="shared" ca="1" si="7"/>
        <v/>
      </c>
      <c r="AL27" s="137" t="str">
        <f t="shared" ca="1" si="7"/>
        <v/>
      </c>
      <c r="AM27" s="137" t="str">
        <f t="shared" ca="1" si="7"/>
        <v/>
      </c>
      <c r="AN27" s="137" t="str">
        <f t="shared" ca="1" si="7"/>
        <v/>
      </c>
      <c r="AO27" s="137" t="str">
        <f t="shared" ca="1" si="7"/>
        <v/>
      </c>
      <c r="AP27" s="137" t="str">
        <f t="shared" ca="1" si="7"/>
        <v/>
      </c>
      <c r="AQ27" s="137" t="str">
        <f t="shared" ca="1" si="7"/>
        <v/>
      </c>
      <c r="AR27" s="137" t="str">
        <f t="shared" ca="1" si="7"/>
        <v/>
      </c>
      <c r="AS27" s="137" t="str">
        <f t="shared" ca="1" si="7"/>
        <v/>
      </c>
      <c r="AT27" s="137" t="str">
        <f t="shared" ca="1" si="7"/>
        <v/>
      </c>
      <c r="AU27" s="137" t="str">
        <f t="shared" ca="1" si="7"/>
        <v/>
      </c>
      <c r="AV27" s="137" t="str">
        <f t="shared" ca="1" si="7"/>
        <v/>
      </c>
      <c r="AW27" s="137" t="str">
        <f t="shared" ca="1" si="7"/>
        <v/>
      </c>
      <c r="AX27" s="137" t="str">
        <f t="shared" ca="1" si="7"/>
        <v/>
      </c>
      <c r="AY27" s="137" t="str">
        <f t="shared" ca="1" si="7"/>
        <v/>
      </c>
      <c r="AZ27" s="137" t="str">
        <f t="shared" ca="1" si="7"/>
        <v/>
      </c>
      <c r="BA27" s="137" t="str">
        <f t="shared" ca="1" si="7"/>
        <v/>
      </c>
      <c r="BB27" s="137" t="str">
        <f t="shared" ca="1" si="7"/>
        <v/>
      </c>
      <c r="BC27" s="137" t="str">
        <f t="shared" ca="1" si="7"/>
        <v/>
      </c>
      <c r="BD27" s="137" t="str">
        <f t="shared" ca="1" si="7"/>
        <v/>
      </c>
      <c r="BE27" s="137" t="str">
        <f t="shared" ca="1" si="7"/>
        <v/>
      </c>
      <c r="BF27" s="137" t="str">
        <f t="shared" ca="1" si="7"/>
        <v/>
      </c>
      <c r="BG27" s="137" t="str">
        <f t="shared" ca="1" si="7"/>
        <v/>
      </c>
      <c r="BH27" s="137" t="str">
        <f t="shared" ca="1" si="7"/>
        <v/>
      </c>
      <c r="BI27" s="137" t="str">
        <f t="shared" ca="1" si="7"/>
        <v/>
      </c>
      <c r="BJ27" s="137" t="str">
        <f t="shared" ca="1" si="7"/>
        <v/>
      </c>
      <c r="BK27" s="137" t="str">
        <f t="shared" ca="1" si="7"/>
        <v/>
      </c>
      <c r="BL27" s="137" t="str">
        <f t="shared" ca="1" si="7"/>
        <v/>
      </c>
      <c r="BM27" s="137" t="str">
        <f t="shared" ca="1" si="7"/>
        <v/>
      </c>
      <c r="BN27" s="137" t="str">
        <f t="shared" ca="1" si="7"/>
        <v/>
      </c>
      <c r="BO27" s="137" t="str">
        <f t="shared" ca="1" si="7"/>
        <v/>
      </c>
      <c r="BP27" s="137" t="str">
        <f t="shared" ca="1" si="7"/>
        <v/>
      </c>
    </row>
    <row r="28" spans="1:68" s="60" customFormat="1" ht="30" customHeight="1">
      <c r="A28" s="61">
        <f t="shared" si="4"/>
        <v>7</v>
      </c>
      <c r="B28" s="61" t="str">
        <f t="shared" si="0"/>
        <v>Créer une page Univers sonores dans Vie des campus &gt; Culture &gt; Rencontres université société</v>
      </c>
      <c r="C28" s="151" t="s">
        <v>27</v>
      </c>
      <c r="D28" s="48" t="s">
        <v>44</v>
      </c>
      <c r="E28" s="87" t="s">
        <v>49</v>
      </c>
      <c r="F28" s="88"/>
      <c r="G28" s="88" t="s">
        <v>106</v>
      </c>
      <c r="H28" s="89">
        <v>41647</v>
      </c>
      <c r="I28" s="76">
        <v>8.3333333333333329E-2</v>
      </c>
      <c r="J28" s="77" t="str">
        <f ca="1">IFERROR(SUM(OFFSET(Tableau2[[#Headers],[Semaine1]:[Semaine 53]],MATCH(Tableau2[[#This Row],[Tâche]],Tableau2[Tâches],0),0)),"")</f>
        <v/>
      </c>
      <c r="K28" s="78">
        <v>41649</v>
      </c>
      <c r="L28" s="79">
        <v>41649</v>
      </c>
      <c r="M28" s="49" t="s">
        <v>73</v>
      </c>
      <c r="N28" s="66"/>
      <c r="O28" s="60" t="str">
        <f t="array" ref="O28">IFERROR(INDEX(Tableau2[Tâche],SMALL(IF((Tableau2[Statut (A initier - commencé - en cours - finalisation - terminé)]&lt;&gt;"terminé")*(Tableau2[Tâche]&lt;&gt;"")=1,ROW(Tableau2[Tâche])-9),ROW(Tableau2[[#This Row],[Commanditaire]])-9),1),"")</f>
        <v/>
      </c>
      <c r="P28" s="137" t="str">
        <f t="shared" ca="1" si="1"/>
        <v/>
      </c>
      <c r="Q28" s="137">
        <f t="shared" ca="1" si="2"/>
        <v>0</v>
      </c>
      <c r="R28" s="137">
        <f t="shared" ca="1" si="7"/>
        <v>0</v>
      </c>
      <c r="S28" s="137">
        <f t="shared" ca="1" si="7"/>
        <v>0</v>
      </c>
      <c r="T28" s="137">
        <f t="shared" ca="1" si="7"/>
        <v>0</v>
      </c>
      <c r="U28" s="137">
        <f t="shared" ca="1" si="7"/>
        <v>0</v>
      </c>
      <c r="V28" s="137">
        <f t="shared" ca="1" si="7"/>
        <v>0</v>
      </c>
      <c r="W28" s="137" t="str">
        <f t="shared" ca="1" si="7"/>
        <v/>
      </c>
      <c r="X28" s="137" t="str">
        <f t="shared" ca="1" si="7"/>
        <v/>
      </c>
      <c r="Y28" s="137" t="str">
        <f t="shared" ca="1" si="7"/>
        <v/>
      </c>
      <c r="Z28" s="137" t="str">
        <f t="shared" ca="1" si="7"/>
        <v/>
      </c>
      <c r="AA28" s="137" t="str">
        <f t="shared" ca="1" si="7"/>
        <v/>
      </c>
      <c r="AB28" s="137" t="str">
        <f t="shared" ca="1" si="7"/>
        <v/>
      </c>
      <c r="AC28" s="137" t="str">
        <f t="shared" ca="1" si="7"/>
        <v/>
      </c>
      <c r="AD28" s="137" t="str">
        <f t="shared" ca="1" si="7"/>
        <v/>
      </c>
      <c r="AE28" s="137" t="str">
        <f t="shared" ca="1" si="7"/>
        <v/>
      </c>
      <c r="AF28" s="137" t="str">
        <f t="shared" ca="1" si="7"/>
        <v/>
      </c>
      <c r="AG28" s="137" t="str">
        <f t="shared" ca="1" si="7"/>
        <v/>
      </c>
      <c r="AH28" s="137" t="str">
        <f t="shared" ca="1" si="7"/>
        <v/>
      </c>
      <c r="AI28" s="137" t="str">
        <f t="shared" ca="1" si="7"/>
        <v/>
      </c>
      <c r="AJ28" s="137" t="str">
        <f t="shared" ca="1" si="7"/>
        <v/>
      </c>
      <c r="AK28" s="137" t="str">
        <f t="shared" ca="1" si="7"/>
        <v/>
      </c>
      <c r="AL28" s="137" t="str">
        <f t="shared" ca="1" si="7"/>
        <v/>
      </c>
      <c r="AM28" s="137" t="str">
        <f t="shared" ca="1" si="7"/>
        <v/>
      </c>
      <c r="AN28" s="137" t="str">
        <f t="shared" ca="1" si="7"/>
        <v/>
      </c>
      <c r="AO28" s="137" t="str">
        <f t="shared" ca="1" si="7"/>
        <v/>
      </c>
      <c r="AP28" s="137" t="str">
        <f t="shared" ca="1" si="7"/>
        <v/>
      </c>
      <c r="AQ28" s="137" t="str">
        <f t="shared" ca="1" si="7"/>
        <v/>
      </c>
      <c r="AR28" s="137" t="str">
        <f t="shared" ca="1" si="7"/>
        <v/>
      </c>
      <c r="AS28" s="137" t="str">
        <f t="shared" ca="1" si="7"/>
        <v/>
      </c>
      <c r="AT28" s="137" t="str">
        <f t="shared" ca="1" si="7"/>
        <v/>
      </c>
      <c r="AU28" s="137" t="str">
        <f t="shared" ca="1" si="7"/>
        <v/>
      </c>
      <c r="AV28" s="137" t="str">
        <f t="shared" ca="1" si="7"/>
        <v/>
      </c>
      <c r="AW28" s="137" t="str">
        <f t="shared" ca="1" si="7"/>
        <v/>
      </c>
      <c r="AX28" s="137" t="str">
        <f t="shared" ca="1" si="7"/>
        <v/>
      </c>
      <c r="AY28" s="137" t="str">
        <f t="shared" ca="1" si="7"/>
        <v/>
      </c>
      <c r="AZ28" s="137" t="str">
        <f t="shared" ca="1" si="7"/>
        <v/>
      </c>
      <c r="BA28" s="137" t="str">
        <f t="shared" ca="1" si="7"/>
        <v/>
      </c>
      <c r="BB28" s="137" t="str">
        <f t="shared" ca="1" si="7"/>
        <v/>
      </c>
      <c r="BC28" s="137" t="str">
        <f t="shared" ca="1" si="7"/>
        <v/>
      </c>
      <c r="BD28" s="137" t="str">
        <f t="shared" ca="1" si="7"/>
        <v/>
      </c>
      <c r="BE28" s="137" t="str">
        <f t="shared" ca="1" si="7"/>
        <v/>
      </c>
      <c r="BF28" s="137" t="str">
        <f t="shared" ca="1" si="7"/>
        <v/>
      </c>
      <c r="BG28" s="137" t="str">
        <f t="shared" ca="1" si="7"/>
        <v/>
      </c>
      <c r="BH28" s="137" t="str">
        <f t="shared" ca="1" si="7"/>
        <v/>
      </c>
      <c r="BI28" s="137" t="str">
        <f t="shared" ca="1" si="7"/>
        <v/>
      </c>
      <c r="BJ28" s="137" t="str">
        <f t="shared" ca="1" si="7"/>
        <v/>
      </c>
      <c r="BK28" s="137" t="str">
        <f t="shared" ca="1" si="7"/>
        <v/>
      </c>
      <c r="BL28" s="137" t="str">
        <f t="shared" ca="1" si="7"/>
        <v/>
      </c>
      <c r="BM28" s="137" t="str">
        <f t="shared" ca="1" si="7"/>
        <v/>
      </c>
      <c r="BN28" s="137" t="str">
        <f t="shared" ca="1" si="7"/>
        <v/>
      </c>
      <c r="BO28" s="137" t="str">
        <f t="shared" ca="1" si="7"/>
        <v/>
      </c>
      <c r="BP28" s="137" t="str">
        <f t="shared" ca="1" si="7"/>
        <v/>
      </c>
    </row>
    <row r="29" spans="1:68" s="60" customFormat="1" ht="30" customHeight="1">
      <c r="A29" s="61">
        <f t="shared" si="4"/>
        <v>22</v>
      </c>
      <c r="B29" s="61" t="str">
        <f t="shared" si="0"/>
        <v>Analyser les organigrammes et faire un retour à Armelle</v>
      </c>
      <c r="C29" s="151" t="s">
        <v>27</v>
      </c>
      <c r="D29" s="48" t="s">
        <v>45</v>
      </c>
      <c r="E29" s="87" t="s">
        <v>104</v>
      </c>
      <c r="F29" s="88"/>
      <c r="G29" s="88" t="s">
        <v>31</v>
      </c>
      <c r="H29" s="89">
        <v>41647</v>
      </c>
      <c r="I29" s="76">
        <v>2.0833333333333332E-2</v>
      </c>
      <c r="J29" s="77" t="str">
        <f ca="1">IFERROR(SUM(OFFSET(Tableau2[[#Headers],[Semaine1]:[Semaine 53]],MATCH(Tableau2[[#This Row],[Tâche]],Tableau2[Tâches],0),0)),"")</f>
        <v/>
      </c>
      <c r="K29" s="78">
        <v>41649</v>
      </c>
      <c r="L29" s="79">
        <v>41649</v>
      </c>
      <c r="M29" s="49"/>
      <c r="N29" s="66"/>
      <c r="O29" s="60" t="str">
        <f t="array" ref="O29">IFERROR(INDEX(Tableau2[Tâche],SMALL(IF((Tableau2[Statut (A initier - commencé - en cours - finalisation - terminé)]&lt;&gt;"terminé")*(Tableau2[Tâche]&lt;&gt;"")=1,ROW(Tableau2[Tâche])-9),ROW(Tableau2[[#This Row],[Commanditaire]])-9),1),"")</f>
        <v/>
      </c>
      <c r="P29" s="137" t="str">
        <f t="shared" ca="1" si="1"/>
        <v/>
      </c>
      <c r="Q29" s="137">
        <f t="shared" ca="1" si="2"/>
        <v>0</v>
      </c>
      <c r="R29" s="137">
        <f t="shared" ca="1" si="7"/>
        <v>0</v>
      </c>
      <c r="S29" s="137">
        <f t="shared" ca="1" si="7"/>
        <v>0</v>
      </c>
      <c r="T29" s="137">
        <f t="shared" ca="1" si="7"/>
        <v>0</v>
      </c>
      <c r="U29" s="137">
        <f t="shared" ca="1" si="7"/>
        <v>0</v>
      </c>
      <c r="V29" s="137">
        <f t="shared" ca="1" si="7"/>
        <v>0</v>
      </c>
      <c r="W29" s="137" t="str">
        <f t="shared" ca="1" si="7"/>
        <v/>
      </c>
      <c r="X29" s="137" t="str">
        <f t="shared" ca="1" si="7"/>
        <v/>
      </c>
      <c r="Y29" s="137" t="str">
        <f t="shared" ca="1" si="7"/>
        <v/>
      </c>
      <c r="Z29" s="137" t="str">
        <f t="shared" ca="1" si="7"/>
        <v/>
      </c>
      <c r="AA29" s="137" t="str">
        <f t="shared" ca="1" si="7"/>
        <v/>
      </c>
      <c r="AB29" s="137" t="str">
        <f t="shared" ca="1" si="7"/>
        <v/>
      </c>
      <c r="AC29" s="137" t="str">
        <f t="shared" ca="1" si="7"/>
        <v/>
      </c>
      <c r="AD29" s="137" t="str">
        <f t="shared" ca="1" si="7"/>
        <v/>
      </c>
      <c r="AE29" s="137" t="str">
        <f t="shared" ca="1" si="7"/>
        <v/>
      </c>
      <c r="AF29" s="137" t="str">
        <f t="shared" ca="1" si="7"/>
        <v/>
      </c>
      <c r="AG29" s="137" t="str">
        <f t="shared" ca="1" si="7"/>
        <v/>
      </c>
      <c r="AH29" s="137" t="str">
        <f t="shared" ca="1" si="7"/>
        <v/>
      </c>
      <c r="AI29" s="137" t="str">
        <f t="shared" ca="1" si="7"/>
        <v/>
      </c>
      <c r="AJ29" s="137" t="str">
        <f t="shared" ca="1" si="7"/>
        <v/>
      </c>
      <c r="AK29" s="137" t="str">
        <f t="shared" ca="1" si="7"/>
        <v/>
      </c>
      <c r="AL29" s="137" t="str">
        <f t="shared" ca="1" si="7"/>
        <v/>
      </c>
      <c r="AM29" s="137" t="str">
        <f t="shared" ca="1" si="7"/>
        <v/>
      </c>
      <c r="AN29" s="137" t="str">
        <f t="shared" ca="1" si="7"/>
        <v/>
      </c>
      <c r="AO29" s="137" t="str">
        <f t="shared" ca="1" si="7"/>
        <v/>
      </c>
      <c r="AP29" s="137" t="str">
        <f t="shared" ca="1" si="7"/>
        <v/>
      </c>
      <c r="AQ29" s="137" t="str">
        <f t="shared" ca="1" si="7"/>
        <v/>
      </c>
      <c r="AR29" s="137" t="str">
        <f t="shared" ca="1" si="7"/>
        <v/>
      </c>
      <c r="AS29" s="137" t="str">
        <f t="shared" ca="1" si="7"/>
        <v/>
      </c>
      <c r="AT29" s="137" t="str">
        <f t="shared" ca="1" si="7"/>
        <v/>
      </c>
      <c r="AU29" s="137" t="str">
        <f t="shared" ca="1" si="7"/>
        <v/>
      </c>
      <c r="AV29" s="137" t="str">
        <f t="shared" ca="1" si="7"/>
        <v/>
      </c>
      <c r="AW29" s="137" t="str">
        <f t="shared" ca="1" si="7"/>
        <v/>
      </c>
      <c r="AX29" s="137" t="str">
        <f t="shared" ca="1" si="7"/>
        <v/>
      </c>
      <c r="AY29" s="137" t="str">
        <f t="shared" ca="1" si="7"/>
        <v/>
      </c>
      <c r="AZ29" s="137" t="str">
        <f t="shared" ca="1" si="7"/>
        <v/>
      </c>
      <c r="BA29" s="137" t="str">
        <f t="shared" ca="1" si="7"/>
        <v/>
      </c>
      <c r="BB29" s="137" t="str">
        <f t="shared" ca="1" si="7"/>
        <v/>
      </c>
      <c r="BC29" s="137" t="str">
        <f t="shared" ca="1" si="7"/>
        <v/>
      </c>
      <c r="BD29" s="137" t="str">
        <f t="shared" ca="1" si="7"/>
        <v/>
      </c>
      <c r="BE29" s="137" t="str">
        <f t="shared" ca="1" si="7"/>
        <v/>
      </c>
      <c r="BF29" s="137" t="str">
        <f t="shared" ca="1" si="7"/>
        <v/>
      </c>
      <c r="BG29" s="137" t="str">
        <f t="shared" ca="1" si="7"/>
        <v/>
      </c>
      <c r="BH29" s="137" t="str">
        <f t="shared" ca="1" si="7"/>
        <v/>
      </c>
      <c r="BI29" s="137" t="str">
        <f t="shared" ca="1" si="7"/>
        <v/>
      </c>
      <c r="BJ29" s="137" t="str">
        <f t="shared" ca="1" si="7"/>
        <v/>
      </c>
      <c r="BK29" s="137" t="str">
        <f t="shared" ca="1" si="7"/>
        <v/>
      </c>
      <c r="BL29" s="137" t="str">
        <f t="shared" ca="1" si="7"/>
        <v/>
      </c>
      <c r="BM29" s="137" t="str">
        <f t="shared" ca="1" si="7"/>
        <v/>
      </c>
      <c r="BN29" s="137" t="str">
        <f t="shared" ca="1" si="7"/>
        <v/>
      </c>
      <c r="BO29" s="137" t="str">
        <f t="shared" ca="1" si="7"/>
        <v/>
      </c>
      <c r="BP29" s="137" t="str">
        <f t="shared" ca="1" si="7"/>
        <v/>
      </c>
    </row>
    <row r="30" spans="1:68" s="60" customFormat="1" ht="30" customHeight="1">
      <c r="A30" s="61">
        <f t="shared" si="4"/>
        <v>19</v>
      </c>
      <c r="B30" s="61" t="str">
        <f t="shared" si="0"/>
        <v>Concevoir un zoning sur powerpoint pour lister dynamiquement les événements HDR et colloques</v>
      </c>
      <c r="C30" s="151" t="s">
        <v>27</v>
      </c>
      <c r="D30" s="48" t="s">
        <v>42</v>
      </c>
      <c r="E30" s="87" t="s">
        <v>104</v>
      </c>
      <c r="F30" s="88"/>
      <c r="G30" s="88" t="s">
        <v>31</v>
      </c>
      <c r="H30" s="89">
        <v>41652</v>
      </c>
      <c r="I30" s="76">
        <v>2.7777777777777776E-2</v>
      </c>
      <c r="J30" s="77" t="str">
        <f ca="1">IFERROR(SUM(OFFSET(Tableau2[[#Headers],[Semaine1]:[Semaine 53]],MATCH(Tableau2[[#This Row],[Tâche]],Tableau2[Tâches],0),0)),"")</f>
        <v/>
      </c>
      <c r="K30" s="80">
        <v>41649</v>
      </c>
      <c r="L30" s="79">
        <v>41654</v>
      </c>
      <c r="M30" s="49"/>
      <c r="N30" s="66"/>
      <c r="O30" s="60" t="str">
        <f t="array" ref="O30">IFERROR(INDEX(Tableau2[Tâche],SMALL(IF((Tableau2[Statut (A initier - commencé - en cours - finalisation - terminé)]&lt;&gt;"terminé")*(Tableau2[Tâche]&lt;&gt;"")=1,ROW(Tableau2[Tâche])-9),ROW(Tableau2[[#This Row],[Commanditaire]])-9),1),"")</f>
        <v/>
      </c>
      <c r="P30" s="137" t="str">
        <f t="shared" ca="1" si="1"/>
        <v/>
      </c>
      <c r="Q30" s="137">
        <f t="shared" ca="1" si="2"/>
        <v>0</v>
      </c>
      <c r="R30" s="137">
        <f t="shared" ca="1" si="7"/>
        <v>0</v>
      </c>
      <c r="S30" s="137">
        <f t="shared" ca="1" si="7"/>
        <v>0</v>
      </c>
      <c r="T30" s="137">
        <f t="shared" ca="1" si="7"/>
        <v>0</v>
      </c>
      <c r="U30" s="137">
        <f t="shared" ca="1" si="7"/>
        <v>0</v>
      </c>
      <c r="V30" s="137">
        <f t="shared" ca="1" si="7"/>
        <v>0</v>
      </c>
      <c r="W30" s="137" t="str">
        <f t="shared" ca="1" si="7"/>
        <v/>
      </c>
      <c r="X30" s="137" t="str">
        <f t="shared" ca="1" si="7"/>
        <v/>
      </c>
      <c r="Y30" s="137" t="str">
        <f t="shared" ca="1" si="7"/>
        <v/>
      </c>
      <c r="Z30" s="137" t="str">
        <f t="shared" ca="1" si="7"/>
        <v/>
      </c>
      <c r="AA30" s="137" t="str">
        <f t="shared" ca="1" si="7"/>
        <v/>
      </c>
      <c r="AB30" s="137" t="str">
        <f t="shared" ca="1" si="7"/>
        <v/>
      </c>
      <c r="AC30" s="137" t="str">
        <f t="shared" ca="1" si="7"/>
        <v/>
      </c>
      <c r="AD30" s="137" t="str">
        <f t="shared" ca="1" si="7"/>
        <v/>
      </c>
      <c r="AE30" s="137" t="str">
        <f t="shared" ca="1" si="7"/>
        <v/>
      </c>
      <c r="AF30" s="137" t="str">
        <f t="shared" ca="1" si="7"/>
        <v/>
      </c>
      <c r="AG30" s="137" t="str">
        <f t="shared" ref="R30:BP35" ca="1" si="8">IFERROR(SUMIF(INDIRECT("'"&amp;AG$9&amp;"'!$b:$b"),$O30,INDIRECT("'"&amp;AG$9&amp;"'!$c:$c"))+SUMIF(INDIRECT("'"&amp;AG$9&amp;"'!$d:$d"),$O30,INDIRECT("'"&amp;AG$9&amp;"'!$e:$e")),"")</f>
        <v/>
      </c>
      <c r="AH30" s="137" t="str">
        <f t="shared" ca="1" si="8"/>
        <v/>
      </c>
      <c r="AI30" s="137" t="str">
        <f t="shared" ca="1" si="8"/>
        <v/>
      </c>
      <c r="AJ30" s="137" t="str">
        <f t="shared" ca="1" si="8"/>
        <v/>
      </c>
      <c r="AK30" s="137" t="str">
        <f t="shared" ca="1" si="8"/>
        <v/>
      </c>
      <c r="AL30" s="137" t="str">
        <f t="shared" ca="1" si="8"/>
        <v/>
      </c>
      <c r="AM30" s="137" t="str">
        <f t="shared" ca="1" si="8"/>
        <v/>
      </c>
      <c r="AN30" s="137" t="str">
        <f t="shared" ca="1" si="8"/>
        <v/>
      </c>
      <c r="AO30" s="137" t="str">
        <f t="shared" ca="1" si="8"/>
        <v/>
      </c>
      <c r="AP30" s="137" t="str">
        <f t="shared" ca="1" si="8"/>
        <v/>
      </c>
      <c r="AQ30" s="137" t="str">
        <f t="shared" ca="1" si="8"/>
        <v/>
      </c>
      <c r="AR30" s="137" t="str">
        <f t="shared" ca="1" si="8"/>
        <v/>
      </c>
      <c r="AS30" s="137" t="str">
        <f t="shared" ca="1" si="8"/>
        <v/>
      </c>
      <c r="AT30" s="137" t="str">
        <f t="shared" ca="1" si="8"/>
        <v/>
      </c>
      <c r="AU30" s="137" t="str">
        <f t="shared" ca="1" si="8"/>
        <v/>
      </c>
      <c r="AV30" s="137" t="str">
        <f t="shared" ca="1" si="8"/>
        <v/>
      </c>
      <c r="AW30" s="137" t="str">
        <f t="shared" ca="1" si="8"/>
        <v/>
      </c>
      <c r="AX30" s="137" t="str">
        <f t="shared" ca="1" si="8"/>
        <v/>
      </c>
      <c r="AY30" s="137" t="str">
        <f t="shared" ca="1" si="8"/>
        <v/>
      </c>
      <c r="AZ30" s="137" t="str">
        <f t="shared" ca="1" si="8"/>
        <v/>
      </c>
      <c r="BA30" s="137" t="str">
        <f t="shared" ca="1" si="8"/>
        <v/>
      </c>
      <c r="BB30" s="137" t="str">
        <f t="shared" ca="1" si="8"/>
        <v/>
      </c>
      <c r="BC30" s="137" t="str">
        <f t="shared" ca="1" si="8"/>
        <v/>
      </c>
      <c r="BD30" s="137" t="str">
        <f t="shared" ca="1" si="8"/>
        <v/>
      </c>
      <c r="BE30" s="137" t="str">
        <f t="shared" ca="1" si="8"/>
        <v/>
      </c>
      <c r="BF30" s="137" t="str">
        <f t="shared" ca="1" si="8"/>
        <v/>
      </c>
      <c r="BG30" s="137" t="str">
        <f t="shared" ca="1" si="8"/>
        <v/>
      </c>
      <c r="BH30" s="137" t="str">
        <f t="shared" ca="1" si="8"/>
        <v/>
      </c>
      <c r="BI30" s="137" t="str">
        <f t="shared" ca="1" si="8"/>
        <v/>
      </c>
      <c r="BJ30" s="137" t="str">
        <f t="shared" ca="1" si="8"/>
        <v/>
      </c>
      <c r="BK30" s="137" t="str">
        <f t="shared" ca="1" si="8"/>
        <v/>
      </c>
      <c r="BL30" s="137" t="str">
        <f t="shared" ca="1" si="8"/>
        <v/>
      </c>
      <c r="BM30" s="137" t="str">
        <f t="shared" ca="1" si="8"/>
        <v/>
      </c>
      <c r="BN30" s="137" t="str">
        <f t="shared" ca="1" si="8"/>
        <v/>
      </c>
      <c r="BO30" s="137" t="str">
        <f t="shared" ca="1" si="8"/>
        <v/>
      </c>
      <c r="BP30" s="137" t="str">
        <f t="shared" ca="1" si="8"/>
        <v/>
      </c>
    </row>
    <row r="31" spans="1:68" s="60" customFormat="1" ht="30" customHeight="1">
      <c r="A31" s="61">
        <f t="shared" si="4"/>
        <v>9</v>
      </c>
      <c r="B31" s="61" t="str">
        <f t="shared" si="0"/>
        <v>Préparer réunion bilan suite à la sortie du nouveau site web (contenus, hotline)</v>
      </c>
      <c r="C31" s="151" t="s">
        <v>27</v>
      </c>
      <c r="D31" s="48" t="s">
        <v>43</v>
      </c>
      <c r="E31" s="87" t="s">
        <v>49</v>
      </c>
      <c r="F31" s="88"/>
      <c r="G31" s="88" t="s">
        <v>106</v>
      </c>
      <c r="H31" s="89">
        <v>41647</v>
      </c>
      <c r="I31" s="76">
        <v>6.9444444444444441E-3</v>
      </c>
      <c r="J31" s="77" t="str">
        <f ca="1">IFERROR(SUM(OFFSET(Tableau2[[#Headers],[Semaine1]:[Semaine 53]],MATCH(Tableau2[[#This Row],[Tâche]],Tableau2[Tâches],0),0)),"")</f>
        <v/>
      </c>
      <c r="K31" s="80">
        <v>41648</v>
      </c>
      <c r="L31" s="79">
        <v>41648</v>
      </c>
      <c r="M31" s="49"/>
      <c r="N31" s="66"/>
      <c r="O31" s="60" t="str">
        <f t="array" ref="O31">IFERROR(INDEX(Tableau2[Tâche],SMALL(IF((Tableau2[Statut (A initier - commencé - en cours - finalisation - terminé)]&lt;&gt;"terminé")*(Tableau2[Tâche]&lt;&gt;"")=1,ROW(Tableau2[Tâche])-9),ROW(Tableau2[[#This Row],[Commanditaire]])-9),1),"")</f>
        <v/>
      </c>
      <c r="P31" s="137" t="str">
        <f t="shared" ca="1" si="1"/>
        <v/>
      </c>
      <c r="Q31" s="137">
        <f t="shared" ca="1" si="2"/>
        <v>0</v>
      </c>
      <c r="R31" s="137">
        <f t="shared" ca="1" si="8"/>
        <v>0</v>
      </c>
      <c r="S31" s="137">
        <f t="shared" ca="1" si="8"/>
        <v>0</v>
      </c>
      <c r="T31" s="137">
        <f t="shared" ca="1" si="8"/>
        <v>0</v>
      </c>
      <c r="U31" s="137">
        <f t="shared" ca="1" si="8"/>
        <v>0</v>
      </c>
      <c r="V31" s="137">
        <f t="shared" ca="1" si="8"/>
        <v>0</v>
      </c>
      <c r="W31" s="137" t="str">
        <f t="shared" ca="1" si="8"/>
        <v/>
      </c>
      <c r="X31" s="137" t="str">
        <f t="shared" ca="1" si="8"/>
        <v/>
      </c>
      <c r="Y31" s="137" t="str">
        <f t="shared" ca="1" si="8"/>
        <v/>
      </c>
      <c r="Z31" s="137" t="str">
        <f t="shared" ca="1" si="8"/>
        <v/>
      </c>
      <c r="AA31" s="137" t="str">
        <f t="shared" ca="1" si="8"/>
        <v/>
      </c>
      <c r="AB31" s="137" t="str">
        <f t="shared" ca="1" si="8"/>
        <v/>
      </c>
      <c r="AC31" s="137" t="str">
        <f t="shared" ca="1" si="8"/>
        <v/>
      </c>
      <c r="AD31" s="137" t="str">
        <f t="shared" ca="1" si="8"/>
        <v/>
      </c>
      <c r="AE31" s="137" t="str">
        <f t="shared" ca="1" si="8"/>
        <v/>
      </c>
      <c r="AF31" s="137" t="str">
        <f t="shared" ca="1" si="8"/>
        <v/>
      </c>
      <c r="AG31" s="137" t="str">
        <f t="shared" ca="1" si="8"/>
        <v/>
      </c>
      <c r="AH31" s="137" t="str">
        <f t="shared" ca="1" si="8"/>
        <v/>
      </c>
      <c r="AI31" s="137" t="str">
        <f t="shared" ca="1" si="8"/>
        <v/>
      </c>
      <c r="AJ31" s="137" t="str">
        <f t="shared" ca="1" si="8"/>
        <v/>
      </c>
      <c r="AK31" s="137" t="str">
        <f t="shared" ca="1" si="8"/>
        <v/>
      </c>
      <c r="AL31" s="137" t="str">
        <f t="shared" ca="1" si="8"/>
        <v/>
      </c>
      <c r="AM31" s="137" t="str">
        <f t="shared" ca="1" si="8"/>
        <v/>
      </c>
      <c r="AN31" s="137" t="str">
        <f t="shared" ca="1" si="8"/>
        <v/>
      </c>
      <c r="AO31" s="137" t="str">
        <f t="shared" ca="1" si="8"/>
        <v/>
      </c>
      <c r="AP31" s="137" t="str">
        <f t="shared" ca="1" si="8"/>
        <v/>
      </c>
      <c r="AQ31" s="137" t="str">
        <f t="shared" ca="1" si="8"/>
        <v/>
      </c>
      <c r="AR31" s="137" t="str">
        <f t="shared" ca="1" si="8"/>
        <v/>
      </c>
      <c r="AS31" s="137" t="str">
        <f t="shared" ca="1" si="8"/>
        <v/>
      </c>
      <c r="AT31" s="137" t="str">
        <f t="shared" ca="1" si="8"/>
        <v/>
      </c>
      <c r="AU31" s="137" t="str">
        <f t="shared" ca="1" si="8"/>
        <v/>
      </c>
      <c r="AV31" s="137" t="str">
        <f t="shared" ca="1" si="8"/>
        <v/>
      </c>
      <c r="AW31" s="137" t="str">
        <f t="shared" ca="1" si="8"/>
        <v/>
      </c>
      <c r="AX31" s="137" t="str">
        <f t="shared" ca="1" si="8"/>
        <v/>
      </c>
      <c r="AY31" s="137" t="str">
        <f t="shared" ca="1" si="8"/>
        <v/>
      </c>
      <c r="AZ31" s="137" t="str">
        <f t="shared" ca="1" si="8"/>
        <v/>
      </c>
      <c r="BA31" s="137" t="str">
        <f t="shared" ca="1" si="8"/>
        <v/>
      </c>
      <c r="BB31" s="137" t="str">
        <f t="shared" ca="1" si="8"/>
        <v/>
      </c>
      <c r="BC31" s="137" t="str">
        <f t="shared" ca="1" si="8"/>
        <v/>
      </c>
      <c r="BD31" s="137" t="str">
        <f t="shared" ca="1" si="8"/>
        <v/>
      </c>
      <c r="BE31" s="137" t="str">
        <f t="shared" ca="1" si="8"/>
        <v/>
      </c>
      <c r="BF31" s="137" t="str">
        <f t="shared" ca="1" si="8"/>
        <v/>
      </c>
      <c r="BG31" s="137" t="str">
        <f t="shared" ca="1" si="8"/>
        <v/>
      </c>
      <c r="BH31" s="137" t="str">
        <f t="shared" ca="1" si="8"/>
        <v/>
      </c>
      <c r="BI31" s="137" t="str">
        <f t="shared" ca="1" si="8"/>
        <v/>
      </c>
      <c r="BJ31" s="137" t="str">
        <f t="shared" ca="1" si="8"/>
        <v/>
      </c>
      <c r="BK31" s="137" t="str">
        <f t="shared" ca="1" si="8"/>
        <v/>
      </c>
      <c r="BL31" s="137" t="str">
        <f t="shared" ca="1" si="8"/>
        <v/>
      </c>
      <c r="BM31" s="137" t="str">
        <f t="shared" ca="1" si="8"/>
        <v/>
      </c>
      <c r="BN31" s="137" t="str">
        <f t="shared" ca="1" si="8"/>
        <v/>
      </c>
      <c r="BO31" s="137" t="str">
        <f t="shared" ca="1" si="8"/>
        <v/>
      </c>
      <c r="BP31" s="137" t="str">
        <f t="shared" ca="1" si="8"/>
        <v/>
      </c>
    </row>
    <row r="32" spans="1:68" s="60" customFormat="1" ht="30" customHeight="1">
      <c r="A32" s="61">
        <f t="shared" si="4"/>
        <v>14</v>
      </c>
      <c r="B32" s="61" t="str">
        <f t="shared" si="0"/>
        <v xml:space="preserve">Avantage/ inconvénient entre 2 portails ou 2 espaces dédiés sur le site (en termes de coût, d'actualisation, de message, d'image pour nous et l'internaute)_x000D__x000D_en termes de coût, d'actualisation, de message, d'image pour nous et l'internaute. </v>
      </c>
      <c r="C32" s="151" t="s">
        <v>27</v>
      </c>
      <c r="D32" s="48" t="s">
        <v>32</v>
      </c>
      <c r="E32" s="87" t="s">
        <v>104</v>
      </c>
      <c r="F32" s="88" t="s">
        <v>40</v>
      </c>
      <c r="G32" s="88" t="s">
        <v>31</v>
      </c>
      <c r="H32" s="89">
        <v>41567</v>
      </c>
      <c r="I32" s="76">
        <v>0.20833333333333334</v>
      </c>
      <c r="J32" s="77" t="str">
        <f ca="1">IFERROR(SUM(OFFSET(Tableau2[[#Headers],[Semaine1]:[Semaine 53]],MATCH(Tableau2[[#This Row],[Tâche]],Tableau2[Tâches],0),0)),"")</f>
        <v/>
      </c>
      <c r="K32" s="78">
        <v>41648</v>
      </c>
      <c r="L32" s="79">
        <v>41648</v>
      </c>
      <c r="M32" s="49"/>
      <c r="N32" s="66"/>
      <c r="O32" s="60" t="str">
        <f t="array" ref="O32">IFERROR(INDEX(Tableau2[Tâche],SMALL(IF((Tableau2[Statut (A initier - commencé - en cours - finalisation - terminé)]&lt;&gt;"terminé")*(Tableau2[Tâche]&lt;&gt;"")=1,ROW(Tableau2[Tâche])-9),ROW(Tableau2[[#This Row],[Commanditaire]])-9),1),"")</f>
        <v/>
      </c>
      <c r="P32" s="137" t="str">
        <f t="shared" ca="1" si="1"/>
        <v/>
      </c>
      <c r="Q32" s="137">
        <f t="shared" ca="1" si="2"/>
        <v>0</v>
      </c>
      <c r="R32" s="137">
        <f t="shared" ca="1" si="8"/>
        <v>0</v>
      </c>
      <c r="S32" s="137">
        <f t="shared" ca="1" si="8"/>
        <v>0</v>
      </c>
      <c r="T32" s="137">
        <f t="shared" ca="1" si="8"/>
        <v>0</v>
      </c>
      <c r="U32" s="137">
        <f t="shared" ca="1" si="8"/>
        <v>0</v>
      </c>
      <c r="V32" s="137">
        <f t="shared" ca="1" si="8"/>
        <v>0</v>
      </c>
      <c r="W32" s="137" t="str">
        <f t="shared" ca="1" si="8"/>
        <v/>
      </c>
      <c r="X32" s="137" t="str">
        <f t="shared" ca="1" si="8"/>
        <v/>
      </c>
      <c r="Y32" s="137" t="str">
        <f t="shared" ca="1" si="8"/>
        <v/>
      </c>
      <c r="Z32" s="137" t="str">
        <f t="shared" ca="1" si="8"/>
        <v/>
      </c>
      <c r="AA32" s="137" t="str">
        <f t="shared" ca="1" si="8"/>
        <v/>
      </c>
      <c r="AB32" s="137" t="str">
        <f t="shared" ca="1" si="8"/>
        <v/>
      </c>
      <c r="AC32" s="137" t="str">
        <f t="shared" ca="1" si="8"/>
        <v/>
      </c>
      <c r="AD32" s="137" t="str">
        <f t="shared" ca="1" si="8"/>
        <v/>
      </c>
      <c r="AE32" s="137" t="str">
        <f t="shared" ca="1" si="8"/>
        <v/>
      </c>
      <c r="AF32" s="137" t="str">
        <f t="shared" ca="1" si="8"/>
        <v/>
      </c>
      <c r="AG32" s="137" t="str">
        <f t="shared" ca="1" si="8"/>
        <v/>
      </c>
      <c r="AH32" s="137" t="str">
        <f t="shared" ca="1" si="8"/>
        <v/>
      </c>
      <c r="AI32" s="137" t="str">
        <f t="shared" ca="1" si="8"/>
        <v/>
      </c>
      <c r="AJ32" s="137" t="str">
        <f t="shared" ca="1" si="8"/>
        <v/>
      </c>
      <c r="AK32" s="137" t="str">
        <f t="shared" ca="1" si="8"/>
        <v/>
      </c>
      <c r="AL32" s="137" t="str">
        <f t="shared" ca="1" si="8"/>
        <v/>
      </c>
      <c r="AM32" s="137" t="str">
        <f t="shared" ca="1" si="8"/>
        <v/>
      </c>
      <c r="AN32" s="137" t="str">
        <f t="shared" ca="1" si="8"/>
        <v/>
      </c>
      <c r="AO32" s="137" t="str">
        <f t="shared" ca="1" si="8"/>
        <v/>
      </c>
      <c r="AP32" s="137" t="str">
        <f t="shared" ca="1" si="8"/>
        <v/>
      </c>
      <c r="AQ32" s="137" t="str">
        <f t="shared" ca="1" si="8"/>
        <v/>
      </c>
      <c r="AR32" s="137" t="str">
        <f t="shared" ca="1" si="8"/>
        <v/>
      </c>
      <c r="AS32" s="137" t="str">
        <f t="shared" ca="1" si="8"/>
        <v/>
      </c>
      <c r="AT32" s="137" t="str">
        <f t="shared" ca="1" si="8"/>
        <v/>
      </c>
      <c r="AU32" s="137" t="str">
        <f t="shared" ca="1" si="8"/>
        <v/>
      </c>
      <c r="AV32" s="137" t="str">
        <f t="shared" ca="1" si="8"/>
        <v/>
      </c>
      <c r="AW32" s="137" t="str">
        <f t="shared" ca="1" si="8"/>
        <v/>
      </c>
      <c r="AX32" s="137" t="str">
        <f t="shared" ca="1" si="8"/>
        <v/>
      </c>
      <c r="AY32" s="137" t="str">
        <f t="shared" ca="1" si="8"/>
        <v/>
      </c>
      <c r="AZ32" s="137" t="str">
        <f t="shared" ca="1" si="8"/>
        <v/>
      </c>
      <c r="BA32" s="137" t="str">
        <f t="shared" ca="1" si="8"/>
        <v/>
      </c>
      <c r="BB32" s="137" t="str">
        <f t="shared" ca="1" si="8"/>
        <v/>
      </c>
      <c r="BC32" s="137" t="str">
        <f t="shared" ca="1" si="8"/>
        <v/>
      </c>
      <c r="BD32" s="137" t="str">
        <f t="shared" ca="1" si="8"/>
        <v/>
      </c>
      <c r="BE32" s="137" t="str">
        <f t="shared" ca="1" si="8"/>
        <v/>
      </c>
      <c r="BF32" s="137" t="str">
        <f t="shared" ca="1" si="8"/>
        <v/>
      </c>
      <c r="BG32" s="137" t="str">
        <f t="shared" ca="1" si="8"/>
        <v/>
      </c>
      <c r="BH32" s="137" t="str">
        <f t="shared" ca="1" si="8"/>
        <v/>
      </c>
      <c r="BI32" s="137" t="str">
        <f t="shared" ca="1" si="8"/>
        <v/>
      </c>
      <c r="BJ32" s="137" t="str">
        <f t="shared" ca="1" si="8"/>
        <v/>
      </c>
      <c r="BK32" s="137" t="str">
        <f t="shared" ca="1" si="8"/>
        <v/>
      </c>
      <c r="BL32" s="137" t="str">
        <f t="shared" ca="1" si="8"/>
        <v/>
      </c>
      <c r="BM32" s="137" t="str">
        <f t="shared" ca="1" si="8"/>
        <v/>
      </c>
      <c r="BN32" s="137" t="str">
        <f t="shared" ca="1" si="8"/>
        <v/>
      </c>
      <c r="BO32" s="137" t="str">
        <f t="shared" ca="1" si="8"/>
        <v/>
      </c>
      <c r="BP32" s="137" t="str">
        <f t="shared" ca="1" si="8"/>
        <v/>
      </c>
    </row>
    <row r="33" spans="3:68" ht="30" customHeight="1">
      <c r="C33" s="151" t="s">
        <v>27</v>
      </c>
      <c r="D33" s="48" t="s">
        <v>39</v>
      </c>
      <c r="E33" s="87" t="s">
        <v>104</v>
      </c>
      <c r="F33" s="88" t="s">
        <v>40</v>
      </c>
      <c r="G33" s="88" t="s">
        <v>31</v>
      </c>
      <c r="H33" s="89">
        <v>41647</v>
      </c>
      <c r="I33" s="76">
        <v>2.7777777777777776E-2</v>
      </c>
      <c r="J33" s="77" t="str">
        <f ca="1">IFERROR(SUM(OFFSET(Tableau2[[#Headers],[Semaine1]:[Semaine 53]],MATCH(Tableau2[[#This Row],[Tâche]],Tableau2[Tâches],0),0)),"")</f>
        <v/>
      </c>
      <c r="K33" s="80">
        <v>41648</v>
      </c>
      <c r="L33" s="79">
        <v>41649</v>
      </c>
      <c r="M33" s="49"/>
      <c r="N33" s="66"/>
      <c r="O33" s="60" t="str">
        <f t="array" ref="O33">IFERROR(INDEX(Tableau2[Tâche],SMALL(IF((Tableau2[Statut (A initier - commencé - en cours - finalisation - terminé)]&lt;&gt;"terminé")*(Tableau2[Tâche]&lt;&gt;"")=1,ROW(Tableau2[Tâche])-9),ROW(Tableau2[[#This Row],[Commanditaire]])-9),1),"")</f>
        <v/>
      </c>
      <c r="P33" s="137" t="str">
        <f t="shared" ca="1" si="1"/>
        <v/>
      </c>
      <c r="Q33" s="137">
        <f t="shared" ca="1" si="2"/>
        <v>0</v>
      </c>
      <c r="R33" s="137">
        <f t="shared" ca="1" si="8"/>
        <v>0</v>
      </c>
      <c r="S33" s="137">
        <f t="shared" ca="1" si="8"/>
        <v>0</v>
      </c>
      <c r="T33" s="137">
        <f t="shared" ca="1" si="8"/>
        <v>0</v>
      </c>
      <c r="U33" s="137">
        <f t="shared" ca="1" si="8"/>
        <v>0</v>
      </c>
      <c r="V33" s="137">
        <f t="shared" ca="1" si="8"/>
        <v>0</v>
      </c>
      <c r="W33" s="137" t="str">
        <f t="shared" ca="1" si="8"/>
        <v/>
      </c>
      <c r="X33" s="137" t="str">
        <f t="shared" ca="1" si="8"/>
        <v/>
      </c>
      <c r="Y33" s="137" t="str">
        <f t="shared" ca="1" si="8"/>
        <v/>
      </c>
      <c r="Z33" s="137" t="str">
        <f t="shared" ca="1" si="8"/>
        <v/>
      </c>
      <c r="AA33" s="137" t="str">
        <f t="shared" ca="1" si="8"/>
        <v/>
      </c>
      <c r="AB33" s="137" t="str">
        <f t="shared" ca="1" si="8"/>
        <v/>
      </c>
      <c r="AC33" s="137" t="str">
        <f t="shared" ca="1" si="8"/>
        <v/>
      </c>
      <c r="AD33" s="137" t="str">
        <f t="shared" ca="1" si="8"/>
        <v/>
      </c>
      <c r="AE33" s="137" t="str">
        <f t="shared" ca="1" si="8"/>
        <v/>
      </c>
      <c r="AF33" s="137" t="str">
        <f t="shared" ca="1" si="8"/>
        <v/>
      </c>
      <c r="AG33" s="137" t="str">
        <f t="shared" ca="1" si="8"/>
        <v/>
      </c>
      <c r="AH33" s="137" t="str">
        <f t="shared" ca="1" si="8"/>
        <v/>
      </c>
      <c r="AI33" s="137" t="str">
        <f t="shared" ca="1" si="8"/>
        <v/>
      </c>
      <c r="AJ33" s="137" t="str">
        <f t="shared" ca="1" si="8"/>
        <v/>
      </c>
      <c r="AK33" s="137" t="str">
        <f t="shared" ca="1" si="8"/>
        <v/>
      </c>
      <c r="AL33" s="137" t="str">
        <f t="shared" ca="1" si="8"/>
        <v/>
      </c>
      <c r="AM33" s="137" t="str">
        <f t="shared" ca="1" si="8"/>
        <v/>
      </c>
      <c r="AN33" s="137" t="str">
        <f t="shared" ca="1" si="8"/>
        <v/>
      </c>
      <c r="AO33" s="137" t="str">
        <f t="shared" ca="1" si="8"/>
        <v/>
      </c>
      <c r="AP33" s="137" t="str">
        <f t="shared" ca="1" si="8"/>
        <v/>
      </c>
      <c r="AQ33" s="137" t="str">
        <f t="shared" ca="1" si="8"/>
        <v/>
      </c>
      <c r="AR33" s="137" t="str">
        <f t="shared" ca="1" si="8"/>
        <v/>
      </c>
      <c r="AS33" s="137" t="str">
        <f t="shared" ca="1" si="8"/>
        <v/>
      </c>
      <c r="AT33" s="137" t="str">
        <f t="shared" ca="1" si="8"/>
        <v/>
      </c>
      <c r="AU33" s="137" t="str">
        <f t="shared" ca="1" si="8"/>
        <v/>
      </c>
      <c r="AV33" s="137" t="str">
        <f t="shared" ca="1" si="8"/>
        <v/>
      </c>
      <c r="AW33" s="137" t="str">
        <f t="shared" ca="1" si="8"/>
        <v/>
      </c>
      <c r="AX33" s="137" t="str">
        <f t="shared" ca="1" si="8"/>
        <v/>
      </c>
      <c r="AY33" s="137" t="str">
        <f t="shared" ca="1" si="8"/>
        <v/>
      </c>
      <c r="AZ33" s="137" t="str">
        <f t="shared" ca="1" si="8"/>
        <v/>
      </c>
      <c r="BA33" s="137" t="str">
        <f t="shared" ca="1" si="8"/>
        <v/>
      </c>
      <c r="BB33" s="137" t="str">
        <f t="shared" ca="1" si="8"/>
        <v/>
      </c>
      <c r="BC33" s="137" t="str">
        <f t="shared" ca="1" si="8"/>
        <v/>
      </c>
      <c r="BD33" s="137" t="str">
        <f t="shared" ca="1" si="8"/>
        <v/>
      </c>
      <c r="BE33" s="137" t="str">
        <f t="shared" ca="1" si="8"/>
        <v/>
      </c>
      <c r="BF33" s="137" t="str">
        <f t="shared" ca="1" si="8"/>
        <v/>
      </c>
      <c r="BG33" s="137" t="str">
        <f t="shared" ca="1" si="8"/>
        <v/>
      </c>
      <c r="BH33" s="137" t="str">
        <f t="shared" ca="1" si="8"/>
        <v/>
      </c>
      <c r="BI33" s="137" t="str">
        <f t="shared" ca="1" si="8"/>
        <v/>
      </c>
      <c r="BJ33" s="137" t="str">
        <f t="shared" ca="1" si="8"/>
        <v/>
      </c>
      <c r="BK33" s="137" t="str">
        <f t="shared" ca="1" si="8"/>
        <v/>
      </c>
      <c r="BL33" s="137" t="str">
        <f t="shared" ca="1" si="8"/>
        <v/>
      </c>
      <c r="BM33" s="137" t="str">
        <f t="shared" ca="1" si="8"/>
        <v/>
      </c>
      <c r="BN33" s="137" t="str">
        <f t="shared" ca="1" si="8"/>
        <v/>
      </c>
      <c r="BO33" s="137" t="str">
        <f t="shared" ca="1" si="8"/>
        <v/>
      </c>
      <c r="BP33" s="137" t="str">
        <f t="shared" ca="1" si="8"/>
        <v/>
      </c>
    </row>
    <row r="34" spans="3:68" ht="30" customHeight="1">
      <c r="C34" s="151" t="s">
        <v>41</v>
      </c>
      <c r="D34" s="48" t="s">
        <v>164</v>
      </c>
      <c r="E34" s="87"/>
      <c r="F34" s="88"/>
      <c r="G34" s="88"/>
      <c r="H34" s="89">
        <v>41666</v>
      </c>
      <c r="I34" s="76"/>
      <c r="J34" s="77">
        <f ca="1">IFERROR(SUM(OFFSET(Tableau2[[#Headers],[Semaine1]:[Semaine 53]],MATCH(Tableau2[[#This Row],[Tâche]],Tableau2[Tâches],0),0)),"")</f>
        <v>0</v>
      </c>
      <c r="K34" s="80"/>
      <c r="L34" s="79"/>
      <c r="M34" s="49"/>
      <c r="N34" s="66"/>
      <c r="O34" s="157" t="str">
        <f t="array" ref="O34">IFERROR(INDEX(Tableau2[Tâche],SMALL(IF((Tableau2[Statut (A initier - commencé - en cours - finalisation - terminé)]&lt;&gt;"terminé")*(Tableau2[Tâche]&lt;&gt;"")=1,ROW(Tableau2[Tâche])-9),ROW(Tableau2[[#This Row],[Commanditaire]])-9),1),"")</f>
        <v/>
      </c>
      <c r="P34" s="137" t="str">
        <f t="shared" ref="P34" ca="1" si="9">IFERROR(SUMIF(INDIRECT("'"&amp;P$9&amp;"'!$b:$b"),$D34,INDIRECT("'"&amp;P$9&amp;"'!$c:$c"))+SUMIF(INDIRECT("'"&amp;P$9&amp;"'!$d:$d"),$D34,INDIRECT("'"&amp;P$9&amp;"'!$e:$e")),"")</f>
        <v/>
      </c>
      <c r="Q34" s="137">
        <f t="shared" ca="1" si="2"/>
        <v>0</v>
      </c>
      <c r="R34" s="137">
        <f t="shared" ca="1" si="8"/>
        <v>0</v>
      </c>
      <c r="S34" s="137">
        <f t="shared" ca="1" si="8"/>
        <v>0</v>
      </c>
      <c r="T34" s="137">
        <f t="shared" ca="1" si="8"/>
        <v>0</v>
      </c>
      <c r="U34" s="137">
        <f t="shared" ca="1" si="8"/>
        <v>0</v>
      </c>
      <c r="V34" s="137">
        <f t="shared" ca="1" si="8"/>
        <v>0</v>
      </c>
      <c r="W34" s="137" t="str">
        <f t="shared" ca="1" si="8"/>
        <v/>
      </c>
      <c r="X34" s="137" t="str">
        <f t="shared" ca="1" si="8"/>
        <v/>
      </c>
      <c r="Y34" s="137" t="str">
        <f t="shared" ca="1" si="8"/>
        <v/>
      </c>
      <c r="Z34" s="137" t="str">
        <f t="shared" ca="1" si="8"/>
        <v/>
      </c>
      <c r="AA34" s="137" t="str">
        <f t="shared" ca="1" si="8"/>
        <v/>
      </c>
      <c r="AB34" s="137" t="str">
        <f t="shared" ca="1" si="8"/>
        <v/>
      </c>
      <c r="AC34" s="137" t="str">
        <f t="shared" ca="1" si="8"/>
        <v/>
      </c>
      <c r="AD34" s="137" t="str">
        <f t="shared" ca="1" si="8"/>
        <v/>
      </c>
      <c r="AE34" s="137" t="str">
        <f t="shared" ca="1" si="8"/>
        <v/>
      </c>
      <c r="AF34" s="137" t="str">
        <f t="shared" ca="1" si="8"/>
        <v/>
      </c>
      <c r="AG34" s="137" t="str">
        <f t="shared" ca="1" si="8"/>
        <v/>
      </c>
      <c r="AH34" s="137" t="str">
        <f t="shared" ca="1" si="8"/>
        <v/>
      </c>
      <c r="AI34" s="137" t="str">
        <f t="shared" ca="1" si="8"/>
        <v/>
      </c>
      <c r="AJ34" s="137" t="str">
        <f t="shared" ca="1" si="8"/>
        <v/>
      </c>
      <c r="AK34" s="137" t="str">
        <f t="shared" ca="1" si="8"/>
        <v/>
      </c>
      <c r="AL34" s="137" t="str">
        <f t="shared" ca="1" si="8"/>
        <v/>
      </c>
      <c r="AM34" s="137" t="str">
        <f t="shared" ca="1" si="8"/>
        <v/>
      </c>
      <c r="AN34" s="137" t="str">
        <f t="shared" ca="1" si="8"/>
        <v/>
      </c>
      <c r="AO34" s="137" t="str">
        <f t="shared" ca="1" si="8"/>
        <v/>
      </c>
      <c r="AP34" s="137" t="str">
        <f t="shared" ca="1" si="8"/>
        <v/>
      </c>
      <c r="AQ34" s="137" t="str">
        <f t="shared" ca="1" si="8"/>
        <v/>
      </c>
      <c r="AR34" s="137" t="str">
        <f t="shared" ca="1" si="8"/>
        <v/>
      </c>
      <c r="AS34" s="137" t="str">
        <f t="shared" ca="1" si="8"/>
        <v/>
      </c>
      <c r="AT34" s="137" t="str">
        <f t="shared" ca="1" si="8"/>
        <v/>
      </c>
      <c r="AU34" s="137" t="str">
        <f t="shared" ca="1" si="8"/>
        <v/>
      </c>
      <c r="AV34" s="137" t="str">
        <f t="shared" ca="1" si="8"/>
        <v/>
      </c>
      <c r="AW34" s="137" t="str">
        <f t="shared" ca="1" si="8"/>
        <v/>
      </c>
      <c r="AX34" s="137" t="str">
        <f t="shared" ca="1" si="8"/>
        <v/>
      </c>
      <c r="AY34" s="137" t="str">
        <f t="shared" ca="1" si="8"/>
        <v/>
      </c>
      <c r="AZ34" s="137" t="str">
        <f t="shared" ca="1" si="8"/>
        <v/>
      </c>
      <c r="BA34" s="137" t="str">
        <f t="shared" ca="1" si="8"/>
        <v/>
      </c>
      <c r="BB34" s="137" t="str">
        <f t="shared" ca="1" si="8"/>
        <v/>
      </c>
      <c r="BC34" s="137" t="str">
        <f t="shared" ca="1" si="8"/>
        <v/>
      </c>
      <c r="BD34" s="137" t="str">
        <f t="shared" ca="1" si="8"/>
        <v/>
      </c>
      <c r="BE34" s="137" t="str">
        <f t="shared" ca="1" si="8"/>
        <v/>
      </c>
      <c r="BF34" s="137" t="str">
        <f t="shared" ca="1" si="8"/>
        <v/>
      </c>
      <c r="BG34" s="137" t="str">
        <f t="shared" ca="1" si="8"/>
        <v/>
      </c>
      <c r="BH34" s="137" t="str">
        <f t="shared" ca="1" si="8"/>
        <v/>
      </c>
      <c r="BI34" s="137" t="str">
        <f t="shared" ca="1" si="8"/>
        <v/>
      </c>
      <c r="BJ34" s="137" t="str">
        <f t="shared" ca="1" si="8"/>
        <v/>
      </c>
      <c r="BK34" s="137" t="str">
        <f t="shared" ca="1" si="8"/>
        <v/>
      </c>
      <c r="BL34" s="137" t="str">
        <f t="shared" ca="1" si="8"/>
        <v/>
      </c>
      <c r="BM34" s="137" t="str">
        <f t="shared" ca="1" si="8"/>
        <v/>
      </c>
      <c r="BN34" s="137" t="str">
        <f t="shared" ca="1" si="8"/>
        <v/>
      </c>
      <c r="BO34" s="137" t="str">
        <f t="shared" ca="1" si="8"/>
        <v/>
      </c>
      <c r="BP34" s="137" t="str">
        <f t="shared" ca="1" si="8"/>
        <v/>
      </c>
    </row>
    <row r="35" spans="3:68" ht="30" customHeight="1">
      <c r="C35" s="158" t="s">
        <v>41</v>
      </c>
      <c r="D35" s="159" t="s">
        <v>160</v>
      </c>
      <c r="E35" s="160"/>
      <c r="F35" s="161"/>
      <c r="G35" s="161"/>
      <c r="H35" s="162"/>
      <c r="I35" s="163"/>
      <c r="J35" s="77">
        <f ca="1">IFERROR(SUM(OFFSET(Tableau2[[#Headers],[Semaine1]:[Semaine 53]],MATCH(Tableau2[[#This Row],[Tâche]],Tableau2[Tâches],0),0)),"")</f>
        <v>7.6388888888888895E-2</v>
      </c>
      <c r="K35" s="164"/>
      <c r="L35" s="165"/>
      <c r="M35" s="166"/>
      <c r="N35" s="167"/>
      <c r="O35" s="168" t="str">
        <f t="array" ref="O35">IFERROR(INDEX(Tableau2[Tâche],SMALL(IF((Tableau2[Statut (A initier - commencé - en cours - finalisation - terminé)]&lt;&gt;"terminé")*(Tableau2[Tâche]&lt;&gt;"")=1,ROW(Tableau2[Tâche])-9),ROW(Tableau2[[#This Row],[Commanditaire]])-9),1),"")</f>
        <v/>
      </c>
      <c r="P35" s="137" t="str">
        <f t="shared" ca="1" si="1"/>
        <v/>
      </c>
      <c r="Q35" s="169">
        <f t="shared" ca="1" si="2"/>
        <v>0</v>
      </c>
      <c r="R35" s="169">
        <f t="shared" ca="1" si="8"/>
        <v>0</v>
      </c>
      <c r="S35" s="169">
        <f t="shared" ca="1" si="8"/>
        <v>0</v>
      </c>
      <c r="T35" s="169">
        <f t="shared" ca="1" si="8"/>
        <v>0</v>
      </c>
      <c r="U35" s="169">
        <f t="shared" ca="1" si="8"/>
        <v>0</v>
      </c>
      <c r="V35" s="169">
        <f t="shared" ca="1" si="8"/>
        <v>0</v>
      </c>
      <c r="W35" s="169" t="str">
        <f t="shared" ca="1" si="8"/>
        <v/>
      </c>
      <c r="X35" s="169" t="str">
        <f t="shared" ca="1" si="8"/>
        <v/>
      </c>
      <c r="Y35" s="169" t="str">
        <f t="shared" ca="1" si="8"/>
        <v/>
      </c>
      <c r="Z35" s="169" t="str">
        <f t="shared" ca="1" si="8"/>
        <v/>
      </c>
      <c r="AA35" s="169" t="str">
        <f t="shared" ca="1" si="8"/>
        <v/>
      </c>
      <c r="AB35" s="169" t="str">
        <f t="shared" ca="1" si="8"/>
        <v/>
      </c>
      <c r="AC35" s="169" t="str">
        <f t="shared" ca="1" si="8"/>
        <v/>
      </c>
      <c r="AD35" s="169" t="str">
        <f t="shared" ca="1" si="8"/>
        <v/>
      </c>
      <c r="AE35" s="169" t="str">
        <f t="shared" ca="1" si="8"/>
        <v/>
      </c>
      <c r="AF35" s="169" t="str">
        <f t="shared" ca="1" si="8"/>
        <v/>
      </c>
      <c r="AG35" s="169" t="str">
        <f t="shared" ref="R35:BP39" ca="1" si="10">IFERROR(SUMIF(INDIRECT("'"&amp;AG$9&amp;"'!$b:$b"),$O35,INDIRECT("'"&amp;AG$9&amp;"'!$c:$c"))+SUMIF(INDIRECT("'"&amp;AG$9&amp;"'!$d:$d"),$O35,INDIRECT("'"&amp;AG$9&amp;"'!$e:$e")),"")</f>
        <v/>
      </c>
      <c r="AH35" s="169" t="str">
        <f t="shared" ca="1" si="10"/>
        <v/>
      </c>
      <c r="AI35" s="169" t="str">
        <f t="shared" ca="1" si="10"/>
        <v/>
      </c>
      <c r="AJ35" s="169" t="str">
        <f t="shared" ca="1" si="10"/>
        <v/>
      </c>
      <c r="AK35" s="169" t="str">
        <f t="shared" ca="1" si="10"/>
        <v/>
      </c>
      <c r="AL35" s="169" t="str">
        <f t="shared" ca="1" si="10"/>
        <v/>
      </c>
      <c r="AM35" s="169" t="str">
        <f t="shared" ca="1" si="10"/>
        <v/>
      </c>
      <c r="AN35" s="169" t="str">
        <f t="shared" ca="1" si="10"/>
        <v/>
      </c>
      <c r="AO35" s="169" t="str">
        <f t="shared" ca="1" si="10"/>
        <v/>
      </c>
      <c r="AP35" s="169" t="str">
        <f t="shared" ca="1" si="10"/>
        <v/>
      </c>
      <c r="AQ35" s="169" t="str">
        <f t="shared" ca="1" si="10"/>
        <v/>
      </c>
      <c r="AR35" s="169" t="str">
        <f t="shared" ca="1" si="10"/>
        <v/>
      </c>
      <c r="AS35" s="169" t="str">
        <f t="shared" ca="1" si="10"/>
        <v/>
      </c>
      <c r="AT35" s="169" t="str">
        <f t="shared" ca="1" si="10"/>
        <v/>
      </c>
      <c r="AU35" s="169" t="str">
        <f t="shared" ca="1" si="10"/>
        <v/>
      </c>
      <c r="AV35" s="169" t="str">
        <f t="shared" ca="1" si="10"/>
        <v/>
      </c>
      <c r="AW35" s="169" t="str">
        <f t="shared" ca="1" si="10"/>
        <v/>
      </c>
      <c r="AX35" s="169" t="str">
        <f t="shared" ca="1" si="10"/>
        <v/>
      </c>
      <c r="AY35" s="169" t="str">
        <f t="shared" ca="1" si="10"/>
        <v/>
      </c>
      <c r="AZ35" s="169" t="str">
        <f t="shared" ca="1" si="10"/>
        <v/>
      </c>
      <c r="BA35" s="169" t="str">
        <f t="shared" ca="1" si="10"/>
        <v/>
      </c>
      <c r="BB35" s="169" t="str">
        <f t="shared" ca="1" si="10"/>
        <v/>
      </c>
      <c r="BC35" s="169" t="str">
        <f t="shared" ca="1" si="10"/>
        <v/>
      </c>
      <c r="BD35" s="169" t="str">
        <f t="shared" ca="1" si="10"/>
        <v/>
      </c>
      <c r="BE35" s="169" t="str">
        <f t="shared" ca="1" si="10"/>
        <v/>
      </c>
      <c r="BF35" s="169" t="str">
        <f t="shared" ca="1" si="10"/>
        <v/>
      </c>
      <c r="BG35" s="169" t="str">
        <f t="shared" ca="1" si="10"/>
        <v/>
      </c>
      <c r="BH35" s="169" t="str">
        <f t="shared" ca="1" si="10"/>
        <v/>
      </c>
      <c r="BI35" s="169" t="str">
        <f t="shared" ca="1" si="10"/>
        <v/>
      </c>
      <c r="BJ35" s="169" t="str">
        <f t="shared" ca="1" si="10"/>
        <v/>
      </c>
      <c r="BK35" s="169" t="str">
        <f t="shared" ca="1" si="10"/>
        <v/>
      </c>
      <c r="BL35" s="169" t="str">
        <f t="shared" ca="1" si="10"/>
        <v/>
      </c>
      <c r="BM35" s="169" t="str">
        <f t="shared" ca="1" si="10"/>
        <v/>
      </c>
      <c r="BN35" s="169" t="str">
        <f t="shared" ca="1" si="10"/>
        <v/>
      </c>
      <c r="BO35" s="169" t="str">
        <f t="shared" ca="1" si="10"/>
        <v/>
      </c>
      <c r="BP35" s="169" t="str">
        <f t="shared" ca="1" si="10"/>
        <v/>
      </c>
    </row>
    <row r="36" spans="3:68" ht="30" customHeight="1">
      <c r="C36" s="158" t="s">
        <v>36</v>
      </c>
      <c r="D36" s="159" t="s">
        <v>162</v>
      </c>
      <c r="E36" s="160"/>
      <c r="F36" s="161"/>
      <c r="G36" s="161"/>
      <c r="H36" s="162">
        <v>41666</v>
      </c>
      <c r="I36" s="163"/>
      <c r="J36" s="77">
        <f ca="1">IFERROR(SUM(OFFSET(Tableau2[[#Headers],[Semaine1]:[Semaine 53]],MATCH(Tableau2[[#This Row],[Tâche]],Tableau2[Tâches],0),0)),"")</f>
        <v>0</v>
      </c>
      <c r="K36" s="164"/>
      <c r="L36" s="165"/>
      <c r="M36" s="166"/>
      <c r="N36" s="167"/>
      <c r="O36" s="168" t="str">
        <f t="array" ref="O36">IFERROR(INDEX(Tableau2[Tâche],SMALL(IF((Tableau2[Statut (A initier - commencé - en cours - finalisation - terminé)]&lt;&gt;"terminé")*(Tableau2[Tâche]&lt;&gt;"")=1,ROW(Tableau2[Tâche])-9),ROW(Tableau2[[#This Row],[Commanditaire]])-9),1),"")</f>
        <v/>
      </c>
      <c r="P36" s="169" t="str">
        <f t="shared" ref="P36:P37" ca="1" si="11">IFERROR(SUMIF(INDIRECT("'"&amp;P$9&amp;"'!$b:$b"),$D36,INDIRECT("'"&amp;P$9&amp;"'!$c:$c"))+SUMIF(INDIRECT("'"&amp;P$9&amp;"'!$d:$d"),$D36,INDIRECT("'"&amp;P$9&amp;"'!$e:$e")),"")</f>
        <v/>
      </c>
      <c r="Q36" s="169">
        <f t="shared" ca="1" si="2"/>
        <v>0</v>
      </c>
      <c r="R36" s="169">
        <f t="shared" ca="1" si="10"/>
        <v>0</v>
      </c>
      <c r="S36" s="169">
        <f t="shared" ca="1" si="10"/>
        <v>0</v>
      </c>
      <c r="T36" s="169">
        <f t="shared" ca="1" si="10"/>
        <v>0</v>
      </c>
      <c r="U36" s="169">
        <f t="shared" ca="1" si="10"/>
        <v>0</v>
      </c>
      <c r="V36" s="169">
        <f t="shared" ca="1" si="10"/>
        <v>0</v>
      </c>
      <c r="W36" s="169" t="str">
        <f t="shared" ca="1" si="10"/>
        <v/>
      </c>
      <c r="X36" s="169" t="str">
        <f t="shared" ca="1" si="10"/>
        <v/>
      </c>
      <c r="Y36" s="169" t="str">
        <f t="shared" ca="1" si="10"/>
        <v/>
      </c>
      <c r="Z36" s="169" t="str">
        <f t="shared" ca="1" si="10"/>
        <v/>
      </c>
      <c r="AA36" s="169" t="str">
        <f t="shared" ca="1" si="10"/>
        <v/>
      </c>
      <c r="AB36" s="169" t="str">
        <f t="shared" ca="1" si="10"/>
        <v/>
      </c>
      <c r="AC36" s="169" t="str">
        <f t="shared" ca="1" si="10"/>
        <v/>
      </c>
      <c r="AD36" s="169" t="str">
        <f t="shared" ca="1" si="10"/>
        <v/>
      </c>
      <c r="AE36" s="169" t="str">
        <f t="shared" ca="1" si="10"/>
        <v/>
      </c>
      <c r="AF36" s="169" t="str">
        <f t="shared" ca="1" si="10"/>
        <v/>
      </c>
      <c r="AG36" s="169" t="str">
        <f t="shared" ca="1" si="10"/>
        <v/>
      </c>
      <c r="AH36" s="169" t="str">
        <f t="shared" ca="1" si="10"/>
        <v/>
      </c>
      <c r="AI36" s="169" t="str">
        <f t="shared" ca="1" si="10"/>
        <v/>
      </c>
      <c r="AJ36" s="169" t="str">
        <f t="shared" ca="1" si="10"/>
        <v/>
      </c>
      <c r="AK36" s="169" t="str">
        <f t="shared" ca="1" si="10"/>
        <v/>
      </c>
      <c r="AL36" s="169" t="str">
        <f t="shared" ca="1" si="10"/>
        <v/>
      </c>
      <c r="AM36" s="169" t="str">
        <f t="shared" ca="1" si="10"/>
        <v/>
      </c>
      <c r="AN36" s="169" t="str">
        <f t="shared" ca="1" si="10"/>
        <v/>
      </c>
      <c r="AO36" s="169" t="str">
        <f t="shared" ca="1" si="10"/>
        <v/>
      </c>
      <c r="AP36" s="169" t="str">
        <f t="shared" ca="1" si="10"/>
        <v/>
      </c>
      <c r="AQ36" s="169" t="str">
        <f t="shared" ca="1" si="10"/>
        <v/>
      </c>
      <c r="AR36" s="169" t="str">
        <f t="shared" ca="1" si="10"/>
        <v/>
      </c>
      <c r="AS36" s="169" t="str">
        <f t="shared" ca="1" si="10"/>
        <v/>
      </c>
      <c r="AT36" s="169" t="str">
        <f t="shared" ca="1" si="10"/>
        <v/>
      </c>
      <c r="AU36" s="169" t="str">
        <f t="shared" ca="1" si="10"/>
        <v/>
      </c>
      <c r="AV36" s="169" t="str">
        <f t="shared" ca="1" si="10"/>
        <v/>
      </c>
      <c r="AW36" s="169" t="str">
        <f t="shared" ca="1" si="10"/>
        <v/>
      </c>
      <c r="AX36" s="169" t="str">
        <f t="shared" ca="1" si="10"/>
        <v/>
      </c>
      <c r="AY36" s="169" t="str">
        <f t="shared" ca="1" si="10"/>
        <v/>
      </c>
      <c r="AZ36" s="169" t="str">
        <f t="shared" ca="1" si="10"/>
        <v/>
      </c>
      <c r="BA36" s="169" t="str">
        <f t="shared" ca="1" si="10"/>
        <v/>
      </c>
      <c r="BB36" s="169" t="str">
        <f t="shared" ca="1" si="10"/>
        <v/>
      </c>
      <c r="BC36" s="169" t="str">
        <f t="shared" ca="1" si="10"/>
        <v/>
      </c>
      <c r="BD36" s="169" t="str">
        <f t="shared" ca="1" si="10"/>
        <v/>
      </c>
      <c r="BE36" s="169" t="str">
        <f t="shared" ca="1" si="10"/>
        <v/>
      </c>
      <c r="BF36" s="169" t="str">
        <f t="shared" ca="1" si="10"/>
        <v/>
      </c>
      <c r="BG36" s="169" t="str">
        <f t="shared" ca="1" si="10"/>
        <v/>
      </c>
      <c r="BH36" s="169" t="str">
        <f t="shared" ca="1" si="10"/>
        <v/>
      </c>
      <c r="BI36" s="169" t="str">
        <f t="shared" ca="1" si="10"/>
        <v/>
      </c>
      <c r="BJ36" s="169" t="str">
        <f t="shared" ca="1" si="10"/>
        <v/>
      </c>
      <c r="BK36" s="169" t="str">
        <f t="shared" ca="1" si="10"/>
        <v/>
      </c>
      <c r="BL36" s="169" t="str">
        <f t="shared" ca="1" si="10"/>
        <v/>
      </c>
      <c r="BM36" s="169" t="str">
        <f t="shared" ca="1" si="10"/>
        <v/>
      </c>
      <c r="BN36" s="169" t="str">
        <f t="shared" ca="1" si="10"/>
        <v/>
      </c>
      <c r="BO36" s="169" t="str">
        <f t="shared" ca="1" si="10"/>
        <v/>
      </c>
      <c r="BP36" s="169" t="str">
        <f t="shared" ca="1" si="10"/>
        <v/>
      </c>
    </row>
    <row r="37" spans="3:68" ht="30" customHeight="1">
      <c r="C37" s="158" t="s">
        <v>47</v>
      </c>
      <c r="D37" s="159" t="s">
        <v>163</v>
      </c>
      <c r="E37" s="160"/>
      <c r="F37" s="161"/>
      <c r="G37" s="161"/>
      <c r="H37" s="162">
        <v>41666</v>
      </c>
      <c r="I37" s="163"/>
      <c r="J37" s="77">
        <f ca="1">IFERROR(SUM(OFFSET(Tableau2[[#Headers],[Semaine1]:[Semaine 53]],MATCH(Tableau2[[#This Row],[Tâche]],Tableau2[Tâches],0),0)),"")</f>
        <v>0</v>
      </c>
      <c r="K37" s="164"/>
      <c r="L37" s="165"/>
      <c r="M37" s="166"/>
      <c r="N37" s="167"/>
      <c r="O37" s="168" t="str">
        <f t="array" ref="O37">IFERROR(INDEX(Tableau2[Tâche],SMALL(IF((Tableau2[Statut (A initier - commencé - en cours - finalisation - terminé)]&lt;&gt;"terminé")*(Tableau2[Tâche]&lt;&gt;"")=1,ROW(Tableau2[Tâche])-9),ROW(Tableau2[[#This Row],[Commanditaire]])-9),1),"")</f>
        <v/>
      </c>
      <c r="P37" s="169" t="str">
        <f t="shared" ca="1" si="11"/>
        <v/>
      </c>
      <c r="Q37" s="169">
        <f t="shared" ca="1" si="2"/>
        <v>0</v>
      </c>
      <c r="R37" s="169">
        <f t="shared" ca="1" si="10"/>
        <v>0</v>
      </c>
      <c r="S37" s="169">
        <f t="shared" ca="1" si="10"/>
        <v>0</v>
      </c>
      <c r="T37" s="169">
        <f t="shared" ca="1" si="10"/>
        <v>0</v>
      </c>
      <c r="U37" s="169">
        <f t="shared" ca="1" si="10"/>
        <v>0</v>
      </c>
      <c r="V37" s="169">
        <f t="shared" ca="1" si="10"/>
        <v>0</v>
      </c>
      <c r="W37" s="169" t="str">
        <f t="shared" ca="1" si="10"/>
        <v/>
      </c>
      <c r="X37" s="169" t="str">
        <f t="shared" ca="1" si="10"/>
        <v/>
      </c>
      <c r="Y37" s="169" t="str">
        <f t="shared" ca="1" si="10"/>
        <v/>
      </c>
      <c r="Z37" s="169" t="str">
        <f t="shared" ca="1" si="10"/>
        <v/>
      </c>
      <c r="AA37" s="169" t="str">
        <f t="shared" ca="1" si="10"/>
        <v/>
      </c>
      <c r="AB37" s="169" t="str">
        <f t="shared" ca="1" si="10"/>
        <v/>
      </c>
      <c r="AC37" s="169" t="str">
        <f t="shared" ca="1" si="10"/>
        <v/>
      </c>
      <c r="AD37" s="169" t="str">
        <f t="shared" ca="1" si="10"/>
        <v/>
      </c>
      <c r="AE37" s="169" t="str">
        <f t="shared" ca="1" si="10"/>
        <v/>
      </c>
      <c r="AF37" s="169" t="str">
        <f t="shared" ca="1" si="10"/>
        <v/>
      </c>
      <c r="AG37" s="169" t="str">
        <f t="shared" ca="1" si="10"/>
        <v/>
      </c>
      <c r="AH37" s="169" t="str">
        <f t="shared" ca="1" si="10"/>
        <v/>
      </c>
      <c r="AI37" s="169" t="str">
        <f t="shared" ca="1" si="10"/>
        <v/>
      </c>
      <c r="AJ37" s="169" t="str">
        <f t="shared" ca="1" si="10"/>
        <v/>
      </c>
      <c r="AK37" s="169" t="str">
        <f t="shared" ca="1" si="10"/>
        <v/>
      </c>
      <c r="AL37" s="169" t="str">
        <f t="shared" ca="1" si="10"/>
        <v/>
      </c>
      <c r="AM37" s="169" t="str">
        <f t="shared" ca="1" si="10"/>
        <v/>
      </c>
      <c r="AN37" s="169" t="str">
        <f t="shared" ca="1" si="10"/>
        <v/>
      </c>
      <c r="AO37" s="169" t="str">
        <f t="shared" ca="1" si="10"/>
        <v/>
      </c>
      <c r="AP37" s="169" t="str">
        <f t="shared" ca="1" si="10"/>
        <v/>
      </c>
      <c r="AQ37" s="169" t="str">
        <f t="shared" ca="1" si="10"/>
        <v/>
      </c>
      <c r="AR37" s="169" t="str">
        <f t="shared" ca="1" si="10"/>
        <v/>
      </c>
      <c r="AS37" s="169" t="str">
        <f t="shared" ca="1" si="10"/>
        <v/>
      </c>
      <c r="AT37" s="169" t="str">
        <f t="shared" ca="1" si="10"/>
        <v/>
      </c>
      <c r="AU37" s="169" t="str">
        <f t="shared" ca="1" si="10"/>
        <v/>
      </c>
      <c r="AV37" s="169" t="str">
        <f t="shared" ca="1" si="10"/>
        <v/>
      </c>
      <c r="AW37" s="169" t="str">
        <f t="shared" ca="1" si="10"/>
        <v/>
      </c>
      <c r="AX37" s="169" t="str">
        <f t="shared" ca="1" si="10"/>
        <v/>
      </c>
      <c r="AY37" s="169" t="str">
        <f t="shared" ca="1" si="10"/>
        <v/>
      </c>
      <c r="AZ37" s="169" t="str">
        <f t="shared" ca="1" si="10"/>
        <v/>
      </c>
      <c r="BA37" s="169" t="str">
        <f t="shared" ca="1" si="10"/>
        <v/>
      </c>
      <c r="BB37" s="169" t="str">
        <f t="shared" ca="1" si="10"/>
        <v/>
      </c>
      <c r="BC37" s="169" t="str">
        <f t="shared" ca="1" si="10"/>
        <v/>
      </c>
      <c r="BD37" s="169" t="str">
        <f t="shared" ca="1" si="10"/>
        <v/>
      </c>
      <c r="BE37" s="169" t="str">
        <f t="shared" ca="1" si="10"/>
        <v/>
      </c>
      <c r="BF37" s="169" t="str">
        <f t="shared" ca="1" si="10"/>
        <v/>
      </c>
      <c r="BG37" s="169" t="str">
        <f t="shared" ca="1" si="10"/>
        <v/>
      </c>
      <c r="BH37" s="169" t="str">
        <f t="shared" ca="1" si="10"/>
        <v/>
      </c>
      <c r="BI37" s="169" t="str">
        <f t="shared" ca="1" si="10"/>
        <v/>
      </c>
      <c r="BJ37" s="169" t="str">
        <f t="shared" ca="1" si="10"/>
        <v/>
      </c>
      <c r="BK37" s="169" t="str">
        <f t="shared" ca="1" si="10"/>
        <v/>
      </c>
      <c r="BL37" s="169" t="str">
        <f t="shared" ca="1" si="10"/>
        <v/>
      </c>
      <c r="BM37" s="169" t="str">
        <f t="shared" ca="1" si="10"/>
        <v/>
      </c>
      <c r="BN37" s="169" t="str">
        <f t="shared" ca="1" si="10"/>
        <v/>
      </c>
      <c r="BO37" s="169" t="str">
        <f t="shared" ca="1" si="10"/>
        <v/>
      </c>
      <c r="BP37" s="169" t="str">
        <f t="shared" ca="1" si="10"/>
        <v/>
      </c>
    </row>
    <row r="38" spans="3:68" ht="30" customHeight="1">
      <c r="C38" s="158" t="s">
        <v>41</v>
      </c>
      <c r="D38" s="159" t="s">
        <v>165</v>
      </c>
      <c r="E38" s="160"/>
      <c r="F38" s="161"/>
      <c r="G38" s="161"/>
      <c r="H38" s="162">
        <v>41667</v>
      </c>
      <c r="I38" s="163"/>
      <c r="J38" s="170">
        <f ca="1">IFERROR(SUM(OFFSET(Tableau2[[#Headers],[Semaine1]:[Semaine 53]],MATCH(Tableau2[[#This Row],[Tâche]],Tableau2[Tâches],0),0)),"")</f>
        <v>6.9444444444444441E-3</v>
      </c>
      <c r="K38" s="164"/>
      <c r="L38" s="165"/>
      <c r="M38" s="166"/>
      <c r="N38" s="167"/>
      <c r="O38" s="168" t="str">
        <f t="array" ref="O38">IFERROR(INDEX(Tableau2[Tâche],SMALL(IF((Tableau2[Statut (A initier - commencé - en cours - finalisation - terminé)]&lt;&gt;"terminé")*(Tableau2[Tâche]&lt;&gt;"")=1,ROW(Tableau2[Tâche])-9),ROW(Tableau2[[#This Row],[Commanditaire]])-9),1),"")</f>
        <v/>
      </c>
      <c r="P38" s="169" t="str">
        <f ca="1">IFERROR(SUMIF(INDIRECT("'"&amp;P$9&amp;"'!$b:$b"),$D38,INDIRECT("'"&amp;P$9&amp;"'!$c:$c"))+SUMIF(INDIRECT("'"&amp;P$9&amp;"'!$d:$d"),$D38,INDIRECT("'"&amp;P$9&amp;"'!$e:$e")),"")</f>
        <v/>
      </c>
      <c r="Q38" s="169">
        <f t="shared" ca="1" si="2"/>
        <v>0</v>
      </c>
      <c r="R38" s="169">
        <f t="shared" ca="1" si="10"/>
        <v>0</v>
      </c>
      <c r="S38" s="169">
        <f t="shared" ca="1" si="10"/>
        <v>0</v>
      </c>
      <c r="T38" s="169">
        <f t="shared" ca="1" si="10"/>
        <v>0</v>
      </c>
      <c r="U38" s="169">
        <f t="shared" ca="1" si="10"/>
        <v>0</v>
      </c>
      <c r="V38" s="169">
        <f t="shared" ca="1" si="10"/>
        <v>0</v>
      </c>
      <c r="W38" s="169" t="str">
        <f t="shared" ca="1" si="10"/>
        <v/>
      </c>
      <c r="X38" s="169" t="str">
        <f t="shared" ca="1" si="10"/>
        <v/>
      </c>
      <c r="Y38" s="169" t="str">
        <f t="shared" ca="1" si="10"/>
        <v/>
      </c>
      <c r="Z38" s="169" t="str">
        <f t="shared" ca="1" si="10"/>
        <v/>
      </c>
      <c r="AA38" s="169" t="str">
        <f t="shared" ca="1" si="10"/>
        <v/>
      </c>
      <c r="AB38" s="169" t="str">
        <f t="shared" ca="1" si="10"/>
        <v/>
      </c>
      <c r="AC38" s="169" t="str">
        <f t="shared" ca="1" si="10"/>
        <v/>
      </c>
      <c r="AD38" s="169" t="str">
        <f t="shared" ca="1" si="10"/>
        <v/>
      </c>
      <c r="AE38" s="169" t="str">
        <f t="shared" ca="1" si="10"/>
        <v/>
      </c>
      <c r="AF38" s="169" t="str">
        <f t="shared" ca="1" si="10"/>
        <v/>
      </c>
      <c r="AG38" s="169" t="str">
        <f t="shared" ca="1" si="10"/>
        <v/>
      </c>
      <c r="AH38" s="169" t="str">
        <f t="shared" ca="1" si="10"/>
        <v/>
      </c>
      <c r="AI38" s="169" t="str">
        <f t="shared" ca="1" si="10"/>
        <v/>
      </c>
      <c r="AJ38" s="169" t="str">
        <f t="shared" ca="1" si="10"/>
        <v/>
      </c>
      <c r="AK38" s="169" t="str">
        <f t="shared" ca="1" si="10"/>
        <v/>
      </c>
      <c r="AL38" s="169" t="str">
        <f t="shared" ca="1" si="10"/>
        <v/>
      </c>
      <c r="AM38" s="169" t="str">
        <f t="shared" ca="1" si="10"/>
        <v/>
      </c>
      <c r="AN38" s="169" t="str">
        <f t="shared" ca="1" si="10"/>
        <v/>
      </c>
      <c r="AO38" s="169" t="str">
        <f t="shared" ca="1" si="10"/>
        <v/>
      </c>
      <c r="AP38" s="169" t="str">
        <f t="shared" ca="1" si="10"/>
        <v/>
      </c>
      <c r="AQ38" s="169" t="str">
        <f t="shared" ca="1" si="10"/>
        <v/>
      </c>
      <c r="AR38" s="169" t="str">
        <f t="shared" ca="1" si="10"/>
        <v/>
      </c>
      <c r="AS38" s="169" t="str">
        <f t="shared" ca="1" si="10"/>
        <v/>
      </c>
      <c r="AT38" s="169" t="str">
        <f t="shared" ca="1" si="10"/>
        <v/>
      </c>
      <c r="AU38" s="169" t="str">
        <f t="shared" ca="1" si="10"/>
        <v/>
      </c>
      <c r="AV38" s="169" t="str">
        <f t="shared" ca="1" si="10"/>
        <v/>
      </c>
      <c r="AW38" s="169" t="str">
        <f t="shared" ca="1" si="10"/>
        <v/>
      </c>
      <c r="AX38" s="169" t="str">
        <f t="shared" ca="1" si="10"/>
        <v/>
      </c>
      <c r="AY38" s="169" t="str">
        <f t="shared" ca="1" si="10"/>
        <v/>
      </c>
      <c r="AZ38" s="169" t="str">
        <f t="shared" ca="1" si="10"/>
        <v/>
      </c>
      <c r="BA38" s="169" t="str">
        <f t="shared" ca="1" si="10"/>
        <v/>
      </c>
      <c r="BB38" s="169" t="str">
        <f t="shared" ca="1" si="10"/>
        <v/>
      </c>
      <c r="BC38" s="169" t="str">
        <f t="shared" ca="1" si="10"/>
        <v/>
      </c>
      <c r="BD38" s="169" t="str">
        <f t="shared" ca="1" si="10"/>
        <v/>
      </c>
      <c r="BE38" s="169" t="str">
        <f t="shared" ca="1" si="10"/>
        <v/>
      </c>
      <c r="BF38" s="169" t="str">
        <f t="shared" ca="1" si="10"/>
        <v/>
      </c>
      <c r="BG38" s="169" t="str">
        <f t="shared" ca="1" si="10"/>
        <v/>
      </c>
      <c r="BH38" s="169" t="str">
        <f t="shared" ca="1" si="10"/>
        <v/>
      </c>
      <c r="BI38" s="169" t="str">
        <f t="shared" ca="1" si="10"/>
        <v/>
      </c>
      <c r="BJ38" s="169" t="str">
        <f t="shared" ca="1" si="10"/>
        <v/>
      </c>
      <c r="BK38" s="169" t="str">
        <f t="shared" ca="1" si="10"/>
        <v/>
      </c>
      <c r="BL38" s="169" t="str">
        <f t="shared" ca="1" si="10"/>
        <v/>
      </c>
      <c r="BM38" s="169" t="str">
        <f t="shared" ca="1" si="10"/>
        <v/>
      </c>
      <c r="BN38" s="169" t="str">
        <f t="shared" ca="1" si="10"/>
        <v/>
      </c>
      <c r="BO38" s="169" t="str">
        <f t="shared" ca="1" si="10"/>
        <v/>
      </c>
      <c r="BP38" s="169" t="str">
        <f t="shared" ca="1" si="10"/>
        <v/>
      </c>
    </row>
    <row r="39" spans="3:68" ht="30" customHeight="1">
      <c r="C39" s="158" t="s">
        <v>41</v>
      </c>
      <c r="D39" s="159" t="s">
        <v>166</v>
      </c>
      <c r="E39" s="160"/>
      <c r="F39" s="161"/>
      <c r="G39" s="161"/>
      <c r="H39" s="162">
        <v>41667</v>
      </c>
      <c r="I39" s="163"/>
      <c r="J39" s="170">
        <f ca="1">IFERROR(SUM(OFFSET(Tableau2[[#Headers],[Semaine1]:[Semaine 53]],MATCH(Tableau2[[#This Row],[Tâche]],Tableau2[Tâches],0),0)),"")</f>
        <v>0.1388888888888889</v>
      </c>
      <c r="K39" s="164"/>
      <c r="L39" s="165"/>
      <c r="M39" s="166"/>
      <c r="N39" s="167"/>
      <c r="O39" s="168" t="str">
        <f t="array" ref="O39">IFERROR(INDEX(Tableau2[Tâche],SMALL(IF((Tableau2[Statut (A initier - commencé - en cours - finalisation - terminé)]&lt;&gt;"terminé")*(Tableau2[Tâche]&lt;&gt;"")=1,ROW(Tableau2[Tâche])-9),ROW(Tableau2[[#This Row],[Commanditaire]])-9),1),"")</f>
        <v/>
      </c>
      <c r="P39" s="169" t="str">
        <f ca="1">IFERROR(SUMIF(INDIRECT("'"&amp;P$9&amp;"'!$b:$b"),$D39,INDIRECT("'"&amp;P$9&amp;"'!$c:$c"))+SUMIF(INDIRECT("'"&amp;P$9&amp;"'!$d:$d"),$D39,INDIRECT("'"&amp;P$9&amp;"'!$e:$e")),"")</f>
        <v/>
      </c>
      <c r="Q39" s="169">
        <f t="shared" ca="1" si="2"/>
        <v>0</v>
      </c>
      <c r="R39" s="169">
        <f t="shared" ca="1" si="10"/>
        <v>0</v>
      </c>
      <c r="S39" s="169">
        <f t="shared" ca="1" si="10"/>
        <v>0</v>
      </c>
      <c r="T39" s="169">
        <f t="shared" ca="1" si="10"/>
        <v>0</v>
      </c>
      <c r="U39" s="169">
        <f t="shared" ca="1" si="10"/>
        <v>0</v>
      </c>
      <c r="V39" s="169">
        <f t="shared" ca="1" si="10"/>
        <v>0</v>
      </c>
      <c r="W39" s="169" t="str">
        <f t="shared" ca="1" si="10"/>
        <v/>
      </c>
      <c r="X39" s="169" t="str">
        <f t="shared" ca="1" si="10"/>
        <v/>
      </c>
      <c r="Y39" s="169" t="str">
        <f t="shared" ca="1" si="10"/>
        <v/>
      </c>
      <c r="Z39" s="169" t="str">
        <f t="shared" ca="1" si="10"/>
        <v/>
      </c>
      <c r="AA39" s="169" t="str">
        <f t="shared" ca="1" si="10"/>
        <v/>
      </c>
      <c r="AB39" s="169" t="str">
        <f t="shared" ca="1" si="10"/>
        <v/>
      </c>
      <c r="AC39" s="169" t="str">
        <f t="shared" ca="1" si="10"/>
        <v/>
      </c>
      <c r="AD39" s="169" t="str">
        <f t="shared" ca="1" si="10"/>
        <v/>
      </c>
      <c r="AE39" s="169" t="str">
        <f t="shared" ca="1" si="10"/>
        <v/>
      </c>
      <c r="AF39" s="169" t="str">
        <f t="shared" ca="1" si="10"/>
        <v/>
      </c>
      <c r="AG39" s="169" t="str">
        <f t="shared" ca="1" si="10"/>
        <v/>
      </c>
      <c r="AH39" s="169" t="str">
        <f t="shared" ca="1" si="10"/>
        <v/>
      </c>
      <c r="AI39" s="169" t="str">
        <f t="shared" ca="1" si="10"/>
        <v/>
      </c>
      <c r="AJ39" s="169" t="str">
        <f t="shared" ca="1" si="10"/>
        <v/>
      </c>
      <c r="AK39" s="169" t="str">
        <f t="shared" ca="1" si="10"/>
        <v/>
      </c>
      <c r="AL39" s="169" t="str">
        <f t="shared" ca="1" si="10"/>
        <v/>
      </c>
      <c r="AM39" s="169" t="str">
        <f t="shared" ca="1" si="10"/>
        <v/>
      </c>
      <c r="AN39" s="169" t="str">
        <f t="shared" ca="1" si="10"/>
        <v/>
      </c>
      <c r="AO39" s="169" t="str">
        <f t="shared" ca="1" si="10"/>
        <v/>
      </c>
      <c r="AP39" s="169" t="str">
        <f t="shared" ca="1" si="10"/>
        <v/>
      </c>
      <c r="AQ39" s="169" t="str">
        <f t="shared" ca="1" si="10"/>
        <v/>
      </c>
      <c r="AR39" s="169" t="str">
        <f t="shared" ca="1" si="10"/>
        <v/>
      </c>
      <c r="AS39" s="169" t="str">
        <f t="shared" ca="1" si="10"/>
        <v/>
      </c>
      <c r="AT39" s="169" t="str">
        <f t="shared" ca="1" si="10"/>
        <v/>
      </c>
      <c r="AU39" s="169" t="str">
        <f t="shared" ca="1" si="10"/>
        <v/>
      </c>
      <c r="AV39" s="169" t="str">
        <f t="shared" ca="1" si="10"/>
        <v/>
      </c>
      <c r="AW39" s="169" t="str">
        <f t="shared" ca="1" si="10"/>
        <v/>
      </c>
      <c r="AX39" s="169" t="str">
        <f t="shared" ca="1" si="10"/>
        <v/>
      </c>
      <c r="AY39" s="169" t="str">
        <f t="shared" ca="1" si="10"/>
        <v/>
      </c>
      <c r="AZ39" s="169" t="str">
        <f t="shared" ca="1" si="10"/>
        <v/>
      </c>
      <c r="BA39" s="169" t="str">
        <f t="shared" ca="1" si="10"/>
        <v/>
      </c>
      <c r="BB39" s="169" t="str">
        <f t="shared" ca="1" si="10"/>
        <v/>
      </c>
      <c r="BC39" s="169" t="str">
        <f t="shared" ca="1" si="10"/>
        <v/>
      </c>
      <c r="BD39" s="169" t="str">
        <f t="shared" ca="1" si="10"/>
        <v/>
      </c>
      <c r="BE39" s="169" t="str">
        <f t="shared" ca="1" si="10"/>
        <v/>
      </c>
      <c r="BF39" s="169" t="str">
        <f t="shared" ca="1" si="10"/>
        <v/>
      </c>
      <c r="BG39" s="169" t="str">
        <f t="shared" ca="1" si="10"/>
        <v/>
      </c>
      <c r="BH39" s="169" t="str">
        <f t="shared" ca="1" si="10"/>
        <v/>
      </c>
      <c r="BI39" s="169" t="str">
        <f t="shared" ca="1" si="10"/>
        <v/>
      </c>
      <c r="BJ39" s="169" t="str">
        <f t="shared" ca="1" si="10"/>
        <v/>
      </c>
      <c r="BK39" s="169" t="str">
        <f t="shared" ca="1" si="10"/>
        <v/>
      </c>
      <c r="BL39" s="169" t="str">
        <f t="shared" ca="1" si="10"/>
        <v/>
      </c>
      <c r="BM39" s="169" t="str">
        <f t="shared" ca="1" si="10"/>
        <v/>
      </c>
      <c r="BN39" s="169" t="str">
        <f t="shared" ca="1" si="10"/>
        <v/>
      </c>
      <c r="BO39" s="169" t="str">
        <f t="shared" ca="1" si="10"/>
        <v/>
      </c>
      <c r="BP39" s="169" t="str">
        <f t="shared" ca="1" si="10"/>
        <v/>
      </c>
    </row>
    <row r="40" spans="3:68" ht="30" customHeight="1"/>
    <row r="41" spans="3:68" ht="30" customHeight="1"/>
    <row r="42" spans="3:68" ht="30" customHeight="1"/>
    <row r="43" spans="3:68" ht="30" customHeight="1"/>
    <row r="44" spans="3:68" ht="30" customHeight="1"/>
    <row r="45" spans="3:68" ht="30" customHeight="1"/>
    <row r="46" spans="3:68" ht="30" customHeight="1"/>
    <row r="47" spans="3:68" ht="30" customHeight="1"/>
    <row r="48" spans="3:6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</sheetData>
  <sheetProtection insertColumns="0" insertRows="0" insertHyperlinks="0" selectLockedCells="1" sort="0" autoFilter="0"/>
  <mergeCells count="3">
    <mergeCell ref="K8:L8"/>
    <mergeCell ref="C1:N1"/>
    <mergeCell ref="I8:J8"/>
  </mergeCells>
  <phoneticPr fontId="3" type="noConversion"/>
  <conditionalFormatting sqref="C10:C39">
    <cfRule type="containsText" dxfId="92" priority="23" stopIfTrue="1" operator="containsText" text="A initier">
      <formula>NOT(ISERROR(SEARCH("A initier",C10)))</formula>
    </cfRule>
    <cfRule type="containsText" dxfId="91" priority="24" stopIfTrue="1" operator="containsText" text="Commencé">
      <formula>NOT(ISERROR(SEARCH("Commencé",C10)))</formula>
    </cfRule>
    <cfRule type="containsText" dxfId="90" priority="25" stopIfTrue="1" operator="containsText" text="En cours">
      <formula>NOT(ISERROR(SEARCH("En cours",C10)))</formula>
    </cfRule>
    <cfRule type="containsText" dxfId="89" priority="26" stopIfTrue="1" operator="containsText" text="En finalisation">
      <formula>NOT(ISERROR(SEARCH("En finalisation",C10)))</formula>
    </cfRule>
    <cfRule type="containsText" dxfId="88" priority="27" stopIfTrue="1" operator="containsText" text="Terminé">
      <formula>NOT(ISERROR(SEARCH("Terminé",C10)))</formula>
    </cfRule>
  </conditionalFormatting>
  <conditionalFormatting sqref="L10:L39">
    <cfRule type="cellIs" dxfId="87" priority="16" operator="lessThan">
      <formula>$K10</formula>
    </cfRule>
    <cfRule type="cellIs" dxfId="86" priority="18" operator="greaterThan">
      <formula>$K10</formula>
    </cfRule>
  </conditionalFormatting>
  <conditionalFormatting sqref="N10:N39">
    <cfRule type="cellIs" dxfId="85" priority="14" operator="notEqual">
      <formula>$N$2</formula>
    </cfRule>
  </conditionalFormatting>
  <conditionalFormatting sqref="K10:K39">
    <cfRule type="cellIs" dxfId="84" priority="1" operator="equal">
      <formula>$M$4</formula>
    </cfRule>
    <cfRule type="cellIs" dxfId="83" priority="33" operator="between">
      <formula>1</formula>
      <formula>$M$4-1</formula>
    </cfRule>
    <cfRule type="expression" dxfId="82" priority="34">
      <formula>"SI(ET($J10="""";$I10&lt;$K$4;$I10&lt;$1))"</formula>
    </cfRule>
    <cfRule type="cellIs" dxfId="81" priority="35" operator="between">
      <formula>$M$4+3</formula>
      <formula>$M$4+8</formula>
    </cfRule>
    <cfRule type="cellIs" dxfId="80" priority="36" operator="between">
      <formula>$M$4+1</formula>
      <formula>$M$4+2</formula>
    </cfRule>
  </conditionalFormatting>
  <conditionalFormatting sqref="J10:J39">
    <cfRule type="cellIs" dxfId="79" priority="9" operator="lessThan">
      <formula>$I10</formula>
    </cfRule>
    <cfRule type="cellIs" dxfId="78" priority="10" operator="greaterThan">
      <formula>$I10</formula>
    </cfRule>
  </conditionalFormatting>
  <conditionalFormatting sqref="D10:D39">
    <cfRule type="expression" dxfId="77" priority="7">
      <formula>IF($L10&gt;1,$L10&lt;=$M$4)</formula>
    </cfRule>
  </conditionalFormatting>
  <dataValidations count="3">
    <dataValidation type="date" allowBlank="1" showInputMessage="1" showErrorMessage="1" sqref="K10:L39">
      <formula1>41640</formula1>
      <formula2>47484</formula2>
    </dataValidation>
    <dataValidation operator="greaterThan" allowBlank="1" showInputMessage="1" showErrorMessage="1" sqref="I10:J39"/>
    <dataValidation type="list" allowBlank="1" showErrorMessage="1" sqref="C10:C39">
      <formula1>"A initier,Commencé,En cours,En finalisation,Terminé"</formula1>
    </dataValidation>
  </dataValidations>
  <hyperlinks>
    <hyperlink ref="M20" r:id="rId1"/>
  </hyperlinks>
  <printOptions horizontalCentered="1"/>
  <pageMargins left="0.39000000000000007" right="0.39000000000000007" top="0.39000000000000007" bottom="0.39000000000000007" header="0.39000000000000007" footer="0.39000000000000007"/>
  <pageSetup paperSize="9" scale="47" fitToHeight="2" orientation="landscape" horizontalDpi="4294967292" verticalDpi="4294967292"/>
  <colBreaks count="1" manualBreakCount="1">
    <brk id="14" max="1048575" man="1"/>
  </colBreaks>
  <drawing r:id="rId2"/>
  <tableParts count="1">
    <tablePart r:id="rId3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1:AJ48"/>
  <sheetViews>
    <sheetView workbookViewId="0">
      <selection activeCell="D6" sqref="D6"/>
    </sheetView>
  </sheetViews>
  <sheetFormatPr baseColWidth="10" defaultColWidth="10.83203125" defaultRowHeight="36" x14ac:dyDescent="0"/>
  <cols>
    <col min="1" max="1" width="4.5" style="4" customWidth="1"/>
    <col min="2" max="2" width="66.83203125" style="1" customWidth="1"/>
    <col min="3" max="3" width="7" style="1" customWidth="1"/>
    <col min="4" max="4" width="66.83203125" style="1" customWidth="1"/>
    <col min="5" max="5" width="7.1640625" style="1" customWidth="1"/>
    <col min="6" max="6" width="5.33203125" style="10" customWidth="1"/>
    <col min="7" max="7" width="4" style="11" customWidth="1"/>
    <col min="8" max="36" width="10.83203125" style="33"/>
    <col min="37" max="16384" width="10.83203125" style="1"/>
  </cols>
  <sheetData>
    <row r="1" spans="1:36" s="6" customFormat="1" ht="44" customHeight="1" thickBot="1">
      <c r="A1" s="5"/>
      <c r="B1" s="47" t="s">
        <v>94</v>
      </c>
      <c r="C1" s="7"/>
      <c r="D1" s="46" t="s">
        <v>24</v>
      </c>
      <c r="E1" s="8"/>
      <c r="F1" s="9"/>
      <c r="G1" s="9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</row>
    <row r="2" spans="1:36" ht="19" thickTop="1">
      <c r="A2" s="193"/>
      <c r="B2" s="195" t="s">
        <v>0</v>
      </c>
      <c r="C2" s="197" t="s">
        <v>92</v>
      </c>
      <c r="D2" s="199" t="s">
        <v>1</v>
      </c>
      <c r="E2" s="201" t="s">
        <v>93</v>
      </c>
    </row>
    <row r="3" spans="1:36" ht="18">
      <c r="A3" s="194"/>
      <c r="B3" s="196"/>
      <c r="C3" s="198"/>
      <c r="D3" s="200"/>
      <c r="E3" s="202"/>
    </row>
    <row r="4" spans="1:36" s="2" customFormat="1" ht="30" customHeight="1">
      <c r="A4" s="183" t="s">
        <v>2</v>
      </c>
      <c r="B4" s="132" t="s">
        <v>95</v>
      </c>
      <c r="C4" s="90">
        <v>2.0833333333333332E-2</v>
      </c>
      <c r="D4" s="104"/>
      <c r="E4" s="121"/>
      <c r="F4" s="12"/>
      <c r="G4" s="1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</row>
    <row r="5" spans="1:36" ht="30" customHeight="1">
      <c r="A5" s="184"/>
      <c r="B5" s="134" t="s">
        <v>98</v>
      </c>
      <c r="C5" s="91">
        <v>4.1666666666666664E-2</v>
      </c>
      <c r="D5" s="105"/>
      <c r="E5" s="122"/>
      <c r="F5" s="14"/>
      <c r="G5" s="15"/>
    </row>
    <row r="6" spans="1:36" ht="30" customHeight="1">
      <c r="A6" s="184"/>
      <c r="B6" s="102"/>
      <c r="C6" s="91"/>
      <c r="D6" s="105"/>
      <c r="E6" s="122"/>
      <c r="F6" s="14"/>
      <c r="G6" s="15"/>
    </row>
    <row r="7" spans="1:36" ht="30" customHeight="1">
      <c r="A7" s="184"/>
      <c r="B7" s="103"/>
      <c r="C7" s="91"/>
      <c r="D7" s="105"/>
      <c r="E7" s="122"/>
      <c r="F7" s="14"/>
      <c r="G7" s="15"/>
    </row>
    <row r="8" spans="1:36" ht="30" customHeight="1">
      <c r="A8" s="184"/>
      <c r="B8" s="103"/>
      <c r="C8" s="91"/>
      <c r="D8" s="105"/>
      <c r="E8" s="122"/>
      <c r="F8" s="14"/>
      <c r="G8" s="15"/>
    </row>
    <row r="9" spans="1:36" ht="30" customHeight="1">
      <c r="A9" s="184"/>
      <c r="B9" s="103"/>
      <c r="C9" s="91"/>
      <c r="D9" s="105"/>
      <c r="E9" s="122"/>
      <c r="F9" s="14"/>
      <c r="G9" s="15"/>
    </row>
    <row r="10" spans="1:36" ht="30" customHeight="1" thickBot="1">
      <c r="A10" s="184"/>
      <c r="B10" s="134" t="s">
        <v>99</v>
      </c>
      <c r="C10" s="92">
        <v>1.0416666666666666E-2</v>
      </c>
      <c r="D10" s="133" t="s">
        <v>99</v>
      </c>
      <c r="E10" s="123">
        <v>1.0416666666666666E-2</v>
      </c>
      <c r="F10" s="178" t="s">
        <v>16</v>
      </c>
      <c r="G10" s="178"/>
    </row>
    <row r="11" spans="1:36" ht="19" customHeight="1" thickTop="1" thickBot="1">
      <c r="A11" s="185"/>
      <c r="B11" s="24" t="s">
        <v>13</v>
      </c>
      <c r="C11" s="93">
        <f>SUM(C4:C10)</f>
        <v>7.2916666666666671E-2</v>
      </c>
      <c r="D11" s="23" t="s">
        <v>14</v>
      </c>
      <c r="E11" s="124">
        <f>SUM(E4:E10)</f>
        <v>1.0416666666666666E-2</v>
      </c>
      <c r="F11" s="117">
        <f>C11+E11</f>
        <v>8.3333333333333343E-2</v>
      </c>
      <c r="G11" s="16" t="s">
        <v>15</v>
      </c>
    </row>
    <row r="12" spans="1:36" ht="30" customHeight="1" thickTop="1">
      <c r="A12" s="179" t="s">
        <v>3</v>
      </c>
      <c r="B12" s="132" t="s">
        <v>95</v>
      </c>
      <c r="C12" s="90">
        <v>2.0833333333333332E-2</v>
      </c>
      <c r="D12" s="107"/>
      <c r="E12" s="125"/>
      <c r="F12" s="17"/>
      <c r="G12" s="18"/>
    </row>
    <row r="13" spans="1:36" ht="30" customHeight="1">
      <c r="A13" s="180"/>
      <c r="B13" s="35"/>
      <c r="C13" s="91"/>
      <c r="D13" s="36"/>
      <c r="E13" s="122"/>
      <c r="F13" s="14"/>
      <c r="G13" s="15"/>
    </row>
    <row r="14" spans="1:36" ht="30" customHeight="1">
      <c r="A14" s="180"/>
      <c r="B14" s="35"/>
      <c r="C14" s="91"/>
      <c r="D14" s="36"/>
      <c r="E14" s="122"/>
      <c r="F14" s="14"/>
      <c r="G14" s="15"/>
    </row>
    <row r="15" spans="1:36" ht="30" customHeight="1">
      <c r="A15" s="180"/>
      <c r="B15" s="35"/>
      <c r="C15" s="91"/>
      <c r="D15" s="36"/>
      <c r="E15" s="122"/>
      <c r="F15" s="14"/>
      <c r="G15" s="15"/>
    </row>
    <row r="16" spans="1:36" ht="30" customHeight="1">
      <c r="A16" s="180"/>
      <c r="B16" s="35"/>
      <c r="C16" s="91"/>
      <c r="D16" s="36"/>
      <c r="E16" s="122"/>
      <c r="F16" s="14"/>
      <c r="G16" s="15"/>
    </row>
    <row r="17" spans="1:7" ht="30" customHeight="1">
      <c r="A17" s="180"/>
      <c r="B17" s="35"/>
      <c r="C17" s="91"/>
      <c r="D17" s="36"/>
      <c r="E17" s="122"/>
      <c r="F17" s="14"/>
      <c r="G17" s="15"/>
    </row>
    <row r="18" spans="1:7" ht="30" customHeight="1" thickBot="1">
      <c r="A18" s="180"/>
      <c r="B18" s="134" t="s">
        <v>99</v>
      </c>
      <c r="C18" s="92">
        <v>1.0416666666666666E-2</v>
      </c>
      <c r="D18" s="133" t="s">
        <v>99</v>
      </c>
      <c r="E18" s="123">
        <v>1.0416666666666666E-2</v>
      </c>
      <c r="F18" s="178" t="s">
        <v>17</v>
      </c>
      <c r="G18" s="178"/>
    </row>
    <row r="19" spans="1:7" ht="18" customHeight="1" thickTop="1" thickBot="1">
      <c r="A19" s="181"/>
      <c r="B19" s="31" t="s">
        <v>13</v>
      </c>
      <c r="C19" s="96">
        <f>SUM(C12:C18)</f>
        <v>3.125E-2</v>
      </c>
      <c r="D19" s="25" t="s">
        <v>14</v>
      </c>
      <c r="E19" s="127">
        <f>SUM(E12:E18)</f>
        <v>1.0416666666666666E-2</v>
      </c>
      <c r="F19" s="117">
        <f>C19+E19</f>
        <v>4.1666666666666664E-2</v>
      </c>
      <c r="G19" s="19" t="s">
        <v>15</v>
      </c>
    </row>
    <row r="20" spans="1:7" ht="30" customHeight="1" thickTop="1">
      <c r="A20" s="182" t="s">
        <v>4</v>
      </c>
      <c r="B20" s="132" t="s">
        <v>95</v>
      </c>
      <c r="C20" s="90">
        <v>2.0833333333333332E-2</v>
      </c>
      <c r="D20" s="110"/>
      <c r="E20" s="128"/>
      <c r="F20" s="20"/>
      <c r="G20" s="21"/>
    </row>
    <row r="21" spans="1:7" ht="30" customHeight="1">
      <c r="A21" s="180"/>
      <c r="B21" s="102"/>
      <c r="C21" s="91"/>
      <c r="D21" s="105"/>
      <c r="E21" s="122"/>
      <c r="F21" s="14"/>
      <c r="G21" s="15"/>
    </row>
    <row r="22" spans="1:7" ht="30" customHeight="1">
      <c r="A22" s="180"/>
      <c r="B22" s="102"/>
      <c r="C22" s="91"/>
      <c r="D22" s="36"/>
      <c r="E22" s="122"/>
      <c r="F22" s="14"/>
      <c r="G22" s="15"/>
    </row>
    <row r="23" spans="1:7" ht="30" customHeight="1">
      <c r="A23" s="180"/>
      <c r="B23" s="102"/>
      <c r="C23" s="91"/>
      <c r="D23" s="36"/>
      <c r="E23" s="122"/>
      <c r="F23" s="14"/>
      <c r="G23" s="15"/>
    </row>
    <row r="24" spans="1:7" ht="30" customHeight="1">
      <c r="A24" s="180"/>
      <c r="B24" s="102"/>
      <c r="C24" s="91"/>
      <c r="D24" s="36"/>
      <c r="E24" s="122"/>
      <c r="F24" s="14"/>
      <c r="G24" s="15"/>
    </row>
    <row r="25" spans="1:7" ht="30" customHeight="1">
      <c r="A25" s="180"/>
      <c r="B25" s="102"/>
      <c r="C25" s="91"/>
      <c r="D25" s="36"/>
      <c r="E25" s="122"/>
      <c r="F25" s="14"/>
      <c r="G25" s="15"/>
    </row>
    <row r="26" spans="1:7" ht="30" customHeight="1" thickBot="1">
      <c r="A26" s="180"/>
      <c r="B26" s="134" t="s">
        <v>99</v>
      </c>
      <c r="C26" s="92">
        <v>1.0416666666666666E-2</v>
      </c>
      <c r="D26" s="133" t="s">
        <v>99</v>
      </c>
      <c r="E26" s="123">
        <v>1.0416666666666666E-2</v>
      </c>
      <c r="F26" s="178" t="s">
        <v>18</v>
      </c>
      <c r="G26" s="178"/>
    </row>
    <row r="27" spans="1:7" ht="18" customHeight="1" thickTop="1" thickBot="1">
      <c r="A27" s="181"/>
      <c r="B27" s="31" t="s">
        <v>13</v>
      </c>
      <c r="C27" s="96">
        <f>SUM(C20:C26)</f>
        <v>3.125E-2</v>
      </c>
      <c r="D27" s="25" t="s">
        <v>14</v>
      </c>
      <c r="E27" s="127">
        <f>SUM(E20:E26)</f>
        <v>1.0416666666666666E-2</v>
      </c>
      <c r="F27" s="117">
        <f>C27+E27</f>
        <v>4.1666666666666664E-2</v>
      </c>
      <c r="G27" s="19" t="s">
        <v>15</v>
      </c>
    </row>
    <row r="28" spans="1:7" ht="30" customHeight="1" thickTop="1">
      <c r="A28" s="182" t="s">
        <v>5</v>
      </c>
      <c r="B28" s="132" t="s">
        <v>95</v>
      </c>
      <c r="C28" s="90">
        <v>2.0833333333333332E-2</v>
      </c>
      <c r="D28" s="110"/>
      <c r="E28" s="128"/>
      <c r="F28" s="20"/>
      <c r="G28" s="21"/>
    </row>
    <row r="29" spans="1:7" ht="30" customHeight="1">
      <c r="A29" s="180"/>
      <c r="B29" s="112"/>
      <c r="C29" s="91"/>
      <c r="D29" s="105"/>
      <c r="E29" s="122"/>
      <c r="F29" s="14"/>
      <c r="G29" s="15"/>
    </row>
    <row r="30" spans="1:7" ht="30" customHeight="1">
      <c r="A30" s="180"/>
      <c r="B30" s="112"/>
      <c r="C30" s="91"/>
      <c r="D30" s="105"/>
      <c r="E30" s="122"/>
      <c r="F30" s="14"/>
      <c r="G30" s="15"/>
    </row>
    <row r="31" spans="1:7" ht="30" customHeight="1">
      <c r="A31" s="180"/>
      <c r="B31" s="113"/>
      <c r="C31" s="98"/>
      <c r="D31" s="115"/>
      <c r="E31" s="129"/>
      <c r="F31" s="14"/>
      <c r="G31" s="15"/>
    </row>
    <row r="32" spans="1:7" ht="30" customHeight="1">
      <c r="A32" s="180"/>
      <c r="B32" s="113"/>
      <c r="C32" s="98"/>
      <c r="D32" s="105"/>
      <c r="E32" s="129"/>
      <c r="F32" s="14"/>
      <c r="G32" s="15"/>
    </row>
    <row r="33" spans="1:7" ht="30" customHeight="1">
      <c r="A33" s="180"/>
      <c r="B33" s="113"/>
      <c r="C33" s="98"/>
      <c r="D33" s="105"/>
      <c r="E33" s="129"/>
      <c r="F33" s="14"/>
      <c r="G33" s="15"/>
    </row>
    <row r="34" spans="1:7" ht="30" customHeight="1" thickBot="1">
      <c r="A34" s="180"/>
      <c r="B34" s="134" t="s">
        <v>99</v>
      </c>
      <c r="C34" s="92">
        <v>1.0416666666666666E-2</v>
      </c>
      <c r="D34" s="133" t="s">
        <v>99</v>
      </c>
      <c r="E34" s="123">
        <v>1.0416666666666666E-2</v>
      </c>
      <c r="F34" s="178" t="s">
        <v>19</v>
      </c>
      <c r="G34" s="178"/>
    </row>
    <row r="35" spans="1:7" ht="18" customHeight="1" thickTop="1" thickBot="1">
      <c r="A35" s="181"/>
      <c r="B35" s="31" t="s">
        <v>13</v>
      </c>
      <c r="C35" s="96">
        <f>SUM(C28:C34)</f>
        <v>3.125E-2</v>
      </c>
      <c r="D35" s="25" t="s">
        <v>14</v>
      </c>
      <c r="E35" s="127">
        <f>SUM(E28:E34)</f>
        <v>1.0416666666666666E-2</v>
      </c>
      <c r="F35" s="117">
        <f>C35+E35</f>
        <v>4.1666666666666664E-2</v>
      </c>
      <c r="G35" s="19" t="s">
        <v>15</v>
      </c>
    </row>
    <row r="36" spans="1:7" ht="30" customHeight="1" thickTop="1">
      <c r="A36" s="184" t="s">
        <v>6</v>
      </c>
      <c r="B36" s="132" t="s">
        <v>95</v>
      </c>
      <c r="C36" s="90">
        <v>2.0833333333333332E-2</v>
      </c>
      <c r="D36" s="133" t="s">
        <v>97</v>
      </c>
      <c r="E36" s="122">
        <v>6.9444444444444441E-3</v>
      </c>
    </row>
    <row r="37" spans="1:7" ht="30" customHeight="1">
      <c r="A37" s="184"/>
      <c r="B37" s="113"/>
      <c r="C37" s="91"/>
      <c r="D37" s="105"/>
      <c r="E37" s="122"/>
    </row>
    <row r="38" spans="1:7" ht="30" customHeight="1">
      <c r="A38" s="184"/>
      <c r="B38" s="113"/>
      <c r="C38" s="91"/>
      <c r="D38" s="105"/>
      <c r="E38" s="122"/>
    </row>
    <row r="39" spans="1:7" ht="30" customHeight="1">
      <c r="A39" s="184"/>
      <c r="B39" s="113"/>
      <c r="C39" s="91"/>
      <c r="D39" s="105"/>
      <c r="E39" s="122"/>
    </row>
    <row r="40" spans="1:7" ht="30" customHeight="1">
      <c r="A40" s="184"/>
      <c r="B40" s="113"/>
      <c r="C40" s="91"/>
      <c r="D40" s="105"/>
      <c r="E40" s="122"/>
    </row>
    <row r="41" spans="1:7" ht="30" customHeight="1">
      <c r="A41" s="184"/>
      <c r="B41" s="113"/>
      <c r="C41" s="91"/>
      <c r="D41" s="105"/>
      <c r="E41" s="122"/>
    </row>
    <row r="42" spans="1:7" ht="30" customHeight="1" thickBot="1">
      <c r="A42" s="184"/>
      <c r="B42" s="134" t="s">
        <v>99</v>
      </c>
      <c r="C42" s="92">
        <v>1.0416666666666666E-2</v>
      </c>
      <c r="D42" s="133" t="s">
        <v>99</v>
      </c>
      <c r="E42" s="123">
        <v>1.0416666666666666E-2</v>
      </c>
      <c r="F42" s="178" t="s">
        <v>20</v>
      </c>
      <c r="G42" s="187"/>
    </row>
    <row r="43" spans="1:7" ht="18" customHeight="1" thickTop="1" thickBot="1">
      <c r="A43" s="186"/>
      <c r="B43" s="26" t="s">
        <v>13</v>
      </c>
      <c r="C43" s="100">
        <f>SUM(C36:C42)</f>
        <v>3.125E-2</v>
      </c>
      <c r="D43" s="27" t="s">
        <v>14</v>
      </c>
      <c r="E43" s="131">
        <f>SUM(E36:E42)</f>
        <v>1.7361111111111112E-2</v>
      </c>
      <c r="F43" s="117">
        <f>C43+E43</f>
        <v>4.8611111111111112E-2</v>
      </c>
      <c r="G43" s="22" t="s">
        <v>15</v>
      </c>
    </row>
    <row r="44" spans="1:7" ht="37" thickTop="1">
      <c r="B44" s="30" t="s">
        <v>22</v>
      </c>
      <c r="D44" s="188" t="s">
        <v>21</v>
      </c>
      <c r="E44" s="188"/>
      <c r="F44" s="189">
        <f>F11+F19+F27+F35+F43</f>
        <v>0.25694444444444442</v>
      </c>
      <c r="G44" s="190"/>
    </row>
    <row r="45" spans="1:7">
      <c r="A45" s="28"/>
      <c r="B45" s="40"/>
      <c r="C45" s="41"/>
      <c r="D45" s="42"/>
      <c r="F45" s="191" t="s">
        <v>91</v>
      </c>
      <c r="G45" s="192"/>
    </row>
    <row r="46" spans="1:7" ht="37" customHeight="1">
      <c r="A46" s="28"/>
      <c r="B46" s="43"/>
      <c r="C46" s="44"/>
      <c r="D46" s="45"/>
      <c r="E46" s="176" t="s">
        <v>26</v>
      </c>
      <c r="F46" s="177"/>
      <c r="G46" s="177"/>
    </row>
    <row r="47" spans="1:7" ht="30" customHeight="1">
      <c r="A47" s="28"/>
      <c r="B47" s="3"/>
      <c r="C47" s="3"/>
      <c r="D47" s="3"/>
      <c r="E47" s="3"/>
      <c r="F47" s="29"/>
      <c r="G47" s="29"/>
    </row>
    <row r="48" spans="1:7" ht="30" customHeight="1">
      <c r="A48" s="28"/>
      <c r="B48" s="3"/>
      <c r="C48" s="3"/>
      <c r="D48" s="3"/>
      <c r="E48" s="3"/>
      <c r="F48" s="29"/>
      <c r="G48" s="29"/>
    </row>
  </sheetData>
  <sheetProtection insertRows="0" selectLockedCells="1"/>
  <mergeCells count="19">
    <mergeCell ref="A2:A3"/>
    <mergeCell ref="B2:B3"/>
    <mergeCell ref="C2:C3"/>
    <mergeCell ref="D2:D3"/>
    <mergeCell ref="E2:E3"/>
    <mergeCell ref="E46:G46"/>
    <mergeCell ref="F10:G10"/>
    <mergeCell ref="A12:A19"/>
    <mergeCell ref="F18:G18"/>
    <mergeCell ref="A20:A27"/>
    <mergeCell ref="F26:G26"/>
    <mergeCell ref="A28:A35"/>
    <mergeCell ref="F34:G34"/>
    <mergeCell ref="A4:A11"/>
    <mergeCell ref="A36:A43"/>
    <mergeCell ref="F42:G42"/>
    <mergeCell ref="D44:E44"/>
    <mergeCell ref="F44:G44"/>
    <mergeCell ref="F45:G45"/>
  </mergeCells>
  <phoneticPr fontId="3" type="noConversion"/>
  <conditionalFormatting sqref="F44:G44">
    <cfRule type="cellIs" dxfId="6" priority="1" operator="greaterThan">
      <formula>$F$45</formula>
    </cfRule>
  </conditionalFormatting>
  <dataValidations count="1">
    <dataValidation type="list" allowBlank="1" showInputMessage="1" showErrorMessage="1" sqref="B6:B9">
      <formula1>(taches)</formula1>
    </dataValidation>
  </dataValidations>
  <printOptions horizontalCentered="1"/>
  <pageMargins left="0" right="0" top="0" bottom="0" header="0" footer="0"/>
  <pageSetup paperSize="9" scale="57" orientation="portrait" horizontalDpi="4294967292" verticalDpi="4294967292"/>
  <colBreaks count="1" manualBreakCount="1">
    <brk id="1" max="1048575" man="1"/>
  </colBreaks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AJ48"/>
  <sheetViews>
    <sheetView topLeftCell="C1" zoomScale="150" zoomScaleNormal="150" zoomScalePageLayoutView="150" workbookViewId="0">
      <selection activeCell="E12" sqref="E12"/>
    </sheetView>
  </sheetViews>
  <sheetFormatPr baseColWidth="10" defaultColWidth="10.83203125" defaultRowHeight="36" x14ac:dyDescent="0"/>
  <cols>
    <col min="1" max="1" width="4.5" style="4" customWidth="1"/>
    <col min="2" max="2" width="66.83203125" style="1" customWidth="1"/>
    <col min="3" max="3" width="7" style="1" customWidth="1"/>
    <col min="4" max="4" width="66.83203125" style="1" customWidth="1"/>
    <col min="5" max="5" width="7.1640625" style="1" customWidth="1"/>
    <col min="6" max="6" width="6.5" style="10" customWidth="1"/>
    <col min="7" max="7" width="4" style="11" customWidth="1"/>
    <col min="8" max="36" width="10.83203125" style="33"/>
    <col min="37" max="16384" width="10.83203125" style="1"/>
  </cols>
  <sheetData>
    <row r="1" spans="1:36" s="6" customFormat="1" ht="44" customHeight="1" thickBot="1">
      <c r="A1" s="5"/>
      <c r="B1" s="47" t="s">
        <v>23</v>
      </c>
      <c r="C1" s="7"/>
      <c r="D1" s="46" t="s">
        <v>24</v>
      </c>
      <c r="E1" s="8"/>
      <c r="F1" s="9"/>
      <c r="G1" s="9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</row>
    <row r="2" spans="1:36" ht="19" thickTop="1">
      <c r="A2" s="193"/>
      <c r="B2" s="195" t="s">
        <v>0</v>
      </c>
      <c r="C2" s="197" t="s">
        <v>92</v>
      </c>
      <c r="D2" s="199" t="s">
        <v>1</v>
      </c>
      <c r="E2" s="201" t="s">
        <v>93</v>
      </c>
    </row>
    <row r="3" spans="1:36" ht="18">
      <c r="A3" s="194"/>
      <c r="B3" s="196"/>
      <c r="C3" s="198"/>
      <c r="D3" s="200"/>
      <c r="E3" s="202"/>
    </row>
    <row r="4" spans="1:36" s="2" customFormat="1" ht="30" customHeight="1">
      <c r="A4" s="183" t="s">
        <v>2</v>
      </c>
      <c r="B4" s="101" t="s">
        <v>165</v>
      </c>
      <c r="C4" s="90">
        <v>3.472222222222222E-3</v>
      </c>
      <c r="D4" s="104" t="s">
        <v>165</v>
      </c>
      <c r="E4" s="121">
        <v>1.3888888888888889E-3</v>
      </c>
      <c r="F4" s="12"/>
      <c r="G4" s="1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</row>
    <row r="5" spans="1:36" ht="30" customHeight="1">
      <c r="A5" s="184"/>
      <c r="B5" s="102" t="s">
        <v>102</v>
      </c>
      <c r="C5" s="91">
        <v>8.3333333333333329E-2</v>
      </c>
      <c r="D5" s="105" t="s">
        <v>102</v>
      </c>
      <c r="E5" s="122">
        <v>4.3750000000000004E-2</v>
      </c>
      <c r="F5" s="14"/>
      <c r="G5" s="15"/>
    </row>
    <row r="6" spans="1:36" ht="30" customHeight="1">
      <c r="A6" s="184"/>
      <c r="B6" s="102"/>
      <c r="C6" s="91"/>
      <c r="D6" s="105" t="s">
        <v>165</v>
      </c>
      <c r="E6" s="122">
        <v>2.0833333333333333E-3</v>
      </c>
      <c r="F6" s="14"/>
      <c r="G6" s="15"/>
    </row>
    <row r="7" spans="1:36" ht="30" customHeight="1">
      <c r="A7" s="184"/>
      <c r="B7" s="103"/>
      <c r="C7" s="91"/>
      <c r="D7" s="105"/>
      <c r="E7" s="122"/>
      <c r="F7" s="14"/>
      <c r="G7" s="15"/>
    </row>
    <row r="8" spans="1:36" ht="30" customHeight="1">
      <c r="A8" s="184"/>
      <c r="B8" s="103"/>
      <c r="C8" s="91"/>
      <c r="D8" s="105"/>
      <c r="E8" s="122"/>
      <c r="F8" s="14"/>
      <c r="G8" s="15"/>
    </row>
    <row r="9" spans="1:36" ht="30" customHeight="1">
      <c r="A9" s="184"/>
      <c r="B9" s="103"/>
      <c r="C9" s="91"/>
      <c r="D9" s="105"/>
      <c r="E9" s="122"/>
      <c r="F9" s="14"/>
      <c r="G9" s="15"/>
    </row>
    <row r="10" spans="1:36" ht="30" customHeight="1" thickBot="1">
      <c r="A10" s="184"/>
      <c r="B10" s="102"/>
      <c r="C10" s="92"/>
      <c r="D10" s="105"/>
      <c r="E10" s="123"/>
      <c r="F10" s="178" t="s">
        <v>16</v>
      </c>
      <c r="G10" s="178"/>
    </row>
    <row r="11" spans="1:36" ht="19" customHeight="1" thickTop="1" thickBot="1">
      <c r="A11" s="185"/>
      <c r="B11" s="24" t="s">
        <v>13</v>
      </c>
      <c r="C11" s="93">
        <f>SUM(C4:C10)</f>
        <v>8.6805555555555552E-2</v>
      </c>
      <c r="D11" s="23" t="s">
        <v>14</v>
      </c>
      <c r="E11" s="124">
        <f>SUM(E4:E10)</f>
        <v>4.7222222222222228E-2</v>
      </c>
      <c r="F11" s="117">
        <f>C11+E11</f>
        <v>0.13402777777777777</v>
      </c>
      <c r="G11" s="16" t="s">
        <v>15</v>
      </c>
    </row>
    <row r="12" spans="1:36" ht="30" customHeight="1" thickTop="1">
      <c r="A12" s="179" t="s">
        <v>3</v>
      </c>
      <c r="B12" s="106" t="s">
        <v>33</v>
      </c>
      <c r="C12" s="94">
        <v>4.1666666666666664E-2</v>
      </c>
      <c r="D12" s="107" t="s">
        <v>33</v>
      </c>
      <c r="E12" s="125">
        <v>2.0833333333333332E-2</v>
      </c>
      <c r="F12" s="17"/>
      <c r="G12" s="18"/>
    </row>
    <row r="13" spans="1:36" ht="30" customHeight="1">
      <c r="A13" s="180"/>
      <c r="B13" s="102" t="s">
        <v>166</v>
      </c>
      <c r="C13" s="91">
        <v>4.1666666666666664E-2</v>
      </c>
      <c r="D13" s="105" t="s">
        <v>166</v>
      </c>
      <c r="E13" s="122">
        <v>1.7361111111111112E-2</v>
      </c>
      <c r="F13" s="14"/>
      <c r="G13" s="15"/>
    </row>
    <row r="14" spans="1:36" ht="30" customHeight="1">
      <c r="A14" s="180"/>
      <c r="B14" s="35"/>
      <c r="C14" s="91"/>
      <c r="D14" s="36"/>
      <c r="E14" s="122"/>
      <c r="F14" s="14"/>
      <c r="G14" s="15"/>
    </row>
    <row r="15" spans="1:36" ht="30" customHeight="1">
      <c r="A15" s="180"/>
      <c r="B15" s="35"/>
      <c r="C15" s="91"/>
      <c r="D15" s="36"/>
      <c r="E15" s="122"/>
      <c r="F15" s="14"/>
      <c r="G15" s="15"/>
    </row>
    <row r="16" spans="1:36" ht="30" customHeight="1">
      <c r="A16" s="180"/>
      <c r="B16" s="35"/>
      <c r="C16" s="91"/>
      <c r="D16" s="36"/>
      <c r="E16" s="122"/>
      <c r="F16" s="14"/>
      <c r="G16" s="15"/>
    </row>
    <row r="17" spans="1:7" ht="30" customHeight="1">
      <c r="A17" s="180"/>
      <c r="B17" s="35"/>
      <c r="C17" s="91"/>
      <c r="D17" s="36"/>
      <c r="E17" s="122"/>
      <c r="F17" s="14"/>
      <c r="G17" s="15"/>
    </row>
    <row r="18" spans="1:7" ht="30" customHeight="1" thickBot="1">
      <c r="A18" s="180"/>
      <c r="B18" s="37"/>
      <c r="C18" s="95"/>
      <c r="D18" s="38"/>
      <c r="E18" s="126"/>
      <c r="F18" s="178" t="s">
        <v>17</v>
      </c>
      <c r="G18" s="178"/>
    </row>
    <row r="19" spans="1:7" ht="18" customHeight="1" thickTop="1" thickBot="1">
      <c r="A19" s="181"/>
      <c r="B19" s="31" t="s">
        <v>13</v>
      </c>
      <c r="C19" s="96">
        <f>SUM(C12:C18)</f>
        <v>8.3333333333333329E-2</v>
      </c>
      <c r="D19" s="25" t="s">
        <v>14</v>
      </c>
      <c r="E19" s="127">
        <f>SUM(E12:E18)</f>
        <v>3.8194444444444448E-2</v>
      </c>
      <c r="F19" s="117">
        <f>C19+E19</f>
        <v>0.12152777777777778</v>
      </c>
      <c r="G19" s="19" t="s">
        <v>15</v>
      </c>
    </row>
    <row r="20" spans="1:7" ht="30" customHeight="1" thickTop="1">
      <c r="A20" s="182" t="s">
        <v>4</v>
      </c>
      <c r="B20" s="108"/>
      <c r="C20" s="97"/>
      <c r="D20" s="110"/>
      <c r="E20" s="128"/>
      <c r="F20" s="20"/>
      <c r="G20" s="21"/>
    </row>
    <row r="21" spans="1:7" ht="30" customHeight="1">
      <c r="A21" s="180"/>
      <c r="B21" s="102"/>
      <c r="C21" s="91"/>
      <c r="D21" s="105"/>
      <c r="E21" s="122"/>
      <c r="F21" s="14"/>
      <c r="G21" s="15"/>
    </row>
    <row r="22" spans="1:7" ht="30" customHeight="1">
      <c r="A22" s="180"/>
      <c r="B22" s="102"/>
      <c r="C22" s="91"/>
      <c r="D22" s="36"/>
      <c r="E22" s="122"/>
      <c r="F22" s="14"/>
      <c r="G22" s="15"/>
    </row>
    <row r="23" spans="1:7" ht="30" customHeight="1">
      <c r="A23" s="180"/>
      <c r="B23" s="102"/>
      <c r="C23" s="91"/>
      <c r="D23" s="36"/>
      <c r="E23" s="122"/>
      <c r="F23" s="14"/>
      <c r="G23" s="15"/>
    </row>
    <row r="24" spans="1:7" ht="30" customHeight="1">
      <c r="A24" s="180"/>
      <c r="B24" s="102"/>
      <c r="C24" s="91"/>
      <c r="D24" s="36"/>
      <c r="E24" s="122"/>
      <c r="F24" s="14"/>
      <c r="G24" s="15"/>
    </row>
    <row r="25" spans="1:7" ht="30" customHeight="1">
      <c r="A25" s="180"/>
      <c r="B25" s="102"/>
      <c r="C25" s="91"/>
      <c r="D25" s="36"/>
      <c r="E25" s="122"/>
      <c r="F25" s="14"/>
      <c r="G25" s="15"/>
    </row>
    <row r="26" spans="1:7" ht="30" customHeight="1" thickBot="1">
      <c r="A26" s="180"/>
      <c r="B26" s="109"/>
      <c r="C26" s="95"/>
      <c r="D26" s="39"/>
      <c r="E26" s="126"/>
      <c r="F26" s="178" t="s">
        <v>18</v>
      </c>
      <c r="G26" s="178"/>
    </row>
    <row r="27" spans="1:7" ht="18" customHeight="1" thickTop="1" thickBot="1">
      <c r="A27" s="181"/>
      <c r="B27" s="31" t="s">
        <v>13</v>
      </c>
      <c r="C27" s="96">
        <f>SUM(C20:C26)</f>
        <v>0</v>
      </c>
      <c r="D27" s="25" t="s">
        <v>14</v>
      </c>
      <c r="E27" s="127">
        <f>SUM(E20:E26)</f>
        <v>0</v>
      </c>
      <c r="F27" s="117">
        <f>C27+E27</f>
        <v>0</v>
      </c>
      <c r="G27" s="19" t="s">
        <v>15</v>
      </c>
    </row>
    <row r="28" spans="1:7" ht="30" customHeight="1" thickTop="1">
      <c r="A28" s="182" t="s">
        <v>5</v>
      </c>
      <c r="B28" s="111"/>
      <c r="C28" s="97"/>
      <c r="D28" s="110"/>
      <c r="E28" s="128"/>
      <c r="F28" s="20"/>
      <c r="G28" s="21"/>
    </row>
    <row r="29" spans="1:7" ht="30" customHeight="1">
      <c r="A29" s="180"/>
      <c r="B29" s="112"/>
      <c r="C29" s="91"/>
      <c r="D29" s="105"/>
      <c r="E29" s="122"/>
      <c r="F29" s="14"/>
      <c r="G29" s="15"/>
    </row>
    <row r="30" spans="1:7" ht="30" customHeight="1">
      <c r="A30" s="180"/>
      <c r="B30" s="112"/>
      <c r="C30" s="91"/>
      <c r="D30" s="105"/>
      <c r="E30" s="122"/>
      <c r="F30" s="14"/>
      <c r="G30" s="15"/>
    </row>
    <row r="31" spans="1:7" ht="30" customHeight="1">
      <c r="A31" s="180"/>
      <c r="B31" s="113"/>
      <c r="C31" s="98"/>
      <c r="D31" s="115"/>
      <c r="E31" s="129"/>
      <c r="F31" s="14"/>
      <c r="G31" s="15"/>
    </row>
    <row r="32" spans="1:7" ht="30" customHeight="1">
      <c r="A32" s="180"/>
      <c r="B32" s="113"/>
      <c r="C32" s="98"/>
      <c r="D32" s="105"/>
      <c r="E32" s="129"/>
      <c r="F32" s="14"/>
      <c r="G32" s="15"/>
    </row>
    <row r="33" spans="1:7" ht="30" customHeight="1">
      <c r="A33" s="180"/>
      <c r="B33" s="113"/>
      <c r="C33" s="98"/>
      <c r="D33" s="105"/>
      <c r="E33" s="129"/>
      <c r="F33" s="14"/>
      <c r="G33" s="15"/>
    </row>
    <row r="34" spans="1:7" ht="30" customHeight="1" thickBot="1">
      <c r="A34" s="180"/>
      <c r="B34" s="114"/>
      <c r="C34" s="99"/>
      <c r="D34" s="116"/>
      <c r="E34" s="130"/>
      <c r="F34" s="178" t="s">
        <v>19</v>
      </c>
      <c r="G34" s="178"/>
    </row>
    <row r="35" spans="1:7" ht="18" customHeight="1" thickTop="1" thickBot="1">
      <c r="A35" s="181"/>
      <c r="B35" s="31" t="s">
        <v>13</v>
      </c>
      <c r="C35" s="96">
        <f>SUM(C28:C34)</f>
        <v>0</v>
      </c>
      <c r="D35" s="25" t="s">
        <v>14</v>
      </c>
      <c r="E35" s="127">
        <f>SUM(E28:E34)</f>
        <v>0</v>
      </c>
      <c r="F35" s="117">
        <f>C35+E35</f>
        <v>0</v>
      </c>
      <c r="G35" s="19" t="s">
        <v>15</v>
      </c>
    </row>
    <row r="36" spans="1:7" ht="30" customHeight="1" thickTop="1">
      <c r="A36" s="184" t="s">
        <v>6</v>
      </c>
      <c r="B36" s="113"/>
      <c r="C36" s="91"/>
      <c r="D36" s="105"/>
      <c r="E36" s="122"/>
    </row>
    <row r="37" spans="1:7" ht="30" customHeight="1">
      <c r="A37" s="184"/>
      <c r="B37" s="113"/>
      <c r="C37" s="91"/>
      <c r="D37" s="105"/>
      <c r="E37" s="122"/>
    </row>
    <row r="38" spans="1:7" ht="30" customHeight="1">
      <c r="A38" s="184"/>
      <c r="B38" s="113"/>
      <c r="C38" s="91"/>
      <c r="D38" s="105"/>
      <c r="E38" s="122"/>
    </row>
    <row r="39" spans="1:7" ht="30" customHeight="1">
      <c r="A39" s="184"/>
      <c r="B39" s="113"/>
      <c r="C39" s="91"/>
      <c r="D39" s="105"/>
      <c r="E39" s="122"/>
    </row>
    <row r="40" spans="1:7" ht="30" customHeight="1">
      <c r="A40" s="184"/>
      <c r="B40" s="113"/>
      <c r="C40" s="91"/>
      <c r="D40" s="105"/>
      <c r="E40" s="122"/>
    </row>
    <row r="41" spans="1:7" ht="30" customHeight="1">
      <c r="A41" s="184"/>
      <c r="B41" s="113"/>
      <c r="C41" s="91"/>
      <c r="D41" s="105"/>
      <c r="E41" s="122"/>
    </row>
    <row r="42" spans="1:7" ht="30" customHeight="1" thickBot="1">
      <c r="A42" s="184"/>
      <c r="B42" s="114"/>
      <c r="C42" s="95"/>
      <c r="D42" s="116"/>
      <c r="E42" s="126"/>
      <c r="F42" s="178" t="s">
        <v>20</v>
      </c>
      <c r="G42" s="187"/>
    </row>
    <row r="43" spans="1:7" ht="18" customHeight="1" thickTop="1" thickBot="1">
      <c r="A43" s="186"/>
      <c r="B43" s="26" t="s">
        <v>13</v>
      </c>
      <c r="C43" s="100">
        <f>SUM(C36:C42)</f>
        <v>0</v>
      </c>
      <c r="D43" s="27" t="s">
        <v>14</v>
      </c>
      <c r="E43" s="131">
        <f>SUM(E36:E42)</f>
        <v>0</v>
      </c>
      <c r="F43" s="117">
        <f>C43+E43</f>
        <v>0</v>
      </c>
      <c r="G43" s="22" t="s">
        <v>15</v>
      </c>
    </row>
    <row r="44" spans="1:7" ht="37" thickTop="1">
      <c r="B44" s="30" t="s">
        <v>22</v>
      </c>
      <c r="D44" s="188" t="s">
        <v>21</v>
      </c>
      <c r="E44" s="188"/>
      <c r="F44" s="189">
        <f>F11+F19+F27+F35+F43</f>
        <v>0.25555555555555554</v>
      </c>
      <c r="G44" s="190"/>
    </row>
    <row r="45" spans="1:7">
      <c r="A45" s="28"/>
      <c r="B45" s="40"/>
      <c r="C45" s="41"/>
      <c r="D45" s="42"/>
      <c r="F45" s="191" t="s">
        <v>91</v>
      </c>
      <c r="G45" s="192"/>
    </row>
    <row r="46" spans="1:7" ht="37" customHeight="1">
      <c r="A46" s="28"/>
      <c r="B46" s="43"/>
      <c r="C46" s="44"/>
      <c r="D46" s="45"/>
      <c r="E46" s="176" t="s">
        <v>26</v>
      </c>
      <c r="F46" s="177"/>
      <c r="G46" s="177"/>
    </row>
    <row r="47" spans="1:7" ht="30" customHeight="1">
      <c r="A47" s="28"/>
      <c r="B47" s="3"/>
      <c r="C47" s="3"/>
      <c r="D47" s="3"/>
      <c r="E47" s="3"/>
      <c r="F47" s="29"/>
      <c r="G47" s="29"/>
    </row>
    <row r="48" spans="1:7" ht="30" customHeight="1">
      <c r="A48" s="28"/>
      <c r="B48" s="3"/>
      <c r="C48" s="3"/>
      <c r="D48" s="3"/>
      <c r="E48" s="3"/>
      <c r="F48" s="29"/>
      <c r="G48" s="29"/>
    </row>
  </sheetData>
  <sheetProtection insertRows="0" selectLockedCells="1"/>
  <autoFilter ref="A1:G46"/>
  <mergeCells count="19">
    <mergeCell ref="F45:G45"/>
    <mergeCell ref="E2:E3"/>
    <mergeCell ref="E46:G46"/>
    <mergeCell ref="D44:E44"/>
    <mergeCell ref="F44:G44"/>
    <mergeCell ref="A2:A3"/>
    <mergeCell ref="B2:B3"/>
    <mergeCell ref="A28:A35"/>
    <mergeCell ref="A36:A43"/>
    <mergeCell ref="F10:G10"/>
    <mergeCell ref="F18:G18"/>
    <mergeCell ref="F26:G26"/>
    <mergeCell ref="F34:G34"/>
    <mergeCell ref="F42:G42"/>
    <mergeCell ref="A4:A11"/>
    <mergeCell ref="A12:A19"/>
    <mergeCell ref="A20:A27"/>
    <mergeCell ref="C2:C3"/>
    <mergeCell ref="D2:D3"/>
  </mergeCells>
  <phoneticPr fontId="3" type="noConversion"/>
  <conditionalFormatting sqref="F44:G44">
    <cfRule type="cellIs" dxfId="5" priority="1" operator="greaterThan">
      <formula>$F$45</formula>
    </cfRule>
  </conditionalFormatting>
  <dataValidations count="1">
    <dataValidation type="list" allowBlank="1" showInputMessage="1" showErrorMessage="1" sqref="B4:B10 D4:D10 B12:B18 D12:D18 B20:B26 D20:D26 B28:B34 D28:D34 B36:B42 D36:D42">
      <formula1>OFFSET(deroulante,0,0,COUNTA(deroulante)-COUNTIF(deroulante,""))</formula1>
    </dataValidation>
  </dataValidations>
  <printOptions horizontalCentered="1"/>
  <pageMargins left="0" right="0" top="0" bottom="0" header="0" footer="0"/>
  <pageSetup paperSize="9" scale="57" orientation="portrait" horizontalDpi="4294967292" verticalDpi="4294967292"/>
  <colBreaks count="1" manualBreakCount="1">
    <brk id="1" max="1048575" man="1"/>
  </colBreaks>
  <extLs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pageSetUpPr fitToPage="1"/>
  </sheetPr>
  <dimension ref="A1:AJ48"/>
  <sheetViews>
    <sheetView zoomScale="125" zoomScaleNormal="125" zoomScalePageLayoutView="125" workbookViewId="0">
      <selection activeCell="H17" sqref="H17"/>
    </sheetView>
  </sheetViews>
  <sheetFormatPr baseColWidth="10" defaultColWidth="10.83203125" defaultRowHeight="36" x14ac:dyDescent="0"/>
  <cols>
    <col min="1" max="1" width="4.5" style="4" customWidth="1"/>
    <col min="2" max="2" width="66.83203125" style="1" customWidth="1"/>
    <col min="3" max="3" width="7" style="1" customWidth="1"/>
    <col min="4" max="4" width="66.83203125" style="1" customWidth="1"/>
    <col min="5" max="5" width="7.1640625" style="1" customWidth="1"/>
    <col min="6" max="6" width="5.33203125" style="10" customWidth="1"/>
    <col min="7" max="7" width="4" style="11" customWidth="1"/>
    <col min="8" max="36" width="10.83203125" style="33"/>
    <col min="37" max="16384" width="10.83203125" style="1"/>
  </cols>
  <sheetData>
    <row r="1" spans="1:36" s="6" customFormat="1" ht="44" customHeight="1" thickBot="1">
      <c r="A1" s="5"/>
      <c r="B1" s="47" t="s">
        <v>25</v>
      </c>
      <c r="C1" s="7"/>
      <c r="D1" s="46" t="s">
        <v>24</v>
      </c>
      <c r="E1" s="8"/>
      <c r="F1" s="9"/>
      <c r="G1" s="9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</row>
    <row r="2" spans="1:36" ht="19" customHeight="1" thickTop="1">
      <c r="A2" s="193"/>
      <c r="B2" s="195" t="s">
        <v>0</v>
      </c>
      <c r="C2" s="197" t="s">
        <v>92</v>
      </c>
      <c r="D2" s="205" t="s">
        <v>1</v>
      </c>
      <c r="E2" s="201" t="s">
        <v>92</v>
      </c>
    </row>
    <row r="3" spans="1:36" ht="18">
      <c r="A3" s="194"/>
      <c r="B3" s="196"/>
      <c r="C3" s="198"/>
      <c r="D3" s="206"/>
      <c r="E3" s="202"/>
    </row>
    <row r="4" spans="1:36" s="2" customFormat="1" ht="30" customHeight="1">
      <c r="A4" s="183" t="s">
        <v>2</v>
      </c>
      <c r="B4" s="101" t="s">
        <v>166</v>
      </c>
      <c r="C4" s="90">
        <v>3.4722222222222224E-2</v>
      </c>
      <c r="D4" s="104" t="s">
        <v>166</v>
      </c>
      <c r="E4" s="121">
        <v>3.472222222222222E-3</v>
      </c>
      <c r="F4" s="12"/>
      <c r="G4" s="1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</row>
    <row r="5" spans="1:36" ht="30" customHeight="1">
      <c r="A5" s="184"/>
      <c r="B5" s="102"/>
      <c r="C5" s="91"/>
      <c r="D5" s="105"/>
      <c r="E5" s="122"/>
      <c r="F5" s="14"/>
      <c r="G5" s="15"/>
    </row>
    <row r="6" spans="1:36" ht="30" customHeight="1">
      <c r="A6" s="184"/>
      <c r="B6" s="102"/>
      <c r="C6" s="91"/>
      <c r="D6" s="105"/>
      <c r="E6" s="122"/>
      <c r="F6" s="14"/>
      <c r="G6" s="15"/>
    </row>
    <row r="7" spans="1:36" ht="30" customHeight="1">
      <c r="A7" s="184"/>
      <c r="B7" s="103"/>
      <c r="C7" s="91"/>
      <c r="D7" s="105"/>
      <c r="E7" s="122"/>
      <c r="F7" s="14"/>
      <c r="G7" s="15"/>
    </row>
    <row r="8" spans="1:36" ht="30" customHeight="1">
      <c r="A8" s="184"/>
      <c r="B8" s="103"/>
      <c r="C8" s="91"/>
      <c r="D8" s="105"/>
      <c r="E8" s="122"/>
      <c r="F8" s="14"/>
      <c r="G8" s="15"/>
    </row>
    <row r="9" spans="1:36" ht="30" customHeight="1">
      <c r="A9" s="184"/>
      <c r="B9" s="103"/>
      <c r="C9" s="91"/>
      <c r="D9" s="105"/>
      <c r="E9" s="122"/>
      <c r="F9" s="14"/>
      <c r="G9" s="15"/>
    </row>
    <row r="10" spans="1:36" ht="30" customHeight="1" thickBot="1">
      <c r="A10" s="184"/>
      <c r="B10" s="102"/>
      <c r="C10" s="92"/>
      <c r="D10" s="105"/>
      <c r="E10" s="123"/>
      <c r="F10" s="204" t="s">
        <v>16</v>
      </c>
      <c r="G10" s="178"/>
    </row>
    <row r="11" spans="1:36" ht="19" customHeight="1" thickTop="1" thickBot="1">
      <c r="A11" s="185"/>
      <c r="B11" s="24" t="s">
        <v>13</v>
      </c>
      <c r="C11" s="93">
        <f>SUM(C4:C10)</f>
        <v>3.4722222222222224E-2</v>
      </c>
      <c r="D11" s="23" t="s">
        <v>14</v>
      </c>
      <c r="E11" s="124">
        <f>SUM(E4:E10)</f>
        <v>3.472222222222222E-3</v>
      </c>
      <c r="F11" s="117">
        <f>C11+E11</f>
        <v>3.8194444444444448E-2</v>
      </c>
      <c r="G11" s="16" t="s">
        <v>15</v>
      </c>
    </row>
    <row r="12" spans="1:36" ht="30" customHeight="1" thickTop="1">
      <c r="A12" s="179" t="s">
        <v>3</v>
      </c>
      <c r="B12" s="106" t="s">
        <v>101</v>
      </c>
      <c r="C12" s="94">
        <v>1.3888888888888888E-2</v>
      </c>
      <c r="D12" s="107" t="s">
        <v>101</v>
      </c>
      <c r="E12" s="125">
        <v>6.9444444444444441E-3</v>
      </c>
      <c r="F12" s="17"/>
      <c r="G12" s="18"/>
    </row>
    <row r="13" spans="1:36" ht="30" customHeight="1">
      <c r="A13" s="180"/>
      <c r="B13" s="102" t="s">
        <v>166</v>
      </c>
      <c r="C13" s="91">
        <v>4.1666666666666664E-2</v>
      </c>
      <c r="D13" s="36"/>
      <c r="E13" s="122"/>
      <c r="F13" s="14"/>
      <c r="G13" s="15"/>
    </row>
    <row r="14" spans="1:36" ht="30" customHeight="1">
      <c r="A14" s="180"/>
      <c r="B14" s="35"/>
      <c r="C14" s="91"/>
      <c r="D14" s="36"/>
      <c r="E14" s="122"/>
      <c r="F14" s="14"/>
      <c r="G14" s="15"/>
    </row>
    <row r="15" spans="1:36" ht="30" customHeight="1">
      <c r="A15" s="180"/>
      <c r="B15" s="35"/>
      <c r="C15" s="91"/>
      <c r="D15" s="36"/>
      <c r="E15" s="122"/>
      <c r="F15" s="14"/>
      <c r="G15" s="15"/>
    </row>
    <row r="16" spans="1:36" ht="30" customHeight="1">
      <c r="A16" s="180"/>
      <c r="B16" s="35"/>
      <c r="C16" s="91"/>
      <c r="D16" s="36"/>
      <c r="E16" s="122"/>
      <c r="F16" s="14"/>
      <c r="G16" s="15"/>
    </row>
    <row r="17" spans="1:7" ht="30" customHeight="1">
      <c r="A17" s="180"/>
      <c r="B17" s="35"/>
      <c r="C17" s="91"/>
      <c r="D17" s="36"/>
      <c r="E17" s="122"/>
      <c r="F17" s="14"/>
      <c r="G17" s="15"/>
    </row>
    <row r="18" spans="1:7" ht="30" customHeight="1" thickBot="1">
      <c r="A18" s="180"/>
      <c r="B18" s="37"/>
      <c r="C18" s="95"/>
      <c r="D18" s="38"/>
      <c r="E18" s="126"/>
      <c r="F18" s="203" t="s">
        <v>17</v>
      </c>
      <c r="G18" s="178"/>
    </row>
    <row r="19" spans="1:7" ht="18" customHeight="1" thickTop="1" thickBot="1">
      <c r="A19" s="181"/>
      <c r="B19" s="31" t="s">
        <v>13</v>
      </c>
      <c r="C19" s="96">
        <f>SUM(C12:C18)</f>
        <v>5.5555555555555552E-2</v>
      </c>
      <c r="D19" s="25" t="s">
        <v>14</v>
      </c>
      <c r="E19" s="127">
        <f>SUM(E12:E18)</f>
        <v>6.9444444444444441E-3</v>
      </c>
      <c r="F19" s="117">
        <f>C19+E19</f>
        <v>6.25E-2</v>
      </c>
      <c r="G19" s="19" t="s">
        <v>15</v>
      </c>
    </row>
    <row r="20" spans="1:7" ht="30" customHeight="1" thickTop="1">
      <c r="A20" s="182" t="s">
        <v>4</v>
      </c>
      <c r="B20" s="108"/>
      <c r="C20" s="97"/>
      <c r="D20" s="110"/>
      <c r="E20" s="128"/>
      <c r="F20" s="20"/>
      <c r="G20" s="21"/>
    </row>
    <row r="21" spans="1:7" ht="30" customHeight="1">
      <c r="A21" s="180"/>
      <c r="B21" s="102"/>
      <c r="C21" s="91"/>
      <c r="D21" s="105"/>
      <c r="E21" s="122"/>
      <c r="F21" s="14"/>
      <c r="G21" s="15"/>
    </row>
    <row r="22" spans="1:7" ht="30" customHeight="1">
      <c r="A22" s="180"/>
      <c r="B22" s="102"/>
      <c r="C22" s="91"/>
      <c r="D22" s="36"/>
      <c r="E22" s="122"/>
      <c r="F22" s="14"/>
      <c r="G22" s="15"/>
    </row>
    <row r="23" spans="1:7" ht="30" customHeight="1">
      <c r="A23" s="180"/>
      <c r="B23" s="102"/>
      <c r="C23" s="91"/>
      <c r="D23" s="36"/>
      <c r="E23" s="122"/>
      <c r="F23" s="14"/>
      <c r="G23" s="15"/>
    </row>
    <row r="24" spans="1:7" ht="30" customHeight="1">
      <c r="A24" s="180"/>
      <c r="B24" s="102"/>
      <c r="C24" s="91"/>
      <c r="D24" s="36"/>
      <c r="E24" s="122"/>
      <c r="F24" s="14"/>
      <c r="G24" s="15"/>
    </row>
    <row r="25" spans="1:7" ht="30" customHeight="1">
      <c r="A25" s="180"/>
      <c r="B25" s="102"/>
      <c r="C25" s="91"/>
      <c r="D25" s="36"/>
      <c r="E25" s="122"/>
      <c r="F25" s="14"/>
      <c r="G25" s="15"/>
    </row>
    <row r="26" spans="1:7" ht="30" customHeight="1" thickBot="1">
      <c r="A26" s="180"/>
      <c r="B26" s="109"/>
      <c r="C26" s="95"/>
      <c r="D26" s="39"/>
      <c r="E26" s="126"/>
      <c r="F26" s="203" t="s">
        <v>18</v>
      </c>
      <c r="G26" s="178"/>
    </row>
    <row r="27" spans="1:7" ht="18" customHeight="1" thickTop="1" thickBot="1">
      <c r="A27" s="181"/>
      <c r="B27" s="31" t="s">
        <v>13</v>
      </c>
      <c r="C27" s="96">
        <f>SUM(C20:C26)</f>
        <v>0</v>
      </c>
      <c r="D27" s="25" t="s">
        <v>14</v>
      </c>
      <c r="E27" s="127">
        <f>SUM(E20:E26)</f>
        <v>0</v>
      </c>
      <c r="F27" s="117">
        <f>C27+E27</f>
        <v>0</v>
      </c>
      <c r="G27" s="19" t="s">
        <v>15</v>
      </c>
    </row>
    <row r="28" spans="1:7" ht="30" customHeight="1" thickTop="1">
      <c r="A28" s="182" t="s">
        <v>5</v>
      </c>
      <c r="B28" s="111"/>
      <c r="C28" s="97"/>
      <c r="D28" s="110"/>
      <c r="E28" s="128"/>
      <c r="F28" s="20"/>
      <c r="G28" s="21"/>
    </row>
    <row r="29" spans="1:7" ht="30" customHeight="1">
      <c r="A29" s="180"/>
      <c r="B29" s="112"/>
      <c r="C29" s="91"/>
      <c r="D29" s="105"/>
      <c r="E29" s="122"/>
      <c r="F29" s="14"/>
      <c r="G29" s="15"/>
    </row>
    <row r="30" spans="1:7" ht="30" customHeight="1">
      <c r="A30" s="180"/>
      <c r="B30" s="112"/>
      <c r="C30" s="91"/>
      <c r="D30" s="105"/>
      <c r="E30" s="122"/>
      <c r="F30" s="14"/>
      <c r="G30" s="15"/>
    </row>
    <row r="31" spans="1:7" ht="30" customHeight="1">
      <c r="A31" s="180"/>
      <c r="B31" s="113"/>
      <c r="C31" s="98"/>
      <c r="D31" s="115"/>
      <c r="E31" s="129"/>
      <c r="F31" s="14"/>
      <c r="G31" s="15"/>
    </row>
    <row r="32" spans="1:7" ht="30" customHeight="1">
      <c r="A32" s="180"/>
      <c r="B32" s="113"/>
      <c r="C32" s="98"/>
      <c r="D32" s="105"/>
      <c r="E32" s="129"/>
      <c r="F32" s="14"/>
      <c r="G32" s="15"/>
    </row>
    <row r="33" spans="1:7" ht="30" customHeight="1">
      <c r="A33" s="180"/>
      <c r="B33" s="113"/>
      <c r="C33" s="98"/>
      <c r="D33" s="105"/>
      <c r="E33" s="129"/>
      <c r="F33" s="14"/>
      <c r="G33" s="15"/>
    </row>
    <row r="34" spans="1:7" ht="30" customHeight="1" thickBot="1">
      <c r="A34" s="180"/>
      <c r="B34" s="114"/>
      <c r="C34" s="99"/>
      <c r="D34" s="116"/>
      <c r="E34" s="130"/>
      <c r="F34" s="203" t="s">
        <v>19</v>
      </c>
      <c r="G34" s="178"/>
    </row>
    <row r="35" spans="1:7" ht="18" customHeight="1" thickTop="1" thickBot="1">
      <c r="A35" s="181"/>
      <c r="B35" s="31" t="s">
        <v>13</v>
      </c>
      <c r="C35" s="96">
        <f>SUM(C28:C34)</f>
        <v>0</v>
      </c>
      <c r="D35" s="25" t="s">
        <v>14</v>
      </c>
      <c r="E35" s="127">
        <f>SUM(E28:E34)</f>
        <v>0</v>
      </c>
      <c r="F35" s="117">
        <f>C35+E35</f>
        <v>0</v>
      </c>
      <c r="G35" s="19" t="s">
        <v>15</v>
      </c>
    </row>
    <row r="36" spans="1:7" ht="30" customHeight="1" thickTop="1">
      <c r="A36" s="184" t="s">
        <v>6</v>
      </c>
      <c r="B36" s="113"/>
      <c r="C36" s="91"/>
      <c r="D36" s="105"/>
      <c r="E36" s="122"/>
    </row>
    <row r="37" spans="1:7" ht="30" customHeight="1">
      <c r="A37" s="184"/>
      <c r="B37" s="113"/>
      <c r="C37" s="91"/>
      <c r="D37" s="105"/>
      <c r="E37" s="122"/>
    </row>
    <row r="38" spans="1:7" ht="30" customHeight="1">
      <c r="A38" s="184"/>
      <c r="B38" s="113"/>
      <c r="C38" s="91"/>
      <c r="D38" s="105"/>
      <c r="E38" s="122"/>
    </row>
    <row r="39" spans="1:7" ht="30" customHeight="1">
      <c r="A39" s="184"/>
      <c r="B39" s="113"/>
      <c r="C39" s="91"/>
      <c r="D39" s="105"/>
      <c r="E39" s="122"/>
    </row>
    <row r="40" spans="1:7" ht="30" customHeight="1">
      <c r="A40" s="184"/>
      <c r="B40" s="113"/>
      <c r="C40" s="91"/>
      <c r="D40" s="105"/>
      <c r="E40" s="122"/>
    </row>
    <row r="41" spans="1:7" ht="30" customHeight="1">
      <c r="A41" s="184"/>
      <c r="B41" s="113"/>
      <c r="C41" s="91"/>
      <c r="D41" s="105"/>
      <c r="E41" s="122"/>
    </row>
    <row r="42" spans="1:7" ht="30" customHeight="1" thickBot="1">
      <c r="A42" s="184"/>
      <c r="B42" s="114"/>
      <c r="C42" s="95"/>
      <c r="D42" s="116"/>
      <c r="E42" s="126"/>
      <c r="F42" s="203" t="s">
        <v>20</v>
      </c>
      <c r="G42" s="187"/>
    </row>
    <row r="43" spans="1:7" ht="18" customHeight="1" thickTop="1" thickBot="1">
      <c r="A43" s="186"/>
      <c r="B43" s="26" t="s">
        <v>13</v>
      </c>
      <c r="C43" s="100">
        <f>SUM(C36:C42)</f>
        <v>0</v>
      </c>
      <c r="D43" s="27" t="s">
        <v>14</v>
      </c>
      <c r="E43" s="131">
        <f>SUM(E36:E42)</f>
        <v>0</v>
      </c>
      <c r="F43" s="117">
        <f>C43+E43</f>
        <v>0</v>
      </c>
      <c r="G43" s="22" t="s">
        <v>15</v>
      </c>
    </row>
    <row r="44" spans="1:7" ht="37" thickTop="1">
      <c r="B44" s="30" t="s">
        <v>22</v>
      </c>
      <c r="D44" s="188" t="s">
        <v>21</v>
      </c>
      <c r="E44" s="188"/>
      <c r="F44" s="189">
        <f>F11+F19+F27+F35+F43</f>
        <v>0.10069444444444445</v>
      </c>
      <c r="G44" s="190"/>
    </row>
    <row r="45" spans="1:7">
      <c r="A45" s="28"/>
      <c r="B45" s="40"/>
      <c r="C45" s="41"/>
      <c r="D45" s="42"/>
      <c r="F45" s="191" t="s">
        <v>91</v>
      </c>
      <c r="G45" s="192"/>
    </row>
    <row r="46" spans="1:7" ht="37" customHeight="1">
      <c r="A46" s="28"/>
      <c r="B46" s="43"/>
      <c r="C46" s="44"/>
      <c r="D46" s="120"/>
      <c r="E46" s="119" t="s">
        <v>26</v>
      </c>
      <c r="F46" s="118"/>
      <c r="G46" s="118"/>
    </row>
    <row r="47" spans="1:7" ht="30" customHeight="1">
      <c r="A47" s="28"/>
      <c r="B47" s="3"/>
      <c r="C47" s="3"/>
      <c r="D47" s="3"/>
      <c r="E47" s="3"/>
      <c r="F47" s="29"/>
      <c r="G47" s="29"/>
    </row>
    <row r="48" spans="1:7" ht="30" customHeight="1">
      <c r="A48" s="28"/>
      <c r="B48" s="3"/>
      <c r="C48" s="3"/>
      <c r="D48" s="3"/>
      <c r="E48" s="3"/>
      <c r="F48" s="29"/>
      <c r="G48" s="29"/>
    </row>
  </sheetData>
  <sheetProtection insertRows="0" selectLockedCells="1"/>
  <mergeCells count="18">
    <mergeCell ref="F10:G10"/>
    <mergeCell ref="E2:E3"/>
    <mergeCell ref="A2:A3"/>
    <mergeCell ref="B2:B3"/>
    <mergeCell ref="C2:C3"/>
    <mergeCell ref="D2:D3"/>
    <mergeCell ref="A4:A11"/>
    <mergeCell ref="A12:A19"/>
    <mergeCell ref="F18:G18"/>
    <mergeCell ref="A20:A27"/>
    <mergeCell ref="F26:G26"/>
    <mergeCell ref="A28:A35"/>
    <mergeCell ref="F34:G34"/>
    <mergeCell ref="A36:A43"/>
    <mergeCell ref="F42:G42"/>
    <mergeCell ref="D44:E44"/>
    <mergeCell ref="F44:G44"/>
    <mergeCell ref="F45:G45"/>
  </mergeCells>
  <phoneticPr fontId="3" type="noConversion"/>
  <conditionalFormatting sqref="F44:G44">
    <cfRule type="cellIs" dxfId="4" priority="1" operator="greaterThan">
      <formula>$F$45</formula>
    </cfRule>
  </conditionalFormatting>
  <dataValidations count="1">
    <dataValidation type="list" allowBlank="1" showInputMessage="1" showErrorMessage="1" sqref="B4:B10 D4:D10 B12:B18 D12:D18 B20:B26 D20:D26 B28:B34 D28:D34 B36:B42 D36:D42">
      <formula1>OFFSET(deroulante,0,0,COUNTA(deroulante)-COUNTIF(deroulante,""))</formula1>
    </dataValidation>
  </dataValidations>
  <printOptions horizontalCentered="1"/>
  <pageMargins left="0" right="0" top="0" bottom="0" header="0" footer="0"/>
  <pageSetup paperSize="9" scale="57" orientation="portrait" horizontalDpi="4294967292" verticalDpi="4294967292"/>
  <colBreaks count="1" manualBreakCount="1">
    <brk id="1" max="1048575" man="1"/>
  </colBreaks>
  <extLs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pageSetUpPr fitToPage="1"/>
  </sheetPr>
  <dimension ref="A1:AJ48"/>
  <sheetViews>
    <sheetView topLeftCell="A2" workbookViewId="0">
      <selection activeCell="D16" sqref="D16"/>
    </sheetView>
  </sheetViews>
  <sheetFormatPr baseColWidth="10" defaultColWidth="10.83203125" defaultRowHeight="36" x14ac:dyDescent="0"/>
  <cols>
    <col min="1" max="1" width="4.5" style="4" customWidth="1"/>
    <col min="2" max="2" width="66.83203125" style="1" customWidth="1"/>
    <col min="3" max="3" width="7" style="1" customWidth="1"/>
    <col min="4" max="4" width="66.83203125" style="1" customWidth="1"/>
    <col min="5" max="5" width="7.1640625" style="1" customWidth="1"/>
    <col min="6" max="6" width="5.33203125" style="10" customWidth="1"/>
    <col min="7" max="7" width="4" style="11" customWidth="1"/>
    <col min="8" max="36" width="10.83203125" style="33"/>
    <col min="37" max="16384" width="10.83203125" style="1"/>
  </cols>
  <sheetData>
    <row r="1" spans="1:36" s="6" customFormat="1" ht="44" customHeight="1" thickBot="1">
      <c r="A1" s="5"/>
      <c r="B1" s="47" t="s">
        <v>25</v>
      </c>
      <c r="C1" s="7"/>
      <c r="D1" s="46" t="s">
        <v>24</v>
      </c>
      <c r="E1" s="8"/>
      <c r="F1" s="9"/>
      <c r="G1" s="9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</row>
    <row r="2" spans="1:36" ht="19" customHeight="1" thickTop="1">
      <c r="A2" s="193"/>
      <c r="B2" s="195" t="s">
        <v>0</v>
      </c>
      <c r="C2" s="197" t="s">
        <v>92</v>
      </c>
      <c r="D2" s="205" t="s">
        <v>1</v>
      </c>
      <c r="E2" s="201" t="s">
        <v>92</v>
      </c>
    </row>
    <row r="3" spans="1:36" ht="18">
      <c r="A3" s="194"/>
      <c r="B3" s="196"/>
      <c r="C3" s="198"/>
      <c r="D3" s="206"/>
      <c r="E3" s="202"/>
    </row>
    <row r="4" spans="1:36" s="2" customFormat="1" ht="30" customHeight="1">
      <c r="A4" s="183" t="s">
        <v>2</v>
      </c>
      <c r="B4" s="101"/>
      <c r="C4" s="90"/>
      <c r="D4" s="104"/>
      <c r="E4" s="121"/>
      <c r="F4" s="12"/>
      <c r="G4" s="1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</row>
    <row r="5" spans="1:36" ht="30" customHeight="1">
      <c r="A5" s="184"/>
      <c r="B5" s="102"/>
      <c r="C5" s="91"/>
      <c r="D5" s="105"/>
      <c r="E5" s="122"/>
      <c r="F5" s="14"/>
      <c r="G5" s="15"/>
    </row>
    <row r="6" spans="1:36" ht="30" customHeight="1">
      <c r="A6" s="184"/>
      <c r="B6" s="102"/>
      <c r="C6" s="91"/>
      <c r="D6" s="105"/>
      <c r="E6" s="122"/>
      <c r="F6" s="14"/>
      <c r="G6" s="15"/>
    </row>
    <row r="7" spans="1:36" ht="30" customHeight="1">
      <c r="A7" s="184"/>
      <c r="B7" s="103"/>
      <c r="C7" s="91"/>
      <c r="D7" s="105"/>
      <c r="E7" s="122"/>
      <c r="F7" s="14"/>
      <c r="G7" s="15"/>
    </row>
    <row r="8" spans="1:36" ht="30" customHeight="1">
      <c r="A8" s="184"/>
      <c r="B8" s="103"/>
      <c r="C8" s="91"/>
      <c r="D8" s="105"/>
      <c r="E8" s="122"/>
      <c r="F8" s="14"/>
      <c r="G8" s="15"/>
    </row>
    <row r="9" spans="1:36" ht="30" customHeight="1">
      <c r="A9" s="184"/>
      <c r="B9" s="103"/>
      <c r="C9" s="91"/>
      <c r="D9" s="105"/>
      <c r="E9" s="122"/>
      <c r="F9" s="14"/>
      <c r="G9" s="15"/>
    </row>
    <row r="10" spans="1:36" ht="30" customHeight="1" thickBot="1">
      <c r="A10" s="184"/>
      <c r="B10" s="102"/>
      <c r="C10" s="92"/>
      <c r="D10" s="105"/>
      <c r="E10" s="123"/>
      <c r="F10" s="204" t="s">
        <v>16</v>
      </c>
      <c r="G10" s="178"/>
    </row>
    <row r="11" spans="1:36" ht="19" customHeight="1" thickTop="1" thickBot="1">
      <c r="A11" s="185"/>
      <c r="B11" s="24" t="s">
        <v>13</v>
      </c>
      <c r="C11" s="93">
        <f>SUM(C4:C10)</f>
        <v>0</v>
      </c>
      <c r="D11" s="23" t="s">
        <v>14</v>
      </c>
      <c r="E11" s="124">
        <f>SUM(E4:E10)</f>
        <v>0</v>
      </c>
      <c r="F11" s="117">
        <f>C11+E11</f>
        <v>0</v>
      </c>
      <c r="G11" s="16" t="s">
        <v>15</v>
      </c>
    </row>
    <row r="12" spans="1:36" ht="30" customHeight="1" thickTop="1">
      <c r="A12" s="179" t="s">
        <v>3</v>
      </c>
      <c r="B12" s="106"/>
      <c r="C12" s="94"/>
      <c r="D12" s="107"/>
      <c r="E12" s="125"/>
      <c r="F12" s="17"/>
      <c r="G12" s="18"/>
    </row>
    <row r="13" spans="1:36" ht="30" customHeight="1">
      <c r="A13" s="180"/>
      <c r="B13" s="35"/>
      <c r="C13" s="91"/>
      <c r="D13" s="36"/>
      <c r="E13" s="122"/>
      <c r="F13" s="14"/>
      <c r="G13" s="15"/>
    </row>
    <row r="14" spans="1:36" ht="30" customHeight="1">
      <c r="A14" s="180"/>
      <c r="B14" s="35"/>
      <c r="C14" s="91"/>
      <c r="D14" s="36"/>
      <c r="E14" s="122"/>
      <c r="F14" s="14"/>
      <c r="G14" s="15"/>
    </row>
    <row r="15" spans="1:36" ht="30" customHeight="1">
      <c r="A15" s="180"/>
      <c r="B15" s="35" t="s">
        <v>160</v>
      </c>
      <c r="C15" s="91">
        <v>1.3888888888888888E-2</v>
      </c>
      <c r="D15" s="36"/>
      <c r="E15" s="122"/>
      <c r="F15" s="14"/>
      <c r="G15" s="15"/>
    </row>
    <row r="16" spans="1:36" ht="30" customHeight="1">
      <c r="A16" s="180"/>
      <c r="B16" s="35"/>
      <c r="C16" s="91"/>
      <c r="D16" s="36"/>
      <c r="E16" s="122"/>
      <c r="F16" s="14"/>
      <c r="G16" s="15"/>
    </row>
    <row r="17" spans="1:7" ht="30" customHeight="1">
      <c r="A17" s="180"/>
      <c r="B17" s="35"/>
      <c r="C17" s="91"/>
      <c r="D17" s="36"/>
      <c r="E17" s="122"/>
      <c r="F17" s="14"/>
      <c r="G17" s="15"/>
    </row>
    <row r="18" spans="1:7" ht="30" customHeight="1" thickBot="1">
      <c r="A18" s="180"/>
      <c r="B18" s="37"/>
      <c r="C18" s="95"/>
      <c r="D18" s="38"/>
      <c r="E18" s="126"/>
      <c r="F18" s="203" t="s">
        <v>17</v>
      </c>
      <c r="G18" s="178"/>
    </row>
    <row r="19" spans="1:7" ht="18" customHeight="1" thickTop="1" thickBot="1">
      <c r="A19" s="181"/>
      <c r="B19" s="31" t="s">
        <v>13</v>
      </c>
      <c r="C19" s="96">
        <f>SUM(C12:C18)</f>
        <v>1.3888888888888888E-2</v>
      </c>
      <c r="D19" s="25" t="s">
        <v>14</v>
      </c>
      <c r="E19" s="127">
        <f>SUM(E12:E18)</f>
        <v>0</v>
      </c>
      <c r="F19" s="117">
        <f>C19+E19</f>
        <v>1.3888888888888888E-2</v>
      </c>
      <c r="G19" s="19" t="s">
        <v>15</v>
      </c>
    </row>
    <row r="20" spans="1:7" ht="30" customHeight="1" thickTop="1">
      <c r="A20" s="182" t="s">
        <v>4</v>
      </c>
      <c r="B20" s="108"/>
      <c r="C20" s="97"/>
      <c r="D20" s="110"/>
      <c r="E20" s="128"/>
      <c r="F20" s="20"/>
      <c r="G20" s="21"/>
    </row>
    <row r="21" spans="1:7" ht="30" customHeight="1">
      <c r="A21" s="180"/>
      <c r="B21" s="102"/>
      <c r="C21" s="91"/>
      <c r="D21" s="105"/>
      <c r="E21" s="122"/>
      <c r="F21" s="14"/>
      <c r="G21" s="15"/>
    </row>
    <row r="22" spans="1:7" ht="30" customHeight="1">
      <c r="A22" s="180"/>
      <c r="B22" s="102"/>
      <c r="C22" s="91"/>
      <c r="D22" s="36"/>
      <c r="E22" s="122"/>
      <c r="F22" s="14"/>
      <c r="G22" s="15"/>
    </row>
    <row r="23" spans="1:7" ht="30" customHeight="1">
      <c r="A23" s="180"/>
      <c r="B23" s="102"/>
      <c r="C23" s="91"/>
      <c r="D23" s="36"/>
      <c r="E23" s="122"/>
      <c r="F23" s="14"/>
      <c r="G23" s="15"/>
    </row>
    <row r="24" spans="1:7" ht="30" customHeight="1">
      <c r="A24" s="180"/>
      <c r="B24" s="102"/>
      <c r="C24" s="91"/>
      <c r="D24" s="36"/>
      <c r="E24" s="122"/>
      <c r="F24" s="14"/>
      <c r="G24" s="15"/>
    </row>
    <row r="25" spans="1:7" ht="30" customHeight="1">
      <c r="A25" s="180"/>
      <c r="B25" s="102"/>
      <c r="C25" s="91"/>
      <c r="D25" s="36"/>
      <c r="E25" s="122"/>
      <c r="F25" s="14"/>
      <c r="G25" s="15"/>
    </row>
    <row r="26" spans="1:7" ht="30" customHeight="1" thickBot="1">
      <c r="A26" s="180"/>
      <c r="B26" s="109"/>
      <c r="C26" s="95"/>
      <c r="D26" s="39"/>
      <c r="E26" s="126"/>
      <c r="F26" s="203" t="s">
        <v>18</v>
      </c>
      <c r="G26" s="178"/>
    </row>
    <row r="27" spans="1:7" ht="18" customHeight="1" thickTop="1" thickBot="1">
      <c r="A27" s="181"/>
      <c r="B27" s="31" t="s">
        <v>13</v>
      </c>
      <c r="C27" s="96">
        <f>SUM(C20:C26)</f>
        <v>0</v>
      </c>
      <c r="D27" s="25" t="s">
        <v>14</v>
      </c>
      <c r="E27" s="127">
        <f>SUM(E20:E26)</f>
        <v>0</v>
      </c>
      <c r="F27" s="117">
        <f>C27+E27</f>
        <v>0</v>
      </c>
      <c r="G27" s="19" t="s">
        <v>15</v>
      </c>
    </row>
    <row r="28" spans="1:7" ht="30" customHeight="1" thickTop="1">
      <c r="A28" s="182" t="s">
        <v>5</v>
      </c>
      <c r="B28" s="111"/>
      <c r="C28" s="97"/>
      <c r="D28" s="110"/>
      <c r="E28" s="128"/>
      <c r="F28" s="20"/>
      <c r="G28" s="21"/>
    </row>
    <row r="29" spans="1:7" ht="30" customHeight="1">
      <c r="A29" s="180"/>
      <c r="B29" s="112"/>
      <c r="C29" s="91"/>
      <c r="D29" s="105"/>
      <c r="E29" s="122"/>
      <c r="F29" s="14"/>
      <c r="G29" s="15"/>
    </row>
    <row r="30" spans="1:7" ht="30" customHeight="1">
      <c r="A30" s="180"/>
      <c r="B30" s="112"/>
      <c r="C30" s="91"/>
      <c r="D30" s="105"/>
      <c r="E30" s="122"/>
      <c r="F30" s="14"/>
      <c r="G30" s="15"/>
    </row>
    <row r="31" spans="1:7" ht="30" customHeight="1">
      <c r="A31" s="180"/>
      <c r="B31" s="113"/>
      <c r="C31" s="98"/>
      <c r="D31" s="115"/>
      <c r="E31" s="129"/>
      <c r="F31" s="14"/>
      <c r="G31" s="15"/>
    </row>
    <row r="32" spans="1:7" ht="30" customHeight="1">
      <c r="A32" s="180"/>
      <c r="B32" s="113"/>
      <c r="C32" s="98"/>
      <c r="D32" s="105"/>
      <c r="E32" s="129"/>
      <c r="F32" s="14"/>
      <c r="G32" s="15"/>
    </row>
    <row r="33" spans="1:7" ht="30" customHeight="1">
      <c r="A33" s="180"/>
      <c r="B33" s="113"/>
      <c r="C33" s="98"/>
      <c r="D33" s="105"/>
      <c r="E33" s="129"/>
      <c r="F33" s="14"/>
      <c r="G33" s="15"/>
    </row>
    <row r="34" spans="1:7" ht="30" customHeight="1" thickBot="1">
      <c r="A34" s="180"/>
      <c r="B34" s="114"/>
      <c r="C34" s="99"/>
      <c r="D34" s="116"/>
      <c r="E34" s="130"/>
      <c r="F34" s="203" t="s">
        <v>19</v>
      </c>
      <c r="G34" s="178"/>
    </row>
    <row r="35" spans="1:7" ht="18" customHeight="1" thickTop="1" thickBot="1">
      <c r="A35" s="181"/>
      <c r="B35" s="31" t="s">
        <v>13</v>
      </c>
      <c r="C35" s="96">
        <f>SUM(C28:C34)</f>
        <v>0</v>
      </c>
      <c r="D35" s="25" t="s">
        <v>14</v>
      </c>
      <c r="E35" s="127">
        <f>SUM(E28:E34)</f>
        <v>0</v>
      </c>
      <c r="F35" s="117">
        <f>C35+E35</f>
        <v>0</v>
      </c>
      <c r="G35" s="19" t="s">
        <v>15</v>
      </c>
    </row>
    <row r="36" spans="1:7" ht="30" customHeight="1" thickTop="1">
      <c r="A36" s="184" t="s">
        <v>6</v>
      </c>
      <c r="B36" s="113"/>
      <c r="C36" s="91"/>
      <c r="D36" s="105"/>
      <c r="E36" s="122"/>
    </row>
    <row r="37" spans="1:7" ht="30" customHeight="1">
      <c r="A37" s="184"/>
      <c r="B37" s="113"/>
      <c r="C37" s="91"/>
      <c r="D37" s="105"/>
      <c r="E37" s="122"/>
    </row>
    <row r="38" spans="1:7" ht="30" customHeight="1">
      <c r="A38" s="184"/>
      <c r="B38" s="113"/>
      <c r="C38" s="91"/>
      <c r="D38" s="105"/>
      <c r="E38" s="122"/>
    </row>
    <row r="39" spans="1:7" ht="30" customHeight="1">
      <c r="A39" s="184"/>
      <c r="B39" s="113"/>
      <c r="C39" s="91"/>
      <c r="D39" s="105"/>
      <c r="E39" s="122"/>
    </row>
    <row r="40" spans="1:7" ht="30" customHeight="1">
      <c r="A40" s="184"/>
      <c r="B40" s="113"/>
      <c r="C40" s="91"/>
      <c r="D40" s="105"/>
      <c r="E40" s="122"/>
    </row>
    <row r="41" spans="1:7" ht="30" customHeight="1">
      <c r="A41" s="184"/>
      <c r="B41" s="113"/>
      <c r="C41" s="91"/>
      <c r="D41" s="105"/>
      <c r="E41" s="122"/>
    </row>
    <row r="42" spans="1:7" ht="30" customHeight="1" thickBot="1">
      <c r="A42" s="184"/>
      <c r="B42" s="114"/>
      <c r="C42" s="95"/>
      <c r="D42" s="116"/>
      <c r="E42" s="126"/>
      <c r="F42" s="203" t="s">
        <v>20</v>
      </c>
      <c r="G42" s="187"/>
    </row>
    <row r="43" spans="1:7" ht="18" customHeight="1" thickTop="1" thickBot="1">
      <c r="A43" s="186"/>
      <c r="B43" s="26" t="s">
        <v>13</v>
      </c>
      <c r="C43" s="100">
        <f>SUM(C36:C42)</f>
        <v>0</v>
      </c>
      <c r="D43" s="27" t="s">
        <v>14</v>
      </c>
      <c r="E43" s="131">
        <f>SUM(E36:E42)</f>
        <v>0</v>
      </c>
      <c r="F43" s="117">
        <f>C43+E43</f>
        <v>0</v>
      </c>
      <c r="G43" s="22" t="s">
        <v>15</v>
      </c>
    </row>
    <row r="44" spans="1:7" ht="37" thickTop="1">
      <c r="B44" s="30" t="s">
        <v>22</v>
      </c>
      <c r="D44" s="188" t="s">
        <v>21</v>
      </c>
      <c r="E44" s="188"/>
      <c r="F44" s="189">
        <f>F11+F19+F27+F35+F43</f>
        <v>1.3888888888888888E-2</v>
      </c>
      <c r="G44" s="190"/>
    </row>
    <row r="45" spans="1:7">
      <c r="A45" s="28"/>
      <c r="B45" s="40" t="s">
        <v>96</v>
      </c>
      <c r="C45" s="41"/>
      <c r="D45" s="42"/>
      <c r="F45" s="191" t="s">
        <v>91</v>
      </c>
      <c r="G45" s="192"/>
    </row>
    <row r="46" spans="1:7" ht="37" customHeight="1">
      <c r="A46" s="28"/>
      <c r="B46" s="43"/>
      <c r="C46" s="44"/>
      <c r="D46" s="120"/>
      <c r="E46" s="119" t="s">
        <v>26</v>
      </c>
      <c r="F46" s="118"/>
      <c r="G46" s="118"/>
    </row>
    <row r="47" spans="1:7" ht="30" customHeight="1">
      <c r="A47" s="28"/>
      <c r="B47" s="3"/>
      <c r="C47" s="3"/>
      <c r="D47" s="3"/>
      <c r="E47" s="3"/>
      <c r="F47" s="29"/>
      <c r="G47" s="29"/>
    </row>
    <row r="48" spans="1:7" ht="30" customHeight="1">
      <c r="A48" s="28"/>
      <c r="B48" s="3"/>
      <c r="C48" s="3"/>
      <c r="D48" s="3"/>
      <c r="E48" s="3"/>
      <c r="F48" s="29"/>
      <c r="G48" s="29"/>
    </row>
  </sheetData>
  <sheetProtection insertRows="0" selectLockedCells="1"/>
  <mergeCells count="18">
    <mergeCell ref="A28:A35"/>
    <mergeCell ref="F34:G34"/>
    <mergeCell ref="A2:A3"/>
    <mergeCell ref="B2:B3"/>
    <mergeCell ref="C2:C3"/>
    <mergeCell ref="D2:D3"/>
    <mergeCell ref="E2:E3"/>
    <mergeCell ref="A4:A11"/>
    <mergeCell ref="F10:G10"/>
    <mergeCell ref="A12:A19"/>
    <mergeCell ref="F18:G18"/>
    <mergeCell ref="A20:A27"/>
    <mergeCell ref="F26:G26"/>
    <mergeCell ref="A36:A43"/>
    <mergeCell ref="F42:G42"/>
    <mergeCell ref="D44:E44"/>
    <mergeCell ref="F44:G44"/>
    <mergeCell ref="F45:G45"/>
  </mergeCells>
  <phoneticPr fontId="3" type="noConversion"/>
  <conditionalFormatting sqref="F44:G44">
    <cfRule type="cellIs" dxfId="3" priority="1" operator="greaterThan">
      <formula>$F$45</formula>
    </cfRule>
  </conditionalFormatting>
  <dataValidations count="1">
    <dataValidation type="list" allowBlank="1" showInputMessage="1" showErrorMessage="1" sqref="B4:B10 D4:D10 B12:B18 D12:D18 B20:B26 D20:D26 B28:B34 D28:D34 B36:B42 D36:D42">
      <formula1>OFFSET(deroulante,0,0,COUNTA(deroulante)-COUNTIF(deroulante,""))</formula1>
    </dataValidation>
  </dataValidations>
  <printOptions horizontalCentered="1"/>
  <pageMargins left="0" right="0" top="0" bottom="0" header="0" footer="0"/>
  <pageSetup paperSize="9" scale="57" orientation="portrait" horizontalDpi="4294967292" verticalDpi="4294967292"/>
  <colBreaks count="1" manualBreakCount="1">
    <brk id="1" max="1048575" man="1"/>
  </colBreaks>
  <extLst>
    <ext xmlns:mx="http://schemas.microsoft.com/office/mac/excel/2008/main" uri="{64002731-A6B0-56B0-2670-7721B7C09600}">
      <mx:PLV Mode="0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J48"/>
  <sheetViews>
    <sheetView workbookViewId="0">
      <selection activeCell="E10" sqref="E10"/>
    </sheetView>
  </sheetViews>
  <sheetFormatPr baseColWidth="10" defaultColWidth="10.83203125" defaultRowHeight="36" x14ac:dyDescent="0"/>
  <cols>
    <col min="1" max="1" width="4.5" style="4" customWidth="1"/>
    <col min="2" max="2" width="66.83203125" style="1" customWidth="1"/>
    <col min="3" max="3" width="7" style="1" customWidth="1"/>
    <col min="4" max="4" width="66.83203125" style="1" customWidth="1"/>
    <col min="5" max="5" width="7.1640625" style="1" customWidth="1"/>
    <col min="6" max="6" width="5.33203125" style="10" customWidth="1"/>
    <col min="7" max="7" width="4" style="11" customWidth="1"/>
    <col min="8" max="36" width="10.83203125" style="33"/>
    <col min="37" max="16384" width="10.83203125" style="1"/>
  </cols>
  <sheetData>
    <row r="1" spans="1:36" s="6" customFormat="1" ht="44" customHeight="1" thickBot="1">
      <c r="A1" s="5"/>
      <c r="B1" s="47" t="s">
        <v>25</v>
      </c>
      <c r="C1" s="7"/>
      <c r="D1" s="46" t="s">
        <v>24</v>
      </c>
      <c r="E1" s="8"/>
      <c r="F1" s="9"/>
      <c r="G1" s="9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</row>
    <row r="2" spans="1:36" ht="19" customHeight="1" thickTop="1">
      <c r="A2" s="193"/>
      <c r="B2" s="195" t="s">
        <v>0</v>
      </c>
      <c r="C2" s="197" t="s">
        <v>92</v>
      </c>
      <c r="D2" s="205" t="s">
        <v>1</v>
      </c>
      <c r="E2" s="201" t="s">
        <v>92</v>
      </c>
    </row>
    <row r="3" spans="1:36" ht="18">
      <c r="A3" s="194"/>
      <c r="B3" s="196"/>
      <c r="C3" s="198"/>
      <c r="D3" s="206"/>
      <c r="E3" s="202"/>
    </row>
    <row r="4" spans="1:36" s="2" customFormat="1" ht="30" customHeight="1">
      <c r="A4" s="183" t="s">
        <v>2</v>
      </c>
      <c r="B4" s="101"/>
      <c r="C4" s="90"/>
      <c r="D4" s="104"/>
      <c r="E4" s="121"/>
      <c r="F4" s="12"/>
      <c r="G4" s="1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</row>
    <row r="5" spans="1:36" ht="30" customHeight="1">
      <c r="A5" s="184"/>
      <c r="B5" s="102"/>
      <c r="C5" s="91"/>
      <c r="D5" s="105"/>
      <c r="E5" s="122"/>
      <c r="F5" s="14"/>
      <c r="G5" s="15"/>
    </row>
    <row r="6" spans="1:36" ht="30" customHeight="1">
      <c r="A6" s="184"/>
      <c r="B6" s="102"/>
      <c r="C6" s="91"/>
      <c r="D6" s="105"/>
      <c r="E6" s="122"/>
      <c r="F6" s="14"/>
      <c r="G6" s="15"/>
    </row>
    <row r="7" spans="1:36" ht="30" customHeight="1">
      <c r="A7" s="184"/>
      <c r="B7" s="103" t="s">
        <v>160</v>
      </c>
      <c r="C7" s="91">
        <v>1.7361111111111112E-2</v>
      </c>
      <c r="D7" s="105"/>
      <c r="E7" s="122"/>
      <c r="F7" s="14"/>
      <c r="G7" s="15"/>
    </row>
    <row r="8" spans="1:36" ht="30" customHeight="1">
      <c r="A8" s="184"/>
      <c r="B8" s="103"/>
      <c r="C8" s="91"/>
      <c r="D8" s="105"/>
      <c r="E8" s="122"/>
      <c r="F8" s="14"/>
      <c r="G8" s="15"/>
    </row>
    <row r="9" spans="1:36" ht="30" customHeight="1">
      <c r="A9" s="184"/>
      <c r="B9" s="103"/>
      <c r="C9" s="91"/>
      <c r="D9" s="105" t="s">
        <v>160</v>
      </c>
      <c r="E9" s="122">
        <v>3.472222222222222E-3</v>
      </c>
      <c r="F9" s="14"/>
      <c r="G9" s="15"/>
    </row>
    <row r="10" spans="1:36" ht="30" customHeight="1" thickBot="1">
      <c r="A10" s="184"/>
      <c r="B10" s="102"/>
      <c r="C10" s="92"/>
      <c r="D10" s="105"/>
      <c r="E10" s="123"/>
      <c r="F10" s="204" t="s">
        <v>16</v>
      </c>
      <c r="G10" s="178"/>
    </row>
    <row r="11" spans="1:36" ht="19" customHeight="1" thickTop="1" thickBot="1">
      <c r="A11" s="185"/>
      <c r="B11" s="24" t="s">
        <v>13</v>
      </c>
      <c r="C11" s="93">
        <f>SUM(C4:C10)</f>
        <v>1.7361111111111112E-2</v>
      </c>
      <c r="D11" s="23" t="s">
        <v>14</v>
      </c>
      <c r="E11" s="124">
        <f>SUM(E4:E10)</f>
        <v>3.472222222222222E-3</v>
      </c>
      <c r="F11" s="117">
        <f>C11+E11</f>
        <v>2.0833333333333336E-2</v>
      </c>
      <c r="G11" s="16" t="s">
        <v>15</v>
      </c>
    </row>
    <row r="12" spans="1:36" ht="30" customHeight="1" thickTop="1">
      <c r="A12" s="179" t="s">
        <v>3</v>
      </c>
      <c r="B12" s="106"/>
      <c r="C12" s="94"/>
      <c r="D12" s="107"/>
      <c r="E12" s="125"/>
      <c r="F12" s="17"/>
      <c r="G12" s="18"/>
    </row>
    <row r="13" spans="1:36" ht="30" customHeight="1">
      <c r="A13" s="180"/>
      <c r="B13" s="35"/>
      <c r="C13" s="91"/>
      <c r="D13" s="36"/>
      <c r="E13" s="122"/>
      <c r="F13" s="14"/>
      <c r="G13" s="15"/>
    </row>
    <row r="14" spans="1:36" ht="30" customHeight="1">
      <c r="A14" s="180"/>
      <c r="B14" s="35"/>
      <c r="C14" s="91"/>
      <c r="D14" s="36"/>
      <c r="E14" s="122"/>
      <c r="F14" s="14"/>
      <c r="G14" s="15"/>
    </row>
    <row r="15" spans="1:36" ht="30" customHeight="1">
      <c r="A15" s="180"/>
      <c r="B15" s="35"/>
      <c r="C15" s="91"/>
      <c r="D15" s="36"/>
      <c r="E15" s="122"/>
      <c r="F15" s="14"/>
      <c r="G15" s="15"/>
    </row>
    <row r="16" spans="1:36" ht="30" customHeight="1">
      <c r="A16" s="180"/>
      <c r="B16" s="35"/>
      <c r="C16" s="91"/>
      <c r="D16" s="36"/>
      <c r="E16" s="122"/>
      <c r="F16" s="14"/>
      <c r="G16" s="15"/>
    </row>
    <row r="17" spans="1:7" ht="30" customHeight="1">
      <c r="A17" s="180"/>
      <c r="B17" s="35"/>
      <c r="C17" s="91"/>
      <c r="D17" s="36"/>
      <c r="E17" s="122"/>
      <c r="F17" s="14"/>
      <c r="G17" s="15"/>
    </row>
    <row r="18" spans="1:7" ht="30" customHeight="1" thickBot="1">
      <c r="A18" s="180"/>
      <c r="B18" s="37"/>
      <c r="C18" s="95"/>
      <c r="D18" s="38"/>
      <c r="E18" s="126"/>
      <c r="F18" s="203" t="s">
        <v>17</v>
      </c>
      <c r="G18" s="178"/>
    </row>
    <row r="19" spans="1:7" ht="18" customHeight="1" thickTop="1" thickBot="1">
      <c r="A19" s="181"/>
      <c r="B19" s="31" t="s">
        <v>13</v>
      </c>
      <c r="C19" s="96">
        <f>SUM(C12:C18)</f>
        <v>0</v>
      </c>
      <c r="D19" s="25" t="s">
        <v>14</v>
      </c>
      <c r="E19" s="127">
        <f>SUM(E12:E18)</f>
        <v>0</v>
      </c>
      <c r="F19" s="117">
        <f>C19+E19</f>
        <v>0</v>
      </c>
      <c r="G19" s="19" t="s">
        <v>15</v>
      </c>
    </row>
    <row r="20" spans="1:7" ht="30" customHeight="1" thickTop="1">
      <c r="A20" s="182" t="s">
        <v>4</v>
      </c>
      <c r="B20" s="108"/>
      <c r="C20" s="97"/>
      <c r="D20" s="110"/>
      <c r="E20" s="128"/>
      <c r="F20" s="20"/>
      <c r="G20" s="21"/>
    </row>
    <row r="21" spans="1:7" ht="30" customHeight="1">
      <c r="A21" s="180"/>
      <c r="B21" s="102"/>
      <c r="C21" s="91"/>
      <c r="D21" s="105"/>
      <c r="E21" s="122"/>
      <c r="F21" s="14"/>
      <c r="G21" s="15"/>
    </row>
    <row r="22" spans="1:7" ht="30" customHeight="1">
      <c r="A22" s="180"/>
      <c r="B22" s="102"/>
      <c r="C22" s="91"/>
      <c r="D22" s="36"/>
      <c r="E22" s="122"/>
      <c r="F22" s="14"/>
      <c r="G22" s="15"/>
    </row>
    <row r="23" spans="1:7" ht="30" customHeight="1">
      <c r="A23" s="180"/>
      <c r="B23" s="102"/>
      <c r="C23" s="91"/>
      <c r="D23" s="36"/>
      <c r="E23" s="122"/>
      <c r="F23" s="14"/>
      <c r="G23" s="15"/>
    </row>
    <row r="24" spans="1:7" ht="30" customHeight="1">
      <c r="A24" s="180"/>
      <c r="B24" s="102"/>
      <c r="C24" s="91"/>
      <c r="D24" s="36"/>
      <c r="E24" s="122"/>
      <c r="F24" s="14"/>
      <c r="G24" s="15"/>
    </row>
    <row r="25" spans="1:7" ht="30" customHeight="1">
      <c r="A25" s="180"/>
      <c r="B25" s="102"/>
      <c r="C25" s="91"/>
      <c r="D25" s="36"/>
      <c r="E25" s="122"/>
      <c r="F25" s="14"/>
      <c r="G25" s="15"/>
    </row>
    <row r="26" spans="1:7" ht="30" customHeight="1" thickBot="1">
      <c r="A26" s="180"/>
      <c r="B26" s="109"/>
      <c r="C26" s="95"/>
      <c r="D26" s="39"/>
      <c r="E26" s="126"/>
      <c r="F26" s="203" t="s">
        <v>18</v>
      </c>
      <c r="G26" s="178"/>
    </row>
    <row r="27" spans="1:7" ht="18" customHeight="1" thickTop="1" thickBot="1">
      <c r="A27" s="181"/>
      <c r="B27" s="31" t="s">
        <v>13</v>
      </c>
      <c r="C27" s="96">
        <f>SUM(C20:C26)</f>
        <v>0</v>
      </c>
      <c r="D27" s="25" t="s">
        <v>14</v>
      </c>
      <c r="E27" s="127">
        <f>SUM(E20:E26)</f>
        <v>0</v>
      </c>
      <c r="F27" s="117">
        <f>C27+E27</f>
        <v>0</v>
      </c>
      <c r="G27" s="19" t="s">
        <v>15</v>
      </c>
    </row>
    <row r="28" spans="1:7" ht="30" customHeight="1" thickTop="1">
      <c r="A28" s="182" t="s">
        <v>5</v>
      </c>
      <c r="B28" s="111"/>
      <c r="C28" s="97"/>
      <c r="D28" s="110"/>
      <c r="E28" s="128"/>
      <c r="F28" s="20"/>
      <c r="G28" s="21"/>
    </row>
    <row r="29" spans="1:7" ht="30" customHeight="1">
      <c r="A29" s="180"/>
      <c r="B29" s="112"/>
      <c r="C29" s="91"/>
      <c r="D29" s="105"/>
      <c r="E29" s="122"/>
      <c r="F29" s="14"/>
      <c r="G29" s="15"/>
    </row>
    <row r="30" spans="1:7" ht="30" customHeight="1">
      <c r="A30" s="180"/>
      <c r="B30" s="112"/>
      <c r="C30" s="91"/>
      <c r="D30" s="105"/>
      <c r="E30" s="122"/>
      <c r="F30" s="14"/>
      <c r="G30" s="15"/>
    </row>
    <row r="31" spans="1:7" ht="30" customHeight="1">
      <c r="A31" s="180"/>
      <c r="B31" s="113"/>
      <c r="C31" s="98"/>
      <c r="D31" s="115"/>
      <c r="E31" s="129"/>
      <c r="F31" s="14"/>
      <c r="G31" s="15"/>
    </row>
    <row r="32" spans="1:7" ht="30" customHeight="1">
      <c r="A32" s="180"/>
      <c r="B32" s="113"/>
      <c r="C32" s="98"/>
      <c r="D32" s="105"/>
      <c r="E32" s="129"/>
      <c r="F32" s="14"/>
      <c r="G32" s="15"/>
    </row>
    <row r="33" spans="1:7" ht="30" customHeight="1">
      <c r="A33" s="180"/>
      <c r="B33" s="113"/>
      <c r="C33" s="98"/>
      <c r="D33" s="105"/>
      <c r="E33" s="129"/>
      <c r="F33" s="14"/>
      <c r="G33" s="15"/>
    </row>
    <row r="34" spans="1:7" ht="30" customHeight="1" thickBot="1">
      <c r="A34" s="180"/>
      <c r="B34" s="114"/>
      <c r="C34" s="99"/>
      <c r="D34" s="116"/>
      <c r="E34" s="130"/>
      <c r="F34" s="203" t="s">
        <v>19</v>
      </c>
      <c r="G34" s="178"/>
    </row>
    <row r="35" spans="1:7" ht="18" customHeight="1" thickTop="1" thickBot="1">
      <c r="A35" s="181"/>
      <c r="B35" s="31" t="s">
        <v>13</v>
      </c>
      <c r="C35" s="96">
        <f>SUM(C28:C34)</f>
        <v>0</v>
      </c>
      <c r="D35" s="25" t="s">
        <v>14</v>
      </c>
      <c r="E35" s="127">
        <f>SUM(E28:E34)</f>
        <v>0</v>
      </c>
      <c r="F35" s="117">
        <f>C35+E35</f>
        <v>0</v>
      </c>
      <c r="G35" s="19" t="s">
        <v>15</v>
      </c>
    </row>
    <row r="36" spans="1:7" ht="30" customHeight="1" thickTop="1">
      <c r="A36" s="184" t="s">
        <v>6</v>
      </c>
      <c r="B36" s="113"/>
      <c r="C36" s="91"/>
      <c r="D36" s="105"/>
      <c r="E36" s="122"/>
    </row>
    <row r="37" spans="1:7" ht="30" customHeight="1">
      <c r="A37" s="184"/>
      <c r="B37" s="113"/>
      <c r="C37" s="91"/>
      <c r="D37" s="105"/>
      <c r="E37" s="122"/>
    </row>
    <row r="38" spans="1:7" ht="30" customHeight="1">
      <c r="A38" s="184"/>
      <c r="B38" s="113"/>
      <c r="C38" s="91"/>
      <c r="D38" s="105"/>
      <c r="E38" s="122"/>
    </row>
    <row r="39" spans="1:7" ht="30" customHeight="1">
      <c r="A39" s="184"/>
      <c r="B39" s="113"/>
      <c r="C39" s="91"/>
      <c r="D39" s="105"/>
      <c r="E39" s="122"/>
    </row>
    <row r="40" spans="1:7" ht="30" customHeight="1">
      <c r="A40" s="184"/>
      <c r="B40" s="113"/>
      <c r="C40" s="91"/>
      <c r="D40" s="105"/>
      <c r="E40" s="122"/>
    </row>
    <row r="41" spans="1:7" ht="30" customHeight="1">
      <c r="A41" s="184"/>
      <c r="B41" s="113"/>
      <c r="C41" s="91"/>
      <c r="D41" s="105"/>
      <c r="E41" s="122"/>
    </row>
    <row r="42" spans="1:7" ht="30" customHeight="1" thickBot="1">
      <c r="A42" s="184"/>
      <c r="B42" s="114"/>
      <c r="C42" s="95"/>
      <c r="D42" s="116"/>
      <c r="E42" s="126"/>
      <c r="F42" s="203" t="s">
        <v>20</v>
      </c>
      <c r="G42" s="187"/>
    </row>
    <row r="43" spans="1:7" ht="18" customHeight="1" thickTop="1" thickBot="1">
      <c r="A43" s="186"/>
      <c r="B43" s="26" t="s">
        <v>13</v>
      </c>
      <c r="C43" s="100">
        <f>SUM(C36:C42)</f>
        <v>0</v>
      </c>
      <c r="D43" s="27" t="s">
        <v>14</v>
      </c>
      <c r="E43" s="131">
        <f>SUM(E36:E42)</f>
        <v>0</v>
      </c>
      <c r="F43" s="117">
        <f>C43+E43</f>
        <v>0</v>
      </c>
      <c r="G43" s="22" t="s">
        <v>15</v>
      </c>
    </row>
    <row r="44" spans="1:7" ht="37" thickTop="1">
      <c r="B44" s="30" t="s">
        <v>22</v>
      </c>
      <c r="D44" s="188" t="s">
        <v>21</v>
      </c>
      <c r="E44" s="188"/>
      <c r="F44" s="189">
        <f>F11+F19+F27+F35+F43</f>
        <v>2.0833333333333336E-2</v>
      </c>
      <c r="G44" s="190"/>
    </row>
    <row r="45" spans="1:7">
      <c r="A45" s="28"/>
      <c r="B45" s="40" t="s">
        <v>96</v>
      </c>
      <c r="C45" s="41"/>
      <c r="D45" s="42"/>
      <c r="F45" s="191" t="s">
        <v>91</v>
      </c>
      <c r="G45" s="192"/>
    </row>
    <row r="46" spans="1:7" ht="37" customHeight="1">
      <c r="A46" s="28"/>
      <c r="B46" s="43"/>
      <c r="C46" s="44"/>
      <c r="D46" s="120"/>
      <c r="E46" s="119" t="s">
        <v>26</v>
      </c>
      <c r="F46" s="118"/>
      <c r="G46" s="118"/>
    </row>
    <row r="47" spans="1:7" ht="30" customHeight="1">
      <c r="A47" s="28"/>
      <c r="B47" s="3"/>
      <c r="C47" s="3"/>
      <c r="D47" s="3"/>
      <c r="E47" s="3"/>
      <c r="F47" s="29"/>
      <c r="G47" s="29"/>
    </row>
    <row r="48" spans="1:7" ht="30" customHeight="1">
      <c r="A48" s="28"/>
      <c r="B48" s="3"/>
      <c r="C48" s="3"/>
      <c r="D48" s="3"/>
      <c r="E48" s="3"/>
      <c r="F48" s="29"/>
      <c r="G48" s="29"/>
    </row>
  </sheetData>
  <sheetProtection insertRows="0" selectLockedCells="1"/>
  <mergeCells count="18">
    <mergeCell ref="A28:A35"/>
    <mergeCell ref="F34:G34"/>
    <mergeCell ref="A2:A3"/>
    <mergeCell ref="B2:B3"/>
    <mergeCell ref="C2:C3"/>
    <mergeCell ref="D2:D3"/>
    <mergeCell ref="E2:E3"/>
    <mergeCell ref="A4:A11"/>
    <mergeCell ref="F10:G10"/>
    <mergeCell ref="A12:A19"/>
    <mergeCell ref="F18:G18"/>
    <mergeCell ref="A20:A27"/>
    <mergeCell ref="F26:G26"/>
    <mergeCell ref="A36:A43"/>
    <mergeCell ref="F42:G42"/>
    <mergeCell ref="D44:E44"/>
    <mergeCell ref="F44:G44"/>
    <mergeCell ref="F45:G45"/>
  </mergeCells>
  <conditionalFormatting sqref="F44:G44">
    <cfRule type="cellIs" dxfId="2" priority="1" operator="greaterThan">
      <formula>$F$45</formula>
    </cfRule>
  </conditionalFormatting>
  <dataValidations count="1">
    <dataValidation type="list" allowBlank="1" showInputMessage="1" showErrorMessage="1" sqref="B4:B10 D4:D10 B12:B18 D12:D18 B20:B26 D20:D26 B28:B34 D28:D34 B36:B42 D36:D42">
      <formula1>OFFSET(deroulante,0,0,COUNTA(deroulante)-COUNTIF(deroulante,""))</formula1>
    </dataValidation>
  </dataValidations>
  <printOptions horizontalCentered="1"/>
  <pageMargins left="0" right="0" top="0" bottom="0" header="0" footer="0"/>
  <pageSetup paperSize="9" scale="57" orientation="portrait" horizontalDpi="4294967292" verticalDpi="4294967292"/>
  <colBreaks count="1" manualBreakCount="1">
    <brk id="1" max="1048575" man="1"/>
  </colBreaks>
  <extLst>
    <ext xmlns:mx="http://schemas.microsoft.com/office/mac/excel/2008/main" uri="{64002731-A6B0-56B0-2670-7721B7C09600}">
      <mx:PLV Mode="0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J48"/>
  <sheetViews>
    <sheetView workbookViewId="0">
      <selection activeCell="E10" sqref="E10"/>
    </sheetView>
  </sheetViews>
  <sheetFormatPr baseColWidth="10" defaultColWidth="10.83203125" defaultRowHeight="36" x14ac:dyDescent="0"/>
  <cols>
    <col min="1" max="1" width="4.5" style="4" customWidth="1"/>
    <col min="2" max="2" width="66.83203125" style="1" customWidth="1"/>
    <col min="3" max="3" width="7" style="1" customWidth="1"/>
    <col min="4" max="4" width="66.83203125" style="1" customWidth="1"/>
    <col min="5" max="5" width="7.1640625" style="1" customWidth="1"/>
    <col min="6" max="6" width="5.33203125" style="10" customWidth="1"/>
    <col min="7" max="7" width="4" style="11" customWidth="1"/>
    <col min="8" max="36" width="10.83203125" style="33"/>
    <col min="37" max="16384" width="10.83203125" style="1"/>
  </cols>
  <sheetData>
    <row r="1" spans="1:36" s="6" customFormat="1" ht="44" customHeight="1" thickBot="1">
      <c r="A1" s="5"/>
      <c r="B1" s="47" t="s">
        <v>25</v>
      </c>
      <c r="C1" s="7"/>
      <c r="D1" s="46" t="s">
        <v>24</v>
      </c>
      <c r="E1" s="8"/>
      <c r="F1" s="9"/>
      <c r="G1" s="9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</row>
    <row r="2" spans="1:36" ht="19" customHeight="1" thickTop="1">
      <c r="A2" s="193"/>
      <c r="B2" s="195" t="s">
        <v>0</v>
      </c>
      <c r="C2" s="197" t="s">
        <v>92</v>
      </c>
      <c r="D2" s="205" t="s">
        <v>1</v>
      </c>
      <c r="E2" s="201" t="s">
        <v>92</v>
      </c>
    </row>
    <row r="3" spans="1:36" ht="18">
      <c r="A3" s="194"/>
      <c r="B3" s="196"/>
      <c r="C3" s="198"/>
      <c r="D3" s="206"/>
      <c r="E3" s="202"/>
    </row>
    <row r="4" spans="1:36" s="2" customFormat="1" ht="30" customHeight="1">
      <c r="A4" s="183" t="s">
        <v>2</v>
      </c>
      <c r="B4" s="101"/>
      <c r="C4" s="90"/>
      <c r="D4" s="104"/>
      <c r="E4" s="121"/>
      <c r="F4" s="12"/>
      <c r="G4" s="1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</row>
    <row r="5" spans="1:36" ht="30" customHeight="1">
      <c r="A5" s="184"/>
      <c r="B5" s="102"/>
      <c r="C5" s="91"/>
      <c r="D5" s="105"/>
      <c r="E5" s="122"/>
      <c r="F5" s="14"/>
      <c r="G5" s="15"/>
    </row>
    <row r="6" spans="1:36" ht="30" customHeight="1">
      <c r="A6" s="184"/>
      <c r="B6" s="102"/>
      <c r="C6" s="91"/>
      <c r="D6" s="105"/>
      <c r="E6" s="122"/>
      <c r="F6" s="14"/>
      <c r="G6" s="15"/>
    </row>
    <row r="7" spans="1:36" ht="30" customHeight="1">
      <c r="A7" s="184"/>
      <c r="B7" s="103" t="s">
        <v>160</v>
      </c>
      <c r="C7" s="91">
        <v>1.7361111111111112E-2</v>
      </c>
      <c r="D7" s="105"/>
      <c r="E7" s="122"/>
      <c r="F7" s="14"/>
      <c r="G7" s="15"/>
    </row>
    <row r="8" spans="1:36" ht="30" customHeight="1">
      <c r="A8" s="184"/>
      <c r="B8" s="103"/>
      <c r="C8" s="91"/>
      <c r="D8" s="105"/>
      <c r="E8" s="122"/>
      <c r="F8" s="14"/>
      <c r="G8" s="15"/>
    </row>
    <row r="9" spans="1:36" ht="30" customHeight="1">
      <c r="A9" s="184"/>
      <c r="B9" s="103"/>
      <c r="C9" s="91"/>
      <c r="D9" s="105" t="s">
        <v>160</v>
      </c>
      <c r="E9" s="122">
        <v>3.472222222222222E-3</v>
      </c>
      <c r="F9" s="14"/>
      <c r="G9" s="15"/>
    </row>
    <row r="10" spans="1:36" ht="30" customHeight="1" thickBot="1">
      <c r="A10" s="184"/>
      <c r="B10" s="102"/>
      <c r="C10" s="92"/>
      <c r="D10" s="105"/>
      <c r="E10" s="123"/>
      <c r="F10" s="204" t="s">
        <v>16</v>
      </c>
      <c r="G10" s="178"/>
    </row>
    <row r="11" spans="1:36" ht="19" customHeight="1" thickTop="1" thickBot="1">
      <c r="A11" s="185"/>
      <c r="B11" s="24" t="s">
        <v>13</v>
      </c>
      <c r="C11" s="93">
        <f>SUM(C4:C10)</f>
        <v>1.7361111111111112E-2</v>
      </c>
      <c r="D11" s="23" t="s">
        <v>14</v>
      </c>
      <c r="E11" s="124">
        <f>SUM(E4:E10)</f>
        <v>3.472222222222222E-3</v>
      </c>
      <c r="F11" s="117">
        <f>C11+E11</f>
        <v>2.0833333333333336E-2</v>
      </c>
      <c r="G11" s="16" t="s">
        <v>15</v>
      </c>
    </row>
    <row r="12" spans="1:36" ht="30" customHeight="1" thickTop="1">
      <c r="A12" s="179" t="s">
        <v>3</v>
      </c>
      <c r="B12" s="106"/>
      <c r="C12" s="94"/>
      <c r="D12" s="107"/>
      <c r="E12" s="125"/>
      <c r="F12" s="17"/>
      <c r="G12" s="18"/>
    </row>
    <row r="13" spans="1:36" ht="30" customHeight="1">
      <c r="A13" s="180"/>
      <c r="B13" s="35"/>
      <c r="C13" s="91"/>
      <c r="D13" s="36"/>
      <c r="E13" s="122"/>
      <c r="F13" s="14"/>
      <c r="G13" s="15"/>
    </row>
    <row r="14" spans="1:36" ht="30" customHeight="1">
      <c r="A14" s="180"/>
      <c r="B14" s="35"/>
      <c r="C14" s="91"/>
      <c r="D14" s="36"/>
      <c r="E14" s="122"/>
      <c r="F14" s="14"/>
      <c r="G14" s="15"/>
    </row>
    <row r="15" spans="1:36" ht="30" customHeight="1">
      <c r="A15" s="180"/>
      <c r="B15" s="35"/>
      <c r="C15" s="91"/>
      <c r="D15" s="36"/>
      <c r="E15" s="122"/>
      <c r="F15" s="14"/>
      <c r="G15" s="15"/>
    </row>
    <row r="16" spans="1:36" ht="30" customHeight="1">
      <c r="A16" s="180"/>
      <c r="B16" s="35"/>
      <c r="C16" s="91"/>
      <c r="D16" s="36"/>
      <c r="E16" s="122"/>
      <c r="F16" s="14"/>
      <c r="G16" s="15"/>
    </row>
    <row r="17" spans="1:7" ht="30" customHeight="1">
      <c r="A17" s="180"/>
      <c r="B17" s="35"/>
      <c r="C17" s="91"/>
      <c r="D17" s="36"/>
      <c r="E17" s="122"/>
      <c r="F17" s="14"/>
      <c r="G17" s="15"/>
    </row>
    <row r="18" spans="1:7" ht="30" customHeight="1" thickBot="1">
      <c r="A18" s="180"/>
      <c r="B18" s="37"/>
      <c r="C18" s="95"/>
      <c r="D18" s="38"/>
      <c r="E18" s="126"/>
      <c r="F18" s="203" t="s">
        <v>17</v>
      </c>
      <c r="G18" s="178"/>
    </row>
    <row r="19" spans="1:7" ht="18" customHeight="1" thickTop="1" thickBot="1">
      <c r="A19" s="181"/>
      <c r="B19" s="31" t="s">
        <v>13</v>
      </c>
      <c r="C19" s="96">
        <f>SUM(C12:C18)</f>
        <v>0</v>
      </c>
      <c r="D19" s="25" t="s">
        <v>14</v>
      </c>
      <c r="E19" s="127">
        <f>SUM(E12:E18)</f>
        <v>0</v>
      </c>
      <c r="F19" s="117">
        <f>C19+E19</f>
        <v>0</v>
      </c>
      <c r="G19" s="19" t="s">
        <v>15</v>
      </c>
    </row>
    <row r="20" spans="1:7" ht="30" customHeight="1" thickTop="1">
      <c r="A20" s="182" t="s">
        <v>4</v>
      </c>
      <c r="B20" s="108"/>
      <c r="C20" s="97"/>
      <c r="D20" s="110"/>
      <c r="E20" s="128"/>
      <c r="F20" s="20"/>
      <c r="G20" s="21"/>
    </row>
    <row r="21" spans="1:7" ht="30" customHeight="1">
      <c r="A21" s="180"/>
      <c r="B21" s="102"/>
      <c r="C21" s="91"/>
      <c r="D21" s="105"/>
      <c r="E21" s="122"/>
      <c r="F21" s="14"/>
      <c r="G21" s="15"/>
    </row>
    <row r="22" spans="1:7" ht="30" customHeight="1">
      <c r="A22" s="180"/>
      <c r="B22" s="102"/>
      <c r="C22" s="91"/>
      <c r="D22" s="36"/>
      <c r="E22" s="122"/>
      <c r="F22" s="14"/>
      <c r="G22" s="15"/>
    </row>
    <row r="23" spans="1:7" ht="30" customHeight="1">
      <c r="A23" s="180"/>
      <c r="B23" s="102"/>
      <c r="C23" s="91"/>
      <c r="D23" s="36"/>
      <c r="E23" s="122"/>
      <c r="F23" s="14"/>
      <c r="G23" s="15"/>
    </row>
    <row r="24" spans="1:7" ht="30" customHeight="1">
      <c r="A24" s="180"/>
      <c r="B24" s="102"/>
      <c r="C24" s="91"/>
      <c r="D24" s="36"/>
      <c r="E24" s="122"/>
      <c r="F24" s="14"/>
      <c r="G24" s="15"/>
    </row>
    <row r="25" spans="1:7" ht="30" customHeight="1">
      <c r="A25" s="180"/>
      <c r="B25" s="102"/>
      <c r="C25" s="91"/>
      <c r="D25" s="36"/>
      <c r="E25" s="122"/>
      <c r="F25" s="14"/>
      <c r="G25" s="15"/>
    </row>
    <row r="26" spans="1:7" ht="30" customHeight="1" thickBot="1">
      <c r="A26" s="180"/>
      <c r="B26" s="109"/>
      <c r="C26" s="95"/>
      <c r="D26" s="39"/>
      <c r="E26" s="126"/>
      <c r="F26" s="203" t="s">
        <v>18</v>
      </c>
      <c r="G26" s="178"/>
    </row>
    <row r="27" spans="1:7" ht="18" customHeight="1" thickTop="1" thickBot="1">
      <c r="A27" s="181"/>
      <c r="B27" s="31" t="s">
        <v>13</v>
      </c>
      <c r="C27" s="96">
        <f>SUM(C20:C26)</f>
        <v>0</v>
      </c>
      <c r="D27" s="25" t="s">
        <v>14</v>
      </c>
      <c r="E27" s="127">
        <f>SUM(E20:E26)</f>
        <v>0</v>
      </c>
      <c r="F27" s="117">
        <f>C27+E27</f>
        <v>0</v>
      </c>
      <c r="G27" s="19" t="s">
        <v>15</v>
      </c>
    </row>
    <row r="28" spans="1:7" ht="30" customHeight="1" thickTop="1">
      <c r="A28" s="182" t="s">
        <v>5</v>
      </c>
      <c r="B28" s="111"/>
      <c r="C28" s="97"/>
      <c r="D28" s="110"/>
      <c r="E28" s="128"/>
      <c r="F28" s="20"/>
      <c r="G28" s="21"/>
    </row>
    <row r="29" spans="1:7" ht="30" customHeight="1">
      <c r="A29" s="180"/>
      <c r="B29" s="112"/>
      <c r="C29" s="91"/>
      <c r="D29" s="105"/>
      <c r="E29" s="122"/>
      <c r="F29" s="14"/>
      <c r="G29" s="15"/>
    </row>
    <row r="30" spans="1:7" ht="30" customHeight="1">
      <c r="A30" s="180"/>
      <c r="B30" s="112"/>
      <c r="C30" s="91"/>
      <c r="D30" s="105"/>
      <c r="E30" s="122"/>
      <c r="F30" s="14"/>
      <c r="G30" s="15"/>
    </row>
    <row r="31" spans="1:7" ht="30" customHeight="1">
      <c r="A31" s="180"/>
      <c r="B31" s="113"/>
      <c r="C31" s="98"/>
      <c r="D31" s="115"/>
      <c r="E31" s="129"/>
      <c r="F31" s="14"/>
      <c r="G31" s="15"/>
    </row>
    <row r="32" spans="1:7" ht="30" customHeight="1">
      <c r="A32" s="180"/>
      <c r="B32" s="113"/>
      <c r="C32" s="98"/>
      <c r="D32" s="105"/>
      <c r="E32" s="129"/>
      <c r="F32" s="14"/>
      <c r="G32" s="15"/>
    </row>
    <row r="33" spans="1:7" ht="30" customHeight="1">
      <c r="A33" s="180"/>
      <c r="B33" s="113"/>
      <c r="C33" s="98"/>
      <c r="D33" s="105"/>
      <c r="E33" s="129"/>
      <c r="F33" s="14"/>
      <c r="G33" s="15"/>
    </row>
    <row r="34" spans="1:7" ht="30" customHeight="1" thickBot="1">
      <c r="A34" s="180"/>
      <c r="B34" s="114"/>
      <c r="C34" s="99"/>
      <c r="D34" s="116"/>
      <c r="E34" s="130"/>
      <c r="F34" s="203" t="s">
        <v>19</v>
      </c>
      <c r="G34" s="178"/>
    </row>
    <row r="35" spans="1:7" ht="18" customHeight="1" thickTop="1" thickBot="1">
      <c r="A35" s="181"/>
      <c r="B35" s="31" t="s">
        <v>13</v>
      </c>
      <c r="C35" s="96">
        <f>SUM(C28:C34)</f>
        <v>0</v>
      </c>
      <c r="D35" s="25" t="s">
        <v>14</v>
      </c>
      <c r="E35" s="127">
        <f>SUM(E28:E34)</f>
        <v>0</v>
      </c>
      <c r="F35" s="117">
        <f>C35+E35</f>
        <v>0</v>
      </c>
      <c r="G35" s="19" t="s">
        <v>15</v>
      </c>
    </row>
    <row r="36" spans="1:7" ht="30" customHeight="1" thickTop="1">
      <c r="A36" s="184" t="s">
        <v>6</v>
      </c>
      <c r="B36" s="113"/>
      <c r="C36" s="91"/>
      <c r="D36" s="105"/>
      <c r="E36" s="122"/>
    </row>
    <row r="37" spans="1:7" ht="30" customHeight="1">
      <c r="A37" s="184"/>
      <c r="B37" s="113"/>
      <c r="C37" s="91"/>
      <c r="D37" s="105"/>
      <c r="E37" s="122"/>
    </row>
    <row r="38" spans="1:7" ht="30" customHeight="1">
      <c r="A38" s="184"/>
      <c r="B38" s="113"/>
      <c r="C38" s="91"/>
      <c r="D38" s="105"/>
      <c r="E38" s="122"/>
    </row>
    <row r="39" spans="1:7" ht="30" customHeight="1">
      <c r="A39" s="184"/>
      <c r="B39" s="113"/>
      <c r="C39" s="91"/>
      <c r="D39" s="105"/>
      <c r="E39" s="122"/>
    </row>
    <row r="40" spans="1:7" ht="30" customHeight="1">
      <c r="A40" s="184"/>
      <c r="B40" s="113"/>
      <c r="C40" s="91"/>
      <c r="D40" s="105"/>
      <c r="E40" s="122"/>
    </row>
    <row r="41" spans="1:7" ht="30" customHeight="1">
      <c r="A41" s="184"/>
      <c r="B41" s="113"/>
      <c r="C41" s="91"/>
      <c r="D41" s="105"/>
      <c r="E41" s="122"/>
    </row>
    <row r="42" spans="1:7" ht="30" customHeight="1" thickBot="1">
      <c r="A42" s="184"/>
      <c r="B42" s="114"/>
      <c r="C42" s="95"/>
      <c r="D42" s="116"/>
      <c r="E42" s="126"/>
      <c r="F42" s="203" t="s">
        <v>20</v>
      </c>
      <c r="G42" s="187"/>
    </row>
    <row r="43" spans="1:7" ht="18" customHeight="1" thickTop="1" thickBot="1">
      <c r="A43" s="186"/>
      <c r="B43" s="26" t="s">
        <v>13</v>
      </c>
      <c r="C43" s="100">
        <f>SUM(C36:C42)</f>
        <v>0</v>
      </c>
      <c r="D43" s="27" t="s">
        <v>14</v>
      </c>
      <c r="E43" s="131">
        <f>SUM(E36:E42)</f>
        <v>0</v>
      </c>
      <c r="F43" s="117">
        <f>C43+E43</f>
        <v>0</v>
      </c>
      <c r="G43" s="22" t="s">
        <v>15</v>
      </c>
    </row>
    <row r="44" spans="1:7" ht="37" thickTop="1">
      <c r="B44" s="30" t="s">
        <v>22</v>
      </c>
      <c r="D44" s="188" t="s">
        <v>21</v>
      </c>
      <c r="E44" s="188"/>
      <c r="F44" s="189">
        <f>F11+F19+F27+F35+F43</f>
        <v>2.0833333333333336E-2</v>
      </c>
      <c r="G44" s="190"/>
    </row>
    <row r="45" spans="1:7">
      <c r="A45" s="28"/>
      <c r="B45" s="40" t="s">
        <v>96</v>
      </c>
      <c r="C45" s="41"/>
      <c r="D45" s="42"/>
      <c r="F45" s="191" t="s">
        <v>91</v>
      </c>
      <c r="G45" s="192"/>
    </row>
    <row r="46" spans="1:7" ht="37" customHeight="1">
      <c r="A46" s="28"/>
      <c r="B46" s="43"/>
      <c r="C46" s="44"/>
      <c r="D46" s="120"/>
      <c r="E46" s="119" t="s">
        <v>26</v>
      </c>
      <c r="F46" s="118"/>
      <c r="G46" s="118"/>
    </row>
    <row r="47" spans="1:7" ht="30" customHeight="1">
      <c r="A47" s="28"/>
      <c r="B47" s="3"/>
      <c r="C47" s="3"/>
      <c r="D47" s="3"/>
      <c r="E47" s="3"/>
      <c r="F47" s="29"/>
      <c r="G47" s="29"/>
    </row>
    <row r="48" spans="1:7" ht="30" customHeight="1">
      <c r="A48" s="28"/>
      <c r="B48" s="3"/>
      <c r="C48" s="3"/>
      <c r="D48" s="3"/>
      <c r="E48" s="3"/>
      <c r="F48" s="29"/>
      <c r="G48" s="29"/>
    </row>
  </sheetData>
  <sheetProtection insertRows="0" selectLockedCells="1"/>
  <mergeCells count="18">
    <mergeCell ref="A28:A35"/>
    <mergeCell ref="F34:G34"/>
    <mergeCell ref="A2:A3"/>
    <mergeCell ref="B2:B3"/>
    <mergeCell ref="C2:C3"/>
    <mergeCell ref="D2:D3"/>
    <mergeCell ref="E2:E3"/>
    <mergeCell ref="A4:A11"/>
    <mergeCell ref="F10:G10"/>
    <mergeCell ref="A12:A19"/>
    <mergeCell ref="F18:G18"/>
    <mergeCell ref="A20:A27"/>
    <mergeCell ref="F26:G26"/>
    <mergeCell ref="A36:A43"/>
    <mergeCell ref="F42:G42"/>
    <mergeCell ref="D44:E44"/>
    <mergeCell ref="F44:G44"/>
    <mergeCell ref="F45:G45"/>
  </mergeCells>
  <conditionalFormatting sqref="F44:G44">
    <cfRule type="cellIs" dxfId="1" priority="1" operator="greaterThan">
      <formula>$F$45</formula>
    </cfRule>
  </conditionalFormatting>
  <dataValidations count="1">
    <dataValidation type="list" allowBlank="1" showInputMessage="1" showErrorMessage="1" sqref="B4:B10 D4:D10 B12:B18 D12:D18 B20:B26 D20:D26 B28:B34 D28:D34 B36:B42 D36:D42">
      <formula1>OFFSET(deroulante,0,0,COUNTA(deroulante)-COUNTIF(deroulante,""))</formula1>
    </dataValidation>
  </dataValidations>
  <printOptions horizontalCentered="1"/>
  <pageMargins left="0" right="0" top="0" bottom="0" header="0" footer="0"/>
  <pageSetup paperSize="9" scale="57" orientation="portrait" horizontalDpi="4294967292" verticalDpi="4294967292"/>
  <colBreaks count="1" manualBreakCount="1">
    <brk id="1" max="1048575" man="1"/>
  </colBreaks>
  <extLst>
    <ext xmlns:mx="http://schemas.microsoft.com/office/mac/excel/2008/main" uri="{64002731-A6B0-56B0-2670-7721B7C09600}">
      <mx:PLV Mode="0" OnePage="0" WScale="10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J48"/>
  <sheetViews>
    <sheetView workbookViewId="0">
      <selection activeCell="E10" sqref="E10"/>
    </sheetView>
  </sheetViews>
  <sheetFormatPr baseColWidth="10" defaultColWidth="10.83203125" defaultRowHeight="36" x14ac:dyDescent="0"/>
  <cols>
    <col min="1" max="1" width="4.5" style="4" customWidth="1"/>
    <col min="2" max="2" width="66.83203125" style="1" customWidth="1"/>
    <col min="3" max="3" width="7" style="1" customWidth="1"/>
    <col min="4" max="4" width="66.83203125" style="1" customWidth="1"/>
    <col min="5" max="5" width="7.1640625" style="1" customWidth="1"/>
    <col min="6" max="6" width="5.33203125" style="10" customWidth="1"/>
    <col min="7" max="7" width="4" style="11" customWidth="1"/>
    <col min="8" max="36" width="10.83203125" style="33"/>
    <col min="37" max="16384" width="10.83203125" style="1"/>
  </cols>
  <sheetData>
    <row r="1" spans="1:36" s="6" customFormat="1" ht="44" customHeight="1" thickBot="1">
      <c r="A1" s="5"/>
      <c r="B1" s="47" t="s">
        <v>25</v>
      </c>
      <c r="C1" s="7"/>
      <c r="D1" s="46" t="s">
        <v>24</v>
      </c>
      <c r="E1" s="8"/>
      <c r="F1" s="9"/>
      <c r="G1" s="9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</row>
    <row r="2" spans="1:36" ht="19" customHeight="1" thickTop="1">
      <c r="A2" s="193"/>
      <c r="B2" s="195" t="s">
        <v>0</v>
      </c>
      <c r="C2" s="197" t="s">
        <v>92</v>
      </c>
      <c r="D2" s="205" t="s">
        <v>1</v>
      </c>
      <c r="E2" s="201" t="s">
        <v>92</v>
      </c>
    </row>
    <row r="3" spans="1:36" ht="18">
      <c r="A3" s="194"/>
      <c r="B3" s="196"/>
      <c r="C3" s="198"/>
      <c r="D3" s="206"/>
      <c r="E3" s="202"/>
    </row>
    <row r="4" spans="1:36" s="2" customFormat="1" ht="30" customHeight="1">
      <c r="A4" s="183" t="s">
        <v>2</v>
      </c>
      <c r="B4" s="101"/>
      <c r="C4" s="90"/>
      <c r="D4" s="104"/>
      <c r="E4" s="121"/>
      <c r="F4" s="12"/>
      <c r="G4" s="1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</row>
    <row r="5" spans="1:36" ht="30" customHeight="1">
      <c r="A5" s="184"/>
      <c r="B5" s="102"/>
      <c r="C5" s="91"/>
      <c r="D5" s="105"/>
      <c r="E5" s="122"/>
      <c r="F5" s="14"/>
      <c r="G5" s="15"/>
    </row>
    <row r="6" spans="1:36" ht="30" customHeight="1">
      <c r="A6" s="184"/>
      <c r="B6" s="102"/>
      <c r="C6" s="91"/>
      <c r="D6" s="105"/>
      <c r="E6" s="122"/>
      <c r="F6" s="14"/>
      <c r="G6" s="15"/>
    </row>
    <row r="7" spans="1:36" ht="30" customHeight="1">
      <c r="A7" s="184"/>
      <c r="B7" s="103" t="s">
        <v>160</v>
      </c>
      <c r="C7" s="91">
        <v>1.7361111111111112E-2</v>
      </c>
      <c r="D7" s="105"/>
      <c r="E7" s="122"/>
      <c r="F7" s="14"/>
      <c r="G7" s="15"/>
    </row>
    <row r="8" spans="1:36" ht="30" customHeight="1">
      <c r="A8" s="184"/>
      <c r="B8" s="103"/>
      <c r="C8" s="91"/>
      <c r="D8" s="105"/>
      <c r="E8" s="122"/>
      <c r="F8" s="14"/>
      <c r="G8" s="15"/>
    </row>
    <row r="9" spans="1:36" ht="30" customHeight="1">
      <c r="A9" s="184"/>
      <c r="B9" s="103"/>
      <c r="C9" s="91"/>
      <c r="D9" s="105" t="s">
        <v>160</v>
      </c>
      <c r="E9" s="122">
        <v>3.472222222222222E-3</v>
      </c>
      <c r="F9" s="14"/>
      <c r="G9" s="15"/>
    </row>
    <row r="10" spans="1:36" ht="30" customHeight="1" thickBot="1">
      <c r="A10" s="184"/>
      <c r="B10" s="102"/>
      <c r="C10" s="92"/>
      <c r="D10" s="105"/>
      <c r="E10" s="123"/>
      <c r="F10" s="204" t="s">
        <v>16</v>
      </c>
      <c r="G10" s="178"/>
    </row>
    <row r="11" spans="1:36" ht="19" customHeight="1" thickTop="1" thickBot="1">
      <c r="A11" s="185"/>
      <c r="B11" s="24" t="s">
        <v>13</v>
      </c>
      <c r="C11" s="93">
        <f>SUM(C4:C10)</f>
        <v>1.7361111111111112E-2</v>
      </c>
      <c r="D11" s="23" t="s">
        <v>14</v>
      </c>
      <c r="E11" s="124">
        <f>SUM(E4:E10)</f>
        <v>3.472222222222222E-3</v>
      </c>
      <c r="F11" s="117">
        <f>C11+E11</f>
        <v>2.0833333333333336E-2</v>
      </c>
      <c r="G11" s="16" t="s">
        <v>15</v>
      </c>
    </row>
    <row r="12" spans="1:36" ht="30" customHeight="1" thickTop="1">
      <c r="A12" s="179" t="s">
        <v>3</v>
      </c>
      <c r="B12" s="106"/>
      <c r="C12" s="94"/>
      <c r="D12" s="107"/>
      <c r="E12" s="125"/>
      <c r="F12" s="17"/>
      <c r="G12" s="18"/>
    </row>
    <row r="13" spans="1:36" ht="30" customHeight="1">
      <c r="A13" s="180"/>
      <c r="B13" s="35"/>
      <c r="C13" s="91"/>
      <c r="D13" s="36"/>
      <c r="E13" s="122"/>
      <c r="F13" s="14"/>
      <c r="G13" s="15"/>
    </row>
    <row r="14" spans="1:36" ht="30" customHeight="1">
      <c r="A14" s="180"/>
      <c r="B14" s="35"/>
      <c r="C14" s="91"/>
      <c r="D14" s="36"/>
      <c r="E14" s="122"/>
      <c r="F14" s="14"/>
      <c r="G14" s="15"/>
    </row>
    <row r="15" spans="1:36" ht="30" customHeight="1">
      <c r="A15" s="180"/>
      <c r="B15" s="35"/>
      <c r="C15" s="91"/>
      <c r="D15" s="36"/>
      <c r="E15" s="122"/>
      <c r="F15" s="14"/>
      <c r="G15" s="15"/>
    </row>
    <row r="16" spans="1:36" ht="30" customHeight="1">
      <c r="A16" s="180"/>
      <c r="B16" s="35"/>
      <c r="C16" s="91"/>
      <c r="D16" s="36"/>
      <c r="E16" s="122"/>
      <c r="F16" s="14"/>
      <c r="G16" s="15"/>
    </row>
    <row r="17" spans="1:7" ht="30" customHeight="1">
      <c r="A17" s="180"/>
      <c r="B17" s="35"/>
      <c r="C17" s="91"/>
      <c r="D17" s="36"/>
      <c r="E17" s="122"/>
      <c r="F17" s="14"/>
      <c r="G17" s="15"/>
    </row>
    <row r="18" spans="1:7" ht="30" customHeight="1" thickBot="1">
      <c r="A18" s="180"/>
      <c r="B18" s="37"/>
      <c r="C18" s="95"/>
      <c r="D18" s="38"/>
      <c r="E18" s="126"/>
      <c r="F18" s="203" t="s">
        <v>17</v>
      </c>
      <c r="G18" s="178"/>
    </row>
    <row r="19" spans="1:7" ht="18" customHeight="1" thickTop="1" thickBot="1">
      <c r="A19" s="181"/>
      <c r="B19" s="31" t="s">
        <v>13</v>
      </c>
      <c r="C19" s="96">
        <f>SUM(C12:C18)</f>
        <v>0</v>
      </c>
      <c r="D19" s="25" t="s">
        <v>14</v>
      </c>
      <c r="E19" s="127">
        <f>SUM(E12:E18)</f>
        <v>0</v>
      </c>
      <c r="F19" s="117">
        <f>C19+E19</f>
        <v>0</v>
      </c>
      <c r="G19" s="19" t="s">
        <v>15</v>
      </c>
    </row>
    <row r="20" spans="1:7" ht="30" customHeight="1" thickTop="1">
      <c r="A20" s="182" t="s">
        <v>4</v>
      </c>
      <c r="B20" s="108"/>
      <c r="C20" s="97"/>
      <c r="D20" s="110"/>
      <c r="E20" s="128"/>
      <c r="F20" s="20"/>
      <c r="G20" s="21"/>
    </row>
    <row r="21" spans="1:7" ht="30" customHeight="1">
      <c r="A21" s="180"/>
      <c r="B21" s="102"/>
      <c r="C21" s="91"/>
      <c r="D21" s="105"/>
      <c r="E21" s="122"/>
      <c r="F21" s="14"/>
      <c r="G21" s="15"/>
    </row>
    <row r="22" spans="1:7" ht="30" customHeight="1">
      <c r="A22" s="180"/>
      <c r="B22" s="102"/>
      <c r="C22" s="91"/>
      <c r="D22" s="36"/>
      <c r="E22" s="122"/>
      <c r="F22" s="14"/>
      <c r="G22" s="15"/>
    </row>
    <row r="23" spans="1:7" ht="30" customHeight="1">
      <c r="A23" s="180"/>
      <c r="B23" s="102"/>
      <c r="C23" s="91"/>
      <c r="D23" s="36"/>
      <c r="E23" s="122"/>
      <c r="F23" s="14"/>
      <c r="G23" s="15"/>
    </row>
    <row r="24" spans="1:7" ht="30" customHeight="1">
      <c r="A24" s="180"/>
      <c r="B24" s="102"/>
      <c r="C24" s="91"/>
      <c r="D24" s="36"/>
      <c r="E24" s="122"/>
      <c r="F24" s="14"/>
      <c r="G24" s="15"/>
    </row>
    <row r="25" spans="1:7" ht="30" customHeight="1">
      <c r="A25" s="180"/>
      <c r="B25" s="102"/>
      <c r="C25" s="91"/>
      <c r="D25" s="36"/>
      <c r="E25" s="122"/>
      <c r="F25" s="14"/>
      <c r="G25" s="15"/>
    </row>
    <row r="26" spans="1:7" ht="30" customHeight="1" thickBot="1">
      <c r="A26" s="180"/>
      <c r="B26" s="109"/>
      <c r="C26" s="95"/>
      <c r="D26" s="39"/>
      <c r="E26" s="126"/>
      <c r="F26" s="203" t="s">
        <v>18</v>
      </c>
      <c r="G26" s="178"/>
    </row>
    <row r="27" spans="1:7" ht="18" customHeight="1" thickTop="1" thickBot="1">
      <c r="A27" s="181"/>
      <c r="B27" s="31" t="s">
        <v>13</v>
      </c>
      <c r="C27" s="96">
        <f>SUM(C20:C26)</f>
        <v>0</v>
      </c>
      <c r="D27" s="25" t="s">
        <v>14</v>
      </c>
      <c r="E27" s="127">
        <f>SUM(E20:E26)</f>
        <v>0</v>
      </c>
      <c r="F27" s="117">
        <f>C27+E27</f>
        <v>0</v>
      </c>
      <c r="G27" s="19" t="s">
        <v>15</v>
      </c>
    </row>
    <row r="28" spans="1:7" ht="30" customHeight="1" thickTop="1">
      <c r="A28" s="182" t="s">
        <v>5</v>
      </c>
      <c r="B28" s="111"/>
      <c r="C28" s="97"/>
      <c r="D28" s="110"/>
      <c r="E28" s="128"/>
      <c r="F28" s="20"/>
      <c r="G28" s="21"/>
    </row>
    <row r="29" spans="1:7" ht="30" customHeight="1">
      <c r="A29" s="180"/>
      <c r="B29" s="112"/>
      <c r="C29" s="91"/>
      <c r="D29" s="105"/>
      <c r="E29" s="122"/>
      <c r="F29" s="14"/>
      <c r="G29" s="15"/>
    </row>
    <row r="30" spans="1:7" ht="30" customHeight="1">
      <c r="A30" s="180"/>
      <c r="B30" s="112"/>
      <c r="C30" s="91"/>
      <c r="D30" s="105"/>
      <c r="E30" s="122"/>
      <c r="F30" s="14"/>
      <c r="G30" s="15"/>
    </row>
    <row r="31" spans="1:7" ht="30" customHeight="1">
      <c r="A31" s="180"/>
      <c r="B31" s="113"/>
      <c r="C31" s="98"/>
      <c r="D31" s="115"/>
      <c r="E31" s="129"/>
      <c r="F31" s="14"/>
      <c r="G31" s="15"/>
    </row>
    <row r="32" spans="1:7" ht="30" customHeight="1">
      <c r="A32" s="180"/>
      <c r="B32" s="113"/>
      <c r="C32" s="98"/>
      <c r="D32" s="105"/>
      <c r="E32" s="129"/>
      <c r="F32" s="14"/>
      <c r="G32" s="15"/>
    </row>
    <row r="33" spans="1:7" ht="30" customHeight="1">
      <c r="A33" s="180"/>
      <c r="B33" s="113"/>
      <c r="C33" s="98"/>
      <c r="D33" s="105"/>
      <c r="E33" s="129"/>
      <c r="F33" s="14"/>
      <c r="G33" s="15"/>
    </row>
    <row r="34" spans="1:7" ht="30" customHeight="1" thickBot="1">
      <c r="A34" s="180"/>
      <c r="B34" s="114"/>
      <c r="C34" s="99"/>
      <c r="D34" s="116"/>
      <c r="E34" s="130"/>
      <c r="F34" s="203" t="s">
        <v>19</v>
      </c>
      <c r="G34" s="178"/>
    </row>
    <row r="35" spans="1:7" ht="18" customHeight="1" thickTop="1" thickBot="1">
      <c r="A35" s="181"/>
      <c r="B35" s="31" t="s">
        <v>13</v>
      </c>
      <c r="C35" s="96">
        <f>SUM(C28:C34)</f>
        <v>0</v>
      </c>
      <c r="D35" s="25" t="s">
        <v>14</v>
      </c>
      <c r="E35" s="127">
        <f>SUM(E28:E34)</f>
        <v>0</v>
      </c>
      <c r="F35" s="117">
        <f>C35+E35</f>
        <v>0</v>
      </c>
      <c r="G35" s="19" t="s">
        <v>15</v>
      </c>
    </row>
    <row r="36" spans="1:7" ht="30" customHeight="1" thickTop="1">
      <c r="A36" s="184" t="s">
        <v>6</v>
      </c>
      <c r="B36" s="113"/>
      <c r="C36" s="91"/>
      <c r="D36" s="105"/>
      <c r="E36" s="122"/>
    </row>
    <row r="37" spans="1:7" ht="30" customHeight="1">
      <c r="A37" s="184"/>
      <c r="B37" s="113"/>
      <c r="C37" s="91"/>
      <c r="D37" s="105"/>
      <c r="E37" s="122"/>
    </row>
    <row r="38" spans="1:7" ht="30" customHeight="1">
      <c r="A38" s="184"/>
      <c r="B38" s="113"/>
      <c r="C38" s="91"/>
      <c r="D38" s="105"/>
      <c r="E38" s="122"/>
    </row>
    <row r="39" spans="1:7" ht="30" customHeight="1">
      <c r="A39" s="184"/>
      <c r="B39" s="113"/>
      <c r="C39" s="91"/>
      <c r="D39" s="105"/>
      <c r="E39" s="122"/>
    </row>
    <row r="40" spans="1:7" ht="30" customHeight="1">
      <c r="A40" s="184"/>
      <c r="B40" s="113"/>
      <c r="C40" s="91"/>
      <c r="D40" s="105"/>
      <c r="E40" s="122"/>
    </row>
    <row r="41" spans="1:7" ht="30" customHeight="1">
      <c r="A41" s="184"/>
      <c r="B41" s="113"/>
      <c r="C41" s="91"/>
      <c r="D41" s="105"/>
      <c r="E41" s="122"/>
    </row>
    <row r="42" spans="1:7" ht="30" customHeight="1" thickBot="1">
      <c r="A42" s="184"/>
      <c r="B42" s="114"/>
      <c r="C42" s="95"/>
      <c r="D42" s="116"/>
      <c r="E42" s="126"/>
      <c r="F42" s="203" t="s">
        <v>20</v>
      </c>
      <c r="G42" s="187"/>
    </row>
    <row r="43" spans="1:7" ht="18" customHeight="1" thickTop="1" thickBot="1">
      <c r="A43" s="186"/>
      <c r="B43" s="26" t="s">
        <v>13</v>
      </c>
      <c r="C43" s="100">
        <f>SUM(C36:C42)</f>
        <v>0</v>
      </c>
      <c r="D43" s="27" t="s">
        <v>14</v>
      </c>
      <c r="E43" s="131">
        <f>SUM(E36:E42)</f>
        <v>0</v>
      </c>
      <c r="F43" s="117">
        <f>C43+E43</f>
        <v>0</v>
      </c>
      <c r="G43" s="22" t="s">
        <v>15</v>
      </c>
    </row>
    <row r="44" spans="1:7" ht="37" thickTop="1">
      <c r="B44" s="30" t="s">
        <v>22</v>
      </c>
      <c r="D44" s="188" t="s">
        <v>21</v>
      </c>
      <c r="E44" s="188"/>
      <c r="F44" s="189">
        <f>F11+F19+F27+F35+F43</f>
        <v>2.0833333333333336E-2</v>
      </c>
      <c r="G44" s="190"/>
    </row>
    <row r="45" spans="1:7">
      <c r="A45" s="28"/>
      <c r="B45" s="40" t="s">
        <v>96</v>
      </c>
      <c r="C45" s="41"/>
      <c r="D45" s="42"/>
      <c r="F45" s="191" t="s">
        <v>91</v>
      </c>
      <c r="G45" s="192"/>
    </row>
    <row r="46" spans="1:7" ht="37" customHeight="1">
      <c r="A46" s="28"/>
      <c r="B46" s="43"/>
      <c r="C46" s="44"/>
      <c r="D46" s="120"/>
      <c r="E46" s="119" t="s">
        <v>26</v>
      </c>
      <c r="F46" s="118"/>
      <c r="G46" s="118"/>
    </row>
    <row r="47" spans="1:7" ht="30" customHeight="1">
      <c r="A47" s="28"/>
      <c r="B47" s="3"/>
      <c r="C47" s="3"/>
      <c r="D47" s="3"/>
      <c r="E47" s="3"/>
      <c r="F47" s="29"/>
      <c r="G47" s="29"/>
    </row>
    <row r="48" spans="1:7" ht="30" customHeight="1">
      <c r="A48" s="28"/>
      <c r="B48" s="3"/>
      <c r="C48" s="3"/>
      <c r="D48" s="3"/>
      <c r="E48" s="3"/>
      <c r="F48" s="29"/>
      <c r="G48" s="29"/>
    </row>
  </sheetData>
  <sheetProtection insertRows="0" selectLockedCells="1"/>
  <mergeCells count="18">
    <mergeCell ref="A36:A43"/>
    <mergeCell ref="F42:G42"/>
    <mergeCell ref="D44:E44"/>
    <mergeCell ref="F44:G44"/>
    <mergeCell ref="F45:G45"/>
    <mergeCell ref="F10:G10"/>
    <mergeCell ref="A12:A19"/>
    <mergeCell ref="F18:G18"/>
    <mergeCell ref="A20:A27"/>
    <mergeCell ref="F26:G26"/>
    <mergeCell ref="A28:A35"/>
    <mergeCell ref="F34:G34"/>
    <mergeCell ref="A2:A3"/>
    <mergeCell ref="B2:B3"/>
    <mergeCell ref="C2:C3"/>
    <mergeCell ref="D2:D3"/>
    <mergeCell ref="E2:E3"/>
    <mergeCell ref="A4:A11"/>
  </mergeCells>
  <conditionalFormatting sqref="F44:G44">
    <cfRule type="cellIs" dxfId="0" priority="1" operator="greaterThan">
      <formula>$F$45</formula>
    </cfRule>
  </conditionalFormatting>
  <dataValidations count="1">
    <dataValidation type="list" allowBlank="1" showInputMessage="1" showErrorMessage="1" sqref="B4:B10 D4:D10 B12:B18 D12:D18 B20:B26 D20:D26 B28:B34 D28:D34 B36:B42 D36:D42">
      <formula1>OFFSET(deroulante,0,0,COUNTA(deroulante)-COUNTIF(deroulante,""))</formula1>
    </dataValidation>
  </dataValidations>
  <printOptions horizontalCentered="1"/>
  <pageMargins left="0" right="0" top="0" bottom="0" header="0" footer="0"/>
  <pageSetup paperSize="9" scale="57" orientation="portrait" horizontalDpi="4294967292" verticalDpi="4294967292"/>
  <colBreaks count="1" manualBreakCount="1">
    <brk id="1" max="1048575" man="1"/>
  </colBreaks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Récap tâches 2014</vt:lpstr>
      <vt:lpstr>Planning type</vt:lpstr>
      <vt:lpstr>Semaine 2</vt:lpstr>
      <vt:lpstr>Semaine 3</vt:lpstr>
      <vt:lpstr>Semaine 4</vt:lpstr>
      <vt:lpstr>Semaine 5</vt:lpstr>
      <vt:lpstr>Semaine 6</vt:lpstr>
      <vt:lpstr>Semaine 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2014-01-20T08:59:54Z</cp:lastPrinted>
  <dcterms:created xsi:type="dcterms:W3CDTF">2013-09-16T07:17:31Z</dcterms:created>
  <dcterms:modified xsi:type="dcterms:W3CDTF">2014-04-23T13:18:47Z</dcterms:modified>
</cp:coreProperties>
</file>