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codeName="ThisWorkbook" autoCompressPictures="0"/>
  <bookViews>
    <workbookView xWindow="2340" yWindow="0" windowWidth="34820" windowHeight="20460" tabRatio="500"/>
  </bookViews>
  <sheets>
    <sheet name="S.28" sheetId="27" r:id="rId1"/>
  </sheets>
  <definedNames>
    <definedName name="categorie">#REF!</definedName>
    <definedName name="Catégorie">#REF!</definedName>
    <definedName name="compte">#REF!</definedName>
    <definedName name="comptes">#REF!</definedName>
    <definedName name="deroulante">#REF!</definedName>
    <definedName name="donnees">#REF!</definedName>
    <definedName name="listecible">#REF!</definedName>
    <definedName name="statut">#REF!</definedName>
    <definedName name="t">OFFSET(#REF!,,,COUNTA(#REF!))</definedName>
    <definedName name="taches" localSheetId="0">OFFSET(#REF!,,,COUNTA(#REF!))</definedName>
    <definedName name="taches">OFFSET(#REF!,,,COUNTA(#REF!))</definedName>
    <definedName name="_xlnm.Print_Area" localSheetId="0">S.28!$A$2:$I$47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3" i="27" l="1"/>
  <c r="P4" i="27"/>
  <c r="P5" i="27"/>
  <c r="P6" i="27"/>
  <c r="P7" i="27"/>
  <c r="P8" i="27"/>
  <c r="P9" i="27"/>
  <c r="P10" i="27"/>
  <c r="P11" i="27"/>
  <c r="P12" i="27"/>
  <c r="P13" i="27"/>
  <c r="P14" i="27"/>
  <c r="P15" i="27"/>
  <c r="P16" i="27"/>
  <c r="P17" i="27"/>
  <c r="P18" i="27"/>
  <c r="P19" i="27"/>
  <c r="P20" i="27"/>
  <c r="P21" i="27"/>
  <c r="P22" i="27"/>
  <c r="P23" i="27"/>
  <c r="P24" i="27"/>
  <c r="P25" i="27"/>
  <c r="P26" i="27"/>
  <c r="P27" i="27"/>
  <c r="P28" i="27"/>
  <c r="P29" i="27"/>
  <c r="P30" i="27"/>
  <c r="P31" i="27"/>
  <c r="P32" i="27"/>
  <c r="P33" i="27"/>
  <c r="P34" i="27"/>
  <c r="P35" i="27"/>
  <c r="P36" i="27"/>
  <c r="P37" i="27"/>
  <c r="P38" i="27"/>
  <c r="P39" i="27"/>
  <c r="P40" i="27"/>
  <c r="P41" i="27"/>
  <c r="P42" i="27"/>
  <c r="P43" i="27"/>
  <c r="P44" i="27"/>
  <c r="P45" i="27"/>
  <c r="P46" i="27"/>
  <c r="P47" i="27"/>
  <c r="P48" i="27"/>
  <c r="P49" i="27"/>
  <c r="P50" i="27"/>
  <c r="P51" i="27"/>
  <c r="P52" i="27"/>
  <c r="P53" i="27"/>
  <c r="P54" i="27"/>
  <c r="P55" i="27"/>
  <c r="P56" i="27"/>
  <c r="P57" i="27"/>
  <c r="P58" i="27"/>
  <c r="P59" i="27"/>
  <c r="P60" i="27"/>
  <c r="P61" i="27"/>
  <c r="P62" i="27"/>
  <c r="P63" i="27"/>
  <c r="P64" i="27"/>
  <c r="P65" i="27"/>
  <c r="P66" i="27"/>
  <c r="P67" i="27"/>
  <c r="P68" i="27"/>
  <c r="P69" i="27"/>
  <c r="P70" i="27"/>
  <c r="P71" i="27"/>
  <c r="P2" i="27"/>
  <c r="L2" i="27"/>
  <c r="M2" i="27"/>
  <c r="L3" i="27"/>
  <c r="M3" i="27"/>
  <c r="L4" i="27"/>
  <c r="M4" i="27"/>
  <c r="L5" i="27"/>
  <c r="M5" i="27"/>
  <c r="L6" i="27"/>
  <c r="M6" i="27"/>
  <c r="L7" i="27"/>
  <c r="M7" i="27"/>
  <c r="L8" i="27"/>
  <c r="M8" i="27"/>
  <c r="L9" i="27"/>
  <c r="M9" i="27"/>
  <c r="L10" i="27"/>
  <c r="M10" i="27"/>
  <c r="L11" i="27"/>
  <c r="M11" i="27"/>
  <c r="L12" i="27"/>
  <c r="M12" i="27"/>
  <c r="L13" i="27"/>
  <c r="M13" i="27"/>
  <c r="L14" i="27"/>
  <c r="M14" i="27"/>
  <c r="L15" i="27"/>
  <c r="M15" i="27"/>
  <c r="L16" i="27"/>
  <c r="M16" i="27"/>
  <c r="L17" i="27"/>
  <c r="M17" i="27"/>
  <c r="L18" i="27"/>
  <c r="M18" i="27"/>
  <c r="L19" i="27"/>
  <c r="M19" i="27"/>
  <c r="L20" i="27"/>
  <c r="M20" i="27"/>
  <c r="L21" i="27"/>
  <c r="M21" i="27"/>
  <c r="L22" i="27"/>
  <c r="M22" i="27"/>
  <c r="L23" i="27"/>
  <c r="M23" i="27"/>
  <c r="L24" i="27"/>
  <c r="M24" i="27"/>
  <c r="L25" i="27"/>
  <c r="M25" i="27"/>
  <c r="L26" i="27"/>
  <c r="M26" i="27"/>
  <c r="L27" i="27"/>
  <c r="M27" i="27"/>
  <c r="L28" i="27"/>
  <c r="M28" i="27"/>
  <c r="L29" i="27"/>
  <c r="M29" i="27"/>
  <c r="L30" i="27"/>
  <c r="M30" i="27"/>
  <c r="L31" i="27"/>
  <c r="M31" i="27"/>
  <c r="L32" i="27"/>
  <c r="M32" i="27"/>
  <c r="L33" i="27"/>
  <c r="M33" i="27"/>
  <c r="L34" i="27"/>
  <c r="M34" i="27"/>
  <c r="L35" i="27"/>
  <c r="M35" i="27"/>
  <c r="L36" i="27"/>
  <c r="M36" i="27"/>
  <c r="L37" i="27"/>
  <c r="M37" i="27"/>
  <c r="L38" i="27"/>
  <c r="M38" i="27"/>
  <c r="L39" i="27"/>
  <c r="M39" i="27"/>
  <c r="L40" i="27"/>
  <c r="M40" i="27"/>
  <c r="L41" i="27"/>
  <c r="M41" i="27"/>
  <c r="L42" i="27"/>
  <c r="M42" i="27"/>
  <c r="L43" i="27"/>
  <c r="M43" i="27"/>
  <c r="L44" i="27"/>
  <c r="M44" i="27"/>
  <c r="L45" i="27"/>
  <c r="M45" i="27"/>
  <c r="L46" i="27"/>
  <c r="M46" i="27"/>
  <c r="L47" i="27"/>
  <c r="M47" i="27"/>
  <c r="L48" i="27"/>
  <c r="M48" i="27"/>
  <c r="L49" i="27"/>
  <c r="M49" i="27"/>
  <c r="L50" i="27"/>
  <c r="M50" i="27"/>
  <c r="L51" i="27"/>
  <c r="M51" i="27"/>
  <c r="L52" i="27"/>
  <c r="M52" i="27"/>
  <c r="L53" i="27"/>
  <c r="M53" i="27"/>
  <c r="L54" i="27"/>
  <c r="M54" i="27"/>
  <c r="L55" i="27"/>
  <c r="M55" i="27"/>
  <c r="L56" i="27"/>
  <c r="M56" i="27"/>
  <c r="L57" i="27"/>
  <c r="M57" i="27"/>
  <c r="L58" i="27"/>
  <c r="M58" i="27"/>
  <c r="L59" i="27"/>
  <c r="M59" i="27"/>
  <c r="L60" i="27"/>
  <c r="M60" i="27"/>
  <c r="L61" i="27"/>
  <c r="M61" i="27"/>
  <c r="L62" i="27"/>
  <c r="M62" i="27"/>
  <c r="L63" i="27"/>
  <c r="M63" i="27"/>
  <c r="L64" i="27"/>
  <c r="M64" i="27"/>
  <c r="L65" i="27"/>
  <c r="M65" i="27"/>
  <c r="L66" i="27"/>
  <c r="M66" i="27"/>
  <c r="L67" i="27"/>
  <c r="M67" i="27"/>
  <c r="L68" i="27"/>
  <c r="M68" i="27"/>
  <c r="L69" i="27"/>
  <c r="M69" i="27"/>
  <c r="L70" i="27"/>
  <c r="M70" i="27"/>
  <c r="L71" i="27"/>
  <c r="M71" i="27"/>
  <c r="N3" i="27"/>
  <c r="O3" i="27"/>
  <c r="N4" i="27"/>
  <c r="O4" i="27"/>
  <c r="N5" i="27"/>
  <c r="O5" i="27"/>
  <c r="N6" i="27"/>
  <c r="O6" i="27"/>
  <c r="N7" i="27"/>
  <c r="O7" i="27"/>
  <c r="N8" i="27"/>
  <c r="O8" i="27"/>
  <c r="N9" i="27"/>
  <c r="O9" i="27"/>
  <c r="N10" i="27"/>
  <c r="O10" i="27"/>
  <c r="N11" i="27"/>
  <c r="O11" i="27"/>
  <c r="N12" i="27"/>
  <c r="N13" i="27"/>
  <c r="N14" i="27"/>
  <c r="N15" i="27"/>
  <c r="N16" i="27"/>
  <c r="N17" i="27"/>
  <c r="N18" i="27"/>
  <c r="N19" i="27"/>
  <c r="N20" i="27"/>
  <c r="N21" i="27"/>
  <c r="N22" i="27"/>
  <c r="N23" i="27"/>
  <c r="N24" i="27"/>
  <c r="N25" i="27"/>
  <c r="N26" i="27"/>
  <c r="N27" i="27"/>
  <c r="N28" i="27"/>
  <c r="N29" i="27"/>
  <c r="N30" i="27"/>
  <c r="N31" i="27"/>
  <c r="N32" i="27"/>
  <c r="N33" i="27"/>
  <c r="N34" i="27"/>
  <c r="N35" i="27"/>
  <c r="N36" i="27"/>
  <c r="N37" i="27"/>
  <c r="N38" i="27"/>
  <c r="N39" i="27"/>
  <c r="N40" i="27"/>
  <c r="N41" i="27"/>
  <c r="N42" i="27"/>
  <c r="N43" i="27"/>
  <c r="N44" i="27"/>
  <c r="N45" i="27"/>
  <c r="N46" i="27"/>
  <c r="N47" i="27"/>
  <c r="N48" i="27"/>
  <c r="N49" i="27"/>
  <c r="N50" i="27"/>
  <c r="N51" i="27"/>
  <c r="N52" i="27"/>
  <c r="N53" i="27"/>
  <c r="N54" i="27"/>
  <c r="N55" i="27"/>
  <c r="N56" i="27"/>
  <c r="N57" i="27"/>
  <c r="N58" i="27"/>
  <c r="N59" i="27"/>
  <c r="N60" i="27"/>
  <c r="N61" i="27"/>
  <c r="N62" i="27"/>
  <c r="N63" i="27"/>
  <c r="N64" i="27"/>
  <c r="N65" i="27"/>
  <c r="N66" i="27"/>
  <c r="N67" i="27"/>
  <c r="N68" i="27"/>
  <c r="N69" i="27"/>
  <c r="N70" i="27"/>
  <c r="N71" i="27"/>
  <c r="N72" i="27"/>
  <c r="N2" i="27"/>
  <c r="O2" i="27"/>
  <c r="N73" i="27"/>
  <c r="N74" i="27"/>
  <c r="N75" i="27"/>
  <c r="G12" i="27"/>
  <c r="D12" i="27"/>
  <c r="H12" i="27"/>
  <c r="D20" i="27"/>
  <c r="G20" i="27"/>
  <c r="H20" i="27"/>
  <c r="D28" i="27"/>
  <c r="G28" i="27"/>
  <c r="H28" i="27"/>
  <c r="D36" i="27"/>
  <c r="G36" i="27"/>
  <c r="H36" i="27"/>
  <c r="D44" i="27"/>
  <c r="G44" i="27"/>
  <c r="H44" i="27"/>
  <c r="H45" i="27"/>
  <c r="J45" i="27"/>
  <c r="J46" i="27"/>
</calcChain>
</file>

<file path=xl/sharedStrings.xml><?xml version="1.0" encoding="utf-8"?>
<sst xmlns="http://schemas.openxmlformats.org/spreadsheetml/2006/main" count="95" uniqueCount="45">
  <si>
    <t>Matin</t>
  </si>
  <si>
    <t>Après-midi</t>
  </si>
  <si>
    <t>LUNDI</t>
  </si>
  <si>
    <t>MARDI</t>
  </si>
  <si>
    <t>MERCREDI</t>
  </si>
  <si>
    <t>JEUDI</t>
  </si>
  <si>
    <t>VENDREDI</t>
  </si>
  <si>
    <t>Total matin (heures) :</t>
  </si>
  <si>
    <t>Total après-midi (heures) :</t>
  </si>
  <si>
    <t>h</t>
  </si>
  <si>
    <t>LU :</t>
  </si>
  <si>
    <t>MA :</t>
  </si>
  <si>
    <t>ME :</t>
  </si>
  <si>
    <t>JE :</t>
  </si>
  <si>
    <t>VE :</t>
  </si>
  <si>
    <t>Total de la semaine :</t>
  </si>
  <si>
    <t>Problèmes rencontrés durant la semaine :</t>
  </si>
  <si>
    <t>Année : 2014</t>
  </si>
  <si>
    <t>Marie</t>
  </si>
  <si>
    <t>36:30</t>
  </si>
  <si>
    <t>Temps (hh:mm)</t>
  </si>
  <si>
    <t>Temps (hh.mm)</t>
  </si>
  <si>
    <t>Organisation, plannification et suivi des tâches à faire (tableau)</t>
  </si>
  <si>
    <t xml:space="preserve"> &gt; Organisation - rangement</t>
  </si>
  <si>
    <t xml:space="preserve"> &gt; Réunion pôle - relation manager</t>
  </si>
  <si>
    <t xml:space="preserve"> &gt; Relevé d'activité - Excel</t>
  </si>
  <si>
    <t>Rangement des mails et des fichiers</t>
  </si>
  <si>
    <t xml:space="preserve"> </t>
  </si>
  <si>
    <t xml:space="preserve"> &gt; Rentrée 2014</t>
  </si>
  <si>
    <t xml:space="preserve"> &gt; Dossiers autres</t>
  </si>
  <si>
    <t xml:space="preserve"> &gt; Veille - lecture - info</t>
  </si>
  <si>
    <t xml:space="preserve"> &gt; Cartographie Recherche Alsace</t>
  </si>
  <si>
    <t xml:space="preserve"> &gt; Liste des projets du pôle</t>
  </si>
  <si>
    <t>Lecture des emails</t>
  </si>
  <si>
    <t>Semaine du   :  07 / 07  au 11 / 07</t>
  </si>
  <si>
    <t xml:space="preserve">Camemberts excel </t>
  </si>
  <si>
    <t>Brief Stéphanie pour mardi (absente)</t>
  </si>
  <si>
    <t>Mise à jour liste projet avec Stéphanie</t>
  </si>
  <si>
    <t>Ajustements et impression liste projets</t>
  </si>
  <si>
    <t>Relecture livret des personnels, rendu à Fanny</t>
  </si>
  <si>
    <t>Transmissions dépliant rentrée</t>
  </si>
  <si>
    <t>Mise au point graphiques sur relevé activité</t>
  </si>
  <si>
    <t>Finalisation dépliant avec Camille</t>
  </si>
  <si>
    <t>Types de tâche récupérés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</si>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</sst>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General;\-General;"/>
  </numFmts>
  <fonts count="25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rgb="FF000000"/>
      <name val="Calibri"/>
      <family val="2"/>
    </font>
    <font>
      <b/>
      <sz val="28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b/>
      <sz val="14"/>
      <color theme="1"/>
      <name val="Calibri"/>
      <family val="2"/>
    </font>
    <font>
      <b/>
      <sz val="14"/>
      <color rgb="FF000000"/>
      <name val="Calibri"/>
      <family val="2"/>
    </font>
    <font>
      <i/>
      <sz val="14"/>
      <color rgb="FF000000"/>
      <name val="Calibri"/>
      <family val="2"/>
    </font>
    <font>
      <sz val="12"/>
      <name val="Calibri"/>
      <family val="2"/>
      <scheme val="minor"/>
    </font>
    <font>
      <b/>
      <sz val="26"/>
      <name val="Calibri"/>
    </font>
    <font>
      <sz val="10"/>
      <name val="Calibri"/>
    </font>
    <font>
      <sz val="28"/>
      <name val="Calibri"/>
    </font>
    <font>
      <i/>
      <sz val="14"/>
      <name val="Calibri"/>
    </font>
    <font>
      <i/>
      <sz val="10"/>
      <name val="Calibri"/>
    </font>
    <font>
      <sz val="20"/>
      <name val="Calibri"/>
    </font>
    <font>
      <b/>
      <sz val="26"/>
      <color rgb="FF000000"/>
      <name val="Calibri"/>
      <family val="2"/>
    </font>
    <font>
      <b/>
      <sz val="36"/>
      <color rgb="FF000000"/>
      <name val="Calibri"/>
      <family val="2"/>
    </font>
    <font>
      <sz val="12"/>
      <color theme="1"/>
      <name val="Calibri"/>
      <family val="2"/>
    </font>
    <font>
      <b/>
      <sz val="22"/>
      <name val="Calibri"/>
    </font>
    <font>
      <sz val="19"/>
      <color rgb="FF000000"/>
      <name val="Calibri"/>
      <family val="2"/>
    </font>
    <font>
      <b/>
      <sz val="12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rgb="FFFABF8F"/>
        <bgColor rgb="FF000000"/>
      </patternFill>
    </fill>
    <fill>
      <patternFill patternType="solid">
        <fgColor rgb="FFC5D9F1"/>
        <bgColor rgb="FF000000"/>
      </patternFill>
    </fill>
    <fill>
      <patternFill patternType="solid">
        <fgColor rgb="FFD9D9D9"/>
        <bgColor rgb="FF000000"/>
      </patternFill>
    </fill>
  </fills>
  <borders count="67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Dashed">
        <color rgb="FF000000"/>
      </right>
      <top style="thick">
        <color rgb="FF000000"/>
      </top>
      <bottom/>
      <diagonal/>
    </border>
    <border>
      <left style="thin">
        <color rgb="FF000000"/>
      </left>
      <right style="mediumDashed">
        <color rgb="FF000000"/>
      </right>
      <top/>
      <bottom style="thin">
        <color rgb="FF000000"/>
      </bottom>
      <diagonal/>
    </border>
    <border>
      <left style="mediumDashed">
        <color rgb="FF000000"/>
      </left>
      <right style="thin">
        <color rgb="FF000000"/>
      </right>
      <top style="thick">
        <color rgb="FF000000"/>
      </top>
      <bottom/>
      <diagonal/>
    </border>
    <border>
      <left style="mediumDashed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Dashed">
        <color rgb="FF000000"/>
      </right>
      <top style="thin">
        <color rgb="FF000000"/>
      </top>
      <bottom/>
      <diagonal/>
    </border>
    <border>
      <left style="thin">
        <color rgb="FF000000"/>
      </left>
      <right style="mediumDashed">
        <color rgb="FF000000"/>
      </right>
      <top/>
      <bottom/>
      <diagonal/>
    </border>
    <border>
      <left style="mediumDashed">
        <color rgb="FF000000"/>
      </left>
      <right style="thin">
        <color rgb="FF000000"/>
      </right>
      <top style="thin">
        <color rgb="FF000000"/>
      </top>
      <bottom/>
      <diagonal/>
    </border>
    <border>
      <left style="mediumDashed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ck">
        <color auto="1"/>
      </left>
      <right style="thick">
        <color rgb="FF000000"/>
      </right>
      <top style="double">
        <color rgb="FF000000"/>
      </top>
      <bottom/>
      <diagonal/>
    </border>
    <border>
      <left style="mediumDashed">
        <color rgb="FF000000"/>
      </left>
      <right style="thin">
        <color rgb="FF000000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ck">
        <color auto="1"/>
      </left>
      <right style="thick">
        <color rgb="FF000000"/>
      </right>
      <top/>
      <bottom/>
      <diagonal/>
    </border>
    <border>
      <left style="thick">
        <color auto="1"/>
      </left>
      <right style="thick">
        <color rgb="FF000000"/>
      </right>
      <top/>
      <bottom style="double">
        <color auto="1"/>
      </bottom>
      <diagonal/>
    </border>
    <border>
      <left/>
      <right style="thin">
        <color rgb="FF000000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ck">
        <color auto="1"/>
      </left>
      <right style="thick">
        <color rgb="FF000000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rgb="FF000000"/>
      </left>
      <right style="mediumDashed">
        <color rgb="FF000000"/>
      </right>
      <top/>
      <bottom style="double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mediumDashed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auto="1"/>
      </left>
      <right style="mediumDashed">
        <color auto="1"/>
      </right>
      <top style="double">
        <color auto="1"/>
      </top>
      <bottom style="double">
        <color auto="1"/>
      </bottom>
      <diagonal/>
    </border>
    <border>
      <left style="thick">
        <color rgb="FF000000"/>
      </left>
      <right/>
      <top/>
      <bottom style="double">
        <color auto="1"/>
      </bottom>
      <diagonal/>
    </border>
    <border>
      <left style="thin">
        <color rgb="FF000000"/>
      </left>
      <right style="mediumDashed">
        <color rgb="FF000000"/>
      </right>
      <top style="double">
        <color auto="1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auto="1"/>
      </left>
      <right style="thick">
        <color rgb="FF000000"/>
      </right>
      <top style="double">
        <color auto="1"/>
      </top>
      <bottom style="double">
        <color auto="1"/>
      </bottom>
      <diagonal/>
    </border>
    <border>
      <left style="thin">
        <color rgb="FF000000"/>
      </left>
      <right style="thick">
        <color rgb="FF000000"/>
      </right>
      <top style="double">
        <color auto="1"/>
      </top>
      <bottom style="thick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mediumDashed">
        <color rgb="FF000000"/>
      </left>
      <right/>
      <top/>
      <bottom style="double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ck">
        <color rgb="FF000000"/>
      </top>
      <bottom/>
      <diagonal/>
    </border>
  </borders>
  <cellStyleXfs count="29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0">
    <xf numFmtId="0" fontId="0" fillId="0" borderId="0" xfId="0"/>
    <xf numFmtId="164" fontId="8" fillId="0" borderId="46" xfId="0" applyNumberFormat="1" applyFont="1" applyFill="1" applyBorder="1" applyAlignment="1">
      <alignment horizontal="center" vertical="center" wrapText="1"/>
    </xf>
    <xf numFmtId="164" fontId="8" fillId="0" borderId="47" xfId="0" applyNumberFormat="1" applyFont="1" applyFill="1" applyBorder="1" applyAlignment="1">
      <alignment horizontal="center" vertical="center" wrapText="1"/>
    </xf>
    <xf numFmtId="164" fontId="8" fillId="0" borderId="49" xfId="0" applyNumberFormat="1" applyFont="1" applyFill="1" applyBorder="1" applyAlignment="1">
      <alignment horizontal="center" vertical="center" wrapText="1"/>
    </xf>
    <xf numFmtId="49" fontId="10" fillId="0" borderId="13" xfId="0" applyNumberFormat="1" applyFont="1" applyBorder="1" applyAlignment="1" applyProtection="1">
      <alignment horizontal="left" vertical="center" wrapText="1" indent="1"/>
      <protection locked="0"/>
    </xf>
    <xf numFmtId="49" fontId="10" fillId="0" borderId="14" xfId="0" applyNumberFormat="1" applyFont="1" applyBorder="1" applyAlignment="1" applyProtection="1">
      <alignment horizontal="left" vertical="center" wrapText="1" indent="1"/>
      <protection locked="0"/>
    </xf>
    <xf numFmtId="49" fontId="9" fillId="0" borderId="0" xfId="0" applyNumberFormat="1" applyFont="1" applyBorder="1" applyAlignment="1" applyProtection="1">
      <alignment horizontal="left" vertical="center" wrapText="1" indent="1"/>
      <protection locked="0"/>
    </xf>
    <xf numFmtId="164" fontId="8" fillId="0" borderId="50" xfId="0" applyNumberFormat="1" applyFont="1" applyFill="1" applyBorder="1" applyAlignment="1">
      <alignment horizontal="center" vertical="center" wrapText="1"/>
    </xf>
    <xf numFmtId="164" fontId="8" fillId="0" borderId="51" xfId="0" applyNumberFormat="1" applyFont="1" applyFill="1" applyBorder="1" applyAlignment="1">
      <alignment horizontal="center" vertical="center" wrapText="1"/>
    </xf>
    <xf numFmtId="164" fontId="8" fillId="0" borderId="52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 applyProtection="1">
      <alignment horizontal="left" vertical="center"/>
      <protection locked="0"/>
    </xf>
    <xf numFmtId="0" fontId="14" fillId="0" borderId="0" xfId="0" applyFont="1" applyFill="1" applyBorder="1" applyAlignment="1" applyProtection="1">
      <alignment vertical="center"/>
      <protection locked="0"/>
    </xf>
    <xf numFmtId="0" fontId="19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 applyProtection="1">
      <alignment horizontal="right" vertical="center" wrapText="1"/>
      <protection locked="0"/>
    </xf>
    <xf numFmtId="0" fontId="14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14" fillId="4" borderId="25" xfId="0" applyFont="1" applyFill="1" applyBorder="1" applyAlignment="1">
      <alignment vertical="center" wrapText="1"/>
    </xf>
    <xf numFmtId="0" fontId="7" fillId="0" borderId="0" xfId="0" applyFont="1" applyFill="1" applyAlignment="1">
      <alignment horizontal="right" wrapText="1"/>
    </xf>
    <xf numFmtId="0" fontId="7" fillId="0" borderId="0" xfId="0" applyFont="1" applyFill="1" applyAlignment="1">
      <alignment wrapText="1"/>
    </xf>
    <xf numFmtId="0" fontId="14" fillId="4" borderId="40" xfId="0" applyFont="1" applyFill="1" applyBorder="1" applyAlignment="1">
      <alignment vertical="center" wrapText="1"/>
    </xf>
    <xf numFmtId="49" fontId="8" fillId="0" borderId="13" xfId="0" applyNumberFormat="1" applyFont="1" applyFill="1" applyBorder="1" applyAlignment="1" applyProtection="1">
      <alignment horizontal="left" vertical="center" wrapText="1" indent="1"/>
      <protection locked="0"/>
    </xf>
    <xf numFmtId="49" fontId="14" fillId="0" borderId="45" xfId="0" applyNumberFormat="1" applyFont="1" applyFill="1" applyBorder="1" applyAlignment="1" applyProtection="1">
      <alignment vertical="center" wrapText="1"/>
      <protection locked="0"/>
    </xf>
    <xf numFmtId="164" fontId="7" fillId="6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7" xfId="0" applyFont="1" applyFill="1" applyBorder="1" applyAlignment="1" applyProtection="1">
      <alignment horizontal="left" vertical="center" wrapText="1" indent="1"/>
      <protection locked="0"/>
    </xf>
    <xf numFmtId="0" fontId="14" fillId="0" borderId="45" xfId="0" applyFont="1" applyFill="1" applyBorder="1" applyAlignment="1" applyProtection="1">
      <alignment vertical="center" wrapText="1"/>
      <protection locked="0"/>
    </xf>
    <xf numFmtId="164" fontId="7" fillId="6" borderId="19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vertical="center" wrapText="1"/>
    </xf>
    <xf numFmtId="49" fontId="8" fillId="0" borderId="14" xfId="0" applyNumberFormat="1" applyFont="1" applyFill="1" applyBorder="1" applyAlignment="1" applyProtection="1">
      <alignment horizontal="left" vertical="center" wrapText="1" indent="1"/>
      <protection locked="0"/>
    </xf>
    <xf numFmtId="49" fontId="14" fillId="0" borderId="0" xfId="0" applyNumberFormat="1" applyFont="1" applyFill="1" applyBorder="1" applyAlignment="1" applyProtection="1">
      <alignment vertical="center" wrapText="1"/>
      <protection locked="0"/>
    </xf>
    <xf numFmtId="164" fontId="7" fillId="6" borderId="16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8" xfId="0" applyFont="1" applyFill="1" applyBorder="1" applyAlignment="1" applyProtection="1">
      <alignment horizontal="left" vertical="center" wrapText="1" indent="1"/>
      <protection locked="0"/>
    </xf>
    <xf numFmtId="164" fontId="7" fillId="6" borderId="20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right" wrapText="1"/>
    </xf>
    <xf numFmtId="0" fontId="7" fillId="0" borderId="0" xfId="0" applyFont="1" applyFill="1" applyBorder="1" applyAlignment="1">
      <alignment wrapText="1"/>
    </xf>
    <xf numFmtId="49" fontId="8" fillId="0" borderId="18" xfId="0" applyNumberFormat="1" applyFont="1" applyFill="1" applyBorder="1" applyAlignment="1" applyProtection="1">
      <alignment horizontal="left" vertical="center" wrapText="1" indent="1"/>
      <protection locked="0"/>
    </xf>
    <xf numFmtId="164" fontId="7" fillId="6" borderId="39" xfId="0" applyNumberFormat="1" applyFont="1" applyFill="1" applyBorder="1" applyAlignment="1" applyProtection="1">
      <alignment horizontal="center" vertical="center" wrapText="1"/>
      <protection locked="0"/>
    </xf>
    <xf numFmtId="164" fontId="7" fillId="6" borderId="27" xfId="0" applyNumberFormat="1" applyFont="1" applyFill="1" applyBorder="1" applyAlignment="1" applyProtection="1">
      <alignment horizontal="center" vertical="center" wrapText="1"/>
      <protection locked="0"/>
    </xf>
    <xf numFmtId="49" fontId="16" fillId="6" borderId="59" xfId="0" applyNumberFormat="1" applyFont="1" applyFill="1" applyBorder="1" applyAlignment="1">
      <alignment horizontal="right" vertical="center" wrapText="1"/>
    </xf>
    <xf numFmtId="49" fontId="11" fillId="6" borderId="28" xfId="0" applyNumberFormat="1" applyFont="1" applyFill="1" applyBorder="1" applyAlignment="1">
      <alignment horizontal="right" vertical="center" wrapText="1"/>
    </xf>
    <xf numFmtId="49" fontId="16" fillId="6" borderId="60" xfId="0" applyNumberFormat="1" applyFont="1" applyFill="1" applyBorder="1" applyAlignment="1">
      <alignment horizontal="right" vertical="center" wrapText="1"/>
    </xf>
    <xf numFmtId="164" fontId="7" fillId="5" borderId="29" xfId="0" applyNumberFormat="1" applyFont="1" applyFill="1" applyBorder="1" applyAlignment="1">
      <alignment horizontal="right" wrapText="1"/>
    </xf>
    <xf numFmtId="0" fontId="7" fillId="5" borderId="29" xfId="0" applyFont="1" applyFill="1" applyBorder="1" applyAlignment="1">
      <alignment wrapText="1"/>
    </xf>
    <xf numFmtId="0" fontId="8" fillId="0" borderId="31" xfId="0" applyFont="1" applyFill="1" applyBorder="1" applyAlignment="1" applyProtection="1">
      <alignment horizontal="left" vertical="center" wrapText="1" indent="1"/>
      <protection locked="0"/>
    </xf>
    <xf numFmtId="0" fontId="7" fillId="0" borderId="32" xfId="0" applyFont="1" applyFill="1" applyBorder="1" applyAlignment="1">
      <alignment horizontal="right" wrapText="1"/>
    </xf>
    <xf numFmtId="0" fontId="7" fillId="0" borderId="32" xfId="0" applyFont="1" applyFill="1" applyBorder="1" applyAlignment="1">
      <alignment wrapText="1"/>
    </xf>
    <xf numFmtId="49" fontId="16" fillId="6" borderId="48" xfId="0" applyNumberFormat="1" applyFont="1" applyFill="1" applyBorder="1" applyAlignment="1">
      <alignment horizontal="right" vertical="center" wrapText="1"/>
    </xf>
    <xf numFmtId="49" fontId="17" fillId="6" borderId="36" xfId="0" applyNumberFormat="1" applyFont="1" applyFill="1" applyBorder="1" applyAlignment="1">
      <alignment vertical="center" wrapText="1"/>
    </xf>
    <xf numFmtId="49" fontId="16" fillId="6" borderId="35" xfId="0" applyNumberFormat="1" applyFont="1" applyFill="1" applyBorder="1" applyAlignment="1">
      <alignment horizontal="right" vertical="center" wrapText="1"/>
    </xf>
    <xf numFmtId="0" fontId="7" fillId="5" borderId="36" xfId="0" applyFont="1" applyFill="1" applyBorder="1" applyAlignment="1">
      <alignment wrapText="1"/>
    </xf>
    <xf numFmtId="0" fontId="7" fillId="0" borderId="38" xfId="0" applyFont="1" applyFill="1" applyBorder="1" applyAlignment="1">
      <alignment horizontal="right" wrapText="1"/>
    </xf>
    <xf numFmtId="0" fontId="7" fillId="0" borderId="38" xfId="0" applyFont="1" applyFill="1" applyBorder="1" applyAlignment="1">
      <alignment wrapText="1"/>
    </xf>
    <xf numFmtId="49" fontId="16" fillId="6" borderId="22" xfId="0" applyNumberFormat="1" applyFont="1" applyFill="1" applyBorder="1" applyAlignment="1">
      <alignment horizontal="right" vertical="center" wrapText="1"/>
    </xf>
    <xf numFmtId="49" fontId="17" fillId="6" borderId="61" xfId="0" applyNumberFormat="1" applyFont="1" applyFill="1" applyBorder="1" applyAlignment="1">
      <alignment vertical="center" wrapText="1"/>
    </xf>
    <xf numFmtId="49" fontId="16" fillId="6" borderId="23" xfId="0" applyNumberFormat="1" applyFont="1" applyFill="1" applyBorder="1" applyAlignment="1">
      <alignment horizontal="right" vertical="center" wrapText="1"/>
    </xf>
    <xf numFmtId="0" fontId="7" fillId="5" borderId="0" xfId="0" applyFont="1" applyFill="1" applyAlignment="1">
      <alignment wrapText="1"/>
    </xf>
    <xf numFmtId="0" fontId="6" fillId="0" borderId="0" xfId="0" applyFont="1" applyFill="1" applyAlignment="1">
      <alignment wrapText="1"/>
    </xf>
    <xf numFmtId="0" fontId="18" fillId="0" borderId="0" xfId="0" applyFont="1" applyFill="1" applyAlignment="1">
      <alignment wrapText="1"/>
    </xf>
    <xf numFmtId="0" fontId="14" fillId="0" borderId="0" xfId="0" applyFont="1" applyFill="1" applyAlignment="1">
      <alignment wrapText="1"/>
    </xf>
    <xf numFmtId="0" fontId="21" fillId="0" borderId="0" xfId="0" applyFont="1" applyFill="1" applyAlignment="1">
      <alignment wrapText="1"/>
    </xf>
    <xf numFmtId="0" fontId="6" fillId="0" borderId="0" xfId="0" applyFont="1" applyFill="1" applyBorder="1" applyAlignment="1">
      <alignment wrapText="1"/>
    </xf>
    <xf numFmtId="0" fontId="14" fillId="0" borderId="0" xfId="0" applyFont="1" applyFill="1" applyBorder="1" applyAlignment="1" applyProtection="1">
      <alignment vertical="top" wrapText="1"/>
      <protection locked="0"/>
    </xf>
    <xf numFmtId="0" fontId="14" fillId="0" borderId="64" xfId="0" applyFont="1" applyFill="1" applyBorder="1" applyAlignment="1" applyProtection="1">
      <alignment vertical="top" wrapText="1"/>
      <protection locked="0"/>
    </xf>
    <xf numFmtId="164" fontId="0" fillId="0" borderId="0" xfId="0" applyNumberFormat="1"/>
    <xf numFmtId="0" fontId="14" fillId="0" borderId="65" xfId="0" applyFont="1" applyFill="1" applyBorder="1" applyAlignment="1" applyProtection="1">
      <alignment vertical="center" wrapText="1"/>
      <protection locked="0"/>
    </xf>
    <xf numFmtId="49" fontId="14" fillId="0" borderId="65" xfId="0" applyNumberFormat="1" applyFont="1" applyFill="1" applyBorder="1" applyAlignment="1" applyProtection="1">
      <alignment vertical="center" wrapText="1"/>
      <protection locked="0"/>
    </xf>
    <xf numFmtId="0" fontId="6" fillId="0" borderId="0" xfId="0" applyFont="1" applyFill="1" applyAlignment="1">
      <alignment horizontal="left" vertical="center"/>
    </xf>
    <xf numFmtId="49" fontId="0" fillId="0" borderId="0" xfId="0" applyNumberFormat="1"/>
    <xf numFmtId="49" fontId="4" fillId="0" borderId="0" xfId="0" applyNumberFormat="1" applyFont="1" applyAlignment="1">
      <alignment horizontal="right"/>
    </xf>
    <xf numFmtId="164" fontId="4" fillId="0" borderId="0" xfId="0" applyNumberFormat="1" applyFont="1" applyFill="1" applyAlignment="1">
      <alignment horizontal="right"/>
    </xf>
    <xf numFmtId="0" fontId="12" fillId="0" borderId="0" xfId="0" applyFont="1"/>
    <xf numFmtId="0" fontId="24" fillId="2" borderId="0" xfId="0" applyFont="1" applyFill="1"/>
    <xf numFmtId="0" fontId="5" fillId="3" borderId="9" xfId="0" applyFont="1" applyFill="1" applyBorder="1" applyAlignment="1">
      <alignment horizontal="center" wrapText="1"/>
    </xf>
    <xf numFmtId="0" fontId="5" fillId="3" borderId="10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left" wrapText="1"/>
    </xf>
    <xf numFmtId="0" fontId="6" fillId="3" borderId="2" xfId="0" applyFont="1" applyFill="1" applyBorder="1" applyAlignment="1">
      <alignment horizontal="left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wrapText="1"/>
    </xf>
    <xf numFmtId="0" fontId="15" fillId="4" borderId="7" xfId="0" applyFont="1" applyFill="1" applyBorder="1" applyAlignment="1" applyProtection="1">
      <alignment horizontal="center" vertical="center" wrapText="1"/>
      <protection hidden="1"/>
    </xf>
    <xf numFmtId="0" fontId="15" fillId="4" borderId="8" xfId="0" applyFont="1" applyFill="1" applyBorder="1" applyAlignment="1" applyProtection="1">
      <alignment horizontal="center" vertical="center" wrapText="1"/>
      <protection hidden="1"/>
    </xf>
    <xf numFmtId="0" fontId="14" fillId="4" borderId="57" xfId="0" applyFont="1" applyFill="1" applyBorder="1" applyAlignment="1" applyProtection="1">
      <alignment horizontal="center" vertical="center" wrapText="1"/>
      <protection hidden="1"/>
    </xf>
    <xf numFmtId="0" fontId="14" fillId="4" borderId="58" xfId="0" applyFont="1" applyFill="1" applyBorder="1" applyAlignment="1" applyProtection="1">
      <alignment horizontal="center" vertical="center" wrapText="1"/>
      <protection hidden="1"/>
    </xf>
    <xf numFmtId="0" fontId="6" fillId="5" borderId="11" xfId="0" applyFont="1" applyFill="1" applyBorder="1" applyAlignment="1">
      <alignment horizontal="center" vertical="center" textRotation="90" wrapText="1"/>
    </xf>
    <xf numFmtId="0" fontId="6" fillId="5" borderId="12" xfId="0" applyFont="1" applyFill="1" applyBorder="1" applyAlignment="1">
      <alignment horizontal="center" vertical="center" textRotation="90" wrapText="1"/>
    </xf>
    <xf numFmtId="0" fontId="6" fillId="5" borderId="26" xfId="0" applyFont="1" applyFill="1" applyBorder="1" applyAlignment="1">
      <alignment horizontal="center" vertical="center" textRotation="90" wrapText="1"/>
    </xf>
    <xf numFmtId="0" fontId="10" fillId="5" borderId="24" xfId="0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horizontal="center" vertical="center" wrapText="1"/>
    </xf>
    <xf numFmtId="0" fontId="6" fillId="5" borderId="30" xfId="0" applyFont="1" applyFill="1" applyBorder="1" applyAlignment="1">
      <alignment horizontal="center" vertical="center" textRotation="90" wrapText="1"/>
    </xf>
    <xf numFmtId="0" fontId="6" fillId="5" borderId="33" xfId="0" applyFont="1" applyFill="1" applyBorder="1" applyAlignment="1">
      <alignment horizontal="center" vertical="center" textRotation="90" wrapText="1"/>
    </xf>
    <xf numFmtId="0" fontId="6" fillId="5" borderId="34" xfId="0" applyFont="1" applyFill="1" applyBorder="1" applyAlignment="1">
      <alignment horizontal="center" vertical="center" textRotation="90" wrapText="1"/>
    </xf>
    <xf numFmtId="0" fontId="6" fillId="5" borderId="37" xfId="0" applyFont="1" applyFill="1" applyBorder="1" applyAlignment="1">
      <alignment horizontal="center" vertical="center" textRotation="90" wrapText="1"/>
    </xf>
    <xf numFmtId="0" fontId="21" fillId="0" borderId="56" xfId="0" applyFont="1" applyFill="1" applyBorder="1" applyAlignment="1" applyProtection="1">
      <alignment horizontal="left" vertical="top" wrapText="1"/>
      <protection locked="0"/>
    </xf>
    <xf numFmtId="0" fontId="21" fillId="0" borderId="62" xfId="0" applyFont="1" applyFill="1" applyBorder="1" applyAlignment="1" applyProtection="1">
      <alignment horizontal="left" vertical="top" wrapText="1"/>
      <protection locked="0"/>
    </xf>
    <xf numFmtId="0" fontId="21" fillId="0" borderId="55" xfId="0" applyFont="1" applyFill="1" applyBorder="1" applyAlignment="1" applyProtection="1">
      <alignment horizontal="left" vertical="top" wrapText="1"/>
      <protection locked="0"/>
    </xf>
    <xf numFmtId="0" fontId="21" fillId="0" borderId="54" xfId="0" applyFont="1" applyFill="1" applyBorder="1" applyAlignment="1" applyProtection="1">
      <alignment horizontal="left" vertical="top" wrapText="1"/>
      <protection locked="0"/>
    </xf>
    <xf numFmtId="0" fontId="21" fillId="0" borderId="63" xfId="0" applyFont="1" applyFill="1" applyBorder="1" applyAlignment="1" applyProtection="1">
      <alignment horizontal="left" vertical="top" wrapText="1"/>
      <protection locked="0"/>
    </xf>
    <xf numFmtId="0" fontId="21" fillId="0" borderId="53" xfId="0" applyFont="1" applyFill="1" applyBorder="1" applyAlignment="1" applyProtection="1">
      <alignment horizontal="left" vertical="top" wrapText="1"/>
      <protection locked="0"/>
    </xf>
    <xf numFmtId="49" fontId="23" fillId="0" borderId="43" xfId="0" applyNumberFormat="1" applyFont="1" applyFill="1" applyBorder="1" applyAlignment="1">
      <alignment horizontal="center" wrapText="1"/>
    </xf>
    <xf numFmtId="49" fontId="23" fillId="0" borderId="44" xfId="0" applyNumberFormat="1" applyFont="1" applyFill="1" applyBorder="1" applyAlignment="1">
      <alignment horizontal="center" wrapText="1"/>
    </xf>
    <xf numFmtId="0" fontId="21" fillId="0" borderId="0" xfId="0" applyFont="1" applyFill="1" applyBorder="1" applyAlignment="1" applyProtection="1">
      <alignment horizontal="center" wrapText="1"/>
      <protection locked="0"/>
    </xf>
    <xf numFmtId="0" fontId="6" fillId="5" borderId="21" xfId="0" applyFont="1" applyFill="1" applyBorder="1" applyAlignment="1">
      <alignment horizontal="center" vertical="center" textRotation="90" wrapText="1"/>
    </xf>
    <xf numFmtId="0" fontId="10" fillId="5" borderId="0" xfId="0" applyFont="1" applyFill="1" applyAlignment="1">
      <alignment horizontal="center" vertical="center" wrapText="1"/>
    </xf>
    <xf numFmtId="0" fontId="22" fillId="0" borderId="25" xfId="0" applyFont="1" applyFill="1" applyBorder="1" applyAlignment="1">
      <alignment horizontal="right" wrapText="1"/>
    </xf>
    <xf numFmtId="0" fontId="22" fillId="0" borderId="66" xfId="0" applyFont="1" applyFill="1" applyBorder="1" applyAlignment="1">
      <alignment horizontal="right" wrapText="1"/>
    </xf>
    <xf numFmtId="164" fontId="23" fillId="0" borderId="41" xfId="0" applyNumberFormat="1" applyFont="1" applyFill="1" applyBorder="1" applyAlignment="1">
      <alignment horizontal="center" wrapText="1"/>
    </xf>
    <xf numFmtId="164" fontId="23" fillId="0" borderId="42" xfId="0" applyNumberFormat="1" applyFont="1" applyFill="1" applyBorder="1" applyAlignment="1">
      <alignment horizontal="center" wrapText="1"/>
    </xf>
    <xf numFmtId="165" fontId="0" fillId="0" borderId="0" xfId="0" applyNumberFormat="1"/>
  </cellXfs>
  <cellStyles count="29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Lien hypertexte visité" xfId="215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1"/>
    </mc:Choice>
    <mc:Fallback>
      <c:style val="11"/>
    </mc:Fallback>
  </mc:AlternateContent>
  <c:chart>
    <c:autoTitleDeleted val="0"/>
    <c:plotArea>
      <c:layout/>
      <c:pieChart>
        <c:varyColors val="1"/>
        <c:ser>
          <c:idx val="11"/>
          <c:order val="0"/>
          <c:dLbls>
            <c:dLbl>
              <c:idx val="3"/>
              <c:layout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0.00642570281124498"/>
                  <c:y val="-0.0418410041841004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200" baseline="0"/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S.28!$N$2:$N$72</c:f>
              <c:strCache>
                <c:ptCount val="10"/>
                <c:pt idx="0">
                  <c:v> &gt; Liste des projets du pôle</c:v>
                </c:pt>
                <c:pt idx="1">
                  <c:v> &gt; Rentrée 2014</c:v>
                </c:pt>
                <c:pt idx="2">
                  <c:v> &gt; Veille - lecture - info</c:v>
                </c:pt>
                <c:pt idx="4">
                  <c:v> &gt; Organisation - rangement</c:v>
                </c:pt>
                <c:pt idx="5">
                  <c:v>essai</c:v>
                </c:pt>
                <c:pt idx="6">
                  <c:v> &gt; Cartographie Recherche Alsace</c:v>
                </c:pt>
                <c:pt idx="7">
                  <c:v> &gt; Réunion pôle - relation manager</c:v>
                </c:pt>
                <c:pt idx="8">
                  <c:v> &gt; Dossiers autres</c:v>
                </c:pt>
                <c:pt idx="9">
                  <c:v> &gt; Relevé d'activité - Excel</c:v>
                </c:pt>
              </c:strCache>
            </c:strRef>
          </c:cat>
          <c:val>
            <c:numRef>
              <c:f>S.28!$P$2:$P$71</c:f>
              <c:numCache>
                <c:formatCode>[h]:mm</c:formatCode>
                <c:ptCount val="70"/>
                <c:pt idx="0">
                  <c:v>0.104166666666667</c:v>
                </c:pt>
                <c:pt idx="1">
                  <c:v>0.0416666666666667</c:v>
                </c:pt>
                <c:pt idx="2">
                  <c:v>0.0104166666666667</c:v>
                </c:pt>
                <c:pt idx="3">
                  <c:v>#N/A</c:v>
                </c:pt>
                <c:pt idx="4">
                  <c:v>0.15625</c:v>
                </c:pt>
                <c:pt idx="5">
                  <c:v>0.125</c:v>
                </c:pt>
                <c:pt idx="6">
                  <c:v>0.0416666666666667</c:v>
                </c:pt>
                <c:pt idx="7">
                  <c:v>0.0104166666666667</c:v>
                </c:pt>
                <c:pt idx="8">
                  <c:v>0.0208333333333333</c:v>
                </c:pt>
                <c:pt idx="9">
                  <c:v>0.0416666666666667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egendEntry>
        <c:idx val="3"/>
        <c:delete val="1"/>
      </c:legendEntry>
      <c:legendEntry>
        <c:idx val="10"/>
        <c:delete val="1"/>
      </c:legendEntry>
      <c:legendEntry>
        <c:idx val="11"/>
        <c:delete val="1"/>
      </c:legendEntry>
      <c:legendEntry>
        <c:idx val="13"/>
        <c:delete val="1"/>
      </c:legendEntry>
      <c:legendEntry>
        <c:idx val="15"/>
        <c:delete val="1"/>
      </c:legendEntry>
      <c:legendEntry>
        <c:idx val="16"/>
        <c:delete val="1"/>
      </c:legendEntry>
      <c:legendEntry>
        <c:idx val="17"/>
        <c:delete val="1"/>
      </c:legendEntry>
      <c:legendEntry>
        <c:idx val="18"/>
        <c:delete val="1"/>
      </c:legendEntry>
      <c:layout/>
      <c:overlay val="0"/>
    </c:legend>
    <c:plotVisOnly val="1"/>
    <c:dispBlanksAs val="zero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/>
              </a:solidFill>
            </c:spPr>
          </c:dPt>
          <c:dLbls>
            <c:dLbl>
              <c:idx val="0"/>
              <c:layout/>
              <c:showLegendKey val="0"/>
              <c:showVal val="1"/>
              <c:showCatName val="0"/>
              <c:showSerName val="0"/>
              <c:showPercent val="1"/>
              <c:showBubbleSize val="0"/>
            </c:dLbl>
            <c:dLbl>
              <c:idx val="2"/>
              <c:layout/>
              <c:showLegendKey val="0"/>
              <c:showVal val="1"/>
              <c:showCatName val="0"/>
              <c:showSerName val="0"/>
              <c:showPercent val="1"/>
              <c:showBubbleSize val="0"/>
            </c:dLbl>
            <c:txPr>
              <a:bodyPr/>
              <a:lstStyle/>
              <a:p>
                <a:pPr>
                  <a:defRPr sz="2000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val>
            <c:numRef>
              <c:f>S.28!$H$45:$J$45</c:f>
              <c:numCache>
                <c:formatCode>[h]:mm</c:formatCode>
                <c:ptCount val="3"/>
                <c:pt idx="0">
                  <c:v>0.552083333333333</c:v>
                </c:pt>
                <c:pt idx="2">
                  <c:v>0.96875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368300</xdr:colOff>
      <xdr:row>1</xdr:row>
      <xdr:rowOff>482600</xdr:rowOff>
    </xdr:from>
    <xdr:to>
      <xdr:col>27</xdr:col>
      <xdr:colOff>609600</xdr:colOff>
      <xdr:row>17</xdr:row>
      <xdr:rowOff>63500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228600</xdr:colOff>
      <xdr:row>18</xdr:row>
      <xdr:rowOff>190500</xdr:rowOff>
    </xdr:from>
    <xdr:to>
      <xdr:col>28</xdr:col>
      <xdr:colOff>50800</xdr:colOff>
      <xdr:row>25</xdr:row>
      <xdr:rowOff>88900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2:P123"/>
  <sheetViews>
    <sheetView tabSelected="1" topLeftCell="I2" workbookViewId="0">
      <selection activeCell="Q9" sqref="Q9"/>
    </sheetView>
  </sheetViews>
  <sheetFormatPr baseColWidth="10" defaultRowHeight="15" x14ac:dyDescent="0"/>
  <cols>
    <col min="1" max="1" width="7" customWidth="1"/>
    <col min="2" max="2" width="56" customWidth="1"/>
    <col min="3" max="3" width="14.5" customWidth="1"/>
    <col min="4" max="4" width="6.83203125" customWidth="1"/>
    <col min="5" max="5" width="55.33203125" customWidth="1"/>
    <col min="6" max="6" width="13.6640625" customWidth="1"/>
    <col min="7" max="7" width="7" customWidth="1"/>
    <col min="8" max="8" width="5.1640625" customWidth="1"/>
    <col min="9" max="9" width="4.33203125" customWidth="1"/>
    <col min="10" max="10" width="35.1640625" customWidth="1"/>
    <col min="12" max="12" width="25.6640625" customWidth="1"/>
    <col min="14" max="14" width="29.6640625" style="109" customWidth="1"/>
    <col min="15" max="16" width="10.83203125" style="64"/>
  </cols>
  <sheetData>
    <row r="2" spans="1:16" ht="46" thickBot="1">
      <c r="A2" s="67" t="s">
        <v>34</v>
      </c>
      <c r="B2" s="10"/>
      <c r="C2" s="11"/>
      <c r="D2" s="12"/>
      <c r="E2" s="13" t="s">
        <v>17</v>
      </c>
      <c r="F2" s="14"/>
      <c r="G2" s="15"/>
      <c r="H2" s="16"/>
      <c r="I2" s="16"/>
      <c r="L2" s="71" t="str">
        <f>C5</f>
        <v xml:space="preserve"> &gt; Liste des projets du pôle</v>
      </c>
      <c r="M2">
        <f>IF(COUNTIF($L$1:L1,L2)=0,MAX($M$1:M1)+1,0)</f>
        <v>1</v>
      </c>
      <c r="N2" s="109" t="str">
        <f>IF(ROW()-1&gt;MAX($M$2:$M$1000),"",INDEX($L$2:$L$1000,MATCH(ROW()-1,$M$2:$M$1000,0)))</f>
        <v xml:space="preserve"> &gt; Liste des projets du pôle</v>
      </c>
      <c r="O2" s="64">
        <f>SUMIF($C$5:$C$11,N2,$D$5:$D$11)+SUMIF($F$5:$F$11,N2,$G$5:$G$11)+SUMIF($C$13:$C$19,N2,$D$13:$D$19)+SUMIF($F$13:$F$19,N2,$G$13:$G$19)+SUMIF($F$21:$F$27,N2,$G$21:$G$27)+SUMIF($C$21:$C$27,N2,$D$21:$D$27)+SUMIF($F$29:$F$35,N2,$G$29:$G$35)+SUMIF($C$29:$C$35,N2,$D$29:$D$35)+SUMIF($C$37:$C$43,N2,$D$37:$D$43)+SUMIF($F$37:$F$43,N2,$G$37:$G$43)</f>
        <v>0.10416666666666666</v>
      </c>
      <c r="P2" s="64">
        <f>IF(O2=0,#N/A,O2)</f>
        <v>0.10416666666666666</v>
      </c>
    </row>
    <row r="3" spans="1:16" ht="19" thickTop="1">
      <c r="A3" s="75"/>
      <c r="B3" s="77" t="s">
        <v>0</v>
      </c>
      <c r="C3" s="17"/>
      <c r="D3" s="79" t="s">
        <v>20</v>
      </c>
      <c r="E3" s="81" t="s">
        <v>1</v>
      </c>
      <c r="F3" s="83"/>
      <c r="G3" s="73" t="s">
        <v>21</v>
      </c>
      <c r="H3" s="18"/>
      <c r="I3" s="19"/>
      <c r="L3" s="71" t="str">
        <f>C6</f>
        <v xml:space="preserve"> &gt; Liste des projets du pôle</v>
      </c>
      <c r="M3">
        <f>IF(COUNTIF($L$1:L2,L3)=0,MAX($M$1:M2)+1,0)</f>
        <v>0</v>
      </c>
      <c r="N3" s="109" t="str">
        <f t="shared" ref="N3:N10" si="0">IF(ROW()-1&gt;MAX($M$2:$M$1000),"",INDEX($L$2:$L$1000,MATCH(ROW()-1,$M$2:$M$1000,0)))</f>
        <v xml:space="preserve"> &gt; Rentrée 2014</v>
      </c>
      <c r="O3" s="64">
        <f t="shared" ref="O3:O66" si="1">SUMIF($C$5:$C$11,N3,$D$5:$D$11)+SUMIF($F$5:$F$11,N3,$G$5:$G$11)+SUMIF($C$13:$C$19,N3,$D$13:$D$19)+SUMIF($F$13:$F$19,N3,$G$13:$G$19)+SUMIF($F$21:$F$27,N3,$G$21:$G$27)+SUMIF($C$21:$C$27,N3,$D$21:$D$27)+SUMIF($F$29:$F$35,N3,$G$29:$G$35)+SUMIF($C$29:$C$35,N3,$D$29:$D$35)+SUMIF($C$37:$C$43,N3,$D$37:$D$43)+SUMIF($F$37:$F$43,N3,$G$37:$G$43)</f>
        <v>4.1666666666666664E-2</v>
      </c>
      <c r="P3" s="64">
        <f t="shared" ref="P3:P66" si="2">IF(O3=0,#N/A,O3)</f>
        <v>4.1666666666666664E-2</v>
      </c>
    </row>
    <row r="4" spans="1:16" ht="18">
      <c r="A4" s="76"/>
      <c r="B4" s="78"/>
      <c r="C4" s="20"/>
      <c r="D4" s="80"/>
      <c r="E4" s="82"/>
      <c r="F4" s="84"/>
      <c r="G4" s="74"/>
      <c r="H4" s="18"/>
      <c r="I4" s="19"/>
      <c r="L4" s="71" t="str">
        <f>C7</f>
        <v xml:space="preserve"> &gt; Rentrée 2014</v>
      </c>
      <c r="M4">
        <f>IF(COUNTIF($L$1:L3,L4)=0,MAX($M$1:M3)+1,0)</f>
        <v>2</v>
      </c>
      <c r="N4" s="109" t="str">
        <f t="shared" si="0"/>
        <v xml:space="preserve"> &gt; Veille - lecture - info</v>
      </c>
      <c r="O4" s="64">
        <f t="shared" si="1"/>
        <v>1.0416666666666666E-2</v>
      </c>
      <c r="P4" s="64">
        <f t="shared" si="2"/>
        <v>1.0416666666666666E-2</v>
      </c>
    </row>
    <row r="5" spans="1:16" ht="34" customHeight="1">
      <c r="A5" s="85" t="s">
        <v>2</v>
      </c>
      <c r="B5" s="4" t="s">
        <v>37</v>
      </c>
      <c r="C5" s="25" t="s">
        <v>32</v>
      </c>
      <c r="D5" s="23">
        <v>2.0833333333333332E-2</v>
      </c>
      <c r="E5" s="24" t="s">
        <v>35</v>
      </c>
      <c r="F5" s="25" t="s">
        <v>31</v>
      </c>
      <c r="G5" s="26">
        <v>4.1666666666666664E-2</v>
      </c>
      <c r="H5" s="27"/>
      <c r="I5" s="28"/>
      <c r="L5" s="71" t="str">
        <f>C8</f>
        <v xml:space="preserve"> &gt; Veille - lecture - info</v>
      </c>
      <c r="M5">
        <f>IF(COUNTIF($L$1:L4,L5)=0,MAX($M$1:M4)+1,0)</f>
        <v>3</v>
      </c>
      <c r="N5" s="109">
        <f t="shared" si="0"/>
        <v>0</v>
      </c>
      <c r="O5" s="64">
        <f t="shared" si="1"/>
        <v>0</v>
      </c>
      <c r="P5" s="64" t="e">
        <f t="shared" si="2"/>
        <v>#N/A</v>
      </c>
    </row>
    <row r="6" spans="1:16" ht="34" customHeight="1">
      <c r="A6" s="86"/>
      <c r="B6" s="5" t="s">
        <v>38</v>
      </c>
      <c r="C6" s="14" t="s">
        <v>32</v>
      </c>
      <c r="D6" s="31">
        <v>8.3333333333333329E-2</v>
      </c>
      <c r="E6" s="32" t="s">
        <v>36</v>
      </c>
      <c r="F6" s="14" t="s">
        <v>24</v>
      </c>
      <c r="G6" s="33">
        <v>1.0416666666666666E-2</v>
      </c>
      <c r="H6" s="34"/>
      <c r="I6" s="35"/>
      <c r="L6" s="71">
        <f>C9</f>
        <v>0</v>
      </c>
      <c r="M6">
        <f>IF(COUNTIF($L$1:L5,L6)=0,MAX($M$1:M5)+1,0)</f>
        <v>4</v>
      </c>
      <c r="N6" s="109" t="str">
        <f t="shared" si="0"/>
        <v xml:space="preserve"> &gt; Organisation - rangement</v>
      </c>
      <c r="O6" s="64">
        <f t="shared" si="1"/>
        <v>0.15625</v>
      </c>
      <c r="P6" s="64">
        <f t="shared" si="2"/>
        <v>0.15625</v>
      </c>
    </row>
    <row r="7" spans="1:16" ht="34" customHeight="1">
      <c r="A7" s="86"/>
      <c r="B7" s="5" t="s">
        <v>40</v>
      </c>
      <c r="C7" s="14" t="s">
        <v>28</v>
      </c>
      <c r="D7" s="31">
        <v>2.0833333333333332E-2</v>
      </c>
      <c r="E7" s="32" t="s">
        <v>39</v>
      </c>
      <c r="F7" s="14" t="s">
        <v>29</v>
      </c>
      <c r="G7" s="33">
        <v>2.0833333333333332E-2</v>
      </c>
      <c r="H7" s="34"/>
      <c r="I7" s="35"/>
      <c r="L7" s="71">
        <f>C10</f>
        <v>0</v>
      </c>
      <c r="M7">
        <f>IF(COUNTIF($L$1:L6,L7)=0,MAX($M$1:M6)+1,0)</f>
        <v>0</v>
      </c>
      <c r="N7" s="109" t="str">
        <f t="shared" si="0"/>
        <v>essai</v>
      </c>
      <c r="O7" s="64">
        <f t="shared" si="1"/>
        <v>0.125</v>
      </c>
      <c r="P7" s="64">
        <f t="shared" si="2"/>
        <v>0.125</v>
      </c>
    </row>
    <row r="8" spans="1:16" ht="34" customHeight="1">
      <c r="A8" s="86"/>
      <c r="B8" s="6" t="s">
        <v>33</v>
      </c>
      <c r="C8" s="65" t="s">
        <v>30</v>
      </c>
      <c r="D8" s="31">
        <v>1.0416666666666666E-2</v>
      </c>
      <c r="E8" s="32" t="s">
        <v>41</v>
      </c>
      <c r="F8" s="14" t="s">
        <v>25</v>
      </c>
      <c r="G8" s="33">
        <v>4.1666666666666664E-2</v>
      </c>
      <c r="H8" s="34"/>
      <c r="I8" s="35"/>
      <c r="L8" s="71" t="str">
        <f>C11</f>
        <v xml:space="preserve"> &gt; Organisation - rangement</v>
      </c>
      <c r="M8">
        <f>IF(COUNTIF($L$1:L7,L8)=0,MAX($M$1:M7)+1,0)</f>
        <v>5</v>
      </c>
      <c r="N8" s="109" t="str">
        <f t="shared" si="0"/>
        <v xml:space="preserve"> &gt; Cartographie Recherche Alsace</v>
      </c>
      <c r="O8" s="64">
        <f t="shared" si="1"/>
        <v>4.1666666666666664E-2</v>
      </c>
      <c r="P8" s="64">
        <f t="shared" si="2"/>
        <v>4.1666666666666664E-2</v>
      </c>
    </row>
    <row r="9" spans="1:16" ht="34" customHeight="1">
      <c r="A9" s="86"/>
      <c r="B9" s="6"/>
      <c r="C9" s="65"/>
      <c r="D9" s="31"/>
      <c r="E9" s="32"/>
      <c r="F9" s="14"/>
      <c r="G9" s="33"/>
      <c r="H9" s="34"/>
      <c r="I9" s="35"/>
      <c r="L9" s="71" t="str">
        <f>C13</f>
        <v xml:space="preserve"> &gt; Rentrée 2014</v>
      </c>
      <c r="M9">
        <f>IF(COUNTIF($L$1:L8,L9)=0,MAX($M$1:M8)+1,0)</f>
        <v>0</v>
      </c>
      <c r="N9" s="109" t="str">
        <f t="shared" si="0"/>
        <v xml:space="preserve"> &gt; Réunion pôle - relation manager</v>
      </c>
      <c r="O9" s="64">
        <f t="shared" si="1"/>
        <v>1.0416666666666666E-2</v>
      </c>
      <c r="P9" s="64">
        <f t="shared" si="2"/>
        <v>1.0416666666666666E-2</v>
      </c>
    </row>
    <row r="10" spans="1:16" ht="34" customHeight="1">
      <c r="A10" s="86"/>
      <c r="B10" s="6"/>
      <c r="C10" s="66"/>
      <c r="D10" s="31"/>
      <c r="E10" s="36" t="s">
        <v>26</v>
      </c>
      <c r="F10" s="30" t="s">
        <v>23</v>
      </c>
      <c r="G10" s="33">
        <v>1.0416666666666666E-2</v>
      </c>
      <c r="H10" s="34"/>
      <c r="I10" s="35"/>
      <c r="L10" s="71">
        <f>C14</f>
        <v>0</v>
      </c>
      <c r="M10">
        <f>IF(COUNTIF($L$1:L9,L10)=0,MAX($M$1:M9)+1,0)</f>
        <v>0</v>
      </c>
      <c r="N10" s="109" t="str">
        <f t="shared" si="0"/>
        <v xml:space="preserve"> &gt; Dossiers autres</v>
      </c>
      <c r="O10" s="64">
        <f t="shared" si="1"/>
        <v>2.0833333333333332E-2</v>
      </c>
      <c r="P10" s="64">
        <f t="shared" si="2"/>
        <v>2.0833333333333332E-2</v>
      </c>
    </row>
    <row r="11" spans="1:16" ht="34" customHeight="1" thickBot="1">
      <c r="A11" s="86"/>
      <c r="B11" s="5" t="s">
        <v>22</v>
      </c>
      <c r="C11" s="30" t="s">
        <v>23</v>
      </c>
      <c r="D11" s="37">
        <v>1.0416666666666666E-2</v>
      </c>
      <c r="E11" s="36" t="s">
        <v>22</v>
      </c>
      <c r="F11" s="30" t="s">
        <v>23</v>
      </c>
      <c r="G11" s="38">
        <v>1.0416666666666666E-2</v>
      </c>
      <c r="H11" s="88" t="s">
        <v>10</v>
      </c>
      <c r="I11" s="89"/>
      <c r="L11" s="71">
        <f>C15</f>
        <v>0</v>
      </c>
      <c r="M11">
        <f>IF(COUNTIF($L$1:L10,L11)=0,MAX($M$1:M10)+1,0)</f>
        <v>0</v>
      </c>
      <c r="N11" s="109" t="str">
        <f>IF(ROW()-1&gt;MAX($M$2:$M$1000),"",INDEX($L$2:$L$1000,MATCH(ROW()-1,$M$2:$M$1000,0)))</f>
        <v xml:space="preserve"> &gt; Relevé d'activité - Excel</v>
      </c>
      <c r="O11" s="64">
        <f t="shared" si="1"/>
        <v>4.1666666666666664E-2</v>
      </c>
      <c r="P11" s="64">
        <f t="shared" si="2"/>
        <v>4.1666666666666664E-2</v>
      </c>
    </row>
    <row r="12" spans="1:16" ht="20" thickTop="1" thickBot="1">
      <c r="A12" s="87"/>
      <c r="B12" s="39" t="s">
        <v>7</v>
      </c>
      <c r="C12" s="40" t="s">
        <v>27</v>
      </c>
      <c r="D12" s="1">
        <f>SUM(D5:D11)</f>
        <v>0.14583333333333331</v>
      </c>
      <c r="E12" s="41" t="s">
        <v>8</v>
      </c>
      <c r="F12" s="40" t="s">
        <v>27</v>
      </c>
      <c r="G12" s="7">
        <f>SUM(G5:G11)</f>
        <v>0.13541666666666666</v>
      </c>
      <c r="H12" s="42">
        <f>D12+G12</f>
        <v>0.28125</v>
      </c>
      <c r="I12" s="43" t="s">
        <v>9</v>
      </c>
      <c r="L12" s="71">
        <f>C16</f>
        <v>0</v>
      </c>
      <c r="M12">
        <f>IF(COUNTIF($L$1:L11,L12)=0,MAX($M$1:M11)+1,0)</f>
        <v>0</v>
      </c>
      <c r="N12" s="109" t="str">
        <f t="shared" ref="N12:N75" si="3">IF(ROW()-1&gt;MAX($M$2:$M$1000),"",INDEX($L$2:$L$1000,MATCH(ROW()-1,$M$2:$M$1000,0)))</f>
        <v/>
      </c>
      <c r="P12" s="64" t="e">
        <f t="shared" si="2"/>
        <v>#N/A</v>
      </c>
    </row>
    <row r="13" spans="1:16" ht="34" customHeight="1" thickTop="1">
      <c r="A13" s="90" t="s">
        <v>3</v>
      </c>
      <c r="B13" s="21" t="s">
        <v>42</v>
      </c>
      <c r="C13" s="22" t="s">
        <v>28</v>
      </c>
      <c r="D13" s="23">
        <v>2.0833333333333332E-2</v>
      </c>
      <c r="E13" s="44"/>
      <c r="F13" s="25"/>
      <c r="G13" s="26"/>
      <c r="H13" s="45"/>
      <c r="I13" s="46"/>
      <c r="L13" s="71">
        <f>C17</f>
        <v>0</v>
      </c>
      <c r="M13">
        <f>IF(COUNTIF($L$1:L12,L13)=0,MAX($M$1:M12)+1,0)</f>
        <v>0</v>
      </c>
      <c r="N13" s="109" t="str">
        <f t="shared" si="3"/>
        <v/>
      </c>
      <c r="P13" s="64" t="e">
        <f t="shared" si="2"/>
        <v>#N/A</v>
      </c>
    </row>
    <row r="14" spans="1:16" ht="34" customHeight="1">
      <c r="A14" s="91"/>
      <c r="B14" s="29"/>
      <c r="C14" s="30"/>
      <c r="D14" s="31"/>
      <c r="E14" s="32"/>
      <c r="F14" s="14"/>
      <c r="G14" s="33"/>
      <c r="H14" s="34"/>
      <c r="I14" s="35"/>
      <c r="L14" s="71">
        <f>C18</f>
        <v>0</v>
      </c>
      <c r="M14">
        <f>IF(COUNTIF($L$1:L13,L14)=0,MAX($M$1:M13)+1,0)</f>
        <v>0</v>
      </c>
      <c r="N14" s="109" t="str">
        <f t="shared" si="3"/>
        <v/>
      </c>
      <c r="P14" s="64" t="e">
        <f t="shared" si="2"/>
        <v>#N/A</v>
      </c>
    </row>
    <row r="15" spans="1:16" ht="34" customHeight="1">
      <c r="A15" s="91"/>
      <c r="B15" s="29"/>
      <c r="C15" s="30"/>
      <c r="D15" s="31"/>
      <c r="E15" s="32"/>
      <c r="F15" s="14"/>
      <c r="G15" s="33"/>
      <c r="H15" s="34"/>
      <c r="I15" s="35"/>
      <c r="L15" s="71" t="str">
        <f>C19</f>
        <v xml:space="preserve"> &gt; Organisation - rangement</v>
      </c>
      <c r="M15">
        <f>IF(COUNTIF($L$1:L14,L15)=0,MAX($M$1:M14)+1,0)</f>
        <v>0</v>
      </c>
      <c r="N15" s="109" t="str">
        <f t="shared" si="3"/>
        <v/>
      </c>
      <c r="P15" s="64" t="e">
        <f t="shared" si="2"/>
        <v>#N/A</v>
      </c>
    </row>
    <row r="16" spans="1:16" ht="34" customHeight="1">
      <c r="A16" s="91"/>
      <c r="B16" s="29"/>
      <c r="C16" s="30"/>
      <c r="D16" s="31"/>
      <c r="E16" s="32"/>
      <c r="F16" s="14"/>
      <c r="G16" s="33"/>
      <c r="H16" s="34"/>
      <c r="I16" s="35"/>
      <c r="L16" s="71">
        <f>C21</f>
        <v>0</v>
      </c>
      <c r="M16">
        <f>IF(COUNTIF($L$1:L15,L16)=0,MAX($M$1:M15)+1,0)</f>
        <v>0</v>
      </c>
      <c r="N16" s="109" t="str">
        <f t="shared" si="3"/>
        <v/>
      </c>
      <c r="P16" s="64" t="e">
        <f t="shared" si="2"/>
        <v>#N/A</v>
      </c>
    </row>
    <row r="17" spans="1:16" ht="34" customHeight="1">
      <c r="A17" s="91"/>
      <c r="B17" s="29"/>
      <c r="C17" s="30"/>
      <c r="D17" s="31"/>
      <c r="E17" s="32"/>
      <c r="F17" s="14"/>
      <c r="G17" s="33"/>
      <c r="H17" s="34"/>
      <c r="I17" s="35"/>
      <c r="L17" s="71">
        <f>C22</f>
        <v>0</v>
      </c>
      <c r="M17">
        <f>IF(COUNTIF($L$1:L16,L17)=0,MAX($M$1:M16)+1,0)</f>
        <v>0</v>
      </c>
      <c r="N17" s="109" t="str">
        <f t="shared" si="3"/>
        <v/>
      </c>
      <c r="P17" s="64" t="e">
        <f t="shared" si="2"/>
        <v>#N/A</v>
      </c>
    </row>
    <row r="18" spans="1:16" ht="34" customHeight="1">
      <c r="A18" s="91"/>
      <c r="B18" s="29"/>
      <c r="C18" s="30"/>
      <c r="D18" s="31"/>
      <c r="E18" s="36" t="s">
        <v>26</v>
      </c>
      <c r="F18" s="30" t="s">
        <v>23</v>
      </c>
      <c r="G18" s="33">
        <v>1.0416666666666666E-2</v>
      </c>
      <c r="H18" s="34"/>
      <c r="I18" s="35"/>
      <c r="L18" s="71">
        <f>C23</f>
        <v>0</v>
      </c>
      <c r="M18">
        <f>IF(COUNTIF($L$1:L17,L18)=0,MAX($M$1:M17)+1,0)</f>
        <v>0</v>
      </c>
      <c r="N18" s="109" t="str">
        <f t="shared" si="3"/>
        <v/>
      </c>
      <c r="P18" s="64" t="e">
        <f t="shared" si="2"/>
        <v>#N/A</v>
      </c>
    </row>
    <row r="19" spans="1:16" ht="34" customHeight="1" thickBot="1">
      <c r="A19" s="91"/>
      <c r="B19" s="29" t="s">
        <v>22</v>
      </c>
      <c r="C19" s="30" t="s">
        <v>23</v>
      </c>
      <c r="D19" s="37">
        <v>1.0416666666666666E-2</v>
      </c>
      <c r="E19" s="36" t="s">
        <v>22</v>
      </c>
      <c r="F19" s="30" t="s">
        <v>23</v>
      </c>
      <c r="G19" s="38">
        <v>1.0416666666666666E-2</v>
      </c>
      <c r="H19" s="89" t="s">
        <v>11</v>
      </c>
      <c r="I19" s="89"/>
      <c r="L19" s="71">
        <f>C24</f>
        <v>0</v>
      </c>
      <c r="M19">
        <f>IF(COUNTIF($L$1:L18,L19)=0,MAX($M$1:M18)+1,0)</f>
        <v>0</v>
      </c>
      <c r="N19" s="109" t="str">
        <f t="shared" si="3"/>
        <v/>
      </c>
      <c r="P19" s="64" t="e">
        <f t="shared" si="2"/>
        <v>#N/A</v>
      </c>
    </row>
    <row r="20" spans="1:16" ht="20" thickTop="1" thickBot="1">
      <c r="A20" s="92"/>
      <c r="B20" s="47" t="s">
        <v>7</v>
      </c>
      <c r="C20" s="48"/>
      <c r="D20" s="2">
        <f>SUM(D13:D19)</f>
        <v>3.125E-2</v>
      </c>
      <c r="E20" s="49" t="s">
        <v>8</v>
      </c>
      <c r="F20" s="48" t="s">
        <v>27</v>
      </c>
      <c r="G20" s="8">
        <f>SUM(G13:G19)</f>
        <v>2.0833333333333332E-2</v>
      </c>
      <c r="H20" s="42">
        <f>D20+G20</f>
        <v>5.2083333333333329E-2</v>
      </c>
      <c r="I20" s="50" t="s">
        <v>9</v>
      </c>
      <c r="L20" s="71">
        <f>C25</f>
        <v>0</v>
      </c>
      <c r="M20">
        <f>IF(COUNTIF($L$1:L19,L20)=0,MAX($M$1:M19)+1,0)</f>
        <v>0</v>
      </c>
      <c r="N20" s="109" t="str">
        <f t="shared" si="3"/>
        <v/>
      </c>
      <c r="P20" s="64" t="e">
        <f t="shared" si="2"/>
        <v>#N/A</v>
      </c>
    </row>
    <row r="21" spans="1:16" ht="34" customHeight="1" thickTop="1">
      <c r="A21" s="93" t="s">
        <v>4</v>
      </c>
      <c r="B21" s="21"/>
      <c r="C21" s="22"/>
      <c r="D21" s="23"/>
      <c r="E21" s="44"/>
      <c r="F21" s="25"/>
      <c r="G21" s="26"/>
      <c r="H21" s="51"/>
      <c r="I21" s="52"/>
      <c r="L21" s="71">
        <f>C26</f>
        <v>0</v>
      </c>
      <c r="M21">
        <f>IF(COUNTIF($L$1:L20,L21)=0,MAX($M$1:M20)+1,0)</f>
        <v>0</v>
      </c>
      <c r="N21" s="109" t="str">
        <f t="shared" si="3"/>
        <v/>
      </c>
      <c r="P21" s="64" t="e">
        <f t="shared" si="2"/>
        <v>#N/A</v>
      </c>
    </row>
    <row r="22" spans="1:16" ht="34" customHeight="1">
      <c r="A22" s="91"/>
      <c r="B22" s="29"/>
      <c r="C22" s="30"/>
      <c r="D22" s="31"/>
      <c r="E22" s="32"/>
      <c r="F22" s="14"/>
      <c r="G22" s="33"/>
      <c r="H22" s="34"/>
      <c r="I22" s="35"/>
      <c r="L22" s="71" t="str">
        <f>C27</f>
        <v xml:space="preserve"> &gt; Organisation - rangement</v>
      </c>
      <c r="M22">
        <f>IF(COUNTIF($L$1:L21,L22)=0,MAX($M$1:M21)+1,0)</f>
        <v>0</v>
      </c>
      <c r="N22" s="109" t="str">
        <f t="shared" si="3"/>
        <v/>
      </c>
      <c r="P22" s="64" t="e">
        <f t="shared" si="2"/>
        <v>#N/A</v>
      </c>
    </row>
    <row r="23" spans="1:16" ht="34" customHeight="1">
      <c r="A23" s="91"/>
      <c r="B23" s="29"/>
      <c r="C23" s="30"/>
      <c r="D23" s="31"/>
      <c r="E23" s="32"/>
      <c r="F23" s="14" t="s">
        <v>44</v>
      </c>
      <c r="G23" s="33">
        <v>4.1666666666666664E-2</v>
      </c>
      <c r="H23" s="34"/>
      <c r="I23" s="35"/>
      <c r="L23" s="71" t="str">
        <f>C29</f>
        <v>essai</v>
      </c>
      <c r="M23">
        <f>IF(COUNTIF($L$1:L22,L23)=0,MAX($M$1:M22)+1,0)</f>
        <v>6</v>
      </c>
      <c r="N23" s="109" t="str">
        <f t="shared" si="3"/>
        <v/>
      </c>
      <c r="P23" s="64" t="e">
        <f t="shared" si="2"/>
        <v>#N/A</v>
      </c>
    </row>
    <row r="24" spans="1:16" ht="34" customHeight="1">
      <c r="A24" s="91"/>
      <c r="B24" s="29"/>
      <c r="C24" s="30"/>
      <c r="D24" s="31"/>
      <c r="E24" s="32"/>
      <c r="F24" s="14"/>
      <c r="G24" s="33"/>
      <c r="H24" s="34"/>
      <c r="I24" s="35"/>
      <c r="L24" s="71">
        <f>C30</f>
        <v>0</v>
      </c>
      <c r="M24">
        <f>IF(COUNTIF($L$1:L23,L24)=0,MAX($M$1:M23)+1,0)</f>
        <v>0</v>
      </c>
      <c r="N24" s="109" t="str">
        <f t="shared" si="3"/>
        <v/>
      </c>
      <c r="P24" s="64" t="e">
        <f t="shared" si="2"/>
        <v>#N/A</v>
      </c>
    </row>
    <row r="25" spans="1:16" ht="34" customHeight="1">
      <c r="A25" s="91"/>
      <c r="B25" s="29"/>
      <c r="C25" s="30"/>
      <c r="D25" s="31"/>
      <c r="E25" s="32"/>
      <c r="F25" s="14"/>
      <c r="G25" s="33"/>
      <c r="H25" s="34"/>
      <c r="I25" s="35"/>
      <c r="L25" s="71">
        <f>C31</f>
        <v>0</v>
      </c>
      <c r="M25">
        <f>IF(COUNTIF($L$1:L24,L25)=0,MAX($M$1:M24)+1,0)</f>
        <v>0</v>
      </c>
      <c r="N25" s="109" t="str">
        <f t="shared" si="3"/>
        <v/>
      </c>
      <c r="P25" s="64" t="e">
        <f t="shared" si="2"/>
        <v>#N/A</v>
      </c>
    </row>
    <row r="26" spans="1:16" ht="34" customHeight="1">
      <c r="A26" s="91"/>
      <c r="B26" s="29"/>
      <c r="C26" s="30"/>
      <c r="D26" s="31"/>
      <c r="E26" s="36" t="s">
        <v>26</v>
      </c>
      <c r="F26" s="30" t="s">
        <v>23</v>
      </c>
      <c r="G26" s="33">
        <v>1.0416666666666666E-2</v>
      </c>
      <c r="H26" s="34"/>
      <c r="I26" s="35"/>
      <c r="L26" s="71">
        <f>C32</f>
        <v>0</v>
      </c>
      <c r="M26">
        <f>IF(COUNTIF($L$1:L25,L26)=0,MAX($M$1:M25)+1,0)</f>
        <v>0</v>
      </c>
      <c r="N26" s="109" t="str">
        <f t="shared" si="3"/>
        <v/>
      </c>
      <c r="P26" s="64" t="e">
        <f t="shared" si="2"/>
        <v>#N/A</v>
      </c>
    </row>
    <row r="27" spans="1:16" ht="34" customHeight="1" thickBot="1">
      <c r="A27" s="91"/>
      <c r="B27" s="29" t="s">
        <v>22</v>
      </c>
      <c r="C27" s="30" t="s">
        <v>23</v>
      </c>
      <c r="D27" s="37">
        <v>1.0416666666666666E-2</v>
      </c>
      <c r="E27" s="36" t="s">
        <v>22</v>
      </c>
      <c r="F27" s="30" t="s">
        <v>23</v>
      </c>
      <c r="G27" s="38">
        <v>1.0416666666666666E-2</v>
      </c>
      <c r="H27" s="89" t="s">
        <v>12</v>
      </c>
      <c r="I27" s="89"/>
      <c r="L27" s="71">
        <f>C33</f>
        <v>0</v>
      </c>
      <c r="M27">
        <f>IF(COUNTIF($L$1:L26,L27)=0,MAX($M$1:M26)+1,0)</f>
        <v>0</v>
      </c>
      <c r="N27" s="109" t="str">
        <f t="shared" si="3"/>
        <v/>
      </c>
      <c r="P27" s="64" t="e">
        <f t="shared" si="2"/>
        <v>#N/A</v>
      </c>
    </row>
    <row r="28" spans="1:16" ht="20" thickTop="1" thickBot="1">
      <c r="A28" s="92"/>
      <c r="B28" s="47" t="s">
        <v>7</v>
      </c>
      <c r="C28" s="48" t="s">
        <v>27</v>
      </c>
      <c r="D28" s="2">
        <f>SUM(D21:D27)</f>
        <v>1.0416666666666666E-2</v>
      </c>
      <c r="E28" s="49" t="s">
        <v>8</v>
      </c>
      <c r="F28" s="48" t="s">
        <v>27</v>
      </c>
      <c r="G28" s="8">
        <f>SUM(G21:G27)</f>
        <v>6.2499999999999993E-2</v>
      </c>
      <c r="H28" s="42">
        <f>D28+G28</f>
        <v>7.2916666666666657E-2</v>
      </c>
      <c r="I28" s="50" t="s">
        <v>9</v>
      </c>
      <c r="L28" s="71">
        <f>C34</f>
        <v>0</v>
      </c>
      <c r="M28">
        <f>IF(COUNTIF($L$1:L27,L28)=0,MAX($M$1:M27)+1,0)</f>
        <v>0</v>
      </c>
      <c r="N28" s="109" t="str">
        <f t="shared" si="3"/>
        <v/>
      </c>
      <c r="P28" s="64" t="e">
        <f t="shared" si="2"/>
        <v>#N/A</v>
      </c>
    </row>
    <row r="29" spans="1:16" ht="34" customHeight="1" thickTop="1">
      <c r="A29" s="93" t="s">
        <v>5</v>
      </c>
      <c r="B29" s="21"/>
      <c r="C29" s="22" t="s">
        <v>44</v>
      </c>
      <c r="D29" s="23">
        <v>8.3333333333333329E-2</v>
      </c>
      <c r="E29" s="44"/>
      <c r="F29" s="25"/>
      <c r="G29" s="26"/>
      <c r="H29" s="51"/>
      <c r="I29" s="52"/>
      <c r="L29" s="71" t="str">
        <f>C35</f>
        <v xml:space="preserve"> &gt; Organisation - rangement</v>
      </c>
      <c r="M29">
        <f>IF(COUNTIF($L$1:L28,L29)=0,MAX($M$1:M28)+1,0)</f>
        <v>0</v>
      </c>
      <c r="N29" s="109" t="str">
        <f t="shared" si="3"/>
        <v/>
      </c>
      <c r="P29" s="64" t="e">
        <f t="shared" si="2"/>
        <v>#N/A</v>
      </c>
    </row>
    <row r="30" spans="1:16" ht="34" customHeight="1">
      <c r="A30" s="91"/>
      <c r="B30" s="29"/>
      <c r="C30" s="30"/>
      <c r="D30" s="31"/>
      <c r="E30" s="32"/>
      <c r="F30" s="14"/>
      <c r="G30" s="33"/>
      <c r="H30" s="34"/>
      <c r="I30" s="35"/>
      <c r="L30" s="71">
        <f>C37</f>
        <v>0</v>
      </c>
      <c r="M30">
        <f>IF(COUNTIF($L$1:L29,L30)=0,MAX($M$1:M29)+1,0)</f>
        <v>0</v>
      </c>
      <c r="N30" s="109" t="str">
        <f t="shared" si="3"/>
        <v/>
      </c>
      <c r="P30" s="64" t="e">
        <f t="shared" si="2"/>
        <v>#N/A</v>
      </c>
    </row>
    <row r="31" spans="1:16" ht="34" customHeight="1">
      <c r="A31" s="91"/>
      <c r="B31" s="29"/>
      <c r="C31" s="30"/>
      <c r="D31" s="31"/>
      <c r="E31" s="32"/>
      <c r="F31" s="14"/>
      <c r="G31" s="33"/>
      <c r="H31" s="34"/>
      <c r="I31" s="35"/>
      <c r="L31" s="71">
        <f>C38</f>
        <v>0</v>
      </c>
      <c r="M31">
        <f>IF(COUNTIF($L$1:L30,L31)=0,MAX($M$1:M30)+1,0)</f>
        <v>0</v>
      </c>
      <c r="N31" s="109" t="str">
        <f t="shared" si="3"/>
        <v/>
      </c>
      <c r="P31" s="64" t="e">
        <f t="shared" si="2"/>
        <v>#N/A</v>
      </c>
    </row>
    <row r="32" spans="1:16" ht="34" customHeight="1">
      <c r="A32" s="91"/>
      <c r="B32" s="29"/>
      <c r="C32" s="30"/>
      <c r="D32" s="31"/>
      <c r="E32" s="32"/>
      <c r="F32" s="14"/>
      <c r="G32" s="33"/>
      <c r="H32" s="34"/>
      <c r="I32" s="35"/>
      <c r="L32" s="71">
        <f>C39</f>
        <v>0</v>
      </c>
      <c r="M32">
        <f>IF(COUNTIF($L$1:L31,L32)=0,MAX($M$1:M31)+1,0)</f>
        <v>0</v>
      </c>
      <c r="N32" s="109" t="str">
        <f t="shared" si="3"/>
        <v/>
      </c>
      <c r="P32" s="64" t="e">
        <f t="shared" si="2"/>
        <v>#N/A</v>
      </c>
    </row>
    <row r="33" spans="1:16" ht="34" customHeight="1">
      <c r="A33" s="91"/>
      <c r="B33" s="29"/>
      <c r="C33" s="30"/>
      <c r="D33" s="31"/>
      <c r="E33" s="32"/>
      <c r="F33" s="14"/>
      <c r="G33" s="33"/>
      <c r="H33" s="34"/>
      <c r="I33" s="35"/>
      <c r="L33" s="71">
        <f>C40</f>
        <v>0</v>
      </c>
      <c r="M33">
        <f>IF(COUNTIF($L$1:L32,L33)=0,MAX($M$1:M32)+1,0)</f>
        <v>0</v>
      </c>
      <c r="N33" s="109" t="str">
        <f t="shared" si="3"/>
        <v/>
      </c>
      <c r="P33" s="64" t="e">
        <f t="shared" si="2"/>
        <v>#N/A</v>
      </c>
    </row>
    <row r="34" spans="1:16" ht="34" customHeight="1">
      <c r="A34" s="91"/>
      <c r="B34" s="29"/>
      <c r="C34" s="30"/>
      <c r="D34" s="31"/>
      <c r="E34" s="36" t="s">
        <v>26</v>
      </c>
      <c r="F34" s="30" t="s">
        <v>23</v>
      </c>
      <c r="G34" s="33">
        <v>1.0416666666666666E-2</v>
      </c>
      <c r="H34" s="34"/>
      <c r="I34" s="35"/>
      <c r="L34" s="71">
        <f>C41</f>
        <v>0</v>
      </c>
      <c r="M34">
        <f>IF(COUNTIF($L$1:L33,L34)=0,MAX($M$1:M33)+1,0)</f>
        <v>0</v>
      </c>
      <c r="N34" s="109" t="str">
        <f t="shared" si="3"/>
        <v/>
      </c>
      <c r="P34" s="64" t="e">
        <f t="shared" si="2"/>
        <v>#N/A</v>
      </c>
    </row>
    <row r="35" spans="1:16" ht="34" customHeight="1" thickBot="1">
      <c r="A35" s="91"/>
      <c r="B35" s="29" t="s">
        <v>22</v>
      </c>
      <c r="C35" s="30" t="s">
        <v>23</v>
      </c>
      <c r="D35" s="37">
        <v>1.0416666666666666E-2</v>
      </c>
      <c r="E35" s="36" t="s">
        <v>22</v>
      </c>
      <c r="F35" s="30" t="s">
        <v>23</v>
      </c>
      <c r="G35" s="38">
        <v>1.0416666666666666E-2</v>
      </c>
      <c r="H35" s="89" t="s">
        <v>13</v>
      </c>
      <c r="I35" s="89"/>
      <c r="L35" s="71">
        <f>C42</f>
        <v>0</v>
      </c>
      <c r="M35">
        <f>IF(COUNTIF($L$1:L34,L35)=0,MAX($M$1:M34)+1,0)</f>
        <v>0</v>
      </c>
      <c r="N35" s="109" t="str">
        <f t="shared" si="3"/>
        <v/>
      </c>
      <c r="P35" s="64" t="e">
        <f t="shared" si="2"/>
        <v>#N/A</v>
      </c>
    </row>
    <row r="36" spans="1:16" ht="18" customHeight="1" thickTop="1" thickBot="1">
      <c r="A36" s="92"/>
      <c r="B36" s="47" t="s">
        <v>7</v>
      </c>
      <c r="C36" s="48" t="s">
        <v>27</v>
      </c>
      <c r="D36" s="2">
        <f>SUM(D29:D35)</f>
        <v>9.375E-2</v>
      </c>
      <c r="E36" s="49" t="s">
        <v>8</v>
      </c>
      <c r="F36" s="48" t="s">
        <v>27</v>
      </c>
      <c r="G36" s="8">
        <f>SUM(G29:G35)</f>
        <v>2.0833333333333332E-2</v>
      </c>
      <c r="H36" s="42">
        <f>D36+G36</f>
        <v>0.11458333333333333</v>
      </c>
      <c r="I36" s="50" t="s">
        <v>9</v>
      </c>
      <c r="L36" s="71" t="str">
        <f>C43</f>
        <v xml:space="preserve"> &gt; Organisation - rangement</v>
      </c>
      <c r="M36">
        <f>IF(COUNTIF($L$1:L35,L36)=0,MAX($M$1:M35)+1,0)</f>
        <v>0</v>
      </c>
      <c r="N36" s="109" t="str">
        <f t="shared" si="3"/>
        <v/>
      </c>
      <c r="P36" s="64" t="e">
        <f t="shared" si="2"/>
        <v>#N/A</v>
      </c>
    </row>
    <row r="37" spans="1:16" ht="34" customHeight="1" thickTop="1">
      <c r="A37" s="86" t="s">
        <v>6</v>
      </c>
      <c r="B37" s="21"/>
      <c r="C37" s="22"/>
      <c r="D37" s="23"/>
      <c r="E37" s="44"/>
      <c r="F37" s="25"/>
      <c r="G37" s="26"/>
      <c r="H37" s="18"/>
      <c r="I37" s="19"/>
      <c r="L37" s="71" t="str">
        <f>F5</f>
        <v xml:space="preserve"> &gt; Cartographie Recherche Alsace</v>
      </c>
      <c r="M37">
        <f>IF(COUNTIF($L$1:L36,L37)=0,MAX($M$1:M36)+1,0)</f>
        <v>7</v>
      </c>
      <c r="N37" s="109" t="str">
        <f t="shared" si="3"/>
        <v/>
      </c>
      <c r="P37" s="64" t="e">
        <f t="shared" si="2"/>
        <v>#N/A</v>
      </c>
    </row>
    <row r="38" spans="1:16" ht="34" customHeight="1">
      <c r="A38" s="86"/>
      <c r="B38" s="29"/>
      <c r="C38" s="30"/>
      <c r="D38" s="31"/>
      <c r="E38" s="32"/>
      <c r="F38" s="14"/>
      <c r="G38" s="33"/>
      <c r="H38" s="18"/>
      <c r="I38" s="19"/>
      <c r="L38" s="71" t="str">
        <f>F6</f>
        <v xml:space="preserve"> &gt; Réunion pôle - relation manager</v>
      </c>
      <c r="M38">
        <f>IF(COUNTIF($L$1:L37,L38)=0,MAX($M$1:M37)+1,0)</f>
        <v>8</v>
      </c>
      <c r="N38" s="109" t="str">
        <f t="shared" si="3"/>
        <v/>
      </c>
      <c r="P38" s="64" t="e">
        <f t="shared" si="2"/>
        <v>#N/A</v>
      </c>
    </row>
    <row r="39" spans="1:16" ht="34" customHeight="1">
      <c r="A39" s="86"/>
      <c r="B39" s="29"/>
      <c r="C39" s="30"/>
      <c r="D39" s="31"/>
      <c r="E39" s="32"/>
      <c r="F39" s="14"/>
      <c r="G39" s="33"/>
      <c r="H39" s="18"/>
      <c r="I39" s="19"/>
      <c r="L39" s="71" t="str">
        <f>F7</f>
        <v xml:space="preserve"> &gt; Dossiers autres</v>
      </c>
      <c r="M39">
        <f>IF(COUNTIF($L$1:L38,L39)=0,MAX($M$1:M38)+1,0)</f>
        <v>9</v>
      </c>
      <c r="N39" s="109" t="str">
        <f t="shared" si="3"/>
        <v/>
      </c>
      <c r="P39" s="64" t="e">
        <f t="shared" si="2"/>
        <v>#N/A</v>
      </c>
    </row>
    <row r="40" spans="1:16" ht="34" customHeight="1">
      <c r="A40" s="86"/>
      <c r="B40" s="29"/>
      <c r="C40" s="30"/>
      <c r="D40" s="31"/>
      <c r="E40" s="32"/>
      <c r="F40" s="14"/>
      <c r="G40" s="33"/>
      <c r="H40" s="18"/>
      <c r="I40" s="19"/>
      <c r="L40" s="71" t="str">
        <f>F8</f>
        <v xml:space="preserve"> &gt; Relevé d'activité - Excel</v>
      </c>
      <c r="M40">
        <f>IF(COUNTIF($L$1:L39,L40)=0,MAX($M$1:M39)+1,0)</f>
        <v>10</v>
      </c>
      <c r="N40" s="109" t="str">
        <f t="shared" si="3"/>
        <v/>
      </c>
      <c r="P40" s="64" t="e">
        <f t="shared" si="2"/>
        <v>#N/A</v>
      </c>
    </row>
    <row r="41" spans="1:16" ht="34" customHeight="1">
      <c r="A41" s="86"/>
      <c r="B41" s="29"/>
      <c r="C41" s="30"/>
      <c r="D41" s="31"/>
      <c r="E41" s="32"/>
      <c r="F41" s="14"/>
      <c r="G41" s="33"/>
      <c r="H41" s="18"/>
      <c r="I41" s="19"/>
      <c r="L41" s="71">
        <f>F9</f>
        <v>0</v>
      </c>
      <c r="M41">
        <f>IF(COUNTIF($L$1:L40,L41)=0,MAX($M$1:M40)+1,0)</f>
        <v>0</v>
      </c>
      <c r="N41" s="109" t="str">
        <f t="shared" si="3"/>
        <v/>
      </c>
      <c r="P41" s="64" t="e">
        <f t="shared" si="2"/>
        <v>#N/A</v>
      </c>
    </row>
    <row r="42" spans="1:16" ht="34" customHeight="1">
      <c r="A42" s="86"/>
      <c r="B42" s="29"/>
      <c r="C42" s="30"/>
      <c r="D42" s="31"/>
      <c r="E42" s="36" t="s">
        <v>26</v>
      </c>
      <c r="F42" s="30" t="s">
        <v>23</v>
      </c>
      <c r="G42" s="33">
        <v>1.0416666666666666E-2</v>
      </c>
      <c r="H42" s="18"/>
      <c r="I42" s="19"/>
      <c r="L42" s="71" t="str">
        <f>F10</f>
        <v xml:space="preserve"> &gt; Organisation - rangement</v>
      </c>
      <c r="M42">
        <f>IF(COUNTIF($L$1:L41,L42)=0,MAX($M$1:M41)+1,0)</f>
        <v>0</v>
      </c>
      <c r="N42" s="109" t="str">
        <f t="shared" si="3"/>
        <v/>
      </c>
      <c r="P42" s="64" t="e">
        <f t="shared" si="2"/>
        <v>#N/A</v>
      </c>
    </row>
    <row r="43" spans="1:16" ht="34" customHeight="1" thickBot="1">
      <c r="A43" s="86"/>
      <c r="B43" s="29" t="s">
        <v>22</v>
      </c>
      <c r="C43" s="30" t="s">
        <v>23</v>
      </c>
      <c r="D43" s="37">
        <v>1.0416666666666666E-2</v>
      </c>
      <c r="E43" s="36" t="s">
        <v>22</v>
      </c>
      <c r="F43" s="30" t="s">
        <v>23</v>
      </c>
      <c r="G43" s="38">
        <v>1.0416666666666666E-2</v>
      </c>
      <c r="H43" s="89" t="s">
        <v>14</v>
      </c>
      <c r="I43" s="104"/>
      <c r="L43" s="71" t="str">
        <f>F11</f>
        <v xml:space="preserve"> &gt; Organisation - rangement</v>
      </c>
      <c r="M43">
        <f>IF(COUNTIF($L$1:L42,L43)=0,MAX($M$1:M42)+1,0)</f>
        <v>0</v>
      </c>
      <c r="N43" s="109" t="str">
        <f t="shared" si="3"/>
        <v/>
      </c>
      <c r="P43" s="64" t="e">
        <f t="shared" si="2"/>
        <v>#N/A</v>
      </c>
    </row>
    <row r="44" spans="1:16" ht="20" thickTop="1" thickBot="1">
      <c r="A44" s="103"/>
      <c r="B44" s="53" t="s">
        <v>7</v>
      </c>
      <c r="C44" s="54" t="s">
        <v>27</v>
      </c>
      <c r="D44" s="3">
        <f>SUM(D37:D43)</f>
        <v>1.0416666666666666E-2</v>
      </c>
      <c r="E44" s="55" t="s">
        <v>8</v>
      </c>
      <c r="F44" s="54" t="s">
        <v>27</v>
      </c>
      <c r="G44" s="9">
        <f>SUM(G37:G43)</f>
        <v>2.0833333333333332E-2</v>
      </c>
      <c r="H44" s="42">
        <f>D44+G44</f>
        <v>3.125E-2</v>
      </c>
      <c r="I44" s="56" t="s">
        <v>9</v>
      </c>
      <c r="L44" s="71">
        <f>F13</f>
        <v>0</v>
      </c>
      <c r="M44">
        <f>IF(COUNTIF($L$1:L43,L44)=0,MAX($M$1:M43)+1,0)</f>
        <v>0</v>
      </c>
      <c r="N44" s="109" t="str">
        <f t="shared" si="3"/>
        <v/>
      </c>
      <c r="P44" s="64" t="e">
        <f t="shared" si="2"/>
        <v>#N/A</v>
      </c>
    </row>
    <row r="45" spans="1:16" ht="54" thickTop="1">
      <c r="A45" s="57"/>
      <c r="B45" s="58" t="s">
        <v>16</v>
      </c>
      <c r="C45" s="59"/>
      <c r="D45" s="60"/>
      <c r="E45" s="105" t="s">
        <v>15</v>
      </c>
      <c r="F45" s="105"/>
      <c r="G45" s="106"/>
      <c r="H45" s="107">
        <f>H12+H20+H28+H36+H44</f>
        <v>0.55208333333333337</v>
      </c>
      <c r="I45" s="108"/>
      <c r="J45" s="70">
        <f>H46-H45</f>
        <v>0.96874999999999989</v>
      </c>
      <c r="K45" s="68"/>
      <c r="L45" s="71">
        <f>F14</f>
        <v>0</v>
      </c>
      <c r="M45">
        <f>IF(COUNTIF($L$1:L44,L45)=0,MAX($M$1:M44)+1,0)</f>
        <v>0</v>
      </c>
      <c r="N45" s="109" t="str">
        <f t="shared" si="3"/>
        <v/>
      </c>
      <c r="P45" s="64" t="e">
        <f t="shared" si="2"/>
        <v>#N/A</v>
      </c>
    </row>
    <row r="46" spans="1:16" ht="36">
      <c r="A46" s="61"/>
      <c r="B46" s="94"/>
      <c r="C46" s="95"/>
      <c r="D46" s="95"/>
      <c r="E46" s="96"/>
      <c r="F46" s="62"/>
      <c r="G46" s="60"/>
      <c r="H46" s="100" t="s">
        <v>19</v>
      </c>
      <c r="I46" s="101"/>
      <c r="J46" s="69" t="str">
        <f>H46</f>
        <v>36:30</v>
      </c>
      <c r="L46" s="71">
        <f>F15</f>
        <v>0</v>
      </c>
      <c r="M46">
        <f>IF(COUNTIF($L$1:L45,L46)=0,MAX($M$1:M45)+1,0)</f>
        <v>0</v>
      </c>
      <c r="N46" s="109" t="str">
        <f t="shared" si="3"/>
        <v/>
      </c>
      <c r="P46" s="64" t="e">
        <f t="shared" si="2"/>
        <v>#N/A</v>
      </c>
    </row>
    <row r="47" spans="1:16" ht="36">
      <c r="A47" s="61"/>
      <c r="B47" s="97"/>
      <c r="C47" s="98"/>
      <c r="D47" s="98"/>
      <c r="E47" s="99"/>
      <c r="F47" s="63"/>
      <c r="G47" s="102" t="s">
        <v>18</v>
      </c>
      <c r="H47" s="102"/>
      <c r="I47" s="102"/>
      <c r="L47" s="71">
        <f>F16</f>
        <v>0</v>
      </c>
      <c r="M47">
        <f>IF(COUNTIF($L$1:L46,L47)=0,MAX($M$1:M46)+1,0)</f>
        <v>0</v>
      </c>
      <c r="N47" s="109" t="str">
        <f t="shared" si="3"/>
        <v/>
      </c>
      <c r="P47" s="64" t="e">
        <f t="shared" si="2"/>
        <v>#N/A</v>
      </c>
    </row>
    <row r="48" spans="1:16">
      <c r="L48" s="71">
        <f>F17</f>
        <v>0</v>
      </c>
      <c r="M48">
        <f>IF(COUNTIF($L$1:L47,L48)=0,MAX($M$1:M47)+1,0)</f>
        <v>0</v>
      </c>
      <c r="N48" s="109" t="str">
        <f t="shared" si="3"/>
        <v/>
      </c>
      <c r="P48" s="64" t="e">
        <f t="shared" si="2"/>
        <v>#N/A</v>
      </c>
    </row>
    <row r="49" spans="2:16">
      <c r="B49" s="72" t="s">
        <v>43</v>
      </c>
      <c r="L49" s="71" t="str">
        <f>F18</f>
        <v xml:space="preserve"> &gt; Organisation - rangement</v>
      </c>
      <c r="M49">
        <f>IF(COUNTIF($L$1:L48,L49)=0,MAX($M$1:M48)+1,0)</f>
        <v>0</v>
      </c>
      <c r="N49" s="109" t="str">
        <f t="shared" si="3"/>
        <v/>
      </c>
      <c r="P49" s="64" t="e">
        <f t="shared" si="2"/>
        <v>#N/A</v>
      </c>
    </row>
    <row r="50" spans="2:16">
      <c r="L50" s="71" t="str">
        <f>F19</f>
        <v xml:space="preserve"> &gt; Organisation - rangement</v>
      </c>
      <c r="M50">
        <f>IF(COUNTIF($L$1:L49,L50)=0,MAX($M$1:M49)+1,0)</f>
        <v>0</v>
      </c>
      <c r="N50" s="109" t="str">
        <f t="shared" si="3"/>
        <v/>
      </c>
      <c r="P50" s="64" t="e">
        <f t="shared" si="2"/>
        <v>#N/A</v>
      </c>
    </row>
    <row r="51" spans="2:16">
      <c r="L51" s="71">
        <f>F21</f>
        <v>0</v>
      </c>
      <c r="M51">
        <f>IF(COUNTIF($L$1:L50,L51)=0,MAX($M$1:M50)+1,0)</f>
        <v>0</v>
      </c>
      <c r="N51" s="109" t="str">
        <f t="shared" si="3"/>
        <v/>
      </c>
      <c r="P51" s="64" t="e">
        <f t="shared" si="2"/>
        <v>#N/A</v>
      </c>
    </row>
    <row r="52" spans="2:16">
      <c r="L52" s="71">
        <f>F22</f>
        <v>0</v>
      </c>
      <c r="M52">
        <f>IF(COUNTIF($L$1:L51,L52)=0,MAX($M$1:M51)+1,0)</f>
        <v>0</v>
      </c>
      <c r="N52" s="109" t="str">
        <f t="shared" si="3"/>
        <v/>
      </c>
      <c r="P52" s="64" t="e">
        <f t="shared" si="2"/>
        <v>#N/A</v>
      </c>
    </row>
    <row r="53" spans="2:16">
      <c r="L53" s="71" t="str">
        <f>F23</f>
        <v>essai</v>
      </c>
      <c r="M53">
        <f>IF(COUNTIF($L$1:L52,L53)=0,MAX($M$1:M52)+1,0)</f>
        <v>0</v>
      </c>
      <c r="N53" s="109" t="str">
        <f t="shared" si="3"/>
        <v/>
      </c>
      <c r="P53" s="64" t="e">
        <f t="shared" si="2"/>
        <v>#N/A</v>
      </c>
    </row>
    <row r="54" spans="2:16">
      <c r="L54" s="71">
        <f>F24</f>
        <v>0</v>
      </c>
      <c r="M54">
        <f>IF(COUNTIF($L$1:L53,L54)=0,MAX($M$1:M53)+1,0)</f>
        <v>0</v>
      </c>
      <c r="N54" s="109" t="str">
        <f t="shared" si="3"/>
        <v/>
      </c>
      <c r="P54" s="64" t="e">
        <f t="shared" si="2"/>
        <v>#N/A</v>
      </c>
    </row>
    <row r="55" spans="2:16">
      <c r="L55" s="71">
        <f>F25</f>
        <v>0</v>
      </c>
      <c r="M55">
        <f>IF(COUNTIF($L$1:L54,L55)=0,MAX($M$1:M54)+1,0)</f>
        <v>0</v>
      </c>
      <c r="N55" s="109" t="str">
        <f t="shared" si="3"/>
        <v/>
      </c>
      <c r="P55" s="64" t="e">
        <f t="shared" si="2"/>
        <v>#N/A</v>
      </c>
    </row>
    <row r="56" spans="2:16">
      <c r="L56" s="71" t="str">
        <f>F26</f>
        <v xml:space="preserve"> &gt; Organisation - rangement</v>
      </c>
      <c r="M56">
        <f>IF(COUNTIF($L$1:L55,L56)=0,MAX($M$1:M55)+1,0)</f>
        <v>0</v>
      </c>
      <c r="N56" s="109" t="str">
        <f t="shared" si="3"/>
        <v/>
      </c>
      <c r="P56" s="64" t="e">
        <f t="shared" si="2"/>
        <v>#N/A</v>
      </c>
    </row>
    <row r="57" spans="2:16">
      <c r="L57" s="71" t="str">
        <f>F27</f>
        <v xml:space="preserve"> &gt; Organisation - rangement</v>
      </c>
      <c r="M57">
        <f>IF(COUNTIF($L$1:L56,L57)=0,MAX($M$1:M56)+1,0)</f>
        <v>0</v>
      </c>
      <c r="N57" s="109" t="str">
        <f t="shared" si="3"/>
        <v/>
      </c>
      <c r="P57" s="64" t="e">
        <f t="shared" si="2"/>
        <v>#N/A</v>
      </c>
    </row>
    <row r="58" spans="2:16">
      <c r="L58" s="71">
        <f>F29</f>
        <v>0</v>
      </c>
      <c r="M58">
        <f>IF(COUNTIF($L$1:L57,L58)=0,MAX($M$1:M57)+1,0)</f>
        <v>0</v>
      </c>
      <c r="N58" s="109" t="str">
        <f t="shared" si="3"/>
        <v/>
      </c>
      <c r="P58" s="64" t="e">
        <f t="shared" si="2"/>
        <v>#N/A</v>
      </c>
    </row>
    <row r="59" spans="2:16">
      <c r="L59" s="71">
        <f>F30</f>
        <v>0</v>
      </c>
      <c r="M59">
        <f>IF(COUNTIF($L$1:L58,L59)=0,MAX($M$1:M58)+1,0)</f>
        <v>0</v>
      </c>
      <c r="N59" s="109" t="str">
        <f t="shared" si="3"/>
        <v/>
      </c>
      <c r="P59" s="64" t="e">
        <f t="shared" si="2"/>
        <v>#N/A</v>
      </c>
    </row>
    <row r="60" spans="2:16">
      <c r="L60" s="71">
        <f>F31</f>
        <v>0</v>
      </c>
      <c r="M60">
        <f>IF(COUNTIF($L$1:L59,L60)=0,MAX($M$1:M59)+1,0)</f>
        <v>0</v>
      </c>
      <c r="N60" s="109" t="str">
        <f t="shared" si="3"/>
        <v/>
      </c>
      <c r="P60" s="64" t="e">
        <f t="shared" si="2"/>
        <v>#N/A</v>
      </c>
    </row>
    <row r="61" spans="2:16">
      <c r="L61" s="71">
        <f>F32</f>
        <v>0</v>
      </c>
      <c r="M61">
        <f>IF(COUNTIF($L$1:L60,L61)=0,MAX($M$1:M60)+1,0)</f>
        <v>0</v>
      </c>
      <c r="N61" s="109" t="str">
        <f t="shared" si="3"/>
        <v/>
      </c>
      <c r="P61" s="64" t="e">
        <f t="shared" si="2"/>
        <v>#N/A</v>
      </c>
    </row>
    <row r="62" spans="2:16">
      <c r="L62" s="71">
        <f>F33</f>
        <v>0</v>
      </c>
      <c r="M62">
        <f>IF(COUNTIF($L$1:L61,L62)=0,MAX($M$1:M61)+1,0)</f>
        <v>0</v>
      </c>
      <c r="N62" s="109" t="str">
        <f t="shared" si="3"/>
        <v/>
      </c>
      <c r="P62" s="64" t="e">
        <f t="shared" si="2"/>
        <v>#N/A</v>
      </c>
    </row>
    <row r="63" spans="2:16">
      <c r="L63" s="71" t="str">
        <f>F34</f>
        <v xml:space="preserve"> &gt; Organisation - rangement</v>
      </c>
      <c r="M63">
        <f>IF(COUNTIF($L$1:L62,L63)=0,MAX($M$1:M62)+1,0)</f>
        <v>0</v>
      </c>
      <c r="N63" s="109" t="str">
        <f t="shared" si="3"/>
        <v/>
      </c>
      <c r="P63" s="64" t="e">
        <f t="shared" si="2"/>
        <v>#N/A</v>
      </c>
    </row>
    <row r="64" spans="2:16">
      <c r="L64" s="71" t="str">
        <f>F35</f>
        <v xml:space="preserve"> &gt; Organisation - rangement</v>
      </c>
      <c r="M64">
        <f>IF(COUNTIF($L$1:L63,L64)=0,MAX($M$1:M63)+1,0)</f>
        <v>0</v>
      </c>
      <c r="N64" s="109" t="str">
        <f t="shared" si="3"/>
        <v/>
      </c>
      <c r="P64" s="64" t="e">
        <f t="shared" si="2"/>
        <v>#N/A</v>
      </c>
    </row>
    <row r="65" spans="12:16">
      <c r="L65" s="71">
        <f>F37</f>
        <v>0</v>
      </c>
      <c r="M65">
        <f>IF(COUNTIF($L$1:L64,L65)=0,MAX($M$1:M64)+1,0)</f>
        <v>0</v>
      </c>
      <c r="N65" s="109" t="str">
        <f t="shared" si="3"/>
        <v/>
      </c>
      <c r="P65" s="64" t="e">
        <f t="shared" si="2"/>
        <v>#N/A</v>
      </c>
    </row>
    <row r="66" spans="12:16">
      <c r="L66" s="71">
        <f>F38</f>
        <v>0</v>
      </c>
      <c r="M66">
        <f>IF(COUNTIF($L$1:L65,L66)=0,MAX($M$1:M65)+1,0)</f>
        <v>0</v>
      </c>
      <c r="N66" s="109" t="str">
        <f t="shared" si="3"/>
        <v/>
      </c>
      <c r="P66" s="64" t="e">
        <f t="shared" si="2"/>
        <v>#N/A</v>
      </c>
    </row>
    <row r="67" spans="12:16">
      <c r="L67" s="71">
        <f>F39</f>
        <v>0</v>
      </c>
      <c r="M67">
        <f>IF(COUNTIF($L$1:L66,L67)=0,MAX($M$1:M66)+1,0)</f>
        <v>0</v>
      </c>
      <c r="N67" s="109" t="str">
        <f t="shared" si="3"/>
        <v/>
      </c>
      <c r="P67" s="64" t="e">
        <f t="shared" ref="P67:P71" si="4">IF(O67=0,#N/A,O67)</f>
        <v>#N/A</v>
      </c>
    </row>
    <row r="68" spans="12:16">
      <c r="L68" s="71">
        <f>F40</f>
        <v>0</v>
      </c>
      <c r="M68">
        <f>IF(COUNTIF($L$1:L67,L68)=0,MAX($M$1:M67)+1,0)</f>
        <v>0</v>
      </c>
      <c r="N68" s="109" t="str">
        <f t="shared" si="3"/>
        <v/>
      </c>
      <c r="P68" s="64" t="e">
        <f t="shared" si="4"/>
        <v>#N/A</v>
      </c>
    </row>
    <row r="69" spans="12:16">
      <c r="L69" s="71">
        <f>F41</f>
        <v>0</v>
      </c>
      <c r="M69">
        <f>IF(COUNTIF($L$1:L68,L69)=0,MAX($M$1:M68)+1,0)</f>
        <v>0</v>
      </c>
      <c r="N69" s="109" t="str">
        <f t="shared" si="3"/>
        <v/>
      </c>
      <c r="P69" s="64" t="e">
        <f t="shared" si="4"/>
        <v>#N/A</v>
      </c>
    </row>
    <row r="70" spans="12:16">
      <c r="L70" s="71" t="str">
        <f>F42</f>
        <v xml:space="preserve"> &gt; Organisation - rangement</v>
      </c>
      <c r="M70">
        <f>IF(COUNTIF($L$1:L69,L70)=0,MAX($M$1:M69)+1,0)</f>
        <v>0</v>
      </c>
      <c r="N70" s="109" t="str">
        <f t="shared" si="3"/>
        <v/>
      </c>
      <c r="P70" s="64" t="e">
        <f t="shared" si="4"/>
        <v>#N/A</v>
      </c>
    </row>
    <row r="71" spans="12:16">
      <c r="L71" s="71" t="str">
        <f>F43</f>
        <v xml:space="preserve"> &gt; Organisation - rangement</v>
      </c>
      <c r="M71">
        <f>IF(COUNTIF($L$1:L70,L71)=0,MAX($M$1:M70)+1,0)</f>
        <v>0</v>
      </c>
      <c r="N71" s="109" t="str">
        <f t="shared" si="3"/>
        <v/>
      </c>
      <c r="P71" s="64" t="e">
        <f t="shared" si="4"/>
        <v>#N/A</v>
      </c>
    </row>
    <row r="72" spans="12:16">
      <c r="N72" s="109" t="str">
        <f t="shared" si="3"/>
        <v/>
      </c>
    </row>
    <row r="73" spans="12:16">
      <c r="N73" s="109" t="str">
        <f t="shared" si="3"/>
        <v/>
      </c>
    </row>
    <row r="74" spans="12:16">
      <c r="N74" s="109" t="str">
        <f t="shared" si="3"/>
        <v/>
      </c>
    </row>
    <row r="75" spans="12:16">
      <c r="N75" s="109" t="str">
        <f t="shared" si="3"/>
        <v/>
      </c>
    </row>
    <row r="120" spans="2:2">
      <c r="B120" s="71"/>
    </row>
    <row r="121" spans="2:2">
      <c r="B121" s="71"/>
    </row>
    <row r="122" spans="2:2">
      <c r="B122" s="71"/>
    </row>
    <row r="123" spans="2:2">
      <c r="B123" s="71"/>
    </row>
  </sheetData>
  <mergeCells count="21">
    <mergeCell ref="B46:E47"/>
    <mergeCell ref="H46:I46"/>
    <mergeCell ref="G47:I47"/>
    <mergeCell ref="A29:A36"/>
    <mergeCell ref="H35:I35"/>
    <mergeCell ref="A37:A44"/>
    <mergeCell ref="H43:I43"/>
    <mergeCell ref="E45:G45"/>
    <mergeCell ref="H45:I45"/>
    <mergeCell ref="A5:A12"/>
    <mergeCell ref="H11:I11"/>
    <mergeCell ref="A13:A20"/>
    <mergeCell ref="H19:I19"/>
    <mergeCell ref="A21:A28"/>
    <mergeCell ref="H27:I27"/>
    <mergeCell ref="G3:G4"/>
    <mergeCell ref="A3:A4"/>
    <mergeCell ref="B3:B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C5:C11 F5:F11 C13:C19 F13:F19 C29:C35 F29:F35 C21:C27 F21:F27 C37:C43 F37:F43">
      <formula1>categorie</formula1>
    </dataValidation>
    <dataValidation type="list" allowBlank="1" showInputMessage="1" showErrorMessage="1" sqref="B5:B11 E5:E11 B13:B19 E13:E19 B29:B35 E29:E35 B21:B27 E21:E27 B37:B43 E37:E43">
      <formula1>OFFSET(deroulante,0,0,COUNTA(deroulante)-COUNTIF(deroulante,""))</formula1>
    </dataValidation>
  </dataValidations>
  <printOptions horizontalCentered="1" verticalCentered="1"/>
  <pageMargins left="0" right="0" top="0" bottom="0" header="0" footer="0"/>
  <pageSetup paperSize="9" scale="52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S.28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2014-07-08T12:16:23Z</cp:lastPrinted>
  <dcterms:created xsi:type="dcterms:W3CDTF">2013-09-16T07:17:31Z</dcterms:created>
  <dcterms:modified xsi:type="dcterms:W3CDTF">2014-07-09T15:44:41Z</dcterms:modified>
</cp:coreProperties>
</file>