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ébut">[1]Listes!$F$2</definedName>
    <definedName name="Fin">[1]Listes!$G$2</definedName>
  </definedNames>
  <calcPr calcId="144525"/>
</workbook>
</file>

<file path=xl/calcChain.xml><?xml version="1.0" encoding="utf-8"?>
<calcChain xmlns="http://schemas.openxmlformats.org/spreadsheetml/2006/main">
  <c r="Q5" i="1" l="1"/>
  <c r="L5" i="1"/>
  <c r="I5" i="1"/>
  <c r="J5" i="1" s="1"/>
  <c r="H5" i="1"/>
  <c r="Q4" i="1"/>
  <c r="L4" i="1"/>
  <c r="I4" i="1"/>
  <c r="J4" i="1" s="1"/>
  <c r="H4" i="1"/>
  <c r="Q3" i="1"/>
  <c r="L3" i="1"/>
  <c r="I3" i="1"/>
  <c r="J3" i="1" s="1"/>
  <c r="H3" i="1"/>
  <c r="A3" i="1"/>
  <c r="A4" i="1" s="1"/>
  <c r="A5" i="1" s="1"/>
  <c r="Q2" i="1"/>
  <c r="L2" i="1"/>
  <c r="I2" i="1"/>
  <c r="J2" i="1" s="1"/>
  <c r="H2" i="1"/>
</calcChain>
</file>

<file path=xl/sharedStrings.xml><?xml version="1.0" encoding="utf-8"?>
<sst xmlns="http://schemas.openxmlformats.org/spreadsheetml/2006/main" count="21" uniqueCount="20">
  <si>
    <t>Réf.</t>
  </si>
  <si>
    <t>Date</t>
  </si>
  <si>
    <t xml:space="preserve">Type </t>
  </si>
  <si>
    <t>niveau</t>
  </si>
  <si>
    <t>planifié</t>
  </si>
  <si>
    <t>Hr début</t>
  </si>
  <si>
    <t>Hr fin</t>
  </si>
  <si>
    <t>Total</t>
  </si>
  <si>
    <t>WE</t>
  </si>
  <si>
    <t>Hrs WE</t>
  </si>
  <si>
    <t>Hrs nuit 1</t>
  </si>
  <si>
    <t>Hrs nuit 2</t>
  </si>
  <si>
    <t>CP</t>
  </si>
  <si>
    <t>Inpp</t>
  </si>
  <si>
    <t>Inp</t>
  </si>
  <si>
    <t>CS</t>
  </si>
  <si>
    <t>Coût</t>
  </si>
  <si>
    <t>Nom</t>
  </si>
  <si>
    <t>esc. jud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</si>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</sst>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#"/>
    <numFmt numFmtId="165" formatCode="[$-F800]dddd\,\ mmmm\ dd\,\ yyyy"/>
    <numFmt numFmtId="166" formatCode="[$-F400]h:mm:ss\ AM/PM"/>
    <numFmt numFmtId="167" formatCode="[h]:mm"/>
    <numFmt numFmtId="168" formatCode="_-* #,##0.00\ [$€-80C]_-;\-* #,##0.00\ [$€-80C]_-;_-* &quot;-&quot;??\ [$€-80C]_-;_-@_-"/>
  </numFmts>
  <fonts count="7" x14ac:knownFonts="1">
    <font>
      <sz val="11"/>
      <color theme="1"/>
      <name val="Calibri"/>
      <family val="2"/>
      <scheme val="minor"/>
    </font>
    <font>
      <sz val="9"/>
      <color rgb="FF002060"/>
      <name val="Calibri"/>
      <family val="2"/>
      <scheme val="minor"/>
    </font>
    <font>
      <sz val="9"/>
      <name val="Calibri"/>
      <family val="2"/>
      <scheme val="minor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64" fontId="3" fillId="0" borderId="1" xfId="0" applyNumberFormat="1" applyFont="1" applyBorder="1" applyAlignment="1" applyProtection="1">
      <alignment horizontal="center"/>
      <protection locked="0"/>
    </xf>
    <xf numFmtId="165" fontId="2" fillId="0" borderId="1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66" fontId="4" fillId="0" borderId="1" xfId="0" applyNumberFormat="1" applyFont="1" applyBorder="1"/>
    <xf numFmtId="166" fontId="4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67" fontId="4" fillId="0" borderId="1" xfId="0" applyNumberFormat="1" applyFont="1" applyBorder="1" applyAlignment="1">
      <alignment horizontal="center"/>
    </xf>
    <xf numFmtId="166" fontId="6" fillId="0" borderId="0" xfId="0" applyNumberFormat="1" applyFont="1"/>
    <xf numFmtId="167" fontId="4" fillId="0" borderId="2" xfId="0" applyNumberFormat="1" applyFont="1" applyBorder="1" applyAlignment="1">
      <alignment horizontal="center"/>
    </xf>
    <xf numFmtId="168" fontId="4" fillId="0" borderId="1" xfId="0" applyNumberFormat="1" applyFont="1" applyBorder="1"/>
    <xf numFmtId="0" fontId="4" fillId="0" borderId="0" xfId="0" applyFont="1" applyBorder="1"/>
    <xf numFmtId="0" fontId="4" fillId="0" borderId="2" xfId="0" applyFont="1" applyBorder="1"/>
    <xf numFmtId="0" fontId="4" fillId="0" borderId="0" xfId="0" applyFont="1"/>
    <xf numFmtId="164" fontId="3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capacit&#233;%20PRISON%20LEUZE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ynth financière"/>
      <sheetName val="Listes"/>
      <sheetName val="saisie"/>
      <sheetName val="Résumé"/>
      <sheetName val="INCIDENTS"/>
      <sheetName val="fériés"/>
      <sheetName val="synthèse"/>
      <sheetName val="Feuil2"/>
    </sheetNames>
    <sheetDataSet>
      <sheetData sheetId="0"/>
      <sheetData sheetId="1">
        <row r="2">
          <cell r="G2">
            <v>396.76000000000022</v>
          </cell>
        </row>
        <row r="3">
          <cell r="G3">
            <v>2444.8400000000006</v>
          </cell>
        </row>
        <row r="4">
          <cell r="G4">
            <v>1190.2800000000002</v>
          </cell>
        </row>
        <row r="5">
          <cell r="G5">
            <v>1485.08</v>
          </cell>
        </row>
      </sheetData>
      <sheetData sheetId="2">
        <row r="2">
          <cell r="F2">
            <v>0.91666666666666663</v>
          </cell>
          <cell r="G2">
            <v>0.25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"/>
  <sheetViews>
    <sheetView tabSelected="1" workbookViewId="0">
      <selection activeCell="B8" sqref="B8"/>
    </sheetView>
  </sheetViews>
  <sheetFormatPr baseColWidth="10" defaultRowHeight="15" x14ac:dyDescent="0.25"/>
  <cols>
    <col min="2" max="2" width="22.42578125" customWidth="1"/>
  </cols>
  <sheetData>
    <row r="1" spans="1:20" s="5" customFormat="1" ht="12" x14ac:dyDescent="0.2">
      <c r="A1" s="1" t="s">
        <v>0</v>
      </c>
      <c r="B1" s="2" t="s">
        <v>1</v>
      </c>
      <c r="C1" s="3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4" t="s">
        <v>17</v>
      </c>
      <c r="S1" s="4"/>
      <c r="T1" s="3"/>
    </row>
    <row r="2" spans="1:20" s="19" customFormat="1" ht="14.25" x14ac:dyDescent="0.25">
      <c r="A2" s="6">
        <v>1</v>
      </c>
      <c r="B2" s="7">
        <v>41748</v>
      </c>
      <c r="C2" s="8" t="s">
        <v>18</v>
      </c>
      <c r="D2" s="9">
        <v>1</v>
      </c>
      <c r="E2" s="9" t="s">
        <v>19</v>
      </c>
      <c r="F2" s="10">
        <v>0.75</v>
      </c>
      <c r="G2" s="11">
        <v>0.83333333333333337</v>
      </c>
      <c r="H2" s="10">
        <f>G2-F2+IF(F2&gt;G2,1)</f>
        <v>8.333333333333337E-2</v>
      </c>
      <c r="I2" s="12" t="str">
        <f>IF(OR(WEEKDAY(B2)=7,WEEKDAY(B2)=1),"WE","SEM")</f>
        <v>WE</v>
      </c>
      <c r="J2" s="13">
        <f>IF(I2="WE",SUM(H2))</f>
        <v>8.333333333333337E-2</v>
      </c>
      <c r="K2" s="14"/>
      <c r="L2" s="15">
        <f>IF(AND(F2&gt;=G2,F2&lt;=Début,F2&lt;&gt;0,G2&lt;&gt;0),MOD(Fin-Début,1)-IF(G2&lt;=Fin,Fin-G2)+IF(F2&lt;=Fin,Fin-F2),IF(AND(F2&gt;=G2,F2&gt;Début,F2&lt;&gt;0,G2&lt;&gt;0),MOD(Fin-Début,1)-(F2-Début)+IF(G2&gt;=Début,G2-Début)-IF(G2&lt;Fin,Fin-G2),IF(AND(F2&lt;G2,ISNUMBER(F2),G2&lt;&gt;0),IF(AND(F2&lt;=Fin,G2&lt;=Fin),G2-F2)+IF(AND(F2&lt;=Fin,G2&gt;Fin),Fin-F2)+IF(G2&gt;=Début,G2-F2-IF(F2&lt;=Début,Début-F2)),0)))</f>
        <v>0</v>
      </c>
      <c r="M2" s="9">
        <v>1</v>
      </c>
      <c r="N2" s="9">
        <v>1</v>
      </c>
      <c r="O2" s="9">
        <v>1</v>
      </c>
      <c r="P2" s="9" t="s">
        <v>19</v>
      </c>
      <c r="Q2" s="16">
        <f>'[1]synth financière'!G2</f>
        <v>396.76000000000022</v>
      </c>
      <c r="R2" s="17"/>
      <c r="S2" s="17"/>
      <c r="T2" s="18"/>
    </row>
    <row r="3" spans="1:20" s="19" customFormat="1" ht="14.25" x14ac:dyDescent="0.25">
      <c r="A3" s="20">
        <f>IF(B2&gt;0,A2+1," ")</f>
        <v>2</v>
      </c>
      <c r="B3" s="7">
        <v>41749</v>
      </c>
      <c r="C3" s="8"/>
      <c r="D3" s="9"/>
      <c r="E3" s="9"/>
      <c r="F3" s="10">
        <v>0.70833333333333337</v>
      </c>
      <c r="G3" s="21">
        <v>0.95833333333333337</v>
      </c>
      <c r="H3" s="10">
        <f t="shared" ref="H3:H5" si="0">G3-F3+IF(F3&gt;G3,1)</f>
        <v>0.25</v>
      </c>
      <c r="I3" s="12" t="str">
        <f t="shared" ref="I3:I5" si="1">IF(OR(WEEKDAY(B3)=7,WEEKDAY(B3)=1),"WE","SEM")</f>
        <v>WE</v>
      </c>
      <c r="J3" s="13">
        <f t="shared" ref="J3:J5" si="2">IF(I3="WE",SUM(H3))</f>
        <v>0.25</v>
      </c>
      <c r="K3" s="14"/>
      <c r="L3" s="13">
        <f t="shared" ref="L3:L5" si="3">IF(AND(F3&gt;=G3,F3&lt;=Début,F3&lt;&gt;0,G3&lt;&gt;0),MOD(Fin-Début,1)-IF(G3&lt;=Fin,Fin-G3)+IF(F3&lt;=Fin,Fin-F3),IF(AND(F3&gt;=G3,F3&gt;Début,F3&lt;&gt;0,G3&lt;&gt;0),MOD(Fin-Début,1)-(F3-Début)+IF(G3&gt;=Début,G3-Début)-IF(G3&lt;Fin,Fin-G3),IF(AND(F3&lt;G3,ISNUMBER(F3),G3&lt;&gt;0),IF(AND(F3&lt;=Fin,G3&lt;=Fin),G3-F3)+IF(AND(F3&lt;=Fin,G3&gt;Fin),Fin-F3)+IF(G3&gt;=Début,G3-F3-IF(F3&lt;=Début,Début-F3)),0)))</f>
        <v>4.1666666666666741E-2</v>
      </c>
      <c r="M3" s="9">
        <v>2</v>
      </c>
      <c r="N3" s="9">
        <v>2</v>
      </c>
      <c r="O3" s="9">
        <v>2</v>
      </c>
      <c r="P3" s="9"/>
      <c r="Q3" s="16">
        <f>'[1]synth financière'!G3</f>
        <v>2444.8400000000006</v>
      </c>
      <c r="R3" s="17"/>
      <c r="S3" s="17"/>
      <c r="T3" s="18"/>
    </row>
    <row r="4" spans="1:20" s="19" customFormat="1" ht="14.25" x14ac:dyDescent="0.25">
      <c r="A4" s="20">
        <f t="shared" ref="A4:A5" si="4">IF(B3&gt;0,A3+1," ")</f>
        <v>3</v>
      </c>
      <c r="B4" s="7">
        <v>41748</v>
      </c>
      <c r="C4" s="8"/>
      <c r="D4" s="9"/>
      <c r="E4" s="9"/>
      <c r="F4" s="10">
        <v>0.625</v>
      </c>
      <c r="G4" s="21">
        <v>0.875</v>
      </c>
      <c r="H4" s="10">
        <f t="shared" si="0"/>
        <v>0.25</v>
      </c>
      <c r="I4" s="12" t="str">
        <f t="shared" si="1"/>
        <v>WE</v>
      </c>
      <c r="J4" s="13">
        <f t="shared" si="2"/>
        <v>0.25</v>
      </c>
      <c r="K4" s="14"/>
      <c r="L4" s="13">
        <f t="shared" si="3"/>
        <v>0</v>
      </c>
      <c r="M4" s="9">
        <v>1</v>
      </c>
      <c r="N4" s="9">
        <v>1</v>
      </c>
      <c r="O4" s="9">
        <v>1</v>
      </c>
      <c r="P4" s="9"/>
      <c r="Q4" s="16">
        <f>'[1]synth financière'!G4</f>
        <v>1190.2800000000002</v>
      </c>
      <c r="R4" s="17"/>
      <c r="S4" s="17"/>
      <c r="T4" s="18"/>
    </row>
    <row r="5" spans="1:20" s="19" customFormat="1" ht="14.25" x14ac:dyDescent="0.25">
      <c r="A5" s="20">
        <f t="shared" si="4"/>
        <v>4</v>
      </c>
      <c r="B5" s="7"/>
      <c r="C5" s="8"/>
      <c r="D5" s="9"/>
      <c r="E5" s="9"/>
      <c r="F5" s="10">
        <v>0.75</v>
      </c>
      <c r="G5" s="21">
        <v>4.1666666666666664E-2</v>
      </c>
      <c r="H5" s="10">
        <f t="shared" si="0"/>
        <v>0.29166666666666663</v>
      </c>
      <c r="I5" s="12" t="str">
        <f t="shared" si="1"/>
        <v>WE</v>
      </c>
      <c r="J5" s="13">
        <f t="shared" si="2"/>
        <v>0.29166666666666663</v>
      </c>
      <c r="K5" s="14"/>
      <c r="L5" s="13">
        <f t="shared" si="3"/>
        <v>0.12500000000000003</v>
      </c>
      <c r="M5" s="9">
        <v>1</v>
      </c>
      <c r="N5" s="9">
        <v>1</v>
      </c>
      <c r="O5" s="9">
        <v>1</v>
      </c>
      <c r="P5" s="9"/>
      <c r="Q5" s="16">
        <f>'[1]synth financière'!G5</f>
        <v>1485.08</v>
      </c>
      <c r="R5" s="17"/>
      <c r="S5" s="17"/>
      <c r="T5" s="1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[1]Listes!#REF!</xm:f>
          </x14:formula1>
          <xm:sqref>C2:C5</xm:sqref>
        </x14:dataValidation>
        <x14:dataValidation type="list" allowBlank="1" showInputMessage="1" showErrorMessage="1">
          <x14:formula1>
            <xm:f>[1]Listes!#REF!</xm:f>
          </x14:formula1>
          <xm:sqref>E2:E5 P2:P5</xm:sqref>
        </x14:dataValidation>
        <x14:dataValidation type="list" allowBlank="1" showInputMessage="1" showErrorMessage="1">
          <x14:formula1>
            <xm:f>[1]Listes!#REF!</xm:f>
          </x14:formula1>
          <xm:sqref>D2:D5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mhh</dc:creator>
  <cp:lastModifiedBy>mhh</cp:lastModifiedBy>
  <dcterms:created xsi:type="dcterms:W3CDTF">2014-04-23T12:18:09Z</dcterms:created>
  <dcterms:modified xsi:type="dcterms:W3CDTF">2014-04-23T12:18:38Z</dcterms:modified>
</cp:coreProperties>
</file>