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20" windowWidth="14235" windowHeight="36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Feuil1!$A$15:$G$15</definedName>
  </definedNames>
  <calcPr calcId="144525"/>
</workbook>
</file>

<file path=xl/calcChain.xml><?xml version="1.0" encoding="utf-8"?>
<calcChain xmlns="http://schemas.openxmlformats.org/spreadsheetml/2006/main">
  <c r="J29" i="1" l="1"/>
  <c r="I29" i="1"/>
  <c r="J28" i="1"/>
  <c r="I28" i="1"/>
  <c r="I26" i="1"/>
  <c r="J26" i="1"/>
  <c r="I27" i="1"/>
  <c r="J27" i="1"/>
  <c r="J25" i="1"/>
  <c r="I25" i="1"/>
  <c r="J24" i="1"/>
  <c r="I24" i="1"/>
  <c r="I21" i="1"/>
  <c r="J21" i="1"/>
  <c r="I22" i="1"/>
  <c r="J22" i="1"/>
  <c r="I23" i="1"/>
  <c r="J23" i="1"/>
  <c r="J20" i="1"/>
  <c r="I20" i="1"/>
  <c r="J19" i="1"/>
  <c r="I19" i="1"/>
  <c r="J18" i="1"/>
  <c r="J17" i="1"/>
  <c r="I18" i="1"/>
  <c r="I17" i="1"/>
  <c r="J16" i="1"/>
  <c r="I16" i="1"/>
</calcChain>
</file>

<file path=xl/comments1.xml><?xml version="1.0" encoding="utf-8"?>
<comments xmlns="http://schemas.openxmlformats.org/spreadsheetml/2006/main">
  <authors>
    <author>KONAN</author>
  </authors>
  <commentList>
    <comment ref="I19" authorId="0">
      <text>
        <r>
          <rPr>
            <b/>
            <sz val="9"/>
            <color indexed="81"/>
            <rFont val="Tahoma"/>
            <family val="2"/>
          </rPr>
          <t>NOUVEAU N° compte gle:
1) on reprend la formule ds les cellules I16 et J16 en les adaptant à la ligne 19
2)On fait de meme pour la formule en I17 et J17 en les adaptant à la ligne 20;
suivi d'une recopie incréméntée jusqu'à ce qu'on trouve un autre N° compte gle;puis on reprend le processus</t>
        </r>
      </text>
    </comment>
  </commentList>
</comments>
</file>

<file path=xl/sharedStrings.xml><?xml version="1.0" encoding="utf-8"?>
<sst xmlns="http://schemas.openxmlformats.org/spreadsheetml/2006/main" count="68" uniqueCount="37">
  <si>
    <t>N°compte gle</t>
  </si>
  <si>
    <t>Code JAL</t>
  </si>
  <si>
    <t>Mois</t>
  </si>
  <si>
    <t>Date</t>
  </si>
  <si>
    <t>Libellé</t>
  </si>
  <si>
    <t>Débit</t>
  </si>
  <si>
    <t>Crédit</t>
  </si>
  <si>
    <t>Intitulé</t>
  </si>
  <si>
    <t>Gestion_Créancier</t>
  </si>
  <si>
    <t>DÉC</t>
  </si>
  <si>
    <t>ACHAT M/SE</t>
  </si>
  <si>
    <t>JAL_OD</t>
  </si>
  <si>
    <t>TRVX D'IVTAIRE REGUL</t>
  </si>
  <si>
    <t>JUIL</t>
  </si>
  <si>
    <t>JAL_AN</t>
  </si>
  <si>
    <t>JANV</t>
  </si>
  <si>
    <t>CAPITAL SOCIAL</t>
  </si>
  <si>
    <t>PERTE NETTE A REPORTER</t>
  </si>
  <si>
    <t>MATERIEL INDUSTRIEL</t>
  </si>
  <si>
    <t>AMT MAT INDUS OUTIL ET CCIAL</t>
  </si>
  <si>
    <t>284100 - AMORT DU MAT ET OUT INDUST ET CIAL</t>
  </si>
  <si>
    <t>AMORT MAT TRVX INVTAIRE</t>
  </si>
  <si>
    <t>STOCK M/SES</t>
  </si>
  <si>
    <t>TRVX INVTAIRE</t>
  </si>
  <si>
    <t>Gestion_Banque</t>
  </si>
  <si>
    <t>REGLEMENT FACT N°3</t>
  </si>
  <si>
    <t>411100 - CLIENTS</t>
  </si>
  <si>
    <t>Solde Débit.</t>
  </si>
  <si>
    <t>Solde Crédit.</t>
  </si>
  <si>
    <t>Processus</t>
  </si>
  <si>
    <t>On reprend le Processus</t>
  </si>
  <si>
    <t>débiteurs et créditeurs par "N° compte gle".Vous trouverez les formules utilisées à l'intérieur des cellules;ce que j'appelle "Processus".</t>
  </si>
  <si>
    <t>Est-ce possible de le faire par macro? Si oui et comment? Le "N° compte gle devient une variable qui déclenche le "Processus",mais je ne</t>
  </si>
  <si>
    <t>vois vraiment pas comment m'y prendre pour y arriver.</t>
  </si>
  <si>
    <t>Le "Processus est un ensemble de trois étapes illustrées dans le commentaire ci-dessous.</t>
  </si>
  <si>
    <t>FORMULE PROGRESSIVE PAR MACRO:</t>
  </si>
  <si>
    <t>Je souhaiterais ajouter par un code  les colonnes en "jaune".Elles donnent automatiquement les soldes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</si>
</sst>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\.mmm\.yy"/>
    <numFmt numFmtId="165" formatCode="_-* #,##0.00\ _C_F_A_-;\-* #,##0.00\ _C_F_A_-;_-* &quot;-&quot;??\ _C_F_A_-;_-@_-"/>
    <numFmt numFmtId="166" formatCode="[$-40C]mmmm\-yy;@"/>
  </numFmts>
  <fonts count="13" x14ac:knownFonts="1"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0"/>
      <name val="Arial"/>
      <family val="2"/>
    </font>
    <font>
      <sz val="12"/>
      <color theme="1"/>
      <name val="Trebuchet MS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sz val="10"/>
      <color rgb="FF00B050"/>
      <name val="Trebuchet MS"/>
      <family val="2"/>
    </font>
    <font>
      <b/>
      <sz val="15"/>
      <color theme="3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7635"/>
      <name val="Trebuchet MS"/>
      <family val="2"/>
    </font>
    <font>
      <b/>
      <u/>
      <sz val="12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8C8C8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6" fontId="2" fillId="0" borderId="0"/>
    <xf numFmtId="166" fontId="4" fillId="0" borderId="0"/>
    <xf numFmtId="166" fontId="4" fillId="0" borderId="0"/>
    <xf numFmtId="166" fontId="4" fillId="0" borderId="0"/>
    <xf numFmtId="165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/>
    <xf numFmtId="0" fontId="9" fillId="0" borderId="1" applyNumberFormat="0" applyFill="0" applyAlignment="0" applyProtection="0"/>
  </cellStyleXfs>
  <cellXfs count="24">
    <xf numFmtId="0" fontId="0" fillId="0" borderId="0" xfId="0"/>
    <xf numFmtId="3" fontId="8" fillId="2" borderId="2" xfId="1" applyNumberFormat="1" applyFont="1" applyFill="1" applyBorder="1" applyAlignment="1" applyProtection="1">
      <alignment horizontal="center" shrinkToFit="1"/>
      <protection hidden="1"/>
    </xf>
    <xf numFmtId="164" fontId="3" fillId="2" borderId="2" xfId="1" applyNumberFormat="1" applyFont="1" applyFill="1" applyBorder="1" applyAlignment="1" applyProtection="1">
      <alignment horizontal="center" shrinkToFit="1"/>
      <protection hidden="1"/>
    </xf>
    <xf numFmtId="4" fontId="3" fillId="2" borderId="2" xfId="1" applyNumberFormat="1" applyFont="1" applyFill="1" applyBorder="1" applyAlignment="1" applyProtection="1">
      <alignment shrinkToFit="1"/>
      <protection hidden="1"/>
    </xf>
    <xf numFmtId="4" fontId="6" fillId="2" borderId="2" xfId="1" applyNumberFormat="1" applyFont="1" applyFill="1" applyBorder="1" applyAlignment="1" applyProtection="1">
      <alignment horizontal="center" shrinkToFit="1"/>
      <protection hidden="1"/>
    </xf>
    <xf numFmtId="3" fontId="8" fillId="2" borderId="2" xfId="1" applyNumberFormat="1" applyFont="1" applyFill="1" applyBorder="1" applyAlignment="1" applyProtection="1">
      <alignment horizontal="center" shrinkToFit="1"/>
      <protection locked="0" hidden="1"/>
    </xf>
    <xf numFmtId="4" fontId="3" fillId="2" borderId="2" xfId="1" applyNumberFormat="1" applyFont="1" applyFill="1" applyBorder="1" applyAlignment="1" applyProtection="1">
      <alignment shrinkToFit="1"/>
      <protection locked="0" hidden="1"/>
    </xf>
    <xf numFmtId="164" fontId="3" fillId="2" borderId="2" xfId="1" applyNumberFormat="1" applyFont="1" applyFill="1" applyBorder="1" applyAlignment="1" applyProtection="1">
      <alignment horizontal="center" shrinkToFit="1"/>
      <protection locked="0" hidden="1"/>
    </xf>
    <xf numFmtId="43" fontId="3" fillId="2" borderId="2" xfId="1" applyNumberFormat="1" applyFont="1" applyFill="1" applyBorder="1" applyAlignment="1" applyProtection="1">
      <alignment shrinkToFit="1"/>
      <protection hidden="1"/>
    </xf>
    <xf numFmtId="43" fontId="3" fillId="2" borderId="2" xfId="1" applyNumberFormat="1" applyFont="1" applyFill="1" applyBorder="1" applyAlignment="1" applyProtection="1">
      <alignment shrinkToFit="1"/>
      <protection locked="0" hidden="1"/>
    </xf>
    <xf numFmtId="43" fontId="3" fillId="2" borderId="2" xfId="1" applyNumberFormat="1" applyFont="1" applyFill="1" applyBorder="1" applyAlignment="1" applyProtection="1">
      <alignment horizontal="center" shrinkToFit="1"/>
      <protection hidden="1"/>
    </xf>
    <xf numFmtId="43" fontId="3" fillId="2" borderId="2" xfId="1" applyNumberFormat="1" applyFont="1" applyFill="1" applyBorder="1" applyAlignment="1" applyProtection="1">
      <alignment horizontal="center" shrinkToFit="1"/>
      <protection locked="0" hidden="1"/>
    </xf>
    <xf numFmtId="43" fontId="2" fillId="3" borderId="2" xfId="1" applyNumberFormat="1" applyFill="1" applyBorder="1"/>
    <xf numFmtId="0" fontId="12" fillId="2" borderId="0" xfId="0" applyFont="1" applyFill="1" applyAlignment="1"/>
    <xf numFmtId="0" fontId="5" fillId="2" borderId="0" xfId="0" applyFont="1" applyFill="1" applyAlignment="1"/>
    <xf numFmtId="43" fontId="0" fillId="2" borderId="0" xfId="0" applyNumberFormat="1" applyFill="1"/>
    <xf numFmtId="0" fontId="0" fillId="2" borderId="0" xfId="0" applyFill="1"/>
    <xf numFmtId="0" fontId="1" fillId="2" borderId="0" xfId="0" applyFont="1" applyFill="1"/>
    <xf numFmtId="166" fontId="2" fillId="2" borderId="2" xfId="1" applyFill="1" applyBorder="1"/>
    <xf numFmtId="43" fontId="2" fillId="2" borderId="2" xfId="1" applyNumberFormat="1" applyFill="1" applyBorder="1"/>
    <xf numFmtId="166" fontId="2" fillId="2" borderId="2" xfId="7" applyFill="1" applyBorder="1"/>
    <xf numFmtId="0" fontId="11" fillId="2" borderId="0" xfId="0" applyFont="1" applyFill="1"/>
    <xf numFmtId="4" fontId="7" fillId="2" borderId="2" xfId="1" applyNumberFormat="1" applyFont="1" applyFill="1" applyBorder="1" applyAlignment="1" applyProtection="1">
      <alignment horizontal="center" shrinkToFit="1"/>
      <protection hidden="1"/>
    </xf>
    <xf numFmtId="166" fontId="2" fillId="4" borderId="2" xfId="7" applyFill="1" applyBorder="1"/>
  </cellXfs>
  <cellStyles count="9">
    <cellStyle name="Milliers 2" xfId="5"/>
    <cellStyle name="Normal" xfId="0" builtinId="0"/>
    <cellStyle name="Normal 2" xfId="2"/>
    <cellStyle name="Normal 3" xfId="3"/>
    <cellStyle name="Normal 4" xfId="4"/>
    <cellStyle name="Normal 5" xfId="7"/>
    <cellStyle name="Normal 6" xfId="1"/>
    <cellStyle name="Pourcentage 2" xfId="6"/>
    <cellStyle name="Titre 1 2" xfId="8"/>
  </cellStyles>
  <dxfs count="0"/>
  <tableStyles count="0" defaultTableStyle="TableStyleMedium2" defaultPivotStyle="PivotStyleLight16"/>
  <colors>
    <mruColors>
      <color rgb="FF00763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15</xdr:row>
      <xdr:rowOff>19050</xdr:rowOff>
    </xdr:from>
    <xdr:to>
      <xdr:col>10</xdr:col>
      <xdr:colOff>781050</xdr:colOff>
      <xdr:row>17</xdr:row>
      <xdr:rowOff>200025</xdr:rowOff>
    </xdr:to>
    <xdr:sp macro="" textlink="">
      <xdr:nvSpPr>
        <xdr:cNvPr id="4" name="Accolade fermante 3"/>
        <xdr:cNvSpPr/>
      </xdr:nvSpPr>
      <xdr:spPr>
        <a:xfrm>
          <a:off x="11201400" y="228600"/>
          <a:ext cx="685800" cy="600075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733425</xdr:colOff>
      <xdr:row>18</xdr:row>
      <xdr:rowOff>142875</xdr:rowOff>
    </xdr:from>
    <xdr:to>
      <xdr:col>8</xdr:col>
      <xdr:colOff>28575</xdr:colOff>
      <xdr:row>30</xdr:row>
      <xdr:rowOff>76200</xdr:rowOff>
    </xdr:to>
    <xdr:cxnSp macro="">
      <xdr:nvCxnSpPr>
        <xdr:cNvPr id="6" name="Connecteur droit avec flèche 5"/>
        <xdr:cNvCxnSpPr/>
      </xdr:nvCxnSpPr>
      <xdr:spPr>
        <a:xfrm flipH="1" flipV="1">
          <a:off x="733425" y="981075"/>
          <a:ext cx="7791450" cy="24479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876300</xdr:colOff>
      <xdr:row>18</xdr:row>
      <xdr:rowOff>123825</xdr:rowOff>
    </xdr:from>
    <xdr:to>
      <xdr:col>9</xdr:col>
      <xdr:colOff>1041425</xdr:colOff>
      <xdr:row>30</xdr:row>
      <xdr:rowOff>66676</xdr:rowOff>
    </xdr:to>
    <xdr:cxnSp macro="">
      <xdr:nvCxnSpPr>
        <xdr:cNvPr id="8" name="Connecteur droit avec flèche 7"/>
        <xdr:cNvCxnSpPr/>
      </xdr:nvCxnSpPr>
      <xdr:spPr>
        <a:xfrm flipV="1">
          <a:off x="10677525" y="962025"/>
          <a:ext cx="165125" cy="245745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85724</xdr:colOff>
      <xdr:row>18</xdr:row>
      <xdr:rowOff>57150</xdr:rowOff>
    </xdr:from>
    <xdr:to>
      <xdr:col>10</xdr:col>
      <xdr:colOff>761999</xdr:colOff>
      <xdr:row>22</xdr:row>
      <xdr:rowOff>171450</xdr:rowOff>
    </xdr:to>
    <xdr:sp macro="" textlink="">
      <xdr:nvSpPr>
        <xdr:cNvPr id="10" name="Accolade fermante 9"/>
        <xdr:cNvSpPr/>
      </xdr:nvSpPr>
      <xdr:spPr>
        <a:xfrm>
          <a:off x="11191874" y="895350"/>
          <a:ext cx="676275" cy="952500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95250</xdr:colOff>
      <xdr:row>23</xdr:row>
      <xdr:rowOff>38100</xdr:rowOff>
    </xdr:from>
    <xdr:to>
      <xdr:col>10</xdr:col>
      <xdr:colOff>771524</xdr:colOff>
      <xdr:row>26</xdr:row>
      <xdr:rowOff>180975</xdr:rowOff>
    </xdr:to>
    <xdr:sp macro="" textlink="">
      <xdr:nvSpPr>
        <xdr:cNvPr id="11" name="Accolade fermante 10"/>
        <xdr:cNvSpPr/>
      </xdr:nvSpPr>
      <xdr:spPr>
        <a:xfrm>
          <a:off x="11201400" y="1924050"/>
          <a:ext cx="676274" cy="771525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95249</xdr:colOff>
      <xdr:row>27</xdr:row>
      <xdr:rowOff>47625</xdr:rowOff>
    </xdr:from>
    <xdr:to>
      <xdr:col>10</xdr:col>
      <xdr:colOff>723898</xdr:colOff>
      <xdr:row>29</xdr:row>
      <xdr:rowOff>152400</xdr:rowOff>
    </xdr:to>
    <xdr:sp macro="" textlink="">
      <xdr:nvSpPr>
        <xdr:cNvPr id="12" name="Accolade fermante 11"/>
        <xdr:cNvSpPr/>
      </xdr:nvSpPr>
      <xdr:spPr>
        <a:xfrm>
          <a:off x="11201399" y="2771775"/>
          <a:ext cx="628649" cy="523875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733425</xdr:colOff>
      <xdr:row>23</xdr:row>
      <xdr:rowOff>85725</xdr:rowOff>
    </xdr:from>
    <xdr:to>
      <xdr:col>7</xdr:col>
      <xdr:colOff>590550</xdr:colOff>
      <xdr:row>30</xdr:row>
      <xdr:rowOff>104775</xdr:rowOff>
    </xdr:to>
    <xdr:cxnSp macro="">
      <xdr:nvCxnSpPr>
        <xdr:cNvPr id="14" name="Connecteur droit avec flèche 13"/>
        <xdr:cNvCxnSpPr/>
      </xdr:nvCxnSpPr>
      <xdr:spPr>
        <a:xfrm flipH="1" flipV="1">
          <a:off x="733425" y="4924425"/>
          <a:ext cx="6838950" cy="148590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733425</xdr:colOff>
      <xdr:row>27</xdr:row>
      <xdr:rowOff>76200</xdr:rowOff>
    </xdr:from>
    <xdr:to>
      <xdr:col>7</xdr:col>
      <xdr:colOff>609600</xdr:colOff>
      <xdr:row>31</xdr:row>
      <xdr:rowOff>104775</xdr:rowOff>
    </xdr:to>
    <xdr:cxnSp macro="">
      <xdr:nvCxnSpPr>
        <xdr:cNvPr id="16" name="Connecteur droit avec flèche 15"/>
        <xdr:cNvCxnSpPr/>
      </xdr:nvCxnSpPr>
      <xdr:spPr>
        <a:xfrm flipH="1" flipV="1">
          <a:off x="733425" y="5753100"/>
          <a:ext cx="6858000" cy="866775"/>
        </a:xfrm>
        <a:prstGeom prst="straightConnector1">
          <a:avLst/>
        </a:prstGeom>
        <a:ln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9"/>
  <sheetViews>
    <sheetView tabSelected="1" workbookViewId="0"/>
  </sheetViews>
  <sheetFormatPr baseColWidth="10" defaultRowHeight="16.5" x14ac:dyDescent="0.3"/>
  <cols>
    <col min="1" max="1" width="11" style="16"/>
    <col min="2" max="2" width="15.125" style="16" bestFit="1" customWidth="1"/>
    <col min="3" max="3" width="4.625" style="16" bestFit="1" customWidth="1"/>
    <col min="4" max="4" width="8.875" style="16" bestFit="1" customWidth="1"/>
    <col min="5" max="5" width="25.25" style="16" bestFit="1" customWidth="1"/>
    <col min="6" max="7" width="13.375" style="15" bestFit="1" customWidth="1"/>
    <col min="8" max="8" width="19.875" style="15" customWidth="1"/>
    <col min="9" max="10" width="17.125" style="15" bestFit="1" customWidth="1"/>
    <col min="11" max="16384" width="11" style="16"/>
  </cols>
  <sheetData>
    <row r="1" spans="1:10" ht="18" x14ac:dyDescent="0.35">
      <c r="A1" s="13" t="s">
        <v>35</v>
      </c>
      <c r="B1" s="14"/>
      <c r="C1" s="14"/>
      <c r="D1" s="14"/>
      <c r="E1" s="14"/>
      <c r="F1" s="14"/>
      <c r="G1" s="14"/>
      <c r="H1" s="14"/>
    </row>
    <row r="2" spans="1:10" x14ac:dyDescent="0.3">
      <c r="D2" s="15"/>
      <c r="E2" s="15"/>
    </row>
    <row r="3" spans="1:10" x14ac:dyDescent="0.3">
      <c r="A3" s="16" t="s">
        <v>36</v>
      </c>
      <c r="D3" s="15"/>
      <c r="E3" s="15"/>
    </row>
    <row r="4" spans="1:10" x14ac:dyDescent="0.3">
      <c r="A4" s="16" t="s">
        <v>31</v>
      </c>
      <c r="D4" s="15"/>
      <c r="E4" s="15"/>
    </row>
    <row r="5" spans="1:10" x14ac:dyDescent="0.3">
      <c r="A5" s="16" t="s">
        <v>34</v>
      </c>
      <c r="D5" s="15"/>
      <c r="E5" s="15"/>
    </row>
    <row r="6" spans="1:10" x14ac:dyDescent="0.3">
      <c r="A6" s="16" t="s">
        <v>32</v>
      </c>
      <c r="D6" s="15"/>
      <c r="E6" s="15"/>
    </row>
    <row r="7" spans="1:10" x14ac:dyDescent="0.3">
      <c r="A7" s="16" t="s">
        <v>33</v>
      </c>
      <c r="D7" s="15"/>
      <c r="E7" s="15"/>
    </row>
    <row r="8" spans="1:10" x14ac:dyDescent="0.3">
      <c r="D8" s="15"/>
      <c r="E8" s="15"/>
    </row>
    <row r="9" spans="1:10" x14ac:dyDescent="0.3">
      <c r="A9" s="17"/>
      <c r="D9" s="15"/>
      <c r="E9" s="15"/>
    </row>
    <row r="10" spans="1:10" x14ac:dyDescent="0.3">
      <c r="D10" s="15"/>
      <c r="E10" s="15"/>
    </row>
    <row r="11" spans="1:10" x14ac:dyDescent="0.3">
      <c r="D11" s="15"/>
      <c r="E11" s="15"/>
    </row>
    <row r="15" spans="1:10" x14ac:dyDescent="0.3">
      <c r="A15" s="23" t="s">
        <v>0</v>
      </c>
      <c r="B15" s="23" t="s">
        <v>1</v>
      </c>
      <c r="C15" s="23" t="s">
        <v>2</v>
      </c>
      <c r="D15" s="23" t="s">
        <v>3</v>
      </c>
      <c r="E15" s="23" t="s">
        <v>4</v>
      </c>
      <c r="F15" s="23" t="s">
        <v>5</v>
      </c>
      <c r="G15" s="23" t="s">
        <v>6</v>
      </c>
      <c r="H15" s="23" t="s">
        <v>7</v>
      </c>
      <c r="I15" s="12" t="s">
        <v>27</v>
      </c>
      <c r="J15" s="12" t="s">
        <v>28</v>
      </c>
    </row>
    <row r="16" spans="1:10" x14ac:dyDescent="0.3">
      <c r="A16" s="1">
        <v>601</v>
      </c>
      <c r="B16" s="18" t="s">
        <v>8</v>
      </c>
      <c r="C16" s="4" t="s">
        <v>9</v>
      </c>
      <c r="D16" s="2">
        <v>41636</v>
      </c>
      <c r="E16" s="3" t="s">
        <v>10</v>
      </c>
      <c r="F16" s="8">
        <v>41288</v>
      </c>
      <c r="G16" s="19"/>
      <c r="H16" s="20" t="e">
        <v>#N/A</v>
      </c>
      <c r="I16" s="8">
        <f>+IF((SUM(F16)-SUM(G16))&gt;0,SUM(F16)-SUM(G16),0)</f>
        <v>41288</v>
      </c>
      <c r="J16" s="19">
        <f>+IF((SUM(F16)-SUM(G16))&lt;0,-(SUM(F16)-SUM(G16)),0)</f>
        <v>0</v>
      </c>
    </row>
    <row r="17" spans="1:12" x14ac:dyDescent="0.3">
      <c r="A17" s="1">
        <v>601</v>
      </c>
      <c r="B17" s="18" t="s">
        <v>8</v>
      </c>
      <c r="C17" s="4" t="s">
        <v>9</v>
      </c>
      <c r="D17" s="2">
        <v>41639</v>
      </c>
      <c r="E17" s="3" t="s">
        <v>10</v>
      </c>
      <c r="F17" s="8">
        <v>118644</v>
      </c>
      <c r="G17" s="19"/>
      <c r="H17" s="20" t="e">
        <v>#N/A</v>
      </c>
      <c r="I17" s="8">
        <f>IF(A17=A16,IF((SUM($F$16:F17)-SUM($G$16:G17))&gt;0,SUM($F$16:F17)-SUM($G$16:G17),0),0)</f>
        <v>159932</v>
      </c>
      <c r="J17" s="19">
        <f>IF(A17=A16,IF((SUM($F$16:F17)-SUM($G$16:G17))&lt;0,-(SUM($F$16:F17)-SUM($G$16:G17)),0),0)</f>
        <v>0</v>
      </c>
      <c r="L17" s="21" t="s">
        <v>29</v>
      </c>
    </row>
    <row r="18" spans="1:12" x14ac:dyDescent="0.3">
      <c r="A18" s="1">
        <v>601</v>
      </c>
      <c r="B18" s="18" t="s">
        <v>11</v>
      </c>
      <c r="C18" s="4" t="s">
        <v>9</v>
      </c>
      <c r="D18" s="2">
        <v>41639</v>
      </c>
      <c r="E18" s="3" t="s">
        <v>12</v>
      </c>
      <c r="F18" s="8">
        <v>0</v>
      </c>
      <c r="G18" s="8">
        <v>200000</v>
      </c>
      <c r="H18" s="20" t="e">
        <v>#N/A</v>
      </c>
      <c r="I18" s="8">
        <f>IF(A18=A17,IF((SUM($F$16:F18)-SUM($G$16:G18))&gt;0,SUM($F$16:F18)-SUM($G$16:G18),0),0)</f>
        <v>0</v>
      </c>
      <c r="J18" s="8">
        <f>IF(A18=A17,IF((SUM($F$16:F18)-SUM($G$16:G18))&lt;0,-(SUM($F$16:F18)-SUM($G$16:G18)),0),0)</f>
        <v>40068</v>
      </c>
    </row>
    <row r="19" spans="1:12" x14ac:dyDescent="0.3">
      <c r="A19" s="1">
        <v>605</v>
      </c>
      <c r="B19" s="18" t="s">
        <v>8</v>
      </c>
      <c r="C19" s="4" t="s">
        <v>13</v>
      </c>
      <c r="D19" s="2">
        <v>41459</v>
      </c>
      <c r="E19" s="3" t="s">
        <v>10</v>
      </c>
      <c r="F19" s="8">
        <v>46300</v>
      </c>
      <c r="G19" s="19"/>
      <c r="H19" s="20" t="e">
        <v>#N/A</v>
      </c>
      <c r="I19" s="8">
        <f>IF(A19=A18,IF((SUM($F$16:F19)-SUM($G$16:G19))&gt;0,SUM($F$16:F19)-SUM($G$16:G19),0),IF((SUM(F19)-SUM(G19))&gt;0,SUM(F19)-SUM(G19),0))</f>
        <v>46300</v>
      </c>
      <c r="J19" s="19">
        <f>IF(A19=A18,IF((SUM($F$16:F19)-SUM($G$16:G19))&lt;0,-(SUM($F$16:F19)-SUM($G$16:G19)),0),IF((SUM(F19)-SUM(G19))&lt;0,-(SUM(F19)-SUM(G19)),0))</f>
        <v>0</v>
      </c>
    </row>
    <row r="20" spans="1:12" x14ac:dyDescent="0.3">
      <c r="A20" s="1">
        <v>605</v>
      </c>
      <c r="B20" s="18" t="s">
        <v>14</v>
      </c>
      <c r="C20" s="22" t="s">
        <v>15</v>
      </c>
      <c r="D20" s="2">
        <v>41275</v>
      </c>
      <c r="E20" s="3" t="s">
        <v>16</v>
      </c>
      <c r="F20" s="9"/>
      <c r="G20" s="8">
        <v>50000000</v>
      </c>
      <c r="H20" s="20" t="e">
        <v>#N/A</v>
      </c>
      <c r="I20" s="9">
        <f>IF(A20=A19,IF((SUM($F$19:F20)-SUM($G$19:G20))&gt;0,SUM($F$19:F20)-SUM($G$19:G20),0),0)</f>
        <v>0</v>
      </c>
      <c r="J20" s="8">
        <f>IF(A20=A19,IF((SUM($F$19:F20)-SUM($G$19:G20))&lt;0,-(SUM($F$19:F20)-SUM($G$19:G20)),0),0)</f>
        <v>49953700</v>
      </c>
    </row>
    <row r="21" spans="1:12" x14ac:dyDescent="0.3">
      <c r="A21" s="1">
        <v>605</v>
      </c>
      <c r="B21" s="18" t="s">
        <v>14</v>
      </c>
      <c r="C21" s="4" t="s">
        <v>15</v>
      </c>
      <c r="D21" s="2">
        <v>41275</v>
      </c>
      <c r="E21" s="3" t="s">
        <v>17</v>
      </c>
      <c r="F21" s="8">
        <v>135557349</v>
      </c>
      <c r="G21" s="9"/>
      <c r="H21" s="20" t="e">
        <v>#N/A</v>
      </c>
      <c r="I21" s="8">
        <f>IF(A21=A20,IF((SUM($F$19:F21)-SUM($G$19:G21))&gt;0,SUM($F$19:F21)-SUM($G$19:G21),0),0)</f>
        <v>85603649</v>
      </c>
      <c r="J21" s="9">
        <f>IF(A21=A20,IF((SUM($F$19:F21)-SUM($G$19:G21))&lt;0,-(SUM($F$19:F21)-SUM($G$19:G21)),0),0)</f>
        <v>0</v>
      </c>
      <c r="L21" s="21" t="s">
        <v>30</v>
      </c>
    </row>
    <row r="22" spans="1:12" x14ac:dyDescent="0.3">
      <c r="A22" s="1">
        <v>605</v>
      </c>
      <c r="B22" s="18" t="s">
        <v>14</v>
      </c>
      <c r="C22" s="22" t="s">
        <v>15</v>
      </c>
      <c r="D22" s="2">
        <v>41275</v>
      </c>
      <c r="E22" s="3" t="s">
        <v>18</v>
      </c>
      <c r="F22" s="8"/>
      <c r="G22" s="9">
        <v>500000000</v>
      </c>
      <c r="H22" s="20" t="e">
        <v>#N/A</v>
      </c>
      <c r="I22" s="8">
        <f>IF(A22=A21,IF((SUM($F$19:F22)-SUM($G$19:G22))&gt;0,SUM($F$19:F22)-SUM($G$19:G22),0),0)</f>
        <v>0</v>
      </c>
      <c r="J22" s="9">
        <f>IF(A22=A21,IF((SUM($F$19:F22)-SUM($G$19:G22))&lt;0,-(SUM($F$19:F22)-SUM($G$19:G22)),0),0)</f>
        <v>414396351</v>
      </c>
    </row>
    <row r="23" spans="1:12" x14ac:dyDescent="0.3">
      <c r="A23" s="1">
        <v>605</v>
      </c>
      <c r="B23" s="18" t="s">
        <v>14</v>
      </c>
      <c r="C23" s="22" t="s">
        <v>15</v>
      </c>
      <c r="D23" s="2">
        <v>41275</v>
      </c>
      <c r="E23" s="3" t="s">
        <v>19</v>
      </c>
      <c r="F23" s="9">
        <v>600000000</v>
      </c>
      <c r="G23" s="8"/>
      <c r="H23" s="20" t="e">
        <v>#N/A</v>
      </c>
      <c r="I23" s="9">
        <f>IF(A23=A22,IF((SUM($F$19:F23)-SUM($G$19:G23))&gt;0,SUM($F$19:F23)-SUM($G$19:G23),0),0)</f>
        <v>185603649</v>
      </c>
      <c r="J23" s="8">
        <f>IF(A23=A22,IF((SUM($F$19:F23)-SUM($G$19:G23))&lt;0,-(SUM($F$19:F23)-SUM($G$19:G23)),0),0)</f>
        <v>0</v>
      </c>
    </row>
    <row r="24" spans="1:12" x14ac:dyDescent="0.3">
      <c r="A24" s="5">
        <v>284100</v>
      </c>
      <c r="B24" s="18" t="s">
        <v>11</v>
      </c>
      <c r="C24" s="4" t="s">
        <v>9</v>
      </c>
      <c r="D24" s="7">
        <v>41639</v>
      </c>
      <c r="E24" s="6" t="s">
        <v>21</v>
      </c>
      <c r="F24" s="9"/>
      <c r="G24" s="9">
        <v>100000000</v>
      </c>
      <c r="H24" s="20" t="s">
        <v>20</v>
      </c>
      <c r="I24" s="9">
        <f>IF(A24=A23,IF((SUM($F$19:F24)-SUM($G$19:G24))&gt;0,SUM($F$19:F24)-SUM($G$19:G24),0),IF((SUM(F24)-SUM(G24))&gt;0,SUM(F24)-SUM(G24),0))</f>
        <v>0</v>
      </c>
      <c r="J24" s="9">
        <f>IF(A24=A23,IF((SUM($F$19:F24)-SUM($G$19:G24))&lt;0,-(SUM($F$19:F24)-SUM($G$19:G24)),0),IF((SUM(F24)-SUM(G24))&lt;0,-(SUM(F24)-SUM(G24)),0))</f>
        <v>100000000</v>
      </c>
    </row>
    <row r="25" spans="1:12" x14ac:dyDescent="0.3">
      <c r="A25" s="1">
        <v>284100</v>
      </c>
      <c r="B25" s="18" t="s">
        <v>14</v>
      </c>
      <c r="C25" s="4" t="s">
        <v>15</v>
      </c>
      <c r="D25" s="2">
        <v>41275</v>
      </c>
      <c r="E25" s="3" t="s">
        <v>22</v>
      </c>
      <c r="F25" s="8">
        <v>120000000</v>
      </c>
      <c r="G25" s="9"/>
      <c r="H25" s="20" t="s">
        <v>20</v>
      </c>
      <c r="I25" s="8">
        <f>IF(A25=A24,IF((SUM($F$24:F25)-SUM($G$24:G25))&gt;0,SUM($F$24:F25)-SUM($G$24:G25),0),0)</f>
        <v>20000000</v>
      </c>
      <c r="J25" s="9">
        <f>IF(A25=A24,IF((SUM($F$24:F25)-SUM($G$24:G25))&lt;0,-(SUM($F$24:F25)-SUM($G$24:G25)),0),0)</f>
        <v>0</v>
      </c>
      <c r="L25" s="21" t="s">
        <v>30</v>
      </c>
    </row>
    <row r="26" spans="1:12" x14ac:dyDescent="0.3">
      <c r="A26" s="5">
        <v>284100</v>
      </c>
      <c r="B26" s="18" t="s">
        <v>11</v>
      </c>
      <c r="C26" s="4" t="s">
        <v>9</v>
      </c>
      <c r="D26" s="7">
        <v>41639</v>
      </c>
      <c r="E26" s="6" t="s">
        <v>23</v>
      </c>
      <c r="F26" s="9"/>
      <c r="G26" s="9">
        <v>120000000</v>
      </c>
      <c r="H26" s="20" t="s">
        <v>20</v>
      </c>
      <c r="I26" s="9">
        <f>IF(A26=A25,IF((SUM($F$24:F26)-SUM($G$24:G26))&gt;0,SUM($F$24:F26)-SUM($G$24:G26),0),0)</f>
        <v>0</v>
      </c>
      <c r="J26" s="9">
        <f>IF(A26=A25,IF((SUM($F$24:F26)-SUM($G$24:G26))&lt;0,-(SUM($F$24:F26)-SUM($G$24:G26)),0),0)</f>
        <v>100000000</v>
      </c>
    </row>
    <row r="27" spans="1:12" x14ac:dyDescent="0.3">
      <c r="A27" s="5">
        <v>284100</v>
      </c>
      <c r="B27" s="18" t="s">
        <v>11</v>
      </c>
      <c r="C27" s="4" t="s">
        <v>9</v>
      </c>
      <c r="D27" s="7">
        <v>41639</v>
      </c>
      <c r="E27" s="6" t="s">
        <v>23</v>
      </c>
      <c r="F27" s="9">
        <v>122584245</v>
      </c>
      <c r="G27" s="9"/>
      <c r="H27" s="20" t="s">
        <v>20</v>
      </c>
      <c r="I27" s="9">
        <f>IF(A27=A26,IF((SUM($F$24:F27)-SUM($G$24:G27))&gt;0,SUM($F$24:F27)-SUM($G$24:G27),0),0)</f>
        <v>22584245</v>
      </c>
      <c r="J27" s="9">
        <f>IF(A27=A26,IF((SUM($F$24:F27)-SUM($G$24:G27))&lt;0,-(SUM($F$24:F27)-SUM($G$24:G27)),0),0)</f>
        <v>0</v>
      </c>
    </row>
    <row r="28" spans="1:12" x14ac:dyDescent="0.3">
      <c r="A28" s="1">
        <v>411100</v>
      </c>
      <c r="B28" s="18" t="s">
        <v>24</v>
      </c>
      <c r="C28" s="22" t="s">
        <v>15</v>
      </c>
      <c r="D28" s="2">
        <v>41292</v>
      </c>
      <c r="E28" s="3" t="s">
        <v>25</v>
      </c>
      <c r="F28" s="10">
        <v>3000000</v>
      </c>
      <c r="G28" s="11"/>
      <c r="H28" s="20" t="s">
        <v>26</v>
      </c>
      <c r="I28" s="10">
        <f>IF(A28=A27,IF((SUM($F$24:F28)-SUM($G$24:G28))&gt;0,SUM($F$24:F28)-SUM($G$24:G28),0),IF((SUM(F28)-SUM(G28))&gt;0,SUM(F28)-SUM(G28),0))</f>
        <v>3000000</v>
      </c>
      <c r="J28" s="11">
        <f>IF(A28=A27,IF((SUM($F$24:F28)-SUM($G$24:G28))&lt;0,-(SUM($F$24:F28)-SUM($G$24:G28)),0),IF((SUM(F28)-SUM(G28))&lt;0,-(SUM(F28)-SUM(G28)),0))</f>
        <v>0</v>
      </c>
    </row>
    <row r="29" spans="1:12" x14ac:dyDescent="0.3">
      <c r="A29" s="1">
        <v>411100</v>
      </c>
      <c r="B29" s="18" t="s">
        <v>24</v>
      </c>
      <c r="C29" s="22" t="s">
        <v>15</v>
      </c>
      <c r="D29" s="2">
        <v>41295</v>
      </c>
      <c r="E29" s="3" t="s">
        <v>25</v>
      </c>
      <c r="F29" s="10">
        <v>3000000</v>
      </c>
      <c r="G29" s="11"/>
      <c r="H29" s="20" t="s">
        <v>26</v>
      </c>
      <c r="I29" s="10">
        <f>IF(A29=A28,IF((SUM($F$28:F29)-SUM($G$28:G29))&gt;0,SUM($F$28:F29)-SUM($G$28:G29),0),0)</f>
        <v>6000000</v>
      </c>
      <c r="J29" s="11">
        <f>IF(A29=A28,IF((SUM($F$28:F29)-SUM($G$28:G29))&lt;0,-(SUM($F$28:F29)-SUM($G$28:G29)),0),0)</f>
        <v>0</v>
      </c>
      <c r="L29" s="21" t="s">
        <v>30</v>
      </c>
    </row>
  </sheetData>
  <autoFilter ref="A15:G15">
    <sortState ref="A2:G20">
      <sortCondition ref="A1"/>
    </sortState>
  </autoFilter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KONAN</dc:creator>
  <cp:lastModifiedBy>KONAN</cp:lastModifiedBy>
  <dcterms:created xsi:type="dcterms:W3CDTF">2014-04-22T19:57:20Z</dcterms:created>
  <dcterms:modified xsi:type="dcterms:W3CDTF">2014-04-25T19:34:12Z</dcterms:modified>
</cp:coreProperties>
</file>