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-15" windowWidth="15480" windowHeight="6165" activeTab="1"/>
  </bookViews>
  <sheets>
    <sheet name="Saisie" sheetId="5" r:id="rId1"/>
    <sheet name="Planning" sheetId="1" r:id="rId2"/>
    <sheet name="CONGES" sheetId="6" r:id="rId3"/>
    <sheet name="Listes" sheetId="4" r:id="rId4"/>
  </sheets>
  <definedNames>
    <definedName name="_xlnm._FilterDatabase" localSheetId="1" hidden="1">Listes!$B$1:$B$34</definedName>
    <definedName name="An">Planning!$A$1</definedName>
    <definedName name="Annees">Listes!$O$2:$O$8</definedName>
    <definedName name="CeJour">CONGES!$H$1</definedName>
    <definedName name="ColA">OFFSET(Saisie!$A$1,,,COUNTA(Saisie!$A:$A)+2)</definedName>
    <definedName name="ColF">OFFSET(ColA,,5)</definedName>
    <definedName name="Debut">OFFSET(Noms,,3)</definedName>
    <definedName name="Ferie">OFFSET(Listes!$U$2,,,COUNTA(Listes!$U:$U)-1)</definedName>
    <definedName name="Fin">OFFSET(Noms,,4)</definedName>
    <definedName name="Mois">Listes!$R$2:$R$13</definedName>
    <definedName name="Nbre">OFFSET(Noms,,6)</definedName>
    <definedName name="Nom">OFFSET(Listes!$B$2,,,COUNTA(Listes!$B:$B)-1)</definedName>
    <definedName name="Noms">OFFSET(Saisie!$A$3,1,,COUNTA(Saisie!$A:$A)-1)</definedName>
    <definedName name="Poste">OFFSET(Listes!$G$2,,,COUNTA(Listes!$G:$G)-1)</definedName>
    <definedName name="Postes">OFFSET(Noms,,1)</definedName>
    <definedName name="Type">OFFSET(Noms,,5)</definedName>
    <definedName name="TypeAbs">OFFSET(Listes!$L$2,,,COUNTA(Listes!$L:$L)-1)</definedName>
    <definedName name="_xlnm.Print_Area" localSheetId="1">Planning!$A$1:$AF$31</definedName>
  </definedNames>
  <calcPr calcId="125725"/>
</workbook>
</file>

<file path=xl/calcChain.xml><?xml version="1.0" encoding="utf-8"?>
<calcChain xmlns="http://schemas.openxmlformats.org/spreadsheetml/2006/main">
  <c r="H1" i="6"/>
  <c r="C1" s="1"/>
  <c r="F1" s="1"/>
  <c r="B32" i="5"/>
  <c r="C32"/>
  <c r="G32"/>
  <c r="D1" i="6" l="1"/>
  <c r="G3" i="5"/>
  <c r="B19"/>
  <c r="B20"/>
  <c r="B21"/>
  <c r="B22"/>
  <c r="B23"/>
  <c r="B24"/>
  <c r="B25"/>
  <c r="B26"/>
  <c r="B27"/>
  <c r="B28"/>
  <c r="B29"/>
  <c r="B30"/>
  <c r="B31"/>
  <c r="C19"/>
  <c r="C20"/>
  <c r="C21"/>
  <c r="C22"/>
  <c r="C23"/>
  <c r="C24"/>
  <c r="C25"/>
  <c r="C26"/>
  <c r="C27"/>
  <c r="C28"/>
  <c r="C29"/>
  <c r="C30"/>
  <c r="C31"/>
  <c r="B9"/>
  <c r="B10"/>
  <c r="B11"/>
  <c r="B12"/>
  <c r="B13"/>
  <c r="B14"/>
  <c r="B15"/>
  <c r="B16"/>
  <c r="B17"/>
  <c r="B18"/>
  <c r="C9"/>
  <c r="C10"/>
  <c r="C11"/>
  <c r="C12"/>
  <c r="C13"/>
  <c r="C14"/>
  <c r="C15"/>
  <c r="C16"/>
  <c r="C17"/>
  <c r="C18"/>
  <c r="B8"/>
  <c r="C8"/>
  <c r="B7"/>
  <c r="C7"/>
  <c r="B6"/>
  <c r="C6"/>
  <c r="B5"/>
  <c r="C5"/>
  <c r="C4"/>
  <c r="B4"/>
  <c r="B3"/>
  <c r="C3"/>
  <c r="C4" i="1"/>
  <c r="D4" s="1"/>
  <c r="U14" i="4"/>
  <c r="U13"/>
  <c r="U12"/>
  <c r="U11"/>
  <c r="U10"/>
  <c r="U3"/>
  <c r="U8" s="1"/>
  <c r="U9" s="1"/>
  <c r="U6"/>
  <c r="U5"/>
  <c r="U2"/>
  <c r="D5" i="6" l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4"/>
  <c r="A6" i="1" a="1"/>
  <c r="A6" s="1"/>
  <c r="B6" s="1"/>
  <c r="U4" i="4"/>
  <c r="U7"/>
  <c r="E4" i="1"/>
  <c r="D5"/>
  <c r="C5"/>
  <c r="G7" i="5"/>
  <c r="G29"/>
  <c r="G24"/>
  <c r="G19"/>
  <c r="G14"/>
  <c r="G9"/>
  <c r="G4"/>
  <c r="G15"/>
  <c r="G10"/>
  <c r="G5"/>
  <c r="G27"/>
  <c r="G22"/>
  <c r="G17"/>
  <c r="G12"/>
  <c r="G23"/>
  <c r="G18"/>
  <c r="G13"/>
  <c r="G8"/>
  <c r="G30"/>
  <c r="G25"/>
  <c r="G20"/>
  <c r="G31"/>
  <c r="G26"/>
  <c r="G21"/>
  <c r="G16"/>
  <c r="G11"/>
  <c r="G6"/>
  <c r="G28"/>
  <c r="C33" i="6" l="1"/>
  <c r="C31"/>
  <c r="C29"/>
  <c r="C27"/>
  <c r="C25"/>
  <c r="C23"/>
  <c r="C21"/>
  <c r="C19"/>
  <c r="C17"/>
  <c r="C15"/>
  <c r="C13"/>
  <c r="C11"/>
  <c r="C9"/>
  <c r="C7"/>
  <c r="C5"/>
  <c r="C34"/>
  <c r="C32"/>
  <c r="C30"/>
  <c r="C28"/>
  <c r="C26"/>
  <c r="C24"/>
  <c r="C22"/>
  <c r="C20"/>
  <c r="C18"/>
  <c r="C14"/>
  <c r="C12"/>
  <c r="C8"/>
  <c r="C16"/>
  <c r="C10"/>
  <c r="C6"/>
  <c r="C4"/>
  <c r="E33"/>
  <c r="E31"/>
  <c r="E29"/>
  <c r="E27"/>
  <c r="E25"/>
  <c r="E23"/>
  <c r="E21"/>
  <c r="E19"/>
  <c r="E17"/>
  <c r="E15"/>
  <c r="E13"/>
  <c r="E11"/>
  <c r="E9"/>
  <c r="E7"/>
  <c r="E5"/>
  <c r="E34"/>
  <c r="E32"/>
  <c r="E30"/>
  <c r="E28"/>
  <c r="E26"/>
  <c r="E24"/>
  <c r="E22"/>
  <c r="E20"/>
  <c r="E18"/>
  <c r="E16"/>
  <c r="E14"/>
  <c r="E12"/>
  <c r="E10"/>
  <c r="E8"/>
  <c r="E6"/>
  <c r="E4"/>
  <c r="A7" i="1" a="1"/>
  <c r="A7" s="1"/>
  <c r="B7" s="1"/>
  <c r="C6" a="1"/>
  <c r="C6" s="1"/>
  <c r="D6" a="1"/>
  <c r="D6" s="1"/>
  <c r="E6" a="1"/>
  <c r="E6" s="1"/>
  <c r="F4"/>
  <c r="E5"/>
  <c r="C7" l="1" a="1"/>
  <c r="C7" s="1"/>
  <c r="A8" a="1"/>
  <c r="A8" s="1"/>
  <c r="B8" s="1"/>
  <c r="D7" a="1"/>
  <c r="D7" s="1"/>
  <c r="E7" a="1"/>
  <c r="E7" s="1"/>
  <c r="F5"/>
  <c r="G4"/>
  <c r="F6" a="1"/>
  <c r="F6" s="1"/>
  <c r="F7" a="1"/>
  <c r="F7" s="1"/>
  <c r="F8" l="1" a="1"/>
  <c r="F8" s="1"/>
  <c r="C8" a="1"/>
  <c r="C8" s="1"/>
  <c r="E8" a="1"/>
  <c r="E8" s="1"/>
  <c r="D8" a="1"/>
  <c r="D8" s="1"/>
  <c r="A9" a="1"/>
  <c r="A9" s="1"/>
  <c r="B9" s="1"/>
  <c r="G5"/>
  <c r="H4"/>
  <c r="G6" a="1"/>
  <c r="G6" s="1"/>
  <c r="G7" a="1"/>
  <c r="G7" s="1"/>
  <c r="G8" a="1"/>
  <c r="G8" s="1"/>
  <c r="E9" l="1" a="1"/>
  <c r="E9" s="1"/>
  <c r="A10" a="1"/>
  <c r="A10" s="1"/>
  <c r="B10" s="1"/>
  <c r="G9" a="1"/>
  <c r="G9" s="1"/>
  <c r="D9" a="1"/>
  <c r="D9" s="1"/>
  <c r="C9" a="1"/>
  <c r="C9" s="1"/>
  <c r="F9" a="1"/>
  <c r="F9" s="1"/>
  <c r="H5"/>
  <c r="I4"/>
  <c r="H7" a="1"/>
  <c r="H7" s="1"/>
  <c r="H8" a="1"/>
  <c r="H8" s="1"/>
  <c r="H6" a="1"/>
  <c r="H6" s="1"/>
  <c r="H9" a="1"/>
  <c r="H9" s="1"/>
  <c r="H10" l="1" a="1"/>
  <c r="H10" s="1"/>
  <c r="C10" a="1"/>
  <c r="C10" s="1"/>
  <c r="F10" a="1"/>
  <c r="F10" s="1"/>
  <c r="A11" a="1"/>
  <c r="A11" s="1"/>
  <c r="B11" s="1"/>
  <c r="E10" a="1"/>
  <c r="E10" s="1"/>
  <c r="D10" a="1"/>
  <c r="D10" s="1"/>
  <c r="G10" a="1"/>
  <c r="G10" s="1"/>
  <c r="J4"/>
  <c r="I5"/>
  <c r="I10" a="1"/>
  <c r="I10" s="1"/>
  <c r="I6" a="1"/>
  <c r="I6" s="1"/>
  <c r="I7" a="1"/>
  <c r="I7" s="1"/>
  <c r="I9" a="1"/>
  <c r="I9" s="1"/>
  <c r="I8" a="1"/>
  <c r="I8" s="1"/>
  <c r="H11" l="1" a="1"/>
  <c r="H11" s="1"/>
  <c r="F11" a="1"/>
  <c r="F11" s="1"/>
  <c r="I11" a="1"/>
  <c r="I11" s="1"/>
  <c r="C11" a="1"/>
  <c r="C11" s="1"/>
  <c r="G11" a="1"/>
  <c r="G11" s="1"/>
  <c r="D11" a="1"/>
  <c r="D11" s="1"/>
  <c r="E11" a="1"/>
  <c r="E11" s="1"/>
  <c r="A12" a="1"/>
  <c r="A12" s="1"/>
  <c r="I12" s="1" a="1"/>
  <c r="I12" s="1"/>
  <c r="J5"/>
  <c r="K4"/>
  <c r="J6" a="1"/>
  <c r="J6" s="1"/>
  <c r="J9" a="1"/>
  <c r="J9" s="1"/>
  <c r="J10" a="1"/>
  <c r="J10" s="1"/>
  <c r="J8" a="1"/>
  <c r="J8" s="1"/>
  <c r="J7" a="1"/>
  <c r="J7" s="1"/>
  <c r="J11" a="1"/>
  <c r="J11" s="1"/>
  <c r="F12" l="1" a="1"/>
  <c r="F12" s="1"/>
  <c r="J12" a="1"/>
  <c r="J12" s="1"/>
  <c r="G12" a="1"/>
  <c r="G12" s="1"/>
  <c r="E12" a="1"/>
  <c r="E12" s="1"/>
  <c r="H12" a="1"/>
  <c r="H12" s="1"/>
  <c r="B12"/>
  <c r="A13" a="1"/>
  <c r="A13" s="1"/>
  <c r="B13" s="1"/>
  <c r="C12" a="1"/>
  <c r="C12" s="1"/>
  <c r="D12" a="1"/>
  <c r="D12" s="1"/>
  <c r="K5"/>
  <c r="L4"/>
  <c r="K9" a="1"/>
  <c r="K9" s="1"/>
  <c r="K8" a="1"/>
  <c r="K8" s="1"/>
  <c r="K11" a="1"/>
  <c r="K11" s="1"/>
  <c r="K10" a="1"/>
  <c r="K10" s="1"/>
  <c r="K7" a="1"/>
  <c r="K7" s="1"/>
  <c r="K12" a="1"/>
  <c r="K12" s="1"/>
  <c r="K6" a="1"/>
  <c r="K6" s="1"/>
  <c r="F13" l="1" a="1"/>
  <c r="F13" s="1"/>
  <c r="I13" a="1"/>
  <c r="I13" s="1"/>
  <c r="E13" a="1"/>
  <c r="E13" s="1"/>
  <c r="K13" a="1"/>
  <c r="K13" s="1"/>
  <c r="D13" a="1"/>
  <c r="D13" s="1"/>
  <c r="H13" a="1"/>
  <c r="H13" s="1"/>
  <c r="C13" a="1"/>
  <c r="C13" s="1"/>
  <c r="J13" a="1"/>
  <c r="J13" s="1"/>
  <c r="G13" a="1"/>
  <c r="G13" s="1"/>
  <c r="A14" a="1"/>
  <c r="A14" s="1"/>
  <c r="I14" s="1" a="1"/>
  <c r="I14" s="1"/>
  <c r="M4"/>
  <c r="L5"/>
  <c r="L6" a="1"/>
  <c r="L6" s="1"/>
  <c r="L9" a="1"/>
  <c r="L9" s="1"/>
  <c r="L8" a="1"/>
  <c r="L8" s="1"/>
  <c r="L13" a="1"/>
  <c r="L13" s="1"/>
  <c r="L11" a="1"/>
  <c r="L11" s="1"/>
  <c r="L10" a="1"/>
  <c r="L10" s="1"/>
  <c r="L12" a="1"/>
  <c r="L12" s="1"/>
  <c r="L7" a="1"/>
  <c r="L7" s="1"/>
  <c r="E14" l="1" a="1"/>
  <c r="E14" s="1"/>
  <c r="K14" a="1"/>
  <c r="K14" s="1"/>
  <c r="H14" a="1"/>
  <c r="H14" s="1"/>
  <c r="B14"/>
  <c r="A15" a="1"/>
  <c r="A15" s="1"/>
  <c r="M15" s="1" a="1"/>
  <c r="M15" s="1"/>
  <c r="D14" a="1"/>
  <c r="D14" s="1"/>
  <c r="L14" a="1"/>
  <c r="L14" s="1"/>
  <c r="F14" a="1"/>
  <c r="F14" s="1"/>
  <c r="J14" a="1"/>
  <c r="J14" s="1"/>
  <c r="C14" a="1"/>
  <c r="C14" s="1"/>
  <c r="G14" a="1"/>
  <c r="G14" s="1"/>
  <c r="M5"/>
  <c r="N4"/>
  <c r="M11" a="1"/>
  <c r="M11" s="1"/>
  <c r="M14" a="1"/>
  <c r="M14" s="1"/>
  <c r="M12" a="1"/>
  <c r="M12" s="1"/>
  <c r="M13" a="1"/>
  <c r="M13" s="1"/>
  <c r="M9" a="1"/>
  <c r="M9" s="1"/>
  <c r="M10" a="1"/>
  <c r="M10" s="1"/>
  <c r="M6" a="1"/>
  <c r="M6" s="1"/>
  <c r="M7" a="1"/>
  <c r="M7" s="1"/>
  <c r="M8" a="1"/>
  <c r="M8" s="1"/>
  <c r="B15" l="1"/>
  <c r="K15" a="1"/>
  <c r="K15" s="1"/>
  <c r="D15" a="1"/>
  <c r="D15" s="1"/>
  <c r="C15" a="1"/>
  <c r="C15" s="1"/>
  <c r="G15" a="1"/>
  <c r="G15" s="1"/>
  <c r="I15" a="1"/>
  <c r="I15" s="1"/>
  <c r="E15" a="1"/>
  <c r="E15" s="1"/>
  <c r="F15" a="1"/>
  <c r="F15" s="1"/>
  <c r="H15" a="1"/>
  <c r="H15" s="1"/>
  <c r="J15" a="1"/>
  <c r="J15" s="1"/>
  <c r="A16" a="1"/>
  <c r="A16" s="1"/>
  <c r="N16" s="1" a="1"/>
  <c r="N16" s="1"/>
  <c r="L15" a="1"/>
  <c r="L15" s="1"/>
  <c r="O4"/>
  <c r="N5"/>
  <c r="N13" a="1"/>
  <c r="N13" s="1"/>
  <c r="N9" a="1"/>
  <c r="N9" s="1"/>
  <c r="N7" a="1"/>
  <c r="N7" s="1"/>
  <c r="N15" a="1"/>
  <c r="N15" s="1"/>
  <c r="N6" a="1"/>
  <c r="N6" s="1"/>
  <c r="N14" a="1"/>
  <c r="N14" s="1"/>
  <c r="N12" a="1"/>
  <c r="N12" s="1"/>
  <c r="N10" a="1"/>
  <c r="N10" s="1"/>
  <c r="N8" a="1"/>
  <c r="N8" s="1"/>
  <c r="N11" a="1"/>
  <c r="N11" s="1"/>
  <c r="B16" l="1"/>
  <c r="L16" a="1"/>
  <c r="L16" s="1"/>
  <c r="K16" a="1"/>
  <c r="K16" s="1"/>
  <c r="C16" a="1"/>
  <c r="C16" s="1"/>
  <c r="F16" a="1"/>
  <c r="F16" s="1"/>
  <c r="H16" a="1"/>
  <c r="H16" s="1"/>
  <c r="J16" a="1"/>
  <c r="J16" s="1"/>
  <c r="A17" a="1"/>
  <c r="A17" s="1"/>
  <c r="O17" s="1" a="1"/>
  <c r="O17" s="1"/>
  <c r="E16" a="1"/>
  <c r="E16" s="1"/>
  <c r="D16" a="1"/>
  <c r="D16" s="1"/>
  <c r="G16" a="1"/>
  <c r="G16" s="1"/>
  <c r="I16" a="1"/>
  <c r="I16" s="1"/>
  <c r="M16" a="1"/>
  <c r="M16" s="1"/>
  <c r="O5"/>
  <c r="P4"/>
  <c r="O7" a="1"/>
  <c r="O7" s="1"/>
  <c r="O11" a="1"/>
  <c r="O11" s="1"/>
  <c r="O10" a="1"/>
  <c r="O10" s="1"/>
  <c r="O13" a="1"/>
  <c r="O13" s="1"/>
  <c r="O9" a="1"/>
  <c r="O9" s="1"/>
  <c r="O14" a="1"/>
  <c r="O14" s="1"/>
  <c r="O8" a="1"/>
  <c r="O8" s="1"/>
  <c r="O12" a="1"/>
  <c r="O12" s="1"/>
  <c r="O16" a="1"/>
  <c r="O16" s="1"/>
  <c r="O6" a="1"/>
  <c r="O6" s="1"/>
  <c r="O15" a="1"/>
  <c r="O15" s="1"/>
  <c r="A18" l="1" a="1"/>
  <c r="A18" s="1"/>
  <c r="B18" s="1"/>
  <c r="B17"/>
  <c r="L17" a="1"/>
  <c r="L17" s="1"/>
  <c r="C17" a="1"/>
  <c r="C17" s="1"/>
  <c r="F17" a="1"/>
  <c r="F17" s="1"/>
  <c r="H17" a="1"/>
  <c r="H17" s="1"/>
  <c r="J17" a="1"/>
  <c r="J17" s="1"/>
  <c r="M17" a="1"/>
  <c r="M17" s="1"/>
  <c r="K17" a="1"/>
  <c r="K17" s="1"/>
  <c r="E17" a="1"/>
  <c r="E17" s="1"/>
  <c r="D17" a="1"/>
  <c r="D17" s="1"/>
  <c r="G17" a="1"/>
  <c r="G17" s="1"/>
  <c r="I17" a="1"/>
  <c r="I17" s="1"/>
  <c r="N17" a="1"/>
  <c r="N17" s="1"/>
  <c r="Q4"/>
  <c r="P5"/>
  <c r="P16" a="1"/>
  <c r="P16" s="1"/>
  <c r="P17" a="1"/>
  <c r="P17" s="1"/>
  <c r="P13" a="1"/>
  <c r="P13" s="1"/>
  <c r="P11" a="1"/>
  <c r="P11" s="1"/>
  <c r="P14" a="1"/>
  <c r="P14" s="1"/>
  <c r="P8" a="1"/>
  <c r="P8" s="1"/>
  <c r="P6" a="1"/>
  <c r="P6" s="1"/>
  <c r="P7" a="1"/>
  <c r="P7" s="1"/>
  <c r="P9" a="1"/>
  <c r="P9" s="1"/>
  <c r="P10" a="1"/>
  <c r="P10" s="1"/>
  <c r="P12" a="1"/>
  <c r="P12" s="1"/>
  <c r="P15" a="1"/>
  <c r="P15" s="1"/>
  <c r="P18" l="1" a="1"/>
  <c r="P18" s="1"/>
  <c r="C18" a="1"/>
  <c r="C18" s="1"/>
  <c r="M18" a="1"/>
  <c r="M18" s="1"/>
  <c r="N18" a="1"/>
  <c r="N18" s="1"/>
  <c r="E18" a="1"/>
  <c r="E18" s="1"/>
  <c r="D18" a="1"/>
  <c r="D18" s="1"/>
  <c r="K18" a="1"/>
  <c r="K18" s="1"/>
  <c r="I18" a="1"/>
  <c r="I18" s="1"/>
  <c r="H18" a="1"/>
  <c r="H18" s="1"/>
  <c r="G18" a="1"/>
  <c r="G18" s="1"/>
  <c r="O18" a="1"/>
  <c r="O18" s="1"/>
  <c r="A19" a="1"/>
  <c r="A19" s="1"/>
  <c r="Q19" s="1" a="1"/>
  <c r="Q19" s="1"/>
  <c r="F18" a="1"/>
  <c r="F18" s="1"/>
  <c r="J18" a="1"/>
  <c r="J18" s="1"/>
  <c r="L18" a="1"/>
  <c r="L18" s="1"/>
  <c r="Q5"/>
  <c r="R4"/>
  <c r="Q16" a="1"/>
  <c r="Q16" s="1"/>
  <c r="Q7" a="1"/>
  <c r="Q7" s="1"/>
  <c r="Q17" a="1"/>
  <c r="Q17" s="1"/>
  <c r="Q18" a="1"/>
  <c r="Q18" s="1"/>
  <c r="Q9" a="1"/>
  <c r="Q9" s="1"/>
  <c r="Q12" a="1"/>
  <c r="Q12" s="1"/>
  <c r="Q10" a="1"/>
  <c r="Q10" s="1"/>
  <c r="Q8" a="1"/>
  <c r="Q8" s="1"/>
  <c r="Q15" a="1"/>
  <c r="Q15" s="1"/>
  <c r="Q13" a="1"/>
  <c r="Q13" s="1"/>
  <c r="Q11" a="1"/>
  <c r="Q11" s="1"/>
  <c r="Q14" a="1"/>
  <c r="Q14" s="1"/>
  <c r="Q6" a="1"/>
  <c r="Q6" s="1"/>
  <c r="B19" l="1"/>
  <c r="A20" a="1"/>
  <c r="A20" s="1"/>
  <c r="A21" s="1" a="1"/>
  <c r="A21" s="1"/>
  <c r="K21" s="1" a="1"/>
  <c r="K21" s="1"/>
  <c r="C19" a="1"/>
  <c r="C19" s="1"/>
  <c r="H19" a="1"/>
  <c r="H19" s="1"/>
  <c r="E19" a="1"/>
  <c r="E19" s="1"/>
  <c r="F19" a="1"/>
  <c r="F19" s="1"/>
  <c r="L19" a="1"/>
  <c r="L19" s="1"/>
  <c r="N19" a="1"/>
  <c r="N19" s="1"/>
  <c r="P19" a="1"/>
  <c r="P19" s="1"/>
  <c r="O19" a="1"/>
  <c r="O19" s="1"/>
  <c r="K19" a="1"/>
  <c r="K19" s="1"/>
  <c r="G19" a="1"/>
  <c r="G19" s="1"/>
  <c r="J19" a="1"/>
  <c r="J19" s="1"/>
  <c r="D19" a="1"/>
  <c r="D19" s="1"/>
  <c r="I19" a="1"/>
  <c r="I19" s="1"/>
  <c r="M19" a="1"/>
  <c r="M19" s="1"/>
  <c r="S4"/>
  <c r="R5"/>
  <c r="R15" a="1"/>
  <c r="R15" s="1"/>
  <c r="R6" a="1"/>
  <c r="R6" s="1"/>
  <c r="R19" a="1"/>
  <c r="R19" s="1"/>
  <c r="R12" a="1"/>
  <c r="R12" s="1"/>
  <c r="R10" a="1"/>
  <c r="R10" s="1"/>
  <c r="R8" a="1"/>
  <c r="R8" s="1"/>
  <c r="R17" a="1"/>
  <c r="R17" s="1"/>
  <c r="R18" a="1"/>
  <c r="R18" s="1"/>
  <c r="R13" a="1"/>
  <c r="R13" s="1"/>
  <c r="R9" a="1"/>
  <c r="R9" s="1"/>
  <c r="R14" a="1"/>
  <c r="R14" s="1"/>
  <c r="R7" a="1"/>
  <c r="R7" s="1"/>
  <c r="R11" a="1"/>
  <c r="R11" s="1"/>
  <c r="R16" a="1"/>
  <c r="R16" s="1"/>
  <c r="R20" l="1" a="1"/>
  <c r="R20" s="1"/>
  <c r="B20"/>
  <c r="L20" a="1"/>
  <c r="L20" s="1"/>
  <c r="C20" a="1"/>
  <c r="C20" s="1"/>
  <c r="H20" a="1"/>
  <c r="H20" s="1"/>
  <c r="G20" a="1"/>
  <c r="G20" s="1"/>
  <c r="J20" a="1"/>
  <c r="J20" s="1"/>
  <c r="N20" a="1"/>
  <c r="N20" s="1"/>
  <c r="P20" a="1"/>
  <c r="P20" s="1"/>
  <c r="K20" a="1"/>
  <c r="K20" s="1"/>
  <c r="E20" a="1"/>
  <c r="E20" s="1"/>
  <c r="F20" a="1"/>
  <c r="F20" s="1"/>
  <c r="D20" a="1"/>
  <c r="D20" s="1"/>
  <c r="I20" a="1"/>
  <c r="I20" s="1"/>
  <c r="M20" a="1"/>
  <c r="M20" s="1"/>
  <c r="O20" a="1"/>
  <c r="O20" s="1"/>
  <c r="Q20" a="1"/>
  <c r="Q20" s="1"/>
  <c r="A22" a="1"/>
  <c r="A22" s="1"/>
  <c r="A23" s="1" a="1"/>
  <c r="A23" s="1"/>
  <c r="G23" s="1" a="1"/>
  <c r="G23" s="1"/>
  <c r="C21" a="1"/>
  <c r="C21" s="1"/>
  <c r="E21" a="1"/>
  <c r="E21" s="1"/>
  <c r="J21" a="1"/>
  <c r="J21" s="1"/>
  <c r="B21"/>
  <c r="D21" a="1"/>
  <c r="D21" s="1"/>
  <c r="M21" a="1"/>
  <c r="M21" s="1"/>
  <c r="N21" a="1"/>
  <c r="N21" s="1"/>
  <c r="R21" a="1"/>
  <c r="R21" s="1"/>
  <c r="L21" a="1"/>
  <c r="L21" s="1"/>
  <c r="I21" a="1"/>
  <c r="I21" s="1"/>
  <c r="F21" a="1"/>
  <c r="F21" s="1"/>
  <c r="P21" a="1"/>
  <c r="P21" s="1"/>
  <c r="G21" a="1"/>
  <c r="G21" s="1"/>
  <c r="O21" a="1"/>
  <c r="O21" s="1"/>
  <c r="H21" a="1"/>
  <c r="H21" s="1"/>
  <c r="Q21" a="1"/>
  <c r="Q21" s="1"/>
  <c r="S5"/>
  <c r="T4"/>
  <c r="S13" a="1"/>
  <c r="S13" s="1"/>
  <c r="S11" a="1"/>
  <c r="S11" s="1"/>
  <c r="S19" a="1"/>
  <c r="S19" s="1"/>
  <c r="S14" a="1"/>
  <c r="S14" s="1"/>
  <c r="S8" a="1"/>
  <c r="S8" s="1"/>
  <c r="S21" a="1"/>
  <c r="S21" s="1"/>
  <c r="S17" a="1"/>
  <c r="S17" s="1"/>
  <c r="S18" a="1"/>
  <c r="S18" s="1"/>
  <c r="S9" a="1"/>
  <c r="S9" s="1"/>
  <c r="S10" a="1"/>
  <c r="S10" s="1"/>
  <c r="S20" a="1"/>
  <c r="S20" s="1"/>
  <c r="S15" a="1"/>
  <c r="S15" s="1"/>
  <c r="S12" a="1"/>
  <c r="S12" s="1"/>
  <c r="S6" a="1"/>
  <c r="S6" s="1"/>
  <c r="S16" a="1"/>
  <c r="S16" s="1"/>
  <c r="S7" a="1"/>
  <c r="S7" s="1"/>
  <c r="S22" l="1" a="1"/>
  <c r="S22" s="1"/>
  <c r="S23" a="1"/>
  <c r="S23" s="1"/>
  <c r="Q23" a="1"/>
  <c r="Q23" s="1"/>
  <c r="O22" a="1"/>
  <c r="O22" s="1"/>
  <c r="C22" a="1"/>
  <c r="C22" s="1"/>
  <c r="C23" a="1"/>
  <c r="C23" s="1"/>
  <c r="P23" a="1"/>
  <c r="P23" s="1"/>
  <c r="E22" a="1"/>
  <c r="E22" s="1"/>
  <c r="L22" a="1"/>
  <c r="L22" s="1"/>
  <c r="D23" a="1"/>
  <c r="D23" s="1"/>
  <c r="M23" a="1"/>
  <c r="M23" s="1"/>
  <c r="L23" a="1"/>
  <c r="L23" s="1"/>
  <c r="E23" a="1"/>
  <c r="E23" s="1"/>
  <c r="D22" a="1"/>
  <c r="D22" s="1"/>
  <c r="K22" a="1"/>
  <c r="K22" s="1"/>
  <c r="F22" a="1"/>
  <c r="F22" s="1"/>
  <c r="P22" a="1"/>
  <c r="P22" s="1"/>
  <c r="K23" a="1"/>
  <c r="K23" s="1"/>
  <c r="H23" a="1"/>
  <c r="H23" s="1"/>
  <c r="I23" a="1"/>
  <c r="I23" s="1"/>
  <c r="O23" a="1"/>
  <c r="O23" s="1"/>
  <c r="A24" a="1"/>
  <c r="A24" s="1"/>
  <c r="B24" s="1"/>
  <c r="J23" a="1"/>
  <c r="J23" s="1"/>
  <c r="B23"/>
  <c r="Q22" a="1"/>
  <c r="Q22" s="1"/>
  <c r="G22" a="1"/>
  <c r="G22" s="1"/>
  <c r="H22" a="1"/>
  <c r="H22" s="1"/>
  <c r="M22" a="1"/>
  <c r="M22" s="1"/>
  <c r="I22" a="1"/>
  <c r="I22" s="1"/>
  <c r="J22" a="1"/>
  <c r="J22" s="1"/>
  <c r="N22" a="1"/>
  <c r="N22" s="1"/>
  <c r="B22"/>
  <c r="R22" a="1"/>
  <c r="R22" s="1"/>
  <c r="N23" a="1"/>
  <c r="N23" s="1"/>
  <c r="F23" a="1"/>
  <c r="F23" s="1"/>
  <c r="R23" a="1"/>
  <c r="R23" s="1"/>
  <c r="U4"/>
  <c r="T5"/>
  <c r="T6" a="1"/>
  <c r="T6" s="1"/>
  <c r="T18" a="1"/>
  <c r="T18" s="1"/>
  <c r="T11" a="1"/>
  <c r="T11" s="1"/>
  <c r="T9" a="1"/>
  <c r="T9" s="1"/>
  <c r="T23" a="1"/>
  <c r="T23" s="1"/>
  <c r="T19" a="1"/>
  <c r="T19" s="1"/>
  <c r="T12" a="1"/>
  <c r="T12" s="1"/>
  <c r="T10" a="1"/>
  <c r="T10" s="1"/>
  <c r="T20" a="1"/>
  <c r="T20" s="1"/>
  <c r="T21" a="1"/>
  <c r="T21" s="1"/>
  <c r="T17" a="1"/>
  <c r="T17" s="1"/>
  <c r="T13" a="1"/>
  <c r="T13" s="1"/>
  <c r="T14" a="1"/>
  <c r="T14" s="1"/>
  <c r="T16" a="1"/>
  <c r="T16" s="1"/>
  <c r="T22" a="1"/>
  <c r="T22" s="1"/>
  <c r="T15" a="1"/>
  <c r="T15" s="1"/>
  <c r="T7" a="1"/>
  <c r="T7" s="1"/>
  <c r="T8" a="1"/>
  <c r="T8" s="1"/>
  <c r="R24" l="1" a="1"/>
  <c r="R24" s="1"/>
  <c r="K24" a="1"/>
  <c r="K24" s="1"/>
  <c r="I24" a="1"/>
  <c r="I24" s="1"/>
  <c r="H24" a="1"/>
  <c r="H24" s="1"/>
  <c r="O24" a="1"/>
  <c r="O24" s="1"/>
  <c r="S24" a="1"/>
  <c r="S24" s="1"/>
  <c r="D24" a="1"/>
  <c r="D24" s="1"/>
  <c r="G24" a="1"/>
  <c r="G24" s="1"/>
  <c r="F24" a="1"/>
  <c r="F24" s="1"/>
  <c r="T24" a="1"/>
  <c r="T24" s="1"/>
  <c r="A25" a="1"/>
  <c r="A25" s="1"/>
  <c r="B25" s="1"/>
  <c r="C24" a="1"/>
  <c r="C24" s="1"/>
  <c r="E24" a="1"/>
  <c r="E24" s="1"/>
  <c r="M24" a="1"/>
  <c r="M24" s="1"/>
  <c r="Q24" a="1"/>
  <c r="Q24" s="1"/>
  <c r="L24" a="1"/>
  <c r="L24" s="1"/>
  <c r="J24" a="1"/>
  <c r="J24" s="1"/>
  <c r="N24" a="1"/>
  <c r="N24" s="1"/>
  <c r="P24" a="1"/>
  <c r="P24" s="1"/>
  <c r="U5"/>
  <c r="V4"/>
  <c r="U20" a="1"/>
  <c r="U20" s="1"/>
  <c r="U16" a="1"/>
  <c r="U16" s="1"/>
  <c r="U22" a="1"/>
  <c r="U22" s="1"/>
  <c r="U13" a="1"/>
  <c r="U13" s="1"/>
  <c r="U9" a="1"/>
  <c r="U9" s="1"/>
  <c r="U23" a="1"/>
  <c r="U23" s="1"/>
  <c r="U19" a="1"/>
  <c r="U19" s="1"/>
  <c r="U14" a="1"/>
  <c r="U14" s="1"/>
  <c r="U15" a="1"/>
  <c r="U15" s="1"/>
  <c r="U24" a="1"/>
  <c r="U24" s="1"/>
  <c r="U21" a="1"/>
  <c r="U21" s="1"/>
  <c r="U17" a="1"/>
  <c r="U17" s="1"/>
  <c r="U18" a="1"/>
  <c r="U18" s="1"/>
  <c r="U11" a="1"/>
  <c r="U11" s="1"/>
  <c r="U12" a="1"/>
  <c r="U12" s="1"/>
  <c r="U10" a="1"/>
  <c r="U10" s="1"/>
  <c r="U6" a="1"/>
  <c r="U6" s="1"/>
  <c r="U8" a="1"/>
  <c r="U8" s="1"/>
  <c r="U7" a="1"/>
  <c r="U7" s="1"/>
  <c r="Q25" l="1" a="1"/>
  <c r="Q25" s="1"/>
  <c r="M25" a="1"/>
  <c r="M25" s="1"/>
  <c r="G25" a="1"/>
  <c r="G25" s="1"/>
  <c r="K25" a="1"/>
  <c r="K25" s="1"/>
  <c r="L25" a="1"/>
  <c r="L25" s="1"/>
  <c r="E25" a="1"/>
  <c r="E25" s="1"/>
  <c r="U25" a="1"/>
  <c r="U25" s="1"/>
  <c r="O25" a="1"/>
  <c r="O25" s="1"/>
  <c r="J25" a="1"/>
  <c r="J25" s="1"/>
  <c r="H25" a="1"/>
  <c r="H25" s="1"/>
  <c r="P25" a="1"/>
  <c r="P25" s="1"/>
  <c r="C25" a="1"/>
  <c r="C25" s="1"/>
  <c r="A26" a="1"/>
  <c r="A26" s="1"/>
  <c r="B26" s="1"/>
  <c r="D25" a="1"/>
  <c r="D25" s="1"/>
  <c r="S25" a="1"/>
  <c r="S25" s="1"/>
  <c r="N25" a="1"/>
  <c r="N25" s="1"/>
  <c r="I25" a="1"/>
  <c r="I25" s="1"/>
  <c r="F25" a="1"/>
  <c r="F25" s="1"/>
  <c r="R25" a="1"/>
  <c r="R25" s="1"/>
  <c r="T25" a="1"/>
  <c r="T25" s="1"/>
  <c r="W4"/>
  <c r="V5"/>
  <c r="V15" a="1"/>
  <c r="V15" s="1"/>
  <c r="V25" a="1"/>
  <c r="V25" s="1"/>
  <c r="V21" a="1"/>
  <c r="V21" s="1"/>
  <c r="V17" a="1"/>
  <c r="V17" s="1"/>
  <c r="V13" a="1"/>
  <c r="V13" s="1"/>
  <c r="V9" a="1"/>
  <c r="V9" s="1"/>
  <c r="V12" a="1"/>
  <c r="V12" s="1"/>
  <c r="V10" a="1"/>
  <c r="V10" s="1"/>
  <c r="V24" a="1"/>
  <c r="V24" s="1"/>
  <c r="V7" a="1"/>
  <c r="V7" s="1"/>
  <c r="V6" a="1"/>
  <c r="V6" s="1"/>
  <c r="V22" a="1"/>
  <c r="V22" s="1"/>
  <c r="V23" a="1"/>
  <c r="V23" s="1"/>
  <c r="V19" a="1"/>
  <c r="V19" s="1"/>
  <c r="V14" a="1"/>
  <c r="V14" s="1"/>
  <c r="V16" a="1"/>
  <c r="V16" s="1"/>
  <c r="V18" a="1"/>
  <c r="V18" s="1"/>
  <c r="V11" a="1"/>
  <c r="V11" s="1"/>
  <c r="V8" a="1"/>
  <c r="V8" s="1"/>
  <c r="V20" a="1"/>
  <c r="V20" s="1"/>
  <c r="V26" l="1" a="1"/>
  <c r="V26" s="1"/>
  <c r="U26" a="1"/>
  <c r="U26" s="1"/>
  <c r="N26" a="1"/>
  <c r="N26" s="1"/>
  <c r="I26" a="1"/>
  <c r="I26" s="1"/>
  <c r="D26" a="1"/>
  <c r="D26" s="1"/>
  <c r="E26" a="1"/>
  <c r="E26" s="1"/>
  <c r="R26" a="1"/>
  <c r="R26" s="1"/>
  <c r="M26" a="1"/>
  <c r="M26" s="1"/>
  <c r="Q26" a="1"/>
  <c r="Q26" s="1"/>
  <c r="J26" a="1"/>
  <c r="J26" s="1"/>
  <c r="S26" a="1"/>
  <c r="S26" s="1"/>
  <c r="T26" a="1"/>
  <c r="T26" s="1"/>
  <c r="P26" a="1"/>
  <c r="P26" s="1"/>
  <c r="G26" a="1"/>
  <c r="G26" s="1"/>
  <c r="H26" a="1"/>
  <c r="H26" s="1"/>
  <c r="L26" a="1"/>
  <c r="L26" s="1"/>
  <c r="O26" a="1"/>
  <c r="O26" s="1"/>
  <c r="C26" a="1"/>
  <c r="C26" s="1"/>
  <c r="F26" a="1"/>
  <c r="F26" s="1"/>
  <c r="K26" a="1"/>
  <c r="K26" s="1"/>
  <c r="A27" a="1"/>
  <c r="A27" s="1"/>
  <c r="B27" s="1"/>
  <c r="W5"/>
  <c r="X4"/>
  <c r="W7" a="1"/>
  <c r="W7" s="1"/>
  <c r="W25" a="1"/>
  <c r="W25" s="1"/>
  <c r="W21" a="1"/>
  <c r="W21" s="1"/>
  <c r="W17" a="1"/>
  <c r="W17" s="1"/>
  <c r="W22" a="1"/>
  <c r="W22" s="1"/>
  <c r="W18" a="1"/>
  <c r="W18" s="1"/>
  <c r="W13" a="1"/>
  <c r="W13" s="1"/>
  <c r="W9" a="1"/>
  <c r="W9" s="1"/>
  <c r="W10" a="1"/>
  <c r="W10" s="1"/>
  <c r="W26" a="1"/>
  <c r="W26" s="1"/>
  <c r="W11" a="1"/>
  <c r="W11" s="1"/>
  <c r="W23" a="1"/>
  <c r="W23" s="1"/>
  <c r="W19" a="1"/>
  <c r="W19" s="1"/>
  <c r="W14" a="1"/>
  <c r="W14" s="1"/>
  <c r="W8" a="1"/>
  <c r="W8" s="1"/>
  <c r="W12" a="1"/>
  <c r="W12" s="1"/>
  <c r="W16" a="1"/>
  <c r="W16" s="1"/>
  <c r="W24" a="1"/>
  <c r="W24" s="1"/>
  <c r="W6" a="1"/>
  <c r="W6" s="1"/>
  <c r="W20" a="1"/>
  <c r="W20" s="1"/>
  <c r="W15" a="1"/>
  <c r="W15" s="1"/>
  <c r="G27" l="1" a="1"/>
  <c r="G27" s="1"/>
  <c r="M27" a="1"/>
  <c r="M27" s="1"/>
  <c r="R27" a="1"/>
  <c r="R27" s="1"/>
  <c r="U27" a="1"/>
  <c r="U27" s="1"/>
  <c r="D27" a="1"/>
  <c r="D27" s="1"/>
  <c r="W27" a="1"/>
  <c r="W27" s="1"/>
  <c r="N27" a="1"/>
  <c r="N27" s="1"/>
  <c r="F27" a="1"/>
  <c r="F27" s="1"/>
  <c r="Q27" a="1"/>
  <c r="Q27" s="1"/>
  <c r="C27" a="1"/>
  <c r="C27" s="1"/>
  <c r="T27" a="1"/>
  <c r="T27" s="1"/>
  <c r="P27" a="1"/>
  <c r="P27" s="1"/>
  <c r="L27" a="1"/>
  <c r="L27" s="1"/>
  <c r="J27" a="1"/>
  <c r="J27" s="1"/>
  <c r="E27" a="1"/>
  <c r="E27" s="1"/>
  <c r="S27" a="1"/>
  <c r="S27" s="1"/>
  <c r="O27" a="1"/>
  <c r="O27" s="1"/>
  <c r="I27" a="1"/>
  <c r="I27" s="1"/>
  <c r="H27" a="1"/>
  <c r="H27" s="1"/>
  <c r="K27" a="1"/>
  <c r="K27" s="1"/>
  <c r="V27" a="1"/>
  <c r="V27" s="1"/>
  <c r="Y4"/>
  <c r="X5"/>
  <c r="X24" a="1"/>
  <c r="X24" s="1"/>
  <c r="X25" a="1"/>
  <c r="X25" s="1"/>
  <c r="X21" a="1"/>
  <c r="X21" s="1"/>
  <c r="X17" a="1"/>
  <c r="X17" s="1"/>
  <c r="X13" a="1"/>
  <c r="X13" s="1"/>
  <c r="X12" a="1"/>
  <c r="X12" s="1"/>
  <c r="X10" a="1"/>
  <c r="X10" s="1"/>
  <c r="X6" a="1"/>
  <c r="X6" s="1"/>
  <c r="X7" a="1"/>
  <c r="X7" s="1"/>
  <c r="X22" a="1"/>
  <c r="X22" s="1"/>
  <c r="X11" a="1"/>
  <c r="X11" s="1"/>
  <c r="X9" a="1"/>
  <c r="X9" s="1"/>
  <c r="X27" a="1"/>
  <c r="X27" s="1"/>
  <c r="X23" a="1"/>
  <c r="X23" s="1"/>
  <c r="X19" a="1"/>
  <c r="X19" s="1"/>
  <c r="X14" a="1"/>
  <c r="X14" s="1"/>
  <c r="X20" a="1"/>
  <c r="X20" s="1"/>
  <c r="X8" a="1"/>
  <c r="X8" s="1"/>
  <c r="X26" a="1"/>
  <c r="X26" s="1"/>
  <c r="X16" a="1"/>
  <c r="X16" s="1"/>
  <c r="X18" a="1"/>
  <c r="X18" s="1"/>
  <c r="X15" a="1"/>
  <c r="X15" s="1"/>
  <c r="Z4" l="1"/>
  <c r="Y5"/>
  <c r="Y15" a="1"/>
  <c r="Y15" s="1"/>
  <c r="Y24" a="1"/>
  <c r="Y24" s="1"/>
  <c r="Y20" a="1"/>
  <c r="Y20" s="1"/>
  <c r="Y7" a="1"/>
  <c r="Y7" s="1"/>
  <c r="Y25" a="1"/>
  <c r="Y25" s="1"/>
  <c r="Y21" a="1"/>
  <c r="Y21" s="1"/>
  <c r="Y17" a="1"/>
  <c r="Y17" s="1"/>
  <c r="Y26" a="1"/>
  <c r="Y26" s="1"/>
  <c r="Y18" a="1"/>
  <c r="Y18" s="1"/>
  <c r="Y13" a="1"/>
  <c r="Y13" s="1"/>
  <c r="Y11" a="1"/>
  <c r="Y11" s="1"/>
  <c r="Y10" a="1"/>
  <c r="Y10" s="1"/>
  <c r="Y8" a="1"/>
  <c r="Y8" s="1"/>
  <c r="Y16" a="1"/>
  <c r="Y16" s="1"/>
  <c r="Y22" a="1"/>
  <c r="Y22" s="1"/>
  <c r="Y9" a="1"/>
  <c r="Y9" s="1"/>
  <c r="Y27" a="1"/>
  <c r="Y27" s="1"/>
  <c r="Y23" a="1"/>
  <c r="Y23" s="1"/>
  <c r="Y19" a="1"/>
  <c r="Y19" s="1"/>
  <c r="Y14" a="1"/>
  <c r="Y14" s="1"/>
  <c r="Y12" a="1"/>
  <c r="Y12" s="1"/>
  <c r="Y6" a="1"/>
  <c r="Y6" s="1"/>
  <c r="Z5" l="1"/>
  <c r="AA4"/>
  <c r="Z6" a="1"/>
  <c r="Z6" s="1"/>
  <c r="Z18" a="1"/>
  <c r="Z18" s="1"/>
  <c r="Z27" a="1"/>
  <c r="Z27" s="1"/>
  <c r="Z23" a="1"/>
  <c r="Z23" s="1"/>
  <c r="Z19" a="1"/>
  <c r="Z19" s="1"/>
  <c r="Z10" a="1"/>
  <c r="Z10" s="1"/>
  <c r="Z8" a="1"/>
  <c r="Z8" s="1"/>
  <c r="Z20" a="1"/>
  <c r="Z20" s="1"/>
  <c r="Z15" a="1"/>
  <c r="Z15" s="1"/>
  <c r="Z16" a="1"/>
  <c r="Z16" s="1"/>
  <c r="Z25" a="1"/>
  <c r="Z25" s="1"/>
  <c r="Z21" a="1"/>
  <c r="Z21" s="1"/>
  <c r="Z17" a="1"/>
  <c r="Z17" s="1"/>
  <c r="Z26" a="1"/>
  <c r="Z26" s="1"/>
  <c r="Z13" a="1"/>
  <c r="Z13" s="1"/>
  <c r="Z9" a="1"/>
  <c r="Z9" s="1"/>
  <c r="Z14" a="1"/>
  <c r="Z14" s="1"/>
  <c r="Z12" a="1"/>
  <c r="Z12" s="1"/>
  <c r="Z7" a="1"/>
  <c r="Z7" s="1"/>
  <c r="Z22" a="1"/>
  <c r="Z22" s="1"/>
  <c r="Z11" a="1"/>
  <c r="Z11" s="1"/>
  <c r="Z24" a="1"/>
  <c r="Z24" s="1"/>
  <c r="AA5" l="1"/>
  <c r="AB4"/>
  <c r="AA26" a="1"/>
  <c r="AA26" s="1"/>
  <c r="AA9" a="1"/>
  <c r="AA9" s="1"/>
  <c r="AA27" a="1"/>
  <c r="AA27" s="1"/>
  <c r="AA23" a="1"/>
  <c r="AA23" s="1"/>
  <c r="AA19" a="1"/>
  <c r="AA19" s="1"/>
  <c r="AA14" a="1"/>
  <c r="AA14" s="1"/>
  <c r="AA25" a="1"/>
  <c r="AA25" s="1"/>
  <c r="AA21" a="1"/>
  <c r="AA21" s="1"/>
  <c r="AA17" a="1"/>
  <c r="AA17" s="1"/>
  <c r="AA22" a="1"/>
  <c r="AA22" s="1"/>
  <c r="AA18" a="1"/>
  <c r="AA18" s="1"/>
  <c r="AA13" a="1"/>
  <c r="AA13" s="1"/>
  <c r="AA11" a="1"/>
  <c r="AA11" s="1"/>
  <c r="AA10" a="1"/>
  <c r="AA10" s="1"/>
  <c r="AA20" a="1"/>
  <c r="AA20" s="1"/>
  <c r="AA7" a="1"/>
  <c r="AA7" s="1"/>
  <c r="AA15" a="1"/>
  <c r="AA15" s="1"/>
  <c r="AA12" a="1"/>
  <c r="AA12" s="1"/>
  <c r="AA6" a="1"/>
  <c r="AA6" s="1"/>
  <c r="AA16" a="1"/>
  <c r="AA16" s="1"/>
  <c r="AA24" a="1"/>
  <c r="AA24" s="1"/>
  <c r="AA8" a="1"/>
  <c r="AA8" s="1"/>
  <c r="AC4" l="1"/>
  <c r="AB5"/>
  <c r="AB6" a="1"/>
  <c r="AB6" s="1"/>
  <c r="AB18" a="1"/>
  <c r="AB18" s="1"/>
  <c r="AB9" a="1"/>
  <c r="AB9" s="1"/>
  <c r="AB23" a="1"/>
  <c r="AB23" s="1"/>
  <c r="AB19" a="1"/>
  <c r="AB19" s="1"/>
  <c r="AB14" a="1"/>
  <c r="AB14" s="1"/>
  <c r="AB16" a="1"/>
  <c r="AB16" s="1"/>
  <c r="AB25" a="1"/>
  <c r="AB25" s="1"/>
  <c r="AB21" a="1"/>
  <c r="AB21" s="1"/>
  <c r="AB17" a="1"/>
  <c r="AB17" s="1"/>
  <c r="AB26" a="1"/>
  <c r="AB26" s="1"/>
  <c r="AB13" a="1"/>
  <c r="AB13" s="1"/>
  <c r="AB11" a="1"/>
  <c r="AB11" s="1"/>
  <c r="AB27" a="1"/>
  <c r="AB27" s="1"/>
  <c r="AB10" a="1"/>
  <c r="AB10" s="1"/>
  <c r="AB24" a="1"/>
  <c r="AB24" s="1"/>
  <c r="AB8" a="1"/>
  <c r="AB8" s="1"/>
  <c r="AB15" a="1"/>
  <c r="AB15" s="1"/>
  <c r="AB20" a="1"/>
  <c r="AB20" s="1"/>
  <c r="AB22" a="1"/>
  <c r="AB22" s="1"/>
  <c r="AB12" a="1"/>
  <c r="AB12" s="1"/>
  <c r="AB7" a="1"/>
  <c r="AB7" s="1"/>
  <c r="AD4" l="1"/>
  <c r="AC5"/>
  <c r="AC15" a="1"/>
  <c r="AC15" s="1"/>
  <c r="AC24" a="1"/>
  <c r="AC24" s="1"/>
  <c r="AC22" a="1"/>
  <c r="AC22" s="1"/>
  <c r="AC11" a="1"/>
  <c r="AC11" s="1"/>
  <c r="AC23" a="1"/>
  <c r="AC23" s="1"/>
  <c r="AC19" a="1"/>
  <c r="AC19" s="1"/>
  <c r="AC14" a="1"/>
  <c r="AC14" s="1"/>
  <c r="AC12" a="1"/>
  <c r="AC12" s="1"/>
  <c r="AC20" a="1"/>
  <c r="AC20" s="1"/>
  <c r="AC16" a="1"/>
  <c r="AC16" s="1"/>
  <c r="AC25" a="1"/>
  <c r="AC25" s="1"/>
  <c r="AC21" a="1"/>
  <c r="AC21" s="1"/>
  <c r="AC17" a="1"/>
  <c r="AC17" s="1"/>
  <c r="AC26" a="1"/>
  <c r="AC26" s="1"/>
  <c r="AC18" a="1"/>
  <c r="AC18" s="1"/>
  <c r="AC13" a="1"/>
  <c r="AC13" s="1"/>
  <c r="AC9" a="1"/>
  <c r="AC9" s="1"/>
  <c r="AC27" a="1"/>
  <c r="AC27" s="1"/>
  <c r="AC10" a="1"/>
  <c r="AC10" s="1"/>
  <c r="AC8" a="1"/>
  <c r="AC8" s="1"/>
  <c r="AC6" a="1"/>
  <c r="AC6" s="1"/>
  <c r="AC7" a="1"/>
  <c r="AC7" s="1"/>
  <c r="AD5" l="1"/>
  <c r="AE4"/>
  <c r="AD20" a="1"/>
  <c r="AD20" s="1"/>
  <c r="AD25" a="1"/>
  <c r="AD25" s="1"/>
  <c r="AD21" a="1"/>
  <c r="AD21" s="1"/>
  <c r="AD17" a="1"/>
  <c r="AD17" s="1"/>
  <c r="AD22" a="1"/>
  <c r="AD22" s="1"/>
  <c r="AD13" a="1"/>
  <c r="AD13" s="1"/>
  <c r="AD9" a="1"/>
  <c r="AD9" s="1"/>
  <c r="AD27" a="1"/>
  <c r="AD27" s="1"/>
  <c r="AD14" a="1"/>
  <c r="AD14" s="1"/>
  <c r="AD10" a="1"/>
  <c r="AD10" s="1"/>
  <c r="AD16" a="1"/>
  <c r="AD16" s="1"/>
  <c r="AD7" a="1"/>
  <c r="AD7" s="1"/>
  <c r="AD26" a="1"/>
  <c r="AD26" s="1"/>
  <c r="AD15" a="1"/>
  <c r="AD15" s="1"/>
  <c r="AD6" a="1"/>
  <c r="AD6" s="1"/>
  <c r="AD23" a="1"/>
  <c r="AD23" s="1"/>
  <c r="AD19" a="1"/>
  <c r="AD19" s="1"/>
  <c r="AD12" a="1"/>
  <c r="AD12" s="1"/>
  <c r="AD24" a="1"/>
  <c r="AD24" s="1"/>
  <c r="AD18" a="1"/>
  <c r="AD18" s="1"/>
  <c r="AD8" a="1"/>
  <c r="AD8" s="1"/>
  <c r="AD11" a="1"/>
  <c r="AD11" s="1"/>
  <c r="AF4" l="1"/>
  <c r="AE5"/>
  <c r="AE25" a="1"/>
  <c r="AE25" s="1"/>
  <c r="AE21" a="1"/>
  <c r="AE21" s="1"/>
  <c r="AE17" a="1"/>
  <c r="AE17" s="1"/>
  <c r="AE22" a="1"/>
  <c r="AE22" s="1"/>
  <c r="AE18" a="1"/>
  <c r="AE18" s="1"/>
  <c r="AE11" a="1"/>
  <c r="AE11" s="1"/>
  <c r="AE27" a="1"/>
  <c r="AE27" s="1"/>
  <c r="AE10" a="1"/>
  <c r="AE10" s="1"/>
  <c r="AE7" a="1"/>
  <c r="AE7" s="1"/>
  <c r="AE26" a="1"/>
  <c r="AE26" s="1"/>
  <c r="AE13" a="1"/>
  <c r="AE13" s="1"/>
  <c r="AE9" a="1"/>
  <c r="AE9" s="1"/>
  <c r="AE23" a="1"/>
  <c r="AE23" s="1"/>
  <c r="AE19" a="1"/>
  <c r="AE19" s="1"/>
  <c r="AE14" a="1"/>
  <c r="AE14" s="1"/>
  <c r="AE12" a="1"/>
  <c r="AE12" s="1"/>
  <c r="AE16" a="1"/>
  <c r="AE16" s="1"/>
  <c r="AE24" a="1"/>
  <c r="AE24" s="1"/>
  <c r="AE8" a="1"/>
  <c r="AE8" s="1"/>
  <c r="AE6" a="1"/>
  <c r="AE6" s="1"/>
  <c r="AE20" a="1"/>
  <c r="AE20" s="1"/>
  <c r="AE15" a="1"/>
  <c r="AE15" s="1"/>
  <c r="AF5" l="1"/>
  <c r="AG4"/>
  <c r="AF7" a="1"/>
  <c r="AF7" s="1"/>
  <c r="AF25" a="1"/>
  <c r="AF25" s="1"/>
  <c r="AF21" a="1"/>
  <c r="AF21" s="1"/>
  <c r="AF17" a="1"/>
  <c r="AF17" s="1"/>
  <c r="AF22" a="1"/>
  <c r="AF22" s="1"/>
  <c r="AF13" a="1"/>
  <c r="AF13" s="1"/>
  <c r="AF11" a="1"/>
  <c r="AF11" s="1"/>
  <c r="AF14" a="1"/>
  <c r="AF14" s="1"/>
  <c r="AF20" a="1"/>
  <c r="AF20" s="1"/>
  <c r="AF6" a="1"/>
  <c r="AF6" s="1"/>
  <c r="AF16" a="1"/>
  <c r="AF16" s="1"/>
  <c r="AF9" a="1"/>
  <c r="AF9" s="1"/>
  <c r="AF27" a="1"/>
  <c r="AF27" s="1"/>
  <c r="AF23" a="1"/>
  <c r="AF23" s="1"/>
  <c r="AF19" a="1"/>
  <c r="AF19" s="1"/>
  <c r="AF10" a="1"/>
  <c r="AF10" s="1"/>
  <c r="AF18" a="1"/>
  <c r="AF18" s="1"/>
  <c r="AF8" a="1"/>
  <c r="AF8" s="1"/>
  <c r="AF24" a="1"/>
  <c r="AF24" s="1"/>
  <c r="AF26" a="1"/>
  <c r="AF26" s="1"/>
  <c r="AF12" a="1"/>
  <c r="AF12" s="1"/>
  <c r="AF15" a="1"/>
  <c r="AF15" s="1"/>
  <c r="AG5" l="1"/>
  <c r="AG16" a="1"/>
  <c r="AG16" s="1"/>
  <c r="AG25" a="1"/>
  <c r="AG25" s="1"/>
  <c r="AG21" a="1"/>
  <c r="AG21" s="1"/>
  <c r="AG17" a="1"/>
  <c r="AG17" s="1"/>
  <c r="AG26" a="1"/>
  <c r="AG26" s="1"/>
  <c r="AG18" a="1"/>
  <c r="AG18" s="1"/>
  <c r="AG9" a="1"/>
  <c r="AG9" s="1"/>
  <c r="AG12" a="1"/>
  <c r="AG12" s="1"/>
  <c r="AG10" a="1"/>
  <c r="AG10" s="1"/>
  <c r="AG15" a="1"/>
  <c r="AG15" s="1"/>
  <c r="AG24" a="1"/>
  <c r="AG24" s="1"/>
  <c r="AG20" a="1"/>
  <c r="AG20" s="1"/>
  <c r="AG7" a="1"/>
  <c r="AG7" s="1"/>
  <c r="AG22" a="1"/>
  <c r="AG22" s="1"/>
  <c r="AG13" a="1"/>
  <c r="AG13" s="1"/>
  <c r="AG11" a="1"/>
  <c r="AG11" s="1"/>
  <c r="AG27" a="1"/>
  <c r="AG27" s="1"/>
  <c r="AG23" a="1"/>
  <c r="AG23" s="1"/>
  <c r="AG19" a="1"/>
  <c r="AG19" s="1"/>
  <c r="AG14" a="1"/>
  <c r="AG14" s="1"/>
  <c r="AG8" a="1"/>
  <c r="AG8" s="1"/>
  <c r="AG6" a="1"/>
  <c r="AG6" s="1"/>
  <c r="F5" i="6"/>
  <c r="F33"/>
  <c r="F31"/>
  <c r="F29"/>
  <c r="F27"/>
  <c r="F25"/>
  <c r="F23"/>
  <c r="F21"/>
  <c r="F19"/>
  <c r="F15"/>
  <c r="F9"/>
  <c r="F22"/>
  <c r="F14"/>
  <c r="F6"/>
  <c r="F11"/>
  <c r="F34"/>
  <c r="F28"/>
  <c r="F20"/>
  <c r="F12"/>
  <c r="F13"/>
  <c r="F30"/>
  <c r="F26"/>
  <c r="F18"/>
  <c r="F10"/>
  <c r="F17"/>
  <c r="F7"/>
  <c r="F32"/>
  <c r="F24"/>
  <c r="F16"/>
  <c r="F8"/>
  <c r="F4"/>
</calcChain>
</file>

<file path=xl/comments1.xml><?xml version="1.0" encoding="utf-8"?>
<comments xmlns="http://schemas.openxmlformats.org/spreadsheetml/2006/main">
  <authors>
    <author>Nadine</author>
  </authors>
  <commentList>
    <comment ref="L2" authorId="0">
      <text>
        <r>
          <rPr>
            <b/>
            <sz val="9"/>
            <color indexed="81"/>
            <rFont val="Tahoma"/>
            <family val="2"/>
          </rPr>
          <t>Choisir le Poste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" authorId="0">
      <text>
        <r>
          <rPr>
            <b/>
            <sz val="9"/>
            <color indexed="81"/>
            <rFont val="Tahoma"/>
            <family val="2"/>
          </rPr>
          <t>Choisir un Mois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<sst xmlns="http://schemas.openxmlformats.org/spreadsheetml/2006/main" count="252" uniqueCount="99">
  <si>
    <t>MAL</t>
  </si>
  <si>
    <t>Types abs.</t>
  </si>
  <si>
    <t>CP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</si>
  <si>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</si>
  <si>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</si>
  <si>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</si>
  <si>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</si>
  <si>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</si>
  <si>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</si>
  <si>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</si>
  <si>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</si>
  <si>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</si>
  <si>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</si>
  <si>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</si>
  <si>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</si>
  <si>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</si>
  <si>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</si>
  <si>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NOM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</si>
  <si>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</si>
  <si>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</si>
  <si>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</si>
  <si>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</si>
  <si>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</si>
  <si>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</si>
  <si>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</si>
  <si>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</si>
  <si>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</si>
  <si>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</si>
  <si>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</si>
  <si>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</si>
  <si>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</si>
  <si>
    <t>FERIES</t>
  </si>
  <si>
    <t>Noms</t>
  </si>
  <si>
    <t>Debut</t>
  </si>
  <si>
    <t>Fin</t>
  </si>
  <si>
    <t>Les dates "Début" et "Fin" sont les dates d'absences réelles</t>
  </si>
  <si>
    <t>Les dates saisies sont INCLUSES</t>
  </si>
  <si>
    <t>EP</t>
  </si>
  <si>
    <t xml:space="preserve"> 1/2</t>
  </si>
  <si>
    <t>CFA</t>
  </si>
  <si>
    <t>NOMS</t>
  </si>
  <si>
    <t>Vendeuse</t>
  </si>
  <si>
    <t>Poste</t>
  </si>
  <si>
    <t>Années</t>
  </si>
  <si>
    <t>N-1</t>
  </si>
  <si>
    <t>N</t>
  </si>
  <si>
    <t>DROITS</t>
  </si>
  <si>
    <t>PRIS</t>
  </si>
  <si>
    <t>Reste</t>
  </si>
  <si>
    <t>Lieux</t>
  </si>
  <si>
    <t>MONTBRISON</t>
  </si>
  <si>
    <t>Aline GOUTEY</t>
  </si>
  <si>
    <t>Annabelle VILVERT</t>
  </si>
  <si>
    <t>Cindy MARCOUX</t>
  </si>
  <si>
    <t>Marie-Do BEGONIN</t>
  </si>
  <si>
    <t>MONTROND LES BAINS</t>
  </si>
  <si>
    <t>SAINTE-FOY</t>
  </si>
  <si>
    <t>Florent GIRAUD</t>
  </si>
  <si>
    <t>Chocolatier</t>
  </si>
  <si>
    <t>Boulanger</t>
  </si>
  <si>
    <t>Glacier</t>
  </si>
  <si>
    <t>SAINT-BARTH</t>
  </si>
  <si>
    <t>Pâtissier</t>
  </si>
  <si>
    <t>Traiteur</t>
  </si>
  <si>
    <t>Lieu</t>
  </si>
  <si>
    <t>Greg GUERPILLON</t>
  </si>
  <si>
    <t>Philippe DUCREUX</t>
  </si>
  <si>
    <t>Sébastien BERNE</t>
  </si>
  <si>
    <t>Rémi RASCLE</t>
  </si>
  <si>
    <t>Paola DEL FRANCO</t>
  </si>
  <si>
    <t>Valérie PALABAUD</t>
  </si>
  <si>
    <t>Isabelle MILAN</t>
  </si>
  <si>
    <t>Géraldine VILLARD</t>
  </si>
  <si>
    <t>Geoffrey MAQUET</t>
  </si>
  <si>
    <t>Francis DEVAUX</t>
  </si>
  <si>
    <t>Vincent OUILLON</t>
  </si>
  <si>
    <t>Jordy TISSOT</t>
  </si>
  <si>
    <t>NOALLY Geoffroy</t>
  </si>
  <si>
    <t>NOTIN Emilie</t>
  </si>
  <si>
    <t>BRAS Yona</t>
  </si>
  <si>
    <t>MUSCAT Valentin</t>
  </si>
  <si>
    <t>Guillaume VINCENT</t>
  </si>
  <si>
    <t>Maiëté DARNER</t>
  </si>
  <si>
    <t>Dylan MOULIN</t>
  </si>
  <si>
    <t>Christophe LECAPLIN</t>
  </si>
  <si>
    <t>Estelle BETTINGER</t>
  </si>
  <si>
    <t>Solange GOUTTEFARDE</t>
  </si>
  <si>
    <t>Freycenet Jocelyne</t>
  </si>
  <si>
    <t>.</t>
  </si>
  <si>
    <t>Christine CHAZAUD</t>
  </si>
  <si>
    <t>Jocelyne FREYCENET</t>
  </si>
  <si>
    <t>Marvin DASILVA</t>
  </si>
  <si>
    <t>Marvin DA SILVA</t>
  </si>
  <si>
    <t>AU PAIN PERDU</t>
  </si>
  <si>
    <t>RECUP</t>
  </si>
  <si>
    <t>N-1 ==&gt;</t>
  </si>
  <si>
    <t>N ==&gt;</t>
  </si>
  <si>
    <t>Nbre</t>
  </si>
  <si>
    <t>A ceJour =&gt;</t>
  </si>
</sst>
</file>

<file path=xl/styles.xml><?xml version="1.0" encoding="utf-8"?>
<styleSheet xmlns="http://schemas.openxmlformats.org/spreadsheetml/2006/main">
  <numFmts count="7">
    <numFmt numFmtId="164" formatCode="dd"/>
    <numFmt numFmtId="165" formatCode="d/m;@"/>
    <numFmt numFmtId="166" formatCode="ddd"/>
    <numFmt numFmtId="167" formatCode="ddd\ * dd\-mm\-yy"/>
    <numFmt numFmtId="168" formatCode="[$-F800]dddd\,\ mmmm\ dd\,\ yyyy"/>
    <numFmt numFmtId="169" formatCode="&quot;Du : &quot;dd/mm/yyyy"/>
    <numFmt numFmtId="170" formatCode="&quot;Au : &quot;dd/mm/yyyy"/>
  </numFmts>
  <fonts count="20">
    <font>
      <sz val="10"/>
      <name val="Times New Roman"/>
    </font>
    <font>
      <sz val="1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9"/>
      <name val="Times New Roman"/>
      <family val="1"/>
    </font>
    <font>
      <sz val="8"/>
      <name val="Times New Roman"/>
      <family val="1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6"/>
      <color indexed="10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</font>
    <font>
      <sz val="7"/>
      <name val="Times New Roman"/>
      <family val="1"/>
    </font>
    <font>
      <b/>
      <sz val="1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4"/>
      </right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medium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06">
    <xf numFmtId="0" fontId="0" fillId="0" borderId="0" xfId="0"/>
    <xf numFmtId="0" fontId="0" fillId="0" borderId="0" xfId="0" applyBorder="1"/>
    <xf numFmtId="0" fontId="2" fillId="0" borderId="0" xfId="1"/>
    <xf numFmtId="0" fontId="0" fillId="0" borderId="0" xfId="0" applyAlignment="1"/>
    <xf numFmtId="0" fontId="2" fillId="0" borderId="0" xfId="1" applyBorder="1"/>
    <xf numFmtId="0" fontId="2" fillId="0" borderId="0" xfId="1" applyFill="1" applyBorder="1" applyAlignment="1">
      <alignment horizontal="left"/>
    </xf>
    <xf numFmtId="0" fontId="5" fillId="0" borderId="0" xfId="0" applyFont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164" fontId="4" fillId="0" borderId="0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165" fontId="11" fillId="2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/>
    </xf>
    <xf numFmtId="165" fontId="4" fillId="0" borderId="6" xfId="0" applyNumberFormat="1" applyFont="1" applyFill="1" applyBorder="1" applyAlignment="1">
      <alignment horizontal="center" vertical="center"/>
    </xf>
    <xf numFmtId="165" fontId="4" fillId="0" borderId="7" xfId="0" applyNumberFormat="1" applyFont="1" applyFill="1" applyBorder="1" applyAlignment="1">
      <alignment horizontal="center" vertical="center"/>
    </xf>
    <xf numFmtId="165" fontId="4" fillId="0" borderId="8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1" applyFill="1" applyBorder="1"/>
    <xf numFmtId="167" fontId="4" fillId="0" borderId="9" xfId="0" applyNumberFormat="1" applyFont="1" applyFill="1" applyBorder="1" applyAlignment="1">
      <alignment vertical="center"/>
    </xf>
    <xf numFmtId="167" fontId="4" fillId="0" borderId="10" xfId="0" applyNumberFormat="1" applyFont="1" applyFill="1" applyBorder="1" applyAlignment="1">
      <alignment vertical="center"/>
    </xf>
    <xf numFmtId="167" fontId="4" fillId="0" borderId="3" xfId="0" applyNumberFormat="1" applyFont="1" applyFill="1" applyBorder="1" applyAlignment="1">
      <alignment vertical="center"/>
    </xf>
    <xf numFmtId="0" fontId="4" fillId="0" borderId="0" xfId="1" applyFont="1" applyFill="1" applyBorder="1"/>
    <xf numFmtId="16" fontId="4" fillId="0" borderId="0" xfId="1" applyNumberFormat="1" applyFont="1" applyFill="1" applyBorder="1"/>
    <xf numFmtId="0" fontId="4" fillId="0" borderId="0" xfId="1" applyFont="1" applyBorder="1"/>
    <xf numFmtId="165" fontId="11" fillId="2" borderId="11" xfId="0" applyNumberFormat="1" applyFont="1" applyFill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9" fillId="2" borderId="26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14" fontId="9" fillId="2" borderId="26" xfId="0" applyNumberFormat="1" applyFont="1" applyFill="1" applyBorder="1" applyAlignment="1" applyProtection="1">
      <alignment horizontal="center" vertical="center"/>
      <protection locked="0"/>
    </xf>
    <xf numFmtId="0" fontId="9" fillId="2" borderId="27" xfId="0" applyFont="1" applyFill="1" applyBorder="1" applyAlignment="1" applyProtection="1">
      <alignment horizontal="center" vertical="center"/>
      <protection locked="0"/>
    </xf>
    <xf numFmtId="168" fontId="0" fillId="0" borderId="0" xfId="0" applyNumberFormat="1" applyProtection="1">
      <protection locked="0"/>
    </xf>
    <xf numFmtId="0" fontId="2" fillId="4" borderId="1" xfId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/>
    </xf>
    <xf numFmtId="16" fontId="4" fillId="7" borderId="1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0" fontId="14" fillId="0" borderId="28" xfId="0" applyFont="1" applyFill="1" applyBorder="1" applyProtection="1">
      <protection locked="0"/>
    </xf>
    <xf numFmtId="0" fontId="14" fillId="0" borderId="28" xfId="0" applyNumberFormat="1" applyFont="1" applyFill="1" applyBorder="1"/>
    <xf numFmtId="0" fontId="14" fillId="0" borderId="28" xfId="0" applyFont="1" applyFill="1" applyBorder="1"/>
    <xf numFmtId="168" fontId="14" fillId="0" borderId="28" xfId="0" applyNumberFormat="1" applyFont="1" applyFill="1" applyBorder="1" applyProtection="1">
      <protection locked="0"/>
    </xf>
    <xf numFmtId="0" fontId="14" fillId="0" borderId="0" xfId="0" applyFont="1" applyFill="1" applyBorder="1" applyProtection="1">
      <protection locked="0"/>
    </xf>
    <xf numFmtId="0" fontId="9" fillId="2" borderId="29" xfId="0" applyFont="1" applyFill="1" applyBorder="1" applyAlignment="1">
      <alignment horizontal="center" vertical="center"/>
    </xf>
    <xf numFmtId="169" fontId="0" fillId="0" borderId="0" xfId="0" applyNumberFormat="1"/>
    <xf numFmtId="170" fontId="0" fillId="0" borderId="0" xfId="0" applyNumberFormat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2" fillId="0" borderId="0" xfId="1" applyFont="1" applyBorder="1"/>
    <xf numFmtId="0" fontId="14" fillId="0" borderId="0" xfId="0" applyNumberFormat="1" applyFont="1" applyFill="1" applyBorder="1"/>
    <xf numFmtId="0" fontId="15" fillId="0" borderId="28" xfId="0" applyFont="1" applyFill="1" applyBorder="1" applyAlignment="1" applyProtection="1">
      <alignment horizontal="center" vertical="center"/>
      <protection locked="0"/>
    </xf>
    <xf numFmtId="0" fontId="16" fillId="0" borderId="30" xfId="0" applyNumberFormat="1" applyFont="1" applyFill="1" applyBorder="1"/>
    <xf numFmtId="0" fontId="16" fillId="0" borderId="30" xfId="0" applyFont="1" applyFill="1" applyBorder="1"/>
    <xf numFmtId="168" fontId="16" fillId="0" borderId="30" xfId="0" applyNumberFormat="1" applyFont="1" applyFill="1" applyBorder="1" applyProtection="1">
      <protection locked="0"/>
    </xf>
    <xf numFmtId="0" fontId="16" fillId="0" borderId="31" xfId="0" applyFont="1" applyFill="1" applyBorder="1" applyProtection="1">
      <protection locked="0"/>
    </xf>
    <xf numFmtId="0" fontId="16" fillId="0" borderId="0" xfId="0" applyNumberFormat="1" applyFont="1" applyFill="1"/>
    <xf numFmtId="0" fontId="14" fillId="0" borderId="30" xfId="0" applyFont="1" applyFill="1" applyBorder="1" applyProtection="1">
      <protection locked="0"/>
    </xf>
    <xf numFmtId="0" fontId="14" fillId="0" borderId="30" xfId="0" applyNumberFormat="1" applyFont="1" applyFill="1" applyBorder="1"/>
    <xf numFmtId="0" fontId="14" fillId="0" borderId="30" xfId="0" applyFont="1" applyFill="1" applyBorder="1"/>
    <xf numFmtId="168" fontId="14" fillId="0" borderId="30" xfId="0" applyNumberFormat="1" applyFont="1" applyFill="1" applyBorder="1" applyProtection="1"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14" fillId="0" borderId="31" xfId="0" applyFont="1" applyFill="1" applyBorder="1" applyProtection="1">
      <protection locked="0"/>
    </xf>
    <xf numFmtId="0" fontId="17" fillId="0" borderId="30" xfId="0" applyFont="1" applyFill="1" applyBorder="1" applyProtection="1">
      <protection locked="0"/>
    </xf>
    <xf numFmtId="0" fontId="17" fillId="0" borderId="30" xfId="0" applyNumberFormat="1" applyFont="1" applyFill="1" applyBorder="1"/>
    <xf numFmtId="0" fontId="17" fillId="0" borderId="30" xfId="0" applyFont="1" applyFill="1" applyBorder="1"/>
    <xf numFmtId="168" fontId="17" fillId="0" borderId="30" xfId="0" applyNumberFormat="1" applyFont="1" applyFill="1" applyBorder="1" applyProtection="1">
      <protection locked="0"/>
    </xf>
    <xf numFmtId="0" fontId="17" fillId="0" borderId="31" xfId="0" applyFont="1" applyFill="1" applyBorder="1" applyProtection="1">
      <protection locked="0"/>
    </xf>
    <xf numFmtId="0" fontId="17" fillId="0" borderId="0" xfId="0" applyNumberFormat="1" applyFont="1" applyFill="1" applyBorder="1"/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1" fillId="0" borderId="0" xfId="0" applyFont="1" applyAlignment="1">
      <alignment horizontal="right"/>
    </xf>
    <xf numFmtId="14" fontId="0" fillId="0" borderId="0" xfId="0" applyNumberFormat="1"/>
    <xf numFmtId="168" fontId="17" fillId="0" borderId="28" xfId="0" applyNumberFormat="1" applyFont="1" applyFill="1" applyBorder="1" applyProtection="1">
      <protection locked="0"/>
    </xf>
    <xf numFmtId="169" fontId="1" fillId="0" borderId="0" xfId="0" applyNumberFormat="1" applyFont="1" applyAlignment="1">
      <alignment horizontal="right"/>
    </xf>
    <xf numFmtId="14" fontId="1" fillId="5" borderId="0" xfId="0" applyNumberFormat="1" applyFont="1" applyFill="1"/>
    <xf numFmtId="0" fontId="19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2" fillId="8" borderId="1" xfId="1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vertical="center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>
      <alignment horizontal="center"/>
    </xf>
    <xf numFmtId="0" fontId="19" fillId="0" borderId="25" xfId="0" applyFont="1" applyBorder="1" applyAlignment="1">
      <alignment horizontal="center"/>
    </xf>
    <xf numFmtId="14" fontId="19" fillId="0" borderId="12" xfId="0" applyNumberFormat="1" applyFont="1" applyBorder="1" applyAlignment="1">
      <alignment horizontal="center" vertical="center"/>
    </xf>
    <xf numFmtId="14" fontId="19" fillId="0" borderId="14" xfId="0" applyNumberFormat="1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</cellXfs>
  <cellStyles count="2">
    <cellStyle name="Normal" xfId="0" builtinId="0"/>
    <cellStyle name="Normal_Classeur2" xfId="1"/>
  </cellStyles>
  <dxfs count="19">
    <dxf>
      <font>
        <color rgb="FFFFC000"/>
      </font>
      <fill>
        <patternFill>
          <bgColor rgb="FFFFC000"/>
        </patternFill>
      </fill>
    </dxf>
    <dxf>
      <font>
        <color theme="3" tint="0.39994506668294322"/>
      </font>
      <fill>
        <patternFill>
          <bgColor theme="3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4" tint="0.59996337778862885"/>
      </font>
      <fill>
        <patternFill>
          <bgColor theme="3" tint="0.79998168889431442"/>
        </patternFill>
      </fill>
    </dxf>
    <dxf>
      <font>
        <color theme="5" tint="-0.24994659260841701"/>
      </font>
      <fill>
        <patternFill>
          <bgColor theme="5" tint="-0.24994659260841701"/>
        </patternFill>
      </fill>
    </dxf>
    <dxf>
      <fill>
        <patternFill>
          <bgColor indexed="11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8" formatCode="[$-F800]dddd\,\ mmmm\ dd\,\ yyyy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8" formatCode="[$-F800]dddd\,\ mmmm\ dd\,\ yyyy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/>
        </right>
        <top/>
        <bottom style="thin">
          <color theme="4"/>
        </bottom>
      </border>
      <protection locked="0" hidden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Times New Roman"/>
        <scheme val="none"/>
      </font>
      <fill>
        <patternFill patternType="solid">
          <fgColor indexed="64"/>
          <bgColor indexed="18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3</xdr:row>
      <xdr:rowOff>28575</xdr:rowOff>
    </xdr:from>
    <xdr:to>
      <xdr:col>10</xdr:col>
      <xdr:colOff>581025</xdr:colOff>
      <xdr:row>4</xdr:row>
      <xdr:rowOff>123825</xdr:rowOff>
    </xdr:to>
    <xdr:sp macro="" textlink="">
      <xdr:nvSpPr>
        <xdr:cNvPr id="2" name="ZoneTexte 1"/>
        <xdr:cNvSpPr txBox="1"/>
      </xdr:nvSpPr>
      <xdr:spPr>
        <a:xfrm>
          <a:off x="8496300" y="276225"/>
          <a:ext cx="1990725" cy="25717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CP : Sans Dimanches et Fériés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2:G32" totalsRowShown="0" headerRowDxfId="18" dataDxfId="16" headerRowBorderDxfId="17" tableBorderDxfId="15">
  <autoFilter ref="A2:G32"/>
  <tableColumns count="7">
    <tableColumn id="1" name="Noms" dataDxfId="14"/>
    <tableColumn id="2" name="Poste" dataDxfId="13">
      <calculatedColumnFormula>IF(A3="","",VLOOKUP(A3,Listes!B:D,2,0))</calculatedColumnFormula>
    </tableColumn>
    <tableColumn id="3" name="Lieu" dataDxfId="12">
      <calculatedColumnFormula>IF(A3="","",VLOOKUP(A3,Listes!B:D,3,0))</calculatedColumnFormula>
    </tableColumn>
    <tableColumn id="4" name="Debut" dataDxfId="11"/>
    <tableColumn id="5" name="Fin" dataDxfId="10"/>
    <tableColumn id="6" name="Type" dataDxfId="9"/>
    <tableColumn id="7" name="Nbre" dataDxfId="8">
      <calculatedColumnFormula>IF(A3="","",IF(F3= " 1/2",0.5,(E3-D3+1)-SUMPRODUCT((WEEKDAY(ROW(INDIRECT(D3&amp;":"&amp;E3)))=1)+((WEEKDAY(ROW(INDIRECT(D3&amp;":"&amp;E3)))&gt;1)*COUNTIF(Ferie,ROW(INDIRECT(D3&amp;":"&amp;E3)))&gt;0))))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0"/>
  </sheetPr>
  <dimension ref="A1:M304"/>
  <sheetViews>
    <sheetView workbookViewId="0">
      <pane ySplit="2" topLeftCell="A3" activePane="bottomLeft" state="frozen"/>
      <selection activeCell="A2" sqref="A2"/>
      <selection pane="bottomLeft" activeCell="A32" sqref="A32"/>
    </sheetView>
  </sheetViews>
  <sheetFormatPr baseColWidth="10" defaultRowHeight="12.75"/>
  <cols>
    <col min="1" max="1" width="23.6640625" style="36" customWidth="1"/>
    <col min="2" max="2" width="23.6640625" customWidth="1"/>
    <col min="3" max="3" width="25" customWidth="1"/>
    <col min="4" max="4" width="23.83203125" style="38" customWidth="1"/>
    <col min="5" max="5" width="26.5" style="38" customWidth="1"/>
    <col min="6" max="6" width="12" style="36"/>
  </cols>
  <sheetData>
    <row r="1" spans="1:13" ht="5.0999999999999996" hidden="1" customHeight="1"/>
    <row r="2" spans="1:13" ht="20.100000000000001" customHeight="1" thickBot="1">
      <c r="A2" s="37" t="s">
        <v>32</v>
      </c>
      <c r="B2" s="35" t="s">
        <v>42</v>
      </c>
      <c r="C2" s="35" t="s">
        <v>64</v>
      </c>
      <c r="D2" s="39" t="s">
        <v>33</v>
      </c>
      <c r="E2" s="39" t="s">
        <v>34</v>
      </c>
      <c r="F2" s="40" t="s">
        <v>16</v>
      </c>
      <c r="G2" s="52" t="s">
        <v>97</v>
      </c>
      <c r="H2" s="8" t="s">
        <v>35</v>
      </c>
      <c r="M2" s="8" t="s">
        <v>36</v>
      </c>
    </row>
    <row r="3" spans="1:13" ht="20.100000000000001" hidden="1" customHeight="1">
      <c r="A3" s="65"/>
      <c r="B3" s="66" t="str">
        <f>IF(A3="","",VLOOKUP(A3,Listes!B:D,2,0))</f>
        <v/>
      </c>
      <c r="C3" s="67" t="str">
        <f>IF(A3="","",VLOOKUP(A3,Listes!B:D,3,0))</f>
        <v/>
      </c>
      <c r="D3" s="68"/>
      <c r="E3" s="68"/>
      <c r="F3" s="69"/>
      <c r="G3" s="70" t="str">
        <f t="shared" ref="G3:G31" ca="1" si="0">IF(A3="","",IF(F3= " 1/2",0.5,(E3-D3+1)-SUMPRODUCT((WEEKDAY(ROW(INDIRECT(D3&amp;":"&amp;E3)))=1)+((WEEKDAY(ROW(INDIRECT(D3&amp;":"&amp;E3)))&gt;1)*COUNTIF(Ferie,ROW(INDIRECT(D3&amp;":"&amp;E3)))&gt;0))))</f>
        <v/>
      </c>
      <c r="H3" s="8"/>
      <c r="M3" s="8"/>
    </row>
    <row r="4" spans="1:13">
      <c r="A4" s="47" t="s">
        <v>91</v>
      </c>
      <c r="B4" s="48" t="str">
        <f>IF(A4="","",VLOOKUP(A4,Listes!B:D,2,0))</f>
        <v>Boulanger</v>
      </c>
      <c r="C4" s="49" t="str">
        <f>IF(A4="","",VLOOKUP(A4,Listes!B:D,3,0))</f>
        <v>AU PAIN PERDU</v>
      </c>
      <c r="D4" s="50">
        <v>41751</v>
      </c>
      <c r="E4" s="50">
        <v>41756</v>
      </c>
      <c r="F4" s="51" t="s">
        <v>0</v>
      </c>
      <c r="G4" s="64">
        <f t="shared" ca="1" si="0"/>
        <v>5</v>
      </c>
    </row>
    <row r="5" spans="1:13">
      <c r="A5" s="47" t="s">
        <v>69</v>
      </c>
      <c r="B5" s="48" t="str">
        <f>IF(A5="","",VLOOKUP(A5,Listes!B:D,2,0))</f>
        <v>Vendeuse</v>
      </c>
      <c r="C5" s="49" t="str">
        <f>IF(A5="","",VLOOKUP(A5,Listes!B:D,3,0))</f>
        <v>MONTROND LES BAINS</v>
      </c>
      <c r="D5" s="50">
        <v>41757</v>
      </c>
      <c r="E5" s="50">
        <v>41763</v>
      </c>
      <c r="F5" s="51" t="s">
        <v>2</v>
      </c>
      <c r="G5" s="64">
        <f t="shared" ca="1" si="0"/>
        <v>5</v>
      </c>
    </row>
    <row r="6" spans="1:13">
      <c r="A6" s="47" t="s">
        <v>86</v>
      </c>
      <c r="B6" s="48" t="str">
        <f>IF(A6="","",VLOOKUP(A6,Listes!B:D,2,0))</f>
        <v>Vendeuse</v>
      </c>
      <c r="C6" s="49" t="str">
        <f>IF(A6="","",VLOOKUP(A6,Listes!B:D,3,0))</f>
        <v>AU PAIN PERDU</v>
      </c>
      <c r="D6" s="50">
        <v>41757</v>
      </c>
      <c r="E6" s="50">
        <v>41763</v>
      </c>
      <c r="F6" s="51" t="s">
        <v>2</v>
      </c>
      <c r="G6" s="64">
        <f t="shared" ca="1" si="0"/>
        <v>5</v>
      </c>
    </row>
    <row r="7" spans="1:13">
      <c r="A7" s="47" t="s">
        <v>57</v>
      </c>
      <c r="B7" s="48" t="str">
        <f>IF(A7="","",VLOOKUP(A7,Listes!B:D,2,0))</f>
        <v>Chocolatier</v>
      </c>
      <c r="C7" s="49" t="str">
        <f>IF(A7="","",VLOOKUP(A7,Listes!B:D,3,0))</f>
        <v>MONTBRISON</v>
      </c>
      <c r="D7" s="50">
        <v>41757</v>
      </c>
      <c r="E7" s="50">
        <v>41763</v>
      </c>
      <c r="F7" s="51" t="s">
        <v>2</v>
      </c>
      <c r="G7" s="64">
        <f t="shared" ca="1" si="0"/>
        <v>5</v>
      </c>
    </row>
    <row r="8" spans="1:13">
      <c r="A8" s="47" t="s">
        <v>71</v>
      </c>
      <c r="B8" s="48" t="str">
        <f>IF(A8="","",VLOOKUP(A8,Listes!B:D,2,0))</f>
        <v>Vendeuse</v>
      </c>
      <c r="C8" s="49" t="str">
        <f>IF(A8="","",VLOOKUP(A8,Listes!B:D,3,0))</f>
        <v>SAINTE-FOY</v>
      </c>
      <c r="D8" s="50">
        <v>41764</v>
      </c>
      <c r="E8" s="50">
        <v>41770</v>
      </c>
      <c r="F8" s="51" t="s">
        <v>2</v>
      </c>
      <c r="G8" s="64">
        <f t="shared" ca="1" si="0"/>
        <v>5</v>
      </c>
    </row>
    <row r="9" spans="1:13">
      <c r="A9" s="71" t="s">
        <v>51</v>
      </c>
      <c r="B9" s="72" t="str">
        <f>IF(A9="","",VLOOKUP(A9,Listes!B:D,2,0))</f>
        <v>Vendeuse</v>
      </c>
      <c r="C9" s="73" t="str">
        <f>IF(A9="","",VLOOKUP(A9,Listes!B:D,3,0))</f>
        <v>MONTBRISON</v>
      </c>
      <c r="D9" s="90">
        <v>41764</v>
      </c>
      <c r="E9" s="90">
        <v>41770</v>
      </c>
      <c r="F9" s="51" t="s">
        <v>2</v>
      </c>
      <c r="G9" s="64">
        <f t="shared" ca="1" si="0"/>
        <v>5</v>
      </c>
    </row>
    <row r="10" spans="1:13">
      <c r="A10" s="71" t="s">
        <v>70</v>
      </c>
      <c r="B10" s="72" t="str">
        <f>IF(A10="","",VLOOKUP(A10,Listes!B:D,2,0))</f>
        <v>Vendeuse</v>
      </c>
      <c r="C10" s="73" t="str">
        <f>IF(A10="","",VLOOKUP(A10,Listes!B:D,3,0))</f>
        <v>MONTROND LES BAINS</v>
      </c>
      <c r="D10" s="74">
        <v>41764</v>
      </c>
      <c r="E10" s="74">
        <v>41770</v>
      </c>
      <c r="F10" s="51" t="s">
        <v>2</v>
      </c>
      <c r="G10" s="64">
        <f t="shared" ca="1" si="0"/>
        <v>5</v>
      </c>
    </row>
    <row r="11" spans="1:13">
      <c r="A11" s="71" t="s">
        <v>87</v>
      </c>
      <c r="B11" s="72" t="str">
        <f>IF(A11="","",VLOOKUP(A11,Listes!B:D,2,0))</f>
        <v>Vendeuse</v>
      </c>
      <c r="C11" s="73" t="str">
        <f>IF(A11="","",VLOOKUP(A11,Listes!B:D,3,0))</f>
        <v>AU PAIN PERDU</v>
      </c>
      <c r="D11" s="74">
        <v>41778</v>
      </c>
      <c r="E11" s="74">
        <v>41784</v>
      </c>
      <c r="F11" s="51" t="s">
        <v>2</v>
      </c>
      <c r="G11" s="64">
        <f t="shared" ca="1" si="0"/>
        <v>6</v>
      </c>
    </row>
    <row r="12" spans="1:13">
      <c r="A12" s="71" t="s">
        <v>54</v>
      </c>
      <c r="B12" s="72" t="str">
        <f>IF(A12="","",VLOOKUP(A12,Listes!B:D,2,0))</f>
        <v>Vendeuse</v>
      </c>
      <c r="C12" s="73" t="str">
        <f>IF(A12="","",VLOOKUP(A12,Listes!B:D,3,0))</f>
        <v>AU PAIN PERDU</v>
      </c>
      <c r="D12" s="74">
        <v>41785</v>
      </c>
      <c r="E12" s="74">
        <v>41785</v>
      </c>
      <c r="F12" s="51" t="s">
        <v>2</v>
      </c>
      <c r="G12" s="64">
        <f t="shared" ca="1" si="0"/>
        <v>1</v>
      </c>
    </row>
    <row r="13" spans="1:13">
      <c r="A13" s="71" t="s">
        <v>54</v>
      </c>
      <c r="B13" s="72" t="str">
        <f>IF(A13="","",VLOOKUP(A13,Listes!B:D,2,0))</f>
        <v>Vendeuse</v>
      </c>
      <c r="C13" s="73" t="str">
        <f>IF(A13="","",VLOOKUP(A13,Listes!B:D,3,0))</f>
        <v>AU PAIN PERDU</v>
      </c>
      <c r="D13" s="74">
        <v>41786</v>
      </c>
      <c r="E13" s="74">
        <v>41791</v>
      </c>
      <c r="F13" s="51" t="s">
        <v>94</v>
      </c>
      <c r="G13" s="64">
        <f t="shared" ca="1" si="0"/>
        <v>4</v>
      </c>
    </row>
    <row r="14" spans="1:13">
      <c r="A14" s="71" t="s">
        <v>67</v>
      </c>
      <c r="B14" s="72" t="str">
        <f>IF(A14="","",VLOOKUP(A14,Listes!B:D,2,0))</f>
        <v>Traiteur</v>
      </c>
      <c r="C14" s="73" t="str">
        <f>IF(A14="","",VLOOKUP(A14,Listes!B:D,3,0))</f>
        <v>SAINT-BARTH</v>
      </c>
      <c r="D14" s="74">
        <v>41729</v>
      </c>
      <c r="E14" s="74">
        <v>41735</v>
      </c>
      <c r="F14" s="51" t="s">
        <v>2</v>
      </c>
      <c r="G14" s="64">
        <f t="shared" ca="1" si="0"/>
        <v>6</v>
      </c>
    </row>
    <row r="15" spans="1:13">
      <c r="A15" s="71" t="s">
        <v>65</v>
      </c>
      <c r="B15" s="72" t="str">
        <f>IF(A15="","",VLOOKUP(A15,Listes!B:D,2,0))</f>
        <v>Pâtissier</v>
      </c>
      <c r="C15" s="73" t="str">
        <f>IF(A15="","",VLOOKUP(A15,Listes!B:D,3,0))</f>
        <v>SAINT-BARTH</v>
      </c>
      <c r="D15" s="74">
        <v>41764</v>
      </c>
      <c r="E15" s="74">
        <v>41770</v>
      </c>
      <c r="F15" s="51" t="s">
        <v>2</v>
      </c>
      <c r="G15" s="64">
        <f t="shared" ca="1" si="0"/>
        <v>5</v>
      </c>
    </row>
    <row r="16" spans="1:13">
      <c r="A16" s="71" t="s">
        <v>73</v>
      </c>
      <c r="B16" s="72" t="str">
        <f>IF(A16="","",VLOOKUP(A16,Listes!B:D,2,0))</f>
        <v>Pâtissier</v>
      </c>
      <c r="C16" s="73" t="str">
        <f>IF(A16="","",VLOOKUP(A16,Listes!B:D,3,0))</f>
        <v>SAINT-BARTH</v>
      </c>
      <c r="D16" s="74">
        <v>41750</v>
      </c>
      <c r="E16" s="74">
        <v>41756</v>
      </c>
      <c r="F16" s="51" t="s">
        <v>2</v>
      </c>
      <c r="G16" s="64">
        <f t="shared" ca="1" si="0"/>
        <v>5</v>
      </c>
    </row>
    <row r="17" spans="1:7">
      <c r="A17" s="71" t="s">
        <v>74</v>
      </c>
      <c r="B17" s="72" t="str">
        <f>IF(A17="","",VLOOKUP(A17,Listes!B:D,2,0))</f>
        <v>Pâtissier</v>
      </c>
      <c r="C17" s="73" t="str">
        <f>IF(A17="","",VLOOKUP(A17,Listes!B:D,3,0))</f>
        <v>SAINT-BARTH</v>
      </c>
      <c r="D17" s="74">
        <v>41764</v>
      </c>
      <c r="E17" s="74">
        <v>41770</v>
      </c>
      <c r="F17" s="51" t="s">
        <v>2</v>
      </c>
      <c r="G17" s="64">
        <f t="shared" ca="1" si="0"/>
        <v>5</v>
      </c>
    </row>
    <row r="18" spans="1:7">
      <c r="A18" s="71" t="s">
        <v>71</v>
      </c>
      <c r="B18" s="72" t="str">
        <f>IF(A18="","",VLOOKUP(A18,Listes!B:D,2,0))</f>
        <v>Vendeuse</v>
      </c>
      <c r="C18" s="73" t="str">
        <f>IF(A18="","",VLOOKUP(A18,Listes!B:D,3,0))</f>
        <v>SAINTE-FOY</v>
      </c>
      <c r="D18" s="74">
        <v>41848</v>
      </c>
      <c r="E18" s="74">
        <v>41868</v>
      </c>
      <c r="F18" s="51" t="s">
        <v>2</v>
      </c>
      <c r="G18" s="64">
        <f t="shared" ca="1" si="0"/>
        <v>17</v>
      </c>
    </row>
    <row r="19" spans="1:7">
      <c r="A19" s="78" t="s">
        <v>72</v>
      </c>
      <c r="B19" s="79" t="str">
        <f>IF(A19="","",VLOOKUP(A19,Listes!B:D,2,0))</f>
        <v>Vendeuse</v>
      </c>
      <c r="C19" s="80" t="str">
        <f>IF(A19="","",VLOOKUP(A19,Listes!B:D,3,0))</f>
        <v>SAINTE-FOY</v>
      </c>
      <c r="D19" s="81">
        <v>41869</v>
      </c>
      <c r="E19" s="81">
        <v>41882</v>
      </c>
      <c r="F19" s="82" t="s">
        <v>2</v>
      </c>
      <c r="G19" s="83">
        <f t="shared" ca="1" si="0"/>
        <v>12</v>
      </c>
    </row>
    <row r="20" spans="1:7">
      <c r="A20" s="78" t="s">
        <v>69</v>
      </c>
      <c r="B20" s="79" t="str">
        <f>IF(A20="","",VLOOKUP(A20,Listes!B:D,2,0))</f>
        <v>Vendeuse</v>
      </c>
      <c r="C20" s="80" t="str">
        <f>IF(A20="","",VLOOKUP(A20,Listes!B:D,3,0))</f>
        <v>MONTROND LES BAINS</v>
      </c>
      <c r="D20" s="81">
        <v>41848</v>
      </c>
      <c r="E20" s="81">
        <v>41868</v>
      </c>
      <c r="F20" s="82" t="s">
        <v>2</v>
      </c>
      <c r="G20" s="83">
        <f t="shared" ca="1" si="0"/>
        <v>17</v>
      </c>
    </row>
    <row r="21" spans="1:7">
      <c r="A21" s="78" t="s">
        <v>70</v>
      </c>
      <c r="B21" s="79" t="str">
        <f>IF(A21="","",VLOOKUP(A21,Listes!B:D,2,0))</f>
        <v>Vendeuse</v>
      </c>
      <c r="C21" s="80" t="str">
        <f>IF(A21="","",VLOOKUP(A21,Listes!B:D,3,0))</f>
        <v>MONTROND LES BAINS</v>
      </c>
      <c r="D21" s="81">
        <v>41869</v>
      </c>
      <c r="E21" s="81">
        <v>41889</v>
      </c>
      <c r="F21" s="82" t="s">
        <v>2</v>
      </c>
      <c r="G21" s="83">
        <f t="shared" ca="1" si="0"/>
        <v>18</v>
      </c>
    </row>
    <row r="22" spans="1:7">
      <c r="A22" s="78" t="s">
        <v>51</v>
      </c>
      <c r="B22" s="79" t="str">
        <f>IF(A22="","",VLOOKUP(A22,Listes!B:D,2,0))</f>
        <v>Vendeuse</v>
      </c>
      <c r="C22" s="80" t="str">
        <f>IF(A22="","",VLOOKUP(A22,Listes!B:D,3,0))</f>
        <v>MONTBRISON</v>
      </c>
      <c r="D22" s="81">
        <v>41834</v>
      </c>
      <c r="E22" s="81">
        <v>41854</v>
      </c>
      <c r="F22" s="82" t="s">
        <v>2</v>
      </c>
      <c r="G22" s="83">
        <f t="shared" ca="1" si="0"/>
        <v>17</v>
      </c>
    </row>
    <row r="23" spans="1:7">
      <c r="A23" s="78" t="s">
        <v>52</v>
      </c>
      <c r="B23" s="79" t="str">
        <f>IF(A23="","",VLOOKUP(A23,Listes!B:D,2,0))</f>
        <v>Vendeuse</v>
      </c>
      <c r="C23" s="80" t="str">
        <f>IF(A23="","",VLOOKUP(A23,Listes!B:D,3,0))</f>
        <v>MONTBRISON</v>
      </c>
      <c r="D23" s="81">
        <v>41876</v>
      </c>
      <c r="E23" s="81">
        <v>41896</v>
      </c>
      <c r="F23" s="82" t="s">
        <v>2</v>
      </c>
      <c r="G23" s="83">
        <f t="shared" ca="1" si="0"/>
        <v>18</v>
      </c>
    </row>
    <row r="24" spans="1:7">
      <c r="A24" s="78" t="s">
        <v>52</v>
      </c>
      <c r="B24" s="79" t="str">
        <f>IF(A24="","",VLOOKUP(A24,Listes!B:D,2,0))</f>
        <v>Vendeuse</v>
      </c>
      <c r="C24" s="80" t="str">
        <f>IF(A24="","",VLOOKUP(A24,Listes!B:D,3,0))</f>
        <v>MONTBRISON</v>
      </c>
      <c r="D24" s="81">
        <v>41874</v>
      </c>
      <c r="E24" s="81">
        <v>41875</v>
      </c>
      <c r="F24" s="82" t="s">
        <v>94</v>
      </c>
      <c r="G24" s="83">
        <f t="shared" ca="1" si="0"/>
        <v>1</v>
      </c>
    </row>
    <row r="25" spans="1:7">
      <c r="A25" s="78" t="s">
        <v>53</v>
      </c>
      <c r="B25" s="79" t="str">
        <f>IF(A25="","",VLOOKUP(A25,Listes!B:D,2,0))</f>
        <v>Vendeuse</v>
      </c>
      <c r="C25" s="80" t="str">
        <f>IF(A25="","",VLOOKUP(A25,Listes!B:D,3,0))</f>
        <v>MONTBRISON</v>
      </c>
      <c r="D25" s="81">
        <v>41855</v>
      </c>
      <c r="E25" s="81">
        <v>41875</v>
      </c>
      <c r="F25" s="82" t="s">
        <v>2</v>
      </c>
      <c r="G25" s="83">
        <f t="shared" ca="1" si="0"/>
        <v>17</v>
      </c>
    </row>
    <row r="26" spans="1:7">
      <c r="A26" s="78" t="s">
        <v>86</v>
      </c>
      <c r="B26" s="79" t="str">
        <f>IF(A26="","",VLOOKUP(A26,Listes!B:D,2,0))</f>
        <v>Vendeuse</v>
      </c>
      <c r="C26" s="80" t="str">
        <f>IF(A26="","",VLOOKUP(A26,Listes!B:D,3,0))</f>
        <v>AU PAIN PERDU</v>
      </c>
      <c r="D26" s="81">
        <v>41841</v>
      </c>
      <c r="E26" s="81">
        <v>41861</v>
      </c>
      <c r="F26" s="82" t="s">
        <v>2</v>
      </c>
      <c r="G26" s="83">
        <f t="shared" ca="1" si="0"/>
        <v>18</v>
      </c>
    </row>
    <row r="27" spans="1:7">
      <c r="A27" s="78" t="s">
        <v>87</v>
      </c>
      <c r="B27" s="79" t="str">
        <f>IF(A27="","",VLOOKUP(A27,Listes!B:D,2,0))</f>
        <v>Vendeuse</v>
      </c>
      <c r="C27" s="80" t="str">
        <f>IF(A27="","",VLOOKUP(A27,Listes!B:D,3,0))</f>
        <v>AU PAIN PERDU</v>
      </c>
      <c r="D27" s="81">
        <v>41876</v>
      </c>
      <c r="E27" s="81">
        <v>41882</v>
      </c>
      <c r="F27" s="82" t="s">
        <v>2</v>
      </c>
      <c r="G27" s="83">
        <f t="shared" ca="1" si="0"/>
        <v>6</v>
      </c>
    </row>
    <row r="28" spans="1:7">
      <c r="A28" s="78" t="s">
        <v>54</v>
      </c>
      <c r="B28" s="79" t="str">
        <f>IF(A28="","",VLOOKUP(A28,Listes!B:D,2,0))</f>
        <v>Vendeuse</v>
      </c>
      <c r="C28" s="80" t="str">
        <f>IF(A28="","",VLOOKUP(A28,Listes!B:D,3,0))</f>
        <v>AU PAIN PERDU</v>
      </c>
      <c r="D28" s="81">
        <v>41862</v>
      </c>
      <c r="E28" s="81">
        <v>41875</v>
      </c>
      <c r="F28" s="82" t="s">
        <v>2</v>
      </c>
      <c r="G28" s="83">
        <f t="shared" ca="1" si="0"/>
        <v>11</v>
      </c>
    </row>
    <row r="29" spans="1:7">
      <c r="A29" s="78" t="s">
        <v>72</v>
      </c>
      <c r="B29" s="79" t="str">
        <f>IF(A29="","",VLOOKUP(A29,Listes!B:D,2,0))</f>
        <v>Vendeuse</v>
      </c>
      <c r="C29" s="80" t="str">
        <f>IF(A29="","",VLOOKUP(A29,Listes!B:D,3,0))</f>
        <v>SAINTE-FOY</v>
      </c>
      <c r="D29" s="81">
        <v>41932</v>
      </c>
      <c r="E29" s="81">
        <v>41938</v>
      </c>
      <c r="F29" s="82" t="s">
        <v>2</v>
      </c>
      <c r="G29" s="83">
        <f t="shared" ca="1" si="0"/>
        <v>6</v>
      </c>
    </row>
    <row r="30" spans="1:7">
      <c r="A30" s="78" t="s">
        <v>57</v>
      </c>
      <c r="B30" s="79" t="str">
        <f>IF(A30="","",VLOOKUP(A30,Listes!B:D,2,0))</f>
        <v>Chocolatier</v>
      </c>
      <c r="C30" s="80" t="str">
        <f>IF(A30="","",VLOOKUP(A30,Listes!B:D,3,0))</f>
        <v>MONTBRISON</v>
      </c>
      <c r="D30" s="81">
        <v>41820</v>
      </c>
      <c r="E30" s="81">
        <v>41834</v>
      </c>
      <c r="F30" s="82" t="s">
        <v>2</v>
      </c>
      <c r="G30" s="83">
        <f t="shared" ca="1" si="0"/>
        <v>12</v>
      </c>
    </row>
    <row r="31" spans="1:7">
      <c r="A31" s="78" t="s">
        <v>57</v>
      </c>
      <c r="B31" s="79" t="str">
        <f>IF(A31="","",VLOOKUP(A31,Listes!B:D,2,0))</f>
        <v>Chocolatier</v>
      </c>
      <c r="C31" s="80" t="str">
        <f>IF(A31="","",VLOOKUP(A31,Listes!B:D,3,0))</f>
        <v>MONTBRISON</v>
      </c>
      <c r="D31" s="81">
        <v>41862</v>
      </c>
      <c r="E31" s="81">
        <v>41868</v>
      </c>
      <c r="F31" s="82" t="s">
        <v>2</v>
      </c>
      <c r="G31" s="83">
        <f t="shared" ca="1" si="0"/>
        <v>5</v>
      </c>
    </row>
    <row r="32" spans="1:7">
      <c r="A32" s="71"/>
      <c r="B32" s="72" t="str">
        <f>IF(A32="","",VLOOKUP(A32,Listes!B:D,2,0))</f>
        <v/>
      </c>
      <c r="C32" s="73" t="str">
        <f>IF(A32="","",VLOOKUP(A32,Listes!B:D,3,0))</f>
        <v/>
      </c>
      <c r="D32" s="74"/>
      <c r="E32" s="74"/>
      <c r="F32" s="77"/>
      <c r="G32" s="64" t="str">
        <f ca="1">IF(A32="","",IF(F32= " 1/2",0.5,(E32-D32+1)-SUMPRODUCT((WEEKDAY(ROW(INDIRECT(D32&amp;":"&amp;E32)))=1)+((WEEKDAY(ROW(INDIRECT(D32&amp;":"&amp;E32)))&gt;1)*COUNTIF(Ferie,ROW(INDIRECT(D32&amp;":"&amp;E32)))&gt;0))))</f>
        <v/>
      </c>
    </row>
    <row r="33" spans="4:5">
      <c r="D33" s="41"/>
      <c r="E33" s="41"/>
    </row>
    <row r="34" spans="4:5">
      <c r="D34" s="41"/>
      <c r="E34" s="41"/>
    </row>
    <row r="35" spans="4:5">
      <c r="D35" s="41"/>
      <c r="E35" s="41"/>
    </row>
    <row r="36" spans="4:5">
      <c r="D36" s="41"/>
      <c r="E36" s="41"/>
    </row>
    <row r="37" spans="4:5">
      <c r="D37" s="41"/>
      <c r="E37" s="41"/>
    </row>
    <row r="38" spans="4:5">
      <c r="D38" s="41"/>
      <c r="E38" s="41"/>
    </row>
    <row r="39" spans="4:5">
      <c r="D39" s="41"/>
      <c r="E39" s="41"/>
    </row>
    <row r="40" spans="4:5">
      <c r="D40" s="41"/>
      <c r="E40" s="41"/>
    </row>
    <row r="41" spans="4:5">
      <c r="D41" s="41"/>
      <c r="E41" s="41"/>
    </row>
    <row r="42" spans="4:5">
      <c r="D42" s="41"/>
      <c r="E42" s="41"/>
    </row>
    <row r="43" spans="4:5">
      <c r="D43" s="41"/>
      <c r="E43" s="41"/>
    </row>
    <row r="44" spans="4:5">
      <c r="D44" s="41"/>
      <c r="E44" s="41"/>
    </row>
    <row r="45" spans="4:5">
      <c r="D45" s="41"/>
      <c r="E45" s="41"/>
    </row>
    <row r="46" spans="4:5">
      <c r="D46" s="41"/>
      <c r="E46" s="41"/>
    </row>
    <row r="47" spans="4:5">
      <c r="D47" s="41"/>
      <c r="E47" s="41"/>
    </row>
    <row r="48" spans="4:5">
      <c r="D48" s="41"/>
      <c r="E48" s="41"/>
    </row>
    <row r="49" spans="4:5">
      <c r="D49" s="41"/>
      <c r="E49" s="41"/>
    </row>
    <row r="50" spans="4:5">
      <c r="D50" s="41"/>
      <c r="E50" s="41"/>
    </row>
    <row r="51" spans="4:5">
      <c r="D51" s="41"/>
      <c r="E51" s="41"/>
    </row>
    <row r="52" spans="4:5">
      <c r="D52" s="41"/>
      <c r="E52" s="41"/>
    </row>
    <row r="53" spans="4:5">
      <c r="D53" s="41"/>
      <c r="E53" s="41"/>
    </row>
    <row r="54" spans="4:5">
      <c r="D54" s="41"/>
      <c r="E54" s="41"/>
    </row>
    <row r="55" spans="4:5">
      <c r="D55" s="41"/>
      <c r="E55" s="41"/>
    </row>
    <row r="56" spans="4:5">
      <c r="D56" s="41"/>
      <c r="E56" s="41"/>
    </row>
    <row r="57" spans="4:5">
      <c r="D57" s="41"/>
      <c r="E57" s="41"/>
    </row>
    <row r="58" spans="4:5">
      <c r="D58" s="41"/>
      <c r="E58" s="41"/>
    </row>
    <row r="59" spans="4:5">
      <c r="D59" s="41"/>
      <c r="E59" s="41"/>
    </row>
    <row r="60" spans="4:5">
      <c r="D60" s="41"/>
      <c r="E60" s="41"/>
    </row>
    <row r="61" spans="4:5">
      <c r="D61" s="41"/>
      <c r="E61" s="41"/>
    </row>
    <row r="62" spans="4:5">
      <c r="D62" s="41"/>
      <c r="E62" s="41"/>
    </row>
    <row r="63" spans="4:5">
      <c r="D63" s="41"/>
      <c r="E63" s="41"/>
    </row>
    <row r="64" spans="4:5">
      <c r="D64" s="41"/>
      <c r="E64" s="41"/>
    </row>
    <row r="65" spans="4:5">
      <c r="D65" s="41"/>
      <c r="E65" s="41"/>
    </row>
    <row r="66" spans="4:5">
      <c r="D66" s="41"/>
      <c r="E66" s="41"/>
    </row>
    <row r="67" spans="4:5">
      <c r="D67" s="41"/>
      <c r="E67" s="41"/>
    </row>
    <row r="68" spans="4:5">
      <c r="D68" s="41"/>
      <c r="E68" s="41"/>
    </row>
    <row r="69" spans="4:5">
      <c r="D69" s="41"/>
      <c r="E69" s="41"/>
    </row>
    <row r="70" spans="4:5">
      <c r="D70" s="41"/>
      <c r="E70" s="41"/>
    </row>
    <row r="71" spans="4:5">
      <c r="D71" s="41"/>
      <c r="E71" s="41"/>
    </row>
    <row r="72" spans="4:5">
      <c r="D72" s="41"/>
      <c r="E72" s="41"/>
    </row>
    <row r="73" spans="4:5">
      <c r="D73" s="41"/>
      <c r="E73" s="41"/>
    </row>
    <row r="74" spans="4:5">
      <c r="D74" s="41"/>
      <c r="E74" s="41"/>
    </row>
    <row r="75" spans="4:5">
      <c r="D75" s="41"/>
      <c r="E75" s="41"/>
    </row>
    <row r="76" spans="4:5">
      <c r="D76" s="41"/>
      <c r="E76" s="41"/>
    </row>
    <row r="77" spans="4:5">
      <c r="D77" s="41"/>
      <c r="E77" s="41"/>
    </row>
    <row r="78" spans="4:5">
      <c r="D78" s="41"/>
      <c r="E78" s="41"/>
    </row>
    <row r="79" spans="4:5">
      <c r="D79" s="41"/>
      <c r="E79" s="41"/>
    </row>
    <row r="80" spans="4:5">
      <c r="D80" s="41"/>
      <c r="E80" s="41"/>
    </row>
    <row r="81" spans="4:5">
      <c r="D81" s="41"/>
      <c r="E81" s="41"/>
    </row>
    <row r="82" spans="4:5">
      <c r="D82" s="41"/>
      <c r="E82" s="41"/>
    </row>
    <row r="83" spans="4:5">
      <c r="D83" s="41"/>
      <c r="E83" s="41"/>
    </row>
    <row r="84" spans="4:5">
      <c r="D84" s="41"/>
      <c r="E84" s="41"/>
    </row>
    <row r="85" spans="4:5">
      <c r="D85" s="41"/>
      <c r="E85" s="41"/>
    </row>
    <row r="86" spans="4:5">
      <c r="D86" s="41"/>
      <c r="E86" s="41"/>
    </row>
    <row r="87" spans="4:5">
      <c r="D87" s="41"/>
      <c r="E87" s="41"/>
    </row>
    <row r="88" spans="4:5">
      <c r="D88" s="41"/>
      <c r="E88" s="41"/>
    </row>
    <row r="89" spans="4:5">
      <c r="D89" s="41"/>
      <c r="E89" s="41"/>
    </row>
    <row r="90" spans="4:5">
      <c r="D90" s="41"/>
      <c r="E90" s="41"/>
    </row>
    <row r="91" spans="4:5">
      <c r="D91" s="41"/>
      <c r="E91" s="41"/>
    </row>
    <row r="92" spans="4:5">
      <c r="D92" s="41"/>
      <c r="E92" s="41"/>
    </row>
    <row r="93" spans="4:5">
      <c r="D93" s="41"/>
      <c r="E93" s="41"/>
    </row>
    <row r="94" spans="4:5">
      <c r="D94" s="41"/>
      <c r="E94" s="41"/>
    </row>
    <row r="95" spans="4:5">
      <c r="D95" s="41"/>
      <c r="E95" s="41"/>
    </row>
    <row r="96" spans="4:5">
      <c r="D96" s="41"/>
      <c r="E96" s="41"/>
    </row>
    <row r="97" spans="4:5">
      <c r="D97" s="41"/>
      <c r="E97" s="41"/>
    </row>
    <row r="98" spans="4:5">
      <c r="D98" s="41"/>
      <c r="E98" s="41"/>
    </row>
    <row r="99" spans="4:5">
      <c r="D99" s="41"/>
      <c r="E99" s="41"/>
    </row>
    <row r="100" spans="4:5">
      <c r="D100" s="41"/>
      <c r="E100" s="41"/>
    </row>
    <row r="101" spans="4:5">
      <c r="D101" s="41"/>
      <c r="E101" s="41"/>
    </row>
    <row r="102" spans="4:5">
      <c r="D102" s="41"/>
      <c r="E102" s="41"/>
    </row>
    <row r="103" spans="4:5">
      <c r="D103" s="41"/>
      <c r="E103" s="41"/>
    </row>
    <row r="104" spans="4:5">
      <c r="D104" s="41"/>
      <c r="E104" s="41"/>
    </row>
    <row r="105" spans="4:5">
      <c r="D105" s="41"/>
      <c r="E105" s="41"/>
    </row>
    <row r="106" spans="4:5">
      <c r="D106" s="41"/>
      <c r="E106" s="41"/>
    </row>
    <row r="107" spans="4:5">
      <c r="D107" s="41"/>
      <c r="E107" s="41"/>
    </row>
    <row r="108" spans="4:5">
      <c r="D108" s="41"/>
      <c r="E108" s="41"/>
    </row>
    <row r="109" spans="4:5">
      <c r="D109" s="41"/>
      <c r="E109" s="41"/>
    </row>
    <row r="110" spans="4:5">
      <c r="D110" s="41"/>
      <c r="E110" s="41"/>
    </row>
    <row r="111" spans="4:5">
      <c r="D111" s="41"/>
      <c r="E111" s="41"/>
    </row>
    <row r="112" spans="4:5">
      <c r="D112" s="41"/>
      <c r="E112" s="41"/>
    </row>
    <row r="113" spans="4:5">
      <c r="D113" s="41"/>
      <c r="E113" s="41"/>
    </row>
    <row r="114" spans="4:5">
      <c r="D114" s="41"/>
      <c r="E114" s="41"/>
    </row>
    <row r="115" spans="4:5">
      <c r="D115" s="41"/>
      <c r="E115" s="41"/>
    </row>
    <row r="116" spans="4:5">
      <c r="D116" s="41"/>
      <c r="E116" s="41"/>
    </row>
    <row r="117" spans="4:5">
      <c r="D117" s="41"/>
      <c r="E117" s="41"/>
    </row>
    <row r="118" spans="4:5">
      <c r="D118" s="41"/>
      <c r="E118" s="41"/>
    </row>
    <row r="119" spans="4:5">
      <c r="D119" s="41"/>
      <c r="E119" s="41"/>
    </row>
    <row r="120" spans="4:5">
      <c r="D120" s="41"/>
      <c r="E120" s="41"/>
    </row>
    <row r="121" spans="4:5">
      <c r="D121" s="41"/>
      <c r="E121" s="41"/>
    </row>
    <row r="122" spans="4:5">
      <c r="D122" s="41"/>
      <c r="E122" s="41"/>
    </row>
    <row r="123" spans="4:5">
      <c r="D123" s="41"/>
      <c r="E123" s="41"/>
    </row>
    <row r="124" spans="4:5">
      <c r="D124" s="41"/>
      <c r="E124" s="41"/>
    </row>
    <row r="125" spans="4:5">
      <c r="D125" s="41"/>
      <c r="E125" s="41"/>
    </row>
    <row r="126" spans="4:5">
      <c r="D126" s="41"/>
      <c r="E126" s="41"/>
    </row>
    <row r="127" spans="4:5">
      <c r="D127" s="41"/>
      <c r="E127" s="41"/>
    </row>
    <row r="128" spans="4:5">
      <c r="D128" s="41"/>
      <c r="E128" s="41"/>
    </row>
    <row r="129" spans="4:5">
      <c r="D129" s="41"/>
      <c r="E129" s="41"/>
    </row>
    <row r="130" spans="4:5">
      <c r="D130" s="41"/>
      <c r="E130" s="41"/>
    </row>
    <row r="131" spans="4:5">
      <c r="D131" s="41"/>
      <c r="E131" s="41"/>
    </row>
    <row r="132" spans="4:5">
      <c r="D132" s="41"/>
      <c r="E132" s="41"/>
    </row>
    <row r="133" spans="4:5">
      <c r="D133" s="41"/>
      <c r="E133" s="41"/>
    </row>
    <row r="134" spans="4:5">
      <c r="D134" s="41"/>
      <c r="E134" s="41"/>
    </row>
    <row r="135" spans="4:5">
      <c r="D135" s="41"/>
      <c r="E135" s="41"/>
    </row>
    <row r="136" spans="4:5">
      <c r="D136" s="41"/>
      <c r="E136" s="41"/>
    </row>
    <row r="137" spans="4:5">
      <c r="D137" s="41"/>
      <c r="E137" s="41"/>
    </row>
    <row r="138" spans="4:5">
      <c r="D138" s="41"/>
      <c r="E138" s="41"/>
    </row>
    <row r="139" spans="4:5">
      <c r="D139" s="41"/>
      <c r="E139" s="41"/>
    </row>
    <row r="140" spans="4:5">
      <c r="D140" s="41"/>
      <c r="E140" s="41"/>
    </row>
    <row r="141" spans="4:5">
      <c r="D141" s="41"/>
      <c r="E141" s="41"/>
    </row>
    <row r="142" spans="4:5">
      <c r="D142" s="41"/>
      <c r="E142" s="41"/>
    </row>
    <row r="143" spans="4:5">
      <c r="D143" s="41"/>
      <c r="E143" s="41"/>
    </row>
    <row r="144" spans="4:5">
      <c r="D144" s="41"/>
      <c r="E144" s="41"/>
    </row>
    <row r="145" spans="4:5">
      <c r="D145" s="41"/>
      <c r="E145" s="41"/>
    </row>
    <row r="146" spans="4:5">
      <c r="D146" s="41"/>
      <c r="E146" s="41"/>
    </row>
    <row r="147" spans="4:5">
      <c r="D147" s="41"/>
      <c r="E147" s="41"/>
    </row>
    <row r="148" spans="4:5">
      <c r="D148" s="41"/>
      <c r="E148" s="41"/>
    </row>
    <row r="149" spans="4:5">
      <c r="D149" s="41"/>
      <c r="E149" s="41"/>
    </row>
    <row r="150" spans="4:5">
      <c r="D150" s="41"/>
      <c r="E150" s="41"/>
    </row>
    <row r="151" spans="4:5">
      <c r="D151" s="41"/>
      <c r="E151" s="41"/>
    </row>
    <row r="152" spans="4:5">
      <c r="D152" s="41"/>
      <c r="E152" s="41"/>
    </row>
    <row r="153" spans="4:5">
      <c r="D153" s="41"/>
      <c r="E153" s="41"/>
    </row>
    <row r="154" spans="4:5">
      <c r="D154" s="41"/>
      <c r="E154" s="41"/>
    </row>
    <row r="155" spans="4:5">
      <c r="D155" s="41"/>
      <c r="E155" s="41"/>
    </row>
    <row r="156" spans="4:5">
      <c r="D156" s="41"/>
      <c r="E156" s="41"/>
    </row>
    <row r="157" spans="4:5">
      <c r="D157" s="41"/>
      <c r="E157" s="41"/>
    </row>
    <row r="158" spans="4:5">
      <c r="D158" s="41"/>
      <c r="E158" s="41"/>
    </row>
    <row r="159" spans="4:5">
      <c r="D159" s="41"/>
      <c r="E159" s="41"/>
    </row>
    <row r="160" spans="4:5">
      <c r="D160" s="41"/>
      <c r="E160" s="41"/>
    </row>
    <row r="161" spans="4:5">
      <c r="D161" s="41"/>
      <c r="E161" s="41"/>
    </row>
    <row r="162" spans="4:5">
      <c r="D162" s="41"/>
      <c r="E162" s="41"/>
    </row>
    <row r="163" spans="4:5">
      <c r="D163" s="41"/>
      <c r="E163" s="41"/>
    </row>
    <row r="164" spans="4:5">
      <c r="D164" s="41"/>
      <c r="E164" s="41"/>
    </row>
    <row r="165" spans="4:5">
      <c r="D165" s="41"/>
      <c r="E165" s="41"/>
    </row>
    <row r="166" spans="4:5">
      <c r="D166" s="41"/>
      <c r="E166" s="41"/>
    </row>
    <row r="167" spans="4:5">
      <c r="D167" s="41"/>
      <c r="E167" s="41"/>
    </row>
    <row r="168" spans="4:5">
      <c r="D168" s="41"/>
      <c r="E168" s="41"/>
    </row>
    <row r="169" spans="4:5">
      <c r="D169" s="41"/>
      <c r="E169" s="41"/>
    </row>
    <row r="170" spans="4:5">
      <c r="D170" s="41"/>
      <c r="E170" s="41"/>
    </row>
    <row r="171" spans="4:5">
      <c r="D171" s="41"/>
      <c r="E171" s="41"/>
    </row>
    <row r="172" spans="4:5">
      <c r="D172" s="41"/>
      <c r="E172" s="41"/>
    </row>
    <row r="173" spans="4:5">
      <c r="D173" s="41"/>
      <c r="E173" s="41"/>
    </row>
    <row r="174" spans="4:5">
      <c r="D174" s="41"/>
      <c r="E174" s="41"/>
    </row>
    <row r="175" spans="4:5">
      <c r="D175" s="41"/>
      <c r="E175" s="41"/>
    </row>
    <row r="176" spans="4:5">
      <c r="D176" s="41"/>
      <c r="E176" s="41"/>
    </row>
    <row r="177" spans="4:5">
      <c r="D177" s="41"/>
      <c r="E177" s="41"/>
    </row>
    <row r="178" spans="4:5">
      <c r="D178" s="41"/>
      <c r="E178" s="41"/>
    </row>
    <row r="179" spans="4:5">
      <c r="D179" s="41"/>
      <c r="E179" s="41"/>
    </row>
    <row r="180" spans="4:5">
      <c r="D180" s="41"/>
      <c r="E180" s="41"/>
    </row>
    <row r="181" spans="4:5">
      <c r="D181" s="41"/>
      <c r="E181" s="41"/>
    </row>
    <row r="182" spans="4:5">
      <c r="D182" s="41"/>
      <c r="E182" s="41"/>
    </row>
    <row r="183" spans="4:5">
      <c r="D183" s="41"/>
      <c r="E183" s="41"/>
    </row>
    <row r="184" spans="4:5">
      <c r="D184" s="41"/>
      <c r="E184" s="41"/>
    </row>
    <row r="185" spans="4:5">
      <c r="D185" s="41"/>
      <c r="E185" s="41"/>
    </row>
    <row r="186" spans="4:5">
      <c r="D186" s="41"/>
      <c r="E186" s="41"/>
    </row>
    <row r="187" spans="4:5">
      <c r="D187" s="41"/>
      <c r="E187" s="41"/>
    </row>
    <row r="188" spans="4:5">
      <c r="D188" s="41"/>
      <c r="E188" s="41"/>
    </row>
    <row r="189" spans="4:5">
      <c r="D189" s="41"/>
      <c r="E189" s="41"/>
    </row>
    <row r="190" spans="4:5">
      <c r="D190" s="41"/>
      <c r="E190" s="41"/>
    </row>
    <row r="191" spans="4:5">
      <c r="D191" s="41"/>
      <c r="E191" s="41"/>
    </row>
    <row r="192" spans="4:5">
      <c r="D192" s="41"/>
      <c r="E192" s="41"/>
    </row>
    <row r="193" spans="4:5">
      <c r="D193" s="41"/>
      <c r="E193" s="41"/>
    </row>
    <row r="194" spans="4:5">
      <c r="D194" s="41"/>
      <c r="E194" s="41"/>
    </row>
    <row r="195" spans="4:5">
      <c r="D195" s="41"/>
      <c r="E195" s="41"/>
    </row>
    <row r="196" spans="4:5">
      <c r="D196" s="41"/>
      <c r="E196" s="41"/>
    </row>
    <row r="197" spans="4:5">
      <c r="D197" s="41"/>
      <c r="E197" s="41"/>
    </row>
    <row r="198" spans="4:5">
      <c r="D198" s="41"/>
      <c r="E198" s="41"/>
    </row>
    <row r="199" spans="4:5">
      <c r="D199" s="41"/>
      <c r="E199" s="41"/>
    </row>
    <row r="200" spans="4:5">
      <c r="D200" s="41"/>
      <c r="E200" s="41"/>
    </row>
    <row r="201" spans="4:5">
      <c r="D201" s="41"/>
      <c r="E201" s="41"/>
    </row>
    <row r="202" spans="4:5">
      <c r="D202" s="41"/>
      <c r="E202" s="41"/>
    </row>
    <row r="203" spans="4:5">
      <c r="D203" s="41"/>
      <c r="E203" s="41"/>
    </row>
    <row r="204" spans="4:5">
      <c r="D204" s="41"/>
      <c r="E204" s="41"/>
    </row>
    <row r="205" spans="4:5">
      <c r="D205" s="41"/>
      <c r="E205" s="41"/>
    </row>
    <row r="206" spans="4:5">
      <c r="D206" s="41"/>
      <c r="E206" s="41"/>
    </row>
    <row r="207" spans="4:5">
      <c r="D207" s="41"/>
      <c r="E207" s="41"/>
    </row>
    <row r="208" spans="4:5">
      <c r="D208" s="41"/>
      <c r="E208" s="41"/>
    </row>
    <row r="209" spans="4:5">
      <c r="D209" s="41"/>
      <c r="E209" s="41"/>
    </row>
    <row r="210" spans="4:5">
      <c r="D210" s="41"/>
      <c r="E210" s="41"/>
    </row>
    <row r="211" spans="4:5">
      <c r="D211" s="41"/>
      <c r="E211" s="41"/>
    </row>
    <row r="212" spans="4:5">
      <c r="D212" s="41"/>
      <c r="E212" s="41"/>
    </row>
    <row r="213" spans="4:5">
      <c r="D213" s="41"/>
      <c r="E213" s="41"/>
    </row>
    <row r="214" spans="4:5">
      <c r="D214" s="41"/>
      <c r="E214" s="41"/>
    </row>
    <row r="215" spans="4:5">
      <c r="D215" s="41"/>
      <c r="E215" s="41"/>
    </row>
    <row r="216" spans="4:5">
      <c r="D216" s="41"/>
      <c r="E216" s="41"/>
    </row>
    <row r="217" spans="4:5">
      <c r="D217" s="41"/>
      <c r="E217" s="41"/>
    </row>
    <row r="218" spans="4:5">
      <c r="D218" s="41"/>
      <c r="E218" s="41"/>
    </row>
    <row r="219" spans="4:5">
      <c r="D219" s="41"/>
      <c r="E219" s="41"/>
    </row>
    <row r="220" spans="4:5">
      <c r="D220" s="41"/>
      <c r="E220" s="41"/>
    </row>
    <row r="221" spans="4:5">
      <c r="D221" s="41"/>
      <c r="E221" s="41"/>
    </row>
    <row r="222" spans="4:5">
      <c r="D222" s="41"/>
      <c r="E222" s="41"/>
    </row>
    <row r="223" spans="4:5">
      <c r="D223" s="41"/>
      <c r="E223" s="41"/>
    </row>
    <row r="224" spans="4:5">
      <c r="D224" s="41"/>
      <c r="E224" s="41"/>
    </row>
    <row r="225" spans="4:5">
      <c r="D225" s="41"/>
      <c r="E225" s="41"/>
    </row>
    <row r="226" spans="4:5">
      <c r="D226" s="41"/>
      <c r="E226" s="41"/>
    </row>
    <row r="227" spans="4:5">
      <c r="D227" s="41"/>
      <c r="E227" s="41"/>
    </row>
    <row r="228" spans="4:5">
      <c r="D228" s="41"/>
      <c r="E228" s="41"/>
    </row>
    <row r="229" spans="4:5">
      <c r="D229" s="41"/>
      <c r="E229" s="41"/>
    </row>
    <row r="230" spans="4:5">
      <c r="D230" s="41"/>
      <c r="E230" s="41"/>
    </row>
    <row r="231" spans="4:5">
      <c r="D231" s="41"/>
      <c r="E231" s="41"/>
    </row>
    <row r="232" spans="4:5">
      <c r="D232" s="41"/>
      <c r="E232" s="41"/>
    </row>
    <row r="233" spans="4:5">
      <c r="D233" s="41"/>
      <c r="E233" s="41"/>
    </row>
    <row r="234" spans="4:5">
      <c r="D234" s="41"/>
      <c r="E234" s="41"/>
    </row>
    <row r="235" spans="4:5">
      <c r="D235" s="41"/>
      <c r="E235" s="41"/>
    </row>
    <row r="236" spans="4:5">
      <c r="D236" s="41"/>
      <c r="E236" s="41"/>
    </row>
    <row r="237" spans="4:5">
      <c r="D237" s="41"/>
      <c r="E237" s="41"/>
    </row>
    <row r="238" spans="4:5">
      <c r="D238" s="41"/>
      <c r="E238" s="41"/>
    </row>
    <row r="239" spans="4:5">
      <c r="D239" s="41"/>
      <c r="E239" s="41"/>
    </row>
    <row r="240" spans="4:5">
      <c r="D240" s="41"/>
      <c r="E240" s="41"/>
    </row>
    <row r="241" spans="4:5">
      <c r="D241" s="41"/>
      <c r="E241" s="41"/>
    </row>
    <row r="242" spans="4:5">
      <c r="D242" s="41"/>
      <c r="E242" s="41"/>
    </row>
    <row r="243" spans="4:5">
      <c r="D243" s="41"/>
      <c r="E243" s="41"/>
    </row>
    <row r="244" spans="4:5">
      <c r="D244" s="41"/>
      <c r="E244" s="41"/>
    </row>
    <row r="245" spans="4:5">
      <c r="D245" s="41"/>
      <c r="E245" s="41"/>
    </row>
    <row r="246" spans="4:5">
      <c r="D246" s="41"/>
      <c r="E246" s="41"/>
    </row>
    <row r="247" spans="4:5">
      <c r="D247" s="41"/>
      <c r="E247" s="41"/>
    </row>
    <row r="248" spans="4:5">
      <c r="D248" s="41"/>
      <c r="E248" s="41"/>
    </row>
    <row r="249" spans="4:5">
      <c r="D249" s="41"/>
      <c r="E249" s="41"/>
    </row>
    <row r="250" spans="4:5">
      <c r="D250" s="41"/>
      <c r="E250" s="41"/>
    </row>
    <row r="251" spans="4:5">
      <c r="D251" s="41"/>
      <c r="E251" s="41"/>
    </row>
    <row r="252" spans="4:5">
      <c r="D252" s="41"/>
      <c r="E252" s="41"/>
    </row>
    <row r="253" spans="4:5">
      <c r="D253" s="41"/>
      <c r="E253" s="41"/>
    </row>
    <row r="254" spans="4:5">
      <c r="D254" s="41"/>
      <c r="E254" s="41"/>
    </row>
    <row r="255" spans="4:5">
      <c r="D255" s="41"/>
      <c r="E255" s="41"/>
    </row>
    <row r="256" spans="4:5">
      <c r="D256" s="41"/>
      <c r="E256" s="41"/>
    </row>
    <row r="257" spans="4:5">
      <c r="D257" s="41"/>
      <c r="E257" s="41"/>
    </row>
    <row r="258" spans="4:5">
      <c r="D258" s="41"/>
      <c r="E258" s="41"/>
    </row>
    <row r="259" spans="4:5">
      <c r="D259" s="41"/>
      <c r="E259" s="41"/>
    </row>
    <row r="260" spans="4:5">
      <c r="D260" s="41"/>
      <c r="E260" s="41"/>
    </row>
    <row r="261" spans="4:5">
      <c r="D261" s="41"/>
      <c r="E261" s="41"/>
    </row>
    <row r="262" spans="4:5">
      <c r="D262" s="41"/>
      <c r="E262" s="41"/>
    </row>
    <row r="263" spans="4:5">
      <c r="D263" s="41"/>
      <c r="E263" s="41"/>
    </row>
    <row r="264" spans="4:5">
      <c r="D264" s="41"/>
      <c r="E264" s="41"/>
    </row>
    <row r="265" spans="4:5">
      <c r="D265" s="41"/>
      <c r="E265" s="41"/>
    </row>
    <row r="266" spans="4:5">
      <c r="D266" s="41"/>
      <c r="E266" s="41"/>
    </row>
    <row r="267" spans="4:5">
      <c r="D267" s="41"/>
      <c r="E267" s="41"/>
    </row>
    <row r="268" spans="4:5">
      <c r="D268" s="41"/>
      <c r="E268" s="41"/>
    </row>
    <row r="269" spans="4:5">
      <c r="D269" s="41"/>
      <c r="E269" s="41"/>
    </row>
    <row r="270" spans="4:5">
      <c r="D270" s="41"/>
      <c r="E270" s="41"/>
    </row>
    <row r="271" spans="4:5">
      <c r="D271" s="41"/>
      <c r="E271" s="41"/>
    </row>
    <row r="272" spans="4:5">
      <c r="D272" s="41"/>
      <c r="E272" s="41"/>
    </row>
    <row r="273" spans="4:5">
      <c r="D273" s="41"/>
      <c r="E273" s="41"/>
    </row>
    <row r="274" spans="4:5">
      <c r="D274" s="41"/>
      <c r="E274" s="41"/>
    </row>
    <row r="275" spans="4:5">
      <c r="D275" s="41"/>
      <c r="E275" s="41"/>
    </row>
    <row r="276" spans="4:5">
      <c r="D276" s="41"/>
      <c r="E276" s="41"/>
    </row>
    <row r="277" spans="4:5">
      <c r="D277" s="41"/>
      <c r="E277" s="41"/>
    </row>
    <row r="278" spans="4:5">
      <c r="D278" s="41"/>
      <c r="E278" s="41"/>
    </row>
    <row r="279" spans="4:5">
      <c r="D279" s="41"/>
      <c r="E279" s="41"/>
    </row>
    <row r="280" spans="4:5">
      <c r="D280" s="41"/>
      <c r="E280" s="41"/>
    </row>
    <row r="281" spans="4:5">
      <c r="D281" s="41"/>
      <c r="E281" s="41"/>
    </row>
    <row r="282" spans="4:5">
      <c r="D282" s="41"/>
      <c r="E282" s="41"/>
    </row>
    <row r="283" spans="4:5">
      <c r="D283" s="41"/>
      <c r="E283" s="41"/>
    </row>
    <row r="284" spans="4:5">
      <c r="D284" s="41"/>
      <c r="E284" s="41"/>
    </row>
    <row r="285" spans="4:5">
      <c r="D285" s="41"/>
      <c r="E285" s="41"/>
    </row>
    <row r="286" spans="4:5">
      <c r="D286" s="41"/>
      <c r="E286" s="41"/>
    </row>
    <row r="287" spans="4:5">
      <c r="D287" s="41"/>
      <c r="E287" s="41"/>
    </row>
    <row r="288" spans="4:5">
      <c r="D288" s="41"/>
      <c r="E288" s="41"/>
    </row>
    <row r="289" spans="4:5">
      <c r="D289" s="41"/>
      <c r="E289" s="41"/>
    </row>
    <row r="290" spans="4:5">
      <c r="D290" s="41"/>
      <c r="E290" s="41"/>
    </row>
    <row r="291" spans="4:5">
      <c r="D291" s="41"/>
      <c r="E291" s="41"/>
    </row>
    <row r="292" spans="4:5">
      <c r="D292" s="41"/>
      <c r="E292" s="41"/>
    </row>
    <row r="293" spans="4:5">
      <c r="D293" s="41"/>
      <c r="E293" s="41"/>
    </row>
    <row r="294" spans="4:5">
      <c r="D294" s="41"/>
      <c r="E294" s="41"/>
    </row>
    <row r="295" spans="4:5">
      <c r="D295" s="41"/>
      <c r="E295" s="41"/>
    </row>
    <row r="296" spans="4:5">
      <c r="D296" s="41"/>
      <c r="E296" s="41"/>
    </row>
    <row r="297" spans="4:5">
      <c r="D297" s="41"/>
      <c r="E297" s="41"/>
    </row>
    <row r="298" spans="4:5">
      <c r="D298" s="41"/>
      <c r="E298" s="41"/>
    </row>
    <row r="299" spans="4:5">
      <c r="D299" s="41"/>
      <c r="E299" s="41"/>
    </row>
    <row r="300" spans="4:5">
      <c r="D300" s="41"/>
      <c r="E300" s="41"/>
    </row>
    <row r="301" spans="4:5">
      <c r="D301" s="41"/>
      <c r="E301" s="41"/>
    </row>
    <row r="302" spans="4:5">
      <c r="D302" s="41"/>
      <c r="E302" s="41"/>
    </row>
    <row r="303" spans="4:5">
      <c r="D303" s="41"/>
      <c r="E303" s="41"/>
    </row>
    <row r="304" spans="4:5">
      <c r="D304" s="41"/>
      <c r="E304" s="41"/>
    </row>
  </sheetData>
  <sheetProtection selectLockedCells="1"/>
  <phoneticPr fontId="10" type="noConversion"/>
  <dataValidations count="2">
    <dataValidation type="list" allowBlank="1" showInputMessage="1" showErrorMessage="1" sqref="F3:F32">
      <formula1>TypeAbs</formula1>
    </dataValidation>
    <dataValidation type="list" allowBlank="1" showInputMessage="1" showErrorMessage="1" sqref="A4:A32">
      <formula1>Nom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  <pageSetUpPr fitToPage="1"/>
  </sheetPr>
  <dimension ref="A1:AT73"/>
  <sheetViews>
    <sheetView showGridLines="0" showZeros="0" tabSelected="1" workbookViewId="0">
      <pane ySplit="5" topLeftCell="A6" activePane="bottomLeft" state="frozen"/>
      <selection pane="bottomLeft" activeCell="Q2" sqref="Q2:T2"/>
    </sheetView>
  </sheetViews>
  <sheetFormatPr baseColWidth="10" defaultRowHeight="12.75"/>
  <cols>
    <col min="1" max="1" width="26.83203125" customWidth="1"/>
    <col min="2" max="2" width="31.6640625" customWidth="1"/>
    <col min="3" max="7" width="5.83203125" customWidth="1"/>
    <col min="8" max="8" width="6" customWidth="1"/>
    <col min="9" max="14" width="5.83203125" customWidth="1"/>
    <col min="15" max="15" width="6.5" customWidth="1"/>
    <col min="16" max="33" width="5.83203125" customWidth="1"/>
    <col min="37" max="37" width="5.83203125" customWidth="1"/>
  </cols>
  <sheetData>
    <row r="1" spans="1:33" ht="21" customHeight="1" thickBot="1">
      <c r="A1" s="46">
        <v>2014</v>
      </c>
      <c r="B1" s="34"/>
    </row>
    <row r="2" spans="1:33" ht="24.95" customHeight="1" thickBot="1">
      <c r="C2" s="42" t="s">
        <v>2</v>
      </c>
      <c r="D2" s="43" t="s">
        <v>0</v>
      </c>
      <c r="E2" s="44" t="s">
        <v>37</v>
      </c>
      <c r="F2" s="45" t="s">
        <v>38</v>
      </c>
      <c r="G2" s="95" t="s">
        <v>39</v>
      </c>
      <c r="H2" s="96" t="s">
        <v>94</v>
      </c>
      <c r="L2" s="97" t="s">
        <v>41</v>
      </c>
      <c r="M2" s="98"/>
      <c r="N2" s="98"/>
      <c r="O2" s="99"/>
      <c r="P2" s="19"/>
      <c r="Q2" s="97" t="s">
        <v>11</v>
      </c>
      <c r="R2" s="98"/>
      <c r="S2" s="98"/>
      <c r="T2" s="99"/>
    </row>
    <row r="3" spans="1:33" ht="17.25" customHeight="1" thickBot="1">
      <c r="AF3" s="1"/>
    </row>
    <row r="4" spans="1:33" s="6" customFormat="1" ht="20.100000000000001" customHeight="1">
      <c r="A4" s="9"/>
      <c r="B4" s="9"/>
      <c r="C4" s="14">
        <f>DATE(An,MONTH(1&amp;$Q$2),1)</f>
        <v>41852</v>
      </c>
      <c r="D4" s="15">
        <f>C4+1</f>
        <v>41853</v>
      </c>
      <c r="E4" s="15">
        <f t="shared" ref="E4:AD4" si="0">D4+1</f>
        <v>41854</v>
      </c>
      <c r="F4" s="15">
        <f t="shared" si="0"/>
        <v>41855</v>
      </c>
      <c r="G4" s="15">
        <f t="shared" si="0"/>
        <v>41856</v>
      </c>
      <c r="H4" s="15">
        <f t="shared" si="0"/>
        <v>41857</v>
      </c>
      <c r="I4" s="15">
        <f t="shared" si="0"/>
        <v>41858</v>
      </c>
      <c r="J4" s="15">
        <f t="shared" si="0"/>
        <v>41859</v>
      </c>
      <c r="K4" s="15">
        <f t="shared" si="0"/>
        <v>41860</v>
      </c>
      <c r="L4" s="15">
        <f t="shared" si="0"/>
        <v>41861</v>
      </c>
      <c r="M4" s="15">
        <f t="shared" si="0"/>
        <v>41862</v>
      </c>
      <c r="N4" s="15">
        <f t="shared" si="0"/>
        <v>41863</v>
      </c>
      <c r="O4" s="15">
        <f t="shared" si="0"/>
        <v>41864</v>
      </c>
      <c r="P4" s="15">
        <f t="shared" si="0"/>
        <v>41865</v>
      </c>
      <c r="Q4" s="15">
        <f t="shared" si="0"/>
        <v>41866</v>
      </c>
      <c r="R4" s="15">
        <f t="shared" si="0"/>
        <v>41867</v>
      </c>
      <c r="S4" s="15">
        <f t="shared" si="0"/>
        <v>41868</v>
      </c>
      <c r="T4" s="15">
        <f t="shared" si="0"/>
        <v>41869</v>
      </c>
      <c r="U4" s="15">
        <f t="shared" si="0"/>
        <v>41870</v>
      </c>
      <c r="V4" s="15">
        <f t="shared" si="0"/>
        <v>41871</v>
      </c>
      <c r="W4" s="15">
        <f t="shared" si="0"/>
        <v>41872</v>
      </c>
      <c r="X4" s="15">
        <f t="shared" si="0"/>
        <v>41873</v>
      </c>
      <c r="Y4" s="15">
        <f t="shared" si="0"/>
        <v>41874</v>
      </c>
      <c r="Z4" s="15">
        <f t="shared" si="0"/>
        <v>41875</v>
      </c>
      <c r="AA4" s="15">
        <f t="shared" si="0"/>
        <v>41876</v>
      </c>
      <c r="AB4" s="15">
        <f t="shared" si="0"/>
        <v>41877</v>
      </c>
      <c r="AC4" s="15">
        <f t="shared" si="0"/>
        <v>41878</v>
      </c>
      <c r="AD4" s="15">
        <f t="shared" si="0"/>
        <v>41879</v>
      </c>
      <c r="AE4" s="15">
        <f>IF(AD4="","",IF(MONTH(AD4+1)&lt;&gt;MONTH(AD4),"",AD4+1))</f>
        <v>41880</v>
      </c>
      <c r="AF4" s="15">
        <f>IF(AE4="","",IF(MONTH(AE4+1)&lt;&gt;MONTH(AE4),"",AE4+1))</f>
        <v>41881</v>
      </c>
      <c r="AG4" s="15">
        <f>IF(AF4="","",IF(MONTH(AF4+1)&lt;&gt;MONTH(AF4),"",AF4+1))</f>
        <v>41882</v>
      </c>
    </row>
    <row r="5" spans="1:33" s="6" customFormat="1" ht="20.100000000000001" customHeight="1" thickBot="1">
      <c r="A5" s="12" t="s">
        <v>17</v>
      </c>
      <c r="B5" s="32" t="s">
        <v>64</v>
      </c>
      <c r="C5" s="16">
        <f>C4</f>
        <v>41852</v>
      </c>
      <c r="D5" s="17">
        <f t="shared" ref="D5:AG5" si="1">D4</f>
        <v>41853</v>
      </c>
      <c r="E5" s="17">
        <f t="shared" si="1"/>
        <v>41854</v>
      </c>
      <c r="F5" s="17">
        <f t="shared" si="1"/>
        <v>41855</v>
      </c>
      <c r="G5" s="17">
        <f t="shared" si="1"/>
        <v>41856</v>
      </c>
      <c r="H5" s="17">
        <f t="shared" si="1"/>
        <v>41857</v>
      </c>
      <c r="I5" s="17">
        <f t="shared" si="1"/>
        <v>41858</v>
      </c>
      <c r="J5" s="17">
        <f t="shared" si="1"/>
        <v>41859</v>
      </c>
      <c r="K5" s="17">
        <f t="shared" si="1"/>
        <v>41860</v>
      </c>
      <c r="L5" s="17">
        <f t="shared" si="1"/>
        <v>41861</v>
      </c>
      <c r="M5" s="17">
        <f t="shared" si="1"/>
        <v>41862</v>
      </c>
      <c r="N5" s="17">
        <f t="shared" si="1"/>
        <v>41863</v>
      </c>
      <c r="O5" s="17">
        <f t="shared" si="1"/>
        <v>41864</v>
      </c>
      <c r="P5" s="17">
        <f t="shared" si="1"/>
        <v>41865</v>
      </c>
      <c r="Q5" s="17">
        <f t="shared" si="1"/>
        <v>41866</v>
      </c>
      <c r="R5" s="17">
        <f t="shared" si="1"/>
        <v>41867</v>
      </c>
      <c r="S5" s="17">
        <f t="shared" si="1"/>
        <v>41868</v>
      </c>
      <c r="T5" s="17">
        <f t="shared" si="1"/>
        <v>41869</v>
      </c>
      <c r="U5" s="17">
        <f t="shared" si="1"/>
        <v>41870</v>
      </c>
      <c r="V5" s="17">
        <f t="shared" si="1"/>
        <v>41871</v>
      </c>
      <c r="W5" s="17">
        <f t="shared" si="1"/>
        <v>41872</v>
      </c>
      <c r="X5" s="17">
        <f t="shared" si="1"/>
        <v>41873</v>
      </c>
      <c r="Y5" s="17">
        <f t="shared" si="1"/>
        <v>41874</v>
      </c>
      <c r="Z5" s="17">
        <f t="shared" si="1"/>
        <v>41875</v>
      </c>
      <c r="AA5" s="17">
        <f t="shared" si="1"/>
        <v>41876</v>
      </c>
      <c r="AB5" s="17">
        <f t="shared" si="1"/>
        <v>41877</v>
      </c>
      <c r="AC5" s="17">
        <f t="shared" si="1"/>
        <v>41878</v>
      </c>
      <c r="AD5" s="17">
        <f t="shared" si="1"/>
        <v>41879</v>
      </c>
      <c r="AE5" s="17">
        <f t="shared" si="1"/>
        <v>41880</v>
      </c>
      <c r="AF5" s="17">
        <f t="shared" si="1"/>
        <v>41881</v>
      </c>
      <c r="AG5" s="18">
        <f t="shared" si="1"/>
        <v>41882</v>
      </c>
    </row>
    <row r="6" spans="1:33" s="6" customFormat="1" ht="20.100000000000001" customHeight="1">
      <c r="A6" s="7" t="str">
        <f t="array" aca="1" ref="A6" ca="1">IFERROR(INDEX(ColA,MIN(IF(Postes=$L$2,IF(YEAR(Debut)=An,IF((MONTH(Debut)=MONTH(1&amp;$Q$2))+(MONTH(Fin)=MONTH(1&amp;$Q$2)),IF(COUNTIF(A$5:A5,Noms)=0,ROW(Noms))))))),"")</f>
        <v>Isabelle MILAN</v>
      </c>
      <c r="B6" s="33" t="str">
        <f ca="1">IF(A6=0,"",VLOOKUP(A6,Listes!B:D,3,0))</f>
        <v>SAINTE-FOY</v>
      </c>
      <c r="C6" s="13" t="str">
        <f t="array" aca="1" ref="C6" ca="1">IFERROR(INDEX(ColF,SUMPRODUCT((Noms=$A6)*(C$4&gt;=Debut)*(C$4&lt;=Fin),ROW(Type))),"")</f>
        <v>CP</v>
      </c>
      <c r="D6" s="13" t="str">
        <f t="array" aca="1" ref="D6" ca="1">IFERROR(INDEX(ColF,SUMPRODUCT((Noms=$A6)*(D$4&gt;=Debut)*(D$4&lt;=Fin),ROW(Type))),"")</f>
        <v>CP</v>
      </c>
      <c r="E6" s="13" t="str">
        <f t="array" aca="1" ref="E6" ca="1">IFERROR(INDEX(ColF,SUMPRODUCT((Noms=$A6)*(E$4&gt;=Debut)*(E$4&lt;=Fin),ROW(Type))),"")</f>
        <v>CP</v>
      </c>
      <c r="F6" s="13" t="str">
        <f t="array" aca="1" ref="F6" ca="1">IFERROR(INDEX(ColF,SUMPRODUCT((Noms=$A6)*(F$4&gt;=Debut)*(F$4&lt;=Fin),ROW(Type))),"")</f>
        <v>CP</v>
      </c>
      <c r="G6" s="13" t="str">
        <f t="array" aca="1" ref="G6" ca="1">IFERROR(INDEX(ColF,SUMPRODUCT((Noms=$A6)*(G$4&gt;=Debut)*(G$4&lt;=Fin),ROW(Type))),"")</f>
        <v>CP</v>
      </c>
      <c r="H6" s="13" t="str">
        <f t="array" aca="1" ref="H6" ca="1">IFERROR(INDEX(ColF,SUMPRODUCT((Noms=$A6)*(H$4&gt;=Debut)*(H$4&lt;=Fin),ROW(Type))),"")</f>
        <v>CP</v>
      </c>
      <c r="I6" s="13" t="str">
        <f t="array" aca="1" ref="I6" ca="1">IFERROR(INDEX(ColF,SUMPRODUCT((Noms=$A6)*(I$4&gt;=Debut)*(I$4&lt;=Fin),ROW(Type))),"")</f>
        <v>CP</v>
      </c>
      <c r="J6" s="13" t="str">
        <f t="array" aca="1" ref="J6" ca="1">IFERROR(INDEX(ColF,SUMPRODUCT((Noms=$A6)*(J$4&gt;=Debut)*(J$4&lt;=Fin),ROW(Type))),"")</f>
        <v>CP</v>
      </c>
      <c r="K6" s="13" t="str">
        <f t="array" aca="1" ref="K6" ca="1">IFERROR(INDEX(ColF,SUMPRODUCT((Noms=$A6)*(K$4&gt;=Debut)*(K$4&lt;=Fin),ROW(Type))),"")</f>
        <v>CP</v>
      </c>
      <c r="L6" s="13" t="str">
        <f t="array" aca="1" ref="L6" ca="1">IFERROR(INDEX(ColF,SUMPRODUCT((Noms=$A6)*(L$4&gt;=Debut)*(L$4&lt;=Fin),ROW(Type))),"")</f>
        <v>CP</v>
      </c>
      <c r="M6" s="13" t="str">
        <f t="array" aca="1" ref="M6" ca="1">IFERROR(INDEX(ColF,SUMPRODUCT((Noms=$A6)*(M$4&gt;=Debut)*(M$4&lt;=Fin),ROW(Type))),"")</f>
        <v>CP</v>
      </c>
      <c r="N6" s="13" t="str">
        <f t="array" aca="1" ref="N6" ca="1">IFERROR(INDEX(ColF,SUMPRODUCT((Noms=$A6)*(N$4&gt;=Debut)*(N$4&lt;=Fin),ROW(Type))),"")</f>
        <v>CP</v>
      </c>
      <c r="O6" s="13" t="str">
        <f t="array" aca="1" ref="O6" ca="1">IFERROR(INDEX(ColF,SUMPRODUCT((Noms=$A6)*(O$4&gt;=Debut)*(O$4&lt;=Fin),ROW(Type))),"")</f>
        <v>CP</v>
      </c>
      <c r="P6" s="13" t="str">
        <f t="array" aca="1" ref="P6" ca="1">IFERROR(INDEX(ColF,SUMPRODUCT((Noms=$A6)*(P$4&gt;=Debut)*(P$4&lt;=Fin),ROW(Type))),"")</f>
        <v>CP</v>
      </c>
      <c r="Q6" s="13" t="str">
        <f t="array" aca="1" ref="Q6" ca="1">IFERROR(INDEX(ColF,SUMPRODUCT((Noms=$A6)*(Q$4&gt;=Debut)*(Q$4&lt;=Fin),ROW(Type))),"")</f>
        <v>CP</v>
      </c>
      <c r="R6" s="13" t="str">
        <f t="array" aca="1" ref="R6" ca="1">IFERROR(INDEX(ColF,SUMPRODUCT((Noms=$A6)*(R$4&gt;=Debut)*(R$4&lt;=Fin),ROW(Type))),"")</f>
        <v>CP</v>
      </c>
      <c r="S6" s="13" t="str">
        <f t="array" aca="1" ref="S6" ca="1">IFERROR(INDEX(ColF,SUMPRODUCT((Noms=$A6)*(S$4&gt;=Debut)*(S$4&lt;=Fin),ROW(Type))),"")</f>
        <v>CP</v>
      </c>
      <c r="T6" s="13">
        <f t="array" aca="1" ref="T6" ca="1">IFERROR(INDEX(ColF,SUMPRODUCT((Noms=$A6)*(T$4&gt;=Debut)*(T$4&lt;=Fin),ROW(Type))),"")</f>
        <v>0</v>
      </c>
      <c r="U6" s="13">
        <f t="array" aca="1" ref="U6" ca="1">IFERROR(INDEX(ColF,SUMPRODUCT((Noms=$A6)*(U$4&gt;=Debut)*(U$4&lt;=Fin),ROW(Type))),"")</f>
        <v>0</v>
      </c>
      <c r="V6" s="13">
        <f t="array" aca="1" ref="V6" ca="1">IFERROR(INDEX(ColF,SUMPRODUCT((Noms=$A6)*(V$4&gt;=Debut)*(V$4&lt;=Fin),ROW(Type))),"")</f>
        <v>0</v>
      </c>
      <c r="W6" s="13">
        <f t="array" aca="1" ref="W6" ca="1">IFERROR(INDEX(ColF,SUMPRODUCT((Noms=$A6)*(W$4&gt;=Debut)*(W$4&lt;=Fin),ROW(Type))),"")</f>
        <v>0</v>
      </c>
      <c r="X6" s="13">
        <f t="array" aca="1" ref="X6" ca="1">IFERROR(INDEX(ColF,SUMPRODUCT((Noms=$A6)*(X$4&gt;=Debut)*(X$4&lt;=Fin),ROW(Type))),"")</f>
        <v>0</v>
      </c>
      <c r="Y6" s="13">
        <f t="array" aca="1" ref="Y6" ca="1">IFERROR(INDEX(ColF,SUMPRODUCT((Noms=$A6)*(Y$4&gt;=Debut)*(Y$4&lt;=Fin),ROW(Type))),"")</f>
        <v>0</v>
      </c>
      <c r="Z6" s="13">
        <f t="array" aca="1" ref="Z6" ca="1">IFERROR(INDEX(ColF,SUMPRODUCT((Noms=$A6)*(Z$4&gt;=Debut)*(Z$4&lt;=Fin),ROW(Type))),"")</f>
        <v>0</v>
      </c>
      <c r="AA6" s="13">
        <f t="array" aca="1" ref="AA6" ca="1">IFERROR(INDEX(ColF,SUMPRODUCT((Noms=$A6)*(AA$4&gt;=Debut)*(AA$4&lt;=Fin),ROW(Type))),"")</f>
        <v>0</v>
      </c>
      <c r="AB6" s="13">
        <f t="array" aca="1" ref="AB6" ca="1">IFERROR(INDEX(ColF,SUMPRODUCT((Noms=$A6)*(AB$4&gt;=Debut)*(AB$4&lt;=Fin),ROW(Type))),"")</f>
        <v>0</v>
      </c>
      <c r="AC6" s="13">
        <f t="array" aca="1" ref="AC6" ca="1">IFERROR(INDEX(ColF,SUMPRODUCT((Noms=$A6)*(AC$4&gt;=Debut)*(AC$4&lt;=Fin),ROW(Type))),"")</f>
        <v>0</v>
      </c>
      <c r="AD6" s="13">
        <f t="array" aca="1" ref="AD6" ca="1">IFERROR(INDEX(ColF,SUMPRODUCT((Noms=$A6)*(AD$4&gt;=Debut)*(AD$4&lt;=Fin),ROW(Type))),"")</f>
        <v>0</v>
      </c>
      <c r="AE6" s="13">
        <f t="array" aca="1" ref="AE6" ca="1">IFERROR(INDEX(ColF,SUMPRODUCT((Noms=$A6)*(AE$4&gt;=Debut)*(AE$4&lt;=Fin),ROW(Type))),"")</f>
        <v>0</v>
      </c>
      <c r="AF6" s="13">
        <f t="array" aca="1" ref="AF6" ca="1">IFERROR(INDEX(ColF,SUMPRODUCT((Noms=$A6)*(AF$4&gt;=Debut)*(AF$4&lt;=Fin),ROW(Type))),"")</f>
        <v>0</v>
      </c>
      <c r="AG6" s="13">
        <f t="array" aca="1" ref="AG6" ca="1">IFERROR(INDEX(ColF,SUMPRODUCT((Noms=$A6)*(AG$4&gt;=Debut)*(AG$4&lt;=Fin),ROW(Type))),"")</f>
        <v>0</v>
      </c>
    </row>
    <row r="7" spans="1:33" s="6" customFormat="1" ht="20.100000000000001" customHeight="1">
      <c r="A7" s="7" t="str">
        <f t="array" aca="1" ref="A7" ca="1">IFERROR(INDEX(ColA,MIN(IF(Postes=$L$2,IF(YEAR(Debut)=An,IF((MONTH(Debut)=MONTH(1&amp;$Q$2))+(MONTH(Fin)=MONTH(1&amp;$Q$2)),IF(COUNTIF(A$5:A6,Noms)=0,ROW(Noms))))))),"")</f>
        <v>Géraldine VILLARD</v>
      </c>
      <c r="B7" s="33" t="str">
        <f ca="1">IF(A7=0,"",VLOOKUP(A7,Listes!B:D,3,0))</f>
        <v>SAINTE-FOY</v>
      </c>
      <c r="C7" s="13">
        <f t="array" aca="1" ref="C7" ca="1">IFERROR(INDEX(ColF,SUMPRODUCT((Noms=$A7)*(C$4&gt;=Debut)*(C$4&lt;=Fin),ROW(Type))),"")</f>
        <v>0</v>
      </c>
      <c r="D7" s="13">
        <f t="array" aca="1" ref="D7" ca="1">IFERROR(INDEX(ColF,SUMPRODUCT((Noms=$A7)*(D$4&gt;=Debut)*(D$4&lt;=Fin),ROW(Type))),"")</f>
        <v>0</v>
      </c>
      <c r="E7" s="13">
        <f t="array" aca="1" ref="E7" ca="1">IFERROR(INDEX(ColF,SUMPRODUCT((Noms=$A7)*(E$4&gt;=Debut)*(E$4&lt;=Fin),ROW(Type))),"")</f>
        <v>0</v>
      </c>
      <c r="F7" s="13">
        <f t="array" aca="1" ref="F7" ca="1">IFERROR(INDEX(ColF,SUMPRODUCT((Noms=$A7)*(F$4&gt;=Debut)*(F$4&lt;=Fin),ROW(Type))),"")</f>
        <v>0</v>
      </c>
      <c r="G7" s="13">
        <f t="array" aca="1" ref="G7" ca="1">IFERROR(INDEX(ColF,SUMPRODUCT((Noms=$A7)*(G$4&gt;=Debut)*(G$4&lt;=Fin),ROW(Type))),"")</f>
        <v>0</v>
      </c>
      <c r="H7" s="13">
        <f t="array" aca="1" ref="H7" ca="1">IFERROR(INDEX(ColF,SUMPRODUCT((Noms=$A7)*(H$4&gt;=Debut)*(H$4&lt;=Fin),ROW(Type))),"")</f>
        <v>0</v>
      </c>
      <c r="I7" s="13">
        <f t="array" aca="1" ref="I7" ca="1">IFERROR(INDEX(ColF,SUMPRODUCT((Noms=$A7)*(I$4&gt;=Debut)*(I$4&lt;=Fin),ROW(Type))),"")</f>
        <v>0</v>
      </c>
      <c r="J7" s="13">
        <f t="array" aca="1" ref="J7" ca="1">IFERROR(INDEX(ColF,SUMPRODUCT((Noms=$A7)*(J$4&gt;=Debut)*(J$4&lt;=Fin),ROW(Type))),"")</f>
        <v>0</v>
      </c>
      <c r="K7" s="13">
        <f t="array" aca="1" ref="K7" ca="1">IFERROR(INDEX(ColF,SUMPRODUCT((Noms=$A7)*(K$4&gt;=Debut)*(K$4&lt;=Fin),ROW(Type))),"")</f>
        <v>0</v>
      </c>
      <c r="L7" s="13">
        <f t="array" aca="1" ref="L7" ca="1">IFERROR(INDEX(ColF,SUMPRODUCT((Noms=$A7)*(L$4&gt;=Debut)*(L$4&lt;=Fin),ROW(Type))),"")</f>
        <v>0</v>
      </c>
      <c r="M7" s="13">
        <f t="array" aca="1" ref="M7" ca="1">IFERROR(INDEX(ColF,SUMPRODUCT((Noms=$A7)*(M$4&gt;=Debut)*(M$4&lt;=Fin),ROW(Type))),"")</f>
        <v>0</v>
      </c>
      <c r="N7" s="13">
        <f t="array" aca="1" ref="N7" ca="1">IFERROR(INDEX(ColF,SUMPRODUCT((Noms=$A7)*(N$4&gt;=Debut)*(N$4&lt;=Fin),ROW(Type))),"")</f>
        <v>0</v>
      </c>
      <c r="O7" s="13">
        <f t="array" aca="1" ref="O7" ca="1">IFERROR(INDEX(ColF,SUMPRODUCT((Noms=$A7)*(O$4&gt;=Debut)*(O$4&lt;=Fin),ROW(Type))),"")</f>
        <v>0</v>
      </c>
      <c r="P7" s="13">
        <f t="array" aca="1" ref="P7" ca="1">IFERROR(INDEX(ColF,SUMPRODUCT((Noms=$A7)*(P$4&gt;=Debut)*(P$4&lt;=Fin),ROW(Type))),"")</f>
        <v>0</v>
      </c>
      <c r="Q7" s="13">
        <f t="array" aca="1" ref="Q7" ca="1">IFERROR(INDEX(ColF,SUMPRODUCT((Noms=$A7)*(Q$4&gt;=Debut)*(Q$4&lt;=Fin),ROW(Type))),"")</f>
        <v>0</v>
      </c>
      <c r="R7" s="13">
        <f t="array" aca="1" ref="R7" ca="1">IFERROR(INDEX(ColF,SUMPRODUCT((Noms=$A7)*(R$4&gt;=Debut)*(R$4&lt;=Fin),ROW(Type))),"")</f>
        <v>0</v>
      </c>
      <c r="S7" s="13">
        <f t="array" aca="1" ref="S7" ca="1">IFERROR(INDEX(ColF,SUMPRODUCT((Noms=$A7)*(S$4&gt;=Debut)*(S$4&lt;=Fin),ROW(Type))),"")</f>
        <v>0</v>
      </c>
      <c r="T7" s="13" t="str">
        <f t="array" aca="1" ref="T7" ca="1">IFERROR(INDEX(ColF,SUMPRODUCT((Noms=$A7)*(T$4&gt;=Debut)*(T$4&lt;=Fin),ROW(Type))),"")</f>
        <v>CP</v>
      </c>
      <c r="U7" s="13" t="str">
        <f t="array" aca="1" ref="U7" ca="1">IFERROR(INDEX(ColF,SUMPRODUCT((Noms=$A7)*(U$4&gt;=Debut)*(U$4&lt;=Fin),ROW(Type))),"")</f>
        <v>CP</v>
      </c>
      <c r="V7" s="13" t="str">
        <f t="array" aca="1" ref="V7" ca="1">IFERROR(INDEX(ColF,SUMPRODUCT((Noms=$A7)*(V$4&gt;=Debut)*(V$4&lt;=Fin),ROW(Type))),"")</f>
        <v>CP</v>
      </c>
      <c r="W7" s="13" t="str">
        <f t="array" aca="1" ref="W7" ca="1">IFERROR(INDEX(ColF,SUMPRODUCT((Noms=$A7)*(W$4&gt;=Debut)*(W$4&lt;=Fin),ROW(Type))),"")</f>
        <v>CP</v>
      </c>
      <c r="X7" s="13" t="str">
        <f t="array" aca="1" ref="X7" ca="1">IFERROR(INDEX(ColF,SUMPRODUCT((Noms=$A7)*(X$4&gt;=Debut)*(X$4&lt;=Fin),ROW(Type))),"")</f>
        <v>CP</v>
      </c>
      <c r="Y7" s="13" t="str">
        <f t="array" aca="1" ref="Y7" ca="1">IFERROR(INDEX(ColF,SUMPRODUCT((Noms=$A7)*(Y$4&gt;=Debut)*(Y$4&lt;=Fin),ROW(Type))),"")</f>
        <v>CP</v>
      </c>
      <c r="Z7" s="13" t="str">
        <f t="array" aca="1" ref="Z7" ca="1">IFERROR(INDEX(ColF,SUMPRODUCT((Noms=$A7)*(Z$4&gt;=Debut)*(Z$4&lt;=Fin),ROW(Type))),"")</f>
        <v>CP</v>
      </c>
      <c r="AA7" s="13" t="str">
        <f t="array" aca="1" ref="AA7" ca="1">IFERROR(INDEX(ColF,SUMPRODUCT((Noms=$A7)*(AA$4&gt;=Debut)*(AA$4&lt;=Fin),ROW(Type))),"")</f>
        <v>CP</v>
      </c>
      <c r="AB7" s="13" t="str">
        <f t="array" aca="1" ref="AB7" ca="1">IFERROR(INDEX(ColF,SUMPRODUCT((Noms=$A7)*(AB$4&gt;=Debut)*(AB$4&lt;=Fin),ROW(Type))),"")</f>
        <v>CP</v>
      </c>
      <c r="AC7" s="13" t="str">
        <f t="array" aca="1" ref="AC7" ca="1">IFERROR(INDEX(ColF,SUMPRODUCT((Noms=$A7)*(AC$4&gt;=Debut)*(AC$4&lt;=Fin),ROW(Type))),"")</f>
        <v>CP</v>
      </c>
      <c r="AD7" s="13" t="str">
        <f t="array" aca="1" ref="AD7" ca="1">IFERROR(INDEX(ColF,SUMPRODUCT((Noms=$A7)*(AD$4&gt;=Debut)*(AD$4&lt;=Fin),ROW(Type))),"")</f>
        <v>CP</v>
      </c>
      <c r="AE7" s="13" t="str">
        <f t="array" aca="1" ref="AE7" ca="1">IFERROR(INDEX(ColF,SUMPRODUCT((Noms=$A7)*(AE$4&gt;=Debut)*(AE$4&lt;=Fin),ROW(Type))),"")</f>
        <v>CP</v>
      </c>
      <c r="AF7" s="13" t="str">
        <f t="array" aca="1" ref="AF7" ca="1">IFERROR(INDEX(ColF,SUMPRODUCT((Noms=$A7)*(AF$4&gt;=Debut)*(AF$4&lt;=Fin),ROW(Type))),"")</f>
        <v>CP</v>
      </c>
      <c r="AG7" s="13" t="str">
        <f t="array" aca="1" ref="AG7" ca="1">IFERROR(INDEX(ColF,SUMPRODUCT((Noms=$A7)*(AG$4&gt;=Debut)*(AG$4&lt;=Fin),ROW(Type))),"")</f>
        <v>CP</v>
      </c>
    </row>
    <row r="8" spans="1:33" s="6" customFormat="1" ht="20.100000000000001" customHeight="1">
      <c r="A8" s="7" t="str">
        <f t="array" aca="1" ref="A8" ca="1">IFERROR(INDEX(ColA,MIN(IF(Postes=$L$2,IF(YEAR(Debut)=An,IF((MONTH(Debut)=MONTH(1&amp;$Q$2))+(MONTH(Fin)=MONTH(1&amp;$Q$2)),IF(COUNTIF(A$5:A7,Noms)=0,ROW(Noms))))))),"")</f>
        <v>Paola DEL FRANCO</v>
      </c>
      <c r="B8" s="33" t="str">
        <f ca="1">IF(A8=0,"",VLOOKUP(A8,Listes!B:D,3,0))</f>
        <v>MONTROND LES BAINS</v>
      </c>
      <c r="C8" s="13" t="str">
        <f t="array" aca="1" ref="C8" ca="1">IFERROR(INDEX(ColF,SUMPRODUCT((Noms=$A8)*(C$4&gt;=Debut)*(C$4&lt;=Fin),ROW(Type))),"")</f>
        <v>CP</v>
      </c>
      <c r="D8" s="13" t="str">
        <f t="array" aca="1" ref="D8" ca="1">IFERROR(INDEX(ColF,SUMPRODUCT((Noms=$A8)*(D$4&gt;=Debut)*(D$4&lt;=Fin),ROW(Type))),"")</f>
        <v>CP</v>
      </c>
      <c r="E8" s="13" t="str">
        <f t="array" aca="1" ref="E8" ca="1">IFERROR(INDEX(ColF,SUMPRODUCT((Noms=$A8)*(E$4&gt;=Debut)*(E$4&lt;=Fin),ROW(Type))),"")</f>
        <v>CP</v>
      </c>
      <c r="F8" s="13" t="str">
        <f t="array" aca="1" ref="F8" ca="1">IFERROR(INDEX(ColF,SUMPRODUCT((Noms=$A8)*(F$4&gt;=Debut)*(F$4&lt;=Fin),ROW(Type))),"")</f>
        <v>CP</v>
      </c>
      <c r="G8" s="13" t="str">
        <f t="array" aca="1" ref="G8" ca="1">IFERROR(INDEX(ColF,SUMPRODUCT((Noms=$A8)*(G$4&gt;=Debut)*(G$4&lt;=Fin),ROW(Type))),"")</f>
        <v>CP</v>
      </c>
      <c r="H8" s="13" t="str">
        <f t="array" aca="1" ref="H8" ca="1">IFERROR(INDEX(ColF,SUMPRODUCT((Noms=$A8)*(H$4&gt;=Debut)*(H$4&lt;=Fin),ROW(Type))),"")</f>
        <v>CP</v>
      </c>
      <c r="I8" s="13" t="str">
        <f t="array" aca="1" ref="I8" ca="1">IFERROR(INDEX(ColF,SUMPRODUCT((Noms=$A8)*(I$4&gt;=Debut)*(I$4&lt;=Fin),ROW(Type))),"")</f>
        <v>CP</v>
      </c>
      <c r="J8" s="13" t="str">
        <f t="array" aca="1" ref="J8" ca="1">IFERROR(INDEX(ColF,SUMPRODUCT((Noms=$A8)*(J$4&gt;=Debut)*(J$4&lt;=Fin),ROW(Type))),"")</f>
        <v>CP</v>
      </c>
      <c r="K8" s="13" t="str">
        <f t="array" aca="1" ref="K8" ca="1">IFERROR(INDEX(ColF,SUMPRODUCT((Noms=$A8)*(K$4&gt;=Debut)*(K$4&lt;=Fin),ROW(Type))),"")</f>
        <v>CP</v>
      </c>
      <c r="L8" s="13" t="str">
        <f t="array" aca="1" ref="L8" ca="1">IFERROR(INDEX(ColF,SUMPRODUCT((Noms=$A8)*(L$4&gt;=Debut)*(L$4&lt;=Fin),ROW(Type))),"")</f>
        <v>CP</v>
      </c>
      <c r="M8" s="13" t="str">
        <f t="array" aca="1" ref="M8" ca="1">IFERROR(INDEX(ColF,SUMPRODUCT((Noms=$A8)*(M$4&gt;=Debut)*(M$4&lt;=Fin),ROW(Type))),"")</f>
        <v>CP</v>
      </c>
      <c r="N8" s="13" t="str">
        <f t="array" aca="1" ref="N8" ca="1">IFERROR(INDEX(ColF,SUMPRODUCT((Noms=$A8)*(N$4&gt;=Debut)*(N$4&lt;=Fin),ROW(Type))),"")</f>
        <v>CP</v>
      </c>
      <c r="O8" s="13" t="str">
        <f t="array" aca="1" ref="O8" ca="1">IFERROR(INDEX(ColF,SUMPRODUCT((Noms=$A8)*(O$4&gt;=Debut)*(O$4&lt;=Fin),ROW(Type))),"")</f>
        <v>CP</v>
      </c>
      <c r="P8" s="13" t="str">
        <f t="array" aca="1" ref="P8" ca="1">IFERROR(INDEX(ColF,SUMPRODUCT((Noms=$A8)*(P$4&gt;=Debut)*(P$4&lt;=Fin),ROW(Type))),"")</f>
        <v>CP</v>
      </c>
      <c r="Q8" s="13" t="str">
        <f t="array" aca="1" ref="Q8" ca="1">IFERROR(INDEX(ColF,SUMPRODUCT((Noms=$A8)*(Q$4&gt;=Debut)*(Q$4&lt;=Fin),ROW(Type))),"")</f>
        <v>CP</v>
      </c>
      <c r="R8" s="13" t="str">
        <f t="array" aca="1" ref="R8" ca="1">IFERROR(INDEX(ColF,SUMPRODUCT((Noms=$A8)*(R$4&gt;=Debut)*(R$4&lt;=Fin),ROW(Type))),"")</f>
        <v>CP</v>
      </c>
      <c r="S8" s="13" t="str">
        <f t="array" aca="1" ref="S8" ca="1">IFERROR(INDEX(ColF,SUMPRODUCT((Noms=$A8)*(S$4&gt;=Debut)*(S$4&lt;=Fin),ROW(Type))),"")</f>
        <v>CP</v>
      </c>
      <c r="T8" s="13">
        <f t="array" aca="1" ref="T8" ca="1">IFERROR(INDEX(ColF,SUMPRODUCT((Noms=$A8)*(T$4&gt;=Debut)*(T$4&lt;=Fin),ROW(Type))),"")</f>
        <v>0</v>
      </c>
      <c r="U8" s="13">
        <f t="array" aca="1" ref="U8" ca="1">IFERROR(INDEX(ColF,SUMPRODUCT((Noms=$A8)*(U$4&gt;=Debut)*(U$4&lt;=Fin),ROW(Type))),"")</f>
        <v>0</v>
      </c>
      <c r="V8" s="13">
        <f t="array" aca="1" ref="V8" ca="1">IFERROR(INDEX(ColF,SUMPRODUCT((Noms=$A8)*(V$4&gt;=Debut)*(V$4&lt;=Fin),ROW(Type))),"")</f>
        <v>0</v>
      </c>
      <c r="W8" s="13">
        <f t="array" aca="1" ref="W8" ca="1">IFERROR(INDEX(ColF,SUMPRODUCT((Noms=$A8)*(W$4&gt;=Debut)*(W$4&lt;=Fin),ROW(Type))),"")</f>
        <v>0</v>
      </c>
      <c r="X8" s="13">
        <f t="array" aca="1" ref="X8" ca="1">IFERROR(INDEX(ColF,SUMPRODUCT((Noms=$A8)*(X$4&gt;=Debut)*(X$4&lt;=Fin),ROW(Type))),"")</f>
        <v>0</v>
      </c>
      <c r="Y8" s="13">
        <f t="array" aca="1" ref="Y8" ca="1">IFERROR(INDEX(ColF,SUMPRODUCT((Noms=$A8)*(Y$4&gt;=Debut)*(Y$4&lt;=Fin),ROW(Type))),"")</f>
        <v>0</v>
      </c>
      <c r="Z8" s="13">
        <f t="array" aca="1" ref="Z8" ca="1">IFERROR(INDEX(ColF,SUMPRODUCT((Noms=$A8)*(Z$4&gt;=Debut)*(Z$4&lt;=Fin),ROW(Type))),"")</f>
        <v>0</v>
      </c>
      <c r="AA8" s="13">
        <f t="array" aca="1" ref="AA8" ca="1">IFERROR(INDEX(ColF,SUMPRODUCT((Noms=$A8)*(AA$4&gt;=Debut)*(AA$4&lt;=Fin),ROW(Type))),"")</f>
        <v>0</v>
      </c>
      <c r="AB8" s="13">
        <f t="array" aca="1" ref="AB8" ca="1">IFERROR(INDEX(ColF,SUMPRODUCT((Noms=$A8)*(AB$4&gt;=Debut)*(AB$4&lt;=Fin),ROW(Type))),"")</f>
        <v>0</v>
      </c>
      <c r="AC8" s="13">
        <f t="array" aca="1" ref="AC8" ca="1">IFERROR(INDEX(ColF,SUMPRODUCT((Noms=$A8)*(AC$4&gt;=Debut)*(AC$4&lt;=Fin),ROW(Type))),"")</f>
        <v>0</v>
      </c>
      <c r="AD8" s="13">
        <f t="array" aca="1" ref="AD8" ca="1">IFERROR(INDEX(ColF,SUMPRODUCT((Noms=$A8)*(AD$4&gt;=Debut)*(AD$4&lt;=Fin),ROW(Type))),"")</f>
        <v>0</v>
      </c>
      <c r="AE8" s="13">
        <f t="array" aca="1" ref="AE8" ca="1">IFERROR(INDEX(ColF,SUMPRODUCT((Noms=$A8)*(AE$4&gt;=Debut)*(AE$4&lt;=Fin),ROW(Type))),"")</f>
        <v>0</v>
      </c>
      <c r="AF8" s="13">
        <f t="array" aca="1" ref="AF8" ca="1">IFERROR(INDEX(ColF,SUMPRODUCT((Noms=$A8)*(AF$4&gt;=Debut)*(AF$4&lt;=Fin),ROW(Type))),"")</f>
        <v>0</v>
      </c>
      <c r="AG8" s="13">
        <f t="array" aca="1" ref="AG8" ca="1">IFERROR(INDEX(ColF,SUMPRODUCT((Noms=$A8)*(AG$4&gt;=Debut)*(AG$4&lt;=Fin),ROW(Type))),"")</f>
        <v>0</v>
      </c>
    </row>
    <row r="9" spans="1:33" s="6" customFormat="1" ht="20.100000000000001" customHeight="1">
      <c r="A9" s="7" t="str">
        <f t="array" aca="1" ref="A9" ca="1">IFERROR(INDEX(ColA,MIN(IF(Postes=$L$2,IF(YEAR(Debut)=An,IF((MONTH(Debut)=MONTH(1&amp;$Q$2))+(MONTH(Fin)=MONTH(1&amp;$Q$2)),IF(COUNTIF(A$5:A8,Noms)=0,ROW(Noms))))))),"")</f>
        <v>Valérie PALABAUD</v>
      </c>
      <c r="B9" s="33" t="str">
        <f ca="1">IF(A9=0,"",VLOOKUP(A9,Listes!B:D,3,0))</f>
        <v>MONTROND LES BAINS</v>
      </c>
      <c r="C9" s="13">
        <f t="array" aca="1" ref="C9" ca="1">IFERROR(INDEX(ColF,SUMPRODUCT((Noms=$A9)*(C$4&gt;=Debut)*(C$4&lt;=Fin),ROW(Type))),"")</f>
        <v>0</v>
      </c>
      <c r="D9" s="13">
        <f t="array" aca="1" ref="D9" ca="1">IFERROR(INDEX(ColF,SUMPRODUCT((Noms=$A9)*(D$4&gt;=Debut)*(D$4&lt;=Fin),ROW(Type))),"")</f>
        <v>0</v>
      </c>
      <c r="E9" s="13">
        <f t="array" aca="1" ref="E9" ca="1">IFERROR(INDEX(ColF,SUMPRODUCT((Noms=$A9)*(E$4&gt;=Debut)*(E$4&lt;=Fin),ROW(Type))),"")</f>
        <v>0</v>
      </c>
      <c r="F9" s="13">
        <f t="array" aca="1" ref="F9" ca="1">IFERROR(INDEX(ColF,SUMPRODUCT((Noms=$A9)*(F$4&gt;=Debut)*(F$4&lt;=Fin),ROW(Type))),"")</f>
        <v>0</v>
      </c>
      <c r="G9" s="13">
        <f t="array" aca="1" ref="G9" ca="1">IFERROR(INDEX(ColF,SUMPRODUCT((Noms=$A9)*(G$4&gt;=Debut)*(G$4&lt;=Fin),ROW(Type))),"")</f>
        <v>0</v>
      </c>
      <c r="H9" s="13">
        <f t="array" aca="1" ref="H9" ca="1">IFERROR(INDEX(ColF,SUMPRODUCT((Noms=$A9)*(H$4&gt;=Debut)*(H$4&lt;=Fin),ROW(Type))),"")</f>
        <v>0</v>
      </c>
      <c r="I9" s="13">
        <f t="array" aca="1" ref="I9" ca="1">IFERROR(INDEX(ColF,SUMPRODUCT((Noms=$A9)*(I$4&gt;=Debut)*(I$4&lt;=Fin),ROW(Type))),"")</f>
        <v>0</v>
      </c>
      <c r="J9" s="13">
        <f t="array" aca="1" ref="J9" ca="1">IFERROR(INDEX(ColF,SUMPRODUCT((Noms=$A9)*(J$4&gt;=Debut)*(J$4&lt;=Fin),ROW(Type))),"")</f>
        <v>0</v>
      </c>
      <c r="K9" s="13">
        <f t="array" aca="1" ref="K9" ca="1">IFERROR(INDEX(ColF,SUMPRODUCT((Noms=$A9)*(K$4&gt;=Debut)*(K$4&lt;=Fin),ROW(Type))),"")</f>
        <v>0</v>
      </c>
      <c r="L9" s="13">
        <f t="array" aca="1" ref="L9" ca="1">IFERROR(INDEX(ColF,SUMPRODUCT((Noms=$A9)*(L$4&gt;=Debut)*(L$4&lt;=Fin),ROW(Type))),"")</f>
        <v>0</v>
      </c>
      <c r="M9" s="13">
        <f t="array" aca="1" ref="M9" ca="1">IFERROR(INDEX(ColF,SUMPRODUCT((Noms=$A9)*(M$4&gt;=Debut)*(M$4&lt;=Fin),ROW(Type))),"")</f>
        <v>0</v>
      </c>
      <c r="N9" s="13">
        <f t="array" aca="1" ref="N9" ca="1">IFERROR(INDEX(ColF,SUMPRODUCT((Noms=$A9)*(N$4&gt;=Debut)*(N$4&lt;=Fin),ROW(Type))),"")</f>
        <v>0</v>
      </c>
      <c r="O9" s="13">
        <f t="array" aca="1" ref="O9" ca="1">IFERROR(INDEX(ColF,SUMPRODUCT((Noms=$A9)*(O$4&gt;=Debut)*(O$4&lt;=Fin),ROW(Type))),"")</f>
        <v>0</v>
      </c>
      <c r="P9" s="13">
        <f t="array" aca="1" ref="P9" ca="1">IFERROR(INDEX(ColF,SUMPRODUCT((Noms=$A9)*(P$4&gt;=Debut)*(P$4&lt;=Fin),ROW(Type))),"")</f>
        <v>0</v>
      </c>
      <c r="Q9" s="13">
        <f t="array" aca="1" ref="Q9" ca="1">IFERROR(INDEX(ColF,SUMPRODUCT((Noms=$A9)*(Q$4&gt;=Debut)*(Q$4&lt;=Fin),ROW(Type))),"")</f>
        <v>0</v>
      </c>
      <c r="R9" s="13">
        <f t="array" aca="1" ref="R9" ca="1">IFERROR(INDEX(ColF,SUMPRODUCT((Noms=$A9)*(R$4&gt;=Debut)*(R$4&lt;=Fin),ROW(Type))),"")</f>
        <v>0</v>
      </c>
      <c r="S9" s="13">
        <f t="array" aca="1" ref="S9" ca="1">IFERROR(INDEX(ColF,SUMPRODUCT((Noms=$A9)*(S$4&gt;=Debut)*(S$4&lt;=Fin),ROW(Type))),"")</f>
        <v>0</v>
      </c>
      <c r="T9" s="13" t="str">
        <f t="array" aca="1" ref="T9" ca="1">IFERROR(INDEX(ColF,SUMPRODUCT((Noms=$A9)*(T$4&gt;=Debut)*(T$4&lt;=Fin),ROW(Type))),"")</f>
        <v>CP</v>
      </c>
      <c r="U9" s="13" t="str">
        <f t="array" aca="1" ref="U9" ca="1">IFERROR(INDEX(ColF,SUMPRODUCT((Noms=$A9)*(U$4&gt;=Debut)*(U$4&lt;=Fin),ROW(Type))),"")</f>
        <v>CP</v>
      </c>
      <c r="V9" s="13" t="str">
        <f t="array" aca="1" ref="V9" ca="1">IFERROR(INDEX(ColF,SUMPRODUCT((Noms=$A9)*(V$4&gt;=Debut)*(V$4&lt;=Fin),ROW(Type))),"")</f>
        <v>CP</v>
      </c>
      <c r="W9" s="13" t="str">
        <f t="array" aca="1" ref="W9" ca="1">IFERROR(INDEX(ColF,SUMPRODUCT((Noms=$A9)*(W$4&gt;=Debut)*(W$4&lt;=Fin),ROW(Type))),"")</f>
        <v>CP</v>
      </c>
      <c r="X9" s="13" t="str">
        <f t="array" aca="1" ref="X9" ca="1">IFERROR(INDEX(ColF,SUMPRODUCT((Noms=$A9)*(X$4&gt;=Debut)*(X$4&lt;=Fin),ROW(Type))),"")</f>
        <v>CP</v>
      </c>
      <c r="Y9" s="13" t="str">
        <f t="array" aca="1" ref="Y9" ca="1">IFERROR(INDEX(ColF,SUMPRODUCT((Noms=$A9)*(Y$4&gt;=Debut)*(Y$4&lt;=Fin),ROW(Type))),"")</f>
        <v>CP</v>
      </c>
      <c r="Z9" s="13" t="str">
        <f t="array" aca="1" ref="Z9" ca="1">IFERROR(INDEX(ColF,SUMPRODUCT((Noms=$A9)*(Z$4&gt;=Debut)*(Z$4&lt;=Fin),ROW(Type))),"")</f>
        <v>CP</v>
      </c>
      <c r="AA9" s="13" t="str">
        <f t="array" aca="1" ref="AA9" ca="1">IFERROR(INDEX(ColF,SUMPRODUCT((Noms=$A9)*(AA$4&gt;=Debut)*(AA$4&lt;=Fin),ROW(Type))),"")</f>
        <v>CP</v>
      </c>
      <c r="AB9" s="13" t="str">
        <f t="array" aca="1" ref="AB9" ca="1">IFERROR(INDEX(ColF,SUMPRODUCT((Noms=$A9)*(AB$4&gt;=Debut)*(AB$4&lt;=Fin),ROW(Type))),"")</f>
        <v>CP</v>
      </c>
      <c r="AC9" s="13" t="str">
        <f t="array" aca="1" ref="AC9" ca="1">IFERROR(INDEX(ColF,SUMPRODUCT((Noms=$A9)*(AC$4&gt;=Debut)*(AC$4&lt;=Fin),ROW(Type))),"")</f>
        <v>CP</v>
      </c>
      <c r="AD9" s="13" t="str">
        <f t="array" aca="1" ref="AD9" ca="1">IFERROR(INDEX(ColF,SUMPRODUCT((Noms=$A9)*(AD$4&gt;=Debut)*(AD$4&lt;=Fin),ROW(Type))),"")</f>
        <v>CP</v>
      </c>
      <c r="AE9" s="13" t="str">
        <f t="array" aca="1" ref="AE9" ca="1">IFERROR(INDEX(ColF,SUMPRODUCT((Noms=$A9)*(AE$4&gt;=Debut)*(AE$4&lt;=Fin),ROW(Type))),"")</f>
        <v>CP</v>
      </c>
      <c r="AF9" s="13" t="str">
        <f t="array" aca="1" ref="AF9" ca="1">IFERROR(INDEX(ColF,SUMPRODUCT((Noms=$A9)*(AF$4&gt;=Debut)*(AF$4&lt;=Fin),ROW(Type))),"")</f>
        <v>CP</v>
      </c>
      <c r="AG9" s="13" t="str">
        <f t="array" aca="1" ref="AG9" ca="1">IFERROR(INDEX(ColF,SUMPRODUCT((Noms=$A9)*(AG$4&gt;=Debut)*(AG$4&lt;=Fin),ROW(Type))),"")</f>
        <v>CP</v>
      </c>
    </row>
    <row r="10" spans="1:33" s="6" customFormat="1" ht="20.100000000000001" customHeight="1">
      <c r="A10" s="7" t="str">
        <f t="array" aca="1" ref="A10" ca="1">IFERROR(INDEX(ColA,MIN(IF(Postes=$L$2,IF(YEAR(Debut)=An,IF((MONTH(Debut)=MONTH(1&amp;$Q$2))+(MONTH(Fin)=MONTH(1&amp;$Q$2)),IF(COUNTIF(A$5:A9,Noms)=0,ROW(Noms))))))),"")</f>
        <v>Aline GOUTEY</v>
      </c>
      <c r="B10" s="33" t="str">
        <f ca="1">IF(A10=0,"",VLOOKUP(A10,Listes!B:D,3,0))</f>
        <v>MONTBRISON</v>
      </c>
      <c r="C10" s="13" t="str">
        <f t="array" aca="1" ref="C10" ca="1">IFERROR(INDEX(ColF,SUMPRODUCT((Noms=$A10)*(C$4&gt;=Debut)*(C$4&lt;=Fin),ROW(Type))),"")</f>
        <v>CP</v>
      </c>
      <c r="D10" s="13" t="str">
        <f t="array" aca="1" ref="D10" ca="1">IFERROR(INDEX(ColF,SUMPRODUCT((Noms=$A10)*(D$4&gt;=Debut)*(D$4&lt;=Fin),ROW(Type))),"")</f>
        <v>CP</v>
      </c>
      <c r="E10" s="13" t="str">
        <f t="array" aca="1" ref="E10" ca="1">IFERROR(INDEX(ColF,SUMPRODUCT((Noms=$A10)*(E$4&gt;=Debut)*(E$4&lt;=Fin),ROW(Type))),"")</f>
        <v>CP</v>
      </c>
      <c r="F10" s="13">
        <f t="array" aca="1" ref="F10" ca="1">IFERROR(INDEX(ColF,SUMPRODUCT((Noms=$A10)*(F$4&gt;=Debut)*(F$4&lt;=Fin),ROW(Type))),"")</f>
        <v>0</v>
      </c>
      <c r="G10" s="13">
        <f t="array" aca="1" ref="G10" ca="1">IFERROR(INDEX(ColF,SUMPRODUCT((Noms=$A10)*(G$4&gt;=Debut)*(G$4&lt;=Fin),ROW(Type))),"")</f>
        <v>0</v>
      </c>
      <c r="H10" s="13">
        <f t="array" aca="1" ref="H10" ca="1">IFERROR(INDEX(ColF,SUMPRODUCT((Noms=$A10)*(H$4&gt;=Debut)*(H$4&lt;=Fin),ROW(Type))),"")</f>
        <v>0</v>
      </c>
      <c r="I10" s="13">
        <f t="array" aca="1" ref="I10" ca="1">IFERROR(INDEX(ColF,SUMPRODUCT((Noms=$A10)*(I$4&gt;=Debut)*(I$4&lt;=Fin),ROW(Type))),"")</f>
        <v>0</v>
      </c>
      <c r="J10" s="13">
        <f t="array" aca="1" ref="J10" ca="1">IFERROR(INDEX(ColF,SUMPRODUCT((Noms=$A10)*(J$4&gt;=Debut)*(J$4&lt;=Fin),ROW(Type))),"")</f>
        <v>0</v>
      </c>
      <c r="K10" s="13">
        <f t="array" aca="1" ref="K10" ca="1">IFERROR(INDEX(ColF,SUMPRODUCT((Noms=$A10)*(K$4&gt;=Debut)*(K$4&lt;=Fin),ROW(Type))),"")</f>
        <v>0</v>
      </c>
      <c r="L10" s="13">
        <f t="array" aca="1" ref="L10" ca="1">IFERROR(INDEX(ColF,SUMPRODUCT((Noms=$A10)*(L$4&gt;=Debut)*(L$4&lt;=Fin),ROW(Type))),"")</f>
        <v>0</v>
      </c>
      <c r="M10" s="13">
        <f t="array" aca="1" ref="M10" ca="1">IFERROR(INDEX(ColF,SUMPRODUCT((Noms=$A10)*(M$4&gt;=Debut)*(M$4&lt;=Fin),ROW(Type))),"")</f>
        <v>0</v>
      </c>
      <c r="N10" s="13">
        <f t="array" aca="1" ref="N10" ca="1">IFERROR(INDEX(ColF,SUMPRODUCT((Noms=$A10)*(N$4&gt;=Debut)*(N$4&lt;=Fin),ROW(Type))),"")</f>
        <v>0</v>
      </c>
      <c r="O10" s="13">
        <f t="array" aca="1" ref="O10" ca="1">IFERROR(INDEX(ColF,SUMPRODUCT((Noms=$A10)*(O$4&gt;=Debut)*(O$4&lt;=Fin),ROW(Type))),"")</f>
        <v>0</v>
      </c>
      <c r="P10" s="13">
        <f t="array" aca="1" ref="P10" ca="1">IFERROR(INDEX(ColF,SUMPRODUCT((Noms=$A10)*(P$4&gt;=Debut)*(P$4&lt;=Fin),ROW(Type))),"")</f>
        <v>0</v>
      </c>
      <c r="Q10" s="13">
        <f t="array" aca="1" ref="Q10" ca="1">IFERROR(INDEX(ColF,SUMPRODUCT((Noms=$A10)*(Q$4&gt;=Debut)*(Q$4&lt;=Fin),ROW(Type))),"")</f>
        <v>0</v>
      </c>
      <c r="R10" s="13">
        <f t="array" aca="1" ref="R10" ca="1">IFERROR(INDEX(ColF,SUMPRODUCT((Noms=$A10)*(R$4&gt;=Debut)*(R$4&lt;=Fin),ROW(Type))),"")</f>
        <v>0</v>
      </c>
      <c r="S10" s="13">
        <f t="array" aca="1" ref="S10" ca="1">IFERROR(INDEX(ColF,SUMPRODUCT((Noms=$A10)*(S$4&gt;=Debut)*(S$4&lt;=Fin),ROW(Type))),"")</f>
        <v>0</v>
      </c>
      <c r="T10" s="13">
        <f t="array" aca="1" ref="T10" ca="1">IFERROR(INDEX(ColF,SUMPRODUCT((Noms=$A10)*(T$4&gt;=Debut)*(T$4&lt;=Fin),ROW(Type))),"")</f>
        <v>0</v>
      </c>
      <c r="U10" s="13">
        <f t="array" aca="1" ref="U10" ca="1">IFERROR(INDEX(ColF,SUMPRODUCT((Noms=$A10)*(U$4&gt;=Debut)*(U$4&lt;=Fin),ROW(Type))),"")</f>
        <v>0</v>
      </c>
      <c r="V10" s="13">
        <f t="array" aca="1" ref="V10" ca="1">IFERROR(INDEX(ColF,SUMPRODUCT((Noms=$A10)*(V$4&gt;=Debut)*(V$4&lt;=Fin),ROW(Type))),"")</f>
        <v>0</v>
      </c>
      <c r="W10" s="13">
        <f t="array" aca="1" ref="W10" ca="1">IFERROR(INDEX(ColF,SUMPRODUCT((Noms=$A10)*(W$4&gt;=Debut)*(W$4&lt;=Fin),ROW(Type))),"")</f>
        <v>0</v>
      </c>
      <c r="X10" s="13">
        <f t="array" aca="1" ref="X10" ca="1">IFERROR(INDEX(ColF,SUMPRODUCT((Noms=$A10)*(X$4&gt;=Debut)*(X$4&lt;=Fin),ROW(Type))),"")</f>
        <v>0</v>
      </c>
      <c r="Y10" s="13">
        <f t="array" aca="1" ref="Y10" ca="1">IFERROR(INDEX(ColF,SUMPRODUCT((Noms=$A10)*(Y$4&gt;=Debut)*(Y$4&lt;=Fin),ROW(Type))),"")</f>
        <v>0</v>
      </c>
      <c r="Z10" s="13">
        <f t="array" aca="1" ref="Z10" ca="1">IFERROR(INDEX(ColF,SUMPRODUCT((Noms=$A10)*(Z$4&gt;=Debut)*(Z$4&lt;=Fin),ROW(Type))),"")</f>
        <v>0</v>
      </c>
      <c r="AA10" s="13">
        <f t="array" aca="1" ref="AA10" ca="1">IFERROR(INDEX(ColF,SUMPRODUCT((Noms=$A10)*(AA$4&gt;=Debut)*(AA$4&lt;=Fin),ROW(Type))),"")</f>
        <v>0</v>
      </c>
      <c r="AB10" s="13">
        <f t="array" aca="1" ref="AB10" ca="1">IFERROR(INDEX(ColF,SUMPRODUCT((Noms=$A10)*(AB$4&gt;=Debut)*(AB$4&lt;=Fin),ROW(Type))),"")</f>
        <v>0</v>
      </c>
      <c r="AC10" s="13">
        <f t="array" aca="1" ref="AC10" ca="1">IFERROR(INDEX(ColF,SUMPRODUCT((Noms=$A10)*(AC$4&gt;=Debut)*(AC$4&lt;=Fin),ROW(Type))),"")</f>
        <v>0</v>
      </c>
      <c r="AD10" s="13">
        <f t="array" aca="1" ref="AD10" ca="1">IFERROR(INDEX(ColF,SUMPRODUCT((Noms=$A10)*(AD$4&gt;=Debut)*(AD$4&lt;=Fin),ROW(Type))),"")</f>
        <v>0</v>
      </c>
      <c r="AE10" s="13">
        <f t="array" aca="1" ref="AE10" ca="1">IFERROR(INDEX(ColF,SUMPRODUCT((Noms=$A10)*(AE$4&gt;=Debut)*(AE$4&lt;=Fin),ROW(Type))),"")</f>
        <v>0</v>
      </c>
      <c r="AF10" s="13">
        <f t="array" aca="1" ref="AF10" ca="1">IFERROR(INDEX(ColF,SUMPRODUCT((Noms=$A10)*(AF$4&gt;=Debut)*(AF$4&lt;=Fin),ROW(Type))),"")</f>
        <v>0</v>
      </c>
      <c r="AG10" s="13">
        <f t="array" aca="1" ref="AG10" ca="1">IFERROR(INDEX(ColF,SUMPRODUCT((Noms=$A10)*(AG$4&gt;=Debut)*(AG$4&lt;=Fin),ROW(Type))),"")</f>
        <v>0</v>
      </c>
    </row>
    <row r="11" spans="1:33" s="6" customFormat="1" ht="20.100000000000001" customHeight="1">
      <c r="A11" s="7" t="str">
        <f t="array" aca="1" ref="A11" ca="1">IFERROR(INDEX(ColA,MIN(IF(Postes=$L$2,IF(YEAR(Debut)=An,IF((MONTH(Debut)=MONTH(1&amp;$Q$2))+(MONTH(Fin)=MONTH(1&amp;$Q$2)),IF(COUNTIF(A$5:A10,Noms)=0,ROW(Noms))))))),"")</f>
        <v>Annabelle VILVERT</v>
      </c>
      <c r="B11" s="33" t="str">
        <f ca="1">IF(A11=0,"",VLOOKUP(A11,Listes!B:D,3,0))</f>
        <v>MONTBRISON</v>
      </c>
      <c r="C11" s="13">
        <f t="array" aca="1" ref="C11" ca="1">IFERROR(INDEX(ColF,SUMPRODUCT((Noms=$A11)*(C$4&gt;=Debut)*(C$4&lt;=Fin),ROW(Type))),"")</f>
        <v>0</v>
      </c>
      <c r="D11" s="13">
        <f t="array" aca="1" ref="D11" ca="1">IFERROR(INDEX(ColF,SUMPRODUCT((Noms=$A11)*(D$4&gt;=Debut)*(D$4&lt;=Fin),ROW(Type))),"")</f>
        <v>0</v>
      </c>
      <c r="E11" s="13">
        <f t="array" aca="1" ref="E11" ca="1">IFERROR(INDEX(ColF,SUMPRODUCT((Noms=$A11)*(E$4&gt;=Debut)*(E$4&lt;=Fin),ROW(Type))),"")</f>
        <v>0</v>
      </c>
      <c r="F11" s="13">
        <f t="array" aca="1" ref="F11" ca="1">IFERROR(INDEX(ColF,SUMPRODUCT((Noms=$A11)*(F$4&gt;=Debut)*(F$4&lt;=Fin),ROW(Type))),"")</f>
        <v>0</v>
      </c>
      <c r="G11" s="13">
        <f t="array" aca="1" ref="G11" ca="1">IFERROR(INDEX(ColF,SUMPRODUCT((Noms=$A11)*(G$4&gt;=Debut)*(G$4&lt;=Fin),ROW(Type))),"")</f>
        <v>0</v>
      </c>
      <c r="H11" s="13">
        <f t="array" aca="1" ref="H11" ca="1">IFERROR(INDEX(ColF,SUMPRODUCT((Noms=$A11)*(H$4&gt;=Debut)*(H$4&lt;=Fin),ROW(Type))),"")</f>
        <v>0</v>
      </c>
      <c r="I11" s="13">
        <f t="array" aca="1" ref="I11" ca="1">IFERROR(INDEX(ColF,SUMPRODUCT((Noms=$A11)*(I$4&gt;=Debut)*(I$4&lt;=Fin),ROW(Type))),"")</f>
        <v>0</v>
      </c>
      <c r="J11" s="13">
        <f t="array" aca="1" ref="J11" ca="1">IFERROR(INDEX(ColF,SUMPRODUCT((Noms=$A11)*(J$4&gt;=Debut)*(J$4&lt;=Fin),ROW(Type))),"")</f>
        <v>0</v>
      </c>
      <c r="K11" s="13">
        <f t="array" aca="1" ref="K11" ca="1">IFERROR(INDEX(ColF,SUMPRODUCT((Noms=$A11)*(K$4&gt;=Debut)*(K$4&lt;=Fin),ROW(Type))),"")</f>
        <v>0</v>
      </c>
      <c r="L11" s="13">
        <f t="array" aca="1" ref="L11" ca="1">IFERROR(INDEX(ColF,SUMPRODUCT((Noms=$A11)*(L$4&gt;=Debut)*(L$4&lt;=Fin),ROW(Type))),"")</f>
        <v>0</v>
      </c>
      <c r="M11" s="13">
        <f t="array" aca="1" ref="M11" ca="1">IFERROR(INDEX(ColF,SUMPRODUCT((Noms=$A11)*(M$4&gt;=Debut)*(M$4&lt;=Fin),ROW(Type))),"")</f>
        <v>0</v>
      </c>
      <c r="N11" s="13">
        <f t="array" aca="1" ref="N11" ca="1">IFERROR(INDEX(ColF,SUMPRODUCT((Noms=$A11)*(N$4&gt;=Debut)*(N$4&lt;=Fin),ROW(Type))),"")</f>
        <v>0</v>
      </c>
      <c r="O11" s="13">
        <f t="array" aca="1" ref="O11" ca="1">IFERROR(INDEX(ColF,SUMPRODUCT((Noms=$A11)*(O$4&gt;=Debut)*(O$4&lt;=Fin),ROW(Type))),"")</f>
        <v>0</v>
      </c>
      <c r="P11" s="13">
        <f t="array" aca="1" ref="P11" ca="1">IFERROR(INDEX(ColF,SUMPRODUCT((Noms=$A11)*(P$4&gt;=Debut)*(P$4&lt;=Fin),ROW(Type))),"")</f>
        <v>0</v>
      </c>
      <c r="Q11" s="13">
        <f t="array" aca="1" ref="Q11" ca="1">IFERROR(INDEX(ColF,SUMPRODUCT((Noms=$A11)*(Q$4&gt;=Debut)*(Q$4&lt;=Fin),ROW(Type))),"")</f>
        <v>0</v>
      </c>
      <c r="R11" s="13">
        <f t="array" aca="1" ref="R11" ca="1">IFERROR(INDEX(ColF,SUMPRODUCT((Noms=$A11)*(R$4&gt;=Debut)*(R$4&lt;=Fin),ROW(Type))),"")</f>
        <v>0</v>
      </c>
      <c r="S11" s="13">
        <f t="array" aca="1" ref="S11" ca="1">IFERROR(INDEX(ColF,SUMPRODUCT((Noms=$A11)*(S$4&gt;=Debut)*(S$4&lt;=Fin),ROW(Type))),"")</f>
        <v>0</v>
      </c>
      <c r="T11" s="13">
        <f t="array" aca="1" ref="T11" ca="1">IFERROR(INDEX(ColF,SUMPRODUCT((Noms=$A11)*(T$4&gt;=Debut)*(T$4&lt;=Fin),ROW(Type))),"")</f>
        <v>0</v>
      </c>
      <c r="U11" s="13">
        <f t="array" aca="1" ref="U11" ca="1">IFERROR(INDEX(ColF,SUMPRODUCT((Noms=$A11)*(U$4&gt;=Debut)*(U$4&lt;=Fin),ROW(Type))),"")</f>
        <v>0</v>
      </c>
      <c r="V11" s="13">
        <f t="array" aca="1" ref="V11" ca="1">IFERROR(INDEX(ColF,SUMPRODUCT((Noms=$A11)*(V$4&gt;=Debut)*(V$4&lt;=Fin),ROW(Type))),"")</f>
        <v>0</v>
      </c>
      <c r="W11" s="13">
        <f t="array" aca="1" ref="W11" ca="1">IFERROR(INDEX(ColF,SUMPRODUCT((Noms=$A11)*(W$4&gt;=Debut)*(W$4&lt;=Fin),ROW(Type))),"")</f>
        <v>0</v>
      </c>
      <c r="X11" s="13">
        <f t="array" aca="1" ref="X11" ca="1">IFERROR(INDEX(ColF,SUMPRODUCT((Noms=$A11)*(X$4&gt;=Debut)*(X$4&lt;=Fin),ROW(Type))),"")</f>
        <v>0</v>
      </c>
      <c r="Y11" s="13" t="str">
        <f t="array" aca="1" ref="Y11" ca="1">IFERROR(INDEX(ColF,SUMPRODUCT((Noms=$A11)*(Y$4&gt;=Debut)*(Y$4&lt;=Fin),ROW(Type))),"")</f>
        <v>RECUP</v>
      </c>
      <c r="Z11" s="13" t="str">
        <f t="array" aca="1" ref="Z11" ca="1">IFERROR(INDEX(ColF,SUMPRODUCT((Noms=$A11)*(Z$4&gt;=Debut)*(Z$4&lt;=Fin),ROW(Type))),"")</f>
        <v>RECUP</v>
      </c>
      <c r="AA11" s="13" t="str">
        <f t="array" aca="1" ref="AA11" ca="1">IFERROR(INDEX(ColF,SUMPRODUCT((Noms=$A11)*(AA$4&gt;=Debut)*(AA$4&lt;=Fin),ROW(Type))),"")</f>
        <v>CP</v>
      </c>
      <c r="AB11" s="13" t="str">
        <f t="array" aca="1" ref="AB11" ca="1">IFERROR(INDEX(ColF,SUMPRODUCT((Noms=$A11)*(AB$4&gt;=Debut)*(AB$4&lt;=Fin),ROW(Type))),"")</f>
        <v>CP</v>
      </c>
      <c r="AC11" s="13" t="str">
        <f t="array" aca="1" ref="AC11" ca="1">IFERROR(INDEX(ColF,SUMPRODUCT((Noms=$A11)*(AC$4&gt;=Debut)*(AC$4&lt;=Fin),ROW(Type))),"")</f>
        <v>CP</v>
      </c>
      <c r="AD11" s="13" t="str">
        <f t="array" aca="1" ref="AD11" ca="1">IFERROR(INDEX(ColF,SUMPRODUCT((Noms=$A11)*(AD$4&gt;=Debut)*(AD$4&lt;=Fin),ROW(Type))),"")</f>
        <v>CP</v>
      </c>
      <c r="AE11" s="13" t="str">
        <f t="array" aca="1" ref="AE11" ca="1">IFERROR(INDEX(ColF,SUMPRODUCT((Noms=$A11)*(AE$4&gt;=Debut)*(AE$4&lt;=Fin),ROW(Type))),"")</f>
        <v>CP</v>
      </c>
      <c r="AF11" s="13" t="str">
        <f t="array" aca="1" ref="AF11" ca="1">IFERROR(INDEX(ColF,SUMPRODUCT((Noms=$A11)*(AF$4&gt;=Debut)*(AF$4&lt;=Fin),ROW(Type))),"")</f>
        <v>CP</v>
      </c>
      <c r="AG11" s="13" t="str">
        <f t="array" aca="1" ref="AG11" ca="1">IFERROR(INDEX(ColF,SUMPRODUCT((Noms=$A11)*(AG$4&gt;=Debut)*(AG$4&lt;=Fin),ROW(Type))),"")</f>
        <v>CP</v>
      </c>
    </row>
    <row r="12" spans="1:33" s="6" customFormat="1" ht="20.100000000000001" customHeight="1">
      <c r="A12" s="7" t="str">
        <f t="array" aca="1" ref="A12" ca="1">IFERROR(INDEX(ColA,MIN(IF(Postes=$L$2,IF(YEAR(Debut)=An,IF((MONTH(Debut)=MONTH(1&amp;$Q$2))+(MONTH(Fin)=MONTH(1&amp;$Q$2)),IF(COUNTIF(A$5:A11,Noms)=0,ROW(Noms))))))),"")</f>
        <v>Cindy MARCOUX</v>
      </c>
      <c r="B12" s="33" t="str">
        <f ca="1">IF(A12=0,"",VLOOKUP(A12,Listes!B:D,3,0))</f>
        <v>MONTBRISON</v>
      </c>
      <c r="C12" s="13">
        <f t="array" aca="1" ref="C12" ca="1">IFERROR(INDEX(ColF,SUMPRODUCT((Noms=$A12)*(C$4&gt;=Debut)*(C$4&lt;=Fin),ROW(Type))),"")</f>
        <v>0</v>
      </c>
      <c r="D12" s="13">
        <f t="array" aca="1" ref="D12" ca="1">IFERROR(INDEX(ColF,SUMPRODUCT((Noms=$A12)*(D$4&gt;=Debut)*(D$4&lt;=Fin),ROW(Type))),"")</f>
        <v>0</v>
      </c>
      <c r="E12" s="13">
        <f t="array" aca="1" ref="E12" ca="1">IFERROR(INDEX(ColF,SUMPRODUCT((Noms=$A12)*(E$4&gt;=Debut)*(E$4&lt;=Fin),ROW(Type))),"")</f>
        <v>0</v>
      </c>
      <c r="F12" s="13" t="str">
        <f t="array" aca="1" ref="F12" ca="1">IFERROR(INDEX(ColF,SUMPRODUCT((Noms=$A12)*(F$4&gt;=Debut)*(F$4&lt;=Fin),ROW(Type))),"")</f>
        <v>CP</v>
      </c>
      <c r="G12" s="13" t="str">
        <f t="array" aca="1" ref="G12" ca="1">IFERROR(INDEX(ColF,SUMPRODUCT((Noms=$A12)*(G$4&gt;=Debut)*(G$4&lt;=Fin),ROW(Type))),"")</f>
        <v>CP</v>
      </c>
      <c r="H12" s="13" t="str">
        <f t="array" aca="1" ref="H12" ca="1">IFERROR(INDEX(ColF,SUMPRODUCT((Noms=$A12)*(H$4&gt;=Debut)*(H$4&lt;=Fin),ROW(Type))),"")</f>
        <v>CP</v>
      </c>
      <c r="I12" s="13" t="str">
        <f t="array" aca="1" ref="I12" ca="1">IFERROR(INDEX(ColF,SUMPRODUCT((Noms=$A12)*(I$4&gt;=Debut)*(I$4&lt;=Fin),ROW(Type))),"")</f>
        <v>CP</v>
      </c>
      <c r="J12" s="13" t="str">
        <f t="array" aca="1" ref="J12" ca="1">IFERROR(INDEX(ColF,SUMPRODUCT((Noms=$A12)*(J$4&gt;=Debut)*(J$4&lt;=Fin),ROW(Type))),"")</f>
        <v>CP</v>
      </c>
      <c r="K12" s="13" t="str">
        <f t="array" aca="1" ref="K12" ca="1">IFERROR(INDEX(ColF,SUMPRODUCT((Noms=$A12)*(K$4&gt;=Debut)*(K$4&lt;=Fin),ROW(Type))),"")</f>
        <v>CP</v>
      </c>
      <c r="L12" s="13" t="str">
        <f t="array" aca="1" ref="L12" ca="1">IFERROR(INDEX(ColF,SUMPRODUCT((Noms=$A12)*(L$4&gt;=Debut)*(L$4&lt;=Fin),ROW(Type))),"")</f>
        <v>CP</v>
      </c>
      <c r="M12" s="13" t="str">
        <f t="array" aca="1" ref="M12" ca="1">IFERROR(INDEX(ColF,SUMPRODUCT((Noms=$A12)*(M$4&gt;=Debut)*(M$4&lt;=Fin),ROW(Type))),"")</f>
        <v>CP</v>
      </c>
      <c r="N12" s="13" t="str">
        <f t="array" aca="1" ref="N12" ca="1">IFERROR(INDEX(ColF,SUMPRODUCT((Noms=$A12)*(N$4&gt;=Debut)*(N$4&lt;=Fin),ROW(Type))),"")</f>
        <v>CP</v>
      </c>
      <c r="O12" s="13" t="str">
        <f t="array" aca="1" ref="O12" ca="1">IFERROR(INDEX(ColF,SUMPRODUCT((Noms=$A12)*(O$4&gt;=Debut)*(O$4&lt;=Fin),ROW(Type))),"")</f>
        <v>CP</v>
      </c>
      <c r="P12" s="13" t="str">
        <f t="array" aca="1" ref="P12" ca="1">IFERROR(INDEX(ColF,SUMPRODUCT((Noms=$A12)*(P$4&gt;=Debut)*(P$4&lt;=Fin),ROW(Type))),"")</f>
        <v>CP</v>
      </c>
      <c r="Q12" s="13" t="str">
        <f t="array" aca="1" ref="Q12" ca="1">IFERROR(INDEX(ColF,SUMPRODUCT((Noms=$A12)*(Q$4&gt;=Debut)*(Q$4&lt;=Fin),ROW(Type))),"")</f>
        <v>CP</v>
      </c>
      <c r="R12" s="13" t="str">
        <f t="array" aca="1" ref="R12" ca="1">IFERROR(INDEX(ColF,SUMPRODUCT((Noms=$A12)*(R$4&gt;=Debut)*(R$4&lt;=Fin),ROW(Type))),"")</f>
        <v>CP</v>
      </c>
      <c r="S12" s="13" t="str">
        <f t="array" aca="1" ref="S12" ca="1">IFERROR(INDEX(ColF,SUMPRODUCT((Noms=$A12)*(S$4&gt;=Debut)*(S$4&lt;=Fin),ROW(Type))),"")</f>
        <v>CP</v>
      </c>
      <c r="T12" s="13" t="str">
        <f t="array" aca="1" ref="T12" ca="1">IFERROR(INDEX(ColF,SUMPRODUCT((Noms=$A12)*(T$4&gt;=Debut)*(T$4&lt;=Fin),ROW(Type))),"")</f>
        <v>CP</v>
      </c>
      <c r="U12" s="13" t="str">
        <f t="array" aca="1" ref="U12" ca="1">IFERROR(INDEX(ColF,SUMPRODUCT((Noms=$A12)*(U$4&gt;=Debut)*(U$4&lt;=Fin),ROW(Type))),"")</f>
        <v>CP</v>
      </c>
      <c r="V12" s="13" t="str">
        <f t="array" aca="1" ref="V12" ca="1">IFERROR(INDEX(ColF,SUMPRODUCT((Noms=$A12)*(V$4&gt;=Debut)*(V$4&lt;=Fin),ROW(Type))),"")</f>
        <v>CP</v>
      </c>
      <c r="W12" s="13" t="str">
        <f t="array" aca="1" ref="W12" ca="1">IFERROR(INDEX(ColF,SUMPRODUCT((Noms=$A12)*(W$4&gt;=Debut)*(W$4&lt;=Fin),ROW(Type))),"")</f>
        <v>CP</v>
      </c>
      <c r="X12" s="13" t="str">
        <f t="array" aca="1" ref="X12" ca="1">IFERROR(INDEX(ColF,SUMPRODUCT((Noms=$A12)*(X$4&gt;=Debut)*(X$4&lt;=Fin),ROW(Type))),"")</f>
        <v>CP</v>
      </c>
      <c r="Y12" s="13" t="str">
        <f t="array" aca="1" ref="Y12" ca="1">IFERROR(INDEX(ColF,SUMPRODUCT((Noms=$A12)*(Y$4&gt;=Debut)*(Y$4&lt;=Fin),ROW(Type))),"")</f>
        <v>CP</v>
      </c>
      <c r="Z12" s="13" t="str">
        <f t="array" aca="1" ref="Z12" ca="1">IFERROR(INDEX(ColF,SUMPRODUCT((Noms=$A12)*(Z$4&gt;=Debut)*(Z$4&lt;=Fin),ROW(Type))),"")</f>
        <v>CP</v>
      </c>
      <c r="AA12" s="13">
        <f t="array" aca="1" ref="AA12" ca="1">IFERROR(INDEX(ColF,SUMPRODUCT((Noms=$A12)*(AA$4&gt;=Debut)*(AA$4&lt;=Fin),ROW(Type))),"")</f>
        <v>0</v>
      </c>
      <c r="AB12" s="13">
        <f t="array" aca="1" ref="AB12" ca="1">IFERROR(INDEX(ColF,SUMPRODUCT((Noms=$A12)*(AB$4&gt;=Debut)*(AB$4&lt;=Fin),ROW(Type))),"")</f>
        <v>0</v>
      </c>
      <c r="AC12" s="13">
        <f t="array" aca="1" ref="AC12" ca="1">IFERROR(INDEX(ColF,SUMPRODUCT((Noms=$A12)*(AC$4&gt;=Debut)*(AC$4&lt;=Fin),ROW(Type))),"")</f>
        <v>0</v>
      </c>
      <c r="AD12" s="13">
        <f t="array" aca="1" ref="AD12" ca="1">IFERROR(INDEX(ColF,SUMPRODUCT((Noms=$A12)*(AD$4&gt;=Debut)*(AD$4&lt;=Fin),ROW(Type))),"")</f>
        <v>0</v>
      </c>
      <c r="AE12" s="13">
        <f t="array" aca="1" ref="AE12" ca="1">IFERROR(INDEX(ColF,SUMPRODUCT((Noms=$A12)*(AE$4&gt;=Debut)*(AE$4&lt;=Fin),ROW(Type))),"")</f>
        <v>0</v>
      </c>
      <c r="AF12" s="13">
        <f t="array" aca="1" ref="AF12" ca="1">IFERROR(INDEX(ColF,SUMPRODUCT((Noms=$A12)*(AF$4&gt;=Debut)*(AF$4&lt;=Fin),ROW(Type))),"")</f>
        <v>0</v>
      </c>
      <c r="AG12" s="13">
        <f t="array" aca="1" ref="AG12" ca="1">IFERROR(INDEX(ColF,SUMPRODUCT((Noms=$A12)*(AG$4&gt;=Debut)*(AG$4&lt;=Fin),ROW(Type))),"")</f>
        <v>0</v>
      </c>
    </row>
    <row r="13" spans="1:33" s="6" customFormat="1" ht="20.100000000000001" customHeight="1">
      <c r="A13" s="7" t="str">
        <f t="array" aca="1" ref="A13" ca="1">IFERROR(INDEX(ColA,MIN(IF(Postes=$L$2,IF(YEAR(Debut)=An,IF((MONTH(Debut)=MONTH(1&amp;$Q$2))+(MONTH(Fin)=MONTH(1&amp;$Q$2)),IF(COUNTIF(A$5:A12,Noms)=0,ROW(Noms))))))),"")</f>
        <v>Solange GOUTTEFARDE</v>
      </c>
      <c r="B13" s="33" t="str">
        <f ca="1">IF(A13=0,"",VLOOKUP(A13,Listes!B:D,3,0))</f>
        <v>AU PAIN PERDU</v>
      </c>
      <c r="C13" s="13" t="str">
        <f t="array" aca="1" ref="C13" ca="1">IFERROR(INDEX(ColF,SUMPRODUCT((Noms=$A13)*(C$4&gt;=Debut)*(C$4&lt;=Fin),ROW(Type))),"")</f>
        <v>CP</v>
      </c>
      <c r="D13" s="13" t="str">
        <f t="array" aca="1" ref="D13" ca="1">IFERROR(INDEX(ColF,SUMPRODUCT((Noms=$A13)*(D$4&gt;=Debut)*(D$4&lt;=Fin),ROW(Type))),"")</f>
        <v>CP</v>
      </c>
      <c r="E13" s="13" t="str">
        <f t="array" aca="1" ref="E13" ca="1">IFERROR(INDEX(ColF,SUMPRODUCT((Noms=$A13)*(E$4&gt;=Debut)*(E$4&lt;=Fin),ROW(Type))),"")</f>
        <v>CP</v>
      </c>
      <c r="F13" s="13" t="str">
        <f t="array" aca="1" ref="F13" ca="1">IFERROR(INDEX(ColF,SUMPRODUCT((Noms=$A13)*(F$4&gt;=Debut)*(F$4&lt;=Fin),ROW(Type))),"")</f>
        <v>CP</v>
      </c>
      <c r="G13" s="13" t="str">
        <f t="array" aca="1" ref="G13" ca="1">IFERROR(INDEX(ColF,SUMPRODUCT((Noms=$A13)*(G$4&gt;=Debut)*(G$4&lt;=Fin),ROW(Type))),"")</f>
        <v>CP</v>
      </c>
      <c r="H13" s="13" t="str">
        <f t="array" aca="1" ref="H13" ca="1">IFERROR(INDEX(ColF,SUMPRODUCT((Noms=$A13)*(H$4&gt;=Debut)*(H$4&lt;=Fin),ROW(Type))),"")</f>
        <v>CP</v>
      </c>
      <c r="I13" s="13" t="str">
        <f t="array" aca="1" ref="I13" ca="1">IFERROR(INDEX(ColF,SUMPRODUCT((Noms=$A13)*(I$4&gt;=Debut)*(I$4&lt;=Fin),ROW(Type))),"")</f>
        <v>CP</v>
      </c>
      <c r="J13" s="13" t="str">
        <f t="array" aca="1" ref="J13" ca="1">IFERROR(INDEX(ColF,SUMPRODUCT((Noms=$A13)*(J$4&gt;=Debut)*(J$4&lt;=Fin),ROW(Type))),"")</f>
        <v>CP</v>
      </c>
      <c r="K13" s="13" t="str">
        <f t="array" aca="1" ref="K13" ca="1">IFERROR(INDEX(ColF,SUMPRODUCT((Noms=$A13)*(K$4&gt;=Debut)*(K$4&lt;=Fin),ROW(Type))),"")</f>
        <v>CP</v>
      </c>
      <c r="L13" s="13" t="str">
        <f t="array" aca="1" ref="L13" ca="1">IFERROR(INDEX(ColF,SUMPRODUCT((Noms=$A13)*(L$4&gt;=Debut)*(L$4&lt;=Fin),ROW(Type))),"")</f>
        <v>CP</v>
      </c>
      <c r="M13" s="13">
        <f t="array" aca="1" ref="M13" ca="1">IFERROR(INDEX(ColF,SUMPRODUCT((Noms=$A13)*(M$4&gt;=Debut)*(M$4&lt;=Fin),ROW(Type))),"")</f>
        <v>0</v>
      </c>
      <c r="N13" s="13">
        <f t="array" aca="1" ref="N13" ca="1">IFERROR(INDEX(ColF,SUMPRODUCT((Noms=$A13)*(N$4&gt;=Debut)*(N$4&lt;=Fin),ROW(Type))),"")</f>
        <v>0</v>
      </c>
      <c r="O13" s="13">
        <f t="array" aca="1" ref="O13" ca="1">IFERROR(INDEX(ColF,SUMPRODUCT((Noms=$A13)*(O$4&gt;=Debut)*(O$4&lt;=Fin),ROW(Type))),"")</f>
        <v>0</v>
      </c>
      <c r="P13" s="13">
        <f t="array" aca="1" ref="P13" ca="1">IFERROR(INDEX(ColF,SUMPRODUCT((Noms=$A13)*(P$4&gt;=Debut)*(P$4&lt;=Fin),ROW(Type))),"")</f>
        <v>0</v>
      </c>
      <c r="Q13" s="13">
        <f t="array" aca="1" ref="Q13" ca="1">IFERROR(INDEX(ColF,SUMPRODUCT((Noms=$A13)*(Q$4&gt;=Debut)*(Q$4&lt;=Fin),ROW(Type))),"")</f>
        <v>0</v>
      </c>
      <c r="R13" s="13">
        <f t="array" aca="1" ref="R13" ca="1">IFERROR(INDEX(ColF,SUMPRODUCT((Noms=$A13)*(R$4&gt;=Debut)*(R$4&lt;=Fin),ROW(Type))),"")</f>
        <v>0</v>
      </c>
      <c r="S13" s="13">
        <f t="array" aca="1" ref="S13" ca="1">IFERROR(INDEX(ColF,SUMPRODUCT((Noms=$A13)*(S$4&gt;=Debut)*(S$4&lt;=Fin),ROW(Type))),"")</f>
        <v>0</v>
      </c>
      <c r="T13" s="13">
        <f t="array" aca="1" ref="T13" ca="1">IFERROR(INDEX(ColF,SUMPRODUCT((Noms=$A13)*(T$4&gt;=Debut)*(T$4&lt;=Fin),ROW(Type))),"")</f>
        <v>0</v>
      </c>
      <c r="U13" s="13">
        <f t="array" aca="1" ref="U13" ca="1">IFERROR(INDEX(ColF,SUMPRODUCT((Noms=$A13)*(U$4&gt;=Debut)*(U$4&lt;=Fin),ROW(Type))),"")</f>
        <v>0</v>
      </c>
      <c r="V13" s="13">
        <f t="array" aca="1" ref="V13" ca="1">IFERROR(INDEX(ColF,SUMPRODUCT((Noms=$A13)*(V$4&gt;=Debut)*(V$4&lt;=Fin),ROW(Type))),"")</f>
        <v>0</v>
      </c>
      <c r="W13" s="13">
        <f t="array" aca="1" ref="W13" ca="1">IFERROR(INDEX(ColF,SUMPRODUCT((Noms=$A13)*(W$4&gt;=Debut)*(W$4&lt;=Fin),ROW(Type))),"")</f>
        <v>0</v>
      </c>
      <c r="X13" s="13">
        <f t="array" aca="1" ref="X13" ca="1">IFERROR(INDEX(ColF,SUMPRODUCT((Noms=$A13)*(X$4&gt;=Debut)*(X$4&lt;=Fin),ROW(Type))),"")</f>
        <v>0</v>
      </c>
      <c r="Y13" s="13">
        <f t="array" aca="1" ref="Y13" ca="1">IFERROR(INDEX(ColF,SUMPRODUCT((Noms=$A13)*(Y$4&gt;=Debut)*(Y$4&lt;=Fin),ROW(Type))),"")</f>
        <v>0</v>
      </c>
      <c r="Z13" s="13">
        <f t="array" aca="1" ref="Z13" ca="1">IFERROR(INDEX(ColF,SUMPRODUCT((Noms=$A13)*(Z$4&gt;=Debut)*(Z$4&lt;=Fin),ROW(Type))),"")</f>
        <v>0</v>
      </c>
      <c r="AA13" s="13">
        <f t="array" aca="1" ref="AA13" ca="1">IFERROR(INDEX(ColF,SUMPRODUCT((Noms=$A13)*(AA$4&gt;=Debut)*(AA$4&lt;=Fin),ROW(Type))),"")</f>
        <v>0</v>
      </c>
      <c r="AB13" s="13">
        <f t="array" aca="1" ref="AB13" ca="1">IFERROR(INDEX(ColF,SUMPRODUCT((Noms=$A13)*(AB$4&gt;=Debut)*(AB$4&lt;=Fin),ROW(Type))),"")</f>
        <v>0</v>
      </c>
      <c r="AC13" s="13">
        <f t="array" aca="1" ref="AC13" ca="1">IFERROR(INDEX(ColF,SUMPRODUCT((Noms=$A13)*(AC$4&gt;=Debut)*(AC$4&lt;=Fin),ROW(Type))),"")</f>
        <v>0</v>
      </c>
      <c r="AD13" s="13">
        <f t="array" aca="1" ref="AD13" ca="1">IFERROR(INDEX(ColF,SUMPRODUCT((Noms=$A13)*(AD$4&gt;=Debut)*(AD$4&lt;=Fin),ROW(Type))),"")</f>
        <v>0</v>
      </c>
      <c r="AE13" s="13">
        <f t="array" aca="1" ref="AE13" ca="1">IFERROR(INDEX(ColF,SUMPRODUCT((Noms=$A13)*(AE$4&gt;=Debut)*(AE$4&lt;=Fin),ROW(Type))),"")</f>
        <v>0</v>
      </c>
      <c r="AF13" s="13">
        <f t="array" aca="1" ref="AF13" ca="1">IFERROR(INDEX(ColF,SUMPRODUCT((Noms=$A13)*(AF$4&gt;=Debut)*(AF$4&lt;=Fin),ROW(Type))),"")</f>
        <v>0</v>
      </c>
      <c r="AG13" s="13">
        <f t="array" aca="1" ref="AG13" ca="1">IFERROR(INDEX(ColF,SUMPRODUCT((Noms=$A13)*(AG$4&gt;=Debut)*(AG$4&lt;=Fin),ROW(Type))),"")</f>
        <v>0</v>
      </c>
    </row>
    <row r="14" spans="1:33" s="6" customFormat="1" ht="20.100000000000001" customHeight="1">
      <c r="A14" s="7" t="str">
        <f t="array" aca="1" ref="A14" ca="1">IFERROR(INDEX(ColA,MIN(IF(Postes=$L$2,IF(YEAR(Debut)=An,IF((MONTH(Debut)=MONTH(1&amp;$Q$2))+(MONTH(Fin)=MONTH(1&amp;$Q$2)),IF(COUNTIF(A$5:A13,Noms)=0,ROW(Noms))))))),"")</f>
        <v>Freycenet Jocelyne</v>
      </c>
      <c r="B14" s="33" t="str">
        <f ca="1">IF(A14=0,"",VLOOKUP(A14,Listes!B:D,3,0))</f>
        <v>AU PAIN PERDU</v>
      </c>
      <c r="C14" s="13">
        <f t="array" aca="1" ref="C14" ca="1">IFERROR(INDEX(ColF,SUMPRODUCT((Noms=$A14)*(C$4&gt;=Debut)*(C$4&lt;=Fin),ROW(Type))),"")</f>
        <v>0</v>
      </c>
      <c r="D14" s="13">
        <f t="array" aca="1" ref="D14" ca="1">IFERROR(INDEX(ColF,SUMPRODUCT((Noms=$A14)*(D$4&gt;=Debut)*(D$4&lt;=Fin),ROW(Type))),"")</f>
        <v>0</v>
      </c>
      <c r="E14" s="13">
        <f t="array" aca="1" ref="E14" ca="1">IFERROR(INDEX(ColF,SUMPRODUCT((Noms=$A14)*(E$4&gt;=Debut)*(E$4&lt;=Fin),ROW(Type))),"")</f>
        <v>0</v>
      </c>
      <c r="F14" s="13">
        <f t="array" aca="1" ref="F14" ca="1">IFERROR(INDEX(ColF,SUMPRODUCT((Noms=$A14)*(F$4&gt;=Debut)*(F$4&lt;=Fin),ROW(Type))),"")</f>
        <v>0</v>
      </c>
      <c r="G14" s="13">
        <f t="array" aca="1" ref="G14" ca="1">IFERROR(INDEX(ColF,SUMPRODUCT((Noms=$A14)*(G$4&gt;=Debut)*(G$4&lt;=Fin),ROW(Type))),"")</f>
        <v>0</v>
      </c>
      <c r="H14" s="13">
        <f t="array" aca="1" ref="H14" ca="1">IFERROR(INDEX(ColF,SUMPRODUCT((Noms=$A14)*(H$4&gt;=Debut)*(H$4&lt;=Fin),ROW(Type))),"")</f>
        <v>0</v>
      </c>
      <c r="I14" s="13">
        <f t="array" aca="1" ref="I14" ca="1">IFERROR(INDEX(ColF,SUMPRODUCT((Noms=$A14)*(I$4&gt;=Debut)*(I$4&lt;=Fin),ROW(Type))),"")</f>
        <v>0</v>
      </c>
      <c r="J14" s="13">
        <f t="array" aca="1" ref="J14" ca="1">IFERROR(INDEX(ColF,SUMPRODUCT((Noms=$A14)*(J$4&gt;=Debut)*(J$4&lt;=Fin),ROW(Type))),"")</f>
        <v>0</v>
      </c>
      <c r="K14" s="13">
        <f t="array" aca="1" ref="K14" ca="1">IFERROR(INDEX(ColF,SUMPRODUCT((Noms=$A14)*(K$4&gt;=Debut)*(K$4&lt;=Fin),ROW(Type))),"")</f>
        <v>0</v>
      </c>
      <c r="L14" s="13">
        <f t="array" aca="1" ref="L14" ca="1">IFERROR(INDEX(ColF,SUMPRODUCT((Noms=$A14)*(L$4&gt;=Debut)*(L$4&lt;=Fin),ROW(Type))),"")</f>
        <v>0</v>
      </c>
      <c r="M14" s="13">
        <f t="array" aca="1" ref="M14" ca="1">IFERROR(INDEX(ColF,SUMPRODUCT((Noms=$A14)*(M$4&gt;=Debut)*(M$4&lt;=Fin),ROW(Type))),"")</f>
        <v>0</v>
      </c>
      <c r="N14" s="13">
        <f t="array" aca="1" ref="N14" ca="1">IFERROR(INDEX(ColF,SUMPRODUCT((Noms=$A14)*(N$4&gt;=Debut)*(N$4&lt;=Fin),ROW(Type))),"")</f>
        <v>0</v>
      </c>
      <c r="O14" s="13">
        <f t="array" aca="1" ref="O14" ca="1">IFERROR(INDEX(ColF,SUMPRODUCT((Noms=$A14)*(O$4&gt;=Debut)*(O$4&lt;=Fin),ROW(Type))),"")</f>
        <v>0</v>
      </c>
      <c r="P14" s="13">
        <f t="array" aca="1" ref="P14" ca="1">IFERROR(INDEX(ColF,SUMPRODUCT((Noms=$A14)*(P$4&gt;=Debut)*(P$4&lt;=Fin),ROW(Type))),"")</f>
        <v>0</v>
      </c>
      <c r="Q14" s="13">
        <f t="array" aca="1" ref="Q14" ca="1">IFERROR(INDEX(ColF,SUMPRODUCT((Noms=$A14)*(Q$4&gt;=Debut)*(Q$4&lt;=Fin),ROW(Type))),"")</f>
        <v>0</v>
      </c>
      <c r="R14" s="13">
        <f t="array" aca="1" ref="R14" ca="1">IFERROR(INDEX(ColF,SUMPRODUCT((Noms=$A14)*(R$4&gt;=Debut)*(R$4&lt;=Fin),ROW(Type))),"")</f>
        <v>0</v>
      </c>
      <c r="S14" s="13">
        <f t="array" aca="1" ref="S14" ca="1">IFERROR(INDEX(ColF,SUMPRODUCT((Noms=$A14)*(S$4&gt;=Debut)*(S$4&lt;=Fin),ROW(Type))),"")</f>
        <v>0</v>
      </c>
      <c r="T14" s="13">
        <f t="array" aca="1" ref="T14" ca="1">IFERROR(INDEX(ColF,SUMPRODUCT((Noms=$A14)*(T$4&gt;=Debut)*(T$4&lt;=Fin),ROW(Type))),"")</f>
        <v>0</v>
      </c>
      <c r="U14" s="13">
        <f t="array" aca="1" ref="U14" ca="1">IFERROR(INDEX(ColF,SUMPRODUCT((Noms=$A14)*(U$4&gt;=Debut)*(U$4&lt;=Fin),ROW(Type))),"")</f>
        <v>0</v>
      </c>
      <c r="V14" s="13">
        <f t="array" aca="1" ref="V14" ca="1">IFERROR(INDEX(ColF,SUMPRODUCT((Noms=$A14)*(V$4&gt;=Debut)*(V$4&lt;=Fin),ROW(Type))),"")</f>
        <v>0</v>
      </c>
      <c r="W14" s="13">
        <f t="array" aca="1" ref="W14" ca="1">IFERROR(INDEX(ColF,SUMPRODUCT((Noms=$A14)*(W$4&gt;=Debut)*(W$4&lt;=Fin),ROW(Type))),"")</f>
        <v>0</v>
      </c>
      <c r="X14" s="13">
        <f t="array" aca="1" ref="X14" ca="1">IFERROR(INDEX(ColF,SUMPRODUCT((Noms=$A14)*(X$4&gt;=Debut)*(X$4&lt;=Fin),ROW(Type))),"")</f>
        <v>0</v>
      </c>
      <c r="Y14" s="13">
        <f t="array" aca="1" ref="Y14" ca="1">IFERROR(INDEX(ColF,SUMPRODUCT((Noms=$A14)*(Y$4&gt;=Debut)*(Y$4&lt;=Fin),ROW(Type))),"")</f>
        <v>0</v>
      </c>
      <c r="Z14" s="13">
        <f t="array" aca="1" ref="Z14" ca="1">IFERROR(INDEX(ColF,SUMPRODUCT((Noms=$A14)*(Z$4&gt;=Debut)*(Z$4&lt;=Fin),ROW(Type))),"")</f>
        <v>0</v>
      </c>
      <c r="AA14" s="13" t="str">
        <f t="array" aca="1" ref="AA14" ca="1">IFERROR(INDEX(ColF,SUMPRODUCT((Noms=$A14)*(AA$4&gt;=Debut)*(AA$4&lt;=Fin),ROW(Type))),"")</f>
        <v>CP</v>
      </c>
      <c r="AB14" s="13" t="str">
        <f t="array" aca="1" ref="AB14" ca="1">IFERROR(INDEX(ColF,SUMPRODUCT((Noms=$A14)*(AB$4&gt;=Debut)*(AB$4&lt;=Fin),ROW(Type))),"")</f>
        <v>CP</v>
      </c>
      <c r="AC14" s="13" t="str">
        <f t="array" aca="1" ref="AC14" ca="1">IFERROR(INDEX(ColF,SUMPRODUCT((Noms=$A14)*(AC$4&gt;=Debut)*(AC$4&lt;=Fin),ROW(Type))),"")</f>
        <v>CP</v>
      </c>
      <c r="AD14" s="13" t="str">
        <f t="array" aca="1" ref="AD14" ca="1">IFERROR(INDEX(ColF,SUMPRODUCT((Noms=$A14)*(AD$4&gt;=Debut)*(AD$4&lt;=Fin),ROW(Type))),"")</f>
        <v>CP</v>
      </c>
      <c r="AE14" s="13" t="str">
        <f t="array" aca="1" ref="AE14" ca="1">IFERROR(INDEX(ColF,SUMPRODUCT((Noms=$A14)*(AE$4&gt;=Debut)*(AE$4&lt;=Fin),ROW(Type))),"")</f>
        <v>CP</v>
      </c>
      <c r="AF14" s="13" t="str">
        <f t="array" aca="1" ref="AF14" ca="1">IFERROR(INDEX(ColF,SUMPRODUCT((Noms=$A14)*(AF$4&gt;=Debut)*(AF$4&lt;=Fin),ROW(Type))),"")</f>
        <v>CP</v>
      </c>
      <c r="AG14" s="13" t="str">
        <f t="array" aca="1" ref="AG14" ca="1">IFERROR(INDEX(ColF,SUMPRODUCT((Noms=$A14)*(AG$4&gt;=Debut)*(AG$4&lt;=Fin),ROW(Type))),"")</f>
        <v>CP</v>
      </c>
    </row>
    <row r="15" spans="1:33" s="6" customFormat="1" ht="20.100000000000001" customHeight="1">
      <c r="A15" s="7" t="str">
        <f t="array" aca="1" ref="A15" ca="1">IFERROR(INDEX(ColA,MIN(IF(Postes=$L$2,IF(YEAR(Debut)=An,IF((MONTH(Debut)=MONTH(1&amp;$Q$2))+(MONTH(Fin)=MONTH(1&amp;$Q$2)),IF(COUNTIF(A$5:A14,Noms)=0,ROW(Noms))))))),"")</f>
        <v>Marie-Do BEGONIN</v>
      </c>
      <c r="B15" s="33" t="str">
        <f ca="1">IF(A15=0,"",VLOOKUP(A15,Listes!B:D,3,0))</f>
        <v>AU PAIN PERDU</v>
      </c>
      <c r="C15" s="13">
        <f t="array" aca="1" ref="C15" ca="1">IFERROR(INDEX(ColF,SUMPRODUCT((Noms=$A15)*(C$4&gt;=Debut)*(C$4&lt;=Fin),ROW(Type))),"")</f>
        <v>0</v>
      </c>
      <c r="D15" s="13">
        <f t="array" aca="1" ref="D15" ca="1">IFERROR(INDEX(ColF,SUMPRODUCT((Noms=$A15)*(D$4&gt;=Debut)*(D$4&lt;=Fin),ROW(Type))),"")</f>
        <v>0</v>
      </c>
      <c r="E15" s="13">
        <f t="array" aca="1" ref="E15" ca="1">IFERROR(INDEX(ColF,SUMPRODUCT((Noms=$A15)*(E$4&gt;=Debut)*(E$4&lt;=Fin),ROW(Type))),"")</f>
        <v>0</v>
      </c>
      <c r="F15" s="13">
        <f t="array" aca="1" ref="F15" ca="1">IFERROR(INDEX(ColF,SUMPRODUCT((Noms=$A15)*(F$4&gt;=Debut)*(F$4&lt;=Fin),ROW(Type))),"")</f>
        <v>0</v>
      </c>
      <c r="G15" s="13">
        <f t="array" aca="1" ref="G15" ca="1">IFERROR(INDEX(ColF,SUMPRODUCT((Noms=$A15)*(G$4&gt;=Debut)*(G$4&lt;=Fin),ROW(Type))),"")</f>
        <v>0</v>
      </c>
      <c r="H15" s="13">
        <f t="array" aca="1" ref="H15" ca="1">IFERROR(INDEX(ColF,SUMPRODUCT((Noms=$A15)*(H$4&gt;=Debut)*(H$4&lt;=Fin),ROW(Type))),"")</f>
        <v>0</v>
      </c>
      <c r="I15" s="13">
        <f t="array" aca="1" ref="I15" ca="1">IFERROR(INDEX(ColF,SUMPRODUCT((Noms=$A15)*(I$4&gt;=Debut)*(I$4&lt;=Fin),ROW(Type))),"")</f>
        <v>0</v>
      </c>
      <c r="J15" s="13">
        <f t="array" aca="1" ref="J15" ca="1">IFERROR(INDEX(ColF,SUMPRODUCT((Noms=$A15)*(J$4&gt;=Debut)*(J$4&lt;=Fin),ROW(Type))),"")</f>
        <v>0</v>
      </c>
      <c r="K15" s="13">
        <f t="array" aca="1" ref="K15" ca="1">IFERROR(INDEX(ColF,SUMPRODUCT((Noms=$A15)*(K$4&gt;=Debut)*(K$4&lt;=Fin),ROW(Type))),"")</f>
        <v>0</v>
      </c>
      <c r="L15" s="13">
        <f t="array" aca="1" ref="L15" ca="1">IFERROR(INDEX(ColF,SUMPRODUCT((Noms=$A15)*(L$4&gt;=Debut)*(L$4&lt;=Fin),ROW(Type))),"")</f>
        <v>0</v>
      </c>
      <c r="M15" s="13" t="str">
        <f t="array" aca="1" ref="M15" ca="1">IFERROR(INDEX(ColF,SUMPRODUCT((Noms=$A15)*(M$4&gt;=Debut)*(M$4&lt;=Fin),ROW(Type))),"")</f>
        <v>CP</v>
      </c>
      <c r="N15" s="13" t="str">
        <f t="array" aca="1" ref="N15" ca="1">IFERROR(INDEX(ColF,SUMPRODUCT((Noms=$A15)*(N$4&gt;=Debut)*(N$4&lt;=Fin),ROW(Type))),"")</f>
        <v>CP</v>
      </c>
      <c r="O15" s="13" t="str">
        <f t="array" aca="1" ref="O15" ca="1">IFERROR(INDEX(ColF,SUMPRODUCT((Noms=$A15)*(O$4&gt;=Debut)*(O$4&lt;=Fin),ROW(Type))),"")</f>
        <v>CP</v>
      </c>
      <c r="P15" s="13" t="str">
        <f t="array" aca="1" ref="P15" ca="1">IFERROR(INDEX(ColF,SUMPRODUCT((Noms=$A15)*(P$4&gt;=Debut)*(P$4&lt;=Fin),ROW(Type))),"")</f>
        <v>CP</v>
      </c>
      <c r="Q15" s="13" t="str">
        <f t="array" aca="1" ref="Q15" ca="1">IFERROR(INDEX(ColF,SUMPRODUCT((Noms=$A15)*(Q$4&gt;=Debut)*(Q$4&lt;=Fin),ROW(Type))),"")</f>
        <v>CP</v>
      </c>
      <c r="R15" s="13" t="str">
        <f t="array" aca="1" ref="R15" ca="1">IFERROR(INDEX(ColF,SUMPRODUCT((Noms=$A15)*(R$4&gt;=Debut)*(R$4&lt;=Fin),ROW(Type))),"")</f>
        <v>CP</v>
      </c>
      <c r="S15" s="13" t="str">
        <f t="array" aca="1" ref="S15" ca="1">IFERROR(INDEX(ColF,SUMPRODUCT((Noms=$A15)*(S$4&gt;=Debut)*(S$4&lt;=Fin),ROW(Type))),"")</f>
        <v>CP</v>
      </c>
      <c r="T15" s="13" t="str">
        <f t="array" aca="1" ref="T15" ca="1">IFERROR(INDEX(ColF,SUMPRODUCT((Noms=$A15)*(T$4&gt;=Debut)*(T$4&lt;=Fin),ROW(Type))),"")</f>
        <v>CP</v>
      </c>
      <c r="U15" s="13" t="str">
        <f t="array" aca="1" ref="U15" ca="1">IFERROR(INDEX(ColF,SUMPRODUCT((Noms=$A15)*(U$4&gt;=Debut)*(U$4&lt;=Fin),ROW(Type))),"")</f>
        <v>CP</v>
      </c>
      <c r="V15" s="13" t="str">
        <f t="array" aca="1" ref="V15" ca="1">IFERROR(INDEX(ColF,SUMPRODUCT((Noms=$A15)*(V$4&gt;=Debut)*(V$4&lt;=Fin),ROW(Type))),"")</f>
        <v>CP</v>
      </c>
      <c r="W15" s="13" t="str">
        <f t="array" aca="1" ref="W15" ca="1">IFERROR(INDEX(ColF,SUMPRODUCT((Noms=$A15)*(W$4&gt;=Debut)*(W$4&lt;=Fin),ROW(Type))),"")</f>
        <v>CP</v>
      </c>
      <c r="X15" s="13" t="str">
        <f t="array" aca="1" ref="X15" ca="1">IFERROR(INDEX(ColF,SUMPRODUCT((Noms=$A15)*(X$4&gt;=Debut)*(X$4&lt;=Fin),ROW(Type))),"")</f>
        <v>CP</v>
      </c>
      <c r="Y15" s="13" t="str">
        <f t="array" aca="1" ref="Y15" ca="1">IFERROR(INDEX(ColF,SUMPRODUCT((Noms=$A15)*(Y$4&gt;=Debut)*(Y$4&lt;=Fin),ROW(Type))),"")</f>
        <v>CP</v>
      </c>
      <c r="Z15" s="13" t="str">
        <f t="array" aca="1" ref="Z15" ca="1">IFERROR(INDEX(ColF,SUMPRODUCT((Noms=$A15)*(Z$4&gt;=Debut)*(Z$4&lt;=Fin),ROW(Type))),"")</f>
        <v>CP</v>
      </c>
      <c r="AA15" s="13">
        <f t="array" aca="1" ref="AA15" ca="1">IFERROR(INDEX(ColF,SUMPRODUCT((Noms=$A15)*(AA$4&gt;=Debut)*(AA$4&lt;=Fin),ROW(Type))),"")</f>
        <v>0</v>
      </c>
      <c r="AB15" s="13">
        <f t="array" aca="1" ref="AB15" ca="1">IFERROR(INDEX(ColF,SUMPRODUCT((Noms=$A15)*(AB$4&gt;=Debut)*(AB$4&lt;=Fin),ROW(Type))),"")</f>
        <v>0</v>
      </c>
      <c r="AC15" s="13">
        <f t="array" aca="1" ref="AC15" ca="1">IFERROR(INDEX(ColF,SUMPRODUCT((Noms=$A15)*(AC$4&gt;=Debut)*(AC$4&lt;=Fin),ROW(Type))),"")</f>
        <v>0</v>
      </c>
      <c r="AD15" s="13">
        <f t="array" aca="1" ref="AD15" ca="1">IFERROR(INDEX(ColF,SUMPRODUCT((Noms=$A15)*(AD$4&gt;=Debut)*(AD$4&lt;=Fin),ROW(Type))),"")</f>
        <v>0</v>
      </c>
      <c r="AE15" s="13">
        <f t="array" aca="1" ref="AE15" ca="1">IFERROR(INDEX(ColF,SUMPRODUCT((Noms=$A15)*(AE$4&gt;=Debut)*(AE$4&lt;=Fin),ROW(Type))),"")</f>
        <v>0</v>
      </c>
      <c r="AF15" s="13">
        <f t="array" aca="1" ref="AF15" ca="1">IFERROR(INDEX(ColF,SUMPRODUCT((Noms=$A15)*(AF$4&gt;=Debut)*(AF$4&lt;=Fin),ROW(Type))),"")</f>
        <v>0</v>
      </c>
      <c r="AG15" s="13">
        <f t="array" aca="1" ref="AG15" ca="1">IFERROR(INDEX(ColF,SUMPRODUCT((Noms=$A15)*(AG$4&gt;=Debut)*(AG$4&lt;=Fin),ROW(Type))),"")</f>
        <v>0</v>
      </c>
    </row>
    <row r="16" spans="1:33" s="6" customFormat="1" ht="20.100000000000001" customHeight="1">
      <c r="A16" s="7">
        <f t="array" aca="1" ref="A16" ca="1">IFERROR(INDEX(ColA,MIN(IF(Postes=$L$2,IF(YEAR(Debut)=An,IF((MONTH(Debut)=MONTH(1&amp;$Q$2))+(MONTH(Fin)=MONTH(1&amp;$Q$2)),IF(COUNTIF(A$5:A15,Noms)=0,ROW(Noms))))))),"")</f>
        <v>0</v>
      </c>
      <c r="B16" s="33" t="str">
        <f ca="1">IF(A16=0,"",VLOOKUP(A16,Listes!B:D,3,0))</f>
        <v/>
      </c>
      <c r="C16" s="13">
        <f t="array" aca="1" ref="C16" ca="1">IFERROR(INDEX(ColF,SUMPRODUCT((Noms=$A16)*(C$4&gt;=Debut)*(C$4&lt;=Fin),ROW(Type))),"")</f>
        <v>0</v>
      </c>
      <c r="D16" s="13">
        <f t="array" aca="1" ref="D16" ca="1">IFERROR(INDEX(ColF,SUMPRODUCT((Noms=$A16)*(D$4&gt;=Debut)*(D$4&lt;=Fin),ROW(Type))),"")</f>
        <v>0</v>
      </c>
      <c r="E16" s="13">
        <f t="array" aca="1" ref="E16" ca="1">IFERROR(INDEX(ColF,SUMPRODUCT((Noms=$A16)*(E$4&gt;=Debut)*(E$4&lt;=Fin),ROW(Type))),"")</f>
        <v>0</v>
      </c>
      <c r="F16" s="13">
        <f t="array" aca="1" ref="F16" ca="1">IFERROR(INDEX(ColF,SUMPRODUCT((Noms=$A16)*(F$4&gt;=Debut)*(F$4&lt;=Fin),ROW(Type))),"")</f>
        <v>0</v>
      </c>
      <c r="G16" s="13">
        <f t="array" aca="1" ref="G16" ca="1">IFERROR(INDEX(ColF,SUMPRODUCT((Noms=$A16)*(G$4&gt;=Debut)*(G$4&lt;=Fin),ROW(Type))),"")</f>
        <v>0</v>
      </c>
      <c r="H16" s="13">
        <f t="array" aca="1" ref="H16" ca="1">IFERROR(INDEX(ColF,SUMPRODUCT((Noms=$A16)*(H$4&gt;=Debut)*(H$4&lt;=Fin),ROW(Type))),"")</f>
        <v>0</v>
      </c>
      <c r="I16" s="13">
        <f t="array" aca="1" ref="I16" ca="1">IFERROR(INDEX(ColF,SUMPRODUCT((Noms=$A16)*(I$4&gt;=Debut)*(I$4&lt;=Fin),ROW(Type))),"")</f>
        <v>0</v>
      </c>
      <c r="J16" s="13">
        <f t="array" aca="1" ref="J16" ca="1">IFERROR(INDEX(ColF,SUMPRODUCT((Noms=$A16)*(J$4&gt;=Debut)*(J$4&lt;=Fin),ROW(Type))),"")</f>
        <v>0</v>
      </c>
      <c r="K16" s="13">
        <f t="array" aca="1" ref="K16" ca="1">IFERROR(INDEX(ColF,SUMPRODUCT((Noms=$A16)*(K$4&gt;=Debut)*(K$4&lt;=Fin),ROW(Type))),"")</f>
        <v>0</v>
      </c>
      <c r="L16" s="13">
        <f t="array" aca="1" ref="L16" ca="1">IFERROR(INDEX(ColF,SUMPRODUCT((Noms=$A16)*(L$4&gt;=Debut)*(L$4&lt;=Fin),ROW(Type))),"")</f>
        <v>0</v>
      </c>
      <c r="M16" s="13">
        <f t="array" aca="1" ref="M16" ca="1">IFERROR(INDEX(ColF,SUMPRODUCT((Noms=$A16)*(M$4&gt;=Debut)*(M$4&lt;=Fin),ROW(Type))),"")</f>
        <v>0</v>
      </c>
      <c r="N16" s="13">
        <f t="array" aca="1" ref="N16" ca="1">IFERROR(INDEX(ColF,SUMPRODUCT((Noms=$A16)*(N$4&gt;=Debut)*(N$4&lt;=Fin),ROW(Type))),"")</f>
        <v>0</v>
      </c>
      <c r="O16" s="13">
        <f t="array" aca="1" ref="O16" ca="1">IFERROR(INDEX(ColF,SUMPRODUCT((Noms=$A16)*(O$4&gt;=Debut)*(O$4&lt;=Fin),ROW(Type))),"")</f>
        <v>0</v>
      </c>
      <c r="P16" s="13">
        <f t="array" aca="1" ref="P16" ca="1">IFERROR(INDEX(ColF,SUMPRODUCT((Noms=$A16)*(P$4&gt;=Debut)*(P$4&lt;=Fin),ROW(Type))),"")</f>
        <v>0</v>
      </c>
      <c r="Q16" s="13">
        <f t="array" aca="1" ref="Q16" ca="1">IFERROR(INDEX(ColF,SUMPRODUCT((Noms=$A16)*(Q$4&gt;=Debut)*(Q$4&lt;=Fin),ROW(Type))),"")</f>
        <v>0</v>
      </c>
      <c r="R16" s="13">
        <f t="array" aca="1" ref="R16" ca="1">IFERROR(INDEX(ColF,SUMPRODUCT((Noms=$A16)*(R$4&gt;=Debut)*(R$4&lt;=Fin),ROW(Type))),"")</f>
        <v>0</v>
      </c>
      <c r="S16" s="13">
        <f t="array" aca="1" ref="S16" ca="1">IFERROR(INDEX(ColF,SUMPRODUCT((Noms=$A16)*(S$4&gt;=Debut)*(S$4&lt;=Fin),ROW(Type))),"")</f>
        <v>0</v>
      </c>
      <c r="T16" s="13">
        <f t="array" aca="1" ref="T16" ca="1">IFERROR(INDEX(ColF,SUMPRODUCT((Noms=$A16)*(T$4&gt;=Debut)*(T$4&lt;=Fin),ROW(Type))),"")</f>
        <v>0</v>
      </c>
      <c r="U16" s="13">
        <f t="array" aca="1" ref="U16" ca="1">IFERROR(INDEX(ColF,SUMPRODUCT((Noms=$A16)*(U$4&gt;=Debut)*(U$4&lt;=Fin),ROW(Type))),"")</f>
        <v>0</v>
      </c>
      <c r="V16" s="13">
        <f t="array" aca="1" ref="V16" ca="1">IFERROR(INDEX(ColF,SUMPRODUCT((Noms=$A16)*(V$4&gt;=Debut)*(V$4&lt;=Fin),ROW(Type))),"")</f>
        <v>0</v>
      </c>
      <c r="W16" s="13">
        <f t="array" aca="1" ref="W16" ca="1">IFERROR(INDEX(ColF,SUMPRODUCT((Noms=$A16)*(W$4&gt;=Debut)*(W$4&lt;=Fin),ROW(Type))),"")</f>
        <v>0</v>
      </c>
      <c r="X16" s="13">
        <f t="array" aca="1" ref="X16" ca="1">IFERROR(INDEX(ColF,SUMPRODUCT((Noms=$A16)*(X$4&gt;=Debut)*(X$4&lt;=Fin),ROW(Type))),"")</f>
        <v>0</v>
      </c>
      <c r="Y16" s="13">
        <f t="array" aca="1" ref="Y16" ca="1">IFERROR(INDEX(ColF,SUMPRODUCT((Noms=$A16)*(Y$4&gt;=Debut)*(Y$4&lt;=Fin),ROW(Type))),"")</f>
        <v>0</v>
      </c>
      <c r="Z16" s="13">
        <f t="array" aca="1" ref="Z16" ca="1">IFERROR(INDEX(ColF,SUMPRODUCT((Noms=$A16)*(Z$4&gt;=Debut)*(Z$4&lt;=Fin),ROW(Type))),"")</f>
        <v>0</v>
      </c>
      <c r="AA16" s="13">
        <f t="array" aca="1" ref="AA16" ca="1">IFERROR(INDEX(ColF,SUMPRODUCT((Noms=$A16)*(AA$4&gt;=Debut)*(AA$4&lt;=Fin),ROW(Type))),"")</f>
        <v>0</v>
      </c>
      <c r="AB16" s="13">
        <f t="array" aca="1" ref="AB16" ca="1">IFERROR(INDEX(ColF,SUMPRODUCT((Noms=$A16)*(AB$4&gt;=Debut)*(AB$4&lt;=Fin),ROW(Type))),"")</f>
        <v>0</v>
      </c>
      <c r="AC16" s="13">
        <f t="array" aca="1" ref="AC16" ca="1">IFERROR(INDEX(ColF,SUMPRODUCT((Noms=$A16)*(AC$4&gt;=Debut)*(AC$4&lt;=Fin),ROW(Type))),"")</f>
        <v>0</v>
      </c>
      <c r="AD16" s="13">
        <f t="array" aca="1" ref="AD16" ca="1">IFERROR(INDEX(ColF,SUMPRODUCT((Noms=$A16)*(AD$4&gt;=Debut)*(AD$4&lt;=Fin),ROW(Type))),"")</f>
        <v>0</v>
      </c>
      <c r="AE16" s="13">
        <f t="array" aca="1" ref="AE16" ca="1">IFERROR(INDEX(ColF,SUMPRODUCT((Noms=$A16)*(AE$4&gt;=Debut)*(AE$4&lt;=Fin),ROW(Type))),"")</f>
        <v>0</v>
      </c>
      <c r="AF16" s="13">
        <f t="array" aca="1" ref="AF16" ca="1">IFERROR(INDEX(ColF,SUMPRODUCT((Noms=$A16)*(AF$4&gt;=Debut)*(AF$4&lt;=Fin),ROW(Type))),"")</f>
        <v>0</v>
      </c>
      <c r="AG16" s="13">
        <f t="array" aca="1" ref="AG16" ca="1">IFERROR(INDEX(ColF,SUMPRODUCT((Noms=$A16)*(AG$4&gt;=Debut)*(AG$4&lt;=Fin),ROW(Type))),"")</f>
        <v>0</v>
      </c>
    </row>
    <row r="17" spans="1:46" s="6" customFormat="1" ht="20.100000000000001" customHeight="1">
      <c r="A17" s="7">
        <f t="array" aca="1" ref="A17" ca="1">IFERROR(INDEX(ColA,MIN(IF(Postes=$L$2,IF(YEAR(Debut)=An,IF((MONTH(Debut)=MONTH(1&amp;$Q$2))+(MONTH(Fin)=MONTH(1&amp;$Q$2)),IF(COUNTIF(A$5:A16,Noms)=0,ROW(Noms))))))),"")</f>
        <v>0</v>
      </c>
      <c r="B17" s="33" t="str">
        <f ca="1">IF(A17=0,"",VLOOKUP(A17,Listes!B:D,3,0))</f>
        <v/>
      </c>
      <c r="C17" s="13">
        <f t="array" aca="1" ref="C17" ca="1">IFERROR(INDEX(ColF,SUMPRODUCT((Noms=$A17)*(C$4&gt;=Debut)*(C$4&lt;=Fin),ROW(Type))),"")</f>
        <v>0</v>
      </c>
      <c r="D17" s="13">
        <f t="array" aca="1" ref="D17" ca="1">IFERROR(INDEX(ColF,SUMPRODUCT((Noms=$A17)*(D$4&gt;=Debut)*(D$4&lt;=Fin),ROW(Type))),"")</f>
        <v>0</v>
      </c>
      <c r="E17" s="13">
        <f t="array" aca="1" ref="E17" ca="1">IFERROR(INDEX(ColF,SUMPRODUCT((Noms=$A17)*(E$4&gt;=Debut)*(E$4&lt;=Fin),ROW(Type))),"")</f>
        <v>0</v>
      </c>
      <c r="F17" s="13">
        <f t="array" aca="1" ref="F17" ca="1">IFERROR(INDEX(ColF,SUMPRODUCT((Noms=$A17)*(F$4&gt;=Debut)*(F$4&lt;=Fin),ROW(Type))),"")</f>
        <v>0</v>
      </c>
      <c r="G17" s="13">
        <f t="array" aca="1" ref="G17" ca="1">IFERROR(INDEX(ColF,SUMPRODUCT((Noms=$A17)*(G$4&gt;=Debut)*(G$4&lt;=Fin),ROW(Type))),"")</f>
        <v>0</v>
      </c>
      <c r="H17" s="13">
        <f t="array" aca="1" ref="H17" ca="1">IFERROR(INDEX(ColF,SUMPRODUCT((Noms=$A17)*(H$4&gt;=Debut)*(H$4&lt;=Fin),ROW(Type))),"")</f>
        <v>0</v>
      </c>
      <c r="I17" s="13">
        <f t="array" aca="1" ref="I17" ca="1">IFERROR(INDEX(ColF,SUMPRODUCT((Noms=$A17)*(I$4&gt;=Debut)*(I$4&lt;=Fin),ROW(Type))),"")</f>
        <v>0</v>
      </c>
      <c r="J17" s="13">
        <f t="array" aca="1" ref="J17" ca="1">IFERROR(INDEX(ColF,SUMPRODUCT((Noms=$A17)*(J$4&gt;=Debut)*(J$4&lt;=Fin),ROW(Type))),"")</f>
        <v>0</v>
      </c>
      <c r="K17" s="13">
        <f t="array" aca="1" ref="K17" ca="1">IFERROR(INDEX(ColF,SUMPRODUCT((Noms=$A17)*(K$4&gt;=Debut)*(K$4&lt;=Fin),ROW(Type))),"")</f>
        <v>0</v>
      </c>
      <c r="L17" s="13">
        <f t="array" aca="1" ref="L17" ca="1">IFERROR(INDEX(ColF,SUMPRODUCT((Noms=$A17)*(L$4&gt;=Debut)*(L$4&lt;=Fin),ROW(Type))),"")</f>
        <v>0</v>
      </c>
      <c r="M17" s="13">
        <f t="array" aca="1" ref="M17" ca="1">IFERROR(INDEX(ColF,SUMPRODUCT((Noms=$A17)*(M$4&gt;=Debut)*(M$4&lt;=Fin),ROW(Type))),"")</f>
        <v>0</v>
      </c>
      <c r="N17" s="13">
        <f t="array" aca="1" ref="N17" ca="1">IFERROR(INDEX(ColF,SUMPRODUCT((Noms=$A17)*(N$4&gt;=Debut)*(N$4&lt;=Fin),ROW(Type))),"")</f>
        <v>0</v>
      </c>
      <c r="O17" s="13">
        <f t="array" aca="1" ref="O17" ca="1">IFERROR(INDEX(ColF,SUMPRODUCT((Noms=$A17)*(O$4&gt;=Debut)*(O$4&lt;=Fin),ROW(Type))),"")</f>
        <v>0</v>
      </c>
      <c r="P17" s="13">
        <f t="array" aca="1" ref="P17" ca="1">IFERROR(INDEX(ColF,SUMPRODUCT((Noms=$A17)*(P$4&gt;=Debut)*(P$4&lt;=Fin),ROW(Type))),"")</f>
        <v>0</v>
      </c>
      <c r="Q17" s="13">
        <f t="array" aca="1" ref="Q17" ca="1">IFERROR(INDEX(ColF,SUMPRODUCT((Noms=$A17)*(Q$4&gt;=Debut)*(Q$4&lt;=Fin),ROW(Type))),"")</f>
        <v>0</v>
      </c>
      <c r="R17" s="13">
        <f t="array" aca="1" ref="R17" ca="1">IFERROR(INDEX(ColF,SUMPRODUCT((Noms=$A17)*(R$4&gt;=Debut)*(R$4&lt;=Fin),ROW(Type))),"")</f>
        <v>0</v>
      </c>
      <c r="S17" s="13">
        <f t="array" aca="1" ref="S17" ca="1">IFERROR(INDEX(ColF,SUMPRODUCT((Noms=$A17)*(S$4&gt;=Debut)*(S$4&lt;=Fin),ROW(Type))),"")</f>
        <v>0</v>
      </c>
      <c r="T17" s="13">
        <f t="array" aca="1" ref="T17" ca="1">IFERROR(INDEX(ColF,SUMPRODUCT((Noms=$A17)*(T$4&gt;=Debut)*(T$4&lt;=Fin),ROW(Type))),"")</f>
        <v>0</v>
      </c>
      <c r="U17" s="13">
        <f t="array" aca="1" ref="U17" ca="1">IFERROR(INDEX(ColF,SUMPRODUCT((Noms=$A17)*(U$4&gt;=Debut)*(U$4&lt;=Fin),ROW(Type))),"")</f>
        <v>0</v>
      </c>
      <c r="V17" s="13">
        <f t="array" aca="1" ref="V17" ca="1">IFERROR(INDEX(ColF,SUMPRODUCT((Noms=$A17)*(V$4&gt;=Debut)*(V$4&lt;=Fin),ROW(Type))),"")</f>
        <v>0</v>
      </c>
      <c r="W17" s="13">
        <f t="array" aca="1" ref="W17" ca="1">IFERROR(INDEX(ColF,SUMPRODUCT((Noms=$A17)*(W$4&gt;=Debut)*(W$4&lt;=Fin),ROW(Type))),"")</f>
        <v>0</v>
      </c>
      <c r="X17" s="13">
        <f t="array" aca="1" ref="X17" ca="1">IFERROR(INDEX(ColF,SUMPRODUCT((Noms=$A17)*(X$4&gt;=Debut)*(X$4&lt;=Fin),ROW(Type))),"")</f>
        <v>0</v>
      </c>
      <c r="Y17" s="13">
        <f t="array" aca="1" ref="Y17" ca="1">IFERROR(INDEX(ColF,SUMPRODUCT((Noms=$A17)*(Y$4&gt;=Debut)*(Y$4&lt;=Fin),ROW(Type))),"")</f>
        <v>0</v>
      </c>
      <c r="Z17" s="13">
        <f t="array" aca="1" ref="Z17" ca="1">IFERROR(INDEX(ColF,SUMPRODUCT((Noms=$A17)*(Z$4&gt;=Debut)*(Z$4&lt;=Fin),ROW(Type))),"")</f>
        <v>0</v>
      </c>
      <c r="AA17" s="13">
        <f t="array" aca="1" ref="AA17" ca="1">IFERROR(INDEX(ColF,SUMPRODUCT((Noms=$A17)*(AA$4&gt;=Debut)*(AA$4&lt;=Fin),ROW(Type))),"")</f>
        <v>0</v>
      </c>
      <c r="AB17" s="13">
        <f t="array" aca="1" ref="AB17" ca="1">IFERROR(INDEX(ColF,SUMPRODUCT((Noms=$A17)*(AB$4&gt;=Debut)*(AB$4&lt;=Fin),ROW(Type))),"")</f>
        <v>0</v>
      </c>
      <c r="AC17" s="13">
        <f t="array" aca="1" ref="AC17" ca="1">IFERROR(INDEX(ColF,SUMPRODUCT((Noms=$A17)*(AC$4&gt;=Debut)*(AC$4&lt;=Fin),ROW(Type))),"")</f>
        <v>0</v>
      </c>
      <c r="AD17" s="13">
        <f t="array" aca="1" ref="AD17" ca="1">IFERROR(INDEX(ColF,SUMPRODUCT((Noms=$A17)*(AD$4&gt;=Debut)*(AD$4&lt;=Fin),ROW(Type))),"")</f>
        <v>0</v>
      </c>
      <c r="AE17" s="13">
        <f t="array" aca="1" ref="AE17" ca="1">IFERROR(INDEX(ColF,SUMPRODUCT((Noms=$A17)*(AE$4&gt;=Debut)*(AE$4&lt;=Fin),ROW(Type))),"")</f>
        <v>0</v>
      </c>
      <c r="AF17" s="13">
        <f t="array" aca="1" ref="AF17" ca="1">IFERROR(INDEX(ColF,SUMPRODUCT((Noms=$A17)*(AF$4&gt;=Debut)*(AF$4&lt;=Fin),ROW(Type))),"")</f>
        <v>0</v>
      </c>
      <c r="AG17" s="13">
        <f t="array" aca="1" ref="AG17" ca="1">IFERROR(INDEX(ColF,SUMPRODUCT((Noms=$A17)*(AG$4&gt;=Debut)*(AG$4&lt;=Fin),ROW(Type))),"")</f>
        <v>0</v>
      </c>
    </row>
    <row r="18" spans="1:46" s="6" customFormat="1" ht="20.100000000000001" customHeight="1">
      <c r="A18" s="7">
        <f t="array" aca="1" ref="A18" ca="1">IFERROR(INDEX(ColA,MIN(IF(Postes=$L$2,IF(YEAR(Debut)=An,IF((MONTH(Debut)=MONTH(1&amp;$Q$2))+(MONTH(Fin)=MONTH(1&amp;$Q$2)),IF(COUNTIF(A$5:A17,Noms)=0,ROW(Noms))))))),"")</f>
        <v>0</v>
      </c>
      <c r="B18" s="33" t="str">
        <f ca="1">IF(A18=0,"",VLOOKUP(A18,Listes!B:D,3,0))</f>
        <v/>
      </c>
      <c r="C18" s="13">
        <f t="array" aca="1" ref="C18" ca="1">IFERROR(INDEX(ColF,SUMPRODUCT((Noms=$A18)*(C$4&gt;=Debut)*(C$4&lt;=Fin),ROW(Type))),"")</f>
        <v>0</v>
      </c>
      <c r="D18" s="13">
        <f t="array" aca="1" ref="D18" ca="1">IFERROR(INDEX(ColF,SUMPRODUCT((Noms=$A18)*(D$4&gt;=Debut)*(D$4&lt;=Fin),ROW(Type))),"")</f>
        <v>0</v>
      </c>
      <c r="E18" s="13">
        <f t="array" aca="1" ref="E18" ca="1">IFERROR(INDEX(ColF,SUMPRODUCT((Noms=$A18)*(E$4&gt;=Debut)*(E$4&lt;=Fin),ROW(Type))),"")</f>
        <v>0</v>
      </c>
      <c r="F18" s="13">
        <f t="array" aca="1" ref="F18" ca="1">IFERROR(INDEX(ColF,SUMPRODUCT((Noms=$A18)*(F$4&gt;=Debut)*(F$4&lt;=Fin),ROW(Type))),"")</f>
        <v>0</v>
      </c>
      <c r="G18" s="13">
        <f t="array" aca="1" ref="G18" ca="1">IFERROR(INDEX(ColF,SUMPRODUCT((Noms=$A18)*(G$4&gt;=Debut)*(G$4&lt;=Fin),ROW(Type))),"")</f>
        <v>0</v>
      </c>
      <c r="H18" s="13">
        <f t="array" aca="1" ref="H18" ca="1">IFERROR(INDEX(ColF,SUMPRODUCT((Noms=$A18)*(H$4&gt;=Debut)*(H$4&lt;=Fin),ROW(Type))),"")</f>
        <v>0</v>
      </c>
      <c r="I18" s="13">
        <f t="array" aca="1" ref="I18" ca="1">IFERROR(INDEX(ColF,SUMPRODUCT((Noms=$A18)*(I$4&gt;=Debut)*(I$4&lt;=Fin),ROW(Type))),"")</f>
        <v>0</v>
      </c>
      <c r="J18" s="13">
        <f t="array" aca="1" ref="J18" ca="1">IFERROR(INDEX(ColF,SUMPRODUCT((Noms=$A18)*(J$4&gt;=Debut)*(J$4&lt;=Fin),ROW(Type))),"")</f>
        <v>0</v>
      </c>
      <c r="K18" s="13">
        <f t="array" aca="1" ref="K18" ca="1">IFERROR(INDEX(ColF,SUMPRODUCT((Noms=$A18)*(K$4&gt;=Debut)*(K$4&lt;=Fin),ROW(Type))),"")</f>
        <v>0</v>
      </c>
      <c r="L18" s="13">
        <f t="array" aca="1" ref="L18" ca="1">IFERROR(INDEX(ColF,SUMPRODUCT((Noms=$A18)*(L$4&gt;=Debut)*(L$4&lt;=Fin),ROW(Type))),"")</f>
        <v>0</v>
      </c>
      <c r="M18" s="13">
        <f t="array" aca="1" ref="M18" ca="1">IFERROR(INDEX(ColF,SUMPRODUCT((Noms=$A18)*(M$4&gt;=Debut)*(M$4&lt;=Fin),ROW(Type))),"")</f>
        <v>0</v>
      </c>
      <c r="N18" s="13">
        <f t="array" aca="1" ref="N18" ca="1">IFERROR(INDEX(ColF,SUMPRODUCT((Noms=$A18)*(N$4&gt;=Debut)*(N$4&lt;=Fin),ROW(Type))),"")</f>
        <v>0</v>
      </c>
      <c r="O18" s="13">
        <f t="array" aca="1" ref="O18" ca="1">IFERROR(INDEX(ColF,SUMPRODUCT((Noms=$A18)*(O$4&gt;=Debut)*(O$4&lt;=Fin),ROW(Type))),"")</f>
        <v>0</v>
      </c>
      <c r="P18" s="13">
        <f t="array" aca="1" ref="P18" ca="1">IFERROR(INDEX(ColF,SUMPRODUCT((Noms=$A18)*(P$4&gt;=Debut)*(P$4&lt;=Fin),ROW(Type))),"")</f>
        <v>0</v>
      </c>
      <c r="Q18" s="13">
        <f t="array" aca="1" ref="Q18" ca="1">IFERROR(INDEX(ColF,SUMPRODUCT((Noms=$A18)*(Q$4&gt;=Debut)*(Q$4&lt;=Fin),ROW(Type))),"")</f>
        <v>0</v>
      </c>
      <c r="R18" s="13">
        <f t="array" aca="1" ref="R18" ca="1">IFERROR(INDEX(ColF,SUMPRODUCT((Noms=$A18)*(R$4&gt;=Debut)*(R$4&lt;=Fin),ROW(Type))),"")</f>
        <v>0</v>
      </c>
      <c r="S18" s="13">
        <f t="array" aca="1" ref="S18" ca="1">IFERROR(INDEX(ColF,SUMPRODUCT((Noms=$A18)*(S$4&gt;=Debut)*(S$4&lt;=Fin),ROW(Type))),"")</f>
        <v>0</v>
      </c>
      <c r="T18" s="13">
        <f t="array" aca="1" ref="T18" ca="1">IFERROR(INDEX(ColF,SUMPRODUCT((Noms=$A18)*(T$4&gt;=Debut)*(T$4&lt;=Fin),ROW(Type))),"")</f>
        <v>0</v>
      </c>
      <c r="U18" s="13">
        <f t="array" aca="1" ref="U18" ca="1">IFERROR(INDEX(ColF,SUMPRODUCT((Noms=$A18)*(U$4&gt;=Debut)*(U$4&lt;=Fin),ROW(Type))),"")</f>
        <v>0</v>
      </c>
      <c r="V18" s="13">
        <f t="array" aca="1" ref="V18" ca="1">IFERROR(INDEX(ColF,SUMPRODUCT((Noms=$A18)*(V$4&gt;=Debut)*(V$4&lt;=Fin),ROW(Type))),"")</f>
        <v>0</v>
      </c>
      <c r="W18" s="13">
        <f t="array" aca="1" ref="W18" ca="1">IFERROR(INDEX(ColF,SUMPRODUCT((Noms=$A18)*(W$4&gt;=Debut)*(W$4&lt;=Fin),ROW(Type))),"")</f>
        <v>0</v>
      </c>
      <c r="X18" s="13">
        <f t="array" aca="1" ref="X18" ca="1">IFERROR(INDEX(ColF,SUMPRODUCT((Noms=$A18)*(X$4&gt;=Debut)*(X$4&lt;=Fin),ROW(Type))),"")</f>
        <v>0</v>
      </c>
      <c r="Y18" s="13">
        <f t="array" aca="1" ref="Y18" ca="1">IFERROR(INDEX(ColF,SUMPRODUCT((Noms=$A18)*(Y$4&gt;=Debut)*(Y$4&lt;=Fin),ROW(Type))),"")</f>
        <v>0</v>
      </c>
      <c r="Z18" s="13">
        <f t="array" aca="1" ref="Z18" ca="1">IFERROR(INDEX(ColF,SUMPRODUCT((Noms=$A18)*(Z$4&gt;=Debut)*(Z$4&lt;=Fin),ROW(Type))),"")</f>
        <v>0</v>
      </c>
      <c r="AA18" s="13">
        <f t="array" aca="1" ref="AA18" ca="1">IFERROR(INDEX(ColF,SUMPRODUCT((Noms=$A18)*(AA$4&gt;=Debut)*(AA$4&lt;=Fin),ROW(Type))),"")</f>
        <v>0</v>
      </c>
      <c r="AB18" s="13">
        <f t="array" aca="1" ref="AB18" ca="1">IFERROR(INDEX(ColF,SUMPRODUCT((Noms=$A18)*(AB$4&gt;=Debut)*(AB$4&lt;=Fin),ROW(Type))),"")</f>
        <v>0</v>
      </c>
      <c r="AC18" s="13">
        <f t="array" aca="1" ref="AC18" ca="1">IFERROR(INDEX(ColF,SUMPRODUCT((Noms=$A18)*(AC$4&gt;=Debut)*(AC$4&lt;=Fin),ROW(Type))),"")</f>
        <v>0</v>
      </c>
      <c r="AD18" s="13">
        <f t="array" aca="1" ref="AD18" ca="1">IFERROR(INDEX(ColF,SUMPRODUCT((Noms=$A18)*(AD$4&gt;=Debut)*(AD$4&lt;=Fin),ROW(Type))),"")</f>
        <v>0</v>
      </c>
      <c r="AE18" s="13">
        <f t="array" aca="1" ref="AE18" ca="1">IFERROR(INDEX(ColF,SUMPRODUCT((Noms=$A18)*(AE$4&gt;=Debut)*(AE$4&lt;=Fin),ROW(Type))),"")</f>
        <v>0</v>
      </c>
      <c r="AF18" s="13">
        <f t="array" aca="1" ref="AF18" ca="1">IFERROR(INDEX(ColF,SUMPRODUCT((Noms=$A18)*(AF$4&gt;=Debut)*(AF$4&lt;=Fin),ROW(Type))),"")</f>
        <v>0</v>
      </c>
      <c r="AG18" s="13">
        <f t="array" aca="1" ref="AG18" ca="1">IFERROR(INDEX(ColF,SUMPRODUCT((Noms=$A18)*(AG$4&gt;=Debut)*(AG$4&lt;=Fin),ROW(Type))),"")</f>
        <v>0</v>
      </c>
    </row>
    <row r="19" spans="1:46" s="6" customFormat="1" ht="20.100000000000001" customHeight="1">
      <c r="A19" s="7">
        <f t="array" aca="1" ref="A19" ca="1">IFERROR(INDEX(ColA,MIN(IF(Postes=$L$2,IF(YEAR(Debut)=An,IF((MONTH(Debut)=MONTH(1&amp;$Q$2))+(MONTH(Fin)=MONTH(1&amp;$Q$2)),IF(COUNTIF(A$5:A18,Noms)=0,ROW(Noms))))))),"")</f>
        <v>0</v>
      </c>
      <c r="B19" s="33" t="str">
        <f ca="1">IF(A19=0,"",VLOOKUP(A19,Listes!B:D,3,0))</f>
        <v/>
      </c>
      <c r="C19" s="13">
        <f t="array" aca="1" ref="C19" ca="1">IFERROR(INDEX(ColF,SUMPRODUCT((Noms=$A19)*(C$4&gt;=Debut)*(C$4&lt;=Fin),ROW(Type))),"")</f>
        <v>0</v>
      </c>
      <c r="D19" s="13">
        <f t="array" aca="1" ref="D19" ca="1">IFERROR(INDEX(ColF,SUMPRODUCT((Noms=$A19)*(D$4&gt;=Debut)*(D$4&lt;=Fin),ROW(Type))),"")</f>
        <v>0</v>
      </c>
      <c r="E19" s="13">
        <f t="array" aca="1" ref="E19" ca="1">IFERROR(INDEX(ColF,SUMPRODUCT((Noms=$A19)*(E$4&gt;=Debut)*(E$4&lt;=Fin),ROW(Type))),"")</f>
        <v>0</v>
      </c>
      <c r="F19" s="13">
        <f t="array" aca="1" ref="F19" ca="1">IFERROR(INDEX(ColF,SUMPRODUCT((Noms=$A19)*(F$4&gt;=Debut)*(F$4&lt;=Fin),ROW(Type))),"")</f>
        <v>0</v>
      </c>
      <c r="G19" s="13">
        <f t="array" aca="1" ref="G19" ca="1">IFERROR(INDEX(ColF,SUMPRODUCT((Noms=$A19)*(G$4&gt;=Debut)*(G$4&lt;=Fin),ROW(Type))),"")</f>
        <v>0</v>
      </c>
      <c r="H19" s="13">
        <f t="array" aca="1" ref="H19" ca="1">IFERROR(INDEX(ColF,SUMPRODUCT((Noms=$A19)*(H$4&gt;=Debut)*(H$4&lt;=Fin),ROW(Type))),"")</f>
        <v>0</v>
      </c>
      <c r="I19" s="13">
        <f t="array" aca="1" ref="I19" ca="1">IFERROR(INDEX(ColF,SUMPRODUCT((Noms=$A19)*(I$4&gt;=Debut)*(I$4&lt;=Fin),ROW(Type))),"")</f>
        <v>0</v>
      </c>
      <c r="J19" s="13">
        <f t="array" aca="1" ref="J19" ca="1">IFERROR(INDEX(ColF,SUMPRODUCT((Noms=$A19)*(J$4&gt;=Debut)*(J$4&lt;=Fin),ROW(Type))),"")</f>
        <v>0</v>
      </c>
      <c r="K19" s="13">
        <f t="array" aca="1" ref="K19" ca="1">IFERROR(INDEX(ColF,SUMPRODUCT((Noms=$A19)*(K$4&gt;=Debut)*(K$4&lt;=Fin),ROW(Type))),"")</f>
        <v>0</v>
      </c>
      <c r="L19" s="13">
        <f t="array" aca="1" ref="L19" ca="1">IFERROR(INDEX(ColF,SUMPRODUCT((Noms=$A19)*(L$4&gt;=Debut)*(L$4&lt;=Fin),ROW(Type))),"")</f>
        <v>0</v>
      </c>
      <c r="M19" s="13">
        <f t="array" aca="1" ref="M19" ca="1">IFERROR(INDEX(ColF,SUMPRODUCT((Noms=$A19)*(M$4&gt;=Debut)*(M$4&lt;=Fin),ROW(Type))),"")</f>
        <v>0</v>
      </c>
      <c r="N19" s="13">
        <f t="array" aca="1" ref="N19" ca="1">IFERROR(INDEX(ColF,SUMPRODUCT((Noms=$A19)*(N$4&gt;=Debut)*(N$4&lt;=Fin),ROW(Type))),"")</f>
        <v>0</v>
      </c>
      <c r="O19" s="13">
        <f t="array" aca="1" ref="O19" ca="1">IFERROR(INDEX(ColF,SUMPRODUCT((Noms=$A19)*(O$4&gt;=Debut)*(O$4&lt;=Fin),ROW(Type))),"")</f>
        <v>0</v>
      </c>
      <c r="P19" s="13">
        <f t="array" aca="1" ref="P19" ca="1">IFERROR(INDEX(ColF,SUMPRODUCT((Noms=$A19)*(P$4&gt;=Debut)*(P$4&lt;=Fin),ROW(Type))),"")</f>
        <v>0</v>
      </c>
      <c r="Q19" s="13">
        <f t="array" aca="1" ref="Q19" ca="1">IFERROR(INDEX(ColF,SUMPRODUCT((Noms=$A19)*(Q$4&gt;=Debut)*(Q$4&lt;=Fin),ROW(Type))),"")</f>
        <v>0</v>
      </c>
      <c r="R19" s="13">
        <f t="array" aca="1" ref="R19" ca="1">IFERROR(INDEX(ColF,SUMPRODUCT((Noms=$A19)*(R$4&gt;=Debut)*(R$4&lt;=Fin),ROW(Type))),"")</f>
        <v>0</v>
      </c>
      <c r="S19" s="13">
        <f t="array" aca="1" ref="S19" ca="1">IFERROR(INDEX(ColF,SUMPRODUCT((Noms=$A19)*(S$4&gt;=Debut)*(S$4&lt;=Fin),ROW(Type))),"")</f>
        <v>0</v>
      </c>
      <c r="T19" s="13">
        <f t="array" aca="1" ref="T19" ca="1">IFERROR(INDEX(ColF,SUMPRODUCT((Noms=$A19)*(T$4&gt;=Debut)*(T$4&lt;=Fin),ROW(Type))),"")</f>
        <v>0</v>
      </c>
      <c r="U19" s="13">
        <f t="array" aca="1" ref="U19" ca="1">IFERROR(INDEX(ColF,SUMPRODUCT((Noms=$A19)*(U$4&gt;=Debut)*(U$4&lt;=Fin),ROW(Type))),"")</f>
        <v>0</v>
      </c>
      <c r="V19" s="13">
        <f t="array" aca="1" ref="V19" ca="1">IFERROR(INDEX(ColF,SUMPRODUCT((Noms=$A19)*(V$4&gt;=Debut)*(V$4&lt;=Fin),ROW(Type))),"")</f>
        <v>0</v>
      </c>
      <c r="W19" s="13">
        <f t="array" aca="1" ref="W19" ca="1">IFERROR(INDEX(ColF,SUMPRODUCT((Noms=$A19)*(W$4&gt;=Debut)*(W$4&lt;=Fin),ROW(Type))),"")</f>
        <v>0</v>
      </c>
      <c r="X19" s="13">
        <f t="array" aca="1" ref="X19" ca="1">IFERROR(INDEX(ColF,SUMPRODUCT((Noms=$A19)*(X$4&gt;=Debut)*(X$4&lt;=Fin),ROW(Type))),"")</f>
        <v>0</v>
      </c>
      <c r="Y19" s="13">
        <f t="array" aca="1" ref="Y19" ca="1">IFERROR(INDEX(ColF,SUMPRODUCT((Noms=$A19)*(Y$4&gt;=Debut)*(Y$4&lt;=Fin),ROW(Type))),"")</f>
        <v>0</v>
      </c>
      <c r="Z19" s="13">
        <f t="array" aca="1" ref="Z19" ca="1">IFERROR(INDEX(ColF,SUMPRODUCT((Noms=$A19)*(Z$4&gt;=Debut)*(Z$4&lt;=Fin),ROW(Type))),"")</f>
        <v>0</v>
      </c>
      <c r="AA19" s="13">
        <f t="array" aca="1" ref="AA19" ca="1">IFERROR(INDEX(ColF,SUMPRODUCT((Noms=$A19)*(AA$4&gt;=Debut)*(AA$4&lt;=Fin),ROW(Type))),"")</f>
        <v>0</v>
      </c>
      <c r="AB19" s="13">
        <f t="array" aca="1" ref="AB19" ca="1">IFERROR(INDEX(ColF,SUMPRODUCT((Noms=$A19)*(AB$4&gt;=Debut)*(AB$4&lt;=Fin),ROW(Type))),"")</f>
        <v>0</v>
      </c>
      <c r="AC19" s="13">
        <f t="array" aca="1" ref="AC19" ca="1">IFERROR(INDEX(ColF,SUMPRODUCT((Noms=$A19)*(AC$4&gt;=Debut)*(AC$4&lt;=Fin),ROW(Type))),"")</f>
        <v>0</v>
      </c>
      <c r="AD19" s="13">
        <f t="array" aca="1" ref="AD19" ca="1">IFERROR(INDEX(ColF,SUMPRODUCT((Noms=$A19)*(AD$4&gt;=Debut)*(AD$4&lt;=Fin),ROW(Type))),"")</f>
        <v>0</v>
      </c>
      <c r="AE19" s="13">
        <f t="array" aca="1" ref="AE19" ca="1">IFERROR(INDEX(ColF,SUMPRODUCT((Noms=$A19)*(AE$4&gt;=Debut)*(AE$4&lt;=Fin),ROW(Type))),"")</f>
        <v>0</v>
      </c>
      <c r="AF19" s="13">
        <f t="array" aca="1" ref="AF19" ca="1">IFERROR(INDEX(ColF,SUMPRODUCT((Noms=$A19)*(AF$4&gt;=Debut)*(AF$4&lt;=Fin),ROW(Type))),"")</f>
        <v>0</v>
      </c>
      <c r="AG19" s="13">
        <f t="array" aca="1" ref="AG19" ca="1">IFERROR(INDEX(ColF,SUMPRODUCT((Noms=$A19)*(AG$4&gt;=Debut)*(AG$4&lt;=Fin),ROW(Type))),"")</f>
        <v>0</v>
      </c>
    </row>
    <row r="20" spans="1:46" s="6" customFormat="1" ht="20.100000000000001" customHeight="1">
      <c r="A20" s="7">
        <f t="array" aca="1" ref="A20" ca="1">IFERROR(INDEX(ColA,MIN(IF(Postes=$L$2,IF(YEAR(Debut)=An,IF((MONTH(Debut)=MONTH(1&amp;$Q$2))+(MONTH(Fin)=MONTH(1&amp;$Q$2)),IF(COUNTIF(A$5:A19,Noms)=0,ROW(Noms))))))),"")</f>
        <v>0</v>
      </c>
      <c r="B20" s="33" t="str">
        <f ca="1">IF(A20=0,"",VLOOKUP(A20,Listes!B:D,3,0))</f>
        <v/>
      </c>
      <c r="C20" s="13">
        <f t="array" aca="1" ref="C20" ca="1">IFERROR(INDEX(ColF,SUMPRODUCT((Noms=$A20)*(C$4&gt;=Debut)*(C$4&lt;=Fin),ROW(Type))),"")</f>
        <v>0</v>
      </c>
      <c r="D20" s="13">
        <f t="array" aca="1" ref="D20" ca="1">IFERROR(INDEX(ColF,SUMPRODUCT((Noms=$A20)*(D$4&gt;=Debut)*(D$4&lt;=Fin),ROW(Type))),"")</f>
        <v>0</v>
      </c>
      <c r="E20" s="13">
        <f t="array" aca="1" ref="E20" ca="1">IFERROR(INDEX(ColF,SUMPRODUCT((Noms=$A20)*(E$4&gt;=Debut)*(E$4&lt;=Fin),ROW(Type))),"")</f>
        <v>0</v>
      </c>
      <c r="F20" s="13">
        <f t="array" aca="1" ref="F20" ca="1">IFERROR(INDEX(ColF,SUMPRODUCT((Noms=$A20)*(F$4&gt;=Debut)*(F$4&lt;=Fin),ROW(Type))),"")</f>
        <v>0</v>
      </c>
      <c r="G20" s="13">
        <f t="array" aca="1" ref="G20" ca="1">IFERROR(INDEX(ColF,SUMPRODUCT((Noms=$A20)*(G$4&gt;=Debut)*(G$4&lt;=Fin),ROW(Type))),"")</f>
        <v>0</v>
      </c>
      <c r="H20" s="13">
        <f t="array" aca="1" ref="H20" ca="1">IFERROR(INDEX(ColF,SUMPRODUCT((Noms=$A20)*(H$4&gt;=Debut)*(H$4&lt;=Fin),ROW(Type))),"")</f>
        <v>0</v>
      </c>
      <c r="I20" s="13">
        <f t="array" aca="1" ref="I20" ca="1">IFERROR(INDEX(ColF,SUMPRODUCT((Noms=$A20)*(I$4&gt;=Debut)*(I$4&lt;=Fin),ROW(Type))),"")</f>
        <v>0</v>
      </c>
      <c r="J20" s="13">
        <f t="array" aca="1" ref="J20" ca="1">IFERROR(INDEX(ColF,SUMPRODUCT((Noms=$A20)*(J$4&gt;=Debut)*(J$4&lt;=Fin),ROW(Type))),"")</f>
        <v>0</v>
      </c>
      <c r="K20" s="13">
        <f t="array" aca="1" ref="K20" ca="1">IFERROR(INDEX(ColF,SUMPRODUCT((Noms=$A20)*(K$4&gt;=Debut)*(K$4&lt;=Fin),ROW(Type))),"")</f>
        <v>0</v>
      </c>
      <c r="L20" s="13">
        <f t="array" aca="1" ref="L20" ca="1">IFERROR(INDEX(ColF,SUMPRODUCT((Noms=$A20)*(L$4&gt;=Debut)*(L$4&lt;=Fin),ROW(Type))),"")</f>
        <v>0</v>
      </c>
      <c r="M20" s="13">
        <f t="array" aca="1" ref="M20" ca="1">IFERROR(INDEX(ColF,SUMPRODUCT((Noms=$A20)*(M$4&gt;=Debut)*(M$4&lt;=Fin),ROW(Type))),"")</f>
        <v>0</v>
      </c>
      <c r="N20" s="13">
        <f t="array" aca="1" ref="N20" ca="1">IFERROR(INDEX(ColF,SUMPRODUCT((Noms=$A20)*(N$4&gt;=Debut)*(N$4&lt;=Fin),ROW(Type))),"")</f>
        <v>0</v>
      </c>
      <c r="O20" s="13">
        <f t="array" aca="1" ref="O20" ca="1">IFERROR(INDEX(ColF,SUMPRODUCT((Noms=$A20)*(O$4&gt;=Debut)*(O$4&lt;=Fin),ROW(Type))),"")</f>
        <v>0</v>
      </c>
      <c r="P20" s="13">
        <f t="array" aca="1" ref="P20" ca="1">IFERROR(INDEX(ColF,SUMPRODUCT((Noms=$A20)*(P$4&gt;=Debut)*(P$4&lt;=Fin),ROW(Type))),"")</f>
        <v>0</v>
      </c>
      <c r="Q20" s="13">
        <f t="array" aca="1" ref="Q20" ca="1">IFERROR(INDEX(ColF,SUMPRODUCT((Noms=$A20)*(Q$4&gt;=Debut)*(Q$4&lt;=Fin),ROW(Type))),"")</f>
        <v>0</v>
      </c>
      <c r="R20" s="13">
        <f t="array" aca="1" ref="R20" ca="1">IFERROR(INDEX(ColF,SUMPRODUCT((Noms=$A20)*(R$4&gt;=Debut)*(R$4&lt;=Fin),ROW(Type))),"")</f>
        <v>0</v>
      </c>
      <c r="S20" s="13">
        <f t="array" aca="1" ref="S20" ca="1">IFERROR(INDEX(ColF,SUMPRODUCT((Noms=$A20)*(S$4&gt;=Debut)*(S$4&lt;=Fin),ROW(Type))),"")</f>
        <v>0</v>
      </c>
      <c r="T20" s="13">
        <f t="array" aca="1" ref="T20" ca="1">IFERROR(INDEX(ColF,SUMPRODUCT((Noms=$A20)*(T$4&gt;=Debut)*(T$4&lt;=Fin),ROW(Type))),"")</f>
        <v>0</v>
      </c>
      <c r="U20" s="13">
        <f t="array" aca="1" ref="U20" ca="1">IFERROR(INDEX(ColF,SUMPRODUCT((Noms=$A20)*(U$4&gt;=Debut)*(U$4&lt;=Fin),ROW(Type))),"")</f>
        <v>0</v>
      </c>
      <c r="V20" s="13">
        <f t="array" aca="1" ref="V20" ca="1">IFERROR(INDEX(ColF,SUMPRODUCT((Noms=$A20)*(V$4&gt;=Debut)*(V$4&lt;=Fin),ROW(Type))),"")</f>
        <v>0</v>
      </c>
      <c r="W20" s="13">
        <f t="array" aca="1" ref="W20" ca="1">IFERROR(INDEX(ColF,SUMPRODUCT((Noms=$A20)*(W$4&gt;=Debut)*(W$4&lt;=Fin),ROW(Type))),"")</f>
        <v>0</v>
      </c>
      <c r="X20" s="13">
        <f t="array" aca="1" ref="X20" ca="1">IFERROR(INDEX(ColF,SUMPRODUCT((Noms=$A20)*(X$4&gt;=Debut)*(X$4&lt;=Fin),ROW(Type))),"")</f>
        <v>0</v>
      </c>
      <c r="Y20" s="13">
        <f t="array" aca="1" ref="Y20" ca="1">IFERROR(INDEX(ColF,SUMPRODUCT((Noms=$A20)*(Y$4&gt;=Debut)*(Y$4&lt;=Fin),ROW(Type))),"")</f>
        <v>0</v>
      </c>
      <c r="Z20" s="13">
        <f t="array" aca="1" ref="Z20" ca="1">IFERROR(INDEX(ColF,SUMPRODUCT((Noms=$A20)*(Z$4&gt;=Debut)*(Z$4&lt;=Fin),ROW(Type))),"")</f>
        <v>0</v>
      </c>
      <c r="AA20" s="13">
        <f t="array" aca="1" ref="AA20" ca="1">IFERROR(INDEX(ColF,SUMPRODUCT((Noms=$A20)*(AA$4&gt;=Debut)*(AA$4&lt;=Fin),ROW(Type))),"")</f>
        <v>0</v>
      </c>
      <c r="AB20" s="13">
        <f t="array" aca="1" ref="AB20" ca="1">IFERROR(INDEX(ColF,SUMPRODUCT((Noms=$A20)*(AB$4&gt;=Debut)*(AB$4&lt;=Fin),ROW(Type))),"")</f>
        <v>0</v>
      </c>
      <c r="AC20" s="13">
        <f t="array" aca="1" ref="AC20" ca="1">IFERROR(INDEX(ColF,SUMPRODUCT((Noms=$A20)*(AC$4&gt;=Debut)*(AC$4&lt;=Fin),ROW(Type))),"")</f>
        <v>0</v>
      </c>
      <c r="AD20" s="13">
        <f t="array" aca="1" ref="AD20" ca="1">IFERROR(INDEX(ColF,SUMPRODUCT((Noms=$A20)*(AD$4&gt;=Debut)*(AD$4&lt;=Fin),ROW(Type))),"")</f>
        <v>0</v>
      </c>
      <c r="AE20" s="13">
        <f t="array" aca="1" ref="AE20" ca="1">IFERROR(INDEX(ColF,SUMPRODUCT((Noms=$A20)*(AE$4&gt;=Debut)*(AE$4&lt;=Fin),ROW(Type))),"")</f>
        <v>0</v>
      </c>
      <c r="AF20" s="13">
        <f t="array" aca="1" ref="AF20" ca="1">IFERROR(INDEX(ColF,SUMPRODUCT((Noms=$A20)*(AF$4&gt;=Debut)*(AF$4&lt;=Fin),ROW(Type))),"")</f>
        <v>0</v>
      </c>
      <c r="AG20" s="13">
        <f t="array" aca="1" ref="AG20" ca="1">IFERROR(INDEX(ColF,SUMPRODUCT((Noms=$A20)*(AG$4&gt;=Debut)*(AG$4&lt;=Fin),ROW(Type))),"")</f>
        <v>0</v>
      </c>
    </row>
    <row r="21" spans="1:46" s="6" customFormat="1" ht="20.100000000000001" customHeight="1">
      <c r="A21" s="7">
        <f t="array" aca="1" ref="A21" ca="1">IFERROR(INDEX(ColA,MIN(IF(Postes=$L$2,IF(YEAR(Debut)=An,IF((MONTH(Debut)=MONTH(1&amp;$Q$2))+(MONTH(Fin)=MONTH(1&amp;$Q$2)),IF(COUNTIF(A$5:A20,Noms)=0,ROW(Noms))))))),"")</f>
        <v>0</v>
      </c>
      <c r="B21" s="33" t="str">
        <f ca="1">IF(A21=0,"",VLOOKUP(A21,Listes!B:D,3,0))</f>
        <v/>
      </c>
      <c r="C21" s="13">
        <f t="array" aca="1" ref="C21" ca="1">IFERROR(INDEX(ColF,SUMPRODUCT((Noms=$A21)*(C$4&gt;=Debut)*(C$4&lt;=Fin),ROW(Type))),"")</f>
        <v>0</v>
      </c>
      <c r="D21" s="13">
        <f t="array" aca="1" ref="D21" ca="1">IFERROR(INDEX(ColF,SUMPRODUCT((Noms=$A21)*(D$4&gt;=Debut)*(D$4&lt;=Fin),ROW(Type))),"")</f>
        <v>0</v>
      </c>
      <c r="E21" s="13">
        <f t="array" aca="1" ref="E21" ca="1">IFERROR(INDEX(ColF,SUMPRODUCT((Noms=$A21)*(E$4&gt;=Debut)*(E$4&lt;=Fin),ROW(Type))),"")</f>
        <v>0</v>
      </c>
      <c r="F21" s="13">
        <f t="array" aca="1" ref="F21" ca="1">IFERROR(INDEX(ColF,SUMPRODUCT((Noms=$A21)*(F$4&gt;=Debut)*(F$4&lt;=Fin),ROW(Type))),"")</f>
        <v>0</v>
      </c>
      <c r="G21" s="13">
        <f t="array" aca="1" ref="G21" ca="1">IFERROR(INDEX(ColF,SUMPRODUCT((Noms=$A21)*(G$4&gt;=Debut)*(G$4&lt;=Fin),ROW(Type))),"")</f>
        <v>0</v>
      </c>
      <c r="H21" s="13">
        <f t="array" aca="1" ref="H21" ca="1">IFERROR(INDEX(ColF,SUMPRODUCT((Noms=$A21)*(H$4&gt;=Debut)*(H$4&lt;=Fin),ROW(Type))),"")</f>
        <v>0</v>
      </c>
      <c r="I21" s="13">
        <f t="array" aca="1" ref="I21" ca="1">IFERROR(INDEX(ColF,SUMPRODUCT((Noms=$A21)*(I$4&gt;=Debut)*(I$4&lt;=Fin),ROW(Type))),"")</f>
        <v>0</v>
      </c>
      <c r="J21" s="13">
        <f t="array" aca="1" ref="J21" ca="1">IFERROR(INDEX(ColF,SUMPRODUCT((Noms=$A21)*(J$4&gt;=Debut)*(J$4&lt;=Fin),ROW(Type))),"")</f>
        <v>0</v>
      </c>
      <c r="K21" s="13">
        <f t="array" aca="1" ref="K21" ca="1">IFERROR(INDEX(ColF,SUMPRODUCT((Noms=$A21)*(K$4&gt;=Debut)*(K$4&lt;=Fin),ROW(Type))),"")</f>
        <v>0</v>
      </c>
      <c r="L21" s="13">
        <f t="array" aca="1" ref="L21" ca="1">IFERROR(INDEX(ColF,SUMPRODUCT((Noms=$A21)*(L$4&gt;=Debut)*(L$4&lt;=Fin),ROW(Type))),"")</f>
        <v>0</v>
      </c>
      <c r="M21" s="13">
        <f t="array" aca="1" ref="M21" ca="1">IFERROR(INDEX(ColF,SUMPRODUCT((Noms=$A21)*(M$4&gt;=Debut)*(M$4&lt;=Fin),ROW(Type))),"")</f>
        <v>0</v>
      </c>
      <c r="N21" s="13">
        <f t="array" aca="1" ref="N21" ca="1">IFERROR(INDEX(ColF,SUMPRODUCT((Noms=$A21)*(N$4&gt;=Debut)*(N$4&lt;=Fin),ROW(Type))),"")</f>
        <v>0</v>
      </c>
      <c r="O21" s="13">
        <f t="array" aca="1" ref="O21" ca="1">IFERROR(INDEX(ColF,SUMPRODUCT((Noms=$A21)*(O$4&gt;=Debut)*(O$4&lt;=Fin),ROW(Type))),"")</f>
        <v>0</v>
      </c>
      <c r="P21" s="13">
        <f t="array" aca="1" ref="P21" ca="1">IFERROR(INDEX(ColF,SUMPRODUCT((Noms=$A21)*(P$4&gt;=Debut)*(P$4&lt;=Fin),ROW(Type))),"")</f>
        <v>0</v>
      </c>
      <c r="Q21" s="13">
        <f t="array" aca="1" ref="Q21" ca="1">IFERROR(INDEX(ColF,SUMPRODUCT((Noms=$A21)*(Q$4&gt;=Debut)*(Q$4&lt;=Fin),ROW(Type))),"")</f>
        <v>0</v>
      </c>
      <c r="R21" s="13">
        <f t="array" aca="1" ref="R21" ca="1">IFERROR(INDEX(ColF,SUMPRODUCT((Noms=$A21)*(R$4&gt;=Debut)*(R$4&lt;=Fin),ROW(Type))),"")</f>
        <v>0</v>
      </c>
      <c r="S21" s="13">
        <f t="array" aca="1" ref="S21" ca="1">IFERROR(INDEX(ColF,SUMPRODUCT((Noms=$A21)*(S$4&gt;=Debut)*(S$4&lt;=Fin),ROW(Type))),"")</f>
        <v>0</v>
      </c>
      <c r="T21" s="13">
        <f t="array" aca="1" ref="T21" ca="1">IFERROR(INDEX(ColF,SUMPRODUCT((Noms=$A21)*(T$4&gt;=Debut)*(T$4&lt;=Fin),ROW(Type))),"")</f>
        <v>0</v>
      </c>
      <c r="U21" s="13">
        <f t="array" aca="1" ref="U21" ca="1">IFERROR(INDEX(ColF,SUMPRODUCT((Noms=$A21)*(U$4&gt;=Debut)*(U$4&lt;=Fin),ROW(Type))),"")</f>
        <v>0</v>
      </c>
      <c r="V21" s="13">
        <f t="array" aca="1" ref="V21" ca="1">IFERROR(INDEX(ColF,SUMPRODUCT((Noms=$A21)*(V$4&gt;=Debut)*(V$4&lt;=Fin),ROW(Type))),"")</f>
        <v>0</v>
      </c>
      <c r="W21" s="13">
        <f t="array" aca="1" ref="W21" ca="1">IFERROR(INDEX(ColF,SUMPRODUCT((Noms=$A21)*(W$4&gt;=Debut)*(W$4&lt;=Fin),ROW(Type))),"")</f>
        <v>0</v>
      </c>
      <c r="X21" s="13">
        <f t="array" aca="1" ref="X21" ca="1">IFERROR(INDEX(ColF,SUMPRODUCT((Noms=$A21)*(X$4&gt;=Debut)*(X$4&lt;=Fin),ROW(Type))),"")</f>
        <v>0</v>
      </c>
      <c r="Y21" s="13">
        <f t="array" aca="1" ref="Y21" ca="1">IFERROR(INDEX(ColF,SUMPRODUCT((Noms=$A21)*(Y$4&gt;=Debut)*(Y$4&lt;=Fin),ROW(Type))),"")</f>
        <v>0</v>
      </c>
      <c r="Z21" s="13">
        <f t="array" aca="1" ref="Z21" ca="1">IFERROR(INDEX(ColF,SUMPRODUCT((Noms=$A21)*(Z$4&gt;=Debut)*(Z$4&lt;=Fin),ROW(Type))),"")</f>
        <v>0</v>
      </c>
      <c r="AA21" s="13">
        <f t="array" aca="1" ref="AA21" ca="1">IFERROR(INDEX(ColF,SUMPRODUCT((Noms=$A21)*(AA$4&gt;=Debut)*(AA$4&lt;=Fin),ROW(Type))),"")</f>
        <v>0</v>
      </c>
      <c r="AB21" s="13">
        <f t="array" aca="1" ref="AB21" ca="1">IFERROR(INDEX(ColF,SUMPRODUCT((Noms=$A21)*(AB$4&gt;=Debut)*(AB$4&lt;=Fin),ROW(Type))),"")</f>
        <v>0</v>
      </c>
      <c r="AC21" s="13">
        <f t="array" aca="1" ref="AC21" ca="1">IFERROR(INDEX(ColF,SUMPRODUCT((Noms=$A21)*(AC$4&gt;=Debut)*(AC$4&lt;=Fin),ROW(Type))),"")</f>
        <v>0</v>
      </c>
      <c r="AD21" s="13">
        <f t="array" aca="1" ref="AD21" ca="1">IFERROR(INDEX(ColF,SUMPRODUCT((Noms=$A21)*(AD$4&gt;=Debut)*(AD$4&lt;=Fin),ROW(Type))),"")</f>
        <v>0</v>
      </c>
      <c r="AE21" s="13">
        <f t="array" aca="1" ref="AE21" ca="1">IFERROR(INDEX(ColF,SUMPRODUCT((Noms=$A21)*(AE$4&gt;=Debut)*(AE$4&lt;=Fin),ROW(Type))),"")</f>
        <v>0</v>
      </c>
      <c r="AF21" s="13">
        <f t="array" aca="1" ref="AF21" ca="1">IFERROR(INDEX(ColF,SUMPRODUCT((Noms=$A21)*(AF$4&gt;=Debut)*(AF$4&lt;=Fin),ROW(Type))),"")</f>
        <v>0</v>
      </c>
      <c r="AG21" s="13">
        <f t="array" aca="1" ref="AG21" ca="1">IFERROR(INDEX(ColF,SUMPRODUCT((Noms=$A21)*(AG$4&gt;=Debut)*(AG$4&lt;=Fin),ROW(Type))),"")</f>
        <v>0</v>
      </c>
    </row>
    <row r="22" spans="1:46" s="6" customFormat="1" ht="20.100000000000001" customHeight="1">
      <c r="A22" s="7">
        <f t="array" aca="1" ref="A22" ca="1">IFERROR(INDEX(ColA,MIN(IF(Postes=$L$2,IF(YEAR(Debut)=An,IF((MONTH(Debut)=MONTH(1&amp;$Q$2))+(MONTH(Fin)=MONTH(1&amp;$Q$2)),IF(COUNTIF(A$5:A21,Noms)=0,ROW(Noms))))))),"")</f>
        <v>0</v>
      </c>
      <c r="B22" s="33" t="str">
        <f ca="1">IF(A22=0,"",VLOOKUP(A22,Listes!B:D,3,0))</f>
        <v/>
      </c>
      <c r="C22" s="13">
        <f t="array" aca="1" ref="C22" ca="1">IFERROR(INDEX(ColF,SUMPRODUCT((Noms=$A22)*(C$4&gt;=Debut)*(C$4&lt;=Fin),ROW(Type))),"")</f>
        <v>0</v>
      </c>
      <c r="D22" s="13">
        <f t="array" aca="1" ref="D22" ca="1">IFERROR(INDEX(ColF,SUMPRODUCT((Noms=$A22)*(D$4&gt;=Debut)*(D$4&lt;=Fin),ROW(Type))),"")</f>
        <v>0</v>
      </c>
      <c r="E22" s="13">
        <f t="array" aca="1" ref="E22" ca="1">IFERROR(INDEX(ColF,SUMPRODUCT((Noms=$A22)*(E$4&gt;=Debut)*(E$4&lt;=Fin),ROW(Type))),"")</f>
        <v>0</v>
      </c>
      <c r="F22" s="13">
        <f t="array" aca="1" ref="F22" ca="1">IFERROR(INDEX(ColF,SUMPRODUCT((Noms=$A22)*(F$4&gt;=Debut)*(F$4&lt;=Fin),ROW(Type))),"")</f>
        <v>0</v>
      </c>
      <c r="G22" s="13">
        <f t="array" aca="1" ref="G22" ca="1">IFERROR(INDEX(ColF,SUMPRODUCT((Noms=$A22)*(G$4&gt;=Debut)*(G$4&lt;=Fin),ROW(Type))),"")</f>
        <v>0</v>
      </c>
      <c r="H22" s="13">
        <f t="array" aca="1" ref="H22" ca="1">IFERROR(INDEX(ColF,SUMPRODUCT((Noms=$A22)*(H$4&gt;=Debut)*(H$4&lt;=Fin),ROW(Type))),"")</f>
        <v>0</v>
      </c>
      <c r="I22" s="13">
        <f t="array" aca="1" ref="I22" ca="1">IFERROR(INDEX(ColF,SUMPRODUCT((Noms=$A22)*(I$4&gt;=Debut)*(I$4&lt;=Fin),ROW(Type))),"")</f>
        <v>0</v>
      </c>
      <c r="J22" s="13">
        <f t="array" aca="1" ref="J22" ca="1">IFERROR(INDEX(ColF,SUMPRODUCT((Noms=$A22)*(J$4&gt;=Debut)*(J$4&lt;=Fin),ROW(Type))),"")</f>
        <v>0</v>
      </c>
      <c r="K22" s="13">
        <f t="array" aca="1" ref="K22" ca="1">IFERROR(INDEX(ColF,SUMPRODUCT((Noms=$A22)*(K$4&gt;=Debut)*(K$4&lt;=Fin),ROW(Type))),"")</f>
        <v>0</v>
      </c>
      <c r="L22" s="13">
        <f t="array" aca="1" ref="L22" ca="1">IFERROR(INDEX(ColF,SUMPRODUCT((Noms=$A22)*(L$4&gt;=Debut)*(L$4&lt;=Fin),ROW(Type))),"")</f>
        <v>0</v>
      </c>
      <c r="M22" s="13">
        <f t="array" aca="1" ref="M22" ca="1">IFERROR(INDEX(ColF,SUMPRODUCT((Noms=$A22)*(M$4&gt;=Debut)*(M$4&lt;=Fin),ROW(Type))),"")</f>
        <v>0</v>
      </c>
      <c r="N22" s="13">
        <f t="array" aca="1" ref="N22" ca="1">IFERROR(INDEX(ColF,SUMPRODUCT((Noms=$A22)*(N$4&gt;=Debut)*(N$4&lt;=Fin),ROW(Type))),"")</f>
        <v>0</v>
      </c>
      <c r="O22" s="13">
        <f t="array" aca="1" ref="O22" ca="1">IFERROR(INDEX(ColF,SUMPRODUCT((Noms=$A22)*(O$4&gt;=Debut)*(O$4&lt;=Fin),ROW(Type))),"")</f>
        <v>0</v>
      </c>
      <c r="P22" s="13">
        <f t="array" aca="1" ref="P22" ca="1">IFERROR(INDEX(ColF,SUMPRODUCT((Noms=$A22)*(P$4&gt;=Debut)*(P$4&lt;=Fin),ROW(Type))),"")</f>
        <v>0</v>
      </c>
      <c r="Q22" s="13">
        <f t="array" aca="1" ref="Q22" ca="1">IFERROR(INDEX(ColF,SUMPRODUCT((Noms=$A22)*(Q$4&gt;=Debut)*(Q$4&lt;=Fin),ROW(Type))),"")</f>
        <v>0</v>
      </c>
      <c r="R22" s="13">
        <f t="array" aca="1" ref="R22" ca="1">IFERROR(INDEX(ColF,SUMPRODUCT((Noms=$A22)*(R$4&gt;=Debut)*(R$4&lt;=Fin),ROW(Type))),"")</f>
        <v>0</v>
      </c>
      <c r="S22" s="13">
        <f t="array" aca="1" ref="S22" ca="1">IFERROR(INDEX(ColF,SUMPRODUCT((Noms=$A22)*(S$4&gt;=Debut)*(S$4&lt;=Fin),ROW(Type))),"")</f>
        <v>0</v>
      </c>
      <c r="T22" s="13">
        <f t="array" aca="1" ref="T22" ca="1">IFERROR(INDEX(ColF,SUMPRODUCT((Noms=$A22)*(T$4&gt;=Debut)*(T$4&lt;=Fin),ROW(Type))),"")</f>
        <v>0</v>
      </c>
      <c r="U22" s="13">
        <f t="array" aca="1" ref="U22" ca="1">IFERROR(INDEX(ColF,SUMPRODUCT((Noms=$A22)*(U$4&gt;=Debut)*(U$4&lt;=Fin),ROW(Type))),"")</f>
        <v>0</v>
      </c>
      <c r="V22" s="13">
        <f t="array" aca="1" ref="V22" ca="1">IFERROR(INDEX(ColF,SUMPRODUCT((Noms=$A22)*(V$4&gt;=Debut)*(V$4&lt;=Fin),ROW(Type))),"")</f>
        <v>0</v>
      </c>
      <c r="W22" s="13">
        <f t="array" aca="1" ref="W22" ca="1">IFERROR(INDEX(ColF,SUMPRODUCT((Noms=$A22)*(W$4&gt;=Debut)*(W$4&lt;=Fin),ROW(Type))),"")</f>
        <v>0</v>
      </c>
      <c r="X22" s="13">
        <f t="array" aca="1" ref="X22" ca="1">IFERROR(INDEX(ColF,SUMPRODUCT((Noms=$A22)*(X$4&gt;=Debut)*(X$4&lt;=Fin),ROW(Type))),"")</f>
        <v>0</v>
      </c>
      <c r="Y22" s="13">
        <f t="array" aca="1" ref="Y22" ca="1">IFERROR(INDEX(ColF,SUMPRODUCT((Noms=$A22)*(Y$4&gt;=Debut)*(Y$4&lt;=Fin),ROW(Type))),"")</f>
        <v>0</v>
      </c>
      <c r="Z22" s="13">
        <f t="array" aca="1" ref="Z22" ca="1">IFERROR(INDEX(ColF,SUMPRODUCT((Noms=$A22)*(Z$4&gt;=Debut)*(Z$4&lt;=Fin),ROW(Type))),"")</f>
        <v>0</v>
      </c>
      <c r="AA22" s="13">
        <f t="array" aca="1" ref="AA22" ca="1">IFERROR(INDEX(ColF,SUMPRODUCT((Noms=$A22)*(AA$4&gt;=Debut)*(AA$4&lt;=Fin),ROW(Type))),"")</f>
        <v>0</v>
      </c>
      <c r="AB22" s="13">
        <f t="array" aca="1" ref="AB22" ca="1">IFERROR(INDEX(ColF,SUMPRODUCT((Noms=$A22)*(AB$4&gt;=Debut)*(AB$4&lt;=Fin),ROW(Type))),"")</f>
        <v>0</v>
      </c>
      <c r="AC22" s="13">
        <f t="array" aca="1" ref="AC22" ca="1">IFERROR(INDEX(ColF,SUMPRODUCT((Noms=$A22)*(AC$4&gt;=Debut)*(AC$4&lt;=Fin),ROW(Type))),"")</f>
        <v>0</v>
      </c>
      <c r="AD22" s="13">
        <f t="array" aca="1" ref="AD22" ca="1">IFERROR(INDEX(ColF,SUMPRODUCT((Noms=$A22)*(AD$4&gt;=Debut)*(AD$4&lt;=Fin),ROW(Type))),"")</f>
        <v>0</v>
      </c>
      <c r="AE22" s="13">
        <f t="array" aca="1" ref="AE22" ca="1">IFERROR(INDEX(ColF,SUMPRODUCT((Noms=$A22)*(AE$4&gt;=Debut)*(AE$4&lt;=Fin),ROW(Type))),"")</f>
        <v>0</v>
      </c>
      <c r="AF22" s="13">
        <f t="array" aca="1" ref="AF22" ca="1">IFERROR(INDEX(ColF,SUMPRODUCT((Noms=$A22)*(AF$4&gt;=Debut)*(AF$4&lt;=Fin),ROW(Type))),"")</f>
        <v>0</v>
      </c>
      <c r="AG22" s="13">
        <f t="array" aca="1" ref="AG22" ca="1">IFERROR(INDEX(ColF,SUMPRODUCT((Noms=$A22)*(AG$4&gt;=Debut)*(AG$4&lt;=Fin),ROW(Type))),"")</f>
        <v>0</v>
      </c>
    </row>
    <row r="23" spans="1:46" s="6" customFormat="1" ht="20.100000000000001" customHeight="1">
      <c r="A23" s="7">
        <f t="array" aca="1" ref="A23" ca="1">IFERROR(INDEX(ColA,MIN(IF(Postes=$L$2,IF(YEAR(Debut)=An,IF((MONTH(Debut)=MONTH(1&amp;$Q$2))+(MONTH(Fin)=MONTH(1&amp;$Q$2)),IF(COUNTIF(A$5:A22,Noms)=0,ROW(Noms))))))),"")</f>
        <v>0</v>
      </c>
      <c r="B23" s="33" t="str">
        <f ca="1">IF(A23=0,"",VLOOKUP(A23,Listes!B:D,3,0))</f>
        <v/>
      </c>
      <c r="C23" s="13">
        <f t="array" aca="1" ref="C23" ca="1">IFERROR(INDEX(ColF,SUMPRODUCT((Noms=$A23)*(C$4&gt;=Debut)*(C$4&lt;=Fin),ROW(Type))),"")</f>
        <v>0</v>
      </c>
      <c r="D23" s="13">
        <f t="array" aca="1" ref="D23" ca="1">IFERROR(INDEX(ColF,SUMPRODUCT((Noms=$A23)*(D$4&gt;=Debut)*(D$4&lt;=Fin),ROW(Type))),"")</f>
        <v>0</v>
      </c>
      <c r="E23" s="13">
        <f t="array" aca="1" ref="E23" ca="1">IFERROR(INDEX(ColF,SUMPRODUCT((Noms=$A23)*(E$4&gt;=Debut)*(E$4&lt;=Fin),ROW(Type))),"")</f>
        <v>0</v>
      </c>
      <c r="F23" s="13">
        <f t="array" aca="1" ref="F23" ca="1">IFERROR(INDEX(ColF,SUMPRODUCT((Noms=$A23)*(F$4&gt;=Debut)*(F$4&lt;=Fin),ROW(Type))),"")</f>
        <v>0</v>
      </c>
      <c r="G23" s="13">
        <f t="array" aca="1" ref="G23" ca="1">IFERROR(INDEX(ColF,SUMPRODUCT((Noms=$A23)*(G$4&gt;=Debut)*(G$4&lt;=Fin),ROW(Type))),"")</f>
        <v>0</v>
      </c>
      <c r="H23" s="13">
        <f t="array" aca="1" ref="H23" ca="1">IFERROR(INDEX(ColF,SUMPRODUCT((Noms=$A23)*(H$4&gt;=Debut)*(H$4&lt;=Fin),ROW(Type))),"")</f>
        <v>0</v>
      </c>
      <c r="I23" s="13">
        <f t="array" aca="1" ref="I23" ca="1">IFERROR(INDEX(ColF,SUMPRODUCT((Noms=$A23)*(I$4&gt;=Debut)*(I$4&lt;=Fin),ROW(Type))),"")</f>
        <v>0</v>
      </c>
      <c r="J23" s="13">
        <f t="array" aca="1" ref="J23" ca="1">IFERROR(INDEX(ColF,SUMPRODUCT((Noms=$A23)*(J$4&gt;=Debut)*(J$4&lt;=Fin),ROW(Type))),"")</f>
        <v>0</v>
      </c>
      <c r="K23" s="13">
        <f t="array" aca="1" ref="K23" ca="1">IFERROR(INDEX(ColF,SUMPRODUCT((Noms=$A23)*(K$4&gt;=Debut)*(K$4&lt;=Fin),ROW(Type))),"")</f>
        <v>0</v>
      </c>
      <c r="L23" s="13">
        <f t="array" aca="1" ref="L23" ca="1">IFERROR(INDEX(ColF,SUMPRODUCT((Noms=$A23)*(L$4&gt;=Debut)*(L$4&lt;=Fin),ROW(Type))),"")</f>
        <v>0</v>
      </c>
      <c r="M23" s="13">
        <f t="array" aca="1" ref="M23" ca="1">IFERROR(INDEX(ColF,SUMPRODUCT((Noms=$A23)*(M$4&gt;=Debut)*(M$4&lt;=Fin),ROW(Type))),"")</f>
        <v>0</v>
      </c>
      <c r="N23" s="13">
        <f t="array" aca="1" ref="N23" ca="1">IFERROR(INDEX(ColF,SUMPRODUCT((Noms=$A23)*(N$4&gt;=Debut)*(N$4&lt;=Fin),ROW(Type))),"")</f>
        <v>0</v>
      </c>
      <c r="O23" s="13">
        <f t="array" aca="1" ref="O23" ca="1">IFERROR(INDEX(ColF,SUMPRODUCT((Noms=$A23)*(O$4&gt;=Debut)*(O$4&lt;=Fin),ROW(Type))),"")</f>
        <v>0</v>
      </c>
      <c r="P23" s="13">
        <f t="array" aca="1" ref="P23" ca="1">IFERROR(INDEX(ColF,SUMPRODUCT((Noms=$A23)*(P$4&gt;=Debut)*(P$4&lt;=Fin),ROW(Type))),"")</f>
        <v>0</v>
      </c>
      <c r="Q23" s="13">
        <f t="array" aca="1" ref="Q23" ca="1">IFERROR(INDEX(ColF,SUMPRODUCT((Noms=$A23)*(Q$4&gt;=Debut)*(Q$4&lt;=Fin),ROW(Type))),"")</f>
        <v>0</v>
      </c>
      <c r="R23" s="13">
        <f t="array" aca="1" ref="R23" ca="1">IFERROR(INDEX(ColF,SUMPRODUCT((Noms=$A23)*(R$4&gt;=Debut)*(R$4&lt;=Fin),ROW(Type))),"")</f>
        <v>0</v>
      </c>
      <c r="S23" s="13">
        <f t="array" aca="1" ref="S23" ca="1">IFERROR(INDEX(ColF,SUMPRODUCT((Noms=$A23)*(S$4&gt;=Debut)*(S$4&lt;=Fin),ROW(Type))),"")</f>
        <v>0</v>
      </c>
      <c r="T23" s="13">
        <f t="array" aca="1" ref="T23" ca="1">IFERROR(INDEX(ColF,SUMPRODUCT((Noms=$A23)*(T$4&gt;=Debut)*(T$4&lt;=Fin),ROW(Type))),"")</f>
        <v>0</v>
      </c>
      <c r="U23" s="13">
        <f t="array" aca="1" ref="U23" ca="1">IFERROR(INDEX(ColF,SUMPRODUCT((Noms=$A23)*(U$4&gt;=Debut)*(U$4&lt;=Fin),ROW(Type))),"")</f>
        <v>0</v>
      </c>
      <c r="V23" s="13">
        <f t="array" aca="1" ref="V23" ca="1">IFERROR(INDEX(ColF,SUMPRODUCT((Noms=$A23)*(V$4&gt;=Debut)*(V$4&lt;=Fin),ROW(Type))),"")</f>
        <v>0</v>
      </c>
      <c r="W23" s="13">
        <f t="array" aca="1" ref="W23" ca="1">IFERROR(INDEX(ColF,SUMPRODUCT((Noms=$A23)*(W$4&gt;=Debut)*(W$4&lt;=Fin),ROW(Type))),"")</f>
        <v>0</v>
      </c>
      <c r="X23" s="13">
        <f t="array" aca="1" ref="X23" ca="1">IFERROR(INDEX(ColF,SUMPRODUCT((Noms=$A23)*(X$4&gt;=Debut)*(X$4&lt;=Fin),ROW(Type))),"")</f>
        <v>0</v>
      </c>
      <c r="Y23" s="13">
        <f t="array" aca="1" ref="Y23" ca="1">IFERROR(INDEX(ColF,SUMPRODUCT((Noms=$A23)*(Y$4&gt;=Debut)*(Y$4&lt;=Fin),ROW(Type))),"")</f>
        <v>0</v>
      </c>
      <c r="Z23" s="13">
        <f t="array" aca="1" ref="Z23" ca="1">IFERROR(INDEX(ColF,SUMPRODUCT((Noms=$A23)*(Z$4&gt;=Debut)*(Z$4&lt;=Fin),ROW(Type))),"")</f>
        <v>0</v>
      </c>
      <c r="AA23" s="13">
        <f t="array" aca="1" ref="AA23" ca="1">IFERROR(INDEX(ColF,SUMPRODUCT((Noms=$A23)*(AA$4&gt;=Debut)*(AA$4&lt;=Fin),ROW(Type))),"")</f>
        <v>0</v>
      </c>
      <c r="AB23" s="13">
        <f t="array" aca="1" ref="AB23" ca="1">IFERROR(INDEX(ColF,SUMPRODUCT((Noms=$A23)*(AB$4&gt;=Debut)*(AB$4&lt;=Fin),ROW(Type))),"")</f>
        <v>0</v>
      </c>
      <c r="AC23" s="13">
        <f t="array" aca="1" ref="AC23" ca="1">IFERROR(INDEX(ColF,SUMPRODUCT((Noms=$A23)*(AC$4&gt;=Debut)*(AC$4&lt;=Fin),ROW(Type))),"")</f>
        <v>0</v>
      </c>
      <c r="AD23" s="13">
        <f t="array" aca="1" ref="AD23" ca="1">IFERROR(INDEX(ColF,SUMPRODUCT((Noms=$A23)*(AD$4&gt;=Debut)*(AD$4&lt;=Fin),ROW(Type))),"")</f>
        <v>0</v>
      </c>
      <c r="AE23" s="13">
        <f t="array" aca="1" ref="AE23" ca="1">IFERROR(INDEX(ColF,SUMPRODUCT((Noms=$A23)*(AE$4&gt;=Debut)*(AE$4&lt;=Fin),ROW(Type))),"")</f>
        <v>0</v>
      </c>
      <c r="AF23" s="13">
        <f t="array" aca="1" ref="AF23" ca="1">IFERROR(INDEX(ColF,SUMPRODUCT((Noms=$A23)*(AF$4&gt;=Debut)*(AF$4&lt;=Fin),ROW(Type))),"")</f>
        <v>0</v>
      </c>
      <c r="AG23" s="13">
        <f t="array" aca="1" ref="AG23" ca="1">IFERROR(INDEX(ColF,SUMPRODUCT((Noms=$A23)*(AG$4&gt;=Debut)*(AG$4&lt;=Fin),ROW(Type))),"")</f>
        <v>0</v>
      </c>
    </row>
    <row r="24" spans="1:46" ht="20.100000000000001" customHeight="1">
      <c r="A24" s="7">
        <f t="array" aca="1" ref="A24" ca="1">IFERROR(INDEX(ColA,MIN(IF(Postes=$L$2,IF(YEAR(Debut)=An,IF((MONTH(Debut)=MONTH(1&amp;$Q$2))+(MONTH(Fin)=MONTH(1&amp;$Q$2)),IF(COUNTIF(A$5:A23,Noms)=0,ROW(Noms))))))),"")</f>
        <v>0</v>
      </c>
      <c r="B24" s="33" t="str">
        <f ca="1">IF(A24=0,"",VLOOKUP(A24,Listes!B:D,3,0))</f>
        <v/>
      </c>
      <c r="C24" s="13">
        <f t="array" aca="1" ref="C24" ca="1">IFERROR(INDEX(ColF,SUMPRODUCT((Noms=$A24)*(C$4&gt;=Debut)*(C$4&lt;=Fin),ROW(Type))),"")</f>
        <v>0</v>
      </c>
      <c r="D24" s="13">
        <f t="array" aca="1" ref="D24" ca="1">IFERROR(INDEX(ColF,SUMPRODUCT((Noms=$A24)*(D$4&gt;=Debut)*(D$4&lt;=Fin),ROW(Type))),"")</f>
        <v>0</v>
      </c>
      <c r="E24" s="13">
        <f t="array" aca="1" ref="E24" ca="1">IFERROR(INDEX(ColF,SUMPRODUCT((Noms=$A24)*(E$4&gt;=Debut)*(E$4&lt;=Fin),ROW(Type))),"")</f>
        <v>0</v>
      </c>
      <c r="F24" s="13">
        <f t="array" aca="1" ref="F24" ca="1">IFERROR(INDEX(ColF,SUMPRODUCT((Noms=$A24)*(F$4&gt;=Debut)*(F$4&lt;=Fin),ROW(Type))),"")</f>
        <v>0</v>
      </c>
      <c r="G24" s="13">
        <f t="array" aca="1" ref="G24" ca="1">IFERROR(INDEX(ColF,SUMPRODUCT((Noms=$A24)*(G$4&gt;=Debut)*(G$4&lt;=Fin),ROW(Type))),"")</f>
        <v>0</v>
      </c>
      <c r="H24" s="13">
        <f t="array" aca="1" ref="H24" ca="1">IFERROR(INDEX(ColF,SUMPRODUCT((Noms=$A24)*(H$4&gt;=Debut)*(H$4&lt;=Fin),ROW(Type))),"")</f>
        <v>0</v>
      </c>
      <c r="I24" s="13">
        <f t="array" aca="1" ref="I24" ca="1">IFERROR(INDEX(ColF,SUMPRODUCT((Noms=$A24)*(I$4&gt;=Debut)*(I$4&lt;=Fin),ROW(Type))),"")</f>
        <v>0</v>
      </c>
      <c r="J24" s="13">
        <f t="array" aca="1" ref="J24" ca="1">IFERROR(INDEX(ColF,SUMPRODUCT((Noms=$A24)*(J$4&gt;=Debut)*(J$4&lt;=Fin),ROW(Type))),"")</f>
        <v>0</v>
      </c>
      <c r="K24" s="13">
        <f t="array" aca="1" ref="K24" ca="1">IFERROR(INDEX(ColF,SUMPRODUCT((Noms=$A24)*(K$4&gt;=Debut)*(K$4&lt;=Fin),ROW(Type))),"")</f>
        <v>0</v>
      </c>
      <c r="L24" s="13">
        <f t="array" aca="1" ref="L24" ca="1">IFERROR(INDEX(ColF,SUMPRODUCT((Noms=$A24)*(L$4&gt;=Debut)*(L$4&lt;=Fin),ROW(Type))),"")</f>
        <v>0</v>
      </c>
      <c r="M24" s="13">
        <f t="array" aca="1" ref="M24" ca="1">IFERROR(INDEX(ColF,SUMPRODUCT((Noms=$A24)*(M$4&gt;=Debut)*(M$4&lt;=Fin),ROW(Type))),"")</f>
        <v>0</v>
      </c>
      <c r="N24" s="13">
        <f t="array" aca="1" ref="N24" ca="1">IFERROR(INDEX(ColF,SUMPRODUCT((Noms=$A24)*(N$4&gt;=Debut)*(N$4&lt;=Fin),ROW(Type))),"")</f>
        <v>0</v>
      </c>
      <c r="O24" s="13">
        <f t="array" aca="1" ref="O24" ca="1">IFERROR(INDEX(ColF,SUMPRODUCT((Noms=$A24)*(O$4&gt;=Debut)*(O$4&lt;=Fin),ROW(Type))),"")</f>
        <v>0</v>
      </c>
      <c r="P24" s="13">
        <f t="array" aca="1" ref="P24" ca="1">IFERROR(INDEX(ColF,SUMPRODUCT((Noms=$A24)*(P$4&gt;=Debut)*(P$4&lt;=Fin),ROW(Type))),"")</f>
        <v>0</v>
      </c>
      <c r="Q24" s="13">
        <f t="array" aca="1" ref="Q24" ca="1">IFERROR(INDEX(ColF,SUMPRODUCT((Noms=$A24)*(Q$4&gt;=Debut)*(Q$4&lt;=Fin),ROW(Type))),"")</f>
        <v>0</v>
      </c>
      <c r="R24" s="13">
        <f t="array" aca="1" ref="R24" ca="1">IFERROR(INDEX(ColF,SUMPRODUCT((Noms=$A24)*(R$4&gt;=Debut)*(R$4&lt;=Fin),ROW(Type))),"")</f>
        <v>0</v>
      </c>
      <c r="S24" s="13">
        <f t="array" aca="1" ref="S24" ca="1">IFERROR(INDEX(ColF,SUMPRODUCT((Noms=$A24)*(S$4&gt;=Debut)*(S$4&lt;=Fin),ROW(Type))),"")</f>
        <v>0</v>
      </c>
      <c r="T24" s="13">
        <f t="array" aca="1" ref="T24" ca="1">IFERROR(INDEX(ColF,SUMPRODUCT((Noms=$A24)*(T$4&gt;=Debut)*(T$4&lt;=Fin),ROW(Type))),"")</f>
        <v>0</v>
      </c>
      <c r="U24" s="13">
        <f t="array" aca="1" ref="U24" ca="1">IFERROR(INDEX(ColF,SUMPRODUCT((Noms=$A24)*(U$4&gt;=Debut)*(U$4&lt;=Fin),ROW(Type))),"")</f>
        <v>0</v>
      </c>
      <c r="V24" s="13">
        <f t="array" aca="1" ref="V24" ca="1">IFERROR(INDEX(ColF,SUMPRODUCT((Noms=$A24)*(V$4&gt;=Debut)*(V$4&lt;=Fin),ROW(Type))),"")</f>
        <v>0</v>
      </c>
      <c r="W24" s="13">
        <f t="array" aca="1" ref="W24" ca="1">IFERROR(INDEX(ColF,SUMPRODUCT((Noms=$A24)*(W$4&gt;=Debut)*(W$4&lt;=Fin),ROW(Type))),"")</f>
        <v>0</v>
      </c>
      <c r="X24" s="13">
        <f t="array" aca="1" ref="X24" ca="1">IFERROR(INDEX(ColF,SUMPRODUCT((Noms=$A24)*(X$4&gt;=Debut)*(X$4&lt;=Fin),ROW(Type))),"")</f>
        <v>0</v>
      </c>
      <c r="Y24" s="13">
        <f t="array" aca="1" ref="Y24" ca="1">IFERROR(INDEX(ColF,SUMPRODUCT((Noms=$A24)*(Y$4&gt;=Debut)*(Y$4&lt;=Fin),ROW(Type))),"")</f>
        <v>0</v>
      </c>
      <c r="Z24" s="13">
        <f t="array" aca="1" ref="Z24" ca="1">IFERROR(INDEX(ColF,SUMPRODUCT((Noms=$A24)*(Z$4&gt;=Debut)*(Z$4&lt;=Fin),ROW(Type))),"")</f>
        <v>0</v>
      </c>
      <c r="AA24" s="13">
        <f t="array" aca="1" ref="AA24" ca="1">IFERROR(INDEX(ColF,SUMPRODUCT((Noms=$A24)*(AA$4&gt;=Debut)*(AA$4&lt;=Fin),ROW(Type))),"")</f>
        <v>0</v>
      </c>
      <c r="AB24" s="13">
        <f t="array" aca="1" ref="AB24" ca="1">IFERROR(INDEX(ColF,SUMPRODUCT((Noms=$A24)*(AB$4&gt;=Debut)*(AB$4&lt;=Fin),ROW(Type))),"")</f>
        <v>0</v>
      </c>
      <c r="AC24" s="13">
        <f t="array" aca="1" ref="AC24" ca="1">IFERROR(INDEX(ColF,SUMPRODUCT((Noms=$A24)*(AC$4&gt;=Debut)*(AC$4&lt;=Fin),ROW(Type))),"")</f>
        <v>0</v>
      </c>
      <c r="AD24" s="13">
        <f t="array" aca="1" ref="AD24" ca="1">IFERROR(INDEX(ColF,SUMPRODUCT((Noms=$A24)*(AD$4&gt;=Debut)*(AD$4&lt;=Fin),ROW(Type))),"")</f>
        <v>0</v>
      </c>
      <c r="AE24" s="13">
        <f t="array" aca="1" ref="AE24" ca="1">IFERROR(INDEX(ColF,SUMPRODUCT((Noms=$A24)*(AE$4&gt;=Debut)*(AE$4&lt;=Fin),ROW(Type))),"")</f>
        <v>0</v>
      </c>
      <c r="AF24" s="13">
        <f t="array" aca="1" ref="AF24" ca="1">IFERROR(INDEX(ColF,SUMPRODUCT((Noms=$A24)*(AF$4&gt;=Debut)*(AF$4&lt;=Fin),ROW(Type))),"")</f>
        <v>0</v>
      </c>
      <c r="AG24" s="13">
        <f t="array" aca="1" ref="AG24" ca="1">IFERROR(INDEX(ColF,SUMPRODUCT((Noms=$A24)*(AG$4&gt;=Debut)*(AG$4&lt;=Fin),ROW(Type))),"")</f>
        <v>0</v>
      </c>
    </row>
    <row r="25" spans="1:46" ht="20.100000000000001" customHeight="1">
      <c r="A25" s="7">
        <f t="array" aca="1" ref="A25" ca="1">IFERROR(INDEX(ColA,MIN(IF(Postes=$L$2,IF(YEAR(Debut)=An,IF((MONTH(Debut)=MONTH(1&amp;$Q$2))+(MONTH(Fin)=MONTH(1&amp;$Q$2)),IF(COUNTIF(A$5:A24,Noms)=0,ROW(Noms))))))),"")</f>
        <v>0</v>
      </c>
      <c r="B25" s="33" t="str">
        <f ca="1">IF(A25=0,"",VLOOKUP(A25,Listes!B:D,3,0))</f>
        <v/>
      </c>
      <c r="C25" s="13">
        <f t="array" aca="1" ref="C25" ca="1">IFERROR(INDEX(ColF,SUMPRODUCT((Noms=$A25)*(C$4&gt;=Debut)*(C$4&lt;=Fin),ROW(Type))),"")</f>
        <v>0</v>
      </c>
      <c r="D25" s="13">
        <f t="array" aca="1" ref="D25" ca="1">IFERROR(INDEX(ColF,SUMPRODUCT((Noms=$A25)*(D$4&gt;=Debut)*(D$4&lt;=Fin),ROW(Type))),"")</f>
        <v>0</v>
      </c>
      <c r="E25" s="13">
        <f t="array" aca="1" ref="E25" ca="1">IFERROR(INDEX(ColF,SUMPRODUCT((Noms=$A25)*(E$4&gt;=Debut)*(E$4&lt;=Fin),ROW(Type))),"")</f>
        <v>0</v>
      </c>
      <c r="F25" s="13">
        <f t="array" aca="1" ref="F25" ca="1">IFERROR(INDEX(ColF,SUMPRODUCT((Noms=$A25)*(F$4&gt;=Debut)*(F$4&lt;=Fin),ROW(Type))),"")</f>
        <v>0</v>
      </c>
      <c r="G25" s="13">
        <f t="array" aca="1" ref="G25" ca="1">IFERROR(INDEX(ColF,SUMPRODUCT((Noms=$A25)*(G$4&gt;=Debut)*(G$4&lt;=Fin),ROW(Type))),"")</f>
        <v>0</v>
      </c>
      <c r="H25" s="13">
        <f t="array" aca="1" ref="H25" ca="1">IFERROR(INDEX(ColF,SUMPRODUCT((Noms=$A25)*(H$4&gt;=Debut)*(H$4&lt;=Fin),ROW(Type))),"")</f>
        <v>0</v>
      </c>
      <c r="I25" s="13">
        <f t="array" aca="1" ref="I25" ca="1">IFERROR(INDEX(ColF,SUMPRODUCT((Noms=$A25)*(I$4&gt;=Debut)*(I$4&lt;=Fin),ROW(Type))),"")</f>
        <v>0</v>
      </c>
      <c r="J25" s="13">
        <f t="array" aca="1" ref="J25" ca="1">IFERROR(INDEX(ColF,SUMPRODUCT((Noms=$A25)*(J$4&gt;=Debut)*(J$4&lt;=Fin),ROW(Type))),"")</f>
        <v>0</v>
      </c>
      <c r="K25" s="13">
        <f t="array" aca="1" ref="K25" ca="1">IFERROR(INDEX(ColF,SUMPRODUCT((Noms=$A25)*(K$4&gt;=Debut)*(K$4&lt;=Fin),ROW(Type))),"")</f>
        <v>0</v>
      </c>
      <c r="L25" s="13">
        <f t="array" aca="1" ref="L25" ca="1">IFERROR(INDEX(ColF,SUMPRODUCT((Noms=$A25)*(L$4&gt;=Debut)*(L$4&lt;=Fin),ROW(Type))),"")</f>
        <v>0</v>
      </c>
      <c r="M25" s="13">
        <f t="array" aca="1" ref="M25" ca="1">IFERROR(INDEX(ColF,SUMPRODUCT((Noms=$A25)*(M$4&gt;=Debut)*(M$4&lt;=Fin),ROW(Type))),"")</f>
        <v>0</v>
      </c>
      <c r="N25" s="13">
        <f t="array" aca="1" ref="N25" ca="1">IFERROR(INDEX(ColF,SUMPRODUCT((Noms=$A25)*(N$4&gt;=Debut)*(N$4&lt;=Fin),ROW(Type))),"")</f>
        <v>0</v>
      </c>
      <c r="O25" s="13">
        <f t="array" aca="1" ref="O25" ca="1">IFERROR(INDEX(ColF,SUMPRODUCT((Noms=$A25)*(O$4&gt;=Debut)*(O$4&lt;=Fin),ROW(Type))),"")</f>
        <v>0</v>
      </c>
      <c r="P25" s="13">
        <f t="array" aca="1" ref="P25" ca="1">IFERROR(INDEX(ColF,SUMPRODUCT((Noms=$A25)*(P$4&gt;=Debut)*(P$4&lt;=Fin),ROW(Type))),"")</f>
        <v>0</v>
      </c>
      <c r="Q25" s="13">
        <f t="array" aca="1" ref="Q25" ca="1">IFERROR(INDEX(ColF,SUMPRODUCT((Noms=$A25)*(Q$4&gt;=Debut)*(Q$4&lt;=Fin),ROW(Type))),"")</f>
        <v>0</v>
      </c>
      <c r="R25" s="13">
        <f t="array" aca="1" ref="R25" ca="1">IFERROR(INDEX(ColF,SUMPRODUCT((Noms=$A25)*(R$4&gt;=Debut)*(R$4&lt;=Fin),ROW(Type))),"")</f>
        <v>0</v>
      </c>
      <c r="S25" s="13">
        <f t="array" aca="1" ref="S25" ca="1">IFERROR(INDEX(ColF,SUMPRODUCT((Noms=$A25)*(S$4&gt;=Debut)*(S$4&lt;=Fin),ROW(Type))),"")</f>
        <v>0</v>
      </c>
      <c r="T25" s="13">
        <f t="array" aca="1" ref="T25" ca="1">IFERROR(INDEX(ColF,SUMPRODUCT((Noms=$A25)*(T$4&gt;=Debut)*(T$4&lt;=Fin),ROW(Type))),"")</f>
        <v>0</v>
      </c>
      <c r="U25" s="13">
        <f t="array" aca="1" ref="U25" ca="1">IFERROR(INDEX(ColF,SUMPRODUCT((Noms=$A25)*(U$4&gt;=Debut)*(U$4&lt;=Fin),ROW(Type))),"")</f>
        <v>0</v>
      </c>
      <c r="V25" s="13">
        <f t="array" aca="1" ref="V25" ca="1">IFERROR(INDEX(ColF,SUMPRODUCT((Noms=$A25)*(V$4&gt;=Debut)*(V$4&lt;=Fin),ROW(Type))),"")</f>
        <v>0</v>
      </c>
      <c r="W25" s="13">
        <f t="array" aca="1" ref="W25" ca="1">IFERROR(INDEX(ColF,SUMPRODUCT((Noms=$A25)*(W$4&gt;=Debut)*(W$4&lt;=Fin),ROW(Type))),"")</f>
        <v>0</v>
      </c>
      <c r="X25" s="13">
        <f t="array" aca="1" ref="X25" ca="1">IFERROR(INDEX(ColF,SUMPRODUCT((Noms=$A25)*(X$4&gt;=Debut)*(X$4&lt;=Fin),ROW(Type))),"")</f>
        <v>0</v>
      </c>
      <c r="Y25" s="13">
        <f t="array" aca="1" ref="Y25" ca="1">IFERROR(INDEX(ColF,SUMPRODUCT((Noms=$A25)*(Y$4&gt;=Debut)*(Y$4&lt;=Fin),ROW(Type))),"")</f>
        <v>0</v>
      </c>
      <c r="Z25" s="13">
        <f t="array" aca="1" ref="Z25" ca="1">IFERROR(INDEX(ColF,SUMPRODUCT((Noms=$A25)*(Z$4&gt;=Debut)*(Z$4&lt;=Fin),ROW(Type))),"")</f>
        <v>0</v>
      </c>
      <c r="AA25" s="13">
        <f t="array" aca="1" ref="AA25" ca="1">IFERROR(INDEX(ColF,SUMPRODUCT((Noms=$A25)*(AA$4&gt;=Debut)*(AA$4&lt;=Fin),ROW(Type))),"")</f>
        <v>0</v>
      </c>
      <c r="AB25" s="13">
        <f t="array" aca="1" ref="AB25" ca="1">IFERROR(INDEX(ColF,SUMPRODUCT((Noms=$A25)*(AB$4&gt;=Debut)*(AB$4&lt;=Fin),ROW(Type))),"")</f>
        <v>0</v>
      </c>
      <c r="AC25" s="13">
        <f t="array" aca="1" ref="AC25" ca="1">IFERROR(INDEX(ColF,SUMPRODUCT((Noms=$A25)*(AC$4&gt;=Debut)*(AC$4&lt;=Fin),ROW(Type))),"")</f>
        <v>0</v>
      </c>
      <c r="AD25" s="13">
        <f t="array" aca="1" ref="AD25" ca="1">IFERROR(INDEX(ColF,SUMPRODUCT((Noms=$A25)*(AD$4&gt;=Debut)*(AD$4&lt;=Fin),ROW(Type))),"")</f>
        <v>0</v>
      </c>
      <c r="AE25" s="13">
        <f t="array" aca="1" ref="AE25" ca="1">IFERROR(INDEX(ColF,SUMPRODUCT((Noms=$A25)*(AE$4&gt;=Debut)*(AE$4&lt;=Fin),ROW(Type))),"")</f>
        <v>0</v>
      </c>
      <c r="AF25" s="13">
        <f t="array" aca="1" ref="AF25" ca="1">IFERROR(INDEX(ColF,SUMPRODUCT((Noms=$A25)*(AF$4&gt;=Debut)*(AF$4&lt;=Fin),ROW(Type))),"")</f>
        <v>0</v>
      </c>
      <c r="AG25" s="13">
        <f t="array" aca="1" ref="AG25" ca="1">IFERROR(INDEX(ColF,SUMPRODUCT((Noms=$A25)*(AG$4&gt;=Debut)*(AG$4&lt;=Fin),ROW(Type))),"")</f>
        <v>0</v>
      </c>
    </row>
    <row r="26" spans="1:46" ht="20.100000000000001" customHeight="1">
      <c r="A26" s="7">
        <f t="array" aca="1" ref="A26" ca="1">IFERROR(INDEX(ColA,MIN(IF(Postes=$L$2,IF(YEAR(Debut)=An,IF((MONTH(Debut)=MONTH(1&amp;$Q$2))+(MONTH(Fin)=MONTH(1&amp;$Q$2)),IF(COUNTIF(A$5:A25,Noms)=0,ROW(Noms))))))),"")</f>
        <v>0</v>
      </c>
      <c r="B26" s="33" t="str">
        <f ca="1">IF(A26=0,"",VLOOKUP(A26,Listes!B:D,3,0))</f>
        <v/>
      </c>
      <c r="C26" s="13">
        <f t="array" aca="1" ref="C26" ca="1">IFERROR(INDEX(ColF,SUMPRODUCT((Noms=$A26)*(C$4&gt;=Debut)*(C$4&lt;=Fin),ROW(Type))),"")</f>
        <v>0</v>
      </c>
      <c r="D26" s="13">
        <f t="array" aca="1" ref="D26" ca="1">IFERROR(INDEX(ColF,SUMPRODUCT((Noms=$A26)*(D$4&gt;=Debut)*(D$4&lt;=Fin),ROW(Type))),"")</f>
        <v>0</v>
      </c>
      <c r="E26" s="13">
        <f t="array" aca="1" ref="E26" ca="1">IFERROR(INDEX(ColF,SUMPRODUCT((Noms=$A26)*(E$4&gt;=Debut)*(E$4&lt;=Fin),ROW(Type))),"")</f>
        <v>0</v>
      </c>
      <c r="F26" s="13">
        <f t="array" aca="1" ref="F26" ca="1">IFERROR(INDEX(ColF,SUMPRODUCT((Noms=$A26)*(F$4&gt;=Debut)*(F$4&lt;=Fin),ROW(Type))),"")</f>
        <v>0</v>
      </c>
      <c r="G26" s="13">
        <f t="array" aca="1" ref="G26" ca="1">IFERROR(INDEX(ColF,SUMPRODUCT((Noms=$A26)*(G$4&gt;=Debut)*(G$4&lt;=Fin),ROW(Type))),"")</f>
        <v>0</v>
      </c>
      <c r="H26" s="13">
        <f t="array" aca="1" ref="H26" ca="1">IFERROR(INDEX(ColF,SUMPRODUCT((Noms=$A26)*(H$4&gt;=Debut)*(H$4&lt;=Fin),ROW(Type))),"")</f>
        <v>0</v>
      </c>
      <c r="I26" s="13">
        <f t="array" aca="1" ref="I26" ca="1">IFERROR(INDEX(ColF,SUMPRODUCT((Noms=$A26)*(I$4&gt;=Debut)*(I$4&lt;=Fin),ROW(Type))),"")</f>
        <v>0</v>
      </c>
      <c r="J26" s="13">
        <f t="array" aca="1" ref="J26" ca="1">IFERROR(INDEX(ColF,SUMPRODUCT((Noms=$A26)*(J$4&gt;=Debut)*(J$4&lt;=Fin),ROW(Type))),"")</f>
        <v>0</v>
      </c>
      <c r="K26" s="13">
        <f t="array" aca="1" ref="K26" ca="1">IFERROR(INDEX(ColF,SUMPRODUCT((Noms=$A26)*(K$4&gt;=Debut)*(K$4&lt;=Fin),ROW(Type))),"")</f>
        <v>0</v>
      </c>
      <c r="L26" s="13">
        <f t="array" aca="1" ref="L26" ca="1">IFERROR(INDEX(ColF,SUMPRODUCT((Noms=$A26)*(L$4&gt;=Debut)*(L$4&lt;=Fin),ROW(Type))),"")</f>
        <v>0</v>
      </c>
      <c r="M26" s="13">
        <f t="array" aca="1" ref="M26" ca="1">IFERROR(INDEX(ColF,SUMPRODUCT((Noms=$A26)*(M$4&gt;=Debut)*(M$4&lt;=Fin),ROW(Type))),"")</f>
        <v>0</v>
      </c>
      <c r="N26" s="13">
        <f t="array" aca="1" ref="N26" ca="1">IFERROR(INDEX(ColF,SUMPRODUCT((Noms=$A26)*(N$4&gt;=Debut)*(N$4&lt;=Fin),ROW(Type))),"")</f>
        <v>0</v>
      </c>
      <c r="O26" s="13">
        <f t="array" aca="1" ref="O26" ca="1">IFERROR(INDEX(ColF,SUMPRODUCT((Noms=$A26)*(O$4&gt;=Debut)*(O$4&lt;=Fin),ROW(Type))),"")</f>
        <v>0</v>
      </c>
      <c r="P26" s="13">
        <f t="array" aca="1" ref="P26" ca="1">IFERROR(INDEX(ColF,SUMPRODUCT((Noms=$A26)*(P$4&gt;=Debut)*(P$4&lt;=Fin),ROW(Type))),"")</f>
        <v>0</v>
      </c>
      <c r="Q26" s="13">
        <f t="array" aca="1" ref="Q26" ca="1">IFERROR(INDEX(ColF,SUMPRODUCT((Noms=$A26)*(Q$4&gt;=Debut)*(Q$4&lt;=Fin),ROW(Type))),"")</f>
        <v>0</v>
      </c>
      <c r="R26" s="13">
        <f t="array" aca="1" ref="R26" ca="1">IFERROR(INDEX(ColF,SUMPRODUCT((Noms=$A26)*(R$4&gt;=Debut)*(R$4&lt;=Fin),ROW(Type))),"")</f>
        <v>0</v>
      </c>
      <c r="S26" s="13">
        <f t="array" aca="1" ref="S26" ca="1">IFERROR(INDEX(ColF,SUMPRODUCT((Noms=$A26)*(S$4&gt;=Debut)*(S$4&lt;=Fin),ROW(Type))),"")</f>
        <v>0</v>
      </c>
      <c r="T26" s="13">
        <f t="array" aca="1" ref="T26" ca="1">IFERROR(INDEX(ColF,SUMPRODUCT((Noms=$A26)*(T$4&gt;=Debut)*(T$4&lt;=Fin),ROW(Type))),"")</f>
        <v>0</v>
      </c>
      <c r="U26" s="13">
        <f t="array" aca="1" ref="U26" ca="1">IFERROR(INDEX(ColF,SUMPRODUCT((Noms=$A26)*(U$4&gt;=Debut)*(U$4&lt;=Fin),ROW(Type))),"")</f>
        <v>0</v>
      </c>
      <c r="V26" s="13">
        <f t="array" aca="1" ref="V26" ca="1">IFERROR(INDEX(ColF,SUMPRODUCT((Noms=$A26)*(V$4&gt;=Debut)*(V$4&lt;=Fin),ROW(Type))),"")</f>
        <v>0</v>
      </c>
      <c r="W26" s="13">
        <f t="array" aca="1" ref="W26" ca="1">IFERROR(INDEX(ColF,SUMPRODUCT((Noms=$A26)*(W$4&gt;=Debut)*(W$4&lt;=Fin),ROW(Type))),"")</f>
        <v>0</v>
      </c>
      <c r="X26" s="13">
        <f t="array" aca="1" ref="X26" ca="1">IFERROR(INDEX(ColF,SUMPRODUCT((Noms=$A26)*(X$4&gt;=Debut)*(X$4&lt;=Fin),ROW(Type))),"")</f>
        <v>0</v>
      </c>
      <c r="Y26" s="13">
        <f t="array" aca="1" ref="Y26" ca="1">IFERROR(INDEX(ColF,SUMPRODUCT((Noms=$A26)*(Y$4&gt;=Debut)*(Y$4&lt;=Fin),ROW(Type))),"")</f>
        <v>0</v>
      </c>
      <c r="Z26" s="13">
        <f t="array" aca="1" ref="Z26" ca="1">IFERROR(INDEX(ColF,SUMPRODUCT((Noms=$A26)*(Z$4&gt;=Debut)*(Z$4&lt;=Fin),ROW(Type))),"")</f>
        <v>0</v>
      </c>
      <c r="AA26" s="13">
        <f t="array" aca="1" ref="AA26" ca="1">IFERROR(INDEX(ColF,SUMPRODUCT((Noms=$A26)*(AA$4&gt;=Debut)*(AA$4&lt;=Fin),ROW(Type))),"")</f>
        <v>0</v>
      </c>
      <c r="AB26" s="13">
        <f t="array" aca="1" ref="AB26" ca="1">IFERROR(INDEX(ColF,SUMPRODUCT((Noms=$A26)*(AB$4&gt;=Debut)*(AB$4&lt;=Fin),ROW(Type))),"")</f>
        <v>0</v>
      </c>
      <c r="AC26" s="13">
        <f t="array" aca="1" ref="AC26" ca="1">IFERROR(INDEX(ColF,SUMPRODUCT((Noms=$A26)*(AC$4&gt;=Debut)*(AC$4&lt;=Fin),ROW(Type))),"")</f>
        <v>0</v>
      </c>
      <c r="AD26" s="13">
        <f t="array" aca="1" ref="AD26" ca="1">IFERROR(INDEX(ColF,SUMPRODUCT((Noms=$A26)*(AD$4&gt;=Debut)*(AD$4&lt;=Fin),ROW(Type))),"")</f>
        <v>0</v>
      </c>
      <c r="AE26" s="13">
        <f t="array" aca="1" ref="AE26" ca="1">IFERROR(INDEX(ColF,SUMPRODUCT((Noms=$A26)*(AE$4&gt;=Debut)*(AE$4&lt;=Fin),ROW(Type))),"")</f>
        <v>0</v>
      </c>
      <c r="AF26" s="13">
        <f t="array" aca="1" ref="AF26" ca="1">IFERROR(INDEX(ColF,SUMPRODUCT((Noms=$A26)*(AF$4&gt;=Debut)*(AF$4&lt;=Fin),ROW(Type))),"")</f>
        <v>0</v>
      </c>
      <c r="AG26" s="13">
        <f t="array" aca="1" ref="AG26" ca="1">IFERROR(INDEX(ColF,SUMPRODUCT((Noms=$A26)*(AG$4&gt;=Debut)*(AG$4&lt;=Fin),ROW(Type))),"")</f>
        <v>0</v>
      </c>
    </row>
    <row r="27" spans="1:46" ht="20.100000000000001" customHeight="1">
      <c r="A27" s="7">
        <f t="array" aca="1" ref="A27" ca="1">IFERROR(INDEX(ColA,MIN(IF(Postes=$L$2,IF(YEAR(Debut)=An,IF((MONTH(Debut)=MONTH(1&amp;$Q$2))+(MONTH(Fin)=MONTH(1&amp;$Q$2)),IF(COUNTIF(A$5:A26,Noms)=0,ROW(Noms))))))),"")</f>
        <v>0</v>
      </c>
      <c r="B27" s="33" t="str">
        <f ca="1">IF(A27=0,"",VLOOKUP(A27,Listes!B:D,3,0))</f>
        <v/>
      </c>
      <c r="C27" s="13">
        <f t="array" aca="1" ref="C27" ca="1">IFERROR(INDEX(ColF,SUMPRODUCT((Noms=$A27)*(C$4&gt;=Debut)*(C$4&lt;=Fin),ROW(Type))),"")</f>
        <v>0</v>
      </c>
      <c r="D27" s="13">
        <f t="array" aca="1" ref="D27" ca="1">IFERROR(INDEX(ColF,SUMPRODUCT((Noms=$A27)*(D$4&gt;=Debut)*(D$4&lt;=Fin),ROW(Type))),"")</f>
        <v>0</v>
      </c>
      <c r="E27" s="13">
        <f t="array" aca="1" ref="E27" ca="1">IFERROR(INDEX(ColF,SUMPRODUCT((Noms=$A27)*(E$4&gt;=Debut)*(E$4&lt;=Fin),ROW(Type))),"")</f>
        <v>0</v>
      </c>
      <c r="F27" s="13">
        <f t="array" aca="1" ref="F27" ca="1">IFERROR(INDEX(ColF,SUMPRODUCT((Noms=$A27)*(F$4&gt;=Debut)*(F$4&lt;=Fin),ROW(Type))),"")</f>
        <v>0</v>
      </c>
      <c r="G27" s="13">
        <f t="array" aca="1" ref="G27" ca="1">IFERROR(INDEX(ColF,SUMPRODUCT((Noms=$A27)*(G$4&gt;=Debut)*(G$4&lt;=Fin),ROW(Type))),"")</f>
        <v>0</v>
      </c>
      <c r="H27" s="13">
        <f t="array" aca="1" ref="H27" ca="1">IFERROR(INDEX(ColF,SUMPRODUCT((Noms=$A27)*(H$4&gt;=Debut)*(H$4&lt;=Fin),ROW(Type))),"")</f>
        <v>0</v>
      </c>
      <c r="I27" s="13">
        <f t="array" aca="1" ref="I27" ca="1">IFERROR(INDEX(ColF,SUMPRODUCT((Noms=$A27)*(I$4&gt;=Debut)*(I$4&lt;=Fin),ROW(Type))),"")</f>
        <v>0</v>
      </c>
      <c r="J27" s="13">
        <f t="array" aca="1" ref="J27" ca="1">IFERROR(INDEX(ColF,SUMPRODUCT((Noms=$A27)*(J$4&gt;=Debut)*(J$4&lt;=Fin),ROW(Type))),"")</f>
        <v>0</v>
      </c>
      <c r="K27" s="13">
        <f t="array" aca="1" ref="K27" ca="1">IFERROR(INDEX(ColF,SUMPRODUCT((Noms=$A27)*(K$4&gt;=Debut)*(K$4&lt;=Fin),ROW(Type))),"")</f>
        <v>0</v>
      </c>
      <c r="L27" s="13">
        <f t="array" aca="1" ref="L27" ca="1">IFERROR(INDEX(ColF,SUMPRODUCT((Noms=$A27)*(L$4&gt;=Debut)*(L$4&lt;=Fin),ROW(Type))),"")</f>
        <v>0</v>
      </c>
      <c r="M27" s="13">
        <f t="array" aca="1" ref="M27" ca="1">IFERROR(INDEX(ColF,SUMPRODUCT((Noms=$A27)*(M$4&gt;=Debut)*(M$4&lt;=Fin),ROW(Type))),"")</f>
        <v>0</v>
      </c>
      <c r="N27" s="13">
        <f t="array" aca="1" ref="N27" ca="1">IFERROR(INDEX(ColF,SUMPRODUCT((Noms=$A27)*(N$4&gt;=Debut)*(N$4&lt;=Fin),ROW(Type))),"")</f>
        <v>0</v>
      </c>
      <c r="O27" s="13">
        <f t="array" aca="1" ref="O27" ca="1">IFERROR(INDEX(ColF,SUMPRODUCT((Noms=$A27)*(O$4&gt;=Debut)*(O$4&lt;=Fin),ROW(Type))),"")</f>
        <v>0</v>
      </c>
      <c r="P27" s="13">
        <f t="array" aca="1" ref="P27" ca="1">IFERROR(INDEX(ColF,SUMPRODUCT((Noms=$A27)*(P$4&gt;=Debut)*(P$4&lt;=Fin),ROW(Type))),"")</f>
        <v>0</v>
      </c>
      <c r="Q27" s="13">
        <f t="array" aca="1" ref="Q27" ca="1">IFERROR(INDEX(ColF,SUMPRODUCT((Noms=$A27)*(Q$4&gt;=Debut)*(Q$4&lt;=Fin),ROW(Type))),"")</f>
        <v>0</v>
      </c>
      <c r="R27" s="13">
        <f t="array" aca="1" ref="R27" ca="1">IFERROR(INDEX(ColF,SUMPRODUCT((Noms=$A27)*(R$4&gt;=Debut)*(R$4&lt;=Fin),ROW(Type))),"")</f>
        <v>0</v>
      </c>
      <c r="S27" s="13">
        <f t="array" aca="1" ref="S27" ca="1">IFERROR(INDEX(ColF,SUMPRODUCT((Noms=$A27)*(S$4&gt;=Debut)*(S$4&lt;=Fin),ROW(Type))),"")</f>
        <v>0</v>
      </c>
      <c r="T27" s="13">
        <f t="array" aca="1" ref="T27" ca="1">IFERROR(INDEX(ColF,SUMPRODUCT((Noms=$A27)*(T$4&gt;=Debut)*(T$4&lt;=Fin),ROW(Type))),"")</f>
        <v>0</v>
      </c>
      <c r="U27" s="13">
        <f t="array" aca="1" ref="U27" ca="1">IFERROR(INDEX(ColF,SUMPRODUCT((Noms=$A27)*(U$4&gt;=Debut)*(U$4&lt;=Fin),ROW(Type))),"")</f>
        <v>0</v>
      </c>
      <c r="V27" s="13">
        <f t="array" aca="1" ref="V27" ca="1">IFERROR(INDEX(ColF,SUMPRODUCT((Noms=$A27)*(V$4&gt;=Debut)*(V$4&lt;=Fin),ROW(Type))),"")</f>
        <v>0</v>
      </c>
      <c r="W27" s="13">
        <f t="array" aca="1" ref="W27" ca="1">IFERROR(INDEX(ColF,SUMPRODUCT((Noms=$A27)*(W$4&gt;=Debut)*(W$4&lt;=Fin),ROW(Type))),"")</f>
        <v>0</v>
      </c>
      <c r="X27" s="13">
        <f t="array" aca="1" ref="X27" ca="1">IFERROR(INDEX(ColF,SUMPRODUCT((Noms=$A27)*(X$4&gt;=Debut)*(X$4&lt;=Fin),ROW(Type))),"")</f>
        <v>0</v>
      </c>
      <c r="Y27" s="13">
        <f t="array" aca="1" ref="Y27" ca="1">IFERROR(INDEX(ColF,SUMPRODUCT((Noms=$A27)*(Y$4&gt;=Debut)*(Y$4&lt;=Fin),ROW(Type))),"")</f>
        <v>0</v>
      </c>
      <c r="Z27" s="13">
        <f t="array" aca="1" ref="Z27" ca="1">IFERROR(INDEX(ColF,SUMPRODUCT((Noms=$A27)*(Z$4&gt;=Debut)*(Z$4&lt;=Fin),ROW(Type))),"")</f>
        <v>0</v>
      </c>
      <c r="AA27" s="13">
        <f t="array" aca="1" ref="AA27" ca="1">IFERROR(INDEX(ColF,SUMPRODUCT((Noms=$A27)*(AA$4&gt;=Debut)*(AA$4&lt;=Fin),ROW(Type))),"")</f>
        <v>0</v>
      </c>
      <c r="AB27" s="13">
        <f t="array" aca="1" ref="AB27" ca="1">IFERROR(INDEX(ColF,SUMPRODUCT((Noms=$A27)*(AB$4&gt;=Debut)*(AB$4&lt;=Fin),ROW(Type))),"")</f>
        <v>0</v>
      </c>
      <c r="AC27" s="13">
        <f t="array" aca="1" ref="AC27" ca="1">IFERROR(INDEX(ColF,SUMPRODUCT((Noms=$A27)*(AC$4&gt;=Debut)*(AC$4&lt;=Fin),ROW(Type))),"")</f>
        <v>0</v>
      </c>
      <c r="AD27" s="13">
        <f t="array" aca="1" ref="AD27" ca="1">IFERROR(INDEX(ColF,SUMPRODUCT((Noms=$A27)*(AD$4&gt;=Debut)*(AD$4&lt;=Fin),ROW(Type))),"")</f>
        <v>0</v>
      </c>
      <c r="AE27" s="13">
        <f t="array" aca="1" ref="AE27" ca="1">IFERROR(INDEX(ColF,SUMPRODUCT((Noms=$A27)*(AE$4&gt;=Debut)*(AE$4&lt;=Fin),ROW(Type))),"")</f>
        <v>0</v>
      </c>
      <c r="AF27" s="13">
        <f t="array" aca="1" ref="AF27" ca="1">IFERROR(INDEX(ColF,SUMPRODUCT((Noms=$A27)*(AF$4&gt;=Debut)*(AF$4&lt;=Fin),ROW(Type))),"")</f>
        <v>0</v>
      </c>
      <c r="AG27" s="13">
        <f t="array" aca="1" ref="AG27" ca="1">IFERROR(INDEX(ColF,SUMPRODUCT((Noms=$A27)*(AG$4&gt;=Debut)*(AG$4&lt;=Fin),ROW(Type))),"")</f>
        <v>0</v>
      </c>
      <c r="AI27" s="1"/>
      <c r="AJ27" s="1"/>
      <c r="AK27" s="1"/>
      <c r="AL27" s="1"/>
      <c r="AM27" s="1"/>
    </row>
    <row r="28" spans="1:46">
      <c r="AI28" s="1"/>
      <c r="AJ28" s="1"/>
      <c r="AK28" s="1"/>
      <c r="AL28" s="1"/>
      <c r="AM28" s="1"/>
    </row>
    <row r="29" spans="1:46">
      <c r="A29" s="20"/>
      <c r="B29" s="20"/>
      <c r="AI29" s="1"/>
      <c r="AJ29" s="1"/>
      <c r="AK29" s="1"/>
      <c r="AL29" s="1"/>
      <c r="AM29" s="1"/>
      <c r="AP29" s="1"/>
      <c r="AQ29" s="1"/>
      <c r="AR29" s="1"/>
      <c r="AS29" s="1"/>
      <c r="AT29" s="1"/>
    </row>
    <row r="30" spans="1:46">
      <c r="AI30" s="1"/>
      <c r="AJ30" s="1"/>
      <c r="AK30" s="1"/>
      <c r="AL30" s="1"/>
      <c r="AM30" s="1"/>
      <c r="AP30" s="1"/>
      <c r="AQ30" s="1"/>
      <c r="AR30" s="1"/>
      <c r="AS30" s="1"/>
      <c r="AT30" s="1"/>
    </row>
    <row r="31" spans="1:46">
      <c r="G31" s="3"/>
      <c r="AI31" s="1"/>
      <c r="AJ31" s="1"/>
      <c r="AK31" s="1"/>
      <c r="AL31" s="1"/>
      <c r="AM31" s="1"/>
      <c r="AP31" s="1"/>
      <c r="AQ31" s="1"/>
      <c r="AR31" s="1"/>
      <c r="AS31" s="1"/>
      <c r="AT31" s="1"/>
    </row>
    <row r="32" spans="1:46">
      <c r="AI32" s="1"/>
      <c r="AJ32" s="1"/>
      <c r="AK32" s="1"/>
      <c r="AL32" s="1"/>
      <c r="AM32" s="1"/>
      <c r="AP32" s="1"/>
      <c r="AQ32" s="1"/>
      <c r="AR32" s="1"/>
      <c r="AS32" s="1"/>
      <c r="AT32" s="1"/>
    </row>
    <row r="33" spans="35:46">
      <c r="AI33" s="1"/>
      <c r="AJ33" s="1"/>
      <c r="AK33" s="1"/>
      <c r="AL33" s="1"/>
      <c r="AM33" s="1"/>
      <c r="AP33" s="1"/>
      <c r="AQ33" s="1"/>
      <c r="AR33" s="1"/>
      <c r="AS33" s="1"/>
      <c r="AT33" s="1"/>
    </row>
    <row r="34" spans="35:46">
      <c r="AI34" s="1"/>
      <c r="AJ34" s="1"/>
      <c r="AP34" s="1"/>
      <c r="AQ34" s="1"/>
      <c r="AR34" s="1"/>
      <c r="AS34" s="1"/>
      <c r="AT34" s="1"/>
    </row>
    <row r="35" spans="35:46">
      <c r="AI35" s="1"/>
      <c r="AJ35" s="1"/>
      <c r="AP35" s="1"/>
      <c r="AQ35" s="1"/>
      <c r="AR35" s="1"/>
      <c r="AS35" s="1"/>
      <c r="AT35" s="1"/>
    </row>
    <row r="36" spans="35:46">
      <c r="AI36" s="1"/>
      <c r="AJ36" s="1"/>
      <c r="AP36" s="1"/>
      <c r="AQ36" s="1"/>
      <c r="AR36" s="1"/>
      <c r="AS36" s="1"/>
      <c r="AT36" s="1"/>
    </row>
    <row r="37" spans="35:46">
      <c r="AI37" s="1"/>
      <c r="AJ37" s="1"/>
      <c r="AP37" s="1"/>
      <c r="AQ37" s="1"/>
      <c r="AR37" s="1"/>
      <c r="AS37" s="1"/>
      <c r="AT37" s="1"/>
    </row>
    <row r="38" spans="35:46">
      <c r="AI38" s="1"/>
      <c r="AJ38" s="1"/>
      <c r="AP38" s="1"/>
      <c r="AQ38" s="1"/>
      <c r="AR38" s="1"/>
      <c r="AS38" s="1"/>
      <c r="AT38" s="1"/>
    </row>
    <row r="39" spans="35:46">
      <c r="AI39" s="1"/>
      <c r="AJ39" s="1"/>
      <c r="AP39" s="1"/>
      <c r="AQ39" s="1"/>
      <c r="AR39" s="1"/>
      <c r="AS39" s="1"/>
      <c r="AT39" s="1"/>
    </row>
    <row r="40" spans="35:46">
      <c r="AI40" s="1"/>
      <c r="AJ40" s="1"/>
      <c r="AP40" s="1"/>
      <c r="AQ40" s="1"/>
      <c r="AR40" s="1"/>
      <c r="AS40" s="1"/>
      <c r="AT40" s="1"/>
    </row>
    <row r="41" spans="35:46">
      <c r="AI41" s="1"/>
      <c r="AJ41" s="1"/>
      <c r="AP41" s="1"/>
      <c r="AQ41" s="1"/>
      <c r="AR41" s="1"/>
      <c r="AS41" s="1"/>
      <c r="AT41" s="1"/>
    </row>
    <row r="42" spans="35:46">
      <c r="AI42" s="1"/>
      <c r="AJ42" s="1"/>
      <c r="AP42" s="1"/>
      <c r="AQ42" s="1"/>
      <c r="AR42" s="1"/>
      <c r="AS42" s="1"/>
      <c r="AT42" s="1"/>
    </row>
    <row r="43" spans="35:46">
      <c r="AI43" s="1"/>
      <c r="AJ43" s="1"/>
      <c r="AK43" s="1"/>
      <c r="AL43" s="1"/>
      <c r="AM43" s="1"/>
      <c r="AP43" s="1"/>
      <c r="AQ43" s="1"/>
      <c r="AR43" s="1"/>
      <c r="AS43" s="1"/>
      <c r="AT43" s="1"/>
    </row>
    <row r="57" spans="40:41">
      <c r="AN57" s="1"/>
      <c r="AO57" s="1"/>
    </row>
    <row r="58" spans="40:41">
      <c r="AN58" s="1"/>
      <c r="AO58" s="1"/>
    </row>
    <row r="59" spans="40:41">
      <c r="AN59" s="1"/>
      <c r="AO59" s="1"/>
    </row>
    <row r="60" spans="40:41">
      <c r="AN60" s="1"/>
      <c r="AO60" s="1"/>
    </row>
    <row r="61" spans="40:41">
      <c r="AN61" s="1"/>
      <c r="AO61" s="1"/>
    </row>
    <row r="62" spans="40:41">
      <c r="AN62" s="1"/>
      <c r="AO62" s="1"/>
    </row>
    <row r="63" spans="40:41">
      <c r="AN63" s="1"/>
      <c r="AO63" s="1"/>
    </row>
    <row r="64" spans="40:41">
      <c r="AN64" s="1"/>
      <c r="AO64" s="1"/>
    </row>
    <row r="65" spans="40:41">
      <c r="AN65" s="1"/>
      <c r="AO65" s="1"/>
    </row>
    <row r="66" spans="40:41">
      <c r="AN66" s="1"/>
      <c r="AO66" s="1"/>
    </row>
    <row r="67" spans="40:41">
      <c r="AN67" s="1"/>
      <c r="AO67" s="1"/>
    </row>
    <row r="68" spans="40:41">
      <c r="AN68" s="1"/>
      <c r="AO68" s="1"/>
    </row>
    <row r="69" spans="40:41">
      <c r="AN69" s="1"/>
      <c r="AO69" s="1"/>
    </row>
    <row r="70" spans="40:41">
      <c r="AN70" s="1"/>
      <c r="AO70" s="1"/>
    </row>
    <row r="71" spans="40:41">
      <c r="AN71" s="1"/>
      <c r="AO71" s="1"/>
    </row>
    <row r="72" spans="40:41">
      <c r="AN72" s="1"/>
      <c r="AO72" s="1"/>
    </row>
    <row r="73" spans="40:41">
      <c r="AN73" s="1"/>
      <c r="AO73" s="1"/>
    </row>
  </sheetData>
  <sheetProtection selectLockedCells="1"/>
  <mergeCells count="2">
    <mergeCell ref="L2:O2"/>
    <mergeCell ref="Q2:T2"/>
  </mergeCells>
  <phoneticPr fontId="0" type="noConversion"/>
  <conditionalFormatting sqref="C4:AG27">
    <cfRule type="expression" dxfId="7" priority="7" stopIfTrue="1">
      <formula>WEEKDAY(C$4,2)&gt;5</formula>
    </cfRule>
    <cfRule type="expression" dxfId="6" priority="8" stopIfTrue="1">
      <formula>COUNTIF(Ferie,C$4)</formula>
    </cfRule>
  </conditionalFormatting>
  <conditionalFormatting sqref="C6:AG27">
    <cfRule type="cellIs" dxfId="5" priority="2" stopIfTrue="1" operator="equal">
      <formula>"CFA"</formula>
    </cfRule>
    <cfRule type="cellIs" dxfId="4" priority="3" stopIfTrue="1" operator="equal">
      <formula>" 1/2"</formula>
    </cfRule>
    <cfRule type="cellIs" dxfId="3" priority="4" stopIfTrue="1" operator="equal">
      <formula>"EP"</formula>
    </cfRule>
    <cfRule type="cellIs" dxfId="2" priority="5" stopIfTrue="1" operator="equal">
      <formula>"MAL"</formula>
    </cfRule>
    <cfRule type="cellIs" dxfId="1" priority="6" stopIfTrue="1" operator="equal">
      <formula>"CP"</formula>
    </cfRule>
    <cfRule type="cellIs" dxfId="0" priority="1" operator="equal">
      <formula>"RECUP"</formula>
    </cfRule>
  </conditionalFormatting>
  <dataValidations count="3">
    <dataValidation type="list" allowBlank="1" showInputMessage="1" showErrorMessage="1" sqref="Q2">
      <formula1>Mois</formula1>
    </dataValidation>
    <dataValidation type="list" allowBlank="1" showInputMessage="1" showErrorMessage="1" sqref="A1">
      <formula1>Annees</formula1>
    </dataValidation>
    <dataValidation type="list" allowBlank="1" showInputMessage="1" showErrorMessage="1" sqref="L2:O2">
      <formula1>Poste</formula1>
    </dataValidation>
  </dataValidations>
  <printOptions horizontalCentered="1"/>
  <pageMargins left="0.31496062992125984" right="0.31496062992125984" top="0.98425196850393704" bottom="0.98425196850393704" header="0.51181102362204722" footer="0.51181102362204722"/>
  <pageSetup paperSize="9" scale="77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K36"/>
  <sheetViews>
    <sheetView workbookViewId="0">
      <selection activeCell="C8" sqref="C8"/>
    </sheetView>
  </sheetViews>
  <sheetFormatPr baseColWidth="10" defaultRowHeight="12.75"/>
  <cols>
    <col min="1" max="1" width="26" bestFit="1" customWidth="1"/>
    <col min="2" max="2" width="6.33203125" customWidth="1"/>
    <col min="3" max="6" width="14.83203125" customWidth="1"/>
    <col min="7" max="7" width="14.6640625" bestFit="1" customWidth="1"/>
    <col min="8" max="9" width="14.83203125" bestFit="1" customWidth="1"/>
    <col min="10" max="10" width="20.1640625" customWidth="1"/>
    <col min="11" max="11" width="14.83203125" bestFit="1" customWidth="1"/>
  </cols>
  <sheetData>
    <row r="1" spans="1:11" ht="21.75" customHeight="1" thickBot="1">
      <c r="B1" s="88" t="s">
        <v>96</v>
      </c>
      <c r="C1" s="53">
        <f ca="1">DATE(YEAR(CeJour)-1,6,1)</f>
        <v>41426</v>
      </c>
      <c r="D1" s="54">
        <f ca="1">EDATE(C1,12)-1</f>
        <v>41790</v>
      </c>
      <c r="E1" s="88" t="s">
        <v>95</v>
      </c>
      <c r="F1" s="53">
        <f ca="1">DATE(YEAR(C1)-1,6,1)</f>
        <v>41061</v>
      </c>
      <c r="G1" s="91" t="s">
        <v>98</v>
      </c>
      <c r="H1" s="92">
        <f ca="1">TODAY()</f>
        <v>41772</v>
      </c>
      <c r="I1" s="20"/>
      <c r="J1" s="89"/>
      <c r="K1" s="54"/>
    </row>
    <row r="2" spans="1:11" ht="16.5" customHeight="1" thickBot="1">
      <c r="C2" s="100" t="s">
        <v>46</v>
      </c>
      <c r="D2" s="101"/>
      <c r="E2" s="102" t="s">
        <v>47</v>
      </c>
      <c r="F2" s="104" t="s">
        <v>48</v>
      </c>
    </row>
    <row r="3" spans="1:11" ht="13.5" thickBot="1">
      <c r="C3" s="93" t="s">
        <v>44</v>
      </c>
      <c r="D3" s="94" t="s">
        <v>45</v>
      </c>
      <c r="E3" s="103"/>
      <c r="F3" s="105"/>
    </row>
    <row r="4" spans="1:11">
      <c r="A4" s="4" t="s">
        <v>89</v>
      </c>
      <c r="B4" s="75">
        <v>30</v>
      </c>
      <c r="C4" s="75">
        <f t="shared" ref="C4:C34" ca="1" si="0">B4+(IF(CeJour&gt;$D$1,DATEDIF($F$1,$C$1,"m")*2.5)-SUMPRODUCT((Noms=$A4)*(Fin&lt;=$D$1)*(Type="CP")*Nbre))</f>
        <v>30</v>
      </c>
      <c r="D4" s="58">
        <f t="shared" ref="D4:D34" ca="1" si="1">IF(CeJour&gt;$D$1,0,DATEDIF($C$1,CeJour,"m")*2.5)</f>
        <v>27.5</v>
      </c>
      <c r="E4" s="55">
        <f t="shared" ref="E4:E34" ca="1" si="2">IFERROR(SUMPRODUCT((Noms=A4)*(Debut&gt;=$C$1)*(Fin&lt;=$D$1)*(Type="CP")*Nbre),0)</f>
        <v>0</v>
      </c>
      <c r="F4" s="55">
        <f ca="1">SUM(C4:D4)-E4</f>
        <v>57.5</v>
      </c>
      <c r="J4" s="84"/>
      <c r="K4" s="84"/>
    </row>
    <row r="5" spans="1:11">
      <c r="A5" s="4" t="s">
        <v>51</v>
      </c>
      <c r="B5" s="76">
        <v>8</v>
      </c>
      <c r="C5" s="76">
        <f t="shared" ca="1" si="0"/>
        <v>3</v>
      </c>
      <c r="D5" s="59">
        <f t="shared" ca="1" si="1"/>
        <v>27.5</v>
      </c>
      <c r="E5" s="56">
        <f t="shared" ca="1" si="2"/>
        <v>5</v>
      </c>
      <c r="F5" s="56">
        <f t="shared" ref="F5:F23" ca="1" si="3">SUM(C5:D5)-E5</f>
        <v>25.5</v>
      </c>
      <c r="J5" s="85"/>
      <c r="K5" s="86"/>
    </row>
    <row r="6" spans="1:11">
      <c r="A6" s="4" t="s">
        <v>52</v>
      </c>
      <c r="B6" s="76">
        <v>7</v>
      </c>
      <c r="C6" s="76">
        <f t="shared" ca="1" si="0"/>
        <v>7</v>
      </c>
      <c r="D6" s="59">
        <f t="shared" ca="1" si="1"/>
        <v>27.5</v>
      </c>
      <c r="E6" s="56">
        <f t="shared" ca="1" si="2"/>
        <v>0</v>
      </c>
      <c r="F6" s="56">
        <f t="shared" ca="1" si="3"/>
        <v>34.5</v>
      </c>
      <c r="J6" s="85"/>
      <c r="K6" s="86"/>
    </row>
    <row r="7" spans="1:11">
      <c r="A7" s="4" t="s">
        <v>53</v>
      </c>
      <c r="B7" s="76">
        <v>0</v>
      </c>
      <c r="C7" s="76">
        <f t="shared" ca="1" si="0"/>
        <v>0</v>
      </c>
      <c r="D7" s="59">
        <f t="shared" ca="1" si="1"/>
        <v>27.5</v>
      </c>
      <c r="E7" s="56">
        <f t="shared" ca="1" si="2"/>
        <v>0</v>
      </c>
      <c r="F7" s="56">
        <f t="shared" ca="1" si="3"/>
        <v>27.5</v>
      </c>
      <c r="J7" s="85"/>
      <c r="K7" s="86"/>
    </row>
    <row r="8" spans="1:11">
      <c r="A8" s="4" t="s">
        <v>54</v>
      </c>
      <c r="B8" s="76">
        <v>1</v>
      </c>
      <c r="C8" s="76">
        <f t="shared" ca="1" si="0"/>
        <v>0</v>
      </c>
      <c r="D8" s="59">
        <f t="shared" ca="1" si="1"/>
        <v>27.5</v>
      </c>
      <c r="E8" s="56">
        <f t="shared" ca="1" si="2"/>
        <v>1</v>
      </c>
      <c r="F8" s="56">
        <f t="shared" ca="1" si="3"/>
        <v>26.5</v>
      </c>
      <c r="J8" s="85"/>
      <c r="K8" s="86"/>
    </row>
    <row r="9" spans="1:11">
      <c r="A9" s="4" t="s">
        <v>90</v>
      </c>
      <c r="B9" s="76">
        <v>14.5</v>
      </c>
      <c r="C9" s="76">
        <f t="shared" ca="1" si="0"/>
        <v>14.5</v>
      </c>
      <c r="D9" s="59">
        <f t="shared" ca="1" si="1"/>
        <v>27.5</v>
      </c>
      <c r="E9" s="56">
        <f t="shared" ca="1" si="2"/>
        <v>0</v>
      </c>
      <c r="F9" s="56">
        <f t="shared" ca="1" si="3"/>
        <v>42</v>
      </c>
      <c r="J9" s="85"/>
      <c r="K9" s="86"/>
    </row>
    <row r="10" spans="1:11">
      <c r="A10" s="4" t="s">
        <v>86</v>
      </c>
      <c r="B10" s="76">
        <v>12</v>
      </c>
      <c r="C10" s="76">
        <f t="shared" ca="1" si="0"/>
        <v>7</v>
      </c>
      <c r="D10" s="59">
        <f t="shared" ca="1" si="1"/>
        <v>27.5</v>
      </c>
      <c r="E10" s="56">
        <f t="shared" ca="1" si="2"/>
        <v>5</v>
      </c>
      <c r="F10" s="56">
        <f t="shared" ca="1" si="3"/>
        <v>29.5</v>
      </c>
      <c r="J10" s="85"/>
      <c r="K10" s="86"/>
    </row>
    <row r="11" spans="1:11">
      <c r="A11" s="5" t="s">
        <v>69</v>
      </c>
      <c r="B11" s="76">
        <v>6.5</v>
      </c>
      <c r="C11" s="76">
        <f t="shared" ca="1" si="0"/>
        <v>1.5</v>
      </c>
      <c r="D11" s="59">
        <f t="shared" ca="1" si="1"/>
        <v>27.5</v>
      </c>
      <c r="E11" s="56">
        <f t="shared" ca="1" si="2"/>
        <v>5</v>
      </c>
      <c r="F11" s="56">
        <f t="shared" ca="1" si="3"/>
        <v>24</v>
      </c>
      <c r="J11" s="85"/>
      <c r="K11" s="86"/>
    </row>
    <row r="12" spans="1:11">
      <c r="A12" s="4" t="s">
        <v>70</v>
      </c>
      <c r="B12" s="76">
        <v>8</v>
      </c>
      <c r="C12" s="76">
        <f t="shared" ca="1" si="0"/>
        <v>3</v>
      </c>
      <c r="D12" s="59">
        <f t="shared" ca="1" si="1"/>
        <v>27.5</v>
      </c>
      <c r="E12" s="56">
        <f t="shared" ca="1" si="2"/>
        <v>5</v>
      </c>
      <c r="F12" s="56">
        <f t="shared" ca="1" si="3"/>
        <v>25.5</v>
      </c>
      <c r="J12" s="85"/>
      <c r="K12" s="86"/>
    </row>
    <row r="13" spans="1:11">
      <c r="A13" s="4" t="s">
        <v>71</v>
      </c>
      <c r="B13" s="61">
        <v>-6</v>
      </c>
      <c r="C13" s="61">
        <f t="shared" ca="1" si="0"/>
        <v>-11</v>
      </c>
      <c r="D13" s="59">
        <f t="shared" ca="1" si="1"/>
        <v>27.5</v>
      </c>
      <c r="E13" s="56">
        <f t="shared" ca="1" si="2"/>
        <v>5</v>
      </c>
      <c r="F13" s="56">
        <f t="shared" ca="1" si="3"/>
        <v>11.5</v>
      </c>
      <c r="J13" s="85"/>
      <c r="K13" s="86"/>
    </row>
    <row r="14" spans="1:11">
      <c r="A14" s="4" t="s">
        <v>72</v>
      </c>
      <c r="B14" s="61">
        <v>0</v>
      </c>
      <c r="C14" s="61">
        <f t="shared" ca="1" si="0"/>
        <v>0</v>
      </c>
      <c r="D14" s="59">
        <f t="shared" ca="1" si="1"/>
        <v>27.5</v>
      </c>
      <c r="E14" s="56">
        <f t="shared" ca="1" si="2"/>
        <v>0</v>
      </c>
      <c r="F14" s="56">
        <f t="shared" ca="1" si="3"/>
        <v>27.5</v>
      </c>
      <c r="J14" s="85"/>
      <c r="K14" s="86"/>
    </row>
    <row r="15" spans="1:11">
      <c r="A15" s="4" t="s">
        <v>57</v>
      </c>
      <c r="B15" s="61">
        <v>7</v>
      </c>
      <c r="C15" s="61">
        <f t="shared" ca="1" si="0"/>
        <v>2</v>
      </c>
      <c r="D15" s="59">
        <f t="shared" ca="1" si="1"/>
        <v>27.5</v>
      </c>
      <c r="E15" s="56">
        <f t="shared" ca="1" si="2"/>
        <v>5</v>
      </c>
      <c r="F15" s="56">
        <f t="shared" ca="1" si="3"/>
        <v>24.5</v>
      </c>
      <c r="J15" s="85"/>
      <c r="K15" s="86"/>
    </row>
    <row r="16" spans="1:11">
      <c r="A16" s="5" t="s">
        <v>88</v>
      </c>
      <c r="B16" s="61"/>
      <c r="C16" s="61">
        <f t="shared" ca="1" si="0"/>
        <v>0</v>
      </c>
      <c r="D16" s="59">
        <f t="shared" ca="1" si="1"/>
        <v>27.5</v>
      </c>
      <c r="E16" s="56">
        <f t="shared" ca="1" si="2"/>
        <v>0</v>
      </c>
      <c r="F16" s="56">
        <f t="shared" ca="1" si="3"/>
        <v>27.5</v>
      </c>
      <c r="J16" s="85"/>
      <c r="K16" s="86"/>
    </row>
    <row r="17" spans="1:11">
      <c r="A17" s="4" t="s">
        <v>83</v>
      </c>
      <c r="B17" s="61">
        <v>8</v>
      </c>
      <c r="C17" s="61">
        <f t="shared" ca="1" si="0"/>
        <v>8</v>
      </c>
      <c r="D17" s="59">
        <f t="shared" ca="1" si="1"/>
        <v>27.5</v>
      </c>
      <c r="E17" s="56">
        <f t="shared" ca="1" si="2"/>
        <v>0</v>
      </c>
      <c r="F17" s="56">
        <f t="shared" ca="1" si="3"/>
        <v>35.5</v>
      </c>
      <c r="J17" s="85"/>
      <c r="K17" s="86"/>
    </row>
    <row r="18" spans="1:11">
      <c r="A18" s="4" t="s">
        <v>84</v>
      </c>
      <c r="B18" s="61">
        <v>-7</v>
      </c>
      <c r="C18" s="61">
        <f t="shared" ca="1" si="0"/>
        <v>-7</v>
      </c>
      <c r="D18" s="59">
        <f t="shared" ca="1" si="1"/>
        <v>27.5</v>
      </c>
      <c r="E18" s="56">
        <f t="shared" ca="1" si="2"/>
        <v>0</v>
      </c>
      <c r="F18" s="56">
        <f t="shared" ca="1" si="3"/>
        <v>20.5</v>
      </c>
      <c r="J18" s="85"/>
      <c r="K18" s="86"/>
    </row>
    <row r="19" spans="1:11">
      <c r="A19" s="4" t="s">
        <v>92</v>
      </c>
      <c r="B19" s="61">
        <v>13</v>
      </c>
      <c r="C19" s="61">
        <f t="shared" ca="1" si="0"/>
        <v>13</v>
      </c>
      <c r="D19" s="59">
        <f t="shared" ca="1" si="1"/>
        <v>27.5</v>
      </c>
      <c r="E19" s="56">
        <f t="shared" ca="1" si="2"/>
        <v>0</v>
      </c>
      <c r="F19" s="56">
        <f t="shared" ca="1" si="3"/>
        <v>40.5</v>
      </c>
      <c r="J19" s="85"/>
      <c r="K19" s="86"/>
    </row>
    <row r="20" spans="1:11">
      <c r="A20" s="4" t="s">
        <v>85</v>
      </c>
      <c r="B20" s="61">
        <v>-12</v>
      </c>
      <c r="C20" s="61">
        <f t="shared" ca="1" si="0"/>
        <v>-12</v>
      </c>
      <c r="D20" s="59">
        <f t="shared" ca="1" si="1"/>
        <v>27.5</v>
      </c>
      <c r="E20" s="56">
        <f t="shared" ca="1" si="2"/>
        <v>0</v>
      </c>
      <c r="F20" s="56">
        <f t="shared" ca="1" si="3"/>
        <v>15.5</v>
      </c>
      <c r="J20" s="85"/>
      <c r="K20" s="86"/>
    </row>
    <row r="21" spans="1:11">
      <c r="A21" s="4" t="s">
        <v>75</v>
      </c>
      <c r="B21" s="61">
        <v>0</v>
      </c>
      <c r="C21" s="61">
        <f t="shared" ca="1" si="0"/>
        <v>0</v>
      </c>
      <c r="D21" s="59">
        <f t="shared" ca="1" si="1"/>
        <v>27.5</v>
      </c>
      <c r="E21" s="56">
        <f t="shared" ca="1" si="2"/>
        <v>0</v>
      </c>
      <c r="F21" s="56">
        <f t="shared" ca="1" si="3"/>
        <v>27.5</v>
      </c>
      <c r="J21" s="85"/>
      <c r="K21" s="86"/>
    </row>
    <row r="22" spans="1:11">
      <c r="A22" s="4" t="s">
        <v>65</v>
      </c>
      <c r="B22" s="61">
        <v>18</v>
      </c>
      <c r="C22" s="61">
        <f t="shared" ca="1" si="0"/>
        <v>13</v>
      </c>
      <c r="D22" s="59">
        <f t="shared" ca="1" si="1"/>
        <v>27.5</v>
      </c>
      <c r="E22" s="56">
        <f t="shared" ca="1" si="2"/>
        <v>5</v>
      </c>
      <c r="F22" s="56">
        <f t="shared" ca="1" si="3"/>
        <v>35.5</v>
      </c>
      <c r="J22" s="85"/>
      <c r="K22" s="86"/>
    </row>
    <row r="23" spans="1:11">
      <c r="A23" s="4" t="s">
        <v>66</v>
      </c>
      <c r="B23" s="61">
        <v>16</v>
      </c>
      <c r="C23" s="61">
        <f t="shared" ca="1" si="0"/>
        <v>16</v>
      </c>
      <c r="D23" s="59">
        <f t="shared" ca="1" si="1"/>
        <v>27.5</v>
      </c>
      <c r="E23" s="56">
        <f t="shared" ca="1" si="2"/>
        <v>0</v>
      </c>
      <c r="F23" s="56">
        <f t="shared" ca="1" si="3"/>
        <v>43.5</v>
      </c>
      <c r="J23" s="85"/>
      <c r="K23" s="86"/>
    </row>
    <row r="24" spans="1:11">
      <c r="A24" s="4" t="s">
        <v>68</v>
      </c>
      <c r="B24" s="61">
        <v>14</v>
      </c>
      <c r="C24" s="61">
        <f t="shared" ca="1" si="0"/>
        <v>14</v>
      </c>
      <c r="D24" s="59">
        <f t="shared" ca="1" si="1"/>
        <v>27.5</v>
      </c>
      <c r="E24" s="56">
        <f t="shared" ca="1" si="2"/>
        <v>0</v>
      </c>
      <c r="F24" s="56">
        <f t="shared" ref="F24:F34" ca="1" si="4">SUM(C24:D24)-E24</f>
        <v>41.5</v>
      </c>
      <c r="J24" s="85"/>
      <c r="K24" s="86"/>
    </row>
    <row r="25" spans="1:11">
      <c r="A25" s="4" t="s">
        <v>73</v>
      </c>
      <c r="B25" s="61">
        <v>8</v>
      </c>
      <c r="C25" s="61">
        <f t="shared" ca="1" si="0"/>
        <v>3</v>
      </c>
      <c r="D25" s="59">
        <f t="shared" ca="1" si="1"/>
        <v>27.5</v>
      </c>
      <c r="E25" s="56">
        <f t="shared" ca="1" si="2"/>
        <v>5</v>
      </c>
      <c r="F25" s="56">
        <f t="shared" ca="1" si="4"/>
        <v>25.5</v>
      </c>
      <c r="J25" s="85"/>
      <c r="K25" s="86"/>
    </row>
    <row r="26" spans="1:11">
      <c r="A26" s="4" t="s">
        <v>74</v>
      </c>
      <c r="B26" s="61">
        <v>6.5</v>
      </c>
      <c r="C26" s="61">
        <f t="shared" ca="1" si="0"/>
        <v>1.5</v>
      </c>
      <c r="D26" s="59">
        <f t="shared" ca="1" si="1"/>
        <v>27.5</v>
      </c>
      <c r="E26" s="56">
        <f t="shared" ca="1" si="2"/>
        <v>5</v>
      </c>
      <c r="F26" s="56">
        <f t="shared" ca="1" si="4"/>
        <v>24</v>
      </c>
      <c r="J26" s="85"/>
      <c r="K26" s="86"/>
    </row>
    <row r="27" spans="1:11">
      <c r="A27" s="4" t="s">
        <v>76</v>
      </c>
      <c r="B27" s="61">
        <v>-9</v>
      </c>
      <c r="C27" s="61">
        <f t="shared" ca="1" si="0"/>
        <v>-9</v>
      </c>
      <c r="D27" s="59">
        <f t="shared" ca="1" si="1"/>
        <v>27.5</v>
      </c>
      <c r="E27" s="56">
        <f t="shared" ca="1" si="2"/>
        <v>0</v>
      </c>
      <c r="F27" s="56">
        <f t="shared" ca="1" si="4"/>
        <v>18.5</v>
      </c>
      <c r="J27" s="85"/>
      <c r="K27" s="86"/>
    </row>
    <row r="28" spans="1:11">
      <c r="A28" s="4" t="s">
        <v>77</v>
      </c>
      <c r="B28" s="61">
        <v>17.5</v>
      </c>
      <c r="C28" s="61">
        <f t="shared" ca="1" si="0"/>
        <v>17.5</v>
      </c>
      <c r="D28" s="59">
        <f t="shared" ca="1" si="1"/>
        <v>27.5</v>
      </c>
      <c r="E28" s="56">
        <f t="shared" ca="1" si="2"/>
        <v>0</v>
      </c>
      <c r="F28" s="56">
        <f t="shared" ca="1" si="4"/>
        <v>45</v>
      </c>
      <c r="J28" s="87"/>
      <c r="K28" s="86"/>
    </row>
    <row r="29" spans="1:11">
      <c r="A29" s="4" t="s">
        <v>78</v>
      </c>
      <c r="B29" s="61">
        <v>0</v>
      </c>
      <c r="C29" s="61">
        <f t="shared" ca="1" si="0"/>
        <v>0</v>
      </c>
      <c r="D29" s="59">
        <f t="shared" ca="1" si="1"/>
        <v>27.5</v>
      </c>
      <c r="E29" s="56">
        <f t="shared" ca="1" si="2"/>
        <v>0</v>
      </c>
      <c r="F29" s="56">
        <f t="shared" ca="1" si="4"/>
        <v>27.5</v>
      </c>
      <c r="J29" s="87"/>
      <c r="K29" s="86"/>
    </row>
    <row r="30" spans="1:11">
      <c r="A30" s="4" t="s">
        <v>79</v>
      </c>
      <c r="B30" s="61">
        <v>-6</v>
      </c>
      <c r="C30" s="61">
        <f t="shared" ca="1" si="0"/>
        <v>-6</v>
      </c>
      <c r="D30" s="59">
        <f t="shared" ca="1" si="1"/>
        <v>27.5</v>
      </c>
      <c r="E30" s="56">
        <f t="shared" ca="1" si="2"/>
        <v>0</v>
      </c>
      <c r="F30" s="56">
        <f t="shared" ca="1" si="4"/>
        <v>21.5</v>
      </c>
      <c r="J30" s="87"/>
      <c r="K30" s="86"/>
    </row>
    <row r="31" spans="1:11">
      <c r="A31" s="4" t="s">
        <v>80</v>
      </c>
      <c r="B31" s="61">
        <v>-18</v>
      </c>
      <c r="C31" s="61">
        <f t="shared" ca="1" si="0"/>
        <v>-18</v>
      </c>
      <c r="D31" s="59">
        <f t="shared" ca="1" si="1"/>
        <v>27.5</v>
      </c>
      <c r="E31" s="56">
        <f t="shared" ca="1" si="2"/>
        <v>0</v>
      </c>
      <c r="F31" s="56">
        <f t="shared" ca="1" si="4"/>
        <v>9.5</v>
      </c>
      <c r="J31" s="87"/>
      <c r="K31" s="86"/>
    </row>
    <row r="32" spans="1:11">
      <c r="A32" s="4" t="s">
        <v>67</v>
      </c>
      <c r="B32" s="61">
        <v>9</v>
      </c>
      <c r="C32" s="61">
        <f t="shared" ca="1" si="0"/>
        <v>3</v>
      </c>
      <c r="D32" s="59">
        <f t="shared" ca="1" si="1"/>
        <v>27.5</v>
      </c>
      <c r="E32" s="56">
        <f t="shared" ca="1" si="2"/>
        <v>6</v>
      </c>
      <c r="F32" s="56">
        <f t="shared" ca="1" si="4"/>
        <v>24.5</v>
      </c>
      <c r="J32" s="87"/>
      <c r="K32" s="86"/>
    </row>
    <row r="33" spans="1:11">
      <c r="A33" s="2" t="s">
        <v>81</v>
      </c>
      <c r="B33" s="61">
        <v>6.5</v>
      </c>
      <c r="C33" s="61">
        <f t="shared" ca="1" si="0"/>
        <v>6.5</v>
      </c>
      <c r="D33" s="59">
        <f t="shared" ca="1" si="1"/>
        <v>27.5</v>
      </c>
      <c r="E33" s="56">
        <f t="shared" ca="1" si="2"/>
        <v>0</v>
      </c>
      <c r="F33" s="56">
        <f t="shared" ca="1" si="4"/>
        <v>34</v>
      </c>
      <c r="J33" s="87"/>
      <c r="K33" s="86"/>
    </row>
    <row r="34" spans="1:11" ht="13.5" thickBot="1">
      <c r="A34" s="2" t="s">
        <v>82</v>
      </c>
      <c r="B34" s="62">
        <v>-7</v>
      </c>
      <c r="C34" s="62">
        <f t="shared" ca="1" si="0"/>
        <v>-7</v>
      </c>
      <c r="D34" s="60">
        <f t="shared" ca="1" si="1"/>
        <v>27.5</v>
      </c>
      <c r="E34" s="57">
        <f t="shared" ca="1" si="2"/>
        <v>0</v>
      </c>
      <c r="F34" s="57">
        <f t="shared" ca="1" si="4"/>
        <v>20.5</v>
      </c>
      <c r="J34" s="87"/>
      <c r="K34" s="86"/>
    </row>
    <row r="35" spans="1:11">
      <c r="J35" s="84"/>
      <c r="K35" s="84"/>
    </row>
    <row r="36" spans="1:11">
      <c r="J36" s="84"/>
      <c r="K36" s="84"/>
    </row>
  </sheetData>
  <sheetProtection sheet="1" objects="1" scenarios="1" selectLockedCells="1"/>
  <mergeCells count="3">
    <mergeCell ref="C2:D2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1:V36"/>
  <sheetViews>
    <sheetView workbookViewId="0">
      <selection activeCell="M14" sqref="M14"/>
    </sheetView>
  </sheetViews>
  <sheetFormatPr baseColWidth="10" defaultColWidth="13.33203125" defaultRowHeight="12.75"/>
  <cols>
    <col min="1" max="1" width="2.83203125" style="2" customWidth="1"/>
    <col min="2" max="2" width="25.83203125" customWidth="1"/>
    <col min="3" max="3" width="19.33203125" customWidth="1"/>
    <col min="4" max="4" width="25.5" customWidth="1"/>
    <col min="5" max="6" width="3.83203125" customWidth="1"/>
    <col min="7" max="7" width="14.5" customWidth="1"/>
    <col min="8" max="11" width="3.83203125" customWidth="1"/>
    <col min="12" max="12" width="12" customWidth="1"/>
    <col min="13" max="13" width="3.83203125" customWidth="1"/>
    <col min="14" max="14" width="3.83203125" style="2" customWidth="1"/>
    <col min="15" max="15" width="13.1640625" style="2" customWidth="1"/>
    <col min="16" max="17" width="3.83203125" style="2" customWidth="1"/>
    <col min="18" max="18" width="13.33203125" style="2"/>
    <col min="19" max="20" width="3.83203125" style="2" customWidth="1"/>
    <col min="21" max="21" width="14.33203125" style="2" bestFit="1" customWidth="1"/>
    <col min="22" max="22" width="26.5" style="2" bestFit="1" customWidth="1"/>
    <col min="23" max="16384" width="13.33203125" style="2"/>
  </cols>
  <sheetData>
    <row r="1" spans="2:22" ht="20.100000000000001" customHeight="1">
      <c r="B1" s="21" t="s">
        <v>40</v>
      </c>
      <c r="C1" s="22" t="s">
        <v>42</v>
      </c>
      <c r="D1" s="22" t="s">
        <v>49</v>
      </c>
      <c r="E1" s="22"/>
      <c r="F1" s="4"/>
      <c r="G1" s="22" t="s">
        <v>42</v>
      </c>
      <c r="H1" s="22"/>
      <c r="I1" s="22"/>
      <c r="J1" s="22"/>
      <c r="K1" s="22"/>
      <c r="L1" s="22" t="s">
        <v>1</v>
      </c>
      <c r="M1" s="23"/>
      <c r="N1" s="22"/>
      <c r="O1" s="22" t="s">
        <v>43</v>
      </c>
      <c r="P1" s="22"/>
      <c r="Q1" s="22"/>
      <c r="R1" s="22" t="s">
        <v>3</v>
      </c>
      <c r="S1" s="22"/>
      <c r="T1" s="22"/>
      <c r="U1" s="24" t="s">
        <v>31</v>
      </c>
      <c r="V1"/>
    </row>
    <row r="2" spans="2:22" ht="15">
      <c r="B2" s="4" t="s">
        <v>89</v>
      </c>
      <c r="C2" s="63" t="s">
        <v>41</v>
      </c>
      <c r="D2" s="4" t="s">
        <v>50</v>
      </c>
      <c r="E2" s="4"/>
      <c r="G2" s="4" t="s">
        <v>59</v>
      </c>
      <c r="H2" s="4"/>
      <c r="I2" s="4"/>
      <c r="J2" s="4"/>
      <c r="K2" s="4"/>
      <c r="L2" s="25" t="s">
        <v>2</v>
      </c>
      <c r="M2" s="1"/>
      <c r="N2" s="4"/>
      <c r="O2" s="4">
        <v>2014</v>
      </c>
      <c r="P2" s="4"/>
      <c r="Q2" s="4"/>
      <c r="R2" s="4" t="s">
        <v>4</v>
      </c>
      <c r="S2" s="4"/>
      <c r="T2" s="4"/>
      <c r="U2" s="26">
        <f>DATE(An,1,1)</f>
        <v>41640</v>
      </c>
      <c r="V2" s="10" t="s">
        <v>18</v>
      </c>
    </row>
    <row r="3" spans="2:22" ht="15">
      <c r="B3" s="4" t="s">
        <v>51</v>
      </c>
      <c r="C3" s="63" t="s">
        <v>41</v>
      </c>
      <c r="D3" s="4" t="s">
        <v>50</v>
      </c>
      <c r="E3" s="4"/>
      <c r="G3" s="25" t="s">
        <v>58</v>
      </c>
      <c r="H3" s="4"/>
      <c r="I3" s="4"/>
      <c r="J3" s="4"/>
      <c r="K3" s="4"/>
      <c r="L3" s="29" t="s">
        <v>0</v>
      </c>
      <c r="M3" s="1"/>
      <c r="N3" s="4"/>
      <c r="O3" s="4">
        <v>2015</v>
      </c>
      <c r="P3" s="4"/>
      <c r="Q3" s="4"/>
      <c r="R3" s="4" t="s">
        <v>5</v>
      </c>
      <c r="S3" s="4"/>
      <c r="T3" s="4"/>
      <c r="U3" s="27">
        <f>DATE(An,3,29.56+0.979*MOD(204-11*MOD(An,19),30)-WEEKDAY(DATE(An,3,28.56+0.979*MOD(204-11*MOD(An,19),30))))</f>
        <v>41749</v>
      </c>
      <c r="V3" s="10" t="s">
        <v>19</v>
      </c>
    </row>
    <row r="4" spans="2:22" ht="15">
      <c r="B4" s="4" t="s">
        <v>52</v>
      </c>
      <c r="C4" s="63" t="s">
        <v>41</v>
      </c>
      <c r="D4" s="4" t="s">
        <v>50</v>
      </c>
      <c r="E4" s="4"/>
      <c r="G4" s="25" t="s">
        <v>60</v>
      </c>
      <c r="H4" s="4"/>
      <c r="I4" s="4"/>
      <c r="J4" s="4"/>
      <c r="K4" s="4"/>
      <c r="L4" s="29" t="s">
        <v>37</v>
      </c>
      <c r="M4" s="1"/>
      <c r="N4" s="4"/>
      <c r="O4" s="4">
        <v>2016</v>
      </c>
      <c r="P4" s="4"/>
      <c r="Q4" s="4"/>
      <c r="R4" s="4" t="s">
        <v>6</v>
      </c>
      <c r="S4" s="4"/>
      <c r="T4" s="4"/>
      <c r="U4" s="27">
        <f>U3+1</f>
        <v>41750</v>
      </c>
      <c r="V4" s="10" t="s">
        <v>20</v>
      </c>
    </row>
    <row r="5" spans="2:22" ht="15">
      <c r="B5" s="4" t="s">
        <v>53</v>
      </c>
      <c r="C5" s="63" t="s">
        <v>41</v>
      </c>
      <c r="D5" s="4" t="s">
        <v>50</v>
      </c>
      <c r="E5" s="4"/>
      <c r="G5" s="4" t="s">
        <v>62</v>
      </c>
      <c r="H5" s="4"/>
      <c r="I5" s="4"/>
      <c r="J5" s="4"/>
      <c r="K5" s="4"/>
      <c r="L5" s="30" t="s">
        <v>38</v>
      </c>
      <c r="M5" s="1"/>
      <c r="N5" s="4"/>
      <c r="O5" s="4">
        <v>2017</v>
      </c>
      <c r="P5" s="4"/>
      <c r="Q5" s="4"/>
      <c r="R5" s="4" t="s">
        <v>7</v>
      </c>
      <c r="S5" s="4"/>
      <c r="T5" s="4"/>
      <c r="U5" s="27">
        <f>DATE(An,5,1)</f>
        <v>41760</v>
      </c>
      <c r="V5" s="10" t="s">
        <v>21</v>
      </c>
    </row>
    <row r="6" spans="2:22" ht="15">
      <c r="B6" s="4" t="s">
        <v>54</v>
      </c>
      <c r="C6" s="63" t="s">
        <v>41</v>
      </c>
      <c r="D6" s="4" t="s">
        <v>93</v>
      </c>
      <c r="E6" s="4"/>
      <c r="G6" s="25" t="s">
        <v>63</v>
      </c>
      <c r="H6" s="4"/>
      <c r="I6" s="4"/>
      <c r="J6" s="4"/>
      <c r="K6" s="4"/>
      <c r="L6" s="31" t="s">
        <v>39</v>
      </c>
      <c r="M6" s="1"/>
      <c r="N6" s="4"/>
      <c r="O6" s="4">
        <v>2018</v>
      </c>
      <c r="P6" s="4"/>
      <c r="Q6" s="4"/>
      <c r="R6" s="4" t="s">
        <v>8</v>
      </c>
      <c r="S6" s="4"/>
      <c r="T6" s="4"/>
      <c r="U6" s="27">
        <f>DATE(An,5,8)</f>
        <v>41767</v>
      </c>
      <c r="V6" s="10" t="s">
        <v>22</v>
      </c>
    </row>
    <row r="7" spans="2:22" ht="15">
      <c r="B7" s="4" t="s">
        <v>87</v>
      </c>
      <c r="C7" s="63" t="s">
        <v>41</v>
      </c>
      <c r="D7" s="4" t="s">
        <v>93</v>
      </c>
      <c r="E7" s="4"/>
      <c r="G7" s="25" t="s">
        <v>41</v>
      </c>
      <c r="H7" s="4"/>
      <c r="I7" s="4"/>
      <c r="J7" s="4"/>
      <c r="K7" s="4"/>
      <c r="L7" s="63" t="s">
        <v>94</v>
      </c>
      <c r="M7" s="1"/>
      <c r="N7" s="4"/>
      <c r="O7" s="4">
        <v>2019</v>
      </c>
      <c r="P7" s="4"/>
      <c r="Q7" s="4"/>
      <c r="R7" s="4" t="s">
        <v>9</v>
      </c>
      <c r="S7" s="4"/>
      <c r="T7" s="4"/>
      <c r="U7" s="27">
        <f>U3+39</f>
        <v>41788</v>
      </c>
      <c r="V7" s="10" t="s">
        <v>23</v>
      </c>
    </row>
    <row r="8" spans="2:22" ht="15">
      <c r="B8" s="4" t="s">
        <v>86</v>
      </c>
      <c r="C8" s="63" t="s">
        <v>41</v>
      </c>
      <c r="D8" s="4" t="s">
        <v>93</v>
      </c>
      <c r="E8" s="4"/>
      <c r="G8" s="25"/>
      <c r="H8" s="4"/>
      <c r="I8" s="4"/>
      <c r="J8" s="4"/>
      <c r="K8" s="4"/>
      <c r="L8" s="4"/>
      <c r="M8" s="1"/>
      <c r="N8" s="4"/>
      <c r="O8" s="4">
        <v>2020</v>
      </c>
      <c r="P8" s="4"/>
      <c r="Q8" s="4"/>
      <c r="R8" s="4" t="s">
        <v>10</v>
      </c>
      <c r="S8" s="4"/>
      <c r="T8" s="4"/>
      <c r="U8" s="27">
        <f>U3+49</f>
        <v>41798</v>
      </c>
      <c r="V8" s="10" t="s">
        <v>24</v>
      </c>
    </row>
    <row r="9" spans="2:22" ht="15">
      <c r="B9" s="5" t="s">
        <v>69</v>
      </c>
      <c r="C9" s="63" t="s">
        <v>41</v>
      </c>
      <c r="D9" s="4" t="s">
        <v>55</v>
      </c>
      <c r="E9" s="4"/>
      <c r="G9" s="4"/>
      <c r="H9" s="4"/>
      <c r="I9" s="4"/>
      <c r="J9" s="4"/>
      <c r="K9" s="4"/>
      <c r="L9" s="4"/>
      <c r="M9" s="1"/>
      <c r="N9" s="4"/>
      <c r="P9" s="4"/>
      <c r="Q9" s="4"/>
      <c r="R9" s="4" t="s">
        <v>11</v>
      </c>
      <c r="S9" s="4"/>
      <c r="T9" s="4"/>
      <c r="U9" s="27">
        <f>U8+1</f>
        <v>41799</v>
      </c>
      <c r="V9" s="10" t="s">
        <v>25</v>
      </c>
    </row>
    <row r="10" spans="2:22" ht="15">
      <c r="B10" s="4" t="s">
        <v>70</v>
      </c>
      <c r="C10" s="63" t="s">
        <v>41</v>
      </c>
      <c r="D10" s="4" t="s">
        <v>55</v>
      </c>
      <c r="E10" s="4"/>
      <c r="G10" s="4"/>
      <c r="H10" s="4"/>
      <c r="I10" s="4"/>
      <c r="J10" s="4"/>
      <c r="K10" s="4"/>
      <c r="L10" s="4"/>
      <c r="M10" s="1"/>
      <c r="N10" s="4"/>
      <c r="O10" s="4"/>
      <c r="P10" s="4"/>
      <c r="Q10" s="4"/>
      <c r="R10" s="4" t="s">
        <v>12</v>
      </c>
      <c r="S10" s="4"/>
      <c r="T10" s="4"/>
      <c r="U10" s="27">
        <f>DATE(An,7,14)</f>
        <v>41834</v>
      </c>
      <c r="V10" s="10" t="s">
        <v>26</v>
      </c>
    </row>
    <row r="11" spans="2:22" ht="15">
      <c r="B11" s="4" t="s">
        <v>71</v>
      </c>
      <c r="C11" s="63" t="s">
        <v>41</v>
      </c>
      <c r="D11" s="4" t="s">
        <v>56</v>
      </c>
      <c r="E11" s="4"/>
      <c r="G11" s="4"/>
      <c r="H11" s="4"/>
      <c r="I11" s="4"/>
      <c r="J11" s="4"/>
      <c r="K11" s="4"/>
      <c r="L11" s="4"/>
      <c r="M11" s="1"/>
      <c r="N11" s="4"/>
      <c r="O11" s="4"/>
      <c r="P11" s="4"/>
      <c r="Q11" s="4"/>
      <c r="R11" s="4" t="s">
        <v>13</v>
      </c>
      <c r="S11" s="4"/>
      <c r="T11" s="4"/>
      <c r="U11" s="27">
        <f>DATE(An,8,15)</f>
        <v>41866</v>
      </c>
      <c r="V11" s="10" t="s">
        <v>27</v>
      </c>
    </row>
    <row r="12" spans="2:22" ht="15">
      <c r="B12" s="4" t="s">
        <v>72</v>
      </c>
      <c r="C12" s="63" t="s">
        <v>41</v>
      </c>
      <c r="D12" s="4" t="s">
        <v>56</v>
      </c>
      <c r="E12" s="4"/>
      <c r="G12" s="4"/>
      <c r="H12" s="4"/>
      <c r="I12" s="4"/>
      <c r="J12" s="4"/>
      <c r="K12" s="4"/>
      <c r="L12" s="4"/>
      <c r="M12" s="1"/>
      <c r="N12" s="4"/>
      <c r="O12" s="4"/>
      <c r="P12" s="4"/>
      <c r="Q12" s="4"/>
      <c r="R12" s="4" t="s">
        <v>14</v>
      </c>
      <c r="S12" s="4"/>
      <c r="T12" s="4"/>
      <c r="U12" s="27">
        <f>DATE(An,11,1)</f>
        <v>41944</v>
      </c>
      <c r="V12" s="10" t="s">
        <v>28</v>
      </c>
    </row>
    <row r="13" spans="2:22" ht="15">
      <c r="B13" s="4" t="s">
        <v>57</v>
      </c>
      <c r="C13" s="4" t="s">
        <v>58</v>
      </c>
      <c r="D13" s="4" t="s">
        <v>50</v>
      </c>
      <c r="E13" s="4"/>
      <c r="G13" s="4"/>
      <c r="H13" s="4"/>
      <c r="I13" s="4"/>
      <c r="J13" s="4"/>
      <c r="K13" s="4"/>
      <c r="L13" s="4"/>
      <c r="M13" s="1"/>
      <c r="N13" s="4"/>
      <c r="O13" s="4"/>
      <c r="P13" s="4"/>
      <c r="Q13" s="4"/>
      <c r="R13" s="4" t="s">
        <v>15</v>
      </c>
      <c r="S13" s="4"/>
      <c r="T13" s="4"/>
      <c r="U13" s="27">
        <f>DATE(An,11,11)</f>
        <v>41954</v>
      </c>
      <c r="V13" s="10" t="s">
        <v>29</v>
      </c>
    </row>
    <row r="14" spans="2:22" ht="15">
      <c r="B14" s="5" t="s">
        <v>88</v>
      </c>
      <c r="C14" s="4" t="s">
        <v>58</v>
      </c>
      <c r="D14" s="4" t="s">
        <v>50</v>
      </c>
      <c r="E14" s="4"/>
      <c r="G14" s="4"/>
      <c r="H14" s="4"/>
      <c r="I14" s="4"/>
      <c r="J14" s="4"/>
      <c r="K14" s="4"/>
      <c r="L14" s="4"/>
      <c r="M14" s="1"/>
      <c r="N14" s="4"/>
      <c r="O14" s="4"/>
      <c r="P14" s="4"/>
      <c r="Q14" s="4"/>
      <c r="S14" s="4"/>
      <c r="T14" s="4"/>
      <c r="U14" s="28">
        <f>DATE(An,12,25)</f>
        <v>41998</v>
      </c>
      <c r="V14" s="11" t="s">
        <v>30</v>
      </c>
    </row>
    <row r="15" spans="2:22">
      <c r="B15" s="4" t="s">
        <v>83</v>
      </c>
      <c r="C15" s="4" t="s">
        <v>59</v>
      </c>
      <c r="D15" s="4" t="s">
        <v>93</v>
      </c>
      <c r="E15" s="4"/>
      <c r="G15" s="4"/>
      <c r="H15" s="4"/>
      <c r="I15" s="4"/>
      <c r="J15" s="4"/>
      <c r="K15" s="4"/>
      <c r="L15" s="4"/>
      <c r="M15" s="1"/>
      <c r="N15" s="4"/>
      <c r="O15" s="4"/>
      <c r="P15" s="4"/>
      <c r="Q15" s="4"/>
      <c r="R15" s="4"/>
      <c r="S15" s="4"/>
      <c r="T15" s="4"/>
    </row>
    <row r="16" spans="2:22">
      <c r="B16" s="4" t="s">
        <v>84</v>
      </c>
      <c r="C16" s="4" t="s">
        <v>59</v>
      </c>
      <c r="D16" s="4" t="s">
        <v>93</v>
      </c>
      <c r="E16" s="4"/>
      <c r="G16" s="4"/>
      <c r="H16" s="4"/>
      <c r="I16" s="4"/>
      <c r="J16" s="4"/>
      <c r="K16" s="4"/>
      <c r="L16" s="4"/>
      <c r="M16" s="1"/>
      <c r="N16" s="4"/>
      <c r="O16" s="4"/>
      <c r="P16" s="4"/>
      <c r="Q16" s="4"/>
      <c r="R16" s="4"/>
      <c r="S16" s="4"/>
      <c r="T16" s="4"/>
    </row>
    <row r="17" spans="2:20">
      <c r="B17" s="4" t="s">
        <v>91</v>
      </c>
      <c r="C17" s="4" t="s">
        <v>59</v>
      </c>
      <c r="D17" s="4" t="s">
        <v>93</v>
      </c>
      <c r="E17" s="4"/>
      <c r="G17" s="4"/>
      <c r="H17" s="4"/>
      <c r="I17" s="4"/>
      <c r="J17" s="4"/>
      <c r="K17" s="4"/>
      <c r="L17" s="4"/>
      <c r="M17" s="1"/>
      <c r="N17" s="4"/>
      <c r="O17" s="4"/>
      <c r="P17" s="4"/>
      <c r="Q17" s="4"/>
      <c r="R17" s="4"/>
      <c r="S17" s="4"/>
      <c r="T17" s="4"/>
    </row>
    <row r="18" spans="2:20">
      <c r="B18" s="4" t="s">
        <v>85</v>
      </c>
      <c r="C18" s="4" t="s">
        <v>59</v>
      </c>
      <c r="D18" s="4" t="s">
        <v>93</v>
      </c>
      <c r="E18" s="4"/>
      <c r="G18" s="4"/>
      <c r="H18" s="4"/>
      <c r="I18" s="4"/>
      <c r="J18" s="4"/>
      <c r="K18" s="4"/>
      <c r="L18" s="4"/>
      <c r="M18" s="1"/>
      <c r="N18" s="4"/>
      <c r="O18" s="4"/>
      <c r="P18" s="4"/>
      <c r="Q18" s="4"/>
      <c r="R18" s="4"/>
      <c r="S18" s="4"/>
      <c r="T18" s="4"/>
    </row>
    <row r="19" spans="2:20">
      <c r="B19" s="4" t="s">
        <v>75</v>
      </c>
      <c r="C19" s="4" t="s">
        <v>60</v>
      </c>
      <c r="D19" s="4" t="s">
        <v>61</v>
      </c>
      <c r="E19" s="4"/>
      <c r="G19" s="4"/>
      <c r="H19" s="4"/>
      <c r="I19" s="4"/>
      <c r="J19" s="4"/>
      <c r="K19" s="4"/>
      <c r="L19" s="4"/>
      <c r="M19" s="1"/>
      <c r="N19" s="4"/>
      <c r="O19" s="4"/>
      <c r="P19" s="4"/>
      <c r="Q19" s="4"/>
      <c r="R19" s="4"/>
      <c r="S19" s="4"/>
      <c r="T19" s="4"/>
    </row>
    <row r="20" spans="2:20">
      <c r="B20" s="4" t="s">
        <v>65</v>
      </c>
      <c r="C20" s="4" t="s">
        <v>62</v>
      </c>
      <c r="D20" s="4" t="s">
        <v>61</v>
      </c>
      <c r="E20" s="4"/>
      <c r="G20" s="4"/>
      <c r="H20" s="4"/>
      <c r="I20" s="4"/>
      <c r="J20" s="4"/>
      <c r="K20" s="4"/>
      <c r="L20" s="4"/>
      <c r="M20" s="1"/>
      <c r="N20" s="4"/>
      <c r="O20" s="4"/>
      <c r="P20" s="4"/>
      <c r="Q20" s="4"/>
      <c r="R20" s="4"/>
      <c r="S20" s="4"/>
      <c r="T20" s="4"/>
    </row>
    <row r="21" spans="2:20">
      <c r="B21" s="4" t="s">
        <v>66</v>
      </c>
      <c r="C21" s="4" t="s">
        <v>62</v>
      </c>
      <c r="D21" s="4" t="s">
        <v>61</v>
      </c>
      <c r="E21" s="4"/>
      <c r="G21" s="4"/>
      <c r="H21" s="4"/>
      <c r="I21" s="4"/>
      <c r="J21" s="4"/>
      <c r="K21" s="4"/>
      <c r="L21" s="4"/>
      <c r="M21" s="1"/>
      <c r="N21" s="4"/>
      <c r="O21" s="4"/>
      <c r="P21" s="4"/>
      <c r="Q21" s="4"/>
      <c r="R21" s="4"/>
      <c r="S21" s="4"/>
      <c r="T21" s="4"/>
    </row>
    <row r="22" spans="2:20">
      <c r="B22" s="4" t="s">
        <v>68</v>
      </c>
      <c r="C22" s="4" t="s">
        <v>62</v>
      </c>
      <c r="D22" s="4" t="s">
        <v>61</v>
      </c>
      <c r="E22" s="4"/>
      <c r="G22" s="4"/>
      <c r="H22" s="4"/>
      <c r="I22" s="4"/>
      <c r="J22" s="4"/>
      <c r="K22" s="4"/>
      <c r="L22" s="4"/>
      <c r="M22" s="1"/>
      <c r="N22" s="4"/>
      <c r="O22" s="4"/>
      <c r="P22" s="4"/>
      <c r="Q22" s="4"/>
      <c r="R22" s="4"/>
      <c r="S22" s="4"/>
      <c r="T22" s="4"/>
    </row>
    <row r="23" spans="2:20">
      <c r="B23" s="4" t="s">
        <v>73</v>
      </c>
      <c r="C23" s="4" t="s">
        <v>62</v>
      </c>
      <c r="D23" s="4" t="s">
        <v>61</v>
      </c>
      <c r="E23" s="4"/>
      <c r="G23" s="4"/>
      <c r="H23" s="4"/>
      <c r="I23" s="4"/>
      <c r="J23" s="4"/>
      <c r="K23" s="4"/>
      <c r="L23" s="4"/>
      <c r="M23" s="1"/>
      <c r="N23" s="4"/>
      <c r="O23" s="4"/>
      <c r="P23" s="4"/>
      <c r="Q23" s="4"/>
      <c r="R23" s="4"/>
      <c r="S23" s="4"/>
      <c r="T23" s="4"/>
    </row>
    <row r="24" spans="2:20">
      <c r="B24" s="4" t="s">
        <v>74</v>
      </c>
      <c r="C24" s="4" t="s">
        <v>62</v>
      </c>
      <c r="D24" s="4" t="s">
        <v>61</v>
      </c>
      <c r="E24" s="4"/>
      <c r="G24" s="4"/>
      <c r="H24" s="4"/>
      <c r="I24" s="4"/>
      <c r="J24" s="4"/>
      <c r="K24" s="4"/>
      <c r="L24" s="4"/>
      <c r="M24" s="1"/>
      <c r="N24" s="4"/>
      <c r="O24" s="4"/>
      <c r="P24" s="4"/>
      <c r="Q24" s="4"/>
      <c r="R24" s="4"/>
      <c r="S24" s="4"/>
      <c r="T24" s="4"/>
    </row>
    <row r="25" spans="2:20">
      <c r="B25" s="4" t="s">
        <v>76</v>
      </c>
      <c r="C25" s="4" t="s">
        <v>62</v>
      </c>
      <c r="D25" s="4" t="s">
        <v>61</v>
      </c>
      <c r="E25" s="4"/>
      <c r="G25" s="4"/>
      <c r="H25" s="4"/>
      <c r="I25" s="4"/>
      <c r="J25" s="4"/>
      <c r="K25" s="4"/>
      <c r="L25" s="4"/>
      <c r="M25" s="1"/>
      <c r="N25" s="4"/>
      <c r="O25" s="4"/>
      <c r="P25" s="4"/>
      <c r="Q25" s="4"/>
      <c r="R25" s="4"/>
      <c r="S25" s="4"/>
      <c r="T25" s="4"/>
    </row>
    <row r="26" spans="2:20">
      <c r="B26" s="4" t="s">
        <v>77</v>
      </c>
      <c r="C26" s="4" t="s">
        <v>62</v>
      </c>
      <c r="D26" s="4" t="s">
        <v>61</v>
      </c>
      <c r="E26" s="4"/>
      <c r="G26" s="4"/>
      <c r="H26" s="4"/>
      <c r="I26" s="4"/>
      <c r="J26" s="4"/>
      <c r="K26" s="4"/>
      <c r="L26" s="4"/>
      <c r="M26" s="1"/>
      <c r="N26" s="4"/>
      <c r="O26" s="4"/>
      <c r="P26" s="4"/>
      <c r="Q26" s="4"/>
      <c r="R26" s="4"/>
      <c r="S26" s="4"/>
      <c r="T26" s="4"/>
    </row>
    <row r="27" spans="2:20">
      <c r="B27" s="4" t="s">
        <v>78</v>
      </c>
      <c r="C27" s="4" t="s">
        <v>62</v>
      </c>
      <c r="D27" s="4" t="s">
        <v>61</v>
      </c>
      <c r="E27" s="4"/>
      <c r="G27" s="4"/>
      <c r="H27" s="4"/>
      <c r="I27" s="4"/>
      <c r="J27" s="4"/>
      <c r="K27" s="4"/>
      <c r="L27" s="4"/>
      <c r="M27" s="1"/>
      <c r="N27" s="4"/>
      <c r="O27" s="4"/>
      <c r="P27" s="4"/>
      <c r="Q27" s="4"/>
      <c r="R27" s="4"/>
      <c r="S27" s="4"/>
      <c r="T27" s="4"/>
    </row>
    <row r="28" spans="2:20">
      <c r="B28" s="4" t="s">
        <v>79</v>
      </c>
      <c r="C28" s="4" t="s">
        <v>62</v>
      </c>
      <c r="D28" s="4" t="s">
        <v>61</v>
      </c>
      <c r="E28" s="4"/>
      <c r="G28" s="4"/>
      <c r="H28" s="4"/>
      <c r="I28" s="4"/>
      <c r="J28" s="4"/>
      <c r="K28" s="4"/>
      <c r="L28" s="4"/>
      <c r="M28" s="1"/>
      <c r="N28" s="4"/>
      <c r="O28" s="4"/>
      <c r="P28" s="4"/>
      <c r="Q28" s="4"/>
      <c r="R28" s="4"/>
      <c r="S28" s="4"/>
      <c r="T28" s="4"/>
    </row>
    <row r="29" spans="2:20">
      <c r="B29" s="4" t="s">
        <v>80</v>
      </c>
      <c r="C29" s="4" t="s">
        <v>62</v>
      </c>
      <c r="D29" s="4" t="s">
        <v>61</v>
      </c>
      <c r="E29" s="4"/>
      <c r="G29" s="4"/>
      <c r="H29" s="4"/>
      <c r="I29" s="4"/>
      <c r="J29" s="4"/>
      <c r="K29" s="4"/>
      <c r="L29" s="4"/>
      <c r="M29" s="1"/>
      <c r="N29" s="4"/>
      <c r="O29" s="4"/>
      <c r="P29" s="4"/>
      <c r="Q29" s="4"/>
      <c r="R29" s="4"/>
      <c r="S29" s="4"/>
      <c r="T29" s="4"/>
    </row>
    <row r="30" spans="2:20">
      <c r="B30" s="4" t="s">
        <v>67</v>
      </c>
      <c r="C30" s="4" t="s">
        <v>63</v>
      </c>
      <c r="D30" s="4" t="s">
        <v>61</v>
      </c>
      <c r="E30" s="4"/>
      <c r="G30" s="4"/>
      <c r="H30" s="4"/>
      <c r="I30" s="4"/>
      <c r="J30" s="4"/>
      <c r="K30" s="4"/>
      <c r="L30" s="4"/>
      <c r="M30" s="1"/>
      <c r="N30" s="4"/>
      <c r="O30" s="4"/>
      <c r="P30" s="4"/>
      <c r="Q30" s="4"/>
      <c r="R30" s="4"/>
      <c r="S30" s="4"/>
      <c r="T30" s="4"/>
    </row>
    <row r="31" spans="2:20">
      <c r="B31" s="2" t="s">
        <v>81</v>
      </c>
      <c r="C31" s="4" t="s">
        <v>63</v>
      </c>
      <c r="D31" s="4" t="s">
        <v>61</v>
      </c>
      <c r="E31" s="2"/>
      <c r="G31" s="2"/>
      <c r="H31" s="2"/>
      <c r="I31" s="2"/>
      <c r="J31" s="2"/>
      <c r="K31" s="2"/>
      <c r="L31" s="2"/>
    </row>
    <row r="32" spans="2:20">
      <c r="B32" s="2" t="s">
        <v>82</v>
      </c>
      <c r="C32" s="4" t="s">
        <v>63</v>
      </c>
      <c r="D32" s="4" t="s">
        <v>61</v>
      </c>
      <c r="E32" s="2"/>
      <c r="G32" s="2"/>
      <c r="H32" s="2"/>
      <c r="I32" s="2"/>
      <c r="J32" s="2"/>
      <c r="K32" s="2"/>
      <c r="L32" s="2"/>
    </row>
    <row r="33" spans="2:12">
      <c r="B33" s="2"/>
      <c r="C33" s="4"/>
      <c r="D33" s="4"/>
      <c r="E33" s="2"/>
      <c r="G33" s="2"/>
      <c r="H33" s="2"/>
      <c r="I33" s="2"/>
      <c r="J33" s="2"/>
      <c r="K33" s="2"/>
      <c r="L33" s="2"/>
    </row>
    <row r="34" spans="2:12">
      <c r="B34" s="2"/>
      <c r="C34" s="2"/>
      <c r="D34" s="2"/>
      <c r="E34" s="2"/>
      <c r="G34" s="2"/>
      <c r="H34" s="2"/>
      <c r="I34" s="2"/>
      <c r="J34" s="2"/>
      <c r="K34" s="2"/>
      <c r="L34" s="2"/>
    </row>
    <row r="35" spans="2:12">
      <c r="C35" s="2"/>
      <c r="D35" s="2"/>
      <c r="E35" s="2"/>
      <c r="G35" s="2"/>
      <c r="H35" s="2"/>
      <c r="I35" s="2"/>
      <c r="J35" s="2"/>
      <c r="K35" s="2"/>
      <c r="L35" s="2"/>
    </row>
    <row r="36" spans="2:12">
      <c r="C36" s="2"/>
      <c r="D36" s="2"/>
      <c r="E36" s="2"/>
      <c r="G36" s="2"/>
      <c r="H36" s="2"/>
      <c r="I36" s="2"/>
      <c r="J36" s="2"/>
      <c r="K36" s="2"/>
    </row>
  </sheetData>
  <phoneticPr fontId="0" type="noConversion"/>
  <dataValidations count="1">
    <dataValidation type="list" allowBlank="1" showInputMessage="1" showErrorMessage="1" sqref="L16">
      <formula1>$L$2:$L$13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Saisie</vt:lpstr>
      <vt:lpstr>Planning</vt:lpstr>
      <vt:lpstr>CONGES</vt:lpstr>
      <vt:lpstr>Listes</vt:lpstr>
      <vt:lpstr>An</vt:lpstr>
      <vt:lpstr>Annees</vt:lpstr>
      <vt:lpstr>CeJour</vt:lpstr>
      <vt:lpstr>Mois</vt:lpstr>
      <vt:lpstr>Planning!Zone_d_impression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Sandrine</cp:lastModifiedBy>
  <cp:lastPrinted>2014-04-18T17:14:35Z</cp:lastPrinted>
  <dcterms:created xsi:type="dcterms:W3CDTF">2009-05-19T05:49:18Z</dcterms:created>
  <dcterms:modified xsi:type="dcterms:W3CDTF">2014-05-13T12:34:59Z</dcterms:modified>
</cp:coreProperties>
</file>