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charts/chart2.xml" ContentType="application/vnd.openxmlformats-officedocument.drawingml.chart+xml"/>
  <Override PartName="/xl/charts/chart3.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0" yWindow="0" windowWidth="18285" windowHeight="8010" tabRatio="936" activeTab="6"/>
  </bookViews>
  <sheets>
    <sheet name="import-export" sheetId="1" r:id="rId1"/>
    <sheet name="Bordereau IE" sheetId="17" r:id="rId2"/>
    <sheet name="mm" sheetId="3" r:id="rId3"/>
    <sheet name="Bordereau mm" sheetId="18" r:id="rId4"/>
    <sheet name="frais généraux" sheetId="2" r:id="rId5"/>
    <sheet name="Bordereau FG" sheetId="19" r:id="rId6"/>
    <sheet name="tableau général" sheetId="16" r:id="rId7"/>
    <sheet name="magasin" sheetId="5" r:id="rId8"/>
    <sheet name="TB indicateur de performance" sheetId="14" r:id="rId9"/>
    <sheet name="Histo Iindicateur Performance" sheetId="15" r:id="rId10"/>
  </sheets>
  <definedNames>
    <definedName name="commande">'import-export'!$C:$C</definedName>
  </definedNames>
  <calcPr calcId="124519"/>
</workbook>
</file>

<file path=xl/calcChain.xml><?xml version="1.0" encoding="utf-8"?>
<calcChain xmlns="http://schemas.openxmlformats.org/spreadsheetml/2006/main">
  <c r="H5" i="1"/>
  <c r="H9" i="19"/>
  <c r="H10"/>
  <c r="H11"/>
  <c r="H12"/>
  <c r="H13"/>
  <c r="H14"/>
  <c r="H15"/>
  <c r="H16"/>
  <c r="H17"/>
  <c r="H18"/>
  <c r="H19"/>
  <c r="H20"/>
  <c r="H21"/>
  <c r="H22"/>
  <c r="H23"/>
  <c r="H24"/>
  <c r="H25"/>
  <c r="H26"/>
  <c r="H27"/>
  <c r="H28"/>
  <c r="H29"/>
  <c r="H30"/>
  <c r="H31"/>
  <c r="H32"/>
  <c r="H33"/>
  <c r="H34"/>
  <c r="H35"/>
  <c r="H36"/>
  <c r="H37"/>
  <c r="H38"/>
  <c r="H39"/>
  <c r="H40"/>
  <c r="H41"/>
  <c r="H42"/>
  <c r="H43"/>
  <c r="H44"/>
  <c r="H45"/>
  <c r="H46"/>
  <c r="H47"/>
  <c r="H48"/>
  <c r="H49"/>
  <c r="H50"/>
  <c r="H51"/>
  <c r="H52"/>
  <c r="H53"/>
  <c r="H54"/>
  <c r="H55"/>
  <c r="H56"/>
  <c r="H57"/>
  <c r="H58"/>
  <c r="H59"/>
  <c r="H60"/>
  <c r="H61"/>
  <c r="H62"/>
  <c r="H63"/>
  <c r="H64"/>
  <c r="H65"/>
  <c r="H66"/>
  <c r="H67"/>
  <c r="H68"/>
  <c r="H69"/>
  <c r="H70"/>
  <c r="H71"/>
  <c r="H72"/>
  <c r="H73"/>
  <c r="H74"/>
  <c r="H75"/>
  <c r="H76"/>
  <c r="H77"/>
  <c r="H78"/>
  <c r="H79"/>
  <c r="H80"/>
  <c r="H81"/>
  <c r="H82"/>
  <c r="H83"/>
  <c r="H84"/>
  <c r="H85"/>
  <c r="H86"/>
  <c r="H87"/>
  <c r="H88"/>
  <c r="H89"/>
  <c r="H90"/>
  <c r="H91"/>
  <c r="H8"/>
  <c r="G9"/>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8"/>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8"/>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E10"/>
  <c r="E9"/>
  <c r="E8"/>
  <c r="H3"/>
  <c r="H9" i="18"/>
  <c r="H10"/>
  <c r="H11"/>
  <c r="H12"/>
  <c r="H13"/>
  <c r="H14"/>
  <c r="H15"/>
  <c r="H16"/>
  <c r="H17"/>
  <c r="H18"/>
  <c r="H19"/>
  <c r="H20"/>
  <c r="H21"/>
  <c r="H22"/>
  <c r="H23"/>
  <c r="H24"/>
  <c r="H25"/>
  <c r="H26"/>
  <c r="H27"/>
  <c r="H28"/>
  <c r="H29"/>
  <c r="H30"/>
  <c r="H31"/>
  <c r="H32"/>
  <c r="H33"/>
  <c r="H34"/>
  <c r="H35"/>
  <c r="H36"/>
  <c r="H37"/>
  <c r="H38"/>
  <c r="H39"/>
  <c r="H40"/>
  <c r="H41"/>
  <c r="H42"/>
  <c r="H43"/>
  <c r="H44"/>
  <c r="H45"/>
  <c r="H46"/>
  <c r="H47"/>
  <c r="H48"/>
  <c r="H49"/>
  <c r="H50"/>
  <c r="H51"/>
  <c r="H52"/>
  <c r="H53"/>
  <c r="H54"/>
  <c r="H55"/>
  <c r="H56"/>
  <c r="H57"/>
  <c r="H58"/>
  <c r="H59"/>
  <c r="H60"/>
  <c r="H61"/>
  <c r="H62"/>
  <c r="H63"/>
  <c r="H64"/>
  <c r="H65"/>
  <c r="H66"/>
  <c r="H67"/>
  <c r="H68"/>
  <c r="H69"/>
  <c r="H70"/>
  <c r="H71"/>
  <c r="H72"/>
  <c r="H73"/>
  <c r="H74"/>
  <c r="H75"/>
  <c r="H76"/>
  <c r="H77"/>
  <c r="H78"/>
  <c r="H79"/>
  <c r="H80"/>
  <c r="H81"/>
  <c r="H82"/>
  <c r="H83"/>
  <c r="H84"/>
  <c r="H85"/>
  <c r="H86"/>
  <c r="H87"/>
  <c r="H88"/>
  <c r="H89"/>
  <c r="H90"/>
  <c r="H91"/>
  <c r="H8"/>
  <c r="G9"/>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G8"/>
  <c r="B91"/>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D8"/>
  <c r="B8"/>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E10"/>
  <c r="E9"/>
  <c r="E8"/>
  <c r="H3"/>
  <c r="H9" i="17"/>
  <c r="H10"/>
  <c r="H11"/>
  <c r="H12"/>
  <c r="H13"/>
  <c r="H14"/>
  <c r="H15"/>
  <c r="H16"/>
  <c r="H17"/>
  <c r="H18"/>
  <c r="H19"/>
  <c r="H20"/>
  <c r="H21"/>
  <c r="H22"/>
  <c r="H23"/>
  <c r="H24"/>
  <c r="H25"/>
  <c r="H26"/>
  <c r="H27"/>
  <c r="H28"/>
  <c r="H29"/>
  <c r="H30"/>
  <c r="H31"/>
  <c r="H32"/>
  <c r="H33"/>
  <c r="H34"/>
  <c r="H35"/>
  <c r="H36"/>
  <c r="H37"/>
  <c r="H38"/>
  <c r="H39"/>
  <c r="H40"/>
  <c r="H41"/>
  <c r="H42"/>
  <c r="H43"/>
  <c r="H44"/>
  <c r="H45"/>
  <c r="H46"/>
  <c r="H47"/>
  <c r="H48"/>
  <c r="H49"/>
  <c r="H50"/>
  <c r="H51"/>
  <c r="H52"/>
  <c r="H53"/>
  <c r="H54"/>
  <c r="H55"/>
  <c r="H56"/>
  <c r="H57"/>
  <c r="H58"/>
  <c r="H59"/>
  <c r="H60"/>
  <c r="H61"/>
  <c r="H62"/>
  <c r="H63"/>
  <c r="H64"/>
  <c r="H65"/>
  <c r="H66"/>
  <c r="H67"/>
  <c r="H68"/>
  <c r="H69"/>
  <c r="H70"/>
  <c r="H71"/>
  <c r="H72"/>
  <c r="H73"/>
  <c r="H74"/>
  <c r="H75"/>
  <c r="H76"/>
  <c r="H77"/>
  <c r="H78"/>
  <c r="H79"/>
  <c r="H80"/>
  <c r="H81"/>
  <c r="H82"/>
  <c r="H83"/>
  <c r="H84"/>
  <c r="H85"/>
  <c r="H86"/>
  <c r="H87"/>
  <c r="H88"/>
  <c r="H89"/>
  <c r="H90"/>
  <c r="H91"/>
  <c r="H8"/>
  <c r="M6" i="3"/>
  <c r="M7"/>
  <c r="M8"/>
  <c r="M9"/>
  <c r="M10"/>
  <c r="M11"/>
  <c r="M12"/>
  <c r="M13"/>
  <c r="M14"/>
  <c r="M15"/>
  <c r="M16"/>
  <c r="M17"/>
  <c r="M18"/>
  <c r="M19"/>
  <c r="M20"/>
  <c r="M21"/>
  <c r="M22"/>
  <c r="M23"/>
  <c r="M24"/>
  <c r="M25"/>
  <c r="M26"/>
  <c r="M27"/>
  <c r="M28"/>
  <c r="M29"/>
  <c r="M30"/>
  <c r="M31"/>
  <c r="M32"/>
  <c r="M33"/>
  <c r="M34"/>
  <c r="M35"/>
  <c r="M36"/>
  <c r="M37"/>
  <c r="M38"/>
  <c r="M39"/>
  <c r="M40"/>
  <c r="M41"/>
  <c r="M42"/>
  <c r="M43"/>
  <c r="M44"/>
  <c r="M45"/>
  <c r="M46"/>
  <c r="M47"/>
  <c r="M48"/>
  <c r="M49"/>
  <c r="M50"/>
  <c r="M51"/>
  <c r="M52"/>
  <c r="M53"/>
  <c r="M54"/>
  <c r="M55"/>
  <c r="M56"/>
  <c r="M57"/>
  <c r="M58"/>
  <c r="M59"/>
  <c r="M60"/>
  <c r="M61"/>
  <c r="M62"/>
  <c r="M63"/>
  <c r="M64"/>
  <c r="M65"/>
  <c r="M66"/>
  <c r="M67"/>
  <c r="M68"/>
  <c r="M69"/>
  <c r="M70"/>
  <c r="M71"/>
  <c r="M72"/>
  <c r="M73"/>
  <c r="M74"/>
  <c r="M75"/>
  <c r="M76"/>
  <c r="M77"/>
  <c r="M78"/>
  <c r="M79"/>
  <c r="M80"/>
  <c r="M81"/>
  <c r="M82"/>
  <c r="M83"/>
  <c r="M84"/>
  <c r="M85"/>
  <c r="M86"/>
  <c r="M87"/>
  <c r="M88"/>
  <c r="M89"/>
  <c r="M90"/>
  <c r="M91"/>
  <c r="M92"/>
  <c r="M93"/>
  <c r="M94"/>
  <c r="M95"/>
  <c r="M96"/>
  <c r="M97"/>
  <c r="M98"/>
  <c r="M99"/>
  <c r="M100"/>
  <c r="M101"/>
  <c r="M102"/>
  <c r="M103"/>
  <c r="M104"/>
  <c r="M105"/>
  <c r="M106"/>
  <c r="M107"/>
  <c r="M108"/>
  <c r="M109"/>
  <c r="M110"/>
  <c r="M111"/>
  <c r="M112"/>
  <c r="M113"/>
  <c r="M114"/>
  <c r="M115"/>
  <c r="M116"/>
  <c r="M117"/>
  <c r="M118"/>
  <c r="M119"/>
  <c r="M120"/>
  <c r="M121"/>
  <c r="M122"/>
  <c r="M123"/>
  <c r="M124"/>
  <c r="M125"/>
  <c r="M126"/>
  <c r="M127"/>
  <c r="M128"/>
  <c r="M129"/>
  <c r="M130"/>
  <c r="M131"/>
  <c r="M132"/>
  <c r="M133"/>
  <c r="M134"/>
  <c r="M135"/>
  <c r="M136"/>
  <c r="M137"/>
  <c r="M138"/>
  <c r="M139"/>
  <c r="M140"/>
  <c r="M141"/>
  <c r="M142"/>
  <c r="M143"/>
  <c r="M144"/>
  <c r="M145"/>
  <c r="M146"/>
  <c r="M147"/>
  <c r="M148"/>
  <c r="M149"/>
  <c r="M150"/>
  <c r="M151"/>
  <c r="M152"/>
  <c r="M153"/>
  <c r="M154"/>
  <c r="M155"/>
  <c r="H7"/>
  <c r="N7" s="1"/>
  <c r="H8"/>
  <c r="N8" s="1"/>
  <c r="H5"/>
  <c r="N5" s="1"/>
  <c r="H6"/>
  <c r="N6" s="1"/>
  <c r="F6"/>
  <c r="F7"/>
  <c r="F8"/>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83"/>
  <c r="F84"/>
  <c r="F85"/>
  <c r="F86"/>
  <c r="F87"/>
  <c r="F88"/>
  <c r="F89"/>
  <c r="F90"/>
  <c r="F91"/>
  <c r="F92"/>
  <c r="F93"/>
  <c r="F94"/>
  <c r="F95"/>
  <c r="F96"/>
  <c r="F97"/>
  <c r="F98"/>
  <c r="F99"/>
  <c r="F100"/>
  <c r="F101"/>
  <c r="F102"/>
  <c r="F103"/>
  <c r="F104"/>
  <c r="F105"/>
  <c r="F106"/>
  <c r="F107"/>
  <c r="F108"/>
  <c r="F109"/>
  <c r="F110"/>
  <c r="F111"/>
  <c r="F112"/>
  <c r="F113"/>
  <c r="F114"/>
  <c r="F115"/>
  <c r="F116"/>
  <c r="F117"/>
  <c r="F118"/>
  <c r="F119"/>
  <c r="F120"/>
  <c r="F121"/>
  <c r="F122"/>
  <c r="F123"/>
  <c r="F124"/>
  <c r="F125"/>
  <c r="F126"/>
  <c r="F127"/>
  <c r="F128"/>
  <c r="F129"/>
  <c r="F130"/>
  <c r="F131"/>
  <c r="F132"/>
  <c r="F133"/>
  <c r="F134"/>
  <c r="F135"/>
  <c r="F136"/>
  <c r="F137"/>
  <c r="F138"/>
  <c r="F139"/>
  <c r="F140"/>
  <c r="F141"/>
  <c r="F142"/>
  <c r="F143"/>
  <c r="F144"/>
  <c r="F145"/>
  <c r="F146"/>
  <c r="F147"/>
  <c r="F148"/>
  <c r="F149"/>
  <c r="F150"/>
  <c r="F151"/>
  <c r="F152"/>
  <c r="F153"/>
  <c r="F154"/>
  <c r="F155"/>
  <c r="F5"/>
  <c r="G9" i="17"/>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8"/>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8"/>
  <c r="E9"/>
  <c r="E10"/>
  <c r="E11"/>
  <c r="E12"/>
  <c r="E13"/>
  <c r="E14"/>
  <c r="E15"/>
  <c r="E16"/>
  <c r="E17"/>
  <c r="E18"/>
  <c r="E19"/>
  <c r="E20"/>
  <c r="E21"/>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8"/>
  <c r="H3"/>
  <c r="F6" i="1"/>
  <c r="F7"/>
  <c r="F8"/>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5"/>
  <c r="AA5"/>
  <c r="AA6"/>
  <c r="AA7"/>
  <c r="AA8"/>
  <c r="AA9"/>
  <c r="AA10"/>
  <c r="AA11"/>
  <c r="AA12"/>
  <c r="AA13"/>
  <c r="AA14"/>
  <c r="AA15"/>
  <c r="AA16"/>
  <c r="AA17"/>
  <c r="AA18"/>
  <c r="AA19"/>
  <c r="AA20"/>
  <c r="AA21"/>
  <c r="AA22"/>
  <c r="AA23"/>
  <c r="AA24"/>
  <c r="AA25"/>
  <c r="AA26"/>
  <c r="AA27"/>
  <c r="AA28"/>
  <c r="AA29"/>
  <c r="AA30"/>
  <c r="AA31"/>
  <c r="AA32"/>
  <c r="AA33"/>
  <c r="AA34"/>
  <c r="AA35"/>
  <c r="AA36"/>
  <c r="AA37"/>
  <c r="AA38"/>
  <c r="AA39"/>
  <c r="AA40"/>
  <c r="AA41"/>
  <c r="AA42"/>
  <c r="AA43"/>
  <c r="AA44"/>
  <c r="AA45"/>
  <c r="AA46"/>
  <c r="AA47"/>
  <c r="AA48"/>
  <c r="AA49"/>
  <c r="AA50"/>
  <c r="AA51"/>
  <c r="AA52"/>
  <c r="AA53"/>
  <c r="AA54"/>
  <c r="AA55"/>
  <c r="AA56"/>
  <c r="AA57"/>
  <c r="AA58"/>
  <c r="AA59"/>
  <c r="AA60"/>
  <c r="AA61"/>
  <c r="AA62"/>
  <c r="AA63"/>
  <c r="AA64"/>
  <c r="AA65"/>
  <c r="AA66"/>
  <c r="AA67"/>
  <c r="AA68"/>
  <c r="AA69"/>
  <c r="AA70"/>
  <c r="AA71"/>
  <c r="AA72"/>
  <c r="AA73"/>
  <c r="AA74"/>
  <c r="AA75"/>
  <c r="AA76"/>
  <c r="AE5"/>
  <c r="AG5" s="1"/>
  <c r="H6"/>
  <c r="AE6" s="1"/>
  <c r="AG6" s="1"/>
  <c r="H7"/>
  <c r="AE7" s="1"/>
  <c r="AG7" s="1"/>
  <c r="E8" i="17" l="1"/>
  <c r="U5" i="1"/>
  <c r="U6"/>
  <c r="AA5" i="2"/>
  <c r="AB5"/>
  <c r="U6"/>
  <c r="Y5" i="1"/>
  <c r="L5"/>
  <c r="M5" s="1"/>
  <c r="Y5" i="2"/>
  <c r="L5"/>
  <c r="U7" i="1" l="1"/>
  <c r="AB6" i="2" l="1"/>
  <c r="AB7"/>
  <c r="AB8"/>
  <c r="AB9"/>
  <c r="AB10"/>
  <c r="AB11"/>
  <c r="AB12"/>
  <c r="AB13"/>
  <c r="AB14"/>
  <c r="AB15"/>
  <c r="AB16"/>
  <c r="AB17"/>
  <c r="AB18"/>
  <c r="AB19"/>
  <c r="AB20"/>
  <c r="AB21"/>
  <c r="AB22"/>
  <c r="AB23"/>
  <c r="AB24"/>
  <c r="AB25"/>
  <c r="AB26"/>
  <c r="AB27"/>
  <c r="AB28"/>
  <c r="AB29"/>
  <c r="AB30"/>
  <c r="AB31"/>
  <c r="AB32"/>
  <c r="AB33"/>
  <c r="AB34"/>
  <c r="AB35"/>
  <c r="AB36"/>
  <c r="AB37"/>
  <c r="AB38"/>
  <c r="AB39"/>
  <c r="AB40"/>
  <c r="AB41"/>
  <c r="AB42"/>
  <c r="AB43"/>
  <c r="AB44"/>
  <c r="AB45"/>
  <c r="AB46"/>
  <c r="AB47"/>
  <c r="AB48"/>
  <c r="AB49"/>
  <c r="AB50"/>
  <c r="AB51"/>
  <c r="AB52"/>
  <c r="AB53"/>
  <c r="AB54"/>
  <c r="AB55"/>
  <c r="AB56"/>
  <c r="AB57"/>
  <c r="AB58"/>
  <c r="AB59"/>
  <c r="AB60"/>
  <c r="AB61"/>
  <c r="AB62"/>
  <c r="AB63"/>
  <c r="AB64"/>
  <c r="AB65"/>
  <c r="AB66"/>
  <c r="AB67"/>
  <c r="AB68"/>
  <c r="AB69"/>
  <c r="AB70"/>
  <c r="AB71"/>
  <c r="AB72"/>
  <c r="AB73"/>
  <c r="AB74"/>
  <c r="AB75"/>
  <c r="AB76"/>
  <c r="AB77"/>
  <c r="AB78"/>
  <c r="AB79"/>
  <c r="AB80"/>
  <c r="AB81"/>
  <c r="AB82"/>
  <c r="AB83"/>
  <c r="AB84"/>
  <c r="AB85"/>
  <c r="AB86"/>
  <c r="AB87"/>
  <c r="AB88"/>
  <c r="AB89"/>
  <c r="AB90"/>
  <c r="AB91"/>
  <c r="AB92"/>
  <c r="AB93"/>
  <c r="AB94"/>
  <c r="AB95"/>
  <c r="AB96"/>
  <c r="AB97"/>
  <c r="AB98"/>
  <c r="AB99"/>
  <c r="AB100"/>
  <c r="AB101"/>
  <c r="AB102"/>
  <c r="AB103"/>
  <c r="AB104"/>
  <c r="AB105"/>
  <c r="AB106"/>
  <c r="AB107"/>
  <c r="AB108"/>
  <c r="AB109"/>
  <c r="AB110"/>
  <c r="AB111"/>
  <c r="AB112"/>
  <c r="AB113"/>
  <c r="AB114"/>
  <c r="AB115"/>
  <c r="AB116"/>
  <c r="AB117"/>
  <c r="AB118"/>
  <c r="AB119"/>
  <c r="AB120"/>
  <c r="AB121"/>
  <c r="AB122"/>
  <c r="AB123"/>
  <c r="AB124"/>
  <c r="AB125"/>
  <c r="AB126"/>
  <c r="AB127"/>
  <c r="AB128"/>
  <c r="AB129"/>
  <c r="AB130"/>
  <c r="AB131"/>
  <c r="AB132"/>
  <c r="AB133"/>
  <c r="AB134"/>
  <c r="AB135"/>
  <c r="AB136"/>
  <c r="AB137"/>
  <c r="AB138"/>
  <c r="AB139"/>
  <c r="AB140"/>
  <c r="AB141"/>
  <c r="AB142"/>
  <c r="AB143"/>
  <c r="AB144"/>
  <c r="AB145"/>
  <c r="AB146"/>
  <c r="AB147"/>
  <c r="AB148"/>
  <c r="AB149"/>
  <c r="AB150"/>
  <c r="AB151"/>
  <c r="AB152"/>
  <c r="AB153"/>
  <c r="AB154"/>
  <c r="AB155"/>
  <c r="AB156"/>
  <c r="AB157"/>
  <c r="AB158"/>
  <c r="AB159"/>
  <c r="AB160"/>
  <c r="AB161"/>
  <c r="AB162"/>
  <c r="AB163"/>
  <c r="AB164"/>
  <c r="AB165"/>
  <c r="AB166"/>
  <c r="AB167"/>
  <c r="AB168"/>
  <c r="AB169"/>
  <c r="AB170"/>
  <c r="AB171"/>
  <c r="AB172"/>
  <c r="AB173"/>
  <c r="AB174"/>
  <c r="AB175"/>
  <c r="AB176"/>
  <c r="AB177"/>
  <c r="AB178"/>
  <c r="AB179"/>
  <c r="AB180"/>
  <c r="AB181"/>
  <c r="AA6"/>
  <c r="AA7"/>
  <c r="AA8"/>
  <c r="AA9"/>
  <c r="AA10"/>
  <c r="AA11"/>
  <c r="AA12"/>
  <c r="AA13"/>
  <c r="AA14"/>
  <c r="AA15"/>
  <c r="AA16"/>
  <c r="AA17"/>
  <c r="AA18"/>
  <c r="AA19"/>
  <c r="AA20"/>
  <c r="AA21"/>
  <c r="AA22"/>
  <c r="AA23"/>
  <c r="AA24"/>
  <c r="AA25"/>
  <c r="AA26"/>
  <c r="AA27"/>
  <c r="AA28"/>
  <c r="AA29"/>
  <c r="AA30"/>
  <c r="AA31"/>
  <c r="AA32"/>
  <c r="AA33"/>
  <c r="AA34"/>
  <c r="AA35"/>
  <c r="AA36"/>
  <c r="AA37"/>
  <c r="AA38"/>
  <c r="AA39"/>
  <c r="AA40"/>
  <c r="AA41"/>
  <c r="AA42"/>
  <c r="AA43"/>
  <c r="AA44"/>
  <c r="AA45"/>
  <c r="AA46"/>
  <c r="AA47"/>
  <c r="AA48"/>
  <c r="AA49"/>
  <c r="AA50"/>
  <c r="AA51"/>
  <c r="AA52"/>
  <c r="AA53"/>
  <c r="AA54"/>
  <c r="AA55"/>
  <c r="AA56"/>
  <c r="AA57"/>
  <c r="AA58"/>
  <c r="AA59"/>
  <c r="AA60"/>
  <c r="AA61"/>
  <c r="AA62"/>
  <c r="AA63"/>
  <c r="AA64"/>
  <c r="AA65"/>
  <c r="AA66"/>
  <c r="AA67"/>
  <c r="AA68"/>
  <c r="AA69"/>
  <c r="AA70"/>
  <c r="AA71"/>
  <c r="AA72"/>
  <c r="AA73"/>
  <c r="AA74"/>
  <c r="AA75"/>
  <c r="AA76"/>
  <c r="AA77"/>
  <c r="AA78"/>
  <c r="AA79"/>
  <c r="AA80"/>
  <c r="AA81"/>
  <c r="AA82"/>
  <c r="AA83"/>
  <c r="AA84"/>
  <c r="AA85"/>
  <c r="AA86"/>
  <c r="AA87"/>
  <c r="AA88"/>
  <c r="AA89"/>
  <c r="AA90"/>
  <c r="AA91"/>
  <c r="AA92"/>
  <c r="AA93"/>
  <c r="AA94"/>
  <c r="AA95"/>
  <c r="AA96"/>
  <c r="AA97"/>
  <c r="AA98"/>
  <c r="AA99"/>
  <c r="AA100"/>
  <c r="AA101"/>
  <c r="AA102"/>
  <c r="AA103"/>
  <c r="AA104"/>
  <c r="AA105"/>
  <c r="AA106"/>
  <c r="AA107"/>
  <c r="AA108"/>
  <c r="AA109"/>
  <c r="AA110"/>
  <c r="AA111"/>
  <c r="AA112"/>
  <c r="AA113"/>
  <c r="AA114"/>
  <c r="AA115"/>
  <c r="AA116"/>
  <c r="AA117"/>
  <c r="AA118"/>
  <c r="AA119"/>
  <c r="AA120"/>
  <c r="AA121"/>
  <c r="AA122"/>
  <c r="AA123"/>
  <c r="AA124"/>
  <c r="AA125"/>
  <c r="AA126"/>
  <c r="AA127"/>
  <c r="AA128"/>
  <c r="AA129"/>
  <c r="AA130"/>
  <c r="AA131"/>
  <c r="AA132"/>
  <c r="AA133"/>
  <c r="AA134"/>
  <c r="AA135"/>
  <c r="AA136"/>
  <c r="AA137"/>
  <c r="AA138"/>
  <c r="AA139"/>
  <c r="AA140"/>
  <c r="AA141"/>
  <c r="AA142"/>
  <c r="AA143"/>
  <c r="AA144"/>
  <c r="AA145"/>
  <c r="AA146"/>
  <c r="AA147"/>
  <c r="AA148"/>
  <c r="AA149"/>
  <c r="AA150"/>
  <c r="AA151"/>
  <c r="AA152"/>
  <c r="AA153"/>
  <c r="AA154"/>
  <c r="AA155"/>
  <c r="AA156"/>
  <c r="AA157"/>
  <c r="AA158"/>
  <c r="AA159"/>
  <c r="AA160"/>
  <c r="AA161"/>
  <c r="AA162"/>
  <c r="AA163"/>
  <c r="AA164"/>
  <c r="AA165"/>
  <c r="AA166"/>
  <c r="AA167"/>
  <c r="AA168"/>
  <c r="AA169"/>
  <c r="AA170"/>
  <c r="AA171"/>
  <c r="AA172"/>
  <c r="AA173"/>
  <c r="AA174"/>
  <c r="AA175"/>
  <c r="AA176"/>
  <c r="AA177"/>
  <c r="AA178"/>
  <c r="AA179"/>
  <c r="AA180"/>
  <c r="AA181"/>
  <c r="Y6"/>
  <c r="Y7"/>
  <c r="Y8"/>
  <c r="Y9"/>
  <c r="Y10"/>
  <c r="Y11"/>
  <c r="Y12"/>
  <c r="Y13"/>
  <c r="Y14"/>
  <c r="Y15"/>
  <c r="Y16"/>
  <c r="Y17"/>
  <c r="Y18"/>
  <c r="Y19"/>
  <c r="Y20"/>
  <c r="Y21"/>
  <c r="Y22"/>
  <c r="Y23"/>
  <c r="Y24"/>
  <c r="Y25"/>
  <c r="Y26"/>
  <c r="Y27"/>
  <c r="Y28"/>
  <c r="Y29"/>
  <c r="Y30"/>
  <c r="Y31"/>
  <c r="Y32"/>
  <c r="Y33"/>
  <c r="Y34"/>
  <c r="Y35"/>
  <c r="Y36"/>
  <c r="Y37"/>
  <c r="Y38"/>
  <c r="Y39"/>
  <c r="Y40"/>
  <c r="Y41"/>
  <c r="Y42"/>
  <c r="Y43"/>
  <c r="Y44"/>
  <c r="Y45"/>
  <c r="Y46"/>
  <c r="Y47"/>
  <c r="Y48"/>
  <c r="Y49"/>
  <c r="Y50"/>
  <c r="Y51"/>
  <c r="Y52"/>
  <c r="Y53"/>
  <c r="Y54"/>
  <c r="Y55"/>
  <c r="Y56"/>
  <c r="Y57"/>
  <c r="Y58"/>
  <c r="Y59"/>
  <c r="Y60"/>
  <c r="Y61"/>
  <c r="Y62"/>
  <c r="Y63"/>
  <c r="Y64"/>
  <c r="Y65"/>
  <c r="Y66"/>
  <c r="Y67"/>
  <c r="Y68"/>
  <c r="Y69"/>
  <c r="Y70"/>
  <c r="Y71"/>
  <c r="Y72"/>
  <c r="Y73"/>
  <c r="Y74"/>
  <c r="Y75"/>
  <c r="Y76"/>
  <c r="Y77"/>
  <c r="Y78"/>
  <c r="Y79"/>
  <c r="Y80"/>
  <c r="Y81"/>
  <c r="Y82"/>
  <c r="Y83"/>
  <c r="Y84"/>
  <c r="Y85"/>
  <c r="Y86"/>
  <c r="Y87"/>
  <c r="Y88"/>
  <c r="Y89"/>
  <c r="Y90"/>
  <c r="Y91"/>
  <c r="Y92"/>
  <c r="Y93"/>
  <c r="Y94"/>
  <c r="Y95"/>
  <c r="Y96"/>
  <c r="Y97"/>
  <c r="Y98"/>
  <c r="Y99"/>
  <c r="Y100"/>
  <c r="Y101"/>
  <c r="Y102"/>
  <c r="Y103"/>
  <c r="Y104"/>
  <c r="Y105"/>
  <c r="Y106"/>
  <c r="Y107"/>
  <c r="Y108"/>
  <c r="Y109"/>
  <c r="Y110"/>
  <c r="Y111"/>
  <c r="Y112"/>
  <c r="Y113"/>
  <c r="Y114"/>
  <c r="Y115"/>
  <c r="Y116"/>
  <c r="Y117"/>
  <c r="Y118"/>
  <c r="Y119"/>
  <c r="Y120"/>
  <c r="Y121"/>
  <c r="Y122"/>
  <c r="Y123"/>
  <c r="Y124"/>
  <c r="Y125"/>
  <c r="Y126"/>
  <c r="Y127"/>
  <c r="Y128"/>
  <c r="Y129"/>
  <c r="Y130"/>
  <c r="Y131"/>
  <c r="Y132"/>
  <c r="Y133"/>
  <c r="Y134"/>
  <c r="Y135"/>
  <c r="Y136"/>
  <c r="Y137"/>
  <c r="Y138"/>
  <c r="Y139"/>
  <c r="Y140"/>
  <c r="Y141"/>
  <c r="Y142"/>
  <c r="Y143"/>
  <c r="Y144"/>
  <c r="Y145"/>
  <c r="Y146"/>
  <c r="Y147"/>
  <c r="Y148"/>
  <c r="Y149"/>
  <c r="Y150"/>
  <c r="Y151"/>
  <c r="Y152"/>
  <c r="Y153"/>
  <c r="Y154"/>
  <c r="Y155"/>
  <c r="Y156"/>
  <c r="Y157"/>
  <c r="Y158"/>
  <c r="Y159"/>
  <c r="Y160"/>
  <c r="Y161"/>
  <c r="Y162"/>
  <c r="Y163"/>
  <c r="Y164"/>
  <c r="Y165"/>
  <c r="Y166"/>
  <c r="Y167"/>
  <c r="Y168"/>
  <c r="Y169"/>
  <c r="Y170"/>
  <c r="Y171"/>
  <c r="Y172"/>
  <c r="Y173"/>
  <c r="Y174"/>
  <c r="Y175"/>
  <c r="Y176"/>
  <c r="Y177"/>
  <c r="Y178"/>
  <c r="Y179"/>
  <c r="Y180"/>
  <c r="Y181"/>
  <c r="AB6" i="3"/>
  <c r="AB7"/>
  <c r="AB8"/>
  <c r="AB9"/>
  <c r="AB10"/>
  <c r="AB11"/>
  <c r="AB12"/>
  <c r="AB13"/>
  <c r="AB14"/>
  <c r="AB15"/>
  <c r="AB16"/>
  <c r="AB17"/>
  <c r="AB18"/>
  <c r="AB19"/>
  <c r="AB20"/>
  <c r="AB21"/>
  <c r="AB22"/>
  <c r="AB23"/>
  <c r="AB24"/>
  <c r="AB25"/>
  <c r="AB26"/>
  <c r="AB27"/>
  <c r="AB28"/>
  <c r="AB29"/>
  <c r="AB30"/>
  <c r="AB31"/>
  <c r="AB32"/>
  <c r="AB33"/>
  <c r="AB34"/>
  <c r="AB35"/>
  <c r="AB36"/>
  <c r="AB37"/>
  <c r="AB38"/>
  <c r="AB39"/>
  <c r="AB40"/>
  <c r="AB41"/>
  <c r="AB42"/>
  <c r="AB43"/>
  <c r="AB44"/>
  <c r="AB45"/>
  <c r="AB46"/>
  <c r="AB47"/>
  <c r="AB48"/>
  <c r="AB49"/>
  <c r="AB50"/>
  <c r="AB51"/>
  <c r="AB52"/>
  <c r="AB53"/>
  <c r="AB54"/>
  <c r="AB55"/>
  <c r="AB56"/>
  <c r="AB57"/>
  <c r="AB58"/>
  <c r="AB59"/>
  <c r="AB60"/>
  <c r="AB61"/>
  <c r="AB62"/>
  <c r="AB63"/>
  <c r="AB64"/>
  <c r="AB65"/>
  <c r="AB66"/>
  <c r="AB67"/>
  <c r="AB68"/>
  <c r="AB69"/>
  <c r="AB70"/>
  <c r="AB71"/>
  <c r="AB72"/>
  <c r="AB73"/>
  <c r="AB74"/>
  <c r="AB75"/>
  <c r="AB76"/>
  <c r="AB77"/>
  <c r="AB78"/>
  <c r="AB79"/>
  <c r="AB80"/>
  <c r="AB81"/>
  <c r="AB82"/>
  <c r="AB83"/>
  <c r="AB84"/>
  <c r="AB85"/>
  <c r="AB86"/>
  <c r="AB87"/>
  <c r="AB88"/>
  <c r="AB89"/>
  <c r="AB90"/>
  <c r="AB91"/>
  <c r="AB92"/>
  <c r="AB93"/>
  <c r="AB94"/>
  <c r="AB95"/>
  <c r="AB96"/>
  <c r="AB97"/>
  <c r="AB98"/>
  <c r="AB99"/>
  <c r="AB100"/>
  <c r="AB101"/>
  <c r="AB102"/>
  <c r="AB103"/>
  <c r="AB104"/>
  <c r="AB105"/>
  <c r="AB106"/>
  <c r="AB107"/>
  <c r="AB108"/>
  <c r="AB109"/>
  <c r="AB110"/>
  <c r="AB111"/>
  <c r="AB112"/>
  <c r="AB113"/>
  <c r="AB114"/>
  <c r="AB115"/>
  <c r="AB116"/>
  <c r="AB117"/>
  <c r="AB118"/>
  <c r="AB119"/>
  <c r="AB120"/>
  <c r="AB121"/>
  <c r="AB122"/>
  <c r="AB123"/>
  <c r="AB124"/>
  <c r="AB125"/>
  <c r="AB126"/>
  <c r="AB127"/>
  <c r="AB128"/>
  <c r="AB129"/>
  <c r="AB130"/>
  <c r="AB131"/>
  <c r="AB132"/>
  <c r="AB133"/>
  <c r="AB134"/>
  <c r="AB135"/>
  <c r="AB136"/>
  <c r="AB137"/>
  <c r="AB138"/>
  <c r="AB139"/>
  <c r="AB140"/>
  <c r="AB141"/>
  <c r="AB142"/>
  <c r="AB143"/>
  <c r="AB144"/>
  <c r="AB145"/>
  <c r="AB146"/>
  <c r="AB147"/>
  <c r="AB148"/>
  <c r="AB149"/>
  <c r="AB150"/>
  <c r="AB151"/>
  <c r="AB152"/>
  <c r="AB153"/>
  <c r="AB154"/>
  <c r="AB155"/>
  <c r="AA6"/>
  <c r="AA7"/>
  <c r="AA8"/>
  <c r="AA9"/>
  <c r="AA10"/>
  <c r="AA11"/>
  <c r="AA12"/>
  <c r="AA13"/>
  <c r="AA14"/>
  <c r="AA15"/>
  <c r="AA16"/>
  <c r="AA17"/>
  <c r="AA18"/>
  <c r="AA19"/>
  <c r="AA20"/>
  <c r="AA21"/>
  <c r="AA22"/>
  <c r="AA23"/>
  <c r="AA24"/>
  <c r="AA25"/>
  <c r="AA26"/>
  <c r="AA27"/>
  <c r="AA28"/>
  <c r="AA29"/>
  <c r="AA30"/>
  <c r="AA31"/>
  <c r="AA32"/>
  <c r="AA33"/>
  <c r="AA34"/>
  <c r="AA35"/>
  <c r="AA36"/>
  <c r="AA37"/>
  <c r="AA38"/>
  <c r="AA39"/>
  <c r="AA40"/>
  <c r="AA41"/>
  <c r="AA42"/>
  <c r="AA43"/>
  <c r="AA44"/>
  <c r="AA45"/>
  <c r="AA46"/>
  <c r="AA47"/>
  <c r="AA48"/>
  <c r="AA49"/>
  <c r="AA50"/>
  <c r="AA51"/>
  <c r="AA52"/>
  <c r="AA53"/>
  <c r="AA54"/>
  <c r="AA55"/>
  <c r="AA56"/>
  <c r="AA57"/>
  <c r="AA58"/>
  <c r="AA59"/>
  <c r="AA60"/>
  <c r="AA61"/>
  <c r="AA62"/>
  <c r="AA63"/>
  <c r="AA64"/>
  <c r="AA65"/>
  <c r="AA66"/>
  <c r="AA67"/>
  <c r="AA68"/>
  <c r="AA69"/>
  <c r="AA70"/>
  <c r="AA71"/>
  <c r="AA72"/>
  <c r="AA73"/>
  <c r="AA74"/>
  <c r="AA75"/>
  <c r="AA76"/>
  <c r="AA77"/>
  <c r="AA78"/>
  <c r="AA79"/>
  <c r="AA80"/>
  <c r="AA81"/>
  <c r="AA82"/>
  <c r="AA83"/>
  <c r="AA84"/>
  <c r="AA85"/>
  <c r="AA86"/>
  <c r="AA87"/>
  <c r="AA88"/>
  <c r="AA89"/>
  <c r="AA90"/>
  <c r="AA91"/>
  <c r="AA92"/>
  <c r="AA93"/>
  <c r="AA94"/>
  <c r="AA95"/>
  <c r="AA96"/>
  <c r="AA97"/>
  <c r="AA98"/>
  <c r="AA99"/>
  <c r="AA100"/>
  <c r="AA101"/>
  <c r="AA102"/>
  <c r="AA103"/>
  <c r="AA104"/>
  <c r="AA105"/>
  <c r="AA106"/>
  <c r="AA107"/>
  <c r="AA108"/>
  <c r="AA109"/>
  <c r="AA110"/>
  <c r="AA111"/>
  <c r="AA112"/>
  <c r="AA113"/>
  <c r="AA114"/>
  <c r="AA115"/>
  <c r="AA116"/>
  <c r="AA117"/>
  <c r="AA118"/>
  <c r="AA119"/>
  <c r="AA120"/>
  <c r="AA121"/>
  <c r="AA122"/>
  <c r="AA123"/>
  <c r="AA124"/>
  <c r="AA125"/>
  <c r="AA126"/>
  <c r="AA127"/>
  <c r="AA128"/>
  <c r="AA129"/>
  <c r="AA130"/>
  <c r="AA131"/>
  <c r="AA132"/>
  <c r="AA133"/>
  <c r="AA134"/>
  <c r="AA135"/>
  <c r="AA136"/>
  <c r="AA137"/>
  <c r="AA138"/>
  <c r="AA139"/>
  <c r="AA140"/>
  <c r="AA141"/>
  <c r="AA142"/>
  <c r="AA143"/>
  <c r="AA144"/>
  <c r="AA145"/>
  <c r="AA146"/>
  <c r="AA147"/>
  <c r="AA148"/>
  <c r="AA149"/>
  <c r="AA150"/>
  <c r="AA151"/>
  <c r="AA152"/>
  <c r="AA153"/>
  <c r="AA154"/>
  <c r="AA155"/>
  <c r="AB5"/>
  <c r="AA5"/>
  <c r="AB6" i="1"/>
  <c r="AB7"/>
  <c r="AB8"/>
  <c r="AB9"/>
  <c r="AB10"/>
  <c r="AB11"/>
  <c r="AB12"/>
  <c r="AB13"/>
  <c r="AB14"/>
  <c r="AB15"/>
  <c r="AB16"/>
  <c r="AB17"/>
  <c r="AB18"/>
  <c r="AB19"/>
  <c r="AB20"/>
  <c r="AB21"/>
  <c r="AB22"/>
  <c r="AB23"/>
  <c r="AB24"/>
  <c r="AB25"/>
  <c r="AB26"/>
  <c r="AB27"/>
  <c r="AB28"/>
  <c r="AB29"/>
  <c r="AB30"/>
  <c r="AB31"/>
  <c r="AB32"/>
  <c r="AB33"/>
  <c r="AB34"/>
  <c r="AB35"/>
  <c r="AB36"/>
  <c r="AB37"/>
  <c r="AB38"/>
  <c r="AB39"/>
  <c r="AB40"/>
  <c r="AB41"/>
  <c r="AB42"/>
  <c r="AB43"/>
  <c r="AB44"/>
  <c r="AB45"/>
  <c r="AB46"/>
  <c r="AB47"/>
  <c r="AB48"/>
  <c r="AB49"/>
  <c r="AB50"/>
  <c r="AB51"/>
  <c r="AB52"/>
  <c r="AB53"/>
  <c r="AB54"/>
  <c r="AB55"/>
  <c r="AB56"/>
  <c r="AB57"/>
  <c r="AB58"/>
  <c r="AB59"/>
  <c r="AB60"/>
  <c r="AB61"/>
  <c r="AB62"/>
  <c r="AB63"/>
  <c r="AB64"/>
  <c r="AB65"/>
  <c r="AB66"/>
  <c r="AB67"/>
  <c r="AB68"/>
  <c r="AB69"/>
  <c r="AB70"/>
  <c r="AB71"/>
  <c r="AB72"/>
  <c r="AB73"/>
  <c r="AB74"/>
  <c r="AB75"/>
  <c r="AB76"/>
  <c r="AB5"/>
  <c r="AF7"/>
  <c r="AF5"/>
  <c r="H6" i="14" l="1"/>
  <c r="H4"/>
  <c r="K5"/>
  <c r="K4"/>
  <c r="D4"/>
  <c r="I4"/>
  <c r="M6"/>
  <c r="L6"/>
  <c r="L4"/>
  <c r="M5"/>
  <c r="M4"/>
  <c r="L5"/>
  <c r="E4"/>
  <c r="I5"/>
  <c r="H5"/>
  <c r="I6"/>
  <c r="E5"/>
  <c r="D6"/>
  <c r="D5"/>
  <c r="E6"/>
  <c r="H6" i="5"/>
  <c r="H7"/>
  <c r="H8"/>
  <c r="H9"/>
  <c r="H10"/>
  <c r="H11"/>
  <c r="H12"/>
  <c r="H13"/>
  <c r="H14"/>
  <c r="H15"/>
  <c r="H16"/>
  <c r="H17"/>
  <c r="H18"/>
  <c r="H19"/>
  <c r="H20"/>
  <c r="H21"/>
  <c r="H22"/>
  <c r="H23"/>
  <c r="H24"/>
  <c r="H25"/>
  <c r="H26"/>
  <c r="H27"/>
  <c r="H28"/>
  <c r="H29"/>
  <c r="H30"/>
  <c r="H31"/>
  <c r="H32"/>
  <c r="H33"/>
  <c r="H34"/>
  <c r="H35"/>
  <c r="H36"/>
  <c r="H37"/>
  <c r="H38"/>
  <c r="H39"/>
  <c r="H40"/>
  <c r="H41"/>
  <c r="H42"/>
  <c r="H43"/>
  <c r="H44"/>
  <c r="H45"/>
  <c r="H46"/>
  <c r="H47"/>
  <c r="H48"/>
  <c r="H49"/>
  <c r="H50"/>
  <c r="H51"/>
  <c r="H52"/>
  <c r="H53"/>
  <c r="H54"/>
  <c r="H55"/>
  <c r="H56"/>
  <c r="H57"/>
  <c r="H58"/>
  <c r="H59"/>
  <c r="H60"/>
  <c r="H61"/>
  <c r="H62"/>
  <c r="H63"/>
  <c r="H64"/>
  <c r="H65"/>
  <c r="H66"/>
  <c r="H67"/>
  <c r="H68"/>
  <c r="H69"/>
  <c r="H70"/>
  <c r="H71"/>
  <c r="H72"/>
  <c r="H73"/>
  <c r="H74"/>
  <c r="H75"/>
  <c r="H76"/>
  <c r="H77"/>
  <c r="H78"/>
  <c r="H79"/>
  <c r="H80"/>
  <c r="H81"/>
  <c r="H82"/>
  <c r="H83"/>
  <c r="H84"/>
  <c r="H85"/>
  <c r="H86"/>
  <c r="H87"/>
  <c r="H88"/>
  <c r="H89"/>
  <c r="H90"/>
  <c r="H91"/>
  <c r="H92"/>
  <c r="H93"/>
  <c r="H94"/>
  <c r="H95"/>
  <c r="H96"/>
  <c r="H97"/>
  <c r="H98"/>
  <c r="H99"/>
  <c r="H100"/>
  <c r="H101"/>
  <c r="H102"/>
  <c r="H103"/>
  <c r="H104"/>
  <c r="H105"/>
  <c r="H106"/>
  <c r="H107"/>
  <c r="H108"/>
  <c r="H109"/>
  <c r="H110"/>
  <c r="H111"/>
  <c r="H112"/>
  <c r="H113"/>
  <c r="H114"/>
  <c r="H115"/>
  <c r="H116"/>
  <c r="H117"/>
  <c r="H118"/>
  <c r="H119"/>
  <c r="H120"/>
  <c r="H121"/>
  <c r="H122"/>
  <c r="H123"/>
  <c r="H124"/>
  <c r="H125"/>
  <c r="H126"/>
  <c r="H127"/>
  <c r="H128"/>
  <c r="H129"/>
  <c r="H130"/>
  <c r="H131"/>
  <c r="H132"/>
  <c r="H133"/>
  <c r="H134"/>
  <c r="H135"/>
  <c r="H136"/>
  <c r="H137"/>
  <c r="H138"/>
  <c r="H139"/>
  <c r="H140"/>
  <c r="H141"/>
  <c r="H142"/>
  <c r="H143"/>
  <c r="H144"/>
  <c r="H145"/>
  <c r="H146"/>
  <c r="H147"/>
  <c r="H148"/>
  <c r="H149"/>
  <c r="H150"/>
  <c r="H151"/>
  <c r="H152"/>
  <c r="H153"/>
  <c r="H154"/>
  <c r="H155"/>
  <c r="H156"/>
  <c r="H157"/>
  <c r="H158"/>
  <c r="H159"/>
  <c r="H160"/>
  <c r="H161"/>
  <c r="H162"/>
  <c r="H163"/>
  <c r="H164"/>
  <c r="H5"/>
  <c r="Y6" i="1"/>
  <c r="Y7"/>
  <c r="H8"/>
  <c r="H9"/>
  <c r="H10"/>
  <c r="H11"/>
  <c r="H12"/>
  <c r="H13"/>
  <c r="T6" i="2"/>
  <c r="T7"/>
  <c r="T8"/>
  <c r="T9"/>
  <c r="T10"/>
  <c r="T11"/>
  <c r="T12"/>
  <c r="T13"/>
  <c r="T14"/>
  <c r="T15"/>
  <c r="T16"/>
  <c r="T17"/>
  <c r="T18"/>
  <c r="T19"/>
  <c r="T20"/>
  <c r="T21"/>
  <c r="T22"/>
  <c r="T23"/>
  <c r="T24"/>
  <c r="T25"/>
  <c r="T26"/>
  <c r="T27"/>
  <c r="T28"/>
  <c r="T29"/>
  <c r="T30"/>
  <c r="T31"/>
  <c r="T32"/>
  <c r="T33"/>
  <c r="T34"/>
  <c r="T35"/>
  <c r="T36"/>
  <c r="T37"/>
  <c r="T38"/>
  <c r="T39"/>
  <c r="T40"/>
  <c r="T41"/>
  <c r="T42"/>
  <c r="T43"/>
  <c r="T44"/>
  <c r="T45"/>
  <c r="T46"/>
  <c r="T47"/>
  <c r="T48"/>
  <c r="T49"/>
  <c r="T50"/>
  <c r="T51"/>
  <c r="T52"/>
  <c r="T53"/>
  <c r="T54"/>
  <c r="T55"/>
  <c r="T56"/>
  <c r="T57"/>
  <c r="T58"/>
  <c r="T59"/>
  <c r="T60"/>
  <c r="T61"/>
  <c r="T62"/>
  <c r="T63"/>
  <c r="T64"/>
  <c r="T65"/>
  <c r="T66"/>
  <c r="T67"/>
  <c r="T68"/>
  <c r="T69"/>
  <c r="T70"/>
  <c r="T71"/>
  <c r="T72"/>
  <c r="T73"/>
  <c r="T74"/>
  <c r="T75"/>
  <c r="T76"/>
  <c r="T77"/>
  <c r="T78"/>
  <c r="T79"/>
  <c r="T80"/>
  <c r="T81"/>
  <c r="T82"/>
  <c r="T83"/>
  <c r="T84"/>
  <c r="T85"/>
  <c r="T86"/>
  <c r="T87"/>
  <c r="T88"/>
  <c r="T89"/>
  <c r="T90"/>
  <c r="T91"/>
  <c r="T92"/>
  <c r="T93"/>
  <c r="T94"/>
  <c r="T95"/>
  <c r="T96"/>
  <c r="T97"/>
  <c r="T98"/>
  <c r="T99"/>
  <c r="T100"/>
  <c r="T101"/>
  <c r="T102"/>
  <c r="T103"/>
  <c r="T104"/>
  <c r="T105"/>
  <c r="T106"/>
  <c r="T107"/>
  <c r="T108"/>
  <c r="T109"/>
  <c r="T110"/>
  <c r="T111"/>
  <c r="T112"/>
  <c r="T113"/>
  <c r="T114"/>
  <c r="T115"/>
  <c r="T116"/>
  <c r="T117"/>
  <c r="T118"/>
  <c r="T119"/>
  <c r="T120"/>
  <c r="T121"/>
  <c r="T122"/>
  <c r="T123"/>
  <c r="T124"/>
  <c r="T125"/>
  <c r="T126"/>
  <c r="T127"/>
  <c r="T128"/>
  <c r="T129"/>
  <c r="T130"/>
  <c r="T131"/>
  <c r="T132"/>
  <c r="T133"/>
  <c r="T134"/>
  <c r="T135"/>
  <c r="T136"/>
  <c r="T137"/>
  <c r="T138"/>
  <c r="T139"/>
  <c r="T140"/>
  <c r="T141"/>
  <c r="T142"/>
  <c r="T143"/>
  <c r="T144"/>
  <c r="T145"/>
  <c r="T146"/>
  <c r="T147"/>
  <c r="T148"/>
  <c r="T149"/>
  <c r="T150"/>
  <c r="T151"/>
  <c r="T152"/>
  <c r="T153"/>
  <c r="T154"/>
  <c r="T155"/>
  <c r="T156"/>
  <c r="T157"/>
  <c r="T158"/>
  <c r="T159"/>
  <c r="T160"/>
  <c r="T161"/>
  <c r="T162"/>
  <c r="T163"/>
  <c r="T164"/>
  <c r="T165"/>
  <c r="T166"/>
  <c r="T167"/>
  <c r="T168"/>
  <c r="T169"/>
  <c r="T170"/>
  <c r="T171"/>
  <c r="T172"/>
  <c r="T173"/>
  <c r="T174"/>
  <c r="T175"/>
  <c r="T176"/>
  <c r="T177"/>
  <c r="T178"/>
  <c r="T179"/>
  <c r="T180"/>
  <c r="T181"/>
  <c r="T5"/>
  <c r="S6"/>
  <c r="S7"/>
  <c r="S8"/>
  <c r="S9"/>
  <c r="S10"/>
  <c r="S11"/>
  <c r="S12"/>
  <c r="S13"/>
  <c r="S14"/>
  <c r="S15"/>
  <c r="S16"/>
  <c r="S17"/>
  <c r="S18"/>
  <c r="S19"/>
  <c r="S20"/>
  <c r="S21"/>
  <c r="S22"/>
  <c r="S23"/>
  <c r="S24"/>
  <c r="S25"/>
  <c r="S26"/>
  <c r="S27"/>
  <c r="S28"/>
  <c r="S29"/>
  <c r="S30"/>
  <c r="S31"/>
  <c r="S32"/>
  <c r="S33"/>
  <c r="S34"/>
  <c r="S35"/>
  <c r="S36"/>
  <c r="S37"/>
  <c r="S38"/>
  <c r="S39"/>
  <c r="S40"/>
  <c r="S41"/>
  <c r="S42"/>
  <c r="S43"/>
  <c r="S44"/>
  <c r="S45"/>
  <c r="S46"/>
  <c r="S47"/>
  <c r="S48"/>
  <c r="S49"/>
  <c r="S50"/>
  <c r="S51"/>
  <c r="S52"/>
  <c r="S53"/>
  <c r="S54"/>
  <c r="S55"/>
  <c r="S56"/>
  <c r="S57"/>
  <c r="S58"/>
  <c r="S59"/>
  <c r="S60"/>
  <c r="S61"/>
  <c r="S62"/>
  <c r="S63"/>
  <c r="S64"/>
  <c r="S65"/>
  <c r="S66"/>
  <c r="S67"/>
  <c r="S68"/>
  <c r="S69"/>
  <c r="S70"/>
  <c r="S71"/>
  <c r="S72"/>
  <c r="S73"/>
  <c r="S74"/>
  <c r="S75"/>
  <c r="S76"/>
  <c r="S77"/>
  <c r="S78"/>
  <c r="S79"/>
  <c r="S80"/>
  <c r="S81"/>
  <c r="S82"/>
  <c r="S83"/>
  <c r="S84"/>
  <c r="S85"/>
  <c r="S86"/>
  <c r="S87"/>
  <c r="S88"/>
  <c r="S89"/>
  <c r="S90"/>
  <c r="S91"/>
  <c r="S92"/>
  <c r="S93"/>
  <c r="S94"/>
  <c r="S95"/>
  <c r="S96"/>
  <c r="S97"/>
  <c r="S98"/>
  <c r="S99"/>
  <c r="S100"/>
  <c r="S101"/>
  <c r="S102"/>
  <c r="S103"/>
  <c r="S104"/>
  <c r="S105"/>
  <c r="S106"/>
  <c r="S107"/>
  <c r="S108"/>
  <c r="S109"/>
  <c r="S110"/>
  <c r="S111"/>
  <c r="S112"/>
  <c r="S113"/>
  <c r="S114"/>
  <c r="S115"/>
  <c r="S116"/>
  <c r="S117"/>
  <c r="S118"/>
  <c r="S119"/>
  <c r="S120"/>
  <c r="S121"/>
  <c r="S122"/>
  <c r="S123"/>
  <c r="S124"/>
  <c r="S125"/>
  <c r="S126"/>
  <c r="S127"/>
  <c r="S128"/>
  <c r="S129"/>
  <c r="S130"/>
  <c r="S131"/>
  <c r="S132"/>
  <c r="S133"/>
  <c r="S134"/>
  <c r="S135"/>
  <c r="S136"/>
  <c r="S137"/>
  <c r="S138"/>
  <c r="S139"/>
  <c r="S140"/>
  <c r="S141"/>
  <c r="S142"/>
  <c r="S143"/>
  <c r="S144"/>
  <c r="S145"/>
  <c r="S146"/>
  <c r="S147"/>
  <c r="S148"/>
  <c r="S149"/>
  <c r="S150"/>
  <c r="S151"/>
  <c r="S152"/>
  <c r="S153"/>
  <c r="S154"/>
  <c r="S155"/>
  <c r="S156"/>
  <c r="S157"/>
  <c r="S158"/>
  <c r="S159"/>
  <c r="S160"/>
  <c r="S161"/>
  <c r="S162"/>
  <c r="S163"/>
  <c r="S164"/>
  <c r="S165"/>
  <c r="S166"/>
  <c r="S167"/>
  <c r="S168"/>
  <c r="S169"/>
  <c r="S170"/>
  <c r="S171"/>
  <c r="S172"/>
  <c r="S173"/>
  <c r="S174"/>
  <c r="S175"/>
  <c r="S176"/>
  <c r="S177"/>
  <c r="S178"/>
  <c r="S179"/>
  <c r="S180"/>
  <c r="S181"/>
  <c r="S5"/>
  <c r="T6" i="3"/>
  <c r="T7"/>
  <c r="T8"/>
  <c r="T9"/>
  <c r="T10"/>
  <c r="T11"/>
  <c r="T12"/>
  <c r="T13"/>
  <c r="T14"/>
  <c r="T15"/>
  <c r="T16"/>
  <c r="T17"/>
  <c r="T18"/>
  <c r="T19"/>
  <c r="T20"/>
  <c r="T21"/>
  <c r="T22"/>
  <c r="T23"/>
  <c r="T24"/>
  <c r="T25"/>
  <c r="T26"/>
  <c r="T27"/>
  <c r="T28"/>
  <c r="T29"/>
  <c r="T30"/>
  <c r="T31"/>
  <c r="T32"/>
  <c r="T33"/>
  <c r="T34"/>
  <c r="T35"/>
  <c r="T36"/>
  <c r="T37"/>
  <c r="T38"/>
  <c r="T39"/>
  <c r="T40"/>
  <c r="T41"/>
  <c r="T42"/>
  <c r="T43"/>
  <c r="T44"/>
  <c r="T45"/>
  <c r="T46"/>
  <c r="T47"/>
  <c r="T48"/>
  <c r="T49"/>
  <c r="T50"/>
  <c r="T51"/>
  <c r="T52"/>
  <c r="T53"/>
  <c r="T54"/>
  <c r="T55"/>
  <c r="T56"/>
  <c r="T57"/>
  <c r="T58"/>
  <c r="T59"/>
  <c r="T60"/>
  <c r="T61"/>
  <c r="T62"/>
  <c r="T63"/>
  <c r="T64"/>
  <c r="T65"/>
  <c r="T66"/>
  <c r="T67"/>
  <c r="T68"/>
  <c r="T69"/>
  <c r="T70"/>
  <c r="T71"/>
  <c r="T72"/>
  <c r="T73"/>
  <c r="T74"/>
  <c r="T75"/>
  <c r="T76"/>
  <c r="T77"/>
  <c r="T78"/>
  <c r="T79"/>
  <c r="T80"/>
  <c r="T81"/>
  <c r="T82"/>
  <c r="T83"/>
  <c r="T84"/>
  <c r="T85"/>
  <c r="T86"/>
  <c r="T87"/>
  <c r="T88"/>
  <c r="T89"/>
  <c r="T90"/>
  <c r="T91"/>
  <c r="T92"/>
  <c r="T93"/>
  <c r="T94"/>
  <c r="T95"/>
  <c r="T96"/>
  <c r="T97"/>
  <c r="T98"/>
  <c r="T99"/>
  <c r="T100"/>
  <c r="T101"/>
  <c r="T102"/>
  <c r="T103"/>
  <c r="T104"/>
  <c r="T105"/>
  <c r="T106"/>
  <c r="T107"/>
  <c r="T108"/>
  <c r="T109"/>
  <c r="T110"/>
  <c r="T111"/>
  <c r="T112"/>
  <c r="T113"/>
  <c r="T114"/>
  <c r="T115"/>
  <c r="T116"/>
  <c r="T117"/>
  <c r="T118"/>
  <c r="T119"/>
  <c r="T120"/>
  <c r="T121"/>
  <c r="T122"/>
  <c r="T123"/>
  <c r="T124"/>
  <c r="T125"/>
  <c r="T126"/>
  <c r="T127"/>
  <c r="T128"/>
  <c r="T129"/>
  <c r="T130"/>
  <c r="T131"/>
  <c r="T132"/>
  <c r="T133"/>
  <c r="T134"/>
  <c r="T135"/>
  <c r="T136"/>
  <c r="T137"/>
  <c r="T138"/>
  <c r="T139"/>
  <c r="T140"/>
  <c r="T141"/>
  <c r="T142"/>
  <c r="T143"/>
  <c r="T144"/>
  <c r="T145"/>
  <c r="T146"/>
  <c r="T147"/>
  <c r="T148"/>
  <c r="T149"/>
  <c r="T150"/>
  <c r="T151"/>
  <c r="T152"/>
  <c r="T153"/>
  <c r="T154"/>
  <c r="T155"/>
  <c r="T5"/>
  <c r="S6"/>
  <c r="S7"/>
  <c r="S8"/>
  <c r="S9"/>
  <c r="S10"/>
  <c r="S11"/>
  <c r="S12"/>
  <c r="S13"/>
  <c r="S14"/>
  <c r="S15"/>
  <c r="S16"/>
  <c r="S17"/>
  <c r="S18"/>
  <c r="S19"/>
  <c r="S20"/>
  <c r="S21"/>
  <c r="S22"/>
  <c r="S23"/>
  <c r="S24"/>
  <c r="S25"/>
  <c r="S26"/>
  <c r="S27"/>
  <c r="S28"/>
  <c r="S29"/>
  <c r="S30"/>
  <c r="S31"/>
  <c r="S32"/>
  <c r="S33"/>
  <c r="S34"/>
  <c r="S35"/>
  <c r="S36"/>
  <c r="S37"/>
  <c r="S38"/>
  <c r="S39"/>
  <c r="S40"/>
  <c r="S41"/>
  <c r="S42"/>
  <c r="S43"/>
  <c r="S44"/>
  <c r="S45"/>
  <c r="S46"/>
  <c r="S47"/>
  <c r="S48"/>
  <c r="S49"/>
  <c r="S50"/>
  <c r="S51"/>
  <c r="S52"/>
  <c r="S53"/>
  <c r="S54"/>
  <c r="S55"/>
  <c r="S56"/>
  <c r="S57"/>
  <c r="S58"/>
  <c r="S59"/>
  <c r="S60"/>
  <c r="S61"/>
  <c r="S62"/>
  <c r="S63"/>
  <c r="S64"/>
  <c r="S65"/>
  <c r="S66"/>
  <c r="S67"/>
  <c r="S68"/>
  <c r="S69"/>
  <c r="S70"/>
  <c r="S71"/>
  <c r="S72"/>
  <c r="S73"/>
  <c r="S74"/>
  <c r="S75"/>
  <c r="S76"/>
  <c r="S77"/>
  <c r="S78"/>
  <c r="S79"/>
  <c r="S80"/>
  <c r="S81"/>
  <c r="S82"/>
  <c r="S83"/>
  <c r="S84"/>
  <c r="S85"/>
  <c r="S86"/>
  <c r="S87"/>
  <c r="S88"/>
  <c r="S89"/>
  <c r="S90"/>
  <c r="S91"/>
  <c r="S92"/>
  <c r="S93"/>
  <c r="S94"/>
  <c r="S95"/>
  <c r="S96"/>
  <c r="S97"/>
  <c r="S98"/>
  <c r="S99"/>
  <c r="S100"/>
  <c r="S101"/>
  <c r="S102"/>
  <c r="S103"/>
  <c r="S104"/>
  <c r="S105"/>
  <c r="S106"/>
  <c r="S107"/>
  <c r="S108"/>
  <c r="S109"/>
  <c r="S110"/>
  <c r="S111"/>
  <c r="S112"/>
  <c r="S113"/>
  <c r="S114"/>
  <c r="S115"/>
  <c r="S116"/>
  <c r="S117"/>
  <c r="S118"/>
  <c r="S119"/>
  <c r="S120"/>
  <c r="S121"/>
  <c r="S122"/>
  <c r="S123"/>
  <c r="S124"/>
  <c r="S125"/>
  <c r="S126"/>
  <c r="S127"/>
  <c r="S128"/>
  <c r="S129"/>
  <c r="S130"/>
  <c r="S131"/>
  <c r="S132"/>
  <c r="S133"/>
  <c r="S134"/>
  <c r="S135"/>
  <c r="S136"/>
  <c r="S137"/>
  <c r="S138"/>
  <c r="S139"/>
  <c r="S140"/>
  <c r="S141"/>
  <c r="S142"/>
  <c r="S143"/>
  <c r="S144"/>
  <c r="S145"/>
  <c r="S146"/>
  <c r="S147"/>
  <c r="S148"/>
  <c r="S149"/>
  <c r="S150"/>
  <c r="S151"/>
  <c r="S152"/>
  <c r="S153"/>
  <c r="S154"/>
  <c r="S155"/>
  <c r="S5"/>
  <c r="F6" i="2"/>
  <c r="L6"/>
  <c r="M6" s="1"/>
  <c r="N6"/>
  <c r="AE6"/>
  <c r="F7"/>
  <c r="L7"/>
  <c r="M7" s="1"/>
  <c r="N7"/>
  <c r="U7"/>
  <c r="V7" s="1"/>
  <c r="AE7"/>
  <c r="F8"/>
  <c r="L8"/>
  <c r="M8" s="1"/>
  <c r="N8"/>
  <c r="U8"/>
  <c r="V8" s="1"/>
  <c r="AE8"/>
  <c r="F9"/>
  <c r="L9"/>
  <c r="M9" s="1"/>
  <c r="N9"/>
  <c r="U9"/>
  <c r="V9" s="1"/>
  <c r="AE9"/>
  <c r="F10"/>
  <c r="L10"/>
  <c r="M10" s="1"/>
  <c r="N10"/>
  <c r="U10"/>
  <c r="V10" s="1"/>
  <c r="AE10"/>
  <c r="F11"/>
  <c r="L11"/>
  <c r="M11" s="1"/>
  <c r="N11"/>
  <c r="U11"/>
  <c r="V11" s="1"/>
  <c r="AE11"/>
  <c r="F12"/>
  <c r="L12"/>
  <c r="M12" s="1"/>
  <c r="N12"/>
  <c r="U12"/>
  <c r="V12" s="1"/>
  <c r="AE12"/>
  <c r="F13"/>
  <c r="L13"/>
  <c r="M13" s="1"/>
  <c r="N13"/>
  <c r="U13"/>
  <c r="V13" s="1"/>
  <c r="AE13"/>
  <c r="F14"/>
  <c r="L14"/>
  <c r="M14" s="1"/>
  <c r="N14"/>
  <c r="U14"/>
  <c r="V14" s="1"/>
  <c r="AE14"/>
  <c r="F15"/>
  <c r="L15"/>
  <c r="M15" s="1"/>
  <c r="N15"/>
  <c r="U15"/>
  <c r="V15" s="1"/>
  <c r="AE15"/>
  <c r="F16"/>
  <c r="L16"/>
  <c r="M16" s="1"/>
  <c r="N16"/>
  <c r="U16"/>
  <c r="V16" s="1"/>
  <c r="AE16"/>
  <c r="F17"/>
  <c r="L17"/>
  <c r="M17" s="1"/>
  <c r="N17"/>
  <c r="U17"/>
  <c r="V17" s="1"/>
  <c r="AE17"/>
  <c r="F18"/>
  <c r="L18"/>
  <c r="M18" s="1"/>
  <c r="N18"/>
  <c r="U18"/>
  <c r="V18" s="1"/>
  <c r="AE18"/>
  <c r="F19"/>
  <c r="L19"/>
  <c r="M19" s="1"/>
  <c r="N19"/>
  <c r="U19"/>
  <c r="V19" s="1"/>
  <c r="AE19"/>
  <c r="F20"/>
  <c r="L20"/>
  <c r="M20" s="1"/>
  <c r="N20"/>
  <c r="U20"/>
  <c r="V20" s="1"/>
  <c r="AE20"/>
  <c r="F21"/>
  <c r="L21"/>
  <c r="M21" s="1"/>
  <c r="N21"/>
  <c r="U21"/>
  <c r="V21" s="1"/>
  <c r="AE21"/>
  <c r="F22"/>
  <c r="L22"/>
  <c r="M22" s="1"/>
  <c r="N22"/>
  <c r="U22"/>
  <c r="V22" s="1"/>
  <c r="AE22"/>
  <c r="F23"/>
  <c r="L23"/>
  <c r="M23" s="1"/>
  <c r="N23"/>
  <c r="U23"/>
  <c r="V23" s="1"/>
  <c r="AE23"/>
  <c r="F24"/>
  <c r="L24"/>
  <c r="M24" s="1"/>
  <c r="N24"/>
  <c r="U24"/>
  <c r="V24" s="1"/>
  <c r="AE24"/>
  <c r="F25"/>
  <c r="L25"/>
  <c r="M25" s="1"/>
  <c r="N25"/>
  <c r="U25"/>
  <c r="V25" s="1"/>
  <c r="AE25"/>
  <c r="F26"/>
  <c r="L26"/>
  <c r="M26" s="1"/>
  <c r="N26"/>
  <c r="U26"/>
  <c r="V26" s="1"/>
  <c r="AE26"/>
  <c r="F27"/>
  <c r="L27"/>
  <c r="M27" s="1"/>
  <c r="N27"/>
  <c r="U27"/>
  <c r="V27" s="1"/>
  <c r="AE27"/>
  <c r="F28"/>
  <c r="L28"/>
  <c r="M28" s="1"/>
  <c r="N28"/>
  <c r="U28"/>
  <c r="V28" s="1"/>
  <c r="AE28"/>
  <c r="F29"/>
  <c r="L29"/>
  <c r="M29" s="1"/>
  <c r="N29"/>
  <c r="U29"/>
  <c r="V29" s="1"/>
  <c r="AE29"/>
  <c r="F30"/>
  <c r="L30"/>
  <c r="M30" s="1"/>
  <c r="N30"/>
  <c r="U30"/>
  <c r="V30" s="1"/>
  <c r="AE30"/>
  <c r="F31"/>
  <c r="L31"/>
  <c r="M31" s="1"/>
  <c r="N31"/>
  <c r="U31"/>
  <c r="V31" s="1"/>
  <c r="AE31"/>
  <c r="F32"/>
  <c r="L32"/>
  <c r="M32" s="1"/>
  <c r="N32"/>
  <c r="U32"/>
  <c r="V32" s="1"/>
  <c r="AE32"/>
  <c r="F33"/>
  <c r="L33"/>
  <c r="M33" s="1"/>
  <c r="N33"/>
  <c r="U33"/>
  <c r="V33" s="1"/>
  <c r="AE33"/>
  <c r="F34"/>
  <c r="L34"/>
  <c r="M34" s="1"/>
  <c r="N34"/>
  <c r="U34"/>
  <c r="V34" s="1"/>
  <c r="AE34"/>
  <c r="F35"/>
  <c r="L35"/>
  <c r="M35" s="1"/>
  <c r="N35"/>
  <c r="U35"/>
  <c r="V35" s="1"/>
  <c r="AE35"/>
  <c r="F36"/>
  <c r="L36"/>
  <c r="M36" s="1"/>
  <c r="N36"/>
  <c r="U36"/>
  <c r="V36" s="1"/>
  <c r="AE36"/>
  <c r="F37"/>
  <c r="L37"/>
  <c r="M37" s="1"/>
  <c r="N37"/>
  <c r="U37"/>
  <c r="V37" s="1"/>
  <c r="AE37"/>
  <c r="F38"/>
  <c r="L38"/>
  <c r="M38" s="1"/>
  <c r="N38"/>
  <c r="U38"/>
  <c r="V38" s="1"/>
  <c r="AE38"/>
  <c r="F39"/>
  <c r="L39"/>
  <c r="M39" s="1"/>
  <c r="N39"/>
  <c r="U39"/>
  <c r="V39" s="1"/>
  <c r="AE39"/>
  <c r="F40"/>
  <c r="L40"/>
  <c r="M40" s="1"/>
  <c r="N40"/>
  <c r="U40"/>
  <c r="V40" s="1"/>
  <c r="AE40"/>
  <c r="F41"/>
  <c r="L41"/>
  <c r="M41" s="1"/>
  <c r="N41"/>
  <c r="U41"/>
  <c r="V41" s="1"/>
  <c r="AE41"/>
  <c r="F42"/>
  <c r="L42"/>
  <c r="M42" s="1"/>
  <c r="N42"/>
  <c r="U42"/>
  <c r="V42" s="1"/>
  <c r="AE42"/>
  <c r="F43"/>
  <c r="L43"/>
  <c r="M43" s="1"/>
  <c r="N43"/>
  <c r="U43"/>
  <c r="V43" s="1"/>
  <c r="AE43"/>
  <c r="F44"/>
  <c r="L44"/>
  <c r="M44" s="1"/>
  <c r="N44"/>
  <c r="U44"/>
  <c r="V44" s="1"/>
  <c r="AE44"/>
  <c r="F45"/>
  <c r="L45"/>
  <c r="M45" s="1"/>
  <c r="N45"/>
  <c r="U45"/>
  <c r="V45" s="1"/>
  <c r="AE45"/>
  <c r="F46"/>
  <c r="L46"/>
  <c r="M46" s="1"/>
  <c r="N46"/>
  <c r="U46"/>
  <c r="V46" s="1"/>
  <c r="AE46"/>
  <c r="F47"/>
  <c r="L47"/>
  <c r="M47" s="1"/>
  <c r="N47"/>
  <c r="U47"/>
  <c r="V47" s="1"/>
  <c r="AE47"/>
  <c r="F48"/>
  <c r="L48"/>
  <c r="M48" s="1"/>
  <c r="N48"/>
  <c r="U48"/>
  <c r="V48" s="1"/>
  <c r="AE48"/>
  <c r="F49"/>
  <c r="L49"/>
  <c r="M49" s="1"/>
  <c r="N49"/>
  <c r="U49"/>
  <c r="V49" s="1"/>
  <c r="AE49"/>
  <c r="F50"/>
  <c r="L50"/>
  <c r="M50" s="1"/>
  <c r="N50"/>
  <c r="U50"/>
  <c r="V50" s="1"/>
  <c r="AE50"/>
  <c r="F51"/>
  <c r="L51"/>
  <c r="M51" s="1"/>
  <c r="N51"/>
  <c r="U51"/>
  <c r="V51" s="1"/>
  <c r="AE51"/>
  <c r="F52"/>
  <c r="L52"/>
  <c r="M52" s="1"/>
  <c r="N52"/>
  <c r="U52"/>
  <c r="V52" s="1"/>
  <c r="AE52"/>
  <c r="F53"/>
  <c r="L53"/>
  <c r="M53" s="1"/>
  <c r="N53"/>
  <c r="U53"/>
  <c r="V53" s="1"/>
  <c r="AE53"/>
  <c r="F54"/>
  <c r="L54"/>
  <c r="M54" s="1"/>
  <c r="N54"/>
  <c r="U54"/>
  <c r="V54" s="1"/>
  <c r="AE54"/>
  <c r="F55"/>
  <c r="L55"/>
  <c r="M55" s="1"/>
  <c r="N55"/>
  <c r="U55"/>
  <c r="V55" s="1"/>
  <c r="AE55"/>
  <c r="F56"/>
  <c r="L56"/>
  <c r="M56" s="1"/>
  <c r="N56"/>
  <c r="U56"/>
  <c r="V56" s="1"/>
  <c r="AE56"/>
  <c r="F57"/>
  <c r="L57"/>
  <c r="M57" s="1"/>
  <c r="N57"/>
  <c r="U57"/>
  <c r="V57" s="1"/>
  <c r="AE57"/>
  <c r="F58"/>
  <c r="L58"/>
  <c r="M58" s="1"/>
  <c r="N58"/>
  <c r="U58"/>
  <c r="V58" s="1"/>
  <c r="AE58"/>
  <c r="F59"/>
  <c r="L59"/>
  <c r="M59" s="1"/>
  <c r="N59"/>
  <c r="U59"/>
  <c r="V59" s="1"/>
  <c r="AE59"/>
  <c r="F60"/>
  <c r="L60"/>
  <c r="M60" s="1"/>
  <c r="N60"/>
  <c r="U60"/>
  <c r="V60" s="1"/>
  <c r="AE60"/>
  <c r="F61"/>
  <c r="L61"/>
  <c r="M61" s="1"/>
  <c r="N61"/>
  <c r="U61"/>
  <c r="V61" s="1"/>
  <c r="AE61"/>
  <c r="F62"/>
  <c r="L62"/>
  <c r="M62" s="1"/>
  <c r="N62"/>
  <c r="U62"/>
  <c r="V62" s="1"/>
  <c r="AE62"/>
  <c r="F63"/>
  <c r="L63"/>
  <c r="M63" s="1"/>
  <c r="N63"/>
  <c r="U63"/>
  <c r="V63" s="1"/>
  <c r="AE63"/>
  <c r="F64"/>
  <c r="L64"/>
  <c r="M64" s="1"/>
  <c r="N64"/>
  <c r="U64"/>
  <c r="V64" s="1"/>
  <c r="AE64"/>
  <c r="F65"/>
  <c r="L65"/>
  <c r="M65" s="1"/>
  <c r="N65"/>
  <c r="U65"/>
  <c r="V65" s="1"/>
  <c r="AE65"/>
  <c r="F66"/>
  <c r="L66"/>
  <c r="M66" s="1"/>
  <c r="N66"/>
  <c r="U66"/>
  <c r="V66" s="1"/>
  <c r="AE66"/>
  <c r="F67"/>
  <c r="L67"/>
  <c r="M67" s="1"/>
  <c r="N67"/>
  <c r="U67"/>
  <c r="V67" s="1"/>
  <c r="AE67"/>
  <c r="F68"/>
  <c r="L68"/>
  <c r="M68" s="1"/>
  <c r="N68"/>
  <c r="U68"/>
  <c r="V68" s="1"/>
  <c r="AE68"/>
  <c r="F69"/>
  <c r="L69"/>
  <c r="M69" s="1"/>
  <c r="N69"/>
  <c r="U69"/>
  <c r="V69" s="1"/>
  <c r="AE69"/>
  <c r="F70"/>
  <c r="L70"/>
  <c r="M70" s="1"/>
  <c r="N70"/>
  <c r="U70"/>
  <c r="V70" s="1"/>
  <c r="AE70"/>
  <c r="F71"/>
  <c r="L71"/>
  <c r="M71" s="1"/>
  <c r="N71"/>
  <c r="U71"/>
  <c r="V71" s="1"/>
  <c r="AE71"/>
  <c r="F72"/>
  <c r="L72"/>
  <c r="M72" s="1"/>
  <c r="N72"/>
  <c r="U72"/>
  <c r="V72" s="1"/>
  <c r="AE72"/>
  <c r="F73"/>
  <c r="L73"/>
  <c r="M73" s="1"/>
  <c r="N73"/>
  <c r="U73"/>
  <c r="V73" s="1"/>
  <c r="AE73"/>
  <c r="F74"/>
  <c r="L74"/>
  <c r="M74" s="1"/>
  <c r="N74"/>
  <c r="U74"/>
  <c r="V74" s="1"/>
  <c r="AE74"/>
  <c r="F75"/>
  <c r="L75"/>
  <c r="M75" s="1"/>
  <c r="N75"/>
  <c r="U75"/>
  <c r="V75" s="1"/>
  <c r="AE75"/>
  <c r="F76"/>
  <c r="L76"/>
  <c r="M76" s="1"/>
  <c r="N76"/>
  <c r="U76"/>
  <c r="V76" s="1"/>
  <c r="AE76"/>
  <c r="F77"/>
  <c r="L77"/>
  <c r="M77" s="1"/>
  <c r="N77"/>
  <c r="U77"/>
  <c r="V77" s="1"/>
  <c r="AE77"/>
  <c r="F78"/>
  <c r="L78"/>
  <c r="M78" s="1"/>
  <c r="N78"/>
  <c r="U78"/>
  <c r="V78" s="1"/>
  <c r="AE78"/>
  <c r="F79"/>
  <c r="L79"/>
  <c r="M79" s="1"/>
  <c r="N79"/>
  <c r="U79"/>
  <c r="V79" s="1"/>
  <c r="AE79"/>
  <c r="F80"/>
  <c r="L80"/>
  <c r="M80" s="1"/>
  <c r="N80"/>
  <c r="U80"/>
  <c r="V80" s="1"/>
  <c r="AE80"/>
  <c r="F81"/>
  <c r="L81"/>
  <c r="M81" s="1"/>
  <c r="N81"/>
  <c r="U81"/>
  <c r="V81" s="1"/>
  <c r="AE81"/>
  <c r="F82"/>
  <c r="L82"/>
  <c r="M82" s="1"/>
  <c r="N82"/>
  <c r="U82"/>
  <c r="V82" s="1"/>
  <c r="AE82"/>
  <c r="F83"/>
  <c r="L83"/>
  <c r="M83" s="1"/>
  <c r="N83"/>
  <c r="U83"/>
  <c r="V83" s="1"/>
  <c r="AE83"/>
  <c r="F84"/>
  <c r="L84"/>
  <c r="M84" s="1"/>
  <c r="N84"/>
  <c r="U84"/>
  <c r="V84" s="1"/>
  <c r="AE84"/>
  <c r="F85"/>
  <c r="L85"/>
  <c r="M85" s="1"/>
  <c r="N85"/>
  <c r="U85"/>
  <c r="V85" s="1"/>
  <c r="AE85"/>
  <c r="F86"/>
  <c r="L86"/>
  <c r="M86" s="1"/>
  <c r="N86"/>
  <c r="U86"/>
  <c r="V86" s="1"/>
  <c r="AE86"/>
  <c r="F87"/>
  <c r="L87"/>
  <c r="M87" s="1"/>
  <c r="N87"/>
  <c r="U87"/>
  <c r="V87" s="1"/>
  <c r="AE87"/>
  <c r="F88"/>
  <c r="L88"/>
  <c r="M88" s="1"/>
  <c r="N88"/>
  <c r="U88"/>
  <c r="V88" s="1"/>
  <c r="AE88"/>
  <c r="F89"/>
  <c r="L89"/>
  <c r="M89" s="1"/>
  <c r="N89"/>
  <c r="U89"/>
  <c r="V89" s="1"/>
  <c r="AE89"/>
  <c r="F90"/>
  <c r="L90"/>
  <c r="M90" s="1"/>
  <c r="N90"/>
  <c r="U90"/>
  <c r="V90" s="1"/>
  <c r="AE90"/>
  <c r="F91"/>
  <c r="L91"/>
  <c r="M91" s="1"/>
  <c r="N91"/>
  <c r="U91"/>
  <c r="V91" s="1"/>
  <c r="AE91"/>
  <c r="F92"/>
  <c r="L92"/>
  <c r="M92" s="1"/>
  <c r="N92"/>
  <c r="U92"/>
  <c r="V92" s="1"/>
  <c r="AE92"/>
  <c r="F93"/>
  <c r="L93"/>
  <c r="M93" s="1"/>
  <c r="N93"/>
  <c r="U93"/>
  <c r="V93" s="1"/>
  <c r="AE93"/>
  <c r="F94"/>
  <c r="L94"/>
  <c r="M94" s="1"/>
  <c r="N94"/>
  <c r="U94"/>
  <c r="V94" s="1"/>
  <c r="AE94"/>
  <c r="F95"/>
  <c r="L95"/>
  <c r="M95" s="1"/>
  <c r="N95"/>
  <c r="U95"/>
  <c r="V95" s="1"/>
  <c r="AE95"/>
  <c r="F96"/>
  <c r="L96"/>
  <c r="M96" s="1"/>
  <c r="N96"/>
  <c r="U96"/>
  <c r="V96" s="1"/>
  <c r="AE96"/>
  <c r="F97"/>
  <c r="L97"/>
  <c r="M97" s="1"/>
  <c r="N97"/>
  <c r="U97"/>
  <c r="V97" s="1"/>
  <c r="AE97"/>
  <c r="F98"/>
  <c r="L98"/>
  <c r="M98" s="1"/>
  <c r="N98"/>
  <c r="U98"/>
  <c r="V98" s="1"/>
  <c r="AE98"/>
  <c r="F99"/>
  <c r="L99"/>
  <c r="M99" s="1"/>
  <c r="N99"/>
  <c r="U99"/>
  <c r="V99" s="1"/>
  <c r="AE99"/>
  <c r="F100"/>
  <c r="L100"/>
  <c r="M100" s="1"/>
  <c r="N100"/>
  <c r="U100"/>
  <c r="V100" s="1"/>
  <c r="AE100"/>
  <c r="F101"/>
  <c r="L101"/>
  <c r="M101" s="1"/>
  <c r="N101"/>
  <c r="U101"/>
  <c r="V101" s="1"/>
  <c r="AE101"/>
  <c r="F102"/>
  <c r="L102"/>
  <c r="M102" s="1"/>
  <c r="N102"/>
  <c r="U102"/>
  <c r="V102" s="1"/>
  <c r="AE102"/>
  <c r="F103"/>
  <c r="L103"/>
  <c r="M103" s="1"/>
  <c r="N103"/>
  <c r="U103"/>
  <c r="V103" s="1"/>
  <c r="AE103"/>
  <c r="F104"/>
  <c r="L104"/>
  <c r="M104" s="1"/>
  <c r="N104"/>
  <c r="U104"/>
  <c r="V104" s="1"/>
  <c r="AE104"/>
  <c r="F105"/>
  <c r="L105"/>
  <c r="M105" s="1"/>
  <c r="N105"/>
  <c r="U105"/>
  <c r="V105" s="1"/>
  <c r="AE105"/>
  <c r="F106"/>
  <c r="L106"/>
  <c r="M106" s="1"/>
  <c r="N106"/>
  <c r="U106"/>
  <c r="V106" s="1"/>
  <c r="AE106"/>
  <c r="F107"/>
  <c r="L107"/>
  <c r="M107" s="1"/>
  <c r="N107"/>
  <c r="U107"/>
  <c r="V107" s="1"/>
  <c r="AE107"/>
  <c r="F108"/>
  <c r="L108"/>
  <c r="M108" s="1"/>
  <c r="N108"/>
  <c r="U108"/>
  <c r="V108" s="1"/>
  <c r="AE108"/>
  <c r="F109"/>
  <c r="L109"/>
  <c r="M109" s="1"/>
  <c r="N109"/>
  <c r="U109"/>
  <c r="V109" s="1"/>
  <c r="AE109"/>
  <c r="F110"/>
  <c r="L110"/>
  <c r="M110" s="1"/>
  <c r="N110"/>
  <c r="U110"/>
  <c r="V110" s="1"/>
  <c r="AE110"/>
  <c r="F111"/>
  <c r="L111"/>
  <c r="M111" s="1"/>
  <c r="N111"/>
  <c r="U111"/>
  <c r="V111" s="1"/>
  <c r="AE111"/>
  <c r="F112"/>
  <c r="L112"/>
  <c r="M112" s="1"/>
  <c r="N112"/>
  <c r="U112"/>
  <c r="V112" s="1"/>
  <c r="AE112"/>
  <c r="F113"/>
  <c r="L113"/>
  <c r="M113" s="1"/>
  <c r="N113"/>
  <c r="U113"/>
  <c r="V113" s="1"/>
  <c r="AE113"/>
  <c r="F114"/>
  <c r="L114"/>
  <c r="M114" s="1"/>
  <c r="N114"/>
  <c r="U114"/>
  <c r="V114" s="1"/>
  <c r="AE114"/>
  <c r="F115"/>
  <c r="L115"/>
  <c r="M115" s="1"/>
  <c r="N115"/>
  <c r="U115"/>
  <c r="V115" s="1"/>
  <c r="AE115"/>
  <c r="F116"/>
  <c r="L116"/>
  <c r="M116" s="1"/>
  <c r="N116"/>
  <c r="U116"/>
  <c r="V116" s="1"/>
  <c r="AE116"/>
  <c r="F117"/>
  <c r="L117"/>
  <c r="M117" s="1"/>
  <c r="N117"/>
  <c r="U117"/>
  <c r="V117" s="1"/>
  <c r="AE117"/>
  <c r="F118"/>
  <c r="L118"/>
  <c r="M118" s="1"/>
  <c r="N118"/>
  <c r="U118"/>
  <c r="V118" s="1"/>
  <c r="AE118"/>
  <c r="F119"/>
  <c r="L119"/>
  <c r="M119" s="1"/>
  <c r="N119"/>
  <c r="U119"/>
  <c r="V119" s="1"/>
  <c r="AE119"/>
  <c r="F120"/>
  <c r="L120"/>
  <c r="M120" s="1"/>
  <c r="N120"/>
  <c r="U120"/>
  <c r="V120" s="1"/>
  <c r="AE120"/>
  <c r="F121"/>
  <c r="L121"/>
  <c r="M121" s="1"/>
  <c r="N121"/>
  <c r="U121"/>
  <c r="V121" s="1"/>
  <c r="AE121"/>
  <c r="F122"/>
  <c r="L122"/>
  <c r="M122" s="1"/>
  <c r="N122"/>
  <c r="U122"/>
  <c r="V122" s="1"/>
  <c r="AE122"/>
  <c r="F123"/>
  <c r="L123"/>
  <c r="M123" s="1"/>
  <c r="N123"/>
  <c r="U123"/>
  <c r="V123" s="1"/>
  <c r="AE123"/>
  <c r="F124"/>
  <c r="L124"/>
  <c r="M124" s="1"/>
  <c r="N124"/>
  <c r="U124"/>
  <c r="V124" s="1"/>
  <c r="AE124"/>
  <c r="F125"/>
  <c r="L125"/>
  <c r="M125" s="1"/>
  <c r="N125"/>
  <c r="U125"/>
  <c r="V125" s="1"/>
  <c r="AE125"/>
  <c r="F126"/>
  <c r="L126"/>
  <c r="M126" s="1"/>
  <c r="N126"/>
  <c r="U126"/>
  <c r="V126" s="1"/>
  <c r="AE126"/>
  <c r="F127"/>
  <c r="L127"/>
  <c r="M127" s="1"/>
  <c r="N127"/>
  <c r="U127"/>
  <c r="V127" s="1"/>
  <c r="AE127"/>
  <c r="F128"/>
  <c r="L128"/>
  <c r="M128" s="1"/>
  <c r="N128"/>
  <c r="U128"/>
  <c r="V128" s="1"/>
  <c r="AE128"/>
  <c r="F129"/>
  <c r="L129"/>
  <c r="M129" s="1"/>
  <c r="N129"/>
  <c r="U129"/>
  <c r="V129" s="1"/>
  <c r="AE129"/>
  <c r="F130"/>
  <c r="L130"/>
  <c r="M130" s="1"/>
  <c r="N130"/>
  <c r="U130"/>
  <c r="V130" s="1"/>
  <c r="AE130"/>
  <c r="F131"/>
  <c r="L131"/>
  <c r="M131" s="1"/>
  <c r="N131"/>
  <c r="U131"/>
  <c r="V131" s="1"/>
  <c r="AE131"/>
  <c r="F132"/>
  <c r="L132"/>
  <c r="M132" s="1"/>
  <c r="N132"/>
  <c r="U132"/>
  <c r="V132" s="1"/>
  <c r="AE132"/>
  <c r="F133"/>
  <c r="L133"/>
  <c r="M133" s="1"/>
  <c r="N133"/>
  <c r="U133"/>
  <c r="V133" s="1"/>
  <c r="AE133"/>
  <c r="F134"/>
  <c r="L134"/>
  <c r="M134" s="1"/>
  <c r="N134"/>
  <c r="U134"/>
  <c r="V134" s="1"/>
  <c r="AE134"/>
  <c r="F135"/>
  <c r="L135"/>
  <c r="M135" s="1"/>
  <c r="N135"/>
  <c r="U135"/>
  <c r="V135" s="1"/>
  <c r="AE135"/>
  <c r="F136"/>
  <c r="L136"/>
  <c r="M136" s="1"/>
  <c r="N136"/>
  <c r="U136"/>
  <c r="V136" s="1"/>
  <c r="AE136"/>
  <c r="AG136" s="1"/>
  <c r="F137"/>
  <c r="L137"/>
  <c r="M137" s="1"/>
  <c r="N137"/>
  <c r="U137"/>
  <c r="V137" s="1"/>
  <c r="AE137"/>
  <c r="F138"/>
  <c r="L138"/>
  <c r="M138" s="1"/>
  <c r="N138"/>
  <c r="U138"/>
  <c r="V138" s="1"/>
  <c r="AE138"/>
  <c r="F139"/>
  <c r="L139"/>
  <c r="M139" s="1"/>
  <c r="N139"/>
  <c r="U139"/>
  <c r="V139" s="1"/>
  <c r="AE139"/>
  <c r="F140"/>
  <c r="L140"/>
  <c r="M140" s="1"/>
  <c r="N140"/>
  <c r="U140"/>
  <c r="V140" s="1"/>
  <c r="AE140"/>
  <c r="F141"/>
  <c r="L141"/>
  <c r="M141" s="1"/>
  <c r="N141"/>
  <c r="U141"/>
  <c r="V141" s="1"/>
  <c r="AE141"/>
  <c r="F142"/>
  <c r="L142"/>
  <c r="M142" s="1"/>
  <c r="N142"/>
  <c r="U142"/>
  <c r="V142" s="1"/>
  <c r="AE142"/>
  <c r="F143"/>
  <c r="L143"/>
  <c r="M143" s="1"/>
  <c r="N143"/>
  <c r="U143"/>
  <c r="V143" s="1"/>
  <c r="AE143"/>
  <c r="F144"/>
  <c r="L144"/>
  <c r="M144" s="1"/>
  <c r="N144"/>
  <c r="U144"/>
  <c r="V144" s="1"/>
  <c r="AE144"/>
  <c r="F145"/>
  <c r="L145"/>
  <c r="M145" s="1"/>
  <c r="N145"/>
  <c r="U145"/>
  <c r="V145" s="1"/>
  <c r="AE145"/>
  <c r="F146"/>
  <c r="L146"/>
  <c r="M146" s="1"/>
  <c r="N146"/>
  <c r="U146"/>
  <c r="V146" s="1"/>
  <c r="AE146"/>
  <c r="F147"/>
  <c r="L147"/>
  <c r="M147" s="1"/>
  <c r="N147"/>
  <c r="U147"/>
  <c r="V147" s="1"/>
  <c r="AE147"/>
  <c r="F148"/>
  <c r="L148"/>
  <c r="M148" s="1"/>
  <c r="N148"/>
  <c r="U148"/>
  <c r="V148" s="1"/>
  <c r="AE148"/>
  <c r="F149"/>
  <c r="L149"/>
  <c r="M149" s="1"/>
  <c r="N149"/>
  <c r="U149"/>
  <c r="V149" s="1"/>
  <c r="AE149"/>
  <c r="F150"/>
  <c r="L150"/>
  <c r="M150" s="1"/>
  <c r="N150"/>
  <c r="U150"/>
  <c r="V150" s="1"/>
  <c r="AE150"/>
  <c r="F151"/>
  <c r="L151"/>
  <c r="M151" s="1"/>
  <c r="N151"/>
  <c r="U151"/>
  <c r="V151" s="1"/>
  <c r="AE151"/>
  <c r="F152"/>
  <c r="L152"/>
  <c r="M152" s="1"/>
  <c r="N152"/>
  <c r="U152"/>
  <c r="V152" s="1"/>
  <c r="AE152"/>
  <c r="F153"/>
  <c r="L153"/>
  <c r="M153" s="1"/>
  <c r="N153"/>
  <c r="U153"/>
  <c r="V153" s="1"/>
  <c r="AE153"/>
  <c r="F154"/>
  <c r="L154"/>
  <c r="M154" s="1"/>
  <c r="N154"/>
  <c r="U154"/>
  <c r="V154" s="1"/>
  <c r="AE154"/>
  <c r="F155"/>
  <c r="L155"/>
  <c r="M155" s="1"/>
  <c r="N155"/>
  <c r="U155"/>
  <c r="V155" s="1"/>
  <c r="AE155"/>
  <c r="F156"/>
  <c r="L156"/>
  <c r="M156" s="1"/>
  <c r="N156"/>
  <c r="U156"/>
  <c r="V156" s="1"/>
  <c r="AE156"/>
  <c r="F157"/>
  <c r="L157"/>
  <c r="M157" s="1"/>
  <c r="N157"/>
  <c r="U157"/>
  <c r="V157" s="1"/>
  <c r="AE157"/>
  <c r="F158"/>
  <c r="L158"/>
  <c r="M158" s="1"/>
  <c r="N158"/>
  <c r="U158"/>
  <c r="V158" s="1"/>
  <c r="AE158"/>
  <c r="F159"/>
  <c r="L159"/>
  <c r="M159" s="1"/>
  <c r="N159"/>
  <c r="U159"/>
  <c r="V159" s="1"/>
  <c r="AE159"/>
  <c r="F160"/>
  <c r="L160"/>
  <c r="M160" s="1"/>
  <c r="N160"/>
  <c r="U160"/>
  <c r="V160" s="1"/>
  <c r="AE160"/>
  <c r="F161"/>
  <c r="L161"/>
  <c r="M161" s="1"/>
  <c r="N161"/>
  <c r="U161"/>
  <c r="V161" s="1"/>
  <c r="AE161"/>
  <c r="F162"/>
  <c r="L162"/>
  <c r="M162" s="1"/>
  <c r="N162"/>
  <c r="U162"/>
  <c r="V162" s="1"/>
  <c r="AE162"/>
  <c r="F163"/>
  <c r="L163"/>
  <c r="M163" s="1"/>
  <c r="N163"/>
  <c r="U163"/>
  <c r="V163" s="1"/>
  <c r="AE163"/>
  <c r="F164"/>
  <c r="L164"/>
  <c r="M164" s="1"/>
  <c r="N164"/>
  <c r="U164"/>
  <c r="V164" s="1"/>
  <c r="AE164"/>
  <c r="F165"/>
  <c r="L165"/>
  <c r="M165" s="1"/>
  <c r="N165"/>
  <c r="U165"/>
  <c r="V165" s="1"/>
  <c r="AE165"/>
  <c r="F166"/>
  <c r="L166"/>
  <c r="M166" s="1"/>
  <c r="N166"/>
  <c r="U166"/>
  <c r="V166" s="1"/>
  <c r="AE166"/>
  <c r="F167"/>
  <c r="L167"/>
  <c r="M167" s="1"/>
  <c r="N167"/>
  <c r="U167"/>
  <c r="V167" s="1"/>
  <c r="AE167"/>
  <c r="F168"/>
  <c r="L168"/>
  <c r="M168" s="1"/>
  <c r="N168"/>
  <c r="U168"/>
  <c r="V168" s="1"/>
  <c r="AE168"/>
  <c r="F169"/>
  <c r="L169"/>
  <c r="M169" s="1"/>
  <c r="N169"/>
  <c r="U169"/>
  <c r="V169" s="1"/>
  <c r="AE169"/>
  <c r="F170"/>
  <c r="L170"/>
  <c r="M170" s="1"/>
  <c r="N170"/>
  <c r="U170"/>
  <c r="V170" s="1"/>
  <c r="AE170"/>
  <c r="F171"/>
  <c r="L171"/>
  <c r="M171" s="1"/>
  <c r="N171"/>
  <c r="U171"/>
  <c r="V171" s="1"/>
  <c r="AE171"/>
  <c r="F172"/>
  <c r="L172"/>
  <c r="M172" s="1"/>
  <c r="N172"/>
  <c r="U172"/>
  <c r="V172" s="1"/>
  <c r="AE172"/>
  <c r="F173"/>
  <c r="L173"/>
  <c r="M173" s="1"/>
  <c r="N173"/>
  <c r="U173"/>
  <c r="V173" s="1"/>
  <c r="AE173"/>
  <c r="F174"/>
  <c r="L174"/>
  <c r="M174" s="1"/>
  <c r="N174"/>
  <c r="U174"/>
  <c r="V174" s="1"/>
  <c r="AE174"/>
  <c r="F175"/>
  <c r="L175"/>
  <c r="M175" s="1"/>
  <c r="N175"/>
  <c r="U175"/>
  <c r="V175" s="1"/>
  <c r="AE175"/>
  <c r="F176"/>
  <c r="L176"/>
  <c r="M176" s="1"/>
  <c r="N176"/>
  <c r="U176"/>
  <c r="V176" s="1"/>
  <c r="AE176"/>
  <c r="F177"/>
  <c r="L177"/>
  <c r="M177" s="1"/>
  <c r="N177"/>
  <c r="U177"/>
  <c r="V177" s="1"/>
  <c r="AE177"/>
  <c r="F178"/>
  <c r="L178"/>
  <c r="M178" s="1"/>
  <c r="N178"/>
  <c r="U178"/>
  <c r="V178" s="1"/>
  <c r="AE178"/>
  <c r="F179"/>
  <c r="L179"/>
  <c r="M179" s="1"/>
  <c r="N179"/>
  <c r="U179"/>
  <c r="V179" s="1"/>
  <c r="AE179"/>
  <c r="F180"/>
  <c r="L180"/>
  <c r="M180" s="1"/>
  <c r="N180"/>
  <c r="U180"/>
  <c r="V180" s="1"/>
  <c r="AE180"/>
  <c r="F181"/>
  <c r="L181"/>
  <c r="M181" s="1"/>
  <c r="N181"/>
  <c r="U181"/>
  <c r="V181" s="1"/>
  <c r="AE181"/>
  <c r="H58" i="3"/>
  <c r="N58" s="1"/>
  <c r="H59"/>
  <c r="N59" s="1"/>
  <c r="H60"/>
  <c r="N60" s="1"/>
  <c r="H61"/>
  <c r="N61" s="1"/>
  <c r="H62"/>
  <c r="N62" s="1"/>
  <c r="H63"/>
  <c r="N63" s="1"/>
  <c r="H64"/>
  <c r="N64" s="1"/>
  <c r="H65"/>
  <c r="N65" s="1"/>
  <c r="H66"/>
  <c r="N66" s="1"/>
  <c r="H67"/>
  <c r="N67" s="1"/>
  <c r="H68"/>
  <c r="N68" s="1"/>
  <c r="H69"/>
  <c r="N69" s="1"/>
  <c r="H70"/>
  <c r="N70" s="1"/>
  <c r="H71"/>
  <c r="N71" s="1"/>
  <c r="H72"/>
  <c r="N72" s="1"/>
  <c r="H73"/>
  <c r="N73" s="1"/>
  <c r="H74"/>
  <c r="N74" s="1"/>
  <c r="H75"/>
  <c r="N75" s="1"/>
  <c r="H76"/>
  <c r="N76" s="1"/>
  <c r="H77"/>
  <c r="N77" s="1"/>
  <c r="H78"/>
  <c r="N78" s="1"/>
  <c r="H79"/>
  <c r="N79" s="1"/>
  <c r="H80"/>
  <c r="N80" s="1"/>
  <c r="H81"/>
  <c r="N81" s="1"/>
  <c r="H82"/>
  <c r="N82" s="1"/>
  <c r="H83"/>
  <c r="N83" s="1"/>
  <c r="H84"/>
  <c r="N84" s="1"/>
  <c r="H85"/>
  <c r="N85" s="1"/>
  <c r="H86"/>
  <c r="N86" s="1"/>
  <c r="H87"/>
  <c r="N87" s="1"/>
  <c r="H88"/>
  <c r="N88" s="1"/>
  <c r="H89"/>
  <c r="N89" s="1"/>
  <c r="H90"/>
  <c r="N90" s="1"/>
  <c r="H91"/>
  <c r="N91" s="1"/>
  <c r="H92"/>
  <c r="N92" s="1"/>
  <c r="H93"/>
  <c r="N93" s="1"/>
  <c r="H94"/>
  <c r="N94" s="1"/>
  <c r="H95"/>
  <c r="N95" s="1"/>
  <c r="H96"/>
  <c r="N96" s="1"/>
  <c r="H97"/>
  <c r="N97" s="1"/>
  <c r="H98"/>
  <c r="N98" s="1"/>
  <c r="H99"/>
  <c r="N99" s="1"/>
  <c r="H100"/>
  <c r="N100" s="1"/>
  <c r="H101"/>
  <c r="N101" s="1"/>
  <c r="H102"/>
  <c r="N102" s="1"/>
  <c r="H103"/>
  <c r="N103" s="1"/>
  <c r="H104"/>
  <c r="N104" s="1"/>
  <c r="H105"/>
  <c r="N105" s="1"/>
  <c r="H106"/>
  <c r="N106" s="1"/>
  <c r="H107"/>
  <c r="N107" s="1"/>
  <c r="H108"/>
  <c r="N108" s="1"/>
  <c r="H109"/>
  <c r="N109" s="1"/>
  <c r="H110"/>
  <c r="N110" s="1"/>
  <c r="H111"/>
  <c r="N111" s="1"/>
  <c r="H112"/>
  <c r="N112" s="1"/>
  <c r="H113"/>
  <c r="N113" s="1"/>
  <c r="H114"/>
  <c r="N114" s="1"/>
  <c r="H115"/>
  <c r="N115" s="1"/>
  <c r="H116"/>
  <c r="N116" s="1"/>
  <c r="H117"/>
  <c r="N117" s="1"/>
  <c r="H118"/>
  <c r="N118" s="1"/>
  <c r="H119"/>
  <c r="N119" s="1"/>
  <c r="H120"/>
  <c r="N120" s="1"/>
  <c r="H121"/>
  <c r="N121" s="1"/>
  <c r="H122"/>
  <c r="N122" s="1"/>
  <c r="H123"/>
  <c r="N123" s="1"/>
  <c r="H124"/>
  <c r="N124" s="1"/>
  <c r="H125"/>
  <c r="N125" s="1"/>
  <c r="H126"/>
  <c r="N126" s="1"/>
  <c r="H127"/>
  <c r="N127" s="1"/>
  <c r="H128"/>
  <c r="N128" s="1"/>
  <c r="H129"/>
  <c r="N129" s="1"/>
  <c r="H130"/>
  <c r="N130" s="1"/>
  <c r="H131"/>
  <c r="N131" s="1"/>
  <c r="H132"/>
  <c r="N132" s="1"/>
  <c r="H133"/>
  <c r="N133" s="1"/>
  <c r="H134"/>
  <c r="N134" s="1"/>
  <c r="H135"/>
  <c r="N135" s="1"/>
  <c r="H136"/>
  <c r="N136" s="1"/>
  <c r="H137"/>
  <c r="N137" s="1"/>
  <c r="H138"/>
  <c r="N138" s="1"/>
  <c r="H139"/>
  <c r="N139" s="1"/>
  <c r="H140"/>
  <c r="N140" s="1"/>
  <c r="H141"/>
  <c r="N141" s="1"/>
  <c r="H142"/>
  <c r="N142" s="1"/>
  <c r="H143"/>
  <c r="N143" s="1"/>
  <c r="H144"/>
  <c r="N144" s="1"/>
  <c r="H145"/>
  <c r="N145" s="1"/>
  <c r="H146"/>
  <c r="N146" s="1"/>
  <c r="H147"/>
  <c r="N147" s="1"/>
  <c r="H148"/>
  <c r="N148" s="1"/>
  <c r="H149"/>
  <c r="N149" s="1"/>
  <c r="H150"/>
  <c r="N150" s="1"/>
  <c r="H151"/>
  <c r="N151" s="1"/>
  <c r="H152"/>
  <c r="N152" s="1"/>
  <c r="H153"/>
  <c r="N153" s="1"/>
  <c r="H154"/>
  <c r="N154" s="1"/>
  <c r="H155"/>
  <c r="N155" s="1"/>
  <c r="AF131" i="2" l="1"/>
  <c r="AG131"/>
  <c r="AF123"/>
  <c r="AG123"/>
  <c r="AF115"/>
  <c r="AG115"/>
  <c r="AF107"/>
  <c r="AG107"/>
  <c r="AF99"/>
  <c r="AG99"/>
  <c r="AF91"/>
  <c r="AG91"/>
  <c r="AF87"/>
  <c r="AG87"/>
  <c r="AF79"/>
  <c r="AG79"/>
  <c r="AF59"/>
  <c r="AG59"/>
  <c r="AF51"/>
  <c r="AG51"/>
  <c r="AF39"/>
  <c r="AG39"/>
  <c r="AF27"/>
  <c r="AG27"/>
  <c r="AF19"/>
  <c r="AG19"/>
  <c r="AF11"/>
  <c r="AG11"/>
  <c r="AF128"/>
  <c r="AG128"/>
  <c r="AF120"/>
  <c r="AG120"/>
  <c r="AF112"/>
  <c r="AG112"/>
  <c r="AF104"/>
  <c r="AG104"/>
  <c r="AF60"/>
  <c r="AG60"/>
  <c r="AF52"/>
  <c r="AG52"/>
  <c r="AF44"/>
  <c r="AG44"/>
  <c r="AF32"/>
  <c r="AG32"/>
  <c r="AF24"/>
  <c r="AG24"/>
  <c r="AF16"/>
  <c r="AG16"/>
  <c r="AF8"/>
  <c r="AG8"/>
  <c r="AF133"/>
  <c r="AG133"/>
  <c r="AF129"/>
  <c r="AG129"/>
  <c r="AF125"/>
  <c r="AG125"/>
  <c r="AF121"/>
  <c r="AG121"/>
  <c r="AF117"/>
  <c r="AG117"/>
  <c r="AF113"/>
  <c r="AG113"/>
  <c r="AF109"/>
  <c r="AG109"/>
  <c r="AF105"/>
  <c r="AG105"/>
  <c r="AF101"/>
  <c r="AG101"/>
  <c r="AF97"/>
  <c r="AG97"/>
  <c r="AF93"/>
  <c r="AG93"/>
  <c r="AF89"/>
  <c r="AG89"/>
  <c r="AF85"/>
  <c r="AG85"/>
  <c r="AF81"/>
  <c r="AG81"/>
  <c r="AF77"/>
  <c r="AG77"/>
  <c r="AF73"/>
  <c r="AG73"/>
  <c r="AF69"/>
  <c r="AG69"/>
  <c r="AF65"/>
  <c r="AG65"/>
  <c r="AF61"/>
  <c r="AG61"/>
  <c r="AF57"/>
  <c r="AG57"/>
  <c r="AF53"/>
  <c r="AG53"/>
  <c r="AF49"/>
  <c r="AG49"/>
  <c r="AF45"/>
  <c r="AG45"/>
  <c r="AF41"/>
  <c r="AG41"/>
  <c r="AF37"/>
  <c r="AG37"/>
  <c r="AF33"/>
  <c r="AG33"/>
  <c r="AF29"/>
  <c r="AG29"/>
  <c r="AF25"/>
  <c r="AG25"/>
  <c r="AF21"/>
  <c r="AG21"/>
  <c r="AF17"/>
  <c r="AG17"/>
  <c r="AF13"/>
  <c r="AG13"/>
  <c r="AF9"/>
  <c r="AG9"/>
  <c r="AF127"/>
  <c r="AG127"/>
  <c r="AF119"/>
  <c r="AG119"/>
  <c r="AF111"/>
  <c r="AG111"/>
  <c r="AF103"/>
  <c r="AG103"/>
  <c r="AF95"/>
  <c r="AG95"/>
  <c r="AF83"/>
  <c r="AG83"/>
  <c r="AF75"/>
  <c r="AG75"/>
  <c r="AF71"/>
  <c r="AG71"/>
  <c r="AF67"/>
  <c r="AG67"/>
  <c r="AF63"/>
  <c r="AG63"/>
  <c r="AF55"/>
  <c r="AG55"/>
  <c r="AF47"/>
  <c r="AG47"/>
  <c r="AF43"/>
  <c r="AG43"/>
  <c r="AF35"/>
  <c r="AG35"/>
  <c r="AF31"/>
  <c r="AG31"/>
  <c r="AF23"/>
  <c r="AG23"/>
  <c r="AF15"/>
  <c r="AG15"/>
  <c r="AF7"/>
  <c r="AG7"/>
  <c r="AF132"/>
  <c r="AG132"/>
  <c r="AF124"/>
  <c r="AG124"/>
  <c r="AF116"/>
  <c r="AG116"/>
  <c r="AF108"/>
  <c r="AG108"/>
  <c r="AF100"/>
  <c r="AG100"/>
  <c r="AF96"/>
  <c r="AG96"/>
  <c r="AF92"/>
  <c r="AG92"/>
  <c r="AF88"/>
  <c r="AG88"/>
  <c r="AF84"/>
  <c r="AG84"/>
  <c r="AF80"/>
  <c r="AG80"/>
  <c r="AF76"/>
  <c r="AG76"/>
  <c r="AF72"/>
  <c r="AG72"/>
  <c r="AF68"/>
  <c r="AG68"/>
  <c r="AF64"/>
  <c r="AG64"/>
  <c r="AF56"/>
  <c r="AG56"/>
  <c r="AF48"/>
  <c r="AG48"/>
  <c r="AF40"/>
  <c r="AG40"/>
  <c r="AF36"/>
  <c r="AG36"/>
  <c r="AF28"/>
  <c r="AG28"/>
  <c r="AF20"/>
  <c r="AG20"/>
  <c r="AF12"/>
  <c r="AG12"/>
  <c r="AF130"/>
  <c r="AG130"/>
  <c r="AF126"/>
  <c r="AG126"/>
  <c r="AF122"/>
  <c r="AG122"/>
  <c r="AF118"/>
  <c r="AG118"/>
  <c r="AF114"/>
  <c r="AG114"/>
  <c r="AF110"/>
  <c r="AG110"/>
  <c r="AF106"/>
  <c r="AG106"/>
  <c r="AF102"/>
  <c r="AG102"/>
  <c r="AF98"/>
  <c r="AG98"/>
  <c r="AF94"/>
  <c r="AG94"/>
  <c r="AF90"/>
  <c r="AG90"/>
  <c r="AF86"/>
  <c r="AG86"/>
  <c r="AF82"/>
  <c r="AG82"/>
  <c r="AF78"/>
  <c r="AG78"/>
  <c r="AF74"/>
  <c r="AG74"/>
  <c r="AF70"/>
  <c r="AG70"/>
  <c r="AF66"/>
  <c r="AG66"/>
  <c r="AF62"/>
  <c r="AG62"/>
  <c r="AF58"/>
  <c r="AG58"/>
  <c r="AF54"/>
  <c r="AG54"/>
  <c r="AF50"/>
  <c r="AG50"/>
  <c r="AF46"/>
  <c r="AG46"/>
  <c r="AF42"/>
  <c r="AG42"/>
  <c r="AF38"/>
  <c r="AG38"/>
  <c r="AF34"/>
  <c r="AG34"/>
  <c r="AF30"/>
  <c r="AG30"/>
  <c r="AF26"/>
  <c r="AG26"/>
  <c r="AF22"/>
  <c r="AG22"/>
  <c r="AF18"/>
  <c r="AG18"/>
  <c r="AF14"/>
  <c r="AG14"/>
  <c r="AF10"/>
  <c r="AG10"/>
  <c r="AF178"/>
  <c r="AG178"/>
  <c r="AF170"/>
  <c r="AG170"/>
  <c r="AF162"/>
  <c r="AG162"/>
  <c r="AF154"/>
  <c r="AG154"/>
  <c r="AF150"/>
  <c r="AG150"/>
  <c r="AF142"/>
  <c r="AG142"/>
  <c r="AF179"/>
  <c r="AG179"/>
  <c r="AF171"/>
  <c r="AG171"/>
  <c r="AF163"/>
  <c r="AG163"/>
  <c r="AF155"/>
  <c r="AG155"/>
  <c r="AF147"/>
  <c r="AG147"/>
  <c r="AF139"/>
  <c r="AG139"/>
  <c r="AF180"/>
  <c r="AG180"/>
  <c r="AF176"/>
  <c r="AG176"/>
  <c r="AF172"/>
  <c r="AG172"/>
  <c r="AF168"/>
  <c r="AG168"/>
  <c r="AF164"/>
  <c r="AG164"/>
  <c r="AF160"/>
  <c r="AG160"/>
  <c r="AF156"/>
  <c r="AG156"/>
  <c r="AF152"/>
  <c r="AG152"/>
  <c r="AF148"/>
  <c r="AG148"/>
  <c r="AF144"/>
  <c r="AG144"/>
  <c r="AF140"/>
  <c r="AG140"/>
  <c r="AF136"/>
  <c r="AF174"/>
  <c r="AG174"/>
  <c r="AF166"/>
  <c r="AG166"/>
  <c r="AF158"/>
  <c r="AG158"/>
  <c r="AF146"/>
  <c r="AG146"/>
  <c r="AF138"/>
  <c r="AG138"/>
  <c r="AF135"/>
  <c r="AG135"/>
  <c r="AF175"/>
  <c r="AG175"/>
  <c r="AF167"/>
  <c r="AG167"/>
  <c r="AF159"/>
  <c r="AG159"/>
  <c r="AF151"/>
  <c r="AG151"/>
  <c r="AF143"/>
  <c r="AG143"/>
  <c r="AF181"/>
  <c r="AG181"/>
  <c r="AF177"/>
  <c r="AG177"/>
  <c r="AF173"/>
  <c r="AG173"/>
  <c r="AF169"/>
  <c r="AG169"/>
  <c r="AF165"/>
  <c r="AG165"/>
  <c r="AF161"/>
  <c r="AG161"/>
  <c r="AF157"/>
  <c r="AG157"/>
  <c r="AF153"/>
  <c r="AG153"/>
  <c r="AF149"/>
  <c r="AG149"/>
  <c r="AF145"/>
  <c r="AG145"/>
  <c r="AF141"/>
  <c r="AG141"/>
  <c r="AF137"/>
  <c r="AG137"/>
  <c r="AF134"/>
  <c r="AG134"/>
  <c r="Y11" i="1"/>
  <c r="AE11"/>
  <c r="Y10"/>
  <c r="AE10"/>
  <c r="AG10" s="1"/>
  <c r="Y12"/>
  <c r="AE12"/>
  <c r="AG12" s="1"/>
  <c r="Y8"/>
  <c r="AE8"/>
  <c r="AG8" s="1"/>
  <c r="Y13"/>
  <c r="AE13"/>
  <c r="Y9"/>
  <c r="AE9"/>
  <c r="AF6" i="2"/>
  <c r="AG6"/>
  <c r="Y148" i="3"/>
  <c r="Y136"/>
  <c r="Y120"/>
  <c r="Y68"/>
  <c r="Y153"/>
  <c r="L141"/>
  <c r="Y141"/>
  <c r="L133"/>
  <c r="Y133"/>
  <c r="Y117"/>
  <c r="Y105"/>
  <c r="Y85"/>
  <c r="Y73"/>
  <c r="Y69"/>
  <c r="U65"/>
  <c r="V65" s="1"/>
  <c r="Y65"/>
  <c r="Y61"/>
  <c r="Y144"/>
  <c r="Y128"/>
  <c r="Y116"/>
  <c r="Y104"/>
  <c r="Y96"/>
  <c r="Y92"/>
  <c r="Y88"/>
  <c r="Y84"/>
  <c r="Y80"/>
  <c r="Y76"/>
  <c r="Y64"/>
  <c r="L149"/>
  <c r="Y149"/>
  <c r="L129"/>
  <c r="Y129"/>
  <c r="L113"/>
  <c r="Y113"/>
  <c r="L97"/>
  <c r="Y97"/>
  <c r="U74"/>
  <c r="V74" s="1"/>
  <c r="Y74"/>
  <c r="U70"/>
  <c r="V70" s="1"/>
  <c r="Y70"/>
  <c r="U66"/>
  <c r="V66" s="1"/>
  <c r="Y66"/>
  <c r="U62"/>
  <c r="V62" s="1"/>
  <c r="Y62"/>
  <c r="U58"/>
  <c r="V58" s="1"/>
  <c r="Y58"/>
  <c r="Y152"/>
  <c r="Y140"/>
  <c r="Y132"/>
  <c r="Y124"/>
  <c r="Y112"/>
  <c r="Y108"/>
  <c r="Y100"/>
  <c r="Y72"/>
  <c r="Y60"/>
  <c r="L145"/>
  <c r="Y145"/>
  <c r="Y137"/>
  <c r="L125"/>
  <c r="Y125"/>
  <c r="Y121"/>
  <c r="Y109"/>
  <c r="Y101"/>
  <c r="Y93"/>
  <c r="Y89"/>
  <c r="L81"/>
  <c r="Y81"/>
  <c r="L77"/>
  <c r="Y77"/>
  <c r="U154"/>
  <c r="V154" s="1"/>
  <c r="Y154"/>
  <c r="U150"/>
  <c r="V150" s="1"/>
  <c r="Y150"/>
  <c r="U146"/>
  <c r="V146" s="1"/>
  <c r="Y146"/>
  <c r="U142"/>
  <c r="V142" s="1"/>
  <c r="Y142"/>
  <c r="U138"/>
  <c r="V138" s="1"/>
  <c r="Y138"/>
  <c r="U134"/>
  <c r="V134" s="1"/>
  <c r="Y134"/>
  <c r="U130"/>
  <c r="V130" s="1"/>
  <c r="Y130"/>
  <c r="U126"/>
  <c r="V126" s="1"/>
  <c r="Y126"/>
  <c r="U122"/>
  <c r="V122" s="1"/>
  <c r="Y122"/>
  <c r="U118"/>
  <c r="V118" s="1"/>
  <c r="Y118"/>
  <c r="U114"/>
  <c r="V114" s="1"/>
  <c r="Y114"/>
  <c r="U110"/>
  <c r="V110" s="1"/>
  <c r="Y110"/>
  <c r="U106"/>
  <c r="V106" s="1"/>
  <c r="Y106"/>
  <c r="U102"/>
  <c r="V102" s="1"/>
  <c r="Y102"/>
  <c r="U98"/>
  <c r="V98" s="1"/>
  <c r="Y98"/>
  <c r="U94"/>
  <c r="V94" s="1"/>
  <c r="Y94"/>
  <c r="U90"/>
  <c r="V90" s="1"/>
  <c r="Y90"/>
  <c r="U86"/>
  <c r="V86" s="1"/>
  <c r="Y86"/>
  <c r="U82"/>
  <c r="V82" s="1"/>
  <c r="Y82"/>
  <c r="U78"/>
  <c r="V78" s="1"/>
  <c r="Y78"/>
  <c r="Y155"/>
  <c r="Y151"/>
  <c r="Y147"/>
  <c r="Y143"/>
  <c r="Y139"/>
  <c r="Y135"/>
  <c r="Y131"/>
  <c r="Y127"/>
  <c r="Y123"/>
  <c r="Y119"/>
  <c r="Y115"/>
  <c r="Y111"/>
  <c r="Y107"/>
  <c r="Y103"/>
  <c r="Y99"/>
  <c r="Y95"/>
  <c r="Y91"/>
  <c r="Y87"/>
  <c r="Y83"/>
  <c r="Y79"/>
  <c r="Y75"/>
  <c r="Y71"/>
  <c r="Y67"/>
  <c r="Y63"/>
  <c r="Y59"/>
  <c r="U149"/>
  <c r="V149" s="1"/>
  <c r="AE124"/>
  <c r="AE123"/>
  <c r="U85"/>
  <c r="V85" s="1"/>
  <c r="AE122"/>
  <c r="AE119"/>
  <c r="U101"/>
  <c r="V101" s="1"/>
  <c r="AE118"/>
  <c r="AE117"/>
  <c r="U133"/>
  <c r="V133" s="1"/>
  <c r="AE121"/>
  <c r="L96"/>
  <c r="L76"/>
  <c r="L69"/>
  <c r="U153"/>
  <c r="V153" s="1"/>
  <c r="U145"/>
  <c r="V145" s="1"/>
  <c r="U144"/>
  <c r="V144" s="1"/>
  <c r="AE135"/>
  <c r="AE133"/>
  <c r="AE120"/>
  <c r="L117"/>
  <c r="U108"/>
  <c r="V108" s="1"/>
  <c r="AE107"/>
  <c r="U105"/>
  <c r="V105" s="1"/>
  <c r="AE104"/>
  <c r="U97"/>
  <c r="V97" s="1"/>
  <c r="U96"/>
  <c r="V96" s="1"/>
  <c r="U93"/>
  <c r="V93" s="1"/>
  <c r="U92"/>
  <c r="V92" s="1"/>
  <c r="AE91"/>
  <c r="U89"/>
  <c r="V89" s="1"/>
  <c r="AE88"/>
  <c r="U81"/>
  <c r="V81" s="1"/>
  <c r="U80"/>
  <c r="V80" s="1"/>
  <c r="U77"/>
  <c r="V77" s="1"/>
  <c r="U76"/>
  <c r="V76" s="1"/>
  <c r="AE75"/>
  <c r="L72"/>
  <c r="U69"/>
  <c r="V69" s="1"/>
  <c r="AE68"/>
  <c r="L153"/>
  <c r="L144"/>
  <c r="L108"/>
  <c r="L105"/>
  <c r="L92"/>
  <c r="L89"/>
  <c r="L80"/>
  <c r="AE134"/>
  <c r="U117"/>
  <c r="V117" s="1"/>
  <c r="AE108"/>
  <c r="AE106"/>
  <c r="AE105"/>
  <c r="AE92"/>
  <c r="AE90"/>
  <c r="AE89"/>
  <c r="AE76"/>
  <c r="U72"/>
  <c r="V72" s="1"/>
  <c r="AE69"/>
  <c r="AE155"/>
  <c r="L128"/>
  <c r="AE101"/>
  <c r="L101"/>
  <c r="AE87"/>
  <c r="AE85"/>
  <c r="L85"/>
  <c r="AE67"/>
  <c r="AE154"/>
  <c r="AE153"/>
  <c r="AE151"/>
  <c r="AE149"/>
  <c r="U140"/>
  <c r="V140" s="1"/>
  <c r="AE139"/>
  <c r="U137"/>
  <c r="V137" s="1"/>
  <c r="AE136"/>
  <c r="U129"/>
  <c r="V129" s="1"/>
  <c r="U128"/>
  <c r="V128" s="1"/>
  <c r="L124"/>
  <c r="L121"/>
  <c r="L112"/>
  <c r="AE102"/>
  <c r="AE86"/>
  <c r="AE66"/>
  <c r="AE65"/>
  <c r="U64"/>
  <c r="V64" s="1"/>
  <c r="AE152"/>
  <c r="L140"/>
  <c r="L137"/>
  <c r="AE103"/>
  <c r="AE150"/>
  <c r="AE140"/>
  <c r="AE138"/>
  <c r="AE137"/>
  <c r="U124"/>
  <c r="V124" s="1"/>
  <c r="U121"/>
  <c r="V121" s="1"/>
  <c r="U113"/>
  <c r="V113" s="1"/>
  <c r="U112"/>
  <c r="V112" s="1"/>
  <c r="U125"/>
  <c r="V125" s="1"/>
  <c r="U109"/>
  <c r="V109" s="1"/>
  <c r="L148"/>
  <c r="L132"/>
  <c r="AE111"/>
  <c r="AE109"/>
  <c r="L109"/>
  <c r="AE95"/>
  <c r="AE93"/>
  <c r="L93"/>
  <c r="L84"/>
  <c r="AE77"/>
  <c r="AE74"/>
  <c r="L73"/>
  <c r="AE71"/>
  <c r="U152"/>
  <c r="V152" s="1"/>
  <c r="AE148"/>
  <c r="AE146"/>
  <c r="U136"/>
  <c r="V136" s="1"/>
  <c r="AE132"/>
  <c r="AE130"/>
  <c r="U120"/>
  <c r="V120" s="1"/>
  <c r="AE116"/>
  <c r="AE114"/>
  <c r="U104"/>
  <c r="V104" s="1"/>
  <c r="AE100"/>
  <c r="AE98"/>
  <c r="U88"/>
  <c r="V88" s="1"/>
  <c r="AE84"/>
  <c r="AE82"/>
  <c r="U68"/>
  <c r="V68" s="1"/>
  <c r="AE62"/>
  <c r="U141"/>
  <c r="V141" s="1"/>
  <c r="AE143"/>
  <c r="AE141"/>
  <c r="AE127"/>
  <c r="AE125"/>
  <c r="L116"/>
  <c r="L100"/>
  <c r="AE79"/>
  <c r="AE58"/>
  <c r="L152"/>
  <c r="U148"/>
  <c r="V148" s="1"/>
  <c r="AE147"/>
  <c r="AE145"/>
  <c r="AE144"/>
  <c r="AE142"/>
  <c r="L136"/>
  <c r="U132"/>
  <c r="V132" s="1"/>
  <c r="AE131"/>
  <c r="AE129"/>
  <c r="AE128"/>
  <c r="AE126"/>
  <c r="L120"/>
  <c r="U116"/>
  <c r="V116" s="1"/>
  <c r="AE115"/>
  <c r="AE113"/>
  <c r="AE112"/>
  <c r="AE110"/>
  <c r="L104"/>
  <c r="U100"/>
  <c r="V100" s="1"/>
  <c r="AE99"/>
  <c r="AE97"/>
  <c r="AE96"/>
  <c r="AE94"/>
  <c r="L88"/>
  <c r="U84"/>
  <c r="V84" s="1"/>
  <c r="AE83"/>
  <c r="AE81"/>
  <c r="AE80"/>
  <c r="AE78"/>
  <c r="U73"/>
  <c r="V73" s="1"/>
  <c r="AE72"/>
  <c r="L68"/>
  <c r="AE70"/>
  <c r="L61"/>
  <c r="AE60"/>
  <c r="L60"/>
  <c r="AE73"/>
  <c r="L65"/>
  <c r="AE64"/>
  <c r="L64"/>
  <c r="U61"/>
  <c r="V61" s="1"/>
  <c r="AE59"/>
  <c r="U60"/>
  <c r="V60" s="1"/>
  <c r="AE63"/>
  <c r="AE61"/>
  <c r="L155"/>
  <c r="L147"/>
  <c r="L143"/>
  <c r="L127"/>
  <c r="L119"/>
  <c r="L115"/>
  <c r="L111"/>
  <c r="L107"/>
  <c r="L99"/>
  <c r="L95"/>
  <c r="L91"/>
  <c r="L87"/>
  <c r="L83"/>
  <c r="L79"/>
  <c r="L75"/>
  <c r="L71"/>
  <c r="L67"/>
  <c r="L63"/>
  <c r="L59"/>
  <c r="U155"/>
  <c r="V155" s="1"/>
  <c r="L154"/>
  <c r="U151"/>
  <c r="V151" s="1"/>
  <c r="L150"/>
  <c r="U147"/>
  <c r="V147" s="1"/>
  <c r="L146"/>
  <c r="U143"/>
  <c r="V143" s="1"/>
  <c r="L142"/>
  <c r="U139"/>
  <c r="V139" s="1"/>
  <c r="L138"/>
  <c r="U135"/>
  <c r="V135" s="1"/>
  <c r="L134"/>
  <c r="U131"/>
  <c r="V131" s="1"/>
  <c r="L130"/>
  <c r="U127"/>
  <c r="V127" s="1"/>
  <c r="L126"/>
  <c r="U123"/>
  <c r="V123" s="1"/>
  <c r="L122"/>
  <c r="U119"/>
  <c r="V119" s="1"/>
  <c r="L118"/>
  <c r="U115"/>
  <c r="V115" s="1"/>
  <c r="L114"/>
  <c r="U111"/>
  <c r="V111" s="1"/>
  <c r="L110"/>
  <c r="U107"/>
  <c r="V107" s="1"/>
  <c r="L106"/>
  <c r="U103"/>
  <c r="V103" s="1"/>
  <c r="L102"/>
  <c r="U99"/>
  <c r="V99" s="1"/>
  <c r="L98"/>
  <c r="U95"/>
  <c r="V95" s="1"/>
  <c r="L94"/>
  <c r="U91"/>
  <c r="V91" s="1"/>
  <c r="L90"/>
  <c r="U87"/>
  <c r="V87" s="1"/>
  <c r="L86"/>
  <c r="U83"/>
  <c r="V83" s="1"/>
  <c r="L82"/>
  <c r="U79"/>
  <c r="V79" s="1"/>
  <c r="L78"/>
  <c r="U75"/>
  <c r="V75" s="1"/>
  <c r="L74"/>
  <c r="U71"/>
  <c r="V71" s="1"/>
  <c r="L70"/>
  <c r="U67"/>
  <c r="V67" s="1"/>
  <c r="L66"/>
  <c r="U63"/>
  <c r="V63" s="1"/>
  <c r="L62"/>
  <c r="U59"/>
  <c r="V59" s="1"/>
  <c r="L58"/>
  <c r="L151"/>
  <c r="L139"/>
  <c r="L135"/>
  <c r="L131"/>
  <c r="L123"/>
  <c r="L103"/>
  <c r="AF63" l="1"/>
  <c r="AG63"/>
  <c r="AF73"/>
  <c r="AG73"/>
  <c r="AF80"/>
  <c r="AG80"/>
  <c r="AF97"/>
  <c r="AG97"/>
  <c r="AF126"/>
  <c r="AG126"/>
  <c r="AF144"/>
  <c r="AG144"/>
  <c r="AF138"/>
  <c r="AG138"/>
  <c r="AF65"/>
  <c r="AG65"/>
  <c r="AF133"/>
  <c r="AG133"/>
  <c r="AF72"/>
  <c r="AG72"/>
  <c r="AF81"/>
  <c r="AG81"/>
  <c r="AF110"/>
  <c r="AG110"/>
  <c r="AF115"/>
  <c r="AG115"/>
  <c r="AF128"/>
  <c r="AG128"/>
  <c r="AF145"/>
  <c r="AG145"/>
  <c r="AF141"/>
  <c r="AG141"/>
  <c r="AF62"/>
  <c r="AG62"/>
  <c r="AF84"/>
  <c r="AG84"/>
  <c r="AF71"/>
  <c r="AG71"/>
  <c r="AF140"/>
  <c r="AG140"/>
  <c r="AF66"/>
  <c r="AG66"/>
  <c r="AF139"/>
  <c r="AG139"/>
  <c r="AF151"/>
  <c r="AG151"/>
  <c r="AF155"/>
  <c r="AG155"/>
  <c r="AF89"/>
  <c r="AG89"/>
  <c r="AF106"/>
  <c r="AG106"/>
  <c r="AF68"/>
  <c r="AG68"/>
  <c r="AF88"/>
  <c r="AG88"/>
  <c r="AF104"/>
  <c r="AG104"/>
  <c r="AF117"/>
  <c r="AG117"/>
  <c r="AF82"/>
  <c r="AG82"/>
  <c r="AF93"/>
  <c r="AG93"/>
  <c r="AF76"/>
  <c r="AG76"/>
  <c r="AF134"/>
  <c r="AG134"/>
  <c r="AF75"/>
  <c r="AG75"/>
  <c r="AG13" i="1"/>
  <c r="AF13"/>
  <c r="AF59" i="3"/>
  <c r="AG59"/>
  <c r="AF96"/>
  <c r="AG96"/>
  <c r="AF142"/>
  <c r="AG142"/>
  <c r="AF147"/>
  <c r="AG147"/>
  <c r="AF79"/>
  <c r="AG79"/>
  <c r="AF143"/>
  <c r="AG143"/>
  <c r="AF98"/>
  <c r="AG98"/>
  <c r="AF116"/>
  <c r="AG116"/>
  <c r="AF132"/>
  <c r="AG132"/>
  <c r="AF148"/>
  <c r="AG148"/>
  <c r="AF74"/>
  <c r="AG74"/>
  <c r="AF137"/>
  <c r="AG137"/>
  <c r="AF103"/>
  <c r="AG103"/>
  <c r="AF102"/>
  <c r="AG102"/>
  <c r="AF149"/>
  <c r="AG149"/>
  <c r="AF154"/>
  <c r="AG154"/>
  <c r="AF92"/>
  <c r="AG92"/>
  <c r="AF120"/>
  <c r="AG120"/>
  <c r="AF122"/>
  <c r="AG122"/>
  <c r="AF124"/>
  <c r="AG124"/>
  <c r="AF131"/>
  <c r="AG131"/>
  <c r="AF127"/>
  <c r="AG127"/>
  <c r="AF100"/>
  <c r="AG100"/>
  <c r="AF77"/>
  <c r="AG77"/>
  <c r="AF109"/>
  <c r="AG109"/>
  <c r="AF85"/>
  <c r="AG85"/>
  <c r="AF101"/>
  <c r="AG101"/>
  <c r="AF105"/>
  <c r="AG105"/>
  <c r="AF91"/>
  <c r="AG91"/>
  <c r="AF107"/>
  <c r="AG107"/>
  <c r="AG11" i="1"/>
  <c r="AF11"/>
  <c r="AF61" i="3"/>
  <c r="AG61"/>
  <c r="AF60"/>
  <c r="AG60"/>
  <c r="AF78"/>
  <c r="AG78"/>
  <c r="AF83"/>
  <c r="AG83"/>
  <c r="AF113"/>
  <c r="AG113"/>
  <c r="AF64"/>
  <c r="AG64"/>
  <c r="AF70"/>
  <c r="AG70"/>
  <c r="AF94"/>
  <c r="AG94"/>
  <c r="AF99"/>
  <c r="AG99"/>
  <c r="AF112"/>
  <c r="AG112"/>
  <c r="AF129"/>
  <c r="AG129"/>
  <c r="AF58"/>
  <c r="AG58"/>
  <c r="AF125"/>
  <c r="AG125"/>
  <c r="AF114"/>
  <c r="AG114"/>
  <c r="AF130"/>
  <c r="AG130"/>
  <c r="AF146"/>
  <c r="AG146"/>
  <c r="AF95"/>
  <c r="AG95"/>
  <c r="AF111"/>
  <c r="AG111"/>
  <c r="AF150"/>
  <c r="AG150"/>
  <c r="AF152"/>
  <c r="AG152"/>
  <c r="AF86"/>
  <c r="AG86"/>
  <c r="AF136"/>
  <c r="AG136"/>
  <c r="AF153"/>
  <c r="AG153"/>
  <c r="AF67"/>
  <c r="AG67"/>
  <c r="AF87"/>
  <c r="AG87"/>
  <c r="AF69"/>
  <c r="AG69"/>
  <c r="AF90"/>
  <c r="AG90"/>
  <c r="AF108"/>
  <c r="AG108"/>
  <c r="AF135"/>
  <c r="AG135"/>
  <c r="AF121"/>
  <c r="AG121"/>
  <c r="AF118"/>
  <c r="AG118"/>
  <c r="AF119"/>
  <c r="AG119"/>
  <c r="AF123"/>
  <c r="AG123"/>
  <c r="AG9" i="1"/>
  <c r="AF9"/>
  <c r="T6"/>
  <c r="S6"/>
  <c r="T5"/>
  <c r="S5"/>
  <c r="J6" i="5"/>
  <c r="J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80"/>
  <c r="J81"/>
  <c r="J82"/>
  <c r="J83"/>
  <c r="J84"/>
  <c r="J85"/>
  <c r="J86"/>
  <c r="J87"/>
  <c r="J88"/>
  <c r="J89"/>
  <c r="J90"/>
  <c r="J91"/>
  <c r="J92"/>
  <c r="J93"/>
  <c r="J94"/>
  <c r="J95"/>
  <c r="J96"/>
  <c r="J97"/>
  <c r="J98"/>
  <c r="J99"/>
  <c r="J100"/>
  <c r="J101"/>
  <c r="J102"/>
  <c r="J103"/>
  <c r="J104"/>
  <c r="J105"/>
  <c r="J106"/>
  <c r="J107"/>
  <c r="J108"/>
  <c r="J109"/>
  <c r="J110"/>
  <c r="J111"/>
  <c r="J112"/>
  <c r="J113"/>
  <c r="J114"/>
  <c r="J115"/>
  <c r="J116"/>
  <c r="J117"/>
  <c r="J118"/>
  <c r="J119"/>
  <c r="J120"/>
  <c r="J121"/>
  <c r="J122"/>
  <c r="J123"/>
  <c r="J124"/>
  <c r="J125"/>
  <c r="J126"/>
  <c r="J127"/>
  <c r="J128"/>
  <c r="J129"/>
  <c r="J130"/>
  <c r="J131"/>
  <c r="J132"/>
  <c r="J133"/>
  <c r="J134"/>
  <c r="J135"/>
  <c r="J136"/>
  <c r="J137"/>
  <c r="J138"/>
  <c r="J139"/>
  <c r="J140"/>
  <c r="J141"/>
  <c r="J142"/>
  <c r="J143"/>
  <c r="J144"/>
  <c r="J145"/>
  <c r="J146"/>
  <c r="J147"/>
  <c r="J148"/>
  <c r="J149"/>
  <c r="J150"/>
  <c r="J151"/>
  <c r="J152"/>
  <c r="J153"/>
  <c r="J154"/>
  <c r="J155"/>
  <c r="J156"/>
  <c r="J157"/>
  <c r="J158"/>
  <c r="J159"/>
  <c r="J160"/>
  <c r="J161"/>
  <c r="J162"/>
  <c r="J163"/>
  <c r="J164"/>
  <c r="J5"/>
  <c r="Y6" i="3"/>
  <c r="U7"/>
  <c r="V7" s="1"/>
  <c r="H9"/>
  <c r="N9" s="1"/>
  <c r="H10"/>
  <c r="N10" s="1"/>
  <c r="H11"/>
  <c r="N11" s="1"/>
  <c r="H12"/>
  <c r="N12" s="1"/>
  <c r="H13"/>
  <c r="N13" s="1"/>
  <c r="H14"/>
  <c r="N14" s="1"/>
  <c r="H15"/>
  <c r="N15" s="1"/>
  <c r="H16"/>
  <c r="N16" s="1"/>
  <c r="H17"/>
  <c r="N17" s="1"/>
  <c r="H18"/>
  <c r="N18" s="1"/>
  <c r="H19"/>
  <c r="N19" s="1"/>
  <c r="H20"/>
  <c r="N20" s="1"/>
  <c r="H21"/>
  <c r="N21" s="1"/>
  <c r="H22"/>
  <c r="N22" s="1"/>
  <c r="H23"/>
  <c r="N23" s="1"/>
  <c r="H24"/>
  <c r="N24" s="1"/>
  <c r="H25"/>
  <c r="N25" s="1"/>
  <c r="H26"/>
  <c r="N26" s="1"/>
  <c r="H27"/>
  <c r="N27" s="1"/>
  <c r="H28"/>
  <c r="N28" s="1"/>
  <c r="H29"/>
  <c r="N29" s="1"/>
  <c r="H30"/>
  <c r="N30" s="1"/>
  <c r="H31"/>
  <c r="N31" s="1"/>
  <c r="H32"/>
  <c r="N32" s="1"/>
  <c r="H33"/>
  <c r="N33" s="1"/>
  <c r="H34"/>
  <c r="N34" s="1"/>
  <c r="H35"/>
  <c r="N35" s="1"/>
  <c r="H36"/>
  <c r="N36" s="1"/>
  <c r="H37"/>
  <c r="N37" s="1"/>
  <c r="H38"/>
  <c r="N38" s="1"/>
  <c r="H39"/>
  <c r="N39" s="1"/>
  <c r="H40"/>
  <c r="N40" s="1"/>
  <c r="H41"/>
  <c r="N41" s="1"/>
  <c r="H42"/>
  <c r="N42" s="1"/>
  <c r="H43"/>
  <c r="N43" s="1"/>
  <c r="H44"/>
  <c r="N44" s="1"/>
  <c r="H45"/>
  <c r="N45" s="1"/>
  <c r="H46"/>
  <c r="N46" s="1"/>
  <c r="H47"/>
  <c r="N47" s="1"/>
  <c r="H48"/>
  <c r="N48" s="1"/>
  <c r="H49"/>
  <c r="N49" s="1"/>
  <c r="H50"/>
  <c r="N50" s="1"/>
  <c r="H51"/>
  <c r="N51" s="1"/>
  <c r="H52"/>
  <c r="N52" s="1"/>
  <c r="H53"/>
  <c r="N53" s="1"/>
  <c r="H54"/>
  <c r="N54" s="1"/>
  <c r="H55"/>
  <c r="N55" s="1"/>
  <c r="H56"/>
  <c r="N56" s="1"/>
  <c r="H57"/>
  <c r="N57" s="1"/>
  <c r="L8" i="1"/>
  <c r="M8" s="1"/>
  <c r="L9"/>
  <c r="M9" s="1"/>
  <c r="AF10"/>
  <c r="N11"/>
  <c r="U12"/>
  <c r="V12" s="1"/>
  <c r="N13"/>
  <c r="H14"/>
  <c r="AE14" s="1"/>
  <c r="AG14" s="1"/>
  <c r="H15"/>
  <c r="AE15" s="1"/>
  <c r="H16"/>
  <c r="AE16" s="1"/>
  <c r="AG16" s="1"/>
  <c r="H17"/>
  <c r="AE17" s="1"/>
  <c r="H18"/>
  <c r="AE18" s="1"/>
  <c r="AG18" s="1"/>
  <c r="H19"/>
  <c r="AE19" s="1"/>
  <c r="H20"/>
  <c r="AE20" s="1"/>
  <c r="AG20" s="1"/>
  <c r="H21"/>
  <c r="AE21" s="1"/>
  <c r="H22"/>
  <c r="AE22" s="1"/>
  <c r="AG22" s="1"/>
  <c r="H23"/>
  <c r="AE23" s="1"/>
  <c r="H24"/>
  <c r="AE24" s="1"/>
  <c r="AG24" s="1"/>
  <c r="H25"/>
  <c r="AE25" s="1"/>
  <c r="H26"/>
  <c r="AE26" s="1"/>
  <c r="AG26" s="1"/>
  <c r="H27"/>
  <c r="AE27" s="1"/>
  <c r="H28"/>
  <c r="AE28" s="1"/>
  <c r="AG28" s="1"/>
  <c r="H29"/>
  <c r="AE29" s="1"/>
  <c r="H30"/>
  <c r="AE30" s="1"/>
  <c r="AG30" s="1"/>
  <c r="H31"/>
  <c r="U31" s="1"/>
  <c r="V31" s="1"/>
  <c r="H32"/>
  <c r="AE32" s="1"/>
  <c r="AG32" s="1"/>
  <c r="H33"/>
  <c r="AE33" s="1"/>
  <c r="H34"/>
  <c r="AE34" s="1"/>
  <c r="AG34" s="1"/>
  <c r="H35"/>
  <c r="AE35" s="1"/>
  <c r="H36"/>
  <c r="AE36" s="1"/>
  <c r="AG36" s="1"/>
  <c r="H37"/>
  <c r="AE37" s="1"/>
  <c r="H38"/>
  <c r="AE38" s="1"/>
  <c r="AG38" s="1"/>
  <c r="H39"/>
  <c r="AE39" s="1"/>
  <c r="H40"/>
  <c r="AE40" s="1"/>
  <c r="AG40" s="1"/>
  <c r="H41"/>
  <c r="AE41" s="1"/>
  <c r="H42"/>
  <c r="AE42" s="1"/>
  <c r="AG42" s="1"/>
  <c r="H43"/>
  <c r="AE43" s="1"/>
  <c r="H44"/>
  <c r="AE44" s="1"/>
  <c r="AG44" s="1"/>
  <c r="H45"/>
  <c r="AE45" s="1"/>
  <c r="H46"/>
  <c r="AE46" s="1"/>
  <c r="AG46" s="1"/>
  <c r="H47"/>
  <c r="AE47" s="1"/>
  <c r="H48"/>
  <c r="AE48" s="1"/>
  <c r="AG48" s="1"/>
  <c r="H49"/>
  <c r="AE49" s="1"/>
  <c r="H50"/>
  <c r="AE50" s="1"/>
  <c r="AG50" s="1"/>
  <c r="H51"/>
  <c r="AE51" s="1"/>
  <c r="H52"/>
  <c r="AE52" s="1"/>
  <c r="AG52" s="1"/>
  <c r="H53"/>
  <c r="AE53" s="1"/>
  <c r="H54"/>
  <c r="AE54" s="1"/>
  <c r="AG54" s="1"/>
  <c r="H55"/>
  <c r="AE55" s="1"/>
  <c r="H56"/>
  <c r="AE56" s="1"/>
  <c r="AG56" s="1"/>
  <c r="H57"/>
  <c r="AE57" s="1"/>
  <c r="H58"/>
  <c r="AE58" s="1"/>
  <c r="AG58" s="1"/>
  <c r="H59"/>
  <c r="AE59" s="1"/>
  <c r="H60"/>
  <c r="AE60" s="1"/>
  <c r="AG60" s="1"/>
  <c r="H61"/>
  <c r="AE61" s="1"/>
  <c r="H62"/>
  <c r="AE62" s="1"/>
  <c r="AG62" s="1"/>
  <c r="H63"/>
  <c r="AE63" s="1"/>
  <c r="H64"/>
  <c r="AE64" s="1"/>
  <c r="AG64" s="1"/>
  <c r="H65"/>
  <c r="AE65" s="1"/>
  <c r="H66"/>
  <c r="AE66" s="1"/>
  <c r="AG66" s="1"/>
  <c r="H67"/>
  <c r="AE67" s="1"/>
  <c r="H68"/>
  <c r="AE68" s="1"/>
  <c r="AG68" s="1"/>
  <c r="H69"/>
  <c r="AE69" s="1"/>
  <c r="H70"/>
  <c r="AE70" s="1"/>
  <c r="AG70" s="1"/>
  <c r="H71"/>
  <c r="AE71" s="1"/>
  <c r="H72"/>
  <c r="AE72" s="1"/>
  <c r="AG72" s="1"/>
  <c r="H73"/>
  <c r="AE73" s="1"/>
  <c r="H74"/>
  <c r="AE74" s="1"/>
  <c r="AG74" s="1"/>
  <c r="H75"/>
  <c r="AE75" s="1"/>
  <c r="H76"/>
  <c r="AE76" s="1"/>
  <c r="AG76" s="1"/>
  <c r="N10"/>
  <c r="S7"/>
  <c r="T7"/>
  <c r="S8"/>
  <c r="T8"/>
  <c r="S9"/>
  <c r="T9"/>
  <c r="S10"/>
  <c r="T10"/>
  <c r="S11"/>
  <c r="T11"/>
  <c r="S12"/>
  <c r="T12"/>
  <c r="S13"/>
  <c r="T13"/>
  <c r="S14"/>
  <c r="T14"/>
  <c r="S15"/>
  <c r="T15"/>
  <c r="S16"/>
  <c r="T16"/>
  <c r="S17"/>
  <c r="T17"/>
  <c r="S18"/>
  <c r="T18"/>
  <c r="S19"/>
  <c r="T19"/>
  <c r="S20"/>
  <c r="T20"/>
  <c r="S21"/>
  <c r="T21"/>
  <c r="S22"/>
  <c r="T22"/>
  <c r="S23"/>
  <c r="T23"/>
  <c r="S24"/>
  <c r="T24"/>
  <c r="S25"/>
  <c r="T25"/>
  <c r="S26"/>
  <c r="T26"/>
  <c r="S27"/>
  <c r="T27"/>
  <c r="S28"/>
  <c r="T28"/>
  <c r="S29"/>
  <c r="T29"/>
  <c r="S30"/>
  <c r="T30"/>
  <c r="S31"/>
  <c r="T31"/>
  <c r="S32"/>
  <c r="T32"/>
  <c r="S33"/>
  <c r="T33"/>
  <c r="S34"/>
  <c r="T34"/>
  <c r="S35"/>
  <c r="T35"/>
  <c r="S36"/>
  <c r="T36"/>
  <c r="S37"/>
  <c r="T37"/>
  <c r="S38"/>
  <c r="T38"/>
  <c r="S39"/>
  <c r="T39"/>
  <c r="S40"/>
  <c r="T40"/>
  <c r="S41"/>
  <c r="T41"/>
  <c r="S42"/>
  <c r="T42"/>
  <c r="S43"/>
  <c r="T43"/>
  <c r="S44"/>
  <c r="T44"/>
  <c r="S45"/>
  <c r="T45"/>
  <c r="S46"/>
  <c r="T46"/>
  <c r="S47"/>
  <c r="T47"/>
  <c r="S48"/>
  <c r="T48"/>
  <c r="S49"/>
  <c r="T49"/>
  <c r="S50"/>
  <c r="T50"/>
  <c r="S51"/>
  <c r="T51"/>
  <c r="S52"/>
  <c r="T52"/>
  <c r="S53"/>
  <c r="T53"/>
  <c r="S54"/>
  <c r="T54"/>
  <c r="S55"/>
  <c r="T55"/>
  <c r="S56"/>
  <c r="T56"/>
  <c r="S57"/>
  <c r="T57"/>
  <c r="S58"/>
  <c r="T58"/>
  <c r="S59"/>
  <c r="T59"/>
  <c r="S60"/>
  <c r="T60"/>
  <c r="S61"/>
  <c r="T61"/>
  <c r="S62"/>
  <c r="T62"/>
  <c r="S63"/>
  <c r="T63"/>
  <c r="S64"/>
  <c r="T64"/>
  <c r="S65"/>
  <c r="T65"/>
  <c r="S66"/>
  <c r="T66"/>
  <c r="S67"/>
  <c r="T67"/>
  <c r="S68"/>
  <c r="T68"/>
  <c r="S69"/>
  <c r="T69"/>
  <c r="S70"/>
  <c r="T70"/>
  <c r="S71"/>
  <c r="T71"/>
  <c r="S72"/>
  <c r="T72"/>
  <c r="S73"/>
  <c r="T73"/>
  <c r="S74"/>
  <c r="T74"/>
  <c r="S75"/>
  <c r="T75"/>
  <c r="S76"/>
  <c r="T76"/>
  <c r="AG75" l="1"/>
  <c r="AF75"/>
  <c r="AG71"/>
  <c r="AF71"/>
  <c r="AG67"/>
  <c r="AF67"/>
  <c r="AG63"/>
  <c r="AF63"/>
  <c r="AG59"/>
  <c r="AF59"/>
  <c r="AG55"/>
  <c r="AF55"/>
  <c r="AG51"/>
  <c r="AF51"/>
  <c r="AG47"/>
  <c r="AF47"/>
  <c r="AG43"/>
  <c r="AF43"/>
  <c r="AG39"/>
  <c r="AF39"/>
  <c r="AG35"/>
  <c r="AF35"/>
  <c r="Y31"/>
  <c r="AE31"/>
  <c r="AG27"/>
  <c r="AF27"/>
  <c r="AG23"/>
  <c r="AF23"/>
  <c r="AG19"/>
  <c r="AF19"/>
  <c r="AG15"/>
  <c r="AF15"/>
  <c r="AG73"/>
  <c r="AF73"/>
  <c r="AG69"/>
  <c r="AF69"/>
  <c r="AG65"/>
  <c r="AF65"/>
  <c r="AG61"/>
  <c r="AF61"/>
  <c r="AG57"/>
  <c r="AF57"/>
  <c r="AG53"/>
  <c r="AF53"/>
  <c r="AG49"/>
  <c r="AF49"/>
  <c r="AG45"/>
  <c r="AF45"/>
  <c r="AG41"/>
  <c r="AF41"/>
  <c r="AG37"/>
  <c r="AF37"/>
  <c r="AG33"/>
  <c r="AF33"/>
  <c r="AG29"/>
  <c r="AF29"/>
  <c r="AG25"/>
  <c r="AF25"/>
  <c r="AG21"/>
  <c r="AF21"/>
  <c r="AG17"/>
  <c r="AF17"/>
  <c r="Y55" i="3"/>
  <c r="Y51"/>
  <c r="U39"/>
  <c r="Y39"/>
  <c r="U27"/>
  <c r="V27" s="1"/>
  <c r="Y27"/>
  <c r="U15"/>
  <c r="V15" s="1"/>
  <c r="Y15"/>
  <c r="AE48"/>
  <c r="Y48"/>
  <c r="L54"/>
  <c r="Y54"/>
  <c r="L50"/>
  <c r="Y50"/>
  <c r="L46"/>
  <c r="Y46"/>
  <c r="L42"/>
  <c r="Y42"/>
  <c r="L38"/>
  <c r="Y38"/>
  <c r="L34"/>
  <c r="Y34"/>
  <c r="L30"/>
  <c r="Y30"/>
  <c r="L26"/>
  <c r="Y26"/>
  <c r="U22"/>
  <c r="V22" s="1"/>
  <c r="Y22"/>
  <c r="U18"/>
  <c r="V18" s="1"/>
  <c r="Y18"/>
  <c r="U14"/>
  <c r="V14" s="1"/>
  <c r="Y14"/>
  <c r="U10"/>
  <c r="V10" s="1"/>
  <c r="Y10"/>
  <c r="Y43"/>
  <c r="Y35"/>
  <c r="Y19"/>
  <c r="U11"/>
  <c r="V11" s="1"/>
  <c r="Y11"/>
  <c r="AE56"/>
  <c r="Y56"/>
  <c r="AE52"/>
  <c r="Y52"/>
  <c r="AE44"/>
  <c r="Y44"/>
  <c r="AE36"/>
  <c r="Y36"/>
  <c r="AE32"/>
  <c r="Y32"/>
  <c r="AE28"/>
  <c r="Y28"/>
  <c r="AE24"/>
  <c r="Y24"/>
  <c r="Y20"/>
  <c r="Y16"/>
  <c r="Y12"/>
  <c r="Y8"/>
  <c r="U47"/>
  <c r="V47" s="1"/>
  <c r="Y47"/>
  <c r="U31"/>
  <c r="V31" s="1"/>
  <c r="Y31"/>
  <c r="Y23"/>
  <c r="Y7"/>
  <c r="AE40"/>
  <c r="Y40"/>
  <c r="L57"/>
  <c r="Y57"/>
  <c r="Y53"/>
  <c r="L49"/>
  <c r="Y49"/>
  <c r="L45"/>
  <c r="Y45"/>
  <c r="L41"/>
  <c r="Y41"/>
  <c r="Y37"/>
  <c r="L33"/>
  <c r="Y33"/>
  <c r="L29"/>
  <c r="Y29"/>
  <c r="L25"/>
  <c r="Y25"/>
  <c r="L21"/>
  <c r="Y21"/>
  <c r="L17"/>
  <c r="Y17"/>
  <c r="L13"/>
  <c r="Y13"/>
  <c r="L9"/>
  <c r="Y9"/>
  <c r="AF76" i="1"/>
  <c r="Y76"/>
  <c r="N72"/>
  <c r="Y72"/>
  <c r="L64"/>
  <c r="M64" s="1"/>
  <c r="Y64"/>
  <c r="L56"/>
  <c r="M56" s="1"/>
  <c r="Y56"/>
  <c r="L48"/>
  <c r="M48" s="1"/>
  <c r="Y48"/>
  <c r="N40"/>
  <c r="Y40"/>
  <c r="U36"/>
  <c r="V36" s="1"/>
  <c r="Y36"/>
  <c r="AF28"/>
  <c r="Y28"/>
  <c r="N24"/>
  <c r="Y24"/>
  <c r="U20"/>
  <c r="V20" s="1"/>
  <c r="Y20"/>
  <c r="N16"/>
  <c r="Y16"/>
  <c r="U73"/>
  <c r="V73" s="1"/>
  <c r="Y73"/>
  <c r="N74"/>
  <c r="Y74"/>
  <c r="L70"/>
  <c r="M70" s="1"/>
  <c r="Y70"/>
  <c r="N66"/>
  <c r="Y66"/>
  <c r="L62"/>
  <c r="M62" s="1"/>
  <c r="Y62"/>
  <c r="AF58"/>
  <c r="Y58"/>
  <c r="L54"/>
  <c r="M54" s="1"/>
  <c r="Y54"/>
  <c r="N50"/>
  <c r="Y50"/>
  <c r="L46"/>
  <c r="M46" s="1"/>
  <c r="Y46"/>
  <c r="N42"/>
  <c r="Y42"/>
  <c r="U38"/>
  <c r="V38" s="1"/>
  <c r="Y38"/>
  <c r="N34"/>
  <c r="Y34"/>
  <c r="L30"/>
  <c r="M30" s="1"/>
  <c r="Y30"/>
  <c r="N26"/>
  <c r="Y26"/>
  <c r="L22"/>
  <c r="M22" s="1"/>
  <c r="Y22"/>
  <c r="N18"/>
  <c r="Y18"/>
  <c r="L14"/>
  <c r="M14" s="1"/>
  <c r="Y14"/>
  <c r="L75"/>
  <c r="M75" s="1"/>
  <c r="Y75"/>
  <c r="U71"/>
  <c r="V71" s="1"/>
  <c r="Y71"/>
  <c r="L67"/>
  <c r="M67" s="1"/>
  <c r="Y67"/>
  <c r="U63"/>
  <c r="V63" s="1"/>
  <c r="Y63"/>
  <c r="L59"/>
  <c r="M59" s="1"/>
  <c r="Y59"/>
  <c r="U55"/>
  <c r="V55" s="1"/>
  <c r="Y55"/>
  <c r="N51"/>
  <c r="Y51"/>
  <c r="U47"/>
  <c r="V47" s="1"/>
  <c r="Y47"/>
  <c r="L43"/>
  <c r="M43" s="1"/>
  <c r="Y43"/>
  <c r="U39"/>
  <c r="V39" s="1"/>
  <c r="Y39"/>
  <c r="L35"/>
  <c r="M35" s="1"/>
  <c r="Y35"/>
  <c r="L27"/>
  <c r="M27" s="1"/>
  <c r="Y27"/>
  <c r="U23"/>
  <c r="V23" s="1"/>
  <c r="Y23"/>
  <c r="N19"/>
  <c r="Y19"/>
  <c r="U15"/>
  <c r="V15" s="1"/>
  <c r="Y15"/>
  <c r="U68"/>
  <c r="V68" s="1"/>
  <c r="Y68"/>
  <c r="U60"/>
  <c r="V60" s="1"/>
  <c r="Y60"/>
  <c r="N52"/>
  <c r="Y52"/>
  <c r="U44"/>
  <c r="V44" s="1"/>
  <c r="Y44"/>
  <c r="L32"/>
  <c r="M32" s="1"/>
  <c r="Y32"/>
  <c r="N69"/>
  <c r="Y69"/>
  <c r="L65"/>
  <c r="M65" s="1"/>
  <c r="Y65"/>
  <c r="N61"/>
  <c r="Y61"/>
  <c r="L57"/>
  <c r="M57" s="1"/>
  <c r="Y57"/>
  <c r="N53"/>
  <c r="Y53"/>
  <c r="N49"/>
  <c r="Y49"/>
  <c r="N45"/>
  <c r="Y45"/>
  <c r="L41"/>
  <c r="M41" s="1"/>
  <c r="Y41"/>
  <c r="N37"/>
  <c r="Y37"/>
  <c r="L33"/>
  <c r="M33" s="1"/>
  <c r="Y33"/>
  <c r="N29"/>
  <c r="Y29"/>
  <c r="L25"/>
  <c r="M25" s="1"/>
  <c r="Y25"/>
  <c r="N21"/>
  <c r="Y21"/>
  <c r="N17"/>
  <c r="Y17"/>
  <c r="U51"/>
  <c r="V51" s="1"/>
  <c r="AF46"/>
  <c r="N39"/>
  <c r="AE14" i="3"/>
  <c r="L10"/>
  <c r="N55" i="1"/>
  <c r="L51"/>
  <c r="M51" s="1"/>
  <c r="U19"/>
  <c r="V19" s="1"/>
  <c r="N71"/>
  <c r="N43"/>
  <c r="U35"/>
  <c r="V35" s="1"/>
  <c r="L53" i="3"/>
  <c r="AE7"/>
  <c r="AE51"/>
  <c r="U19"/>
  <c r="V19" s="1"/>
  <c r="U54"/>
  <c r="V54" s="1"/>
  <c r="U42"/>
  <c r="V42" s="1"/>
  <c r="AE55"/>
  <c r="U51"/>
  <c r="V51" s="1"/>
  <c r="AE43"/>
  <c r="AE35"/>
  <c r="U23"/>
  <c r="V23" s="1"/>
  <c r="AE18"/>
  <c r="U55"/>
  <c r="V55" s="1"/>
  <c r="U43"/>
  <c r="V43" s="1"/>
  <c r="U35"/>
  <c r="V35" s="1"/>
  <c r="U26"/>
  <c r="V26" s="1"/>
  <c r="AE19"/>
  <c r="N7" i="1"/>
  <c r="U67"/>
  <c r="V67" s="1"/>
  <c r="N35"/>
  <c r="L19"/>
  <c r="M19" s="1"/>
  <c r="L22" i="3"/>
  <c r="N75" i="1"/>
  <c r="N67"/>
  <c r="N23"/>
  <c r="AE16" i="3"/>
  <c r="N33" i="1"/>
  <c r="U24"/>
  <c r="V24" s="1"/>
  <c r="AF12"/>
  <c r="U41" i="3"/>
  <c r="V41" s="1"/>
  <c r="AE47"/>
  <c r="AE39"/>
  <c r="U25"/>
  <c r="V25" s="1"/>
  <c r="AE15"/>
  <c r="AE11"/>
  <c r="N56" i="1"/>
  <c r="AE31" i="3"/>
  <c r="AE27"/>
  <c r="L72" i="1"/>
  <c r="M72" s="1"/>
  <c r="N46"/>
  <c r="L40"/>
  <c r="M40" s="1"/>
  <c r="L14" i="3"/>
  <c r="N68" i="1"/>
  <c r="L38"/>
  <c r="M38" s="1"/>
  <c r="AF30"/>
  <c r="U38" i="3"/>
  <c r="V38" s="1"/>
  <c r="AE22"/>
  <c r="L18"/>
  <c r="AE10"/>
  <c r="AF52" i="1"/>
  <c r="L24"/>
  <c r="M24" s="1"/>
  <c r="AF16"/>
  <c r="U28"/>
  <c r="V28" s="1"/>
  <c r="U57" i="3"/>
  <c r="V57" s="1"/>
  <c r="AE37"/>
  <c r="AE20"/>
  <c r="AE12"/>
  <c r="U52" i="1"/>
  <c r="V52" s="1"/>
  <c r="N20"/>
  <c r="U8"/>
  <c r="V8" s="1"/>
  <c r="U76"/>
  <c r="V76" s="1"/>
  <c r="N48"/>
  <c r="N36"/>
  <c r="L16"/>
  <c r="M16" s="1"/>
  <c r="N8"/>
  <c r="AF74"/>
  <c r="U72"/>
  <c r="V72" s="1"/>
  <c r="AF68"/>
  <c r="AF56"/>
  <c r="AF44"/>
  <c r="AE53" i="3"/>
  <c r="L37"/>
  <c r="AE8"/>
  <c r="AE57"/>
  <c r="U45"/>
  <c r="V45" s="1"/>
  <c r="AE41"/>
  <c r="U29"/>
  <c r="V29" s="1"/>
  <c r="AE25"/>
  <c r="U21"/>
  <c r="V21" s="1"/>
  <c r="U17"/>
  <c r="V17" s="1"/>
  <c r="U13"/>
  <c r="V13" s="1"/>
  <c r="AF62" i="1"/>
  <c r="N58"/>
  <c r="U56"/>
  <c r="V56" s="1"/>
  <c r="AF48"/>
  <c r="U41"/>
  <c r="V41" s="1"/>
  <c r="U40"/>
  <c r="V40" s="1"/>
  <c r="AF36"/>
  <c r="N30"/>
  <c r="U25"/>
  <c r="V25" s="1"/>
  <c r="AF24"/>
  <c r="U22"/>
  <c r="V22" s="1"/>
  <c r="AF20"/>
  <c r="AF14"/>
  <c r="U49" i="3"/>
  <c r="V49" s="1"/>
  <c r="U46"/>
  <c r="V46" s="1"/>
  <c r="AE45"/>
  <c r="U33"/>
  <c r="V33" s="1"/>
  <c r="U30"/>
  <c r="V30" s="1"/>
  <c r="AE29"/>
  <c r="AE21"/>
  <c r="AE17"/>
  <c r="AE13"/>
  <c r="L73" i="1"/>
  <c r="M73" s="1"/>
  <c r="N65"/>
  <c r="N62"/>
  <c r="U46"/>
  <c r="V46" s="1"/>
  <c r="N14"/>
  <c r="U53" i="3"/>
  <c r="V53" s="1"/>
  <c r="U50"/>
  <c r="V50" s="1"/>
  <c r="AE49"/>
  <c r="U37"/>
  <c r="V37" s="1"/>
  <c r="U34"/>
  <c r="V34" s="1"/>
  <c r="AE33"/>
  <c r="U9"/>
  <c r="V9" s="1"/>
  <c r="AE54"/>
  <c r="AE50"/>
  <c r="AE46"/>
  <c r="AE42"/>
  <c r="AE38"/>
  <c r="AE34"/>
  <c r="AE30"/>
  <c r="AE26"/>
  <c r="AE9"/>
  <c r="L56"/>
  <c r="L52"/>
  <c r="L40"/>
  <c r="L24"/>
  <c r="AE23"/>
  <c r="L20"/>
  <c r="L16"/>
  <c r="L12"/>
  <c r="L8"/>
  <c r="U56"/>
  <c r="V56" s="1"/>
  <c r="L55"/>
  <c r="U52"/>
  <c r="V52" s="1"/>
  <c r="L51"/>
  <c r="U48"/>
  <c r="V48" s="1"/>
  <c r="L47"/>
  <c r="U44"/>
  <c r="V44" s="1"/>
  <c r="L43"/>
  <c r="U40"/>
  <c r="V40" s="1"/>
  <c r="L39"/>
  <c r="U36"/>
  <c r="V36" s="1"/>
  <c r="L35"/>
  <c r="U32"/>
  <c r="V32" s="1"/>
  <c r="L31"/>
  <c r="U28"/>
  <c r="V28" s="1"/>
  <c r="L27"/>
  <c r="U24"/>
  <c r="V24" s="1"/>
  <c r="L23"/>
  <c r="U20"/>
  <c r="V20" s="1"/>
  <c r="L19"/>
  <c r="U16"/>
  <c r="V16" s="1"/>
  <c r="L15"/>
  <c r="U12"/>
  <c r="V12" s="1"/>
  <c r="L11"/>
  <c r="U8"/>
  <c r="L7"/>
  <c r="L48"/>
  <c r="L44"/>
  <c r="L36"/>
  <c r="L32"/>
  <c r="L28"/>
  <c r="U57" i="1"/>
  <c r="V57" s="1"/>
  <c r="U17"/>
  <c r="V17" s="1"/>
  <c r="L17"/>
  <c r="M17" s="1"/>
  <c r="U54"/>
  <c r="V54" s="1"/>
  <c r="U49"/>
  <c r="V49" s="1"/>
  <c r="L49"/>
  <c r="M49" s="1"/>
  <c r="AF42"/>
  <c r="AF26"/>
  <c r="U9"/>
  <c r="V9" s="1"/>
  <c r="U65"/>
  <c r="V65" s="1"/>
  <c r="U62"/>
  <c r="V62" s="1"/>
  <c r="U33"/>
  <c r="V33" s="1"/>
  <c r="U30"/>
  <c r="V30" s="1"/>
  <c r="U14"/>
  <c r="V14" s="1"/>
  <c r="L11"/>
  <c r="M11" s="1"/>
  <c r="U70"/>
  <c r="V70" s="1"/>
  <c r="AF60"/>
  <c r="AF64"/>
  <c r="N64"/>
  <c r="N59"/>
  <c r="AF32"/>
  <c r="N32"/>
  <c r="N27"/>
  <c r="N76"/>
  <c r="U75"/>
  <c r="V75" s="1"/>
  <c r="N73"/>
  <c r="AF72"/>
  <c r="AF66"/>
  <c r="N63"/>
  <c r="AF54"/>
  <c r="N54"/>
  <c r="U48"/>
  <c r="V48" s="1"/>
  <c r="N44"/>
  <c r="U43"/>
  <c r="V43" s="1"/>
  <c r="N41"/>
  <c r="AF40"/>
  <c r="AF34"/>
  <c r="N31"/>
  <c r="AF22"/>
  <c r="N22"/>
  <c r="U16"/>
  <c r="V16" s="1"/>
  <c r="N12"/>
  <c r="U11"/>
  <c r="N9"/>
  <c r="AF8"/>
  <c r="AF70"/>
  <c r="N70"/>
  <c r="U64"/>
  <c r="V64" s="1"/>
  <c r="N60"/>
  <c r="U59"/>
  <c r="V59" s="1"/>
  <c r="N57"/>
  <c r="AF50"/>
  <c r="N47"/>
  <c r="AF38"/>
  <c r="N38"/>
  <c r="U32"/>
  <c r="V32" s="1"/>
  <c r="N28"/>
  <c r="U27"/>
  <c r="V27" s="1"/>
  <c r="N25"/>
  <c r="AF18"/>
  <c r="N15"/>
  <c r="L74"/>
  <c r="M74" s="1"/>
  <c r="L69"/>
  <c r="M69" s="1"/>
  <c r="L66"/>
  <c r="M66" s="1"/>
  <c r="L61"/>
  <c r="M61" s="1"/>
  <c r="L37"/>
  <c r="M37" s="1"/>
  <c r="L58"/>
  <c r="M58" s="1"/>
  <c r="L53"/>
  <c r="M53" s="1"/>
  <c r="L50"/>
  <c r="M50" s="1"/>
  <c r="L45"/>
  <c r="M45" s="1"/>
  <c r="L42"/>
  <c r="M42" s="1"/>
  <c r="L34"/>
  <c r="M34" s="1"/>
  <c r="L29"/>
  <c r="M29" s="1"/>
  <c r="L26"/>
  <c r="M26" s="1"/>
  <c r="L21"/>
  <c r="M21" s="1"/>
  <c r="L18"/>
  <c r="M18" s="1"/>
  <c r="L13"/>
  <c r="M13" s="1"/>
  <c r="L10"/>
  <c r="M10" s="1"/>
  <c r="L76"/>
  <c r="M76" s="1"/>
  <c r="U74"/>
  <c r="V74" s="1"/>
  <c r="L71"/>
  <c r="M71" s="1"/>
  <c r="U69"/>
  <c r="V69" s="1"/>
  <c r="L68"/>
  <c r="M68" s="1"/>
  <c r="U66"/>
  <c r="V66" s="1"/>
  <c r="L63"/>
  <c r="M63" s="1"/>
  <c r="U61"/>
  <c r="V61" s="1"/>
  <c r="L60"/>
  <c r="M60" s="1"/>
  <c r="U58"/>
  <c r="V58" s="1"/>
  <c r="L55"/>
  <c r="M55" s="1"/>
  <c r="U53"/>
  <c r="V53" s="1"/>
  <c r="L52"/>
  <c r="M52" s="1"/>
  <c r="U50"/>
  <c r="V50" s="1"/>
  <c r="L47"/>
  <c r="M47" s="1"/>
  <c r="U45"/>
  <c r="V45" s="1"/>
  <c r="L44"/>
  <c r="M44" s="1"/>
  <c r="U42"/>
  <c r="V42" s="1"/>
  <c r="L39"/>
  <c r="M39" s="1"/>
  <c r="U37"/>
  <c r="V37" s="1"/>
  <c r="L36"/>
  <c r="M36" s="1"/>
  <c r="U34"/>
  <c r="V34" s="1"/>
  <c r="L31"/>
  <c r="M31" s="1"/>
  <c r="U29"/>
  <c r="V29" s="1"/>
  <c r="L28"/>
  <c r="M28" s="1"/>
  <c r="U26"/>
  <c r="V26" s="1"/>
  <c r="L23"/>
  <c r="M23" s="1"/>
  <c r="U21"/>
  <c r="V21" s="1"/>
  <c r="L20"/>
  <c r="M20" s="1"/>
  <c r="U18"/>
  <c r="V18" s="1"/>
  <c r="L15"/>
  <c r="M15" s="1"/>
  <c r="U13"/>
  <c r="V13" s="1"/>
  <c r="L12"/>
  <c r="M12" s="1"/>
  <c r="U10"/>
  <c r="L7"/>
  <c r="M7" s="1"/>
  <c r="AF34" i="3" l="1"/>
  <c r="AG34"/>
  <c r="AF50"/>
  <c r="AG50"/>
  <c r="AF11"/>
  <c r="AG11"/>
  <c r="AF7"/>
  <c r="AG7"/>
  <c r="AF40"/>
  <c r="AG40"/>
  <c r="AF28"/>
  <c r="AG28"/>
  <c r="AF36"/>
  <c r="AG36"/>
  <c r="AF52"/>
  <c r="AG52"/>
  <c r="AF48"/>
  <c r="AG48"/>
  <c r="AF49"/>
  <c r="AG49"/>
  <c r="AF45"/>
  <c r="AG45"/>
  <c r="AF25"/>
  <c r="AG25"/>
  <c r="AF37"/>
  <c r="AG37"/>
  <c r="AF22"/>
  <c r="AG22"/>
  <c r="AF39"/>
  <c r="AG39"/>
  <c r="AF18"/>
  <c r="AG18"/>
  <c r="AF43"/>
  <c r="AG43"/>
  <c r="AF51"/>
  <c r="AG51"/>
  <c r="AF14"/>
  <c r="AG14"/>
  <c r="AF42"/>
  <c r="AG42"/>
  <c r="AF33"/>
  <c r="AG33"/>
  <c r="AF13"/>
  <c r="AG13"/>
  <c r="AF47"/>
  <c r="AG47"/>
  <c r="AF19"/>
  <c r="AG19"/>
  <c r="AF9"/>
  <c r="AG9"/>
  <c r="AF30"/>
  <c r="AG30"/>
  <c r="AF38"/>
  <c r="AG38"/>
  <c r="AF46"/>
  <c r="AG46"/>
  <c r="AF54"/>
  <c r="AG54"/>
  <c r="AF17"/>
  <c r="AG17"/>
  <c r="AF29"/>
  <c r="AG29"/>
  <c r="AF41"/>
  <c r="AG41"/>
  <c r="AF20"/>
  <c r="AG20"/>
  <c r="AF35"/>
  <c r="AG35"/>
  <c r="AF24"/>
  <c r="AG24"/>
  <c r="AF32"/>
  <c r="AG32"/>
  <c r="AF44"/>
  <c r="AG44"/>
  <c r="AF56"/>
  <c r="AG56"/>
  <c r="AF26"/>
  <c r="AG26"/>
  <c r="AF21"/>
  <c r="AG21"/>
  <c r="AF27"/>
  <c r="AG27"/>
  <c r="AF23"/>
  <c r="AG23"/>
  <c r="AF57"/>
  <c r="AG57"/>
  <c r="AF53"/>
  <c r="AG53"/>
  <c r="AF12"/>
  <c r="AG12"/>
  <c r="AF10"/>
  <c r="AG10"/>
  <c r="AF31"/>
  <c r="AG31"/>
  <c r="AF15"/>
  <c r="AG15"/>
  <c r="AF16"/>
  <c r="AG16"/>
  <c r="AF55"/>
  <c r="AG55"/>
  <c r="AG31" i="1"/>
  <c r="AF31"/>
  <c r="AF8" i="3"/>
  <c r="AG8"/>
  <c r="C4" i="14"/>
  <c r="C6"/>
  <c r="C5"/>
  <c r="U6" i="3"/>
  <c r="V6" s="1"/>
  <c r="N5" i="1"/>
  <c r="AF6"/>
  <c r="AE5" i="2"/>
  <c r="AF5" l="1"/>
  <c r="AG5"/>
  <c r="AE5" i="3"/>
  <c r="Y5"/>
  <c r="G4" i="14" s="1"/>
  <c r="L6" i="1"/>
  <c r="AE6" i="3"/>
  <c r="L6"/>
  <c r="N6" i="1"/>
  <c r="U5" i="2"/>
  <c r="N5"/>
  <c r="J4" i="14"/>
  <c r="F5" i="2"/>
  <c r="U1"/>
  <c r="V6" s="1"/>
  <c r="U5" i="3"/>
  <c r="L5"/>
  <c r="M5" s="1"/>
  <c r="U1"/>
  <c r="B4" i="14" l="1"/>
  <c r="M6" i="1"/>
  <c r="AF6" i="3"/>
  <c r="AG6"/>
  <c r="AF5"/>
  <c r="AG5"/>
  <c r="F4" i="14"/>
  <c r="V5" i="2"/>
  <c r="V5" i="3"/>
  <c r="M5" i="2"/>
  <c r="J6" i="14"/>
  <c r="J5"/>
  <c r="G5"/>
  <c r="K6"/>
  <c r="G6"/>
  <c r="F6"/>
  <c r="F5"/>
  <c r="B5"/>
  <c r="B6"/>
  <c r="V39" i="3"/>
  <c r="V8"/>
  <c r="U1" i="1"/>
  <c r="V7" l="1"/>
  <c r="V5"/>
  <c r="V10"/>
  <c r="V11"/>
  <c r="V6"/>
</calcChain>
</file>

<file path=xl/sharedStrings.xml><?xml version="1.0" encoding="utf-8"?>
<sst xmlns="http://schemas.openxmlformats.org/spreadsheetml/2006/main" count="411" uniqueCount="178">
  <si>
    <t>N° de commande</t>
  </si>
  <si>
    <t>Nom du fournisseur</t>
  </si>
  <si>
    <t>Réception F° siège</t>
  </si>
  <si>
    <t>Réception F° AIT BAHA</t>
  </si>
  <si>
    <t>Information commande</t>
  </si>
  <si>
    <t>Réception marchandise/prestation</t>
  </si>
  <si>
    <t>Réception facture</t>
  </si>
  <si>
    <t>Délai de paiement</t>
  </si>
  <si>
    <t>Indicateur 2</t>
  </si>
  <si>
    <t>Indicateur 3</t>
  </si>
  <si>
    <t>Appréciation</t>
  </si>
  <si>
    <t>Date de la facture</t>
  </si>
  <si>
    <t>Alerte Documents de réception</t>
  </si>
  <si>
    <t>Demandeur</t>
  </si>
  <si>
    <t>Alerte facture</t>
  </si>
  <si>
    <t>N° bon de réception</t>
  </si>
  <si>
    <t>nombre de jour depensé dans le transfert</t>
  </si>
  <si>
    <t>Montant (HT)</t>
  </si>
  <si>
    <t>Nombre de jour restant avant échéance</t>
  </si>
  <si>
    <t>Date du jour:</t>
  </si>
  <si>
    <t xml:space="preserve"> Suivi du processus de paiement des fournisseurs</t>
  </si>
  <si>
    <t>Date d'entrée réelle PRS</t>
  </si>
  <si>
    <t>Date de création du BR</t>
  </si>
  <si>
    <t>Date de rapprochement</t>
  </si>
  <si>
    <t>Date de valeur</t>
  </si>
  <si>
    <t>Paiement</t>
  </si>
  <si>
    <t>Référence facture</t>
  </si>
  <si>
    <t>référence facture</t>
  </si>
  <si>
    <t>Nombre de jour dépensé dans le traitement de la réception</t>
  </si>
  <si>
    <t>SUD ELECTRONIQUE INFORMATIQUE</t>
  </si>
  <si>
    <t>Mr. KERMAT</t>
  </si>
  <si>
    <t>HYDRAU MAC</t>
  </si>
  <si>
    <t>Mr. OUSSANDOU</t>
  </si>
  <si>
    <t>U.E.M</t>
  </si>
  <si>
    <t>0006/2014</t>
  </si>
  <si>
    <t xml:space="preserve"> AIR LIQUIDE</t>
  </si>
  <si>
    <t>Mr. BOUHAROUD</t>
  </si>
  <si>
    <t>FIABEL</t>
  </si>
  <si>
    <t xml:space="preserve">AUMUND </t>
  </si>
  <si>
    <t>Mr. HOUHOU</t>
  </si>
  <si>
    <t>L.C N° R5934/14</t>
  </si>
  <si>
    <t>FLS</t>
  </si>
  <si>
    <t>L.C N° 260791-02</t>
  </si>
  <si>
    <t>MICRO HOUSE</t>
  </si>
  <si>
    <t>Mr. JAFGHALI</t>
  </si>
  <si>
    <t>BL 08439</t>
  </si>
  <si>
    <t xml:space="preserve">SIEMENS </t>
  </si>
  <si>
    <t>M.lahcen AKBOUR</t>
  </si>
  <si>
    <t>BL 2840</t>
  </si>
  <si>
    <t>KIT MATERIAUX</t>
  </si>
  <si>
    <t>95295,95365,95280,95271,95272,95273,274,277,279,278</t>
  </si>
  <si>
    <t>Commentaire</t>
  </si>
  <si>
    <t>ATRIMAK</t>
  </si>
  <si>
    <t>AUTOMATION TECHNIQUES</t>
  </si>
  <si>
    <t>MANQUE N° CDE</t>
  </si>
  <si>
    <t>LIBYA OIL MAROC</t>
  </si>
  <si>
    <t>OUSSANDOU</t>
  </si>
  <si>
    <t>OKSA</t>
  </si>
  <si>
    <t>ONEE</t>
  </si>
  <si>
    <t>BETOMAR</t>
  </si>
  <si>
    <t>INDICE PERFORMANCE MAROC</t>
  </si>
  <si>
    <t>AFRIC ROULEMENT</t>
  </si>
  <si>
    <t>KHALID HOUHOU</t>
  </si>
  <si>
    <t>SYBTRANS</t>
  </si>
  <si>
    <t>Jillali NEMMASSI</t>
  </si>
  <si>
    <t>WELDING ALLOYS MAROC</t>
  </si>
  <si>
    <t>Mr OUSSANDOU</t>
  </si>
  <si>
    <t>CGEA</t>
  </si>
  <si>
    <t>Abdelaziz BOUHARROUD</t>
  </si>
  <si>
    <t>4501081514 (avoir sur F/11/2014-12/2014)</t>
  </si>
  <si>
    <t>EMRIG</t>
  </si>
  <si>
    <t>Lahcen BOUHALI</t>
  </si>
  <si>
    <t>POLY PROTECTION</t>
  </si>
  <si>
    <t>Samir JAFGHALI</t>
  </si>
  <si>
    <t>ELESYSTEM</t>
  </si>
  <si>
    <t>INSTALEQUIP</t>
  </si>
  <si>
    <t>LARES</t>
  </si>
  <si>
    <t>BAYADI</t>
  </si>
  <si>
    <t>RCF</t>
  </si>
  <si>
    <t>ELEBRICAN</t>
  </si>
  <si>
    <t>MCR INDUSTRIE</t>
  </si>
  <si>
    <t>L'EXE DIRECT</t>
  </si>
  <si>
    <t>Lahousine seba</t>
  </si>
  <si>
    <t>DELTHERM</t>
  </si>
  <si>
    <t>oussando</t>
  </si>
  <si>
    <t>CHAUDRO-MON-TU</t>
  </si>
  <si>
    <t>LAHCEN AGHDA</t>
  </si>
  <si>
    <t>S.E.I</t>
  </si>
  <si>
    <t>Kermat</t>
  </si>
  <si>
    <t>ATLAS COPCO</t>
  </si>
  <si>
    <t>ELMEHJOUB TALBOURT</t>
  </si>
  <si>
    <t>ELETEC</t>
  </si>
  <si>
    <t>BIOLETAL</t>
  </si>
  <si>
    <t>Said KRIRIM</t>
  </si>
  <si>
    <t>G.T.Q</t>
  </si>
  <si>
    <t>SOGENEXE</t>
  </si>
  <si>
    <t>S2G</t>
  </si>
  <si>
    <t>LPEE</t>
  </si>
  <si>
    <t>Abdelilah CHATER</t>
  </si>
  <si>
    <t>BCI</t>
  </si>
  <si>
    <t>Mr JAIMI</t>
  </si>
  <si>
    <t>DIDROQ</t>
  </si>
  <si>
    <t>CGEDA</t>
  </si>
  <si>
    <t>OCP</t>
  </si>
  <si>
    <t>PROTEC INCENDIE</t>
  </si>
  <si>
    <t>TAJI</t>
  </si>
  <si>
    <t>SIVAMCO</t>
  </si>
  <si>
    <t>ABB</t>
  </si>
  <si>
    <t>INGENIERIE ET TOPOGRAPHE ATLAS</t>
  </si>
  <si>
    <t>SOTRAIN</t>
  </si>
  <si>
    <t>MR SEBA</t>
  </si>
  <si>
    <t>CATRAD</t>
  </si>
  <si>
    <t>MOUTAKI</t>
  </si>
  <si>
    <t>HTN</t>
  </si>
  <si>
    <t>BERKCHI</t>
  </si>
  <si>
    <t>BOUMARA TRANS</t>
  </si>
  <si>
    <t>ZONID</t>
  </si>
  <si>
    <t>MAGHREB OXYGENE</t>
  </si>
  <si>
    <t>STATION SERVICE PETROM</t>
  </si>
  <si>
    <t>SEBA</t>
  </si>
  <si>
    <t>MATERCA</t>
  </si>
  <si>
    <t>Date validation conformité qualité</t>
  </si>
  <si>
    <t>Nombre de jour dépensé entre la réception et la validation</t>
  </si>
  <si>
    <t>Date d'envoi du BR et attachement au service de comptabilité</t>
  </si>
  <si>
    <t>Date comptable</t>
  </si>
  <si>
    <t>Indicateur PC</t>
  </si>
  <si>
    <t>Date d'envoie des bons à payer à la trésorerie</t>
  </si>
  <si>
    <t>Indicateur TV</t>
  </si>
  <si>
    <t>Indicateur PT</t>
  </si>
  <si>
    <t>Transfert</t>
  </si>
  <si>
    <t>PM</t>
  </si>
  <si>
    <t>PC</t>
  </si>
  <si>
    <t>TV</t>
  </si>
  <si>
    <t>PT</t>
  </si>
  <si>
    <t>Indicateurs de performance (M.M)</t>
  </si>
  <si>
    <t>Indicateurs de performance (FG)</t>
  </si>
  <si>
    <t>Indicateurs de performance (IE)</t>
  </si>
  <si>
    <t>Moyenne</t>
  </si>
  <si>
    <t>Max</t>
  </si>
  <si>
    <t>Min</t>
  </si>
  <si>
    <t>Indicateur PM</t>
  </si>
  <si>
    <t xml:space="preserve">Evolution des indicateurs de performance </t>
  </si>
  <si>
    <t>GRAPHIQUE M.M</t>
  </si>
  <si>
    <t>GRAPHIIQUE IE</t>
  </si>
  <si>
    <t>GRAPHIQUE FG</t>
  </si>
  <si>
    <t>Historique IE</t>
  </si>
  <si>
    <t>Historique MM</t>
  </si>
  <si>
    <t>Historique frais généraux</t>
  </si>
  <si>
    <t>Majoration de retard</t>
  </si>
  <si>
    <t>Majorations de retard</t>
  </si>
  <si>
    <t>Historique des moyennes des performances</t>
  </si>
  <si>
    <t>PM: Performance Magasin---PC : Performance Comptabilité---TV: Temps de validation---PT: Performance Trésorerie</t>
  </si>
  <si>
    <t>Respect délai de paiement</t>
  </si>
  <si>
    <t>Observations</t>
  </si>
  <si>
    <t>N° enregistrement facture</t>
  </si>
  <si>
    <t>Date limite de paiement</t>
  </si>
  <si>
    <t>N°pièce comptable</t>
  </si>
  <si>
    <t>Comptabilisation</t>
  </si>
  <si>
    <t>Service Demandeur</t>
  </si>
  <si>
    <t>N°enregistrement facture</t>
  </si>
  <si>
    <t>Fournisseur</t>
  </si>
  <si>
    <t>Date facture</t>
  </si>
  <si>
    <t>Montant TTC</t>
  </si>
  <si>
    <t>Facture</t>
  </si>
  <si>
    <t>Date jour:</t>
  </si>
  <si>
    <t>CGM</t>
  </si>
  <si>
    <t>N° d'enregistrement facture</t>
  </si>
  <si>
    <t>Délai de paiement Cde</t>
  </si>
  <si>
    <t>Date de livraison</t>
  </si>
  <si>
    <t>Date de transmission du BR au service comptabilité</t>
  </si>
  <si>
    <t>Date création  BR</t>
  </si>
  <si>
    <t>Date  création BR</t>
  </si>
  <si>
    <t>Pièce comptable</t>
  </si>
  <si>
    <t>Avoir</t>
  </si>
  <si>
    <t>Facture/Avoir</t>
  </si>
  <si>
    <t>bon de commande</t>
  </si>
  <si>
    <t>N°</t>
  </si>
  <si>
    <t>BORDEREAU D'ENVOI    N°           /2014</t>
  </si>
</sst>
</file>

<file path=xl/styles.xml><?xml version="1.0" encoding="utf-8"?>
<styleSheet xmlns="http://schemas.openxmlformats.org/spreadsheetml/2006/main">
  <numFmts count="2">
    <numFmt numFmtId="164" formatCode="#,##0.00\ [$MAD]"/>
    <numFmt numFmtId="165" formatCode="[$-40C]d\ mmmm\ yyyy;@"/>
  </numFmts>
  <fonts count="40">
    <font>
      <sz val="11"/>
      <color theme="1"/>
      <name val="Calibri"/>
      <family val="2"/>
      <scheme val="minor"/>
    </font>
    <font>
      <sz val="11"/>
      <color theme="1"/>
      <name val="Calibri"/>
      <family val="2"/>
      <scheme val="minor"/>
    </font>
    <font>
      <b/>
      <sz val="8"/>
      <color theme="0"/>
      <name val="Times New Roman"/>
      <family val="1"/>
    </font>
    <font>
      <b/>
      <sz val="11"/>
      <color theme="1"/>
      <name val="Times New Roman"/>
      <family val="1"/>
    </font>
    <font>
      <b/>
      <sz val="12"/>
      <color rgb="FFFF3333"/>
      <name val="Times New Roman"/>
      <family val="1"/>
    </font>
    <font>
      <b/>
      <sz val="12"/>
      <color theme="1"/>
      <name val="Times New Roman"/>
      <family val="1"/>
    </font>
    <font>
      <b/>
      <sz val="12"/>
      <color theme="1"/>
      <name val="Calibri"/>
      <family val="2"/>
      <scheme val="minor"/>
    </font>
    <font>
      <sz val="11"/>
      <color theme="1" tint="4.9989318521683403E-2"/>
      <name val="Times New Roman"/>
      <family val="1"/>
    </font>
    <font>
      <sz val="11"/>
      <name val="Times New Roman"/>
      <family val="1"/>
    </font>
    <font>
      <b/>
      <sz val="11"/>
      <name val="Times New Roman"/>
      <family val="1"/>
    </font>
    <font>
      <b/>
      <sz val="18"/>
      <color theme="1"/>
      <name val="Times New Roman"/>
      <family val="1"/>
    </font>
    <font>
      <sz val="11"/>
      <color theme="1"/>
      <name val="Times New Roman"/>
      <family val="1"/>
    </font>
    <font>
      <b/>
      <sz val="11"/>
      <color theme="1"/>
      <name val="Calibri"/>
      <family val="2"/>
      <scheme val="minor"/>
    </font>
    <font>
      <b/>
      <sz val="12"/>
      <color rgb="FFFF0000"/>
      <name val="Times New Roman"/>
      <family val="1"/>
    </font>
    <font>
      <b/>
      <sz val="22"/>
      <color theme="1"/>
      <name val="Times New Roman"/>
      <family val="1"/>
    </font>
    <font>
      <b/>
      <sz val="11"/>
      <color rgb="FFFF3333"/>
      <name val="Times New Roman"/>
      <family val="1"/>
    </font>
    <font>
      <sz val="12"/>
      <color theme="1"/>
      <name val="Times New Roman"/>
      <family val="1"/>
    </font>
    <font>
      <sz val="11"/>
      <name val="Calibri"/>
      <family val="2"/>
      <scheme val="minor"/>
    </font>
    <font>
      <b/>
      <sz val="11"/>
      <color theme="1" tint="4.9989318521683403E-2"/>
      <name val="Times New Roman"/>
      <family val="1"/>
    </font>
    <font>
      <sz val="11"/>
      <color rgb="FFFF0000"/>
      <name val="Calibri"/>
      <family val="2"/>
      <scheme val="minor"/>
    </font>
    <font>
      <sz val="11"/>
      <color rgb="FFFF0000"/>
      <name val="Times New Roman"/>
      <family val="1"/>
    </font>
    <font>
      <b/>
      <sz val="12"/>
      <color rgb="FFFF0000"/>
      <name val="Calibri"/>
      <family val="2"/>
      <scheme val="minor"/>
    </font>
    <font>
      <b/>
      <u/>
      <sz val="11"/>
      <color theme="1"/>
      <name val="Times New Roman"/>
      <family val="1"/>
    </font>
    <font>
      <b/>
      <u/>
      <sz val="11"/>
      <color theme="1"/>
      <name val="Calibri"/>
      <family val="2"/>
      <scheme val="minor"/>
    </font>
    <font>
      <b/>
      <u/>
      <sz val="12"/>
      <color theme="1"/>
      <name val="Calibri"/>
      <family val="2"/>
      <scheme val="minor"/>
    </font>
    <font>
      <b/>
      <u/>
      <sz val="11"/>
      <color theme="1" tint="4.9989318521683403E-2"/>
      <name val="Times New Roman"/>
      <family val="1"/>
    </font>
    <font>
      <b/>
      <u/>
      <sz val="12"/>
      <color theme="1"/>
      <name val="Times New Roman"/>
      <family val="1"/>
    </font>
    <font>
      <sz val="10"/>
      <color theme="1" tint="4.9989318521683403E-2"/>
      <name val="Times New Roman"/>
      <family val="1"/>
    </font>
    <font>
      <b/>
      <sz val="9"/>
      <color theme="1"/>
      <name val="Times New Roman"/>
      <family val="1"/>
    </font>
    <font>
      <b/>
      <sz val="12"/>
      <color rgb="FF00B050"/>
      <name val="Times New Roman"/>
      <family val="1"/>
    </font>
    <font>
      <b/>
      <sz val="12"/>
      <color rgb="FF00B050"/>
      <name val="Calibri"/>
      <family val="2"/>
      <scheme val="minor"/>
    </font>
    <font>
      <b/>
      <sz val="12"/>
      <color rgb="FFFF3333"/>
      <name val="Times"/>
      <family val="1"/>
    </font>
    <font>
      <b/>
      <sz val="12"/>
      <name val="Times New Roman"/>
      <family val="1"/>
    </font>
    <font>
      <b/>
      <sz val="14"/>
      <color rgb="FFFF0000"/>
      <name val="Times New Roman"/>
      <family val="1"/>
    </font>
    <font>
      <b/>
      <sz val="8"/>
      <color theme="1"/>
      <name val="Times New Roman"/>
      <family val="1"/>
    </font>
    <font>
      <b/>
      <sz val="10"/>
      <color theme="1"/>
      <name val="Times New Roman"/>
      <family val="1"/>
    </font>
    <font>
      <b/>
      <sz val="11"/>
      <color rgb="FFFF0000"/>
      <name val="Calibri"/>
      <family val="2"/>
      <scheme val="minor"/>
    </font>
    <font>
      <b/>
      <sz val="11"/>
      <color rgb="FFFF0000"/>
      <name val="Times New Roman"/>
      <family val="1"/>
    </font>
    <font>
      <b/>
      <sz val="11"/>
      <color rgb="FF00B050"/>
      <name val="Calibri"/>
      <family val="2"/>
      <scheme val="minor"/>
    </font>
    <font>
      <b/>
      <sz val="11"/>
      <color rgb="FF00B050"/>
      <name val="Times New Roman"/>
      <family val="1"/>
    </font>
  </fonts>
  <fills count="9">
    <fill>
      <patternFill patternType="none"/>
    </fill>
    <fill>
      <patternFill patternType="gray125"/>
    </fill>
    <fill>
      <patternFill patternType="solid">
        <fgColor rgb="FF002060"/>
        <bgColor indexed="64"/>
      </patternFill>
    </fill>
    <fill>
      <patternFill patternType="solid">
        <fgColor theme="1" tint="0.499984740745262"/>
        <bgColor indexed="64"/>
      </patternFill>
    </fill>
    <fill>
      <patternFill patternType="solid">
        <fgColor rgb="FFFF9797"/>
        <bgColor indexed="64"/>
      </patternFill>
    </fill>
    <fill>
      <patternFill patternType="solid">
        <fgColor theme="0"/>
        <bgColor indexed="64"/>
      </patternFill>
    </fill>
    <fill>
      <patternFill patternType="solid">
        <fgColor rgb="FFF7D36F"/>
        <bgColor indexed="64"/>
      </patternFill>
    </fill>
    <fill>
      <patternFill patternType="solid">
        <fgColor rgb="FF00B050"/>
        <bgColor indexed="64"/>
      </patternFill>
    </fill>
    <fill>
      <patternFill patternType="solid">
        <fgColor theme="0" tint="-0.14999847407452621"/>
        <bgColor indexed="64"/>
      </patternFill>
    </fill>
  </fills>
  <borders count="41">
    <border>
      <left/>
      <right/>
      <top/>
      <bottom/>
      <diagonal/>
    </border>
    <border>
      <left style="medium">
        <color auto="1"/>
      </left>
      <right style="medium">
        <color auto="1"/>
      </right>
      <top style="medium">
        <color auto="1"/>
      </top>
      <bottom/>
      <diagonal/>
    </border>
    <border>
      <left style="medium">
        <color indexed="64"/>
      </left>
      <right style="medium">
        <color indexed="64"/>
      </right>
      <top style="medium">
        <color indexed="64"/>
      </top>
      <bottom style="thin">
        <color indexed="64"/>
      </bottom>
      <diagonal/>
    </border>
    <border>
      <left style="medium">
        <color auto="1"/>
      </left>
      <right style="medium">
        <color indexed="64"/>
      </right>
      <top/>
      <bottom/>
      <diagonal/>
    </border>
    <border>
      <left style="medium">
        <color auto="1"/>
      </left>
      <right/>
      <top style="medium">
        <color auto="1"/>
      </top>
      <bottom style="medium">
        <color indexed="64"/>
      </bottom>
      <diagonal/>
    </border>
    <border>
      <left/>
      <right/>
      <top style="medium">
        <color auto="1"/>
      </top>
      <bottom style="medium">
        <color indexed="64"/>
      </bottom>
      <diagonal/>
    </border>
    <border>
      <left/>
      <right style="medium">
        <color auto="1"/>
      </right>
      <top style="medium">
        <color auto="1"/>
      </top>
      <bottom style="medium">
        <color indexed="64"/>
      </bottom>
      <diagonal/>
    </border>
    <border>
      <left style="double">
        <color indexed="64"/>
      </left>
      <right style="double">
        <color indexed="64"/>
      </right>
      <top style="double">
        <color indexed="64"/>
      </top>
      <bottom style="double">
        <color indexed="64"/>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diagonal/>
    </border>
    <border>
      <left style="double">
        <color indexed="64"/>
      </left>
      <right style="double">
        <color indexed="64"/>
      </right>
      <top/>
      <bottom style="double">
        <color indexed="64"/>
      </bottom>
      <diagonal/>
    </border>
    <border>
      <left style="medium">
        <color auto="1"/>
      </left>
      <right/>
      <top/>
      <bottom style="medium">
        <color indexed="64"/>
      </bottom>
      <diagonal/>
    </border>
    <border>
      <left/>
      <right style="medium">
        <color auto="1"/>
      </right>
      <top/>
      <bottom style="medium">
        <color indexed="64"/>
      </bottom>
      <diagonal/>
    </border>
    <border>
      <left style="medium">
        <color auto="1"/>
      </left>
      <right/>
      <top/>
      <bottom/>
      <diagonal/>
    </border>
    <border>
      <left/>
      <right style="medium">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auto="1"/>
      </left>
      <right style="medium">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auto="1"/>
      </left>
      <right style="medium">
        <color indexed="64"/>
      </right>
      <top/>
      <bottom style="thin">
        <color indexed="64"/>
      </bottom>
      <diagonal/>
    </border>
    <border>
      <left style="medium">
        <color indexed="64"/>
      </left>
      <right style="medium">
        <color indexed="64"/>
      </right>
      <top style="thin">
        <color indexed="64"/>
      </top>
      <bottom style="double">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294">
    <xf numFmtId="0" fontId="0" fillId="0" borderId="0" xfId="0"/>
    <xf numFmtId="0" fontId="7" fillId="0" borderId="7" xfId="0" applyFont="1" applyBorder="1" applyAlignment="1">
      <alignment horizontal="center" vertical="center" wrapText="1"/>
    </xf>
    <xf numFmtId="14" fontId="7" fillId="0" borderId="7" xfId="0" applyNumberFormat="1" applyFont="1" applyBorder="1" applyAlignment="1">
      <alignment horizontal="center" vertical="center" wrapText="1"/>
    </xf>
    <xf numFmtId="0" fontId="8" fillId="0" borderId="7" xfId="0" applyFont="1" applyBorder="1" applyAlignment="1">
      <alignment horizontal="center" vertical="center" wrapText="1"/>
    </xf>
    <xf numFmtId="0" fontId="9" fillId="0" borderId="7" xfId="0" applyFont="1" applyBorder="1" applyAlignment="1">
      <alignment horizontal="center" vertical="center" wrapText="1"/>
    </xf>
    <xf numFmtId="0" fontId="7" fillId="0" borderId="7" xfId="0" applyNumberFormat="1" applyFont="1" applyBorder="1" applyAlignment="1">
      <alignment horizontal="center" vertical="center" wrapText="1"/>
    </xf>
    <xf numFmtId="0" fontId="0" fillId="5" borderId="0" xfId="0" applyFill="1" applyBorder="1" applyAlignment="1"/>
    <xf numFmtId="14" fontId="11" fillId="0" borderId="8" xfId="0" applyNumberFormat="1" applyFont="1" applyBorder="1" applyAlignment="1" applyProtection="1">
      <protection locked="0"/>
    </xf>
    <xf numFmtId="2" fontId="13" fillId="0" borderId="8" xfId="0" applyNumberFormat="1" applyFont="1" applyBorder="1" applyAlignment="1" applyProtection="1">
      <protection locked="0"/>
    </xf>
    <xf numFmtId="14" fontId="11" fillId="0" borderId="0" xfId="0" applyNumberFormat="1" applyFont="1" applyBorder="1" applyAlignment="1" applyProtection="1">
      <alignment horizontal="center" vertical="center"/>
      <protection locked="0"/>
    </xf>
    <xf numFmtId="0" fontId="3" fillId="0" borderId="0" xfId="0" applyFont="1" applyAlignment="1" applyProtection="1">
      <alignment horizontal="center" vertical="center" wrapText="1"/>
      <protection locked="0"/>
    </xf>
    <xf numFmtId="0" fontId="0" fillId="0" borderId="0" xfId="0" applyProtection="1">
      <protection locked="0"/>
    </xf>
    <xf numFmtId="0" fontId="7" fillId="0" borderId="12" xfId="0" applyFont="1" applyBorder="1" applyAlignment="1" applyProtection="1">
      <alignment horizontal="center" vertical="center" wrapText="1"/>
      <protection locked="0"/>
    </xf>
    <xf numFmtId="0" fontId="4" fillId="0" borderId="12" xfId="0" applyFont="1" applyBorder="1" applyAlignment="1" applyProtection="1">
      <alignment horizontal="center" vertical="center" wrapText="1"/>
      <protection locked="0"/>
    </xf>
    <xf numFmtId="0" fontId="8" fillId="0" borderId="12" xfId="0" applyFont="1" applyBorder="1" applyAlignment="1" applyProtection="1">
      <alignment horizontal="center" vertical="center" wrapText="1"/>
      <protection locked="0"/>
    </xf>
    <xf numFmtId="14" fontId="7" fillId="0" borderId="12" xfId="0" applyNumberFormat="1" applyFont="1" applyBorder="1" applyAlignment="1" applyProtection="1">
      <alignment horizontal="center" vertical="center" wrapText="1"/>
      <protection locked="0"/>
    </xf>
    <xf numFmtId="164" fontId="7" fillId="0" borderId="12" xfId="0" applyNumberFormat="1" applyFont="1" applyBorder="1" applyAlignment="1" applyProtection="1">
      <alignment horizontal="center" vertical="center" wrapText="1"/>
      <protection locked="0"/>
    </xf>
    <xf numFmtId="9" fontId="15" fillId="0" borderId="12" xfId="1" applyFont="1" applyBorder="1" applyAlignment="1" applyProtection="1">
      <alignment horizontal="center" vertical="center" wrapText="1"/>
      <protection locked="0"/>
    </xf>
    <xf numFmtId="0" fontId="18" fillId="0" borderId="12" xfId="0" applyFont="1" applyBorder="1" applyAlignment="1" applyProtection="1">
      <alignment horizontal="center" vertical="center" wrapText="1"/>
      <protection locked="0"/>
    </xf>
    <xf numFmtId="2" fontId="15" fillId="0" borderId="12" xfId="0" applyNumberFormat="1" applyFont="1" applyBorder="1" applyAlignment="1" applyProtection="1">
      <alignment horizontal="center" vertical="center" wrapText="1"/>
      <protection locked="0"/>
    </xf>
    <xf numFmtId="14" fontId="25" fillId="0" borderId="12" xfId="0" applyNumberFormat="1" applyFont="1" applyBorder="1" applyAlignment="1" applyProtection="1">
      <alignment horizontal="center" vertical="center" wrapText="1"/>
      <protection locked="0"/>
    </xf>
    <xf numFmtId="0" fontId="13" fillId="0" borderId="12" xfId="0" applyNumberFormat="1" applyFont="1" applyBorder="1" applyAlignment="1" applyProtection="1">
      <alignment horizontal="center" vertical="center" wrapText="1"/>
      <protection locked="0"/>
    </xf>
    <xf numFmtId="14" fontId="11" fillId="0" borderId="12" xfId="0" applyNumberFormat="1" applyFont="1" applyBorder="1" applyAlignment="1" applyProtection="1">
      <alignment horizontal="center" vertical="center"/>
      <protection locked="0"/>
    </xf>
    <xf numFmtId="0" fontId="3" fillId="0" borderId="12" xfId="0" applyFont="1" applyBorder="1" applyAlignment="1" applyProtection="1">
      <alignment horizontal="center" vertical="center" wrapText="1"/>
      <protection locked="0"/>
    </xf>
    <xf numFmtId="0" fontId="12" fillId="0" borderId="0" xfId="0" applyFont="1" applyProtection="1">
      <protection locked="0"/>
    </xf>
    <xf numFmtId="0" fontId="17" fillId="0" borderId="0" xfId="0" applyFont="1" applyProtection="1">
      <protection locked="0"/>
    </xf>
    <xf numFmtId="14" fontId="0" fillId="0" borderId="0" xfId="0" applyNumberFormat="1" applyProtection="1">
      <protection locked="0"/>
    </xf>
    <xf numFmtId="0" fontId="6" fillId="0" borderId="0" xfId="0" applyFont="1" applyProtection="1">
      <protection locked="0"/>
    </xf>
    <xf numFmtId="0" fontId="8" fillId="0" borderId="0" xfId="0" applyFont="1" applyProtection="1">
      <protection locked="0"/>
    </xf>
    <xf numFmtId="14" fontId="0" fillId="0" borderId="0" xfId="0" applyNumberFormat="1" applyFont="1" applyProtection="1">
      <protection locked="0"/>
    </xf>
    <xf numFmtId="164" fontId="0" fillId="0" borderId="0" xfId="0" applyNumberFormat="1" applyProtection="1">
      <protection locked="0"/>
    </xf>
    <xf numFmtId="14" fontId="11" fillId="0" borderId="0" xfId="0" applyNumberFormat="1" applyFont="1" applyProtection="1">
      <protection locked="0"/>
    </xf>
    <xf numFmtId="9" fontId="15" fillId="0" borderId="0" xfId="1" applyFont="1" applyProtection="1">
      <protection locked="0"/>
    </xf>
    <xf numFmtId="2" fontId="15" fillId="0" borderId="0" xfId="0" applyNumberFormat="1" applyFont="1" applyProtection="1">
      <protection locked="0"/>
    </xf>
    <xf numFmtId="14" fontId="22" fillId="0" borderId="0" xfId="0" applyNumberFormat="1" applyFont="1" applyProtection="1">
      <protection locked="0"/>
    </xf>
    <xf numFmtId="2" fontId="13" fillId="0" borderId="0" xfId="0" applyNumberFormat="1" applyFont="1" applyProtection="1">
      <protection locked="0"/>
    </xf>
    <xf numFmtId="14" fontId="11" fillId="0" borderId="0" xfId="0" applyNumberFormat="1" applyFont="1" applyAlignment="1" applyProtection="1">
      <alignment horizontal="center" vertical="center"/>
      <protection locked="0"/>
    </xf>
    <xf numFmtId="14" fontId="0" fillId="0" borderId="7" xfId="0" applyNumberFormat="1" applyFont="1" applyBorder="1" applyAlignment="1">
      <alignment horizontal="center" vertical="center" wrapText="1"/>
    </xf>
    <xf numFmtId="0" fontId="0" fillId="0" borderId="0" xfId="0" applyAlignment="1">
      <alignment horizontal="center" vertical="center"/>
    </xf>
    <xf numFmtId="0" fontId="0" fillId="0" borderId="0" xfId="0" applyNumberFormat="1" applyProtection="1">
      <protection locked="0"/>
    </xf>
    <xf numFmtId="0" fontId="0" fillId="0" borderId="0" xfId="0" applyNumberFormat="1" applyAlignment="1">
      <alignment horizontal="center" vertical="center"/>
    </xf>
    <xf numFmtId="14" fontId="0" fillId="0" borderId="0" xfId="0" applyNumberFormat="1" applyAlignment="1">
      <alignment horizontal="center" vertical="center"/>
    </xf>
    <xf numFmtId="1" fontId="7" fillId="0" borderId="7" xfId="0" applyNumberFormat="1" applyFont="1" applyBorder="1" applyAlignment="1">
      <alignment horizontal="center" vertical="center" wrapText="1"/>
    </xf>
    <xf numFmtId="1" fontId="0" fillId="0" borderId="0" xfId="0" applyNumberFormat="1" applyAlignment="1">
      <alignment horizontal="center" vertical="center"/>
    </xf>
    <xf numFmtId="9" fontId="29" fillId="0" borderId="12" xfId="1" applyFont="1" applyBorder="1" applyAlignment="1" applyProtection="1">
      <alignment horizontal="center" vertical="center" wrapText="1"/>
      <protection locked="0"/>
    </xf>
    <xf numFmtId="9" fontId="30" fillId="0" borderId="0" xfId="1" applyFont="1" applyProtection="1">
      <protection locked="0"/>
    </xf>
    <xf numFmtId="10" fontId="29" fillId="0" borderId="0" xfId="0" applyNumberFormat="1" applyFont="1" applyBorder="1" applyAlignment="1" applyProtection="1">
      <protection locked="0"/>
    </xf>
    <xf numFmtId="10" fontId="29" fillId="0" borderId="12" xfId="0" applyNumberFormat="1" applyFont="1" applyBorder="1" applyAlignment="1" applyProtection="1">
      <alignment horizontal="center" vertical="center" wrapText="1"/>
      <protection locked="0"/>
    </xf>
    <xf numFmtId="10" fontId="29" fillId="0" borderId="0" xfId="0" applyNumberFormat="1" applyFont="1" applyProtection="1">
      <protection locked="0"/>
    </xf>
    <xf numFmtId="0" fontId="9" fillId="0" borderId="7" xfId="0" applyFont="1" applyFill="1" applyBorder="1" applyAlignment="1">
      <alignment horizontal="center" vertical="center" wrapText="1"/>
    </xf>
    <xf numFmtId="0" fontId="7" fillId="0" borderId="7" xfId="0" applyFont="1" applyFill="1" applyBorder="1" applyAlignment="1">
      <alignment horizontal="center" vertical="center" wrapText="1"/>
    </xf>
    <xf numFmtId="14" fontId="7" fillId="0" borderId="7" xfId="0" applyNumberFormat="1" applyFont="1" applyFill="1" applyBorder="1" applyAlignment="1">
      <alignment horizontal="center" vertical="center" wrapText="1"/>
    </xf>
    <xf numFmtId="14" fontId="7" fillId="0" borderId="12" xfId="0" applyNumberFormat="1" applyFont="1" applyFill="1" applyBorder="1" applyAlignment="1" applyProtection="1">
      <alignment horizontal="center" vertical="center" wrapText="1"/>
      <protection locked="0"/>
    </xf>
    <xf numFmtId="14" fontId="27" fillId="0" borderId="7" xfId="0" applyNumberFormat="1" applyFont="1" applyFill="1" applyBorder="1" applyAlignment="1">
      <alignment horizontal="center" vertical="center" wrapText="1"/>
    </xf>
    <xf numFmtId="9" fontId="29" fillId="0" borderId="0" xfId="1" applyFont="1" applyBorder="1" applyAlignment="1" applyProtection="1">
      <protection locked="0"/>
    </xf>
    <xf numFmtId="9" fontId="29" fillId="0" borderId="0" xfId="1" applyFont="1" applyProtection="1">
      <protection locked="0"/>
    </xf>
    <xf numFmtId="9" fontId="6" fillId="0" borderId="21" xfId="1" applyFont="1" applyBorder="1" applyAlignment="1" applyProtection="1">
      <alignment horizontal="center" vertical="center"/>
      <protection locked="0"/>
    </xf>
    <xf numFmtId="0" fontId="0" fillId="0" borderId="0" xfId="0" applyBorder="1"/>
    <xf numFmtId="9" fontId="6" fillId="0" borderId="0" xfId="1" applyFont="1" applyBorder="1" applyAlignment="1" applyProtection="1">
      <alignment horizontal="center" vertical="center"/>
      <protection locked="0"/>
    </xf>
    <xf numFmtId="0" fontId="0" fillId="0" borderId="9" xfId="0" applyBorder="1"/>
    <xf numFmtId="0" fontId="0" fillId="0" borderId="11" xfId="0" applyBorder="1"/>
    <xf numFmtId="0" fontId="0" fillId="0" borderId="10" xfId="0" applyBorder="1"/>
    <xf numFmtId="0" fontId="0" fillId="0" borderId="15" xfId="0" applyBorder="1"/>
    <xf numFmtId="0" fontId="0" fillId="0" borderId="16" xfId="0" applyBorder="1"/>
    <xf numFmtId="0" fontId="0" fillId="0" borderId="13" xfId="0" applyBorder="1"/>
    <xf numFmtId="0" fontId="0" fillId="0" borderId="8" xfId="0" applyBorder="1"/>
    <xf numFmtId="0" fontId="0" fillId="0" borderId="14" xfId="0" applyBorder="1"/>
    <xf numFmtId="0" fontId="19" fillId="0" borderId="8" xfId="0" applyFont="1" applyBorder="1" applyAlignment="1" applyProtection="1">
      <protection locked="0"/>
    </xf>
    <xf numFmtId="0" fontId="12" fillId="0" borderId="8" xfId="0" applyFont="1" applyBorder="1" applyAlignment="1" applyProtection="1">
      <alignment wrapText="1"/>
      <protection locked="0"/>
    </xf>
    <xf numFmtId="0" fontId="6" fillId="0" borderId="8" xfId="0" applyFont="1" applyBorder="1" applyAlignment="1" applyProtection="1">
      <protection locked="0"/>
    </xf>
    <xf numFmtId="0" fontId="0" fillId="0" borderId="8" xfId="0" applyFont="1" applyBorder="1" applyAlignment="1" applyProtection="1">
      <protection locked="0"/>
    </xf>
    <xf numFmtId="14" fontId="11" fillId="0" borderId="8" xfId="0" applyNumberFormat="1" applyFont="1" applyBorder="1" applyAlignment="1" applyProtection="1">
      <alignment horizontal="center" vertical="center"/>
      <protection locked="0"/>
    </xf>
    <xf numFmtId="9" fontId="19" fillId="0" borderId="8" xfId="1" applyFont="1" applyBorder="1" applyAlignment="1" applyProtection="1">
      <protection locked="0"/>
    </xf>
    <xf numFmtId="14" fontId="24" fillId="0" borderId="8" xfId="0" applyNumberFormat="1" applyFont="1" applyBorder="1" applyAlignment="1" applyProtection="1">
      <alignment vertical="center"/>
      <protection locked="0"/>
    </xf>
    <xf numFmtId="2" fontId="21" fillId="0" borderId="8" xfId="0" applyNumberFormat="1" applyFont="1" applyBorder="1" applyAlignment="1" applyProtection="1">
      <protection locked="0"/>
    </xf>
    <xf numFmtId="0" fontId="12" fillId="0" borderId="0" xfId="0" applyFont="1" applyAlignment="1" applyProtection="1">
      <alignment wrapText="1"/>
      <protection locked="0"/>
    </xf>
    <xf numFmtId="0" fontId="7" fillId="0" borderId="7"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locked="0"/>
    </xf>
    <xf numFmtId="14" fontId="11" fillId="0" borderId="7" xfId="0" applyNumberFormat="1" applyFont="1" applyBorder="1" applyAlignment="1" applyProtection="1">
      <alignment horizontal="center" vertical="center" wrapText="1"/>
      <protection locked="0"/>
    </xf>
    <xf numFmtId="14" fontId="7" fillId="0" borderId="7" xfId="0" applyNumberFormat="1" applyFont="1" applyBorder="1" applyAlignment="1" applyProtection="1">
      <alignment horizontal="center" vertical="center" wrapText="1"/>
      <protection locked="0"/>
    </xf>
    <xf numFmtId="164" fontId="7" fillId="0" borderId="7" xfId="0" applyNumberFormat="1" applyFont="1" applyBorder="1" applyAlignment="1" applyProtection="1">
      <alignment horizontal="center" vertical="center" wrapText="1"/>
      <protection locked="0"/>
    </xf>
    <xf numFmtId="9" fontId="20" fillId="0" borderId="7" xfId="1" applyFont="1" applyBorder="1" applyAlignment="1" applyProtection="1">
      <alignment horizontal="center" vertical="center" wrapText="1"/>
      <protection locked="0"/>
    </xf>
    <xf numFmtId="0" fontId="18" fillId="0" borderId="7"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wrapText="1"/>
      <protection locked="0"/>
    </xf>
    <xf numFmtId="0" fontId="7" fillId="0" borderId="7" xfId="0" applyNumberFormat="1" applyFont="1" applyBorder="1" applyAlignment="1" applyProtection="1">
      <alignment horizontal="center" vertical="center" wrapText="1"/>
      <protection locked="0"/>
    </xf>
    <xf numFmtId="14" fontId="25" fillId="0" borderId="7" xfId="0" applyNumberFormat="1" applyFont="1" applyBorder="1" applyAlignment="1" applyProtection="1">
      <alignment horizontal="center" vertical="center" wrapText="1"/>
      <protection locked="0"/>
    </xf>
    <xf numFmtId="2" fontId="13" fillId="0" borderId="7" xfId="0" applyNumberFormat="1"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164" fontId="11" fillId="0" borderId="7" xfId="0" applyNumberFormat="1" applyFont="1" applyBorder="1" applyAlignment="1" applyProtection="1">
      <alignment horizontal="center" vertical="center" wrapText="1"/>
      <protection locked="0"/>
    </xf>
    <xf numFmtId="0" fontId="0" fillId="0" borderId="0" xfId="0" applyFont="1" applyProtection="1">
      <protection locked="0"/>
    </xf>
    <xf numFmtId="14" fontId="11" fillId="0" borderId="0" xfId="0" applyNumberFormat="1" applyFont="1" applyAlignment="1" applyProtection="1">
      <alignment horizontal="center"/>
      <protection locked="0"/>
    </xf>
    <xf numFmtId="0" fontId="19" fillId="0" borderId="0" xfId="0" applyFont="1" applyProtection="1">
      <protection locked="0"/>
    </xf>
    <xf numFmtId="0" fontId="23" fillId="0" borderId="0" xfId="0" applyFont="1" applyProtection="1">
      <protection locked="0"/>
    </xf>
    <xf numFmtId="0" fontId="21" fillId="0" borderId="0" xfId="0" applyFont="1" applyProtection="1">
      <protection locked="0"/>
    </xf>
    <xf numFmtId="9" fontId="21" fillId="0" borderId="8" xfId="1" applyFont="1" applyBorder="1" applyAlignment="1" applyProtection="1">
      <protection locked="0"/>
    </xf>
    <xf numFmtId="9" fontId="21" fillId="0" borderId="0" xfId="1" applyFont="1" applyProtection="1">
      <protection locked="0"/>
    </xf>
    <xf numFmtId="0" fontId="8" fillId="0" borderId="8" xfId="0" applyFont="1" applyBorder="1" applyAlignment="1" applyProtection="1">
      <protection locked="0"/>
    </xf>
    <xf numFmtId="9" fontId="20" fillId="0" borderId="8" xfId="1" applyFont="1" applyBorder="1" applyAlignment="1" applyProtection="1">
      <protection locked="0"/>
    </xf>
    <xf numFmtId="0" fontId="3" fillId="0" borderId="0" xfId="0" applyFont="1" applyAlignment="1" applyProtection="1">
      <alignment wrapText="1"/>
      <protection locked="0"/>
    </xf>
    <xf numFmtId="0" fontId="18" fillId="0" borderId="7" xfId="0" applyNumberFormat="1" applyFont="1" applyBorder="1" applyAlignment="1" applyProtection="1">
      <alignment horizontal="center" vertical="center" wrapText="1"/>
      <protection locked="0"/>
    </xf>
    <xf numFmtId="0" fontId="11" fillId="0" borderId="12" xfId="0" applyFont="1" applyBorder="1" applyAlignment="1" applyProtection="1">
      <alignment horizontal="center" vertical="center"/>
      <protection locked="0"/>
    </xf>
    <xf numFmtId="164" fontId="0" fillId="0" borderId="0" xfId="0" applyNumberFormat="1" applyFont="1" applyProtection="1">
      <protection locked="0"/>
    </xf>
    <xf numFmtId="9" fontId="20" fillId="0" borderId="0" xfId="1" applyFont="1" applyProtection="1">
      <protection locked="0"/>
    </xf>
    <xf numFmtId="14" fontId="23" fillId="0" borderId="0" xfId="0" applyNumberFormat="1" applyFont="1" applyProtection="1">
      <protection locked="0"/>
    </xf>
    <xf numFmtId="9" fontId="13" fillId="0" borderId="0" xfId="1" applyFont="1" applyBorder="1" applyAlignment="1" applyProtection="1">
      <protection locked="0"/>
    </xf>
    <xf numFmtId="9" fontId="13" fillId="0" borderId="0" xfId="1" applyFont="1" applyProtection="1">
      <protection locked="0"/>
    </xf>
    <xf numFmtId="9" fontId="6" fillId="0" borderId="23" xfId="1" applyFont="1" applyBorder="1" applyAlignment="1" applyProtection="1">
      <alignment horizontal="center" vertical="center"/>
      <protection locked="0"/>
    </xf>
    <xf numFmtId="0" fontId="12" fillId="0" borderId="24" xfId="0" applyFont="1" applyBorder="1" applyAlignment="1" applyProtection="1">
      <alignment horizontal="center" vertical="center"/>
      <protection locked="0"/>
    </xf>
    <xf numFmtId="0" fontId="12" fillId="0" borderId="25" xfId="0" applyFont="1" applyBorder="1" applyAlignment="1" applyProtection="1">
      <alignment horizontal="center" vertical="center"/>
      <protection locked="0"/>
    </xf>
    <xf numFmtId="0" fontId="12" fillId="0" borderId="26" xfId="0" applyFont="1" applyBorder="1" applyAlignment="1" applyProtection="1">
      <alignment horizontal="center" vertical="center"/>
      <protection locked="0"/>
    </xf>
    <xf numFmtId="0" fontId="12" fillId="0" borderId="22" xfId="0" applyFont="1" applyBorder="1"/>
    <xf numFmtId="0" fontId="12" fillId="0" borderId="21" xfId="0" applyFont="1" applyBorder="1"/>
    <xf numFmtId="9" fontId="6" fillId="4" borderId="27" xfId="1" applyFont="1" applyFill="1" applyBorder="1" applyAlignment="1" applyProtection="1">
      <alignment horizontal="center" vertical="center"/>
      <protection locked="0"/>
    </xf>
    <xf numFmtId="9" fontId="6" fillId="4" borderId="28" xfId="1" applyFont="1" applyFill="1" applyBorder="1" applyAlignment="1" applyProtection="1">
      <alignment horizontal="center" vertical="center"/>
      <protection locked="0"/>
    </xf>
    <xf numFmtId="9" fontId="6" fillId="4" borderId="29" xfId="1" applyFont="1" applyFill="1" applyBorder="1" applyAlignment="1" applyProtection="1">
      <alignment horizontal="center" vertical="center"/>
      <protection locked="0"/>
    </xf>
    <xf numFmtId="14" fontId="3" fillId="0" borderId="0" xfId="0" applyNumberFormat="1" applyFont="1" applyProtection="1">
      <protection locked="0"/>
    </xf>
    <xf numFmtId="14" fontId="11" fillId="0" borderId="12" xfId="0" applyNumberFormat="1" applyFont="1" applyBorder="1" applyAlignment="1" applyProtection="1">
      <alignment horizontal="center" vertical="center" wrapText="1"/>
      <protection locked="0"/>
    </xf>
    <xf numFmtId="14" fontId="3" fillId="0" borderId="7" xfId="0" applyNumberFormat="1" applyFont="1" applyBorder="1" applyAlignment="1" applyProtection="1">
      <alignment horizontal="center" vertical="center" wrapText="1"/>
      <protection locked="0"/>
    </xf>
    <xf numFmtId="14" fontId="3" fillId="0" borderId="0" xfId="0" applyNumberFormat="1" applyFont="1" applyAlignment="1" applyProtection="1">
      <alignment horizontal="center" vertical="center"/>
      <protection locked="0"/>
    </xf>
    <xf numFmtId="0" fontId="6" fillId="0" borderId="0" xfId="0" applyFont="1" applyAlignment="1" applyProtection="1">
      <alignment wrapText="1"/>
      <protection locked="0"/>
    </xf>
    <xf numFmtId="164" fontId="6" fillId="0" borderId="0" xfId="0" applyNumberFormat="1" applyFont="1" applyAlignment="1" applyProtection="1">
      <alignment horizontal="center" vertical="center"/>
      <protection locked="0"/>
    </xf>
    <xf numFmtId="164" fontId="6" fillId="0" borderId="7" xfId="0" applyNumberFormat="1" applyFont="1" applyBorder="1" applyAlignment="1" applyProtection="1">
      <alignment horizontal="center" vertical="center"/>
      <protection locked="0"/>
    </xf>
    <xf numFmtId="164" fontId="5" fillId="0" borderId="0" xfId="0" applyNumberFormat="1" applyFont="1" applyAlignment="1" applyProtection="1">
      <alignment horizontal="center" vertical="center"/>
      <protection locked="0"/>
    </xf>
    <xf numFmtId="164" fontId="5" fillId="0" borderId="7" xfId="0" applyNumberFormat="1" applyFont="1" applyBorder="1" applyAlignment="1" applyProtection="1">
      <alignment horizontal="center" vertical="center"/>
      <protection locked="0"/>
    </xf>
    <xf numFmtId="0" fontId="31" fillId="0" borderId="0" xfId="0" applyFont="1" applyProtection="1">
      <protection locked="0"/>
    </xf>
    <xf numFmtId="9" fontId="31" fillId="0" borderId="7" xfId="1" applyFont="1" applyBorder="1" applyAlignment="1" applyProtection="1">
      <alignment horizontal="center" vertical="center" wrapText="1"/>
      <protection locked="0"/>
    </xf>
    <xf numFmtId="14" fontId="18" fillId="0" borderId="12" xfId="0" applyNumberFormat="1" applyFont="1" applyBorder="1" applyAlignment="1" applyProtection="1">
      <alignment horizontal="center" vertical="center" wrapText="1"/>
      <protection locked="0"/>
    </xf>
    <xf numFmtId="14" fontId="3" fillId="0" borderId="12" xfId="0" applyNumberFormat="1" applyFont="1" applyBorder="1" applyAlignment="1" applyProtection="1">
      <alignment horizontal="center" vertical="center"/>
      <protection locked="0"/>
    </xf>
    <xf numFmtId="9" fontId="32" fillId="0" borderId="30" xfId="0" applyNumberFormat="1" applyFont="1" applyBorder="1" applyAlignment="1">
      <alignment horizontal="center" vertical="center"/>
    </xf>
    <xf numFmtId="9" fontId="16" fillId="0" borderId="21" xfId="0" applyNumberFormat="1" applyFont="1" applyBorder="1" applyAlignment="1">
      <alignment horizontal="center" vertical="center"/>
    </xf>
    <xf numFmtId="9" fontId="16" fillId="0" borderId="31" xfId="0" applyNumberFormat="1" applyFont="1" applyBorder="1" applyAlignment="1">
      <alignment horizontal="center" vertical="center"/>
    </xf>
    <xf numFmtId="9" fontId="16" fillId="0" borderId="30" xfId="0" applyNumberFormat="1" applyFont="1" applyBorder="1" applyAlignment="1">
      <alignment horizontal="center" vertical="center"/>
    </xf>
    <xf numFmtId="0" fontId="16" fillId="0" borderId="30" xfId="0" applyFont="1" applyBorder="1"/>
    <xf numFmtId="0" fontId="16" fillId="0" borderId="21" xfId="0" applyFont="1" applyBorder="1"/>
    <xf numFmtId="0" fontId="16" fillId="0" borderId="31" xfId="0" applyFont="1" applyBorder="1"/>
    <xf numFmtId="0" fontId="16" fillId="6" borderId="30" xfId="0" applyFont="1" applyFill="1" applyBorder="1" applyAlignment="1">
      <alignment horizontal="center"/>
    </xf>
    <xf numFmtId="0" fontId="16" fillId="6" borderId="21" xfId="0" applyFont="1" applyFill="1" applyBorder="1" applyAlignment="1">
      <alignment horizontal="center"/>
    </xf>
    <xf numFmtId="0" fontId="16" fillId="6" borderId="31" xfId="0" applyFont="1" applyFill="1" applyBorder="1" applyAlignment="1">
      <alignment horizontal="center"/>
    </xf>
    <xf numFmtId="0" fontId="6" fillId="0" borderId="8" xfId="0" applyFont="1" applyBorder="1" applyAlignment="1" applyProtection="1">
      <alignment horizontal="right" vertical="center"/>
      <protection locked="0"/>
    </xf>
    <xf numFmtId="14" fontId="5" fillId="0" borderId="9" xfId="1" applyNumberFormat="1" applyFont="1" applyFill="1" applyBorder="1" applyAlignment="1" applyProtection="1">
      <alignment horizontal="center" vertical="center" wrapText="1"/>
      <protection locked="0"/>
    </xf>
    <xf numFmtId="0" fontId="14" fillId="0" borderId="0" xfId="0" applyFont="1" applyBorder="1" applyAlignment="1" applyProtection="1">
      <alignment vertical="center"/>
      <protection locked="0"/>
    </xf>
    <xf numFmtId="9" fontId="11" fillId="0" borderId="0" xfId="1" applyFont="1" applyBorder="1" applyAlignment="1" applyProtection="1">
      <protection locked="0"/>
    </xf>
    <xf numFmtId="9" fontId="15" fillId="0" borderId="0" xfId="1" applyFont="1" applyBorder="1" applyAlignment="1" applyProtection="1">
      <protection locked="0"/>
    </xf>
    <xf numFmtId="14" fontId="26" fillId="0" borderId="0" xfId="0" applyNumberFormat="1" applyFont="1" applyBorder="1" applyAlignment="1" applyProtection="1">
      <alignment vertical="center"/>
      <protection locked="0"/>
    </xf>
    <xf numFmtId="2" fontId="13" fillId="0" borderId="0" xfId="0" applyNumberFormat="1" applyFont="1" applyBorder="1" applyAlignment="1" applyProtection="1">
      <protection locked="0"/>
    </xf>
    <xf numFmtId="0" fontId="9" fillId="0" borderId="12" xfId="0" applyFont="1" applyBorder="1" applyAlignment="1">
      <alignment horizontal="center" vertical="center" wrapText="1"/>
    </xf>
    <xf numFmtId="14" fontId="7" fillId="0" borderId="12" xfId="0" applyNumberFormat="1" applyFont="1" applyFill="1" applyBorder="1" applyAlignment="1">
      <alignment horizontal="center" vertical="center" wrapText="1"/>
    </xf>
    <xf numFmtId="14" fontId="27" fillId="0" borderId="12" xfId="0" applyNumberFormat="1" applyFont="1" applyFill="1" applyBorder="1" applyAlignment="1">
      <alignment horizontal="center" vertical="center" wrapText="1"/>
    </xf>
    <xf numFmtId="0" fontId="27" fillId="0" borderId="12" xfId="0" applyFont="1" applyFill="1" applyBorder="1" applyAlignment="1">
      <alignment horizontal="center" vertical="center" wrapText="1"/>
    </xf>
    <xf numFmtId="164" fontId="6" fillId="0" borderId="12" xfId="0" applyNumberFormat="1" applyFont="1" applyBorder="1" applyAlignment="1" applyProtection="1">
      <alignment horizontal="center" vertical="center"/>
      <protection locked="0"/>
    </xf>
    <xf numFmtId="2" fontId="5" fillId="0" borderId="0" xfId="0" applyNumberFormat="1" applyFont="1" applyBorder="1" applyAlignment="1" applyProtection="1">
      <alignment horizontal="right" vertical="center"/>
      <protection locked="0"/>
    </xf>
    <xf numFmtId="0" fontId="7" fillId="0" borderId="12" xfId="0" applyNumberFormat="1" applyFont="1" applyBorder="1" applyAlignment="1" applyProtection="1">
      <alignment horizontal="center" vertical="center" wrapText="1"/>
      <protection locked="0"/>
    </xf>
    <xf numFmtId="14" fontId="0" fillId="0" borderId="0" xfId="0" applyNumberFormat="1"/>
    <xf numFmtId="0" fontId="3" fillId="0" borderId="0" xfId="0" applyFont="1" applyAlignment="1">
      <alignment horizontal="right"/>
    </xf>
    <xf numFmtId="165" fontId="3" fillId="0" borderId="0" xfId="0" applyNumberFormat="1" applyFont="1" applyAlignment="1">
      <alignment horizontal="left"/>
    </xf>
    <xf numFmtId="0" fontId="11" fillId="0" borderId="21" xfId="0" applyFont="1" applyBorder="1" applyAlignment="1">
      <alignment horizontal="center" vertical="center"/>
    </xf>
    <xf numFmtId="14" fontId="11" fillId="0" borderId="21" xfId="0" applyNumberFormat="1" applyFont="1" applyBorder="1" applyAlignment="1">
      <alignment horizontal="center" vertical="center"/>
    </xf>
    <xf numFmtId="0" fontId="11" fillId="0" borderId="23" xfId="0" applyFont="1" applyBorder="1" applyAlignment="1">
      <alignment horizontal="center" vertical="center"/>
    </xf>
    <xf numFmtId="14" fontId="11" fillId="0" borderId="23" xfId="0" applyNumberFormat="1" applyFont="1" applyBorder="1" applyAlignment="1">
      <alignment horizontal="center" vertical="center"/>
    </xf>
    <xf numFmtId="14" fontId="3" fillId="8" borderId="9" xfId="1" applyNumberFormat="1" applyFont="1" applyFill="1" applyBorder="1" applyAlignment="1" applyProtection="1">
      <alignment horizontal="center" vertical="center" wrapText="1"/>
      <protection locked="0"/>
    </xf>
    <xf numFmtId="0" fontId="21" fillId="0" borderId="8" xfId="0" applyNumberFormat="1" applyFont="1" applyBorder="1" applyAlignment="1" applyProtection="1">
      <protection locked="0"/>
    </xf>
    <xf numFmtId="0" fontId="13" fillId="0" borderId="7" xfId="0" applyNumberFormat="1" applyFont="1" applyBorder="1" applyAlignment="1" applyProtection="1">
      <alignment horizontal="center" vertical="center" wrapText="1"/>
      <protection locked="0"/>
    </xf>
    <xf numFmtId="0" fontId="21" fillId="0" borderId="0" xfId="0" applyNumberFormat="1" applyFont="1" applyProtection="1">
      <protection locked="0"/>
    </xf>
    <xf numFmtId="0" fontId="0" fillId="0" borderId="7" xfId="0" applyBorder="1" applyAlignment="1" applyProtection="1">
      <alignment horizontal="center" vertical="center"/>
      <protection locked="0"/>
    </xf>
    <xf numFmtId="14" fontId="3" fillId="8" borderId="5" xfId="0" applyNumberFormat="1" applyFont="1" applyFill="1" applyBorder="1" applyAlignment="1" applyProtection="1">
      <alignment horizontal="center" vertical="center"/>
      <protection locked="0"/>
    </xf>
    <xf numFmtId="0" fontId="11" fillId="0" borderId="39" xfId="0" applyFont="1" applyBorder="1" applyAlignment="1">
      <alignment horizontal="center" vertical="center"/>
    </xf>
    <xf numFmtId="0" fontId="11" fillId="0" borderId="40" xfId="0" applyFont="1" applyBorder="1" applyAlignment="1">
      <alignment horizontal="center" vertical="center"/>
    </xf>
    <xf numFmtId="0" fontId="0" fillId="0" borderId="21" xfId="0" applyBorder="1" applyAlignment="1">
      <alignment horizontal="center" vertical="center"/>
    </xf>
    <xf numFmtId="0" fontId="11" fillId="0" borderId="12" xfId="0" applyNumberFormat="1" applyFont="1" applyBorder="1" applyAlignment="1" applyProtection="1">
      <alignment horizontal="center" vertical="center" wrapText="1"/>
      <protection locked="0"/>
    </xf>
    <xf numFmtId="2" fontId="11" fillId="0" borderId="0" xfId="0" applyNumberFormat="1" applyFont="1" applyBorder="1" applyAlignment="1" applyProtection="1">
      <alignment vertical="center"/>
      <protection locked="0"/>
    </xf>
    <xf numFmtId="2" fontId="11" fillId="0" borderId="0" xfId="0" applyNumberFormat="1" applyFont="1" applyAlignment="1" applyProtection="1">
      <alignment vertical="center"/>
      <protection locked="0"/>
    </xf>
    <xf numFmtId="14" fontId="0" fillId="0" borderId="0" xfId="0" applyNumberFormat="1" applyAlignment="1">
      <alignment vertical="center"/>
    </xf>
    <xf numFmtId="0" fontId="35" fillId="0" borderId="0" xfId="0" applyFont="1" applyAlignment="1">
      <alignment horizontal="right"/>
    </xf>
    <xf numFmtId="165" fontId="35" fillId="0" borderId="0" xfId="0" applyNumberFormat="1" applyFont="1" applyAlignment="1">
      <alignment horizontal="left"/>
    </xf>
    <xf numFmtId="9" fontId="36" fillId="0" borderId="0" xfId="1" applyFont="1" applyProtection="1">
      <protection locked="0"/>
    </xf>
    <xf numFmtId="9" fontId="37" fillId="0" borderId="12" xfId="1" applyFont="1" applyBorder="1" applyAlignment="1" applyProtection="1">
      <alignment horizontal="center" vertical="center"/>
      <protection locked="0"/>
    </xf>
    <xf numFmtId="9" fontId="38" fillId="0" borderId="8" xfId="1" applyFont="1" applyBorder="1" applyAlignment="1" applyProtection="1">
      <protection locked="0"/>
    </xf>
    <xf numFmtId="9" fontId="39" fillId="0" borderId="7" xfId="1" applyFont="1" applyBorder="1" applyAlignment="1" applyProtection="1">
      <alignment horizontal="center" vertical="center" wrapText="1"/>
      <protection locked="0"/>
    </xf>
    <xf numFmtId="9" fontId="38" fillId="0" borderId="0" xfId="1" applyFont="1" applyProtection="1">
      <protection locked="0"/>
    </xf>
    <xf numFmtId="9" fontId="37" fillId="0" borderId="0" xfId="1" applyFont="1" applyAlignment="1" applyProtection="1">
      <alignment horizontal="center" vertical="center"/>
      <protection locked="0"/>
    </xf>
    <xf numFmtId="0" fontId="11" fillId="0" borderId="0" xfId="0" applyNumberFormat="1" applyFont="1" applyBorder="1" applyAlignment="1" applyProtection="1">
      <protection locked="0"/>
    </xf>
    <xf numFmtId="0" fontId="11" fillId="0" borderId="0" xfId="0" applyNumberFormat="1" applyFont="1" applyProtection="1">
      <protection locked="0"/>
    </xf>
    <xf numFmtId="0" fontId="34" fillId="0" borderId="1" xfId="0" applyNumberFormat="1" applyFont="1" applyFill="1" applyBorder="1" applyAlignment="1" applyProtection="1">
      <alignment horizontal="center" vertical="center" wrapText="1"/>
      <protection locked="0"/>
    </xf>
    <xf numFmtId="0" fontId="34" fillId="0" borderId="3" xfId="0" applyNumberFormat="1" applyFont="1" applyFill="1" applyBorder="1" applyAlignment="1" applyProtection="1">
      <alignment horizontal="center" vertical="center" wrapText="1"/>
      <protection locked="0"/>
    </xf>
    <xf numFmtId="0" fontId="34" fillId="0" borderId="37" xfId="0" applyNumberFormat="1" applyFont="1" applyFill="1" applyBorder="1" applyAlignment="1" applyProtection="1">
      <alignment horizontal="center" vertical="center" wrapText="1"/>
      <protection locked="0"/>
    </xf>
    <xf numFmtId="2" fontId="5" fillId="8" borderId="4" xfId="0" applyNumberFormat="1" applyFont="1" applyFill="1" applyBorder="1" applyAlignment="1" applyProtection="1">
      <alignment horizontal="center"/>
      <protection locked="0"/>
    </xf>
    <xf numFmtId="2" fontId="5" fillId="8" borderId="6" xfId="0" applyNumberFormat="1" applyFont="1" applyFill="1" applyBorder="1" applyAlignment="1" applyProtection="1">
      <alignment horizontal="center"/>
      <protection locked="0"/>
    </xf>
    <xf numFmtId="14" fontId="34" fillId="0" borderId="2" xfId="0" applyNumberFormat="1" applyFont="1" applyFill="1" applyBorder="1" applyAlignment="1" applyProtection="1">
      <alignment horizontal="center" vertical="center" wrapText="1"/>
      <protection locked="0"/>
    </xf>
    <xf numFmtId="14" fontId="34" fillId="0" borderId="36" xfId="0" applyNumberFormat="1" applyFont="1" applyFill="1" applyBorder="1" applyAlignment="1" applyProtection="1">
      <alignment horizontal="center" vertical="center" wrapText="1"/>
      <protection locked="0"/>
    </xf>
    <xf numFmtId="9" fontId="3" fillId="0" borderId="1" xfId="1" applyFont="1" applyFill="1" applyBorder="1" applyAlignment="1" applyProtection="1">
      <alignment horizontal="center" vertical="center" wrapText="1"/>
      <protection locked="0"/>
    </xf>
    <xf numFmtId="9" fontId="3" fillId="0" borderId="3" xfId="1" applyFont="1" applyFill="1" applyBorder="1" applyAlignment="1" applyProtection="1">
      <alignment horizontal="center" vertical="center" wrapText="1"/>
      <protection locked="0"/>
    </xf>
    <xf numFmtId="9" fontId="3" fillId="0" borderId="35" xfId="1"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protection locked="0"/>
    </xf>
    <xf numFmtId="0" fontId="5" fillId="0" borderId="6" xfId="0" applyFont="1" applyFill="1" applyBorder="1" applyAlignment="1" applyProtection="1">
      <alignment horizontal="center"/>
      <protection locked="0"/>
    </xf>
    <xf numFmtId="10" fontId="5" fillId="0" borderId="1" xfId="1" applyNumberFormat="1" applyFont="1" applyFill="1" applyBorder="1" applyAlignment="1" applyProtection="1">
      <alignment horizontal="center" vertical="center" wrapText="1"/>
      <protection locked="0"/>
    </xf>
    <xf numFmtId="10" fontId="5" fillId="0" borderId="3" xfId="1" applyNumberFormat="1" applyFont="1" applyFill="1" applyBorder="1" applyAlignment="1" applyProtection="1">
      <alignment horizontal="center" vertical="center" wrapText="1"/>
      <protection locked="0"/>
    </xf>
    <xf numFmtId="10" fontId="5" fillId="0" borderId="35" xfId="1" applyNumberFormat="1" applyFont="1" applyFill="1" applyBorder="1" applyAlignment="1" applyProtection="1">
      <alignment horizontal="center" vertical="center" wrapText="1"/>
      <protection locked="0"/>
    </xf>
    <xf numFmtId="9" fontId="5" fillId="0" borderId="1" xfId="1" applyFont="1" applyFill="1" applyBorder="1" applyAlignment="1" applyProtection="1">
      <alignment horizontal="center" vertical="center" wrapText="1"/>
      <protection locked="0"/>
    </xf>
    <xf numFmtId="9" fontId="5" fillId="0" borderId="3" xfId="1" applyFont="1" applyFill="1" applyBorder="1" applyAlignment="1" applyProtection="1">
      <alignment horizontal="center" vertical="center" wrapText="1"/>
      <protection locked="0"/>
    </xf>
    <xf numFmtId="9" fontId="5" fillId="0" borderId="35" xfId="1" applyFont="1" applyFill="1" applyBorder="1" applyAlignment="1" applyProtection="1">
      <alignment horizontal="center" vertical="center" wrapText="1"/>
      <protection locked="0"/>
    </xf>
    <xf numFmtId="0" fontId="34" fillId="0" borderId="2" xfId="0" applyNumberFormat="1" applyFont="1" applyFill="1" applyBorder="1" applyAlignment="1" applyProtection="1">
      <alignment horizontal="center" vertical="center" wrapText="1"/>
      <protection locked="0"/>
    </xf>
    <xf numFmtId="0" fontId="34" fillId="0" borderId="36" xfId="0" applyNumberFormat="1" applyFont="1" applyFill="1" applyBorder="1" applyAlignment="1" applyProtection="1">
      <alignment horizontal="center" vertical="center" wrapText="1"/>
      <protection locked="0"/>
    </xf>
    <xf numFmtId="0" fontId="5" fillId="8" borderId="4" xfId="0" applyFont="1" applyFill="1" applyBorder="1" applyAlignment="1" applyProtection="1">
      <alignment horizontal="center"/>
      <protection locked="0"/>
    </xf>
    <xf numFmtId="0" fontId="5" fillId="8" borderId="5" xfId="0" applyFont="1" applyFill="1" applyBorder="1" applyAlignment="1" applyProtection="1">
      <alignment horizontal="center"/>
      <protection locked="0"/>
    </xf>
    <xf numFmtId="0" fontId="5" fillId="8" borderId="6" xfId="0" applyFont="1" applyFill="1" applyBorder="1" applyAlignment="1" applyProtection="1">
      <alignment horizontal="center"/>
      <protection locked="0"/>
    </xf>
    <xf numFmtId="0" fontId="34" fillId="0" borderId="2" xfId="0" applyFont="1" applyFill="1" applyBorder="1" applyAlignment="1" applyProtection="1">
      <alignment horizontal="center" vertical="center" wrapText="1"/>
      <protection locked="0"/>
    </xf>
    <xf numFmtId="0" fontId="34" fillId="0" borderId="36" xfId="0" applyFont="1" applyFill="1" applyBorder="1" applyAlignment="1" applyProtection="1">
      <alignment horizontal="center" vertical="center" wrapText="1"/>
      <protection locked="0"/>
    </xf>
    <xf numFmtId="0" fontId="14" fillId="0" borderId="0" xfId="0" applyFont="1" applyBorder="1" applyAlignment="1" applyProtection="1">
      <alignment horizontal="center" vertical="center"/>
      <protection locked="0"/>
    </xf>
    <xf numFmtId="0" fontId="5" fillId="8" borderId="9" xfId="0" applyFont="1" applyFill="1" applyBorder="1" applyAlignment="1" applyProtection="1">
      <alignment horizontal="center"/>
      <protection locked="0"/>
    </xf>
    <xf numFmtId="0" fontId="5" fillId="8" borderId="11" xfId="0" applyFont="1" applyFill="1" applyBorder="1" applyAlignment="1" applyProtection="1">
      <alignment horizontal="center"/>
      <protection locked="0"/>
    </xf>
    <xf numFmtId="0" fontId="5" fillId="8" borderId="10" xfId="0" applyFont="1" applyFill="1" applyBorder="1" applyAlignment="1" applyProtection="1">
      <alignment horizontal="center"/>
      <protection locked="0"/>
    </xf>
    <xf numFmtId="164" fontId="34" fillId="0" borderId="2" xfId="0" applyNumberFormat="1" applyFont="1" applyFill="1" applyBorder="1" applyAlignment="1" applyProtection="1">
      <alignment horizontal="center" vertical="center" wrapText="1"/>
      <protection locked="0"/>
    </xf>
    <xf numFmtId="164" fontId="34" fillId="0" borderId="36" xfId="0" applyNumberFormat="1" applyFont="1" applyFill="1" applyBorder="1" applyAlignment="1" applyProtection="1">
      <alignment horizontal="center" vertical="center" wrapText="1"/>
      <protection locked="0"/>
    </xf>
    <xf numFmtId="0" fontId="35" fillId="0" borderId="1" xfId="0" applyNumberFormat="1" applyFont="1" applyFill="1" applyBorder="1" applyAlignment="1" applyProtection="1">
      <alignment horizontal="center" vertical="center" wrapText="1"/>
      <protection locked="0"/>
    </xf>
    <xf numFmtId="0" fontId="35" fillId="0" borderId="3" xfId="0" applyNumberFormat="1" applyFont="1" applyFill="1" applyBorder="1" applyAlignment="1" applyProtection="1">
      <alignment horizontal="center" vertical="center" wrapText="1"/>
      <protection locked="0"/>
    </xf>
    <xf numFmtId="0" fontId="35" fillId="0" borderId="35" xfId="0" applyNumberFormat="1" applyFont="1" applyFill="1" applyBorder="1" applyAlignment="1" applyProtection="1">
      <alignment horizontal="center" vertical="center" wrapText="1"/>
      <protection locked="0"/>
    </xf>
    <xf numFmtId="0" fontId="5" fillId="0" borderId="5" xfId="0" applyFont="1" applyBorder="1" applyAlignment="1">
      <alignment horizontal="center"/>
    </xf>
    <xf numFmtId="0" fontId="5" fillId="0" borderId="6" xfId="0" applyFont="1" applyBorder="1" applyAlignment="1">
      <alignment horizontal="center"/>
    </xf>
    <xf numFmtId="0" fontId="16" fillId="0" borderId="4" xfId="0" applyFont="1" applyBorder="1" applyAlignment="1">
      <alignment horizontal="center"/>
    </xf>
    <xf numFmtId="0" fontId="16" fillId="0" borderId="5" xfId="0" applyFont="1" applyBorder="1" applyAlignment="1">
      <alignment horizontal="center"/>
    </xf>
    <xf numFmtId="0" fontId="16" fillId="0" borderId="6" xfId="0" applyFont="1" applyBorder="1" applyAlignment="1">
      <alignment horizontal="center"/>
    </xf>
    <xf numFmtId="14" fontId="35" fillId="0" borderId="1" xfId="0" applyNumberFormat="1" applyFont="1" applyFill="1" applyBorder="1" applyAlignment="1" applyProtection="1">
      <alignment horizontal="center" vertical="center" wrapText="1"/>
      <protection locked="0"/>
    </xf>
    <xf numFmtId="14" fontId="35" fillId="0" borderId="3" xfId="0" applyNumberFormat="1" applyFont="1" applyFill="1" applyBorder="1" applyAlignment="1" applyProtection="1">
      <alignment horizontal="center" vertical="center" wrapText="1"/>
      <protection locked="0"/>
    </xf>
    <xf numFmtId="14" fontId="35" fillId="0" borderId="35" xfId="0" applyNumberFormat="1" applyFont="1" applyFill="1" applyBorder="1" applyAlignment="1" applyProtection="1">
      <alignment horizontal="center" vertical="center" wrapText="1"/>
      <protection locked="0"/>
    </xf>
    <xf numFmtId="0" fontId="34" fillId="5" borderId="1" xfId="0" applyNumberFormat="1" applyFont="1" applyFill="1" applyBorder="1" applyAlignment="1" applyProtection="1">
      <alignment horizontal="center" vertical="center" wrapText="1"/>
      <protection locked="0"/>
    </xf>
    <xf numFmtId="0" fontId="34" fillId="5" borderId="20" xfId="0" applyNumberFormat="1" applyFont="1" applyFill="1" applyBorder="1" applyAlignment="1" applyProtection="1">
      <alignment horizontal="center" vertical="center" wrapText="1"/>
      <protection locked="0"/>
    </xf>
    <xf numFmtId="0" fontId="34" fillId="5" borderId="1" xfId="0" applyFont="1" applyFill="1" applyBorder="1" applyAlignment="1" applyProtection="1">
      <alignment horizontal="center" vertical="center" wrapText="1"/>
      <protection locked="0"/>
    </xf>
    <xf numFmtId="0" fontId="34" fillId="5" borderId="3" xfId="0" applyFont="1" applyFill="1" applyBorder="1" applyAlignment="1" applyProtection="1">
      <alignment horizontal="center" vertical="center" wrapText="1"/>
      <protection locked="0"/>
    </xf>
    <xf numFmtId="9" fontId="3" fillId="5" borderId="1" xfId="1" applyFont="1" applyFill="1" applyBorder="1" applyAlignment="1" applyProtection="1">
      <alignment horizontal="center" vertical="center" wrapText="1"/>
      <protection locked="0"/>
    </xf>
    <xf numFmtId="9" fontId="3" fillId="5" borderId="3" xfId="1" applyFont="1" applyFill="1" applyBorder="1" applyAlignment="1" applyProtection="1">
      <alignment horizontal="center" vertical="center" wrapText="1"/>
      <protection locked="0"/>
    </xf>
    <xf numFmtId="9" fontId="3" fillId="5" borderId="20" xfId="1" applyFont="1" applyFill="1" applyBorder="1" applyAlignment="1" applyProtection="1">
      <alignment horizontal="center" vertical="center" wrapText="1"/>
      <protection locked="0"/>
    </xf>
    <xf numFmtId="9" fontId="5" fillId="5" borderId="1" xfId="1" applyFont="1" applyFill="1" applyBorder="1" applyAlignment="1" applyProtection="1">
      <alignment horizontal="center" vertical="center" wrapText="1"/>
      <protection locked="0"/>
    </xf>
    <xf numFmtId="9" fontId="5" fillId="5" borderId="3" xfId="1" applyFont="1" applyFill="1" applyBorder="1" applyAlignment="1" applyProtection="1">
      <alignment horizontal="center" vertical="center" wrapText="1"/>
      <protection locked="0"/>
    </xf>
    <xf numFmtId="9" fontId="5" fillId="5" borderId="20" xfId="1" applyFont="1" applyFill="1" applyBorder="1" applyAlignment="1" applyProtection="1">
      <alignment horizontal="center" vertical="center" wrapText="1"/>
      <protection locked="0"/>
    </xf>
    <xf numFmtId="0" fontId="10" fillId="0" borderId="8" xfId="0" applyFont="1" applyBorder="1" applyAlignment="1" applyProtection="1">
      <alignment horizontal="center"/>
      <protection locked="0"/>
    </xf>
    <xf numFmtId="0" fontId="5" fillId="5" borderId="4" xfId="0" applyFont="1" applyFill="1" applyBorder="1" applyAlignment="1" applyProtection="1">
      <alignment horizontal="center"/>
      <protection locked="0"/>
    </xf>
    <xf numFmtId="0" fontId="5" fillId="5" borderId="5" xfId="0" applyFont="1" applyFill="1" applyBorder="1" applyAlignment="1" applyProtection="1">
      <alignment horizontal="center"/>
      <protection locked="0"/>
    </xf>
    <xf numFmtId="0" fontId="5" fillId="5" borderId="6" xfId="0" applyFont="1" applyFill="1" applyBorder="1" applyAlignment="1" applyProtection="1">
      <alignment horizontal="center"/>
      <protection locked="0"/>
    </xf>
    <xf numFmtId="14" fontId="34" fillId="5" borderId="1" xfId="0" applyNumberFormat="1" applyFont="1" applyFill="1" applyBorder="1" applyAlignment="1" applyProtection="1">
      <alignment horizontal="center" vertical="center" wrapText="1"/>
      <protection locked="0"/>
    </xf>
    <xf numFmtId="14" fontId="34" fillId="5" borderId="3" xfId="0" applyNumberFormat="1" applyFont="1" applyFill="1" applyBorder="1" applyAlignment="1" applyProtection="1">
      <alignment horizontal="center" vertical="center" wrapText="1"/>
      <protection locked="0"/>
    </xf>
    <xf numFmtId="164" fontId="34" fillId="5" borderId="1" xfId="0" applyNumberFormat="1" applyFont="1" applyFill="1" applyBorder="1" applyAlignment="1" applyProtection="1">
      <alignment horizontal="center" vertical="center" wrapText="1"/>
      <protection locked="0"/>
    </xf>
    <xf numFmtId="164" fontId="34" fillId="5" borderId="3" xfId="0" applyNumberFormat="1" applyFont="1" applyFill="1" applyBorder="1" applyAlignment="1" applyProtection="1">
      <alignment horizontal="center" vertical="center" wrapText="1"/>
      <protection locked="0"/>
    </xf>
    <xf numFmtId="14" fontId="34" fillId="5" borderId="2" xfId="0" applyNumberFormat="1" applyFont="1" applyFill="1" applyBorder="1" applyAlignment="1" applyProtection="1">
      <alignment horizontal="center" vertical="center" wrapText="1"/>
      <protection locked="0"/>
    </xf>
    <xf numFmtId="14" fontId="34" fillId="5" borderId="38" xfId="0" applyNumberFormat="1" applyFont="1" applyFill="1" applyBorder="1" applyAlignment="1" applyProtection="1">
      <alignment horizontal="center" vertical="center" wrapText="1"/>
      <protection locked="0"/>
    </xf>
    <xf numFmtId="14" fontId="34" fillId="5" borderId="20" xfId="0" applyNumberFormat="1" applyFont="1" applyFill="1" applyBorder="1" applyAlignment="1" applyProtection="1">
      <alignment horizontal="center" vertical="center" wrapText="1"/>
      <protection locked="0"/>
    </xf>
    <xf numFmtId="14" fontId="34" fillId="0" borderId="1" xfId="0" applyNumberFormat="1" applyFont="1" applyFill="1" applyBorder="1" applyAlignment="1" applyProtection="1">
      <alignment horizontal="center" vertical="center" wrapText="1"/>
      <protection locked="0"/>
    </xf>
    <xf numFmtId="14" fontId="34" fillId="0" borderId="20" xfId="0" applyNumberFormat="1"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34" fillId="0" borderId="3" xfId="0" applyFont="1" applyFill="1" applyBorder="1" applyAlignment="1" applyProtection="1">
      <alignment horizontal="center" vertical="center" wrapText="1"/>
      <protection locked="0"/>
    </xf>
    <xf numFmtId="9" fontId="3" fillId="0" borderId="20" xfId="1" applyFont="1" applyFill="1" applyBorder="1" applyAlignment="1" applyProtection="1">
      <alignment horizontal="center" vertical="center" wrapText="1"/>
      <protection locked="0"/>
    </xf>
    <xf numFmtId="14" fontId="34" fillId="0" borderId="3" xfId="0" applyNumberFormat="1" applyFont="1" applyFill="1" applyBorder="1" applyAlignment="1" applyProtection="1">
      <alignment horizontal="center" vertical="center" wrapText="1"/>
      <protection locked="0"/>
    </xf>
    <xf numFmtId="9" fontId="5" fillId="0" borderId="20" xfId="1" applyFont="1" applyFill="1" applyBorder="1" applyAlignment="1" applyProtection="1">
      <alignment horizontal="center" vertical="center" wrapText="1"/>
      <protection locked="0"/>
    </xf>
    <xf numFmtId="0" fontId="10" fillId="0" borderId="8" xfId="0" applyFont="1" applyBorder="1" applyAlignment="1">
      <alignment horizontal="center" vertical="center"/>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5"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14" fontId="2" fillId="2" borderId="1" xfId="0" applyNumberFormat="1" applyFont="1" applyFill="1" applyBorder="1" applyAlignment="1">
      <alignment horizontal="center" vertical="center" wrapText="1"/>
    </xf>
    <xf numFmtId="14" fontId="2" fillId="2" borderId="3" xfId="0" applyNumberFormat="1" applyFont="1" applyFill="1" applyBorder="1" applyAlignment="1">
      <alignment horizontal="center" vertical="center" wrapText="1"/>
    </xf>
    <xf numFmtId="0" fontId="3" fillId="4" borderId="1" xfId="1" applyNumberFormat="1" applyFont="1" applyFill="1" applyBorder="1" applyAlignment="1">
      <alignment horizontal="center" vertical="center" wrapText="1"/>
    </xf>
    <xf numFmtId="0" fontId="3" fillId="4" borderId="3" xfId="1" applyNumberFormat="1" applyFont="1" applyFill="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3" fillId="4" borderId="9" xfId="1" applyNumberFormat="1" applyFont="1" applyFill="1" applyBorder="1" applyAlignment="1">
      <alignment horizontal="center" vertical="center" wrapText="1"/>
    </xf>
    <xf numFmtId="0" fontId="3" fillId="4" borderId="11" xfId="1" applyNumberFormat="1" applyFont="1" applyFill="1" applyBorder="1" applyAlignment="1">
      <alignment horizontal="center" vertical="center" wrapText="1"/>
    </xf>
    <xf numFmtId="0" fontId="3" fillId="4" borderId="10" xfId="1" applyNumberFormat="1" applyFont="1" applyFill="1" applyBorder="1" applyAlignment="1">
      <alignment horizontal="center" vertical="center" wrapText="1"/>
    </xf>
    <xf numFmtId="0" fontId="3" fillId="4" borderId="15" xfId="1" applyNumberFormat="1" applyFont="1" applyFill="1" applyBorder="1" applyAlignment="1">
      <alignment horizontal="center" vertical="center" wrapText="1"/>
    </xf>
    <xf numFmtId="0" fontId="3" fillId="4" borderId="0" xfId="1" applyNumberFormat="1" applyFont="1" applyFill="1" applyBorder="1" applyAlignment="1">
      <alignment horizontal="center" vertical="center" wrapText="1"/>
    </xf>
    <xf numFmtId="0" fontId="3" fillId="4" borderId="16" xfId="1" applyNumberFormat="1" applyFont="1" applyFill="1" applyBorder="1" applyAlignment="1">
      <alignment horizontal="center" vertical="center" wrapText="1"/>
    </xf>
    <xf numFmtId="14" fontId="2" fillId="2" borderId="20" xfId="0" applyNumberFormat="1" applyFont="1" applyFill="1" applyBorder="1" applyAlignment="1">
      <alignment horizontal="center" vertical="center" wrapText="1"/>
    </xf>
    <xf numFmtId="1" fontId="28" fillId="4" borderId="1" xfId="0" applyNumberFormat="1" applyFont="1" applyFill="1" applyBorder="1" applyAlignment="1">
      <alignment horizontal="center" vertical="center" wrapText="1"/>
    </xf>
    <xf numFmtId="1" fontId="28" fillId="4" borderId="20" xfId="0" applyNumberFormat="1" applyFont="1" applyFill="1" applyBorder="1" applyAlignment="1">
      <alignment horizontal="center" vertical="center" wrapText="1"/>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13" xfId="0" applyFont="1" applyBorder="1" applyAlignment="1">
      <alignment horizontal="center" vertical="center"/>
    </xf>
    <xf numFmtId="0" fontId="3" fillId="0" borderId="8" xfId="0" applyFont="1" applyBorder="1" applyAlignment="1">
      <alignment horizontal="center" vertical="center"/>
    </xf>
    <xf numFmtId="0" fontId="3" fillId="0" borderId="14" xfId="0" applyFont="1" applyBorder="1" applyAlignment="1">
      <alignment horizontal="center" vertical="center"/>
    </xf>
    <xf numFmtId="0" fontId="12" fillId="7" borderId="4" xfId="0" applyFont="1" applyFill="1" applyBorder="1" applyAlignment="1" applyProtection="1">
      <alignment horizontal="center" vertical="center"/>
      <protection locked="0"/>
    </xf>
    <xf numFmtId="0" fontId="12" fillId="7" borderId="5" xfId="0" applyFont="1" applyFill="1" applyBorder="1" applyAlignment="1" applyProtection="1">
      <alignment horizontal="center" vertical="center"/>
      <protection locked="0"/>
    </xf>
    <xf numFmtId="0" fontId="12" fillId="7" borderId="6" xfId="0" applyFont="1" applyFill="1" applyBorder="1" applyAlignment="1" applyProtection="1">
      <alignment horizontal="center" vertical="center"/>
      <protection locked="0"/>
    </xf>
    <xf numFmtId="0" fontId="12" fillId="0" borderId="4" xfId="0" applyFont="1" applyBorder="1" applyAlignment="1">
      <alignment horizontal="center"/>
    </xf>
    <xf numFmtId="0" fontId="12" fillId="0" borderId="5" xfId="0" applyFont="1" applyBorder="1" applyAlignment="1">
      <alignment horizontal="center"/>
    </xf>
    <xf numFmtId="0" fontId="12" fillId="0" borderId="6" xfId="0" applyFont="1" applyBorder="1" applyAlignment="1">
      <alignment horizontal="center"/>
    </xf>
    <xf numFmtId="0" fontId="5" fillId="7" borderId="30" xfId="0" applyFont="1" applyFill="1" applyBorder="1" applyAlignment="1">
      <alignment horizontal="center"/>
    </xf>
    <xf numFmtId="0" fontId="5" fillId="7" borderId="21" xfId="0" applyFont="1" applyFill="1" applyBorder="1" applyAlignment="1">
      <alignment horizontal="center"/>
    </xf>
    <xf numFmtId="0" fontId="5" fillId="7" borderId="31" xfId="0" applyFont="1" applyFill="1" applyBorder="1" applyAlignment="1">
      <alignment horizontal="center"/>
    </xf>
    <xf numFmtId="0" fontId="33" fillId="0" borderId="32" xfId="0" applyFont="1" applyBorder="1" applyAlignment="1">
      <alignment horizontal="center"/>
    </xf>
    <xf numFmtId="0" fontId="33" fillId="0" borderId="33" xfId="0" applyFont="1" applyBorder="1" applyAlignment="1">
      <alignment horizontal="center"/>
    </xf>
    <xf numFmtId="0" fontId="33" fillId="0" borderId="34" xfId="0" applyFont="1" applyBorder="1" applyAlignment="1">
      <alignment horizontal="center"/>
    </xf>
  </cellXfs>
  <cellStyles count="2">
    <cellStyle name="Normal" xfId="0" builtinId="0"/>
    <cellStyle name="Pourcentage" xfId="1" builtinId="5"/>
  </cellStyles>
  <dxfs count="121">
    <dxf>
      <font>
        <condense val="0"/>
        <extend val="0"/>
        <color rgb="FF9C6500"/>
      </font>
      <fill>
        <patternFill>
          <bgColor rgb="FFFFEB9C"/>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ill>
        <patternFill>
          <fgColor theme="1"/>
          <bgColor theme="9" tint="-0.24994659260841701"/>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ill>
        <patternFill>
          <fgColor theme="1"/>
          <bgColor theme="9" tint="-0.24994659260841701"/>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s>
  <tableStyles count="0" defaultTableStyle="TableStyleMedium9" defaultPivotStyle="PivotStyleLight16"/>
  <colors>
    <mruColors>
      <color rgb="FFF7D36F"/>
      <color rgb="FFFF3333"/>
      <color rgb="FFFF9797"/>
      <color rgb="FFE95C51"/>
      <color rgb="FFA500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fr-FR"/>
              <a:t>Performance Import-Export</a:t>
            </a:r>
          </a:p>
        </c:rich>
      </c:tx>
    </c:title>
    <c:plotArea>
      <c:layout/>
      <c:lineChart>
        <c:grouping val="standard"/>
        <c:ser>
          <c:idx val="0"/>
          <c:order val="0"/>
          <c:tx>
            <c:strRef>
              <c:f>'Histo Iindicateur Performance'!$A$3</c:f>
              <c:strCache>
                <c:ptCount val="1"/>
                <c:pt idx="0">
                  <c:v>PM</c:v>
                </c:pt>
              </c:strCache>
            </c:strRef>
          </c:tx>
          <c:val>
            <c:numRef>
              <c:f>'Histo Iindicateur Performance'!$A$4:$A$9</c:f>
              <c:numCache>
                <c:formatCode>0%</c:formatCode>
                <c:ptCount val="6"/>
                <c:pt idx="0">
                  <c:v>0.13333333333333333</c:v>
                </c:pt>
                <c:pt idx="1">
                  <c:v>0.18333333333333332</c:v>
                </c:pt>
                <c:pt idx="2">
                  <c:v>0.18333333333333332</c:v>
                </c:pt>
                <c:pt idx="3">
                  <c:v>0.35416666666666669</c:v>
                </c:pt>
                <c:pt idx="4">
                  <c:v>0.05</c:v>
                </c:pt>
                <c:pt idx="5">
                  <c:v>9.1666666666666674E-2</c:v>
                </c:pt>
              </c:numCache>
            </c:numRef>
          </c:val>
        </c:ser>
        <c:ser>
          <c:idx val="1"/>
          <c:order val="1"/>
          <c:tx>
            <c:strRef>
              <c:f>'Histo Iindicateur Performance'!$B$3</c:f>
              <c:strCache>
                <c:ptCount val="1"/>
                <c:pt idx="0">
                  <c:v>PC</c:v>
                </c:pt>
              </c:strCache>
            </c:strRef>
          </c:tx>
          <c:val>
            <c:numRef>
              <c:f>'Histo Iindicateur Performance'!$B$4:$B$9</c:f>
              <c:numCache>
                <c:formatCode>0%</c:formatCode>
                <c:ptCount val="6"/>
                <c:pt idx="0">
                  <c:v>0</c:v>
                </c:pt>
                <c:pt idx="1">
                  <c:v>0.16666666666666666</c:v>
                </c:pt>
                <c:pt idx="2">
                  <c:v>0.3</c:v>
                </c:pt>
              </c:numCache>
            </c:numRef>
          </c:val>
        </c:ser>
        <c:ser>
          <c:idx val="2"/>
          <c:order val="2"/>
          <c:tx>
            <c:strRef>
              <c:f>'Histo Iindicateur Performance'!$C$3</c:f>
              <c:strCache>
                <c:ptCount val="1"/>
                <c:pt idx="0">
                  <c:v>TV</c:v>
                </c:pt>
              </c:strCache>
            </c:strRef>
          </c:tx>
          <c:val>
            <c:numRef>
              <c:f>'Histo Iindicateur Performance'!$C$4:$C$9</c:f>
              <c:numCache>
                <c:formatCode>0%</c:formatCode>
                <c:ptCount val="6"/>
                <c:pt idx="0">
                  <c:v>0</c:v>
                </c:pt>
                <c:pt idx="1">
                  <c:v>0</c:v>
                </c:pt>
                <c:pt idx="2">
                  <c:v>0.15</c:v>
                </c:pt>
                <c:pt idx="3">
                  <c:v>8.611111111111111E-2</c:v>
                </c:pt>
              </c:numCache>
            </c:numRef>
          </c:val>
        </c:ser>
        <c:ser>
          <c:idx val="3"/>
          <c:order val="3"/>
          <c:tx>
            <c:strRef>
              <c:f>'Histo Iindicateur Performance'!$D$3</c:f>
              <c:strCache>
                <c:ptCount val="1"/>
                <c:pt idx="0">
                  <c:v>PT</c:v>
                </c:pt>
              </c:strCache>
            </c:strRef>
          </c:tx>
          <c:val>
            <c:numRef>
              <c:f>'Histo Iindicateur Performance'!$D$4:$D$9</c:f>
              <c:numCache>
                <c:formatCode>0%</c:formatCode>
                <c:ptCount val="6"/>
                <c:pt idx="0">
                  <c:v>0</c:v>
                </c:pt>
                <c:pt idx="1">
                  <c:v>0</c:v>
                </c:pt>
                <c:pt idx="2">
                  <c:v>0.36666666666666664</c:v>
                </c:pt>
                <c:pt idx="3">
                  <c:v>0.28888888888888886</c:v>
                </c:pt>
              </c:numCache>
            </c:numRef>
          </c:val>
        </c:ser>
        <c:marker val="1"/>
        <c:axId val="71572096"/>
        <c:axId val="71614848"/>
      </c:lineChart>
      <c:catAx>
        <c:axId val="71572096"/>
        <c:scaling>
          <c:orientation val="minMax"/>
        </c:scaling>
        <c:axPos val="b"/>
        <c:majorTickMark val="none"/>
        <c:tickLblPos val="nextTo"/>
        <c:crossAx val="71614848"/>
        <c:crosses val="autoZero"/>
        <c:auto val="1"/>
        <c:lblAlgn val="ctr"/>
        <c:lblOffset val="100"/>
      </c:catAx>
      <c:valAx>
        <c:axId val="71614848"/>
        <c:scaling>
          <c:orientation val="minMax"/>
        </c:scaling>
        <c:axPos val="l"/>
        <c:majorGridlines/>
        <c:title>
          <c:tx>
            <c:rich>
              <a:bodyPr/>
              <a:lstStyle/>
              <a:p>
                <a:pPr>
                  <a:defRPr/>
                </a:pPr>
                <a:r>
                  <a:rPr lang="fr-FR"/>
                  <a:t>Performances</a:t>
                </a:r>
              </a:p>
            </c:rich>
          </c:tx>
        </c:title>
        <c:numFmt formatCode="0%" sourceLinked="1"/>
        <c:majorTickMark val="none"/>
        <c:tickLblPos val="nextTo"/>
        <c:crossAx val="71572096"/>
        <c:crosses val="autoZero"/>
        <c:crossBetween val="between"/>
      </c:valAx>
    </c:plotArea>
    <c:legend>
      <c:legendPos val="r"/>
    </c:legend>
    <c:plotVisOnly val="1"/>
  </c:chart>
  <c:printSettings>
    <c:headerFooter/>
    <c:pageMargins b="0.75000000000000111" l="0.70000000000000062" r="0.70000000000000062" t="0.75000000000000111"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fr-FR"/>
              <a:t>Performance frais généraux</a:t>
            </a:r>
          </a:p>
        </c:rich>
      </c:tx>
    </c:title>
    <c:plotArea>
      <c:layout/>
      <c:lineChart>
        <c:grouping val="standard"/>
        <c:ser>
          <c:idx val="0"/>
          <c:order val="0"/>
          <c:tx>
            <c:strRef>
              <c:f>'Histo Iindicateur Performance'!$I$3</c:f>
              <c:strCache>
                <c:ptCount val="1"/>
                <c:pt idx="0">
                  <c:v>PM</c:v>
                </c:pt>
              </c:strCache>
            </c:strRef>
          </c:tx>
          <c:val>
            <c:numRef>
              <c:f>'Histo Iindicateur Performance'!$I$4:$I$8</c:f>
              <c:numCache>
                <c:formatCode>0%</c:formatCode>
                <c:ptCount val="5"/>
                <c:pt idx="0">
                  <c:v>4.4444444444444446E-2</c:v>
                </c:pt>
                <c:pt idx="1">
                  <c:v>3.0555555555555558E-2</c:v>
                </c:pt>
                <c:pt idx="2">
                  <c:v>0.52222222222222225</c:v>
                </c:pt>
                <c:pt idx="3">
                  <c:v>0.28888888888888886</c:v>
                </c:pt>
                <c:pt idx="4">
                  <c:v>0.2</c:v>
                </c:pt>
              </c:numCache>
            </c:numRef>
          </c:val>
        </c:ser>
        <c:ser>
          <c:idx val="1"/>
          <c:order val="1"/>
          <c:tx>
            <c:strRef>
              <c:f>'Histo Iindicateur Performance'!$J$3</c:f>
              <c:strCache>
                <c:ptCount val="1"/>
                <c:pt idx="0">
                  <c:v>PC</c:v>
                </c:pt>
              </c:strCache>
            </c:strRef>
          </c:tx>
          <c:val>
            <c:numRef>
              <c:f>'Histo Iindicateur Performance'!$J$4:$J$8</c:f>
              <c:numCache>
                <c:formatCode>0%</c:formatCode>
                <c:ptCount val="5"/>
                <c:pt idx="0">
                  <c:v>3.3333333333333333E-2</c:v>
                </c:pt>
                <c:pt idx="1">
                  <c:v>1.6666666666666666E-2</c:v>
                </c:pt>
                <c:pt idx="2">
                  <c:v>6.1111111111111116E-2</c:v>
                </c:pt>
              </c:numCache>
            </c:numRef>
          </c:val>
        </c:ser>
        <c:ser>
          <c:idx val="2"/>
          <c:order val="2"/>
          <c:tx>
            <c:strRef>
              <c:f>'Histo Iindicateur Performance'!$K$3</c:f>
              <c:strCache>
                <c:ptCount val="1"/>
                <c:pt idx="0">
                  <c:v>TV</c:v>
                </c:pt>
              </c:strCache>
            </c:strRef>
          </c:tx>
          <c:val>
            <c:numRef>
              <c:f>'Histo Iindicateur Performance'!$K$4:$K$8</c:f>
              <c:numCache>
                <c:formatCode>0%</c:formatCode>
                <c:ptCount val="5"/>
                <c:pt idx="0">
                  <c:v>0</c:v>
                </c:pt>
                <c:pt idx="1">
                  <c:v>0</c:v>
                </c:pt>
                <c:pt idx="2">
                  <c:v>6.6666666666666666E-2</c:v>
                </c:pt>
                <c:pt idx="3">
                  <c:v>0.1</c:v>
                </c:pt>
              </c:numCache>
            </c:numRef>
          </c:val>
        </c:ser>
        <c:ser>
          <c:idx val="3"/>
          <c:order val="3"/>
          <c:tx>
            <c:strRef>
              <c:f>'Histo Iindicateur Performance'!$L$3</c:f>
              <c:strCache>
                <c:ptCount val="1"/>
                <c:pt idx="0">
                  <c:v>PT</c:v>
                </c:pt>
              </c:strCache>
            </c:strRef>
          </c:tx>
          <c:val>
            <c:numRef>
              <c:f>'Histo Iindicateur Performance'!$L$4:$L$8</c:f>
              <c:numCache>
                <c:formatCode>0%</c:formatCode>
                <c:ptCount val="5"/>
                <c:pt idx="0">
                  <c:v>0</c:v>
                </c:pt>
                <c:pt idx="1">
                  <c:v>0.33333333333333331</c:v>
                </c:pt>
                <c:pt idx="2">
                  <c:v>0.21666666666666667</c:v>
                </c:pt>
              </c:numCache>
            </c:numRef>
          </c:val>
        </c:ser>
        <c:marker val="1"/>
        <c:axId val="77294592"/>
        <c:axId val="77296384"/>
      </c:lineChart>
      <c:catAx>
        <c:axId val="77294592"/>
        <c:scaling>
          <c:orientation val="minMax"/>
        </c:scaling>
        <c:axPos val="b"/>
        <c:majorTickMark val="none"/>
        <c:tickLblPos val="nextTo"/>
        <c:crossAx val="77296384"/>
        <c:crosses val="autoZero"/>
        <c:auto val="1"/>
        <c:lblAlgn val="ctr"/>
        <c:lblOffset val="100"/>
      </c:catAx>
      <c:valAx>
        <c:axId val="77296384"/>
        <c:scaling>
          <c:orientation val="minMax"/>
        </c:scaling>
        <c:axPos val="l"/>
        <c:majorGridlines/>
        <c:title>
          <c:tx>
            <c:rich>
              <a:bodyPr/>
              <a:lstStyle/>
              <a:p>
                <a:pPr>
                  <a:defRPr>
                    <a:solidFill>
                      <a:schemeClr val="dk1"/>
                    </a:solidFill>
                    <a:latin typeface="+mn-lt"/>
                    <a:ea typeface="+mn-ea"/>
                    <a:cs typeface="+mn-cs"/>
                  </a:defRPr>
                </a:pPr>
                <a:r>
                  <a:rPr lang="en-US">
                    <a:solidFill>
                      <a:schemeClr val="dk1"/>
                    </a:solidFill>
                    <a:latin typeface="+mn-lt"/>
                    <a:ea typeface="+mn-ea"/>
                    <a:cs typeface="+mn-cs"/>
                  </a:rPr>
                  <a:t>Performances</a:t>
                </a:r>
              </a:p>
            </c:rich>
          </c:tx>
          <c:layout>
            <c:manualLayout>
              <c:xMode val="edge"/>
              <c:yMode val="edge"/>
              <c:x val="4.569055036344756E-2"/>
              <c:y val="0.39169006913727655"/>
            </c:manualLayout>
          </c:layout>
          <c:spPr>
            <a:solidFill>
              <a:schemeClr val="lt1"/>
            </a:solidFill>
            <a:ln w="25400" cap="flat" cmpd="sng" algn="ctr">
              <a:solidFill>
                <a:schemeClr val="accent5"/>
              </a:solidFill>
              <a:prstDash val="solid"/>
            </a:ln>
            <a:effectLst/>
          </c:spPr>
        </c:title>
        <c:numFmt formatCode="0%" sourceLinked="1"/>
        <c:majorTickMark val="none"/>
        <c:tickLblPos val="nextTo"/>
        <c:crossAx val="77294592"/>
        <c:crosses val="autoZero"/>
        <c:crossBetween val="between"/>
      </c:valAx>
    </c:plotArea>
    <c:legend>
      <c:legendPos val="r"/>
    </c:legend>
    <c:plotVisOnly val="1"/>
  </c:chart>
  <c:printSettings>
    <c:headerFooter/>
    <c:pageMargins b="0.75000000000000111" l="0.70000000000000062" r="0.70000000000000062" t="0.7500000000000011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fr-FR"/>
              <a:t>Performances M.M</a:t>
            </a:r>
          </a:p>
        </c:rich>
      </c:tx>
    </c:title>
    <c:plotArea>
      <c:layout/>
      <c:lineChart>
        <c:grouping val="standard"/>
        <c:ser>
          <c:idx val="0"/>
          <c:order val="0"/>
          <c:tx>
            <c:strRef>
              <c:f>'Histo Iindicateur Performance'!$E$3</c:f>
              <c:strCache>
                <c:ptCount val="1"/>
                <c:pt idx="0">
                  <c:v>PM</c:v>
                </c:pt>
              </c:strCache>
            </c:strRef>
          </c:tx>
          <c:val>
            <c:numRef>
              <c:f>'Histo Iindicateur Performance'!$E$4:$E$8</c:f>
              <c:numCache>
                <c:formatCode>0%</c:formatCode>
                <c:ptCount val="5"/>
                <c:pt idx="0">
                  <c:v>0.1111111111111111</c:v>
                </c:pt>
                <c:pt idx="1">
                  <c:v>5.5555555555555552E-2</c:v>
                </c:pt>
                <c:pt idx="2">
                  <c:v>0</c:v>
                </c:pt>
              </c:numCache>
            </c:numRef>
          </c:val>
        </c:ser>
        <c:ser>
          <c:idx val="1"/>
          <c:order val="1"/>
          <c:tx>
            <c:strRef>
              <c:f>'Histo Iindicateur Performance'!$F$3</c:f>
              <c:strCache>
                <c:ptCount val="1"/>
                <c:pt idx="0">
                  <c:v>PC</c:v>
                </c:pt>
              </c:strCache>
            </c:strRef>
          </c:tx>
          <c:val>
            <c:numRef>
              <c:f>'Histo Iindicateur Performance'!$F$4:$F$8</c:f>
              <c:numCache>
                <c:formatCode>0%</c:formatCode>
                <c:ptCount val="5"/>
                <c:pt idx="0">
                  <c:v>0.17222222222222222</c:v>
                </c:pt>
                <c:pt idx="1">
                  <c:v>0.11666666666666667</c:v>
                </c:pt>
              </c:numCache>
            </c:numRef>
          </c:val>
        </c:ser>
        <c:ser>
          <c:idx val="2"/>
          <c:order val="2"/>
          <c:tx>
            <c:strRef>
              <c:f>'Histo Iindicateur Performance'!$G$3</c:f>
              <c:strCache>
                <c:ptCount val="1"/>
                <c:pt idx="0">
                  <c:v>TV</c:v>
                </c:pt>
              </c:strCache>
            </c:strRef>
          </c:tx>
          <c:val>
            <c:numRef>
              <c:f>'Histo Iindicateur Performance'!$G$4:$G$8</c:f>
              <c:numCache>
                <c:formatCode>0%</c:formatCode>
                <c:ptCount val="5"/>
                <c:pt idx="0">
                  <c:v>0.21111111111111111</c:v>
                </c:pt>
                <c:pt idx="1">
                  <c:v>0.21111111111111111</c:v>
                </c:pt>
                <c:pt idx="2">
                  <c:v>0.19444444444444442</c:v>
                </c:pt>
                <c:pt idx="3">
                  <c:v>0.3611111111111111</c:v>
                </c:pt>
              </c:numCache>
            </c:numRef>
          </c:val>
        </c:ser>
        <c:ser>
          <c:idx val="3"/>
          <c:order val="3"/>
          <c:tx>
            <c:strRef>
              <c:f>'Histo Iindicateur Performance'!$H$3</c:f>
              <c:strCache>
                <c:ptCount val="1"/>
                <c:pt idx="0">
                  <c:v>PT</c:v>
                </c:pt>
              </c:strCache>
            </c:strRef>
          </c:tx>
          <c:val>
            <c:numRef>
              <c:f>'Histo Iindicateur Performance'!$H$4:$H$8</c:f>
              <c:numCache>
                <c:formatCode>0%</c:formatCode>
                <c:ptCount val="5"/>
                <c:pt idx="0">
                  <c:v>0.21666666666666667</c:v>
                </c:pt>
                <c:pt idx="1">
                  <c:v>0.31111111111111112</c:v>
                </c:pt>
                <c:pt idx="2">
                  <c:v>0.14444444444444443</c:v>
                </c:pt>
                <c:pt idx="3">
                  <c:v>0.24444444444444444</c:v>
                </c:pt>
              </c:numCache>
            </c:numRef>
          </c:val>
        </c:ser>
        <c:marker val="1"/>
        <c:axId val="77315072"/>
        <c:axId val="77325056"/>
      </c:lineChart>
      <c:catAx>
        <c:axId val="77315072"/>
        <c:scaling>
          <c:orientation val="minMax"/>
        </c:scaling>
        <c:axPos val="b"/>
        <c:majorTickMark val="none"/>
        <c:tickLblPos val="nextTo"/>
        <c:crossAx val="77325056"/>
        <c:crosses val="autoZero"/>
        <c:auto val="1"/>
        <c:lblAlgn val="ctr"/>
        <c:lblOffset val="100"/>
      </c:catAx>
      <c:valAx>
        <c:axId val="77325056"/>
        <c:scaling>
          <c:orientation val="minMax"/>
        </c:scaling>
        <c:axPos val="l"/>
        <c:majorGridlines/>
        <c:title>
          <c:tx>
            <c:rich>
              <a:bodyPr/>
              <a:lstStyle/>
              <a:p>
                <a:pPr>
                  <a:defRPr/>
                </a:pPr>
                <a:r>
                  <a:rPr lang="fr-FR"/>
                  <a:t>Performances</a:t>
                </a:r>
              </a:p>
            </c:rich>
          </c:tx>
        </c:title>
        <c:numFmt formatCode="0%" sourceLinked="1"/>
        <c:majorTickMark val="none"/>
        <c:tickLblPos val="nextTo"/>
        <c:crossAx val="77315072"/>
        <c:crosses val="autoZero"/>
        <c:crossBetween val="between"/>
      </c:valAx>
    </c:plotArea>
    <c:legend>
      <c:legendPos val="r"/>
    </c:legend>
    <c:plotVisOnly val="1"/>
  </c:chart>
  <c:printSettings>
    <c:headerFooter/>
    <c:pageMargins b="0.75000000000000111" l="0.70000000000000062" r="0.70000000000000062" t="0.75000000000000111"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752474</xdr:colOff>
      <xdr:row>9</xdr:row>
      <xdr:rowOff>9525</xdr:rowOff>
    </xdr:from>
    <xdr:to>
      <xdr:col>4</xdr:col>
      <xdr:colOff>733425</xdr:colOff>
      <xdr:row>21</xdr:row>
      <xdr:rowOff>180975</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752475</xdr:colOff>
      <xdr:row>9</xdr:row>
      <xdr:rowOff>9525</xdr:rowOff>
    </xdr:from>
    <xdr:to>
      <xdr:col>13</xdr:col>
      <xdr:colOff>0</xdr:colOff>
      <xdr:row>21</xdr:row>
      <xdr:rowOff>190501</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723901</xdr:colOff>
      <xdr:row>9</xdr:row>
      <xdr:rowOff>0</xdr:rowOff>
    </xdr:from>
    <xdr:to>
      <xdr:col>8</xdr:col>
      <xdr:colOff>752475</xdr:colOff>
      <xdr:row>21</xdr:row>
      <xdr:rowOff>180975</xdr:rowOff>
    </xdr:to>
    <xdr:graphicFrame macro="">
      <xdr:nvGraphicFramePr>
        <xdr:cNvPr id="7" name="Graphique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Feuil1">
    <tabColor rgb="FFFF3333"/>
  </sheetPr>
  <dimension ref="A1:AH77"/>
  <sheetViews>
    <sheetView workbookViewId="0">
      <selection sqref="A1:AH4"/>
    </sheetView>
  </sheetViews>
  <sheetFormatPr baseColWidth="10" defaultRowHeight="15.75"/>
  <cols>
    <col min="1" max="1" width="12.7109375" style="39" customWidth="1"/>
    <col min="2" max="2" width="11.42578125" style="39"/>
    <col min="3" max="3" width="11.42578125" style="11"/>
    <col min="4" max="4" width="15.85546875" style="11" customWidth="1"/>
    <col min="5" max="5" width="13.7109375" style="11" customWidth="1"/>
    <col min="6" max="6" width="16" style="121" customWidth="1"/>
    <col min="7" max="7" width="12.28515625" style="28" customWidth="1"/>
    <col min="8" max="8" width="14.28515625" style="26" customWidth="1"/>
    <col min="9" max="9" width="11.42578125" style="29"/>
    <col min="10" max="10" width="16" style="26" customWidth="1"/>
    <col min="11" max="11" width="16" style="30" customWidth="1"/>
    <col min="12" max="12" width="12.42578125" style="45" customWidth="1"/>
    <col min="13" max="13" width="21.42578125" style="75" customWidth="1"/>
    <col min="14" max="14" width="18.28515625" style="27" bestFit="1" customWidth="1"/>
    <col min="15" max="15" width="14.42578125" style="25" customWidth="1"/>
    <col min="16" max="16" width="11.42578125" style="31"/>
    <col min="17" max="17" width="11.85546875" style="31" bestFit="1" customWidth="1"/>
    <col min="18" max="18" width="11.42578125" style="31"/>
    <col min="19" max="19" width="10.7109375" style="32" customWidth="1"/>
    <col min="20" max="20" width="13.28515625" style="33" customWidth="1"/>
    <col min="21" max="21" width="12.140625" style="34" bestFit="1" customWidth="1"/>
    <col min="22" max="22" width="14.28515625" style="35" customWidth="1"/>
    <col min="23" max="23" width="12.28515625" style="172" customWidth="1"/>
    <col min="24" max="24" width="13.85546875" style="36" customWidth="1"/>
    <col min="25" max="25" width="11.85546875" style="48" customWidth="1"/>
    <col min="26" max="26" width="15.42578125" style="36" customWidth="1"/>
    <col min="27" max="28" width="11.85546875" style="55" customWidth="1"/>
    <col min="29" max="29" width="15.140625" style="36" customWidth="1"/>
    <col min="30" max="30" width="11.42578125" style="120"/>
    <col min="31" max="31" width="13.42578125" style="181" customWidth="1"/>
    <col min="32" max="32" width="34" style="10" customWidth="1"/>
    <col min="33" max="33" width="14.42578125" style="122" bestFit="1" customWidth="1"/>
    <col min="34" max="34" width="40.7109375" style="11" customWidth="1"/>
    <col min="35" max="16384" width="11.42578125" style="11"/>
  </cols>
  <sheetData>
    <row r="1" spans="1:34" ht="39.950000000000003" customHeight="1" thickBot="1">
      <c r="C1" s="142"/>
      <c r="D1" s="142"/>
      <c r="E1" s="142"/>
      <c r="F1" s="209" t="s">
        <v>20</v>
      </c>
      <c r="G1" s="209"/>
      <c r="H1" s="209"/>
      <c r="I1" s="209"/>
      <c r="J1" s="209"/>
      <c r="K1" s="209"/>
      <c r="L1" s="209"/>
      <c r="M1" s="209"/>
      <c r="N1" s="209"/>
      <c r="O1" s="209"/>
      <c r="P1" s="209"/>
      <c r="Q1" s="209"/>
      <c r="R1" s="143"/>
      <c r="S1" s="144"/>
      <c r="T1" s="152" t="s">
        <v>19</v>
      </c>
      <c r="U1" s="145">
        <f ca="1">TODAY()</f>
        <v>41756</v>
      </c>
      <c r="V1" s="146"/>
      <c r="W1" s="171"/>
      <c r="X1" s="9"/>
      <c r="Y1" s="46"/>
      <c r="Z1" s="9"/>
      <c r="AA1" s="54"/>
      <c r="AB1" s="54"/>
      <c r="AC1" s="9"/>
    </row>
    <row r="2" spans="1:34" ht="15" customHeight="1" thickBot="1">
      <c r="A2" s="184" t="s">
        <v>154</v>
      </c>
      <c r="B2" s="204" t="s">
        <v>4</v>
      </c>
      <c r="C2" s="205"/>
      <c r="D2" s="206"/>
      <c r="E2" s="210" t="s">
        <v>5</v>
      </c>
      <c r="F2" s="211"/>
      <c r="G2" s="211"/>
      <c r="H2" s="211"/>
      <c r="I2" s="211"/>
      <c r="J2" s="211"/>
      <c r="K2" s="212"/>
      <c r="L2" s="199" t="s">
        <v>140</v>
      </c>
      <c r="M2" s="191" t="s">
        <v>10</v>
      </c>
      <c r="N2" s="204" t="s">
        <v>6</v>
      </c>
      <c r="O2" s="205"/>
      <c r="P2" s="205"/>
      <c r="Q2" s="205"/>
      <c r="R2" s="206"/>
      <c r="S2" s="191" t="s">
        <v>8</v>
      </c>
      <c r="T2" s="191" t="s">
        <v>16</v>
      </c>
      <c r="U2" s="187" t="s">
        <v>7</v>
      </c>
      <c r="V2" s="188"/>
      <c r="W2" s="187" t="s">
        <v>157</v>
      </c>
      <c r="X2" s="188"/>
      <c r="Y2" s="196" t="s">
        <v>125</v>
      </c>
      <c r="Z2" s="141" t="s">
        <v>129</v>
      </c>
      <c r="AA2" s="199" t="s">
        <v>127</v>
      </c>
      <c r="AB2" s="199" t="s">
        <v>128</v>
      </c>
      <c r="AC2" s="194" t="s">
        <v>25</v>
      </c>
      <c r="AD2" s="195"/>
      <c r="AE2" s="191" t="s">
        <v>152</v>
      </c>
      <c r="AF2" s="191" t="s">
        <v>10</v>
      </c>
      <c r="AG2" s="191" t="s">
        <v>148</v>
      </c>
      <c r="AH2" s="191" t="s">
        <v>153</v>
      </c>
    </row>
    <row r="3" spans="1:34" ht="15" customHeight="1">
      <c r="A3" s="185"/>
      <c r="B3" s="202" t="s">
        <v>167</v>
      </c>
      <c r="C3" s="202" t="s">
        <v>0</v>
      </c>
      <c r="D3" s="207" t="s">
        <v>1</v>
      </c>
      <c r="E3" s="207" t="s">
        <v>158</v>
      </c>
      <c r="F3" s="207" t="s">
        <v>12</v>
      </c>
      <c r="G3" s="207" t="s">
        <v>15</v>
      </c>
      <c r="H3" s="189" t="s">
        <v>168</v>
      </c>
      <c r="I3" s="189" t="s">
        <v>171</v>
      </c>
      <c r="J3" s="189" t="s">
        <v>169</v>
      </c>
      <c r="K3" s="213" t="s">
        <v>17</v>
      </c>
      <c r="L3" s="200"/>
      <c r="M3" s="192"/>
      <c r="N3" s="207" t="s">
        <v>14</v>
      </c>
      <c r="O3" s="207" t="s">
        <v>26</v>
      </c>
      <c r="P3" s="207" t="s">
        <v>11</v>
      </c>
      <c r="Q3" s="189" t="s">
        <v>2</v>
      </c>
      <c r="R3" s="189" t="s">
        <v>3</v>
      </c>
      <c r="S3" s="192"/>
      <c r="T3" s="192"/>
      <c r="U3" s="189" t="s">
        <v>155</v>
      </c>
      <c r="V3" s="189" t="s">
        <v>18</v>
      </c>
      <c r="W3" s="189" t="s">
        <v>156</v>
      </c>
      <c r="X3" s="189" t="s">
        <v>124</v>
      </c>
      <c r="Y3" s="197"/>
      <c r="Z3" s="189" t="s">
        <v>126</v>
      </c>
      <c r="AA3" s="200"/>
      <c r="AB3" s="200"/>
      <c r="AC3" s="189" t="s">
        <v>23</v>
      </c>
      <c r="AD3" s="189" t="s">
        <v>24</v>
      </c>
      <c r="AE3" s="192"/>
      <c r="AF3" s="192"/>
      <c r="AG3" s="192"/>
      <c r="AH3" s="192"/>
    </row>
    <row r="4" spans="1:34" ht="30.75" customHeight="1" thickBot="1">
      <c r="A4" s="186"/>
      <c r="B4" s="203"/>
      <c r="C4" s="203"/>
      <c r="D4" s="208"/>
      <c r="E4" s="208"/>
      <c r="F4" s="208"/>
      <c r="G4" s="208"/>
      <c r="H4" s="190"/>
      <c r="I4" s="190"/>
      <c r="J4" s="190"/>
      <c r="K4" s="214"/>
      <c r="L4" s="201"/>
      <c r="M4" s="193"/>
      <c r="N4" s="208"/>
      <c r="O4" s="208"/>
      <c r="P4" s="208"/>
      <c r="Q4" s="190"/>
      <c r="R4" s="190"/>
      <c r="S4" s="193"/>
      <c r="T4" s="193"/>
      <c r="U4" s="190"/>
      <c r="V4" s="190"/>
      <c r="W4" s="190"/>
      <c r="X4" s="190"/>
      <c r="Y4" s="198"/>
      <c r="Z4" s="190"/>
      <c r="AA4" s="201"/>
      <c r="AB4" s="201"/>
      <c r="AC4" s="190"/>
      <c r="AD4" s="190"/>
      <c r="AE4" s="193"/>
      <c r="AF4" s="193"/>
      <c r="AG4" s="193"/>
      <c r="AH4" s="193"/>
    </row>
    <row r="5" spans="1:34" ht="60.75" customHeight="1" thickBot="1">
      <c r="A5" s="153">
        <v>12</v>
      </c>
      <c r="B5" s="153">
        <v>60</v>
      </c>
      <c r="C5" s="12">
        <v>4501081526</v>
      </c>
      <c r="D5" s="12" t="s">
        <v>165</v>
      </c>
      <c r="E5" s="12"/>
      <c r="F5" s="13" t="str">
        <f>IF(AND(ISBLANK(J5),ISNUMBER(I5),ISNUMBER(P5)),"Réclamer Réception",IF(AND(ISNUMBER(P5),ISBLANK(I5),ISBLANK(J5)),"Absence de Réception",IF(AND(ISNUMBER(I5),ISNUMBER(J5),ISNUMBER(P5)),"Réceptionner","")))</f>
        <v>Absence de Réception</v>
      </c>
      <c r="G5" s="147"/>
      <c r="H5" s="15">
        <f>IF(ISNUMBER(C5),VLOOKUP(C5,magasin!A:I,5,FALSE),"")</f>
        <v>41736</v>
      </c>
      <c r="I5" s="148"/>
      <c r="J5" s="148"/>
      <c r="K5" s="16">
        <v>20000</v>
      </c>
      <c r="L5" s="44" t="str">
        <f t="shared" ref="L5:L36" si="0">IF(AND(ISNUMBER(H5),ISNUMBER(J5),ISNUMBER(B5)),(J5-H5)/B5,IF(ISTEXT(B5),"",""))</f>
        <v/>
      </c>
      <c r="M5" s="18" t="str">
        <f>IF(AND(L5&lt;30%,ISNUMBER(L5)),"à temps",IF(L5="","","Retard de paiement éventuel dû au retard du traitement de la réception"))</f>
        <v/>
      </c>
      <c r="N5" s="13" t="str">
        <f>+IF(0&lt;P5&lt;H5,"Facture Antidatée",IF(AND(ISNUMBER(J5),ISBLANK(P5)),"Réclamer Facture",IF(AND(ISNUMBER(P5),ISNUMBER(J5)),"à comptabiliser","")))</f>
        <v/>
      </c>
      <c r="O5" s="14"/>
      <c r="P5" s="149">
        <v>41739</v>
      </c>
      <c r="Q5" s="150"/>
      <c r="R5" s="149">
        <v>41750</v>
      </c>
      <c r="S5" s="17" t="str">
        <f>IF(AND(ISNUMBER(Q5),ISNUMBER(B5),ISNUMBER(R5)),(R5-Q5)/B5,"")</f>
        <v/>
      </c>
      <c r="T5" s="19" t="str">
        <f>IF(AND(ISNUMBER(Q5),ISNUMBER(R5)),R5-Q5,"")</f>
        <v/>
      </c>
      <c r="U5" s="20">
        <f t="shared" ref="U5:U36" si="1">IF(AND(ISNUMBER(H5),ISNUMBER(B5)),H5+B5,"")</f>
        <v>41796</v>
      </c>
      <c r="V5" s="21">
        <f ca="1">IF(U5="","",+U5-$U$1)</f>
        <v>40</v>
      </c>
      <c r="W5" s="170">
        <v>12203</v>
      </c>
      <c r="X5" s="118">
        <v>41760</v>
      </c>
      <c r="Y5" s="47">
        <f t="shared" ref="Y5:Y36" si="2">+IF(AND(ISNUMBER(X5),ISNUMBER(R5),ISNUMBER(H5),ISNUMBER(B5)),(X5-MAX(R5,H5))/B5,"")</f>
        <v>0.16666666666666666</v>
      </c>
      <c r="Z5" s="118">
        <v>41769</v>
      </c>
      <c r="AA5" s="44">
        <f t="shared" ref="AA5:AA36" si="3">+IF(AND(ISNUMBER(Z5),ISNUMBER(X5),ISNUMBER(B5)),(Z5-X5)/B5,"")</f>
        <v>0.15</v>
      </c>
      <c r="AB5" s="44">
        <f t="shared" ref="AB5:AB36" si="4">IF(AND(ISNUMBER(Z5),ISNUMBER(AC5),ISNUMBER(B5)),(AC5-Z5)/B5,"")</f>
        <v>0.36666666666666664</v>
      </c>
      <c r="AC5" s="15">
        <v>41791</v>
      </c>
      <c r="AD5" s="128">
        <v>41800</v>
      </c>
      <c r="AE5" s="177">
        <f t="shared" ref="AE5:AE36" si="5">IF(AND(ISNUMBER(H5),ISNUMBER(B5),ISNUMBER(AD5)),(AD5-H5)/B5,"")</f>
        <v>1.0666666666666667</v>
      </c>
      <c r="AF5" s="23" t="str">
        <f>IF(AND(ISNUMBER(AE5),AE5&lt;=1),"Paiement à temps",IF(AND(ISNUMBER(AE5),AE5&gt;1),"Dépassement du délai de paiement, Pensez à comptabiliser la majoration de retard dans charge non courante",""))</f>
        <v>Dépassement du délai de paiement, Pensez à comptabiliser la majoration de retard dans charge non courante</v>
      </c>
      <c r="AG5" s="151">
        <f t="shared" ref="AG5:AG36" si="6">IF(AND(ISNUMBER(K5),ISNUMBER(AE5),AE5&gt;100%),K5*10%,"")</f>
        <v>2000</v>
      </c>
      <c r="AH5" s="151"/>
    </row>
    <row r="6" spans="1:34" ht="30" customHeight="1" thickTop="1" thickBot="1">
      <c r="A6" s="153">
        <v>14</v>
      </c>
      <c r="B6" s="153">
        <v>90</v>
      </c>
      <c r="C6" s="12">
        <v>4300053586</v>
      </c>
      <c r="D6" s="12"/>
      <c r="E6" s="12"/>
      <c r="F6" s="13" t="str">
        <f t="shared" ref="F6:F69" si="7">IF(AND(ISBLANK(J6),ISNUMBER(I6),ISNUMBER(P6)),"Réclamer Réception",IF(AND(ISNUMBER(P6),ISBLANK(I6),ISBLANK(J6)),"Absence de Réception",IF(AND(ISNUMBER(I6),ISNUMBER(J6),ISNUMBER(P6)),"Réceptionner","")))</f>
        <v>Réceptionner</v>
      </c>
      <c r="G6" s="4"/>
      <c r="H6" s="15">
        <f>IF(ISNUMBER(C6),VLOOKUP(C6,magasin!A:I,5,FALSE),"")</f>
        <v>41737</v>
      </c>
      <c r="I6" s="51">
        <v>41749</v>
      </c>
      <c r="J6" s="51">
        <v>41749</v>
      </c>
      <c r="K6" s="16">
        <v>30000</v>
      </c>
      <c r="L6" s="44">
        <f t="shared" si="0"/>
        <v>0.13333333333333333</v>
      </c>
      <c r="M6" s="18" t="str">
        <f t="shared" ref="M6:M69" si="8">IF(AND(L6&lt;30%,ISNUMBER(L6)),"à temps",IF(L6="","","Retard de paiement éventuel dû au retard du traitement de la réception"))</f>
        <v>à temps</v>
      </c>
      <c r="N6" s="13" t="str">
        <f>+IF(0&lt;P6&lt;H6,"Facture Antidatée",IF(AND(ISNUMBER(J6),ISBLANK(P6)),"Réclamer Facture",IF(AND(ISNUMBER(P6),ISNUMBER(J6)),"à comptabiliser","")))</f>
        <v>à comptabiliser</v>
      </c>
      <c r="O6" s="14"/>
      <c r="P6" s="53">
        <v>41750</v>
      </c>
      <c r="Q6" s="53"/>
      <c r="R6" s="53">
        <v>41750</v>
      </c>
      <c r="S6" s="17" t="str">
        <f>IF(AND(ISNUMBER(Q6),ISNUMBER(B6),ISNUMBER(R6)),(R6-Q6)/B6,"")</f>
        <v/>
      </c>
      <c r="T6" s="19" t="str">
        <f>IF(AND(ISNUMBER(Q6),ISNUMBER(R6)),R6-Q6,"")</f>
        <v/>
      </c>
      <c r="U6" s="20">
        <f t="shared" si="1"/>
        <v>41827</v>
      </c>
      <c r="V6" s="21">
        <f ca="1">IF(U6="","",+U6-$U$1)</f>
        <v>71</v>
      </c>
      <c r="W6" s="170"/>
      <c r="X6" s="118">
        <v>41789</v>
      </c>
      <c r="Y6" s="47">
        <f t="shared" si="2"/>
        <v>0.43333333333333335</v>
      </c>
      <c r="Z6" s="118">
        <v>41791</v>
      </c>
      <c r="AA6" s="44">
        <f t="shared" si="3"/>
        <v>2.2222222222222223E-2</v>
      </c>
      <c r="AB6" s="44">
        <f t="shared" si="4"/>
        <v>0.21111111111111111</v>
      </c>
      <c r="AC6" s="22">
        <v>41810</v>
      </c>
      <c r="AD6" s="129">
        <v>41820</v>
      </c>
      <c r="AE6" s="177">
        <f t="shared" si="5"/>
        <v>0.92222222222222228</v>
      </c>
      <c r="AF6" s="23" t="str">
        <f t="shared" ref="AF6:AF69" si="9">IF(AND(ISNUMBER(AE6),AE6&lt;=1),"Paiement à temps",IF(AND(ISNUMBER(AE6),AE6&gt;1),"Dépassement du délai de paiement, Pensez à comptabiliser la majoration de retard dans charge non courante",""))</f>
        <v>Paiement à temps</v>
      </c>
      <c r="AG6" s="123" t="str">
        <f t="shared" si="6"/>
        <v/>
      </c>
      <c r="AH6" s="123"/>
    </row>
    <row r="7" spans="1:34" ht="30" customHeight="1" thickTop="1" thickBot="1">
      <c r="A7" s="153"/>
      <c r="B7" s="153"/>
      <c r="C7" s="12"/>
      <c r="D7" s="12"/>
      <c r="E7" s="12"/>
      <c r="F7" s="13" t="str">
        <f t="shared" si="7"/>
        <v/>
      </c>
      <c r="G7" s="4"/>
      <c r="H7" s="15" t="str">
        <f>IF(ISNUMBER(C7),VLOOKUP(C7,magasin!A:I,5,FALSE),"")</f>
        <v/>
      </c>
      <c r="I7" s="50"/>
      <c r="J7" s="51"/>
      <c r="K7" s="16"/>
      <c r="L7" s="44" t="str">
        <f t="shared" si="0"/>
        <v/>
      </c>
      <c r="M7" s="18" t="str">
        <f t="shared" si="8"/>
        <v/>
      </c>
      <c r="N7" s="13" t="str">
        <f t="shared" ref="N7:N70" si="10">+IF(0&lt;P7&lt;H7,"Facture Antidatée",IF(AND(ISNUMBER(J7),ISBLANK(P7)),"Réclamer Facture",IF(AND(ISNUMBER(P7),ISNUMBER(J7)),"à comptabiliser","")))</f>
        <v/>
      </c>
      <c r="O7" s="14"/>
      <c r="P7" s="53"/>
      <c r="Q7" s="53"/>
      <c r="R7" s="53"/>
      <c r="S7" s="17" t="str">
        <f t="shared" ref="S7:S38" si="11">IF(AND(ISNUMBER(Q7),ISNUMBER(B7)),(R7-Q7)/B7,"")</f>
        <v/>
      </c>
      <c r="T7" s="19" t="str">
        <f t="shared" ref="T7:T70" si="12">IF(ISNUMBER(Q7),R7-Q7,"")</f>
        <v/>
      </c>
      <c r="U7" s="20" t="str">
        <f t="shared" si="1"/>
        <v/>
      </c>
      <c r="V7" s="21" t="str">
        <f t="shared" ref="V7:V70" si="13">IF(U7="","",+U7-$U$1)</f>
        <v/>
      </c>
      <c r="W7" s="170"/>
      <c r="X7" s="118"/>
      <c r="Y7" s="47" t="str">
        <f t="shared" si="2"/>
        <v/>
      </c>
      <c r="Z7" s="118"/>
      <c r="AA7" s="44" t="str">
        <f t="shared" si="3"/>
        <v/>
      </c>
      <c r="AB7" s="44" t="str">
        <f t="shared" si="4"/>
        <v/>
      </c>
      <c r="AC7" s="22"/>
      <c r="AD7" s="129"/>
      <c r="AE7" s="177" t="str">
        <f t="shared" si="5"/>
        <v/>
      </c>
      <c r="AF7" s="23" t="str">
        <f t="shared" si="9"/>
        <v/>
      </c>
      <c r="AG7" s="123" t="str">
        <f t="shared" si="6"/>
        <v/>
      </c>
      <c r="AH7" s="123"/>
    </row>
    <row r="8" spans="1:34" ht="30" customHeight="1" thickTop="1" thickBot="1">
      <c r="A8" s="153"/>
      <c r="B8" s="153"/>
      <c r="C8" s="12"/>
      <c r="D8" s="12"/>
      <c r="E8" s="12"/>
      <c r="F8" s="13" t="str">
        <f t="shared" si="7"/>
        <v/>
      </c>
      <c r="G8" s="4"/>
      <c r="H8" s="15" t="str">
        <f>IF(ISNUMBER(C8),VLOOKUP(C8,magasin!A:I,5,FALSE),"")</f>
        <v/>
      </c>
      <c r="I8" s="50"/>
      <c r="J8" s="50"/>
      <c r="K8" s="16"/>
      <c r="L8" s="44" t="str">
        <f t="shared" si="0"/>
        <v/>
      </c>
      <c r="M8" s="18" t="str">
        <f t="shared" si="8"/>
        <v/>
      </c>
      <c r="N8" s="13" t="str">
        <f t="shared" si="10"/>
        <v/>
      </c>
      <c r="O8" s="14"/>
      <c r="P8" s="53"/>
      <c r="Q8" s="53"/>
      <c r="R8" s="53"/>
      <c r="S8" s="17" t="str">
        <f t="shared" si="11"/>
        <v/>
      </c>
      <c r="T8" s="19" t="str">
        <f t="shared" si="12"/>
        <v/>
      </c>
      <c r="U8" s="20" t="str">
        <f t="shared" si="1"/>
        <v/>
      </c>
      <c r="V8" s="21" t="str">
        <f t="shared" si="13"/>
        <v/>
      </c>
      <c r="W8" s="170"/>
      <c r="X8" s="118"/>
      <c r="Y8" s="47" t="str">
        <f t="shared" si="2"/>
        <v/>
      </c>
      <c r="Z8" s="118"/>
      <c r="AA8" s="44" t="str">
        <f t="shared" si="3"/>
        <v/>
      </c>
      <c r="AB8" s="44" t="str">
        <f t="shared" si="4"/>
        <v/>
      </c>
      <c r="AC8" s="22"/>
      <c r="AD8" s="129"/>
      <c r="AE8" s="177" t="str">
        <f t="shared" si="5"/>
        <v/>
      </c>
      <c r="AF8" s="23" t="str">
        <f t="shared" si="9"/>
        <v/>
      </c>
      <c r="AG8" s="123" t="str">
        <f t="shared" si="6"/>
        <v/>
      </c>
      <c r="AH8" s="123"/>
    </row>
    <row r="9" spans="1:34" ht="30" customHeight="1" thickTop="1" thickBot="1">
      <c r="A9" s="153"/>
      <c r="B9" s="153"/>
      <c r="C9" s="12"/>
      <c r="D9" s="12"/>
      <c r="E9" s="12"/>
      <c r="F9" s="13" t="str">
        <f t="shared" si="7"/>
        <v/>
      </c>
      <c r="G9" s="4"/>
      <c r="H9" s="15" t="str">
        <f>IF(ISNUMBER(C9),VLOOKUP(C9,magasin!A:I,5,FALSE),"")</f>
        <v/>
      </c>
      <c r="I9" s="50"/>
      <c r="J9" s="50"/>
      <c r="K9" s="16"/>
      <c r="L9" s="44" t="str">
        <f t="shared" si="0"/>
        <v/>
      </c>
      <c r="M9" s="18" t="str">
        <f t="shared" si="8"/>
        <v/>
      </c>
      <c r="N9" s="13" t="str">
        <f t="shared" si="10"/>
        <v/>
      </c>
      <c r="O9" s="14"/>
      <c r="P9" s="53"/>
      <c r="Q9" s="53"/>
      <c r="R9" s="53"/>
      <c r="S9" s="17" t="str">
        <f t="shared" si="11"/>
        <v/>
      </c>
      <c r="T9" s="19" t="str">
        <f t="shared" si="12"/>
        <v/>
      </c>
      <c r="U9" s="20" t="str">
        <f t="shared" si="1"/>
        <v/>
      </c>
      <c r="V9" s="21" t="str">
        <f t="shared" si="13"/>
        <v/>
      </c>
      <c r="W9" s="170"/>
      <c r="X9" s="118"/>
      <c r="Y9" s="47" t="str">
        <f t="shared" si="2"/>
        <v/>
      </c>
      <c r="Z9" s="118"/>
      <c r="AA9" s="44" t="str">
        <f t="shared" si="3"/>
        <v/>
      </c>
      <c r="AB9" s="44" t="str">
        <f t="shared" si="4"/>
        <v/>
      </c>
      <c r="AC9" s="22"/>
      <c r="AD9" s="129"/>
      <c r="AE9" s="177" t="str">
        <f t="shared" si="5"/>
        <v/>
      </c>
      <c r="AF9" s="23" t="str">
        <f t="shared" si="9"/>
        <v/>
      </c>
      <c r="AG9" s="123" t="str">
        <f t="shared" si="6"/>
        <v/>
      </c>
      <c r="AH9" s="123"/>
    </row>
    <row r="10" spans="1:34" ht="30" customHeight="1" thickTop="1" thickBot="1">
      <c r="A10" s="153"/>
      <c r="B10" s="153"/>
      <c r="C10" s="12"/>
      <c r="D10" s="12"/>
      <c r="E10" s="12"/>
      <c r="F10" s="13" t="str">
        <f t="shared" si="7"/>
        <v/>
      </c>
      <c r="G10" s="4"/>
      <c r="H10" s="15" t="str">
        <f>IF(ISNUMBER(C10),VLOOKUP(C10,magasin!A:I,5,FALSE),"")</f>
        <v/>
      </c>
      <c r="I10" s="50"/>
      <c r="J10" s="50"/>
      <c r="K10" s="16"/>
      <c r="L10" s="44" t="str">
        <f t="shared" si="0"/>
        <v/>
      </c>
      <c r="M10" s="18" t="str">
        <f t="shared" si="8"/>
        <v/>
      </c>
      <c r="N10" s="13" t="str">
        <f t="shared" si="10"/>
        <v/>
      </c>
      <c r="O10" s="14"/>
      <c r="P10" s="53"/>
      <c r="Q10" s="53"/>
      <c r="R10" s="53"/>
      <c r="S10" s="17" t="str">
        <f t="shared" si="11"/>
        <v/>
      </c>
      <c r="T10" s="19" t="str">
        <f t="shared" si="12"/>
        <v/>
      </c>
      <c r="U10" s="20" t="str">
        <f t="shared" si="1"/>
        <v/>
      </c>
      <c r="V10" s="21" t="str">
        <f t="shared" si="13"/>
        <v/>
      </c>
      <c r="W10" s="170"/>
      <c r="X10" s="118"/>
      <c r="Y10" s="47" t="str">
        <f t="shared" si="2"/>
        <v/>
      </c>
      <c r="Z10" s="118"/>
      <c r="AA10" s="44" t="str">
        <f t="shared" si="3"/>
        <v/>
      </c>
      <c r="AB10" s="44" t="str">
        <f t="shared" si="4"/>
        <v/>
      </c>
      <c r="AC10" s="22"/>
      <c r="AD10" s="129"/>
      <c r="AE10" s="177" t="str">
        <f t="shared" si="5"/>
        <v/>
      </c>
      <c r="AF10" s="23" t="str">
        <f t="shared" si="9"/>
        <v/>
      </c>
      <c r="AG10" s="123" t="str">
        <f t="shared" si="6"/>
        <v/>
      </c>
      <c r="AH10" s="123"/>
    </row>
    <row r="11" spans="1:34" ht="30" customHeight="1" thickTop="1" thickBot="1">
      <c r="A11" s="153"/>
      <c r="B11" s="153"/>
      <c r="C11" s="12"/>
      <c r="D11" s="12"/>
      <c r="E11" s="12"/>
      <c r="F11" s="13" t="str">
        <f t="shared" si="7"/>
        <v/>
      </c>
      <c r="G11" s="49"/>
      <c r="H11" s="15" t="str">
        <f>IF(ISNUMBER(C11),VLOOKUP(C11,magasin!A:I,5,FALSE),"")</f>
        <v/>
      </c>
      <c r="I11" s="51"/>
      <c r="J11" s="51"/>
      <c r="K11" s="16"/>
      <c r="L11" s="44" t="str">
        <f t="shared" si="0"/>
        <v/>
      </c>
      <c r="M11" s="18" t="str">
        <f t="shared" si="8"/>
        <v/>
      </c>
      <c r="N11" s="13" t="str">
        <f t="shared" si="10"/>
        <v/>
      </c>
      <c r="O11" s="14"/>
      <c r="P11" s="53"/>
      <c r="Q11" s="53"/>
      <c r="R11" s="53"/>
      <c r="S11" s="17" t="str">
        <f t="shared" si="11"/>
        <v/>
      </c>
      <c r="T11" s="19" t="str">
        <f t="shared" si="12"/>
        <v/>
      </c>
      <c r="U11" s="20" t="str">
        <f t="shared" si="1"/>
        <v/>
      </c>
      <c r="V11" s="21" t="str">
        <f t="shared" si="13"/>
        <v/>
      </c>
      <c r="W11" s="170"/>
      <c r="X11" s="118"/>
      <c r="Y11" s="47" t="str">
        <f t="shared" si="2"/>
        <v/>
      </c>
      <c r="Z11" s="118"/>
      <c r="AA11" s="44" t="str">
        <f t="shared" si="3"/>
        <v/>
      </c>
      <c r="AB11" s="44" t="str">
        <f t="shared" si="4"/>
        <v/>
      </c>
      <c r="AC11" s="22"/>
      <c r="AD11" s="129"/>
      <c r="AE11" s="177" t="str">
        <f t="shared" si="5"/>
        <v/>
      </c>
      <c r="AF11" s="23" t="str">
        <f t="shared" si="9"/>
        <v/>
      </c>
      <c r="AG11" s="123" t="str">
        <f t="shared" si="6"/>
        <v/>
      </c>
      <c r="AH11" s="123"/>
    </row>
    <row r="12" spans="1:34" ht="30" customHeight="1" thickTop="1" thickBot="1">
      <c r="A12" s="153"/>
      <c r="B12" s="153"/>
      <c r="C12" s="12"/>
      <c r="D12" s="12"/>
      <c r="E12" s="12"/>
      <c r="F12" s="13" t="str">
        <f t="shared" si="7"/>
        <v/>
      </c>
      <c r="G12" s="3"/>
      <c r="H12" s="15" t="str">
        <f>IF(ISNUMBER(C12),VLOOKUP(C12,magasin!A:I,5,FALSE),"")</f>
        <v/>
      </c>
      <c r="I12" s="51"/>
      <c r="J12" s="51"/>
      <c r="K12" s="16"/>
      <c r="L12" s="44" t="str">
        <f t="shared" si="0"/>
        <v/>
      </c>
      <c r="M12" s="18" t="str">
        <f t="shared" si="8"/>
        <v/>
      </c>
      <c r="N12" s="13" t="str">
        <f t="shared" si="10"/>
        <v/>
      </c>
      <c r="O12" s="14"/>
      <c r="P12" s="51"/>
      <c r="Q12" s="51"/>
      <c r="R12" s="51"/>
      <c r="S12" s="17" t="str">
        <f t="shared" si="11"/>
        <v/>
      </c>
      <c r="T12" s="19" t="str">
        <f t="shared" si="12"/>
        <v/>
      </c>
      <c r="U12" s="20" t="str">
        <f t="shared" si="1"/>
        <v/>
      </c>
      <c r="V12" s="21" t="str">
        <f t="shared" si="13"/>
        <v/>
      </c>
      <c r="W12" s="170"/>
      <c r="X12" s="118"/>
      <c r="Y12" s="47" t="str">
        <f t="shared" si="2"/>
        <v/>
      </c>
      <c r="Z12" s="118"/>
      <c r="AA12" s="44" t="str">
        <f t="shared" si="3"/>
        <v/>
      </c>
      <c r="AB12" s="44" t="str">
        <f t="shared" si="4"/>
        <v/>
      </c>
      <c r="AC12" s="22"/>
      <c r="AD12" s="129"/>
      <c r="AE12" s="177" t="str">
        <f t="shared" si="5"/>
        <v/>
      </c>
      <c r="AF12" s="23" t="str">
        <f t="shared" si="9"/>
        <v/>
      </c>
      <c r="AG12" s="123" t="str">
        <f t="shared" si="6"/>
        <v/>
      </c>
      <c r="AH12" s="123"/>
    </row>
    <row r="13" spans="1:34" ht="30" customHeight="1" thickTop="1" thickBot="1">
      <c r="A13" s="153"/>
      <c r="B13" s="153"/>
      <c r="C13" s="12"/>
      <c r="D13" s="12"/>
      <c r="E13" s="12"/>
      <c r="F13" s="13" t="str">
        <f t="shared" si="7"/>
        <v/>
      </c>
      <c r="G13" s="4"/>
      <c r="H13" s="15" t="str">
        <f>IF(ISNUMBER(C13),VLOOKUP(C13,magasin!A:I,5,FALSE),"")</f>
        <v/>
      </c>
      <c r="I13" s="50"/>
      <c r="J13" s="50"/>
      <c r="K13" s="16"/>
      <c r="L13" s="44" t="str">
        <f t="shared" si="0"/>
        <v/>
      </c>
      <c r="M13" s="18" t="str">
        <f t="shared" si="8"/>
        <v/>
      </c>
      <c r="N13" s="13" t="str">
        <f t="shared" si="10"/>
        <v/>
      </c>
      <c r="O13" s="14"/>
      <c r="P13" s="51"/>
      <c r="Q13" s="51"/>
      <c r="R13" s="51"/>
      <c r="S13" s="17" t="str">
        <f t="shared" si="11"/>
        <v/>
      </c>
      <c r="T13" s="19" t="str">
        <f t="shared" si="12"/>
        <v/>
      </c>
      <c r="U13" s="20" t="str">
        <f t="shared" si="1"/>
        <v/>
      </c>
      <c r="V13" s="21" t="str">
        <f t="shared" si="13"/>
        <v/>
      </c>
      <c r="W13" s="170"/>
      <c r="X13" s="118"/>
      <c r="Y13" s="47" t="str">
        <f t="shared" si="2"/>
        <v/>
      </c>
      <c r="Z13" s="118"/>
      <c r="AA13" s="44" t="str">
        <f t="shared" si="3"/>
        <v/>
      </c>
      <c r="AB13" s="44" t="str">
        <f t="shared" si="4"/>
        <v/>
      </c>
      <c r="AC13" s="22"/>
      <c r="AD13" s="129"/>
      <c r="AE13" s="177" t="str">
        <f t="shared" si="5"/>
        <v/>
      </c>
      <c r="AF13" s="23" t="str">
        <f t="shared" si="9"/>
        <v/>
      </c>
      <c r="AG13" s="123" t="str">
        <f t="shared" si="6"/>
        <v/>
      </c>
      <c r="AH13" s="123"/>
    </row>
    <row r="14" spans="1:34" ht="30" customHeight="1" thickTop="1" thickBot="1">
      <c r="A14" s="153"/>
      <c r="B14" s="153"/>
      <c r="C14" s="12"/>
      <c r="D14" s="12"/>
      <c r="E14" s="12"/>
      <c r="F14" s="13" t="str">
        <f t="shared" si="7"/>
        <v/>
      </c>
      <c r="G14" s="14"/>
      <c r="H14" s="15" t="str">
        <f>IF(ISNUMBER(C14),VLOOKUP(C14,magasin!A:I,5,FALSE),"")</f>
        <v/>
      </c>
      <c r="I14" s="52"/>
      <c r="J14" s="52"/>
      <c r="K14" s="16"/>
      <c r="L14" s="44" t="str">
        <f t="shared" si="0"/>
        <v/>
      </c>
      <c r="M14" s="18" t="str">
        <f t="shared" si="8"/>
        <v/>
      </c>
      <c r="N14" s="13" t="str">
        <f t="shared" si="10"/>
        <v/>
      </c>
      <c r="O14" s="14"/>
      <c r="P14" s="52"/>
      <c r="Q14" s="52"/>
      <c r="R14" s="52"/>
      <c r="S14" s="17" t="str">
        <f t="shared" si="11"/>
        <v/>
      </c>
      <c r="T14" s="19" t="str">
        <f t="shared" si="12"/>
        <v/>
      </c>
      <c r="U14" s="20" t="str">
        <f t="shared" si="1"/>
        <v/>
      </c>
      <c r="V14" s="21" t="str">
        <f t="shared" si="13"/>
        <v/>
      </c>
      <c r="W14" s="170"/>
      <c r="X14" s="118"/>
      <c r="Y14" s="47" t="str">
        <f t="shared" si="2"/>
        <v/>
      </c>
      <c r="Z14" s="118"/>
      <c r="AA14" s="44" t="str">
        <f t="shared" si="3"/>
        <v/>
      </c>
      <c r="AB14" s="44" t="str">
        <f t="shared" si="4"/>
        <v/>
      </c>
      <c r="AC14" s="22"/>
      <c r="AD14" s="129"/>
      <c r="AE14" s="177" t="str">
        <f t="shared" si="5"/>
        <v/>
      </c>
      <c r="AF14" s="23" t="str">
        <f t="shared" si="9"/>
        <v/>
      </c>
      <c r="AG14" s="123" t="str">
        <f t="shared" si="6"/>
        <v/>
      </c>
      <c r="AH14" s="123"/>
    </row>
    <row r="15" spans="1:34" ht="30" customHeight="1" thickTop="1" thickBot="1">
      <c r="A15" s="153"/>
      <c r="B15" s="153"/>
      <c r="C15" s="12"/>
      <c r="D15" s="12"/>
      <c r="E15" s="12"/>
      <c r="F15" s="13" t="str">
        <f t="shared" si="7"/>
        <v/>
      </c>
      <c r="G15" s="14"/>
      <c r="H15" s="15" t="str">
        <f>IF(ISNUMBER(C15),VLOOKUP(C15,magasin!A:I,5,FALSE),"")</f>
        <v/>
      </c>
      <c r="I15" s="52"/>
      <c r="J15" s="52"/>
      <c r="K15" s="16"/>
      <c r="L15" s="44" t="str">
        <f t="shared" si="0"/>
        <v/>
      </c>
      <c r="M15" s="18" t="str">
        <f t="shared" si="8"/>
        <v/>
      </c>
      <c r="N15" s="13" t="str">
        <f t="shared" si="10"/>
        <v/>
      </c>
      <c r="O15" s="14"/>
      <c r="P15" s="15"/>
      <c r="Q15" s="15"/>
      <c r="R15" s="15"/>
      <c r="S15" s="17" t="str">
        <f t="shared" si="11"/>
        <v/>
      </c>
      <c r="T15" s="19" t="str">
        <f t="shared" si="12"/>
        <v/>
      </c>
      <c r="U15" s="20" t="str">
        <f t="shared" si="1"/>
        <v/>
      </c>
      <c r="V15" s="21" t="str">
        <f t="shared" si="13"/>
        <v/>
      </c>
      <c r="W15" s="170"/>
      <c r="X15" s="118"/>
      <c r="Y15" s="47" t="str">
        <f t="shared" si="2"/>
        <v/>
      </c>
      <c r="Z15" s="118"/>
      <c r="AA15" s="44" t="str">
        <f t="shared" si="3"/>
        <v/>
      </c>
      <c r="AB15" s="44" t="str">
        <f t="shared" si="4"/>
        <v/>
      </c>
      <c r="AC15" s="22"/>
      <c r="AD15" s="129"/>
      <c r="AE15" s="177" t="str">
        <f t="shared" si="5"/>
        <v/>
      </c>
      <c r="AF15" s="23" t="str">
        <f t="shared" si="9"/>
        <v/>
      </c>
      <c r="AG15" s="123" t="str">
        <f t="shared" si="6"/>
        <v/>
      </c>
      <c r="AH15" s="123"/>
    </row>
    <row r="16" spans="1:34" ht="30" customHeight="1" thickTop="1" thickBot="1">
      <c r="A16" s="153"/>
      <c r="B16" s="153"/>
      <c r="C16" s="12"/>
      <c r="D16" s="12"/>
      <c r="E16" s="12"/>
      <c r="F16" s="13" t="str">
        <f t="shared" si="7"/>
        <v/>
      </c>
      <c r="G16" s="14"/>
      <c r="H16" s="15" t="str">
        <f>IF(ISNUMBER(C16),VLOOKUP(C16,magasin!A:I,5,FALSE),"")</f>
        <v/>
      </c>
      <c r="I16" s="15"/>
      <c r="J16" s="15"/>
      <c r="K16" s="16"/>
      <c r="L16" s="44" t="str">
        <f t="shared" si="0"/>
        <v/>
      </c>
      <c r="M16" s="18" t="str">
        <f t="shared" si="8"/>
        <v/>
      </c>
      <c r="N16" s="13" t="str">
        <f t="shared" si="10"/>
        <v/>
      </c>
      <c r="O16" s="14"/>
      <c r="P16" s="15"/>
      <c r="Q16" s="15"/>
      <c r="R16" s="15"/>
      <c r="S16" s="17" t="str">
        <f t="shared" si="11"/>
        <v/>
      </c>
      <c r="T16" s="19" t="str">
        <f t="shared" si="12"/>
        <v/>
      </c>
      <c r="U16" s="20" t="str">
        <f t="shared" si="1"/>
        <v/>
      </c>
      <c r="V16" s="21" t="str">
        <f t="shared" si="13"/>
        <v/>
      </c>
      <c r="W16" s="170"/>
      <c r="X16" s="118"/>
      <c r="Y16" s="47" t="str">
        <f t="shared" si="2"/>
        <v/>
      </c>
      <c r="Z16" s="118"/>
      <c r="AA16" s="44" t="str">
        <f t="shared" si="3"/>
        <v/>
      </c>
      <c r="AB16" s="44" t="str">
        <f t="shared" si="4"/>
        <v/>
      </c>
      <c r="AC16" s="22"/>
      <c r="AD16" s="129"/>
      <c r="AE16" s="177" t="str">
        <f t="shared" si="5"/>
        <v/>
      </c>
      <c r="AF16" s="23" t="str">
        <f t="shared" si="9"/>
        <v/>
      </c>
      <c r="AG16" s="123" t="str">
        <f t="shared" si="6"/>
        <v/>
      </c>
      <c r="AH16" s="123"/>
    </row>
    <row r="17" spans="1:34" ht="30" customHeight="1" thickTop="1" thickBot="1">
      <c r="A17" s="153"/>
      <c r="B17" s="153"/>
      <c r="C17" s="12"/>
      <c r="D17" s="12"/>
      <c r="E17" s="12"/>
      <c r="F17" s="13" t="str">
        <f t="shared" si="7"/>
        <v/>
      </c>
      <c r="G17" s="14"/>
      <c r="H17" s="15" t="str">
        <f>IF(ISNUMBER(C17),VLOOKUP(C17,magasin!A:I,5,FALSE),"")</f>
        <v/>
      </c>
      <c r="I17" s="15"/>
      <c r="J17" s="15"/>
      <c r="K17" s="16"/>
      <c r="L17" s="44" t="str">
        <f t="shared" si="0"/>
        <v/>
      </c>
      <c r="M17" s="18" t="str">
        <f t="shared" si="8"/>
        <v/>
      </c>
      <c r="N17" s="13" t="str">
        <f t="shared" si="10"/>
        <v/>
      </c>
      <c r="O17" s="14"/>
      <c r="P17" s="15"/>
      <c r="Q17" s="15"/>
      <c r="R17" s="15"/>
      <c r="S17" s="17" t="str">
        <f t="shared" si="11"/>
        <v/>
      </c>
      <c r="T17" s="19" t="str">
        <f t="shared" si="12"/>
        <v/>
      </c>
      <c r="U17" s="20" t="str">
        <f t="shared" si="1"/>
        <v/>
      </c>
      <c r="V17" s="21" t="str">
        <f t="shared" si="13"/>
        <v/>
      </c>
      <c r="W17" s="170"/>
      <c r="X17" s="118"/>
      <c r="Y17" s="47" t="str">
        <f t="shared" si="2"/>
        <v/>
      </c>
      <c r="Z17" s="118"/>
      <c r="AA17" s="44" t="str">
        <f t="shared" si="3"/>
        <v/>
      </c>
      <c r="AB17" s="44" t="str">
        <f t="shared" si="4"/>
        <v/>
      </c>
      <c r="AC17" s="22"/>
      <c r="AD17" s="129"/>
      <c r="AE17" s="177" t="str">
        <f t="shared" si="5"/>
        <v/>
      </c>
      <c r="AF17" s="23" t="str">
        <f t="shared" si="9"/>
        <v/>
      </c>
      <c r="AG17" s="123" t="str">
        <f t="shared" si="6"/>
        <v/>
      </c>
      <c r="AH17" s="123"/>
    </row>
    <row r="18" spans="1:34" ht="30" customHeight="1" thickTop="1" thickBot="1">
      <c r="A18" s="153"/>
      <c r="B18" s="153"/>
      <c r="C18" s="12"/>
      <c r="D18" s="12"/>
      <c r="E18" s="12"/>
      <c r="F18" s="13" t="str">
        <f t="shared" si="7"/>
        <v/>
      </c>
      <c r="G18" s="14"/>
      <c r="H18" s="15" t="str">
        <f>IF(ISNUMBER(C18),VLOOKUP(C18,magasin!A:I,5,FALSE),"")</f>
        <v/>
      </c>
      <c r="I18" s="15"/>
      <c r="J18" s="15"/>
      <c r="K18" s="16"/>
      <c r="L18" s="44" t="str">
        <f t="shared" si="0"/>
        <v/>
      </c>
      <c r="M18" s="18" t="str">
        <f t="shared" si="8"/>
        <v/>
      </c>
      <c r="N18" s="13" t="str">
        <f t="shared" si="10"/>
        <v/>
      </c>
      <c r="O18" s="14"/>
      <c r="P18" s="15"/>
      <c r="Q18" s="15"/>
      <c r="R18" s="15"/>
      <c r="S18" s="17" t="str">
        <f t="shared" si="11"/>
        <v/>
      </c>
      <c r="T18" s="19" t="str">
        <f t="shared" si="12"/>
        <v/>
      </c>
      <c r="U18" s="20" t="str">
        <f t="shared" si="1"/>
        <v/>
      </c>
      <c r="V18" s="21" t="str">
        <f t="shared" si="13"/>
        <v/>
      </c>
      <c r="W18" s="170"/>
      <c r="X18" s="118"/>
      <c r="Y18" s="47" t="str">
        <f t="shared" si="2"/>
        <v/>
      </c>
      <c r="Z18" s="118"/>
      <c r="AA18" s="44" t="str">
        <f t="shared" si="3"/>
        <v/>
      </c>
      <c r="AB18" s="44" t="str">
        <f t="shared" si="4"/>
        <v/>
      </c>
      <c r="AC18" s="22"/>
      <c r="AD18" s="129"/>
      <c r="AE18" s="177" t="str">
        <f t="shared" si="5"/>
        <v/>
      </c>
      <c r="AF18" s="23" t="str">
        <f t="shared" si="9"/>
        <v/>
      </c>
      <c r="AG18" s="123" t="str">
        <f t="shared" si="6"/>
        <v/>
      </c>
      <c r="AH18" s="123"/>
    </row>
    <row r="19" spans="1:34" ht="30" customHeight="1" thickTop="1" thickBot="1">
      <c r="A19" s="153"/>
      <c r="B19" s="153"/>
      <c r="C19" s="12"/>
      <c r="D19" s="12"/>
      <c r="E19" s="12"/>
      <c r="F19" s="13" t="str">
        <f t="shared" si="7"/>
        <v/>
      </c>
      <c r="G19" s="14"/>
      <c r="H19" s="15" t="str">
        <f>IF(ISNUMBER(C19),VLOOKUP(C19,magasin!A:I,5,FALSE),"")</f>
        <v/>
      </c>
      <c r="I19" s="15"/>
      <c r="J19" s="15"/>
      <c r="K19" s="16"/>
      <c r="L19" s="44" t="str">
        <f t="shared" si="0"/>
        <v/>
      </c>
      <c r="M19" s="18" t="str">
        <f t="shared" si="8"/>
        <v/>
      </c>
      <c r="N19" s="13" t="str">
        <f t="shared" si="10"/>
        <v/>
      </c>
      <c r="O19" s="14"/>
      <c r="P19" s="15"/>
      <c r="Q19" s="15"/>
      <c r="R19" s="15"/>
      <c r="S19" s="17" t="str">
        <f t="shared" si="11"/>
        <v/>
      </c>
      <c r="T19" s="19" t="str">
        <f t="shared" si="12"/>
        <v/>
      </c>
      <c r="U19" s="20" t="str">
        <f t="shared" si="1"/>
        <v/>
      </c>
      <c r="V19" s="21" t="str">
        <f t="shared" si="13"/>
        <v/>
      </c>
      <c r="W19" s="170"/>
      <c r="X19" s="118"/>
      <c r="Y19" s="47" t="str">
        <f t="shared" si="2"/>
        <v/>
      </c>
      <c r="Z19" s="118"/>
      <c r="AA19" s="44" t="str">
        <f t="shared" si="3"/>
        <v/>
      </c>
      <c r="AB19" s="44" t="str">
        <f t="shared" si="4"/>
        <v/>
      </c>
      <c r="AC19" s="22"/>
      <c r="AD19" s="129"/>
      <c r="AE19" s="177" t="str">
        <f t="shared" si="5"/>
        <v/>
      </c>
      <c r="AF19" s="23" t="str">
        <f t="shared" si="9"/>
        <v/>
      </c>
      <c r="AG19" s="123" t="str">
        <f t="shared" si="6"/>
        <v/>
      </c>
      <c r="AH19" s="123"/>
    </row>
    <row r="20" spans="1:34" ht="30" customHeight="1" thickTop="1" thickBot="1">
      <c r="A20" s="153"/>
      <c r="B20" s="153"/>
      <c r="C20" s="12"/>
      <c r="D20" s="12"/>
      <c r="E20" s="12"/>
      <c r="F20" s="13" t="str">
        <f t="shared" si="7"/>
        <v/>
      </c>
      <c r="G20" s="14"/>
      <c r="H20" s="15" t="str">
        <f>IF(ISNUMBER(C20),VLOOKUP(C20,magasin!A:I,5,FALSE),"")</f>
        <v/>
      </c>
      <c r="I20" s="15"/>
      <c r="J20" s="15"/>
      <c r="K20" s="16"/>
      <c r="L20" s="44" t="str">
        <f t="shared" si="0"/>
        <v/>
      </c>
      <c r="M20" s="18" t="str">
        <f t="shared" si="8"/>
        <v/>
      </c>
      <c r="N20" s="13" t="str">
        <f t="shared" si="10"/>
        <v/>
      </c>
      <c r="O20" s="14"/>
      <c r="P20" s="15"/>
      <c r="Q20" s="15"/>
      <c r="R20" s="15"/>
      <c r="S20" s="17" t="str">
        <f t="shared" si="11"/>
        <v/>
      </c>
      <c r="T20" s="19" t="str">
        <f t="shared" si="12"/>
        <v/>
      </c>
      <c r="U20" s="20" t="str">
        <f t="shared" si="1"/>
        <v/>
      </c>
      <c r="V20" s="21" t="str">
        <f t="shared" si="13"/>
        <v/>
      </c>
      <c r="W20" s="170"/>
      <c r="X20" s="118"/>
      <c r="Y20" s="47" t="str">
        <f t="shared" si="2"/>
        <v/>
      </c>
      <c r="Z20" s="118"/>
      <c r="AA20" s="44" t="str">
        <f t="shared" si="3"/>
        <v/>
      </c>
      <c r="AB20" s="44" t="str">
        <f t="shared" si="4"/>
        <v/>
      </c>
      <c r="AC20" s="22"/>
      <c r="AD20" s="129"/>
      <c r="AE20" s="177" t="str">
        <f t="shared" si="5"/>
        <v/>
      </c>
      <c r="AF20" s="23" t="str">
        <f t="shared" si="9"/>
        <v/>
      </c>
      <c r="AG20" s="123" t="str">
        <f t="shared" si="6"/>
        <v/>
      </c>
      <c r="AH20" s="123"/>
    </row>
    <row r="21" spans="1:34" ht="30" customHeight="1" thickTop="1" thickBot="1">
      <c r="A21" s="153"/>
      <c r="B21" s="153"/>
      <c r="C21" s="12"/>
      <c r="D21" s="12"/>
      <c r="E21" s="12"/>
      <c r="F21" s="13" t="str">
        <f t="shared" si="7"/>
        <v/>
      </c>
      <c r="G21" s="14"/>
      <c r="H21" s="15" t="str">
        <f>IF(ISNUMBER(C21),VLOOKUP(C21,magasin!A:I,5,FALSE),"")</f>
        <v/>
      </c>
      <c r="I21" s="15"/>
      <c r="J21" s="15"/>
      <c r="K21" s="16"/>
      <c r="L21" s="44" t="str">
        <f t="shared" si="0"/>
        <v/>
      </c>
      <c r="M21" s="18" t="str">
        <f t="shared" si="8"/>
        <v/>
      </c>
      <c r="N21" s="13" t="str">
        <f t="shared" si="10"/>
        <v/>
      </c>
      <c r="O21" s="14"/>
      <c r="P21" s="15"/>
      <c r="Q21" s="15"/>
      <c r="R21" s="15"/>
      <c r="S21" s="17" t="str">
        <f t="shared" si="11"/>
        <v/>
      </c>
      <c r="T21" s="19" t="str">
        <f t="shared" si="12"/>
        <v/>
      </c>
      <c r="U21" s="20" t="str">
        <f t="shared" si="1"/>
        <v/>
      </c>
      <c r="V21" s="21" t="str">
        <f t="shared" si="13"/>
        <v/>
      </c>
      <c r="W21" s="170"/>
      <c r="X21" s="118"/>
      <c r="Y21" s="47" t="str">
        <f t="shared" si="2"/>
        <v/>
      </c>
      <c r="Z21" s="118"/>
      <c r="AA21" s="44" t="str">
        <f t="shared" si="3"/>
        <v/>
      </c>
      <c r="AB21" s="44" t="str">
        <f t="shared" si="4"/>
        <v/>
      </c>
      <c r="AC21" s="22"/>
      <c r="AD21" s="129"/>
      <c r="AE21" s="177" t="str">
        <f t="shared" si="5"/>
        <v/>
      </c>
      <c r="AF21" s="23" t="str">
        <f t="shared" si="9"/>
        <v/>
      </c>
      <c r="AG21" s="123" t="str">
        <f t="shared" si="6"/>
        <v/>
      </c>
      <c r="AH21" s="123"/>
    </row>
    <row r="22" spans="1:34" ht="30" customHeight="1" thickTop="1" thickBot="1">
      <c r="A22" s="153"/>
      <c r="B22" s="153"/>
      <c r="C22" s="12"/>
      <c r="D22" s="12"/>
      <c r="E22" s="12"/>
      <c r="F22" s="13" t="str">
        <f t="shared" si="7"/>
        <v/>
      </c>
      <c r="G22" s="14"/>
      <c r="H22" s="15" t="str">
        <f>IF(ISNUMBER(C22),VLOOKUP(C22,magasin!A:I,5,FALSE),"")</f>
        <v/>
      </c>
      <c r="I22" s="15"/>
      <c r="J22" s="15"/>
      <c r="K22" s="16"/>
      <c r="L22" s="44" t="str">
        <f t="shared" si="0"/>
        <v/>
      </c>
      <c r="M22" s="18" t="str">
        <f t="shared" si="8"/>
        <v/>
      </c>
      <c r="N22" s="13" t="str">
        <f t="shared" si="10"/>
        <v/>
      </c>
      <c r="O22" s="14"/>
      <c r="P22" s="15"/>
      <c r="Q22" s="15"/>
      <c r="R22" s="15"/>
      <c r="S22" s="17" t="str">
        <f t="shared" si="11"/>
        <v/>
      </c>
      <c r="T22" s="19" t="str">
        <f t="shared" si="12"/>
        <v/>
      </c>
      <c r="U22" s="20" t="str">
        <f t="shared" si="1"/>
        <v/>
      </c>
      <c r="V22" s="21" t="str">
        <f t="shared" si="13"/>
        <v/>
      </c>
      <c r="W22" s="170"/>
      <c r="X22" s="118"/>
      <c r="Y22" s="47" t="str">
        <f t="shared" si="2"/>
        <v/>
      </c>
      <c r="Z22" s="118"/>
      <c r="AA22" s="44" t="str">
        <f t="shared" si="3"/>
        <v/>
      </c>
      <c r="AB22" s="44" t="str">
        <f t="shared" si="4"/>
        <v/>
      </c>
      <c r="AC22" s="22"/>
      <c r="AD22" s="129"/>
      <c r="AE22" s="177" t="str">
        <f t="shared" si="5"/>
        <v/>
      </c>
      <c r="AF22" s="23" t="str">
        <f t="shared" si="9"/>
        <v/>
      </c>
      <c r="AG22" s="123" t="str">
        <f t="shared" si="6"/>
        <v/>
      </c>
      <c r="AH22" s="123"/>
    </row>
    <row r="23" spans="1:34" ht="30" customHeight="1" thickTop="1" thickBot="1">
      <c r="A23" s="153"/>
      <c r="B23" s="153"/>
      <c r="C23" s="12"/>
      <c r="D23" s="12"/>
      <c r="E23" s="12"/>
      <c r="F23" s="13" t="str">
        <f t="shared" si="7"/>
        <v/>
      </c>
      <c r="G23" s="14"/>
      <c r="H23" s="15" t="str">
        <f>IF(ISNUMBER(C23),VLOOKUP(C23,magasin!A:I,5,FALSE),"")</f>
        <v/>
      </c>
      <c r="I23" s="15"/>
      <c r="J23" s="15"/>
      <c r="K23" s="16"/>
      <c r="L23" s="44" t="str">
        <f t="shared" si="0"/>
        <v/>
      </c>
      <c r="M23" s="18" t="str">
        <f t="shared" si="8"/>
        <v/>
      </c>
      <c r="N23" s="13" t="str">
        <f t="shared" si="10"/>
        <v/>
      </c>
      <c r="O23" s="14"/>
      <c r="P23" s="15"/>
      <c r="Q23" s="15"/>
      <c r="R23" s="15"/>
      <c r="S23" s="17" t="str">
        <f t="shared" si="11"/>
        <v/>
      </c>
      <c r="T23" s="19" t="str">
        <f t="shared" si="12"/>
        <v/>
      </c>
      <c r="U23" s="20" t="str">
        <f t="shared" si="1"/>
        <v/>
      </c>
      <c r="V23" s="21" t="str">
        <f t="shared" si="13"/>
        <v/>
      </c>
      <c r="W23" s="170"/>
      <c r="X23" s="118"/>
      <c r="Y23" s="47" t="str">
        <f t="shared" si="2"/>
        <v/>
      </c>
      <c r="Z23" s="118"/>
      <c r="AA23" s="44" t="str">
        <f t="shared" si="3"/>
        <v/>
      </c>
      <c r="AB23" s="44" t="str">
        <f t="shared" si="4"/>
        <v/>
      </c>
      <c r="AC23" s="22"/>
      <c r="AD23" s="129"/>
      <c r="AE23" s="177" t="str">
        <f t="shared" si="5"/>
        <v/>
      </c>
      <c r="AF23" s="23" t="str">
        <f t="shared" si="9"/>
        <v/>
      </c>
      <c r="AG23" s="123" t="str">
        <f t="shared" si="6"/>
        <v/>
      </c>
      <c r="AH23" s="123"/>
    </row>
    <row r="24" spans="1:34" ht="30" customHeight="1" thickTop="1" thickBot="1">
      <c r="A24" s="153"/>
      <c r="B24" s="153"/>
      <c r="C24" s="12"/>
      <c r="D24" s="12"/>
      <c r="E24" s="12"/>
      <c r="F24" s="13" t="str">
        <f t="shared" si="7"/>
        <v/>
      </c>
      <c r="G24" s="14"/>
      <c r="H24" s="15" t="str">
        <f>IF(ISNUMBER(C24),VLOOKUP(C24,magasin!A:I,5,FALSE),"")</f>
        <v/>
      </c>
      <c r="I24" s="15"/>
      <c r="J24" s="15"/>
      <c r="K24" s="16"/>
      <c r="L24" s="44" t="str">
        <f t="shared" si="0"/>
        <v/>
      </c>
      <c r="M24" s="18" t="str">
        <f t="shared" si="8"/>
        <v/>
      </c>
      <c r="N24" s="13" t="str">
        <f t="shared" si="10"/>
        <v/>
      </c>
      <c r="O24" s="14"/>
      <c r="P24" s="15"/>
      <c r="Q24" s="15"/>
      <c r="R24" s="15"/>
      <c r="S24" s="17" t="str">
        <f t="shared" si="11"/>
        <v/>
      </c>
      <c r="T24" s="19" t="str">
        <f t="shared" si="12"/>
        <v/>
      </c>
      <c r="U24" s="20" t="str">
        <f t="shared" si="1"/>
        <v/>
      </c>
      <c r="V24" s="21" t="str">
        <f t="shared" si="13"/>
        <v/>
      </c>
      <c r="W24" s="170"/>
      <c r="X24" s="118"/>
      <c r="Y24" s="47" t="str">
        <f t="shared" si="2"/>
        <v/>
      </c>
      <c r="Z24" s="118"/>
      <c r="AA24" s="44" t="str">
        <f t="shared" si="3"/>
        <v/>
      </c>
      <c r="AB24" s="44" t="str">
        <f t="shared" si="4"/>
        <v/>
      </c>
      <c r="AC24" s="22"/>
      <c r="AD24" s="129"/>
      <c r="AE24" s="177" t="str">
        <f t="shared" si="5"/>
        <v/>
      </c>
      <c r="AF24" s="23" t="str">
        <f t="shared" si="9"/>
        <v/>
      </c>
      <c r="AG24" s="123" t="str">
        <f t="shared" si="6"/>
        <v/>
      </c>
      <c r="AH24" s="123"/>
    </row>
    <row r="25" spans="1:34" ht="30" customHeight="1" thickTop="1" thickBot="1">
      <c r="A25" s="153"/>
      <c r="B25" s="153"/>
      <c r="C25" s="12"/>
      <c r="D25" s="12"/>
      <c r="E25" s="12"/>
      <c r="F25" s="13" t="str">
        <f t="shared" si="7"/>
        <v/>
      </c>
      <c r="G25" s="14"/>
      <c r="H25" s="15" t="str">
        <f>IF(ISNUMBER(C25),VLOOKUP(C25,magasin!A:I,5,FALSE),"")</f>
        <v/>
      </c>
      <c r="I25" s="15"/>
      <c r="J25" s="15"/>
      <c r="K25" s="16"/>
      <c r="L25" s="44" t="str">
        <f t="shared" si="0"/>
        <v/>
      </c>
      <c r="M25" s="18" t="str">
        <f t="shared" si="8"/>
        <v/>
      </c>
      <c r="N25" s="13" t="str">
        <f t="shared" si="10"/>
        <v/>
      </c>
      <c r="O25" s="14"/>
      <c r="P25" s="15"/>
      <c r="Q25" s="15"/>
      <c r="R25" s="15"/>
      <c r="S25" s="17" t="str">
        <f t="shared" si="11"/>
        <v/>
      </c>
      <c r="T25" s="19" t="str">
        <f t="shared" si="12"/>
        <v/>
      </c>
      <c r="U25" s="20" t="str">
        <f t="shared" si="1"/>
        <v/>
      </c>
      <c r="V25" s="21" t="str">
        <f t="shared" si="13"/>
        <v/>
      </c>
      <c r="W25" s="170"/>
      <c r="X25" s="118"/>
      <c r="Y25" s="47" t="str">
        <f t="shared" si="2"/>
        <v/>
      </c>
      <c r="Z25" s="118"/>
      <c r="AA25" s="44" t="str">
        <f t="shared" si="3"/>
        <v/>
      </c>
      <c r="AB25" s="44" t="str">
        <f t="shared" si="4"/>
        <v/>
      </c>
      <c r="AC25" s="22"/>
      <c r="AD25" s="129"/>
      <c r="AE25" s="177" t="str">
        <f t="shared" si="5"/>
        <v/>
      </c>
      <c r="AF25" s="23" t="str">
        <f t="shared" si="9"/>
        <v/>
      </c>
      <c r="AG25" s="123" t="str">
        <f t="shared" si="6"/>
        <v/>
      </c>
      <c r="AH25" s="123"/>
    </row>
    <row r="26" spans="1:34" ht="30" customHeight="1" thickTop="1" thickBot="1">
      <c r="A26" s="153"/>
      <c r="B26" s="153"/>
      <c r="C26" s="12"/>
      <c r="D26" s="12"/>
      <c r="E26" s="12"/>
      <c r="F26" s="13" t="str">
        <f t="shared" si="7"/>
        <v/>
      </c>
      <c r="G26" s="14"/>
      <c r="H26" s="15" t="str">
        <f>IF(ISNUMBER(C26),VLOOKUP(C26,magasin!A:I,5,FALSE),"")</f>
        <v/>
      </c>
      <c r="I26" s="15"/>
      <c r="J26" s="15"/>
      <c r="K26" s="16"/>
      <c r="L26" s="44" t="str">
        <f t="shared" si="0"/>
        <v/>
      </c>
      <c r="M26" s="18" t="str">
        <f t="shared" si="8"/>
        <v/>
      </c>
      <c r="N26" s="13" t="str">
        <f t="shared" si="10"/>
        <v/>
      </c>
      <c r="O26" s="14"/>
      <c r="P26" s="15"/>
      <c r="Q26" s="15"/>
      <c r="R26" s="15"/>
      <c r="S26" s="17" t="str">
        <f t="shared" si="11"/>
        <v/>
      </c>
      <c r="T26" s="19" t="str">
        <f t="shared" si="12"/>
        <v/>
      </c>
      <c r="U26" s="20" t="str">
        <f t="shared" si="1"/>
        <v/>
      </c>
      <c r="V26" s="21" t="str">
        <f t="shared" si="13"/>
        <v/>
      </c>
      <c r="W26" s="170"/>
      <c r="X26" s="118"/>
      <c r="Y26" s="47" t="str">
        <f t="shared" si="2"/>
        <v/>
      </c>
      <c r="Z26" s="118"/>
      <c r="AA26" s="44" t="str">
        <f t="shared" si="3"/>
        <v/>
      </c>
      <c r="AB26" s="44" t="str">
        <f t="shared" si="4"/>
        <v/>
      </c>
      <c r="AC26" s="22"/>
      <c r="AD26" s="129"/>
      <c r="AE26" s="177" t="str">
        <f t="shared" si="5"/>
        <v/>
      </c>
      <c r="AF26" s="23" t="str">
        <f t="shared" si="9"/>
        <v/>
      </c>
      <c r="AG26" s="123" t="str">
        <f t="shared" si="6"/>
        <v/>
      </c>
      <c r="AH26" s="123"/>
    </row>
    <row r="27" spans="1:34" ht="30" customHeight="1" thickTop="1" thickBot="1">
      <c r="A27" s="153"/>
      <c r="B27" s="153"/>
      <c r="C27" s="12"/>
      <c r="D27" s="12"/>
      <c r="E27" s="12"/>
      <c r="F27" s="13" t="str">
        <f t="shared" si="7"/>
        <v/>
      </c>
      <c r="G27" s="14"/>
      <c r="H27" s="15" t="str">
        <f>IF(ISNUMBER(C27),VLOOKUP(C27,magasin!A:I,5,FALSE),"")</f>
        <v/>
      </c>
      <c r="I27" s="15"/>
      <c r="J27" s="15"/>
      <c r="K27" s="16"/>
      <c r="L27" s="44" t="str">
        <f t="shared" si="0"/>
        <v/>
      </c>
      <c r="M27" s="18" t="str">
        <f t="shared" si="8"/>
        <v/>
      </c>
      <c r="N27" s="13" t="str">
        <f t="shared" si="10"/>
        <v/>
      </c>
      <c r="O27" s="14"/>
      <c r="P27" s="15"/>
      <c r="Q27" s="15"/>
      <c r="R27" s="15"/>
      <c r="S27" s="17" t="str">
        <f t="shared" si="11"/>
        <v/>
      </c>
      <c r="T27" s="19" t="str">
        <f t="shared" si="12"/>
        <v/>
      </c>
      <c r="U27" s="20" t="str">
        <f t="shared" si="1"/>
        <v/>
      </c>
      <c r="V27" s="21" t="str">
        <f t="shared" si="13"/>
        <v/>
      </c>
      <c r="W27" s="170"/>
      <c r="X27" s="118"/>
      <c r="Y27" s="47" t="str">
        <f t="shared" si="2"/>
        <v/>
      </c>
      <c r="Z27" s="118"/>
      <c r="AA27" s="44" t="str">
        <f t="shared" si="3"/>
        <v/>
      </c>
      <c r="AB27" s="44" t="str">
        <f t="shared" si="4"/>
        <v/>
      </c>
      <c r="AC27" s="22"/>
      <c r="AD27" s="129"/>
      <c r="AE27" s="177" t="str">
        <f t="shared" si="5"/>
        <v/>
      </c>
      <c r="AF27" s="23" t="str">
        <f t="shared" si="9"/>
        <v/>
      </c>
      <c r="AG27" s="123" t="str">
        <f t="shared" si="6"/>
        <v/>
      </c>
      <c r="AH27" s="123"/>
    </row>
    <row r="28" spans="1:34" ht="30" customHeight="1" thickTop="1" thickBot="1">
      <c r="A28" s="153"/>
      <c r="B28" s="153"/>
      <c r="C28" s="12"/>
      <c r="D28" s="12"/>
      <c r="E28" s="12"/>
      <c r="F28" s="13" t="str">
        <f t="shared" si="7"/>
        <v/>
      </c>
      <c r="G28" s="14"/>
      <c r="H28" s="15" t="str">
        <f>IF(ISNUMBER(C28),VLOOKUP(C28,magasin!A:I,5,FALSE),"")</f>
        <v/>
      </c>
      <c r="I28" s="15"/>
      <c r="J28" s="15"/>
      <c r="K28" s="16"/>
      <c r="L28" s="44" t="str">
        <f t="shared" si="0"/>
        <v/>
      </c>
      <c r="M28" s="18" t="str">
        <f t="shared" si="8"/>
        <v/>
      </c>
      <c r="N28" s="13" t="str">
        <f t="shared" si="10"/>
        <v/>
      </c>
      <c r="O28" s="14"/>
      <c r="P28" s="15"/>
      <c r="Q28" s="15"/>
      <c r="R28" s="15"/>
      <c r="S28" s="17" t="str">
        <f t="shared" si="11"/>
        <v/>
      </c>
      <c r="T28" s="19" t="str">
        <f t="shared" si="12"/>
        <v/>
      </c>
      <c r="U28" s="20" t="str">
        <f t="shared" si="1"/>
        <v/>
      </c>
      <c r="V28" s="21" t="str">
        <f t="shared" si="13"/>
        <v/>
      </c>
      <c r="W28" s="170"/>
      <c r="X28" s="118"/>
      <c r="Y28" s="47" t="str">
        <f t="shared" si="2"/>
        <v/>
      </c>
      <c r="Z28" s="118"/>
      <c r="AA28" s="44" t="str">
        <f t="shared" si="3"/>
        <v/>
      </c>
      <c r="AB28" s="44" t="str">
        <f t="shared" si="4"/>
        <v/>
      </c>
      <c r="AC28" s="22"/>
      <c r="AD28" s="129"/>
      <c r="AE28" s="177" t="str">
        <f t="shared" si="5"/>
        <v/>
      </c>
      <c r="AF28" s="23" t="str">
        <f t="shared" si="9"/>
        <v/>
      </c>
      <c r="AG28" s="123" t="str">
        <f t="shared" si="6"/>
        <v/>
      </c>
      <c r="AH28" s="123"/>
    </row>
    <row r="29" spans="1:34" ht="30" customHeight="1" thickTop="1" thickBot="1">
      <c r="A29" s="153"/>
      <c r="B29" s="153"/>
      <c r="C29" s="12"/>
      <c r="D29" s="12"/>
      <c r="E29" s="12"/>
      <c r="F29" s="13" t="str">
        <f t="shared" si="7"/>
        <v/>
      </c>
      <c r="G29" s="14"/>
      <c r="H29" s="15" t="str">
        <f>IF(ISNUMBER(C29),VLOOKUP(C29,magasin!A:I,5,FALSE),"")</f>
        <v/>
      </c>
      <c r="I29" s="15"/>
      <c r="J29" s="15"/>
      <c r="K29" s="16"/>
      <c r="L29" s="44" t="str">
        <f t="shared" si="0"/>
        <v/>
      </c>
      <c r="M29" s="18" t="str">
        <f t="shared" si="8"/>
        <v/>
      </c>
      <c r="N29" s="13" t="str">
        <f t="shared" si="10"/>
        <v/>
      </c>
      <c r="O29" s="14"/>
      <c r="P29" s="15"/>
      <c r="Q29" s="15"/>
      <c r="R29" s="15"/>
      <c r="S29" s="17" t="str">
        <f t="shared" si="11"/>
        <v/>
      </c>
      <c r="T29" s="19" t="str">
        <f t="shared" si="12"/>
        <v/>
      </c>
      <c r="U29" s="20" t="str">
        <f t="shared" si="1"/>
        <v/>
      </c>
      <c r="V29" s="21" t="str">
        <f t="shared" si="13"/>
        <v/>
      </c>
      <c r="W29" s="170"/>
      <c r="X29" s="118"/>
      <c r="Y29" s="47" t="str">
        <f t="shared" si="2"/>
        <v/>
      </c>
      <c r="Z29" s="118"/>
      <c r="AA29" s="44" t="str">
        <f t="shared" si="3"/>
        <v/>
      </c>
      <c r="AB29" s="44" t="str">
        <f t="shared" si="4"/>
        <v/>
      </c>
      <c r="AC29" s="22"/>
      <c r="AD29" s="129"/>
      <c r="AE29" s="177" t="str">
        <f t="shared" si="5"/>
        <v/>
      </c>
      <c r="AF29" s="23" t="str">
        <f t="shared" si="9"/>
        <v/>
      </c>
      <c r="AG29" s="123" t="str">
        <f t="shared" si="6"/>
        <v/>
      </c>
      <c r="AH29" s="123"/>
    </row>
    <row r="30" spans="1:34" ht="30" customHeight="1" thickTop="1" thickBot="1">
      <c r="A30" s="153"/>
      <c r="B30" s="153"/>
      <c r="C30" s="12"/>
      <c r="D30" s="12"/>
      <c r="E30" s="12"/>
      <c r="F30" s="13" t="str">
        <f t="shared" si="7"/>
        <v/>
      </c>
      <c r="G30" s="14"/>
      <c r="H30" s="15" t="str">
        <f>IF(ISNUMBER(C30),VLOOKUP(C30,magasin!A:I,5,FALSE),"")</f>
        <v/>
      </c>
      <c r="I30" s="15"/>
      <c r="J30" s="15"/>
      <c r="K30" s="16"/>
      <c r="L30" s="44" t="str">
        <f t="shared" si="0"/>
        <v/>
      </c>
      <c r="M30" s="18" t="str">
        <f t="shared" si="8"/>
        <v/>
      </c>
      <c r="N30" s="13" t="str">
        <f t="shared" si="10"/>
        <v/>
      </c>
      <c r="O30" s="14"/>
      <c r="P30" s="15"/>
      <c r="Q30" s="15"/>
      <c r="R30" s="15"/>
      <c r="S30" s="17" t="str">
        <f t="shared" si="11"/>
        <v/>
      </c>
      <c r="T30" s="19" t="str">
        <f t="shared" si="12"/>
        <v/>
      </c>
      <c r="U30" s="20" t="str">
        <f t="shared" si="1"/>
        <v/>
      </c>
      <c r="V30" s="21" t="str">
        <f t="shared" si="13"/>
        <v/>
      </c>
      <c r="W30" s="170"/>
      <c r="X30" s="118"/>
      <c r="Y30" s="47" t="str">
        <f t="shared" si="2"/>
        <v/>
      </c>
      <c r="Z30" s="118"/>
      <c r="AA30" s="44" t="str">
        <f t="shared" si="3"/>
        <v/>
      </c>
      <c r="AB30" s="44" t="str">
        <f t="shared" si="4"/>
        <v/>
      </c>
      <c r="AC30" s="22"/>
      <c r="AD30" s="129"/>
      <c r="AE30" s="177" t="str">
        <f t="shared" si="5"/>
        <v/>
      </c>
      <c r="AF30" s="23" t="str">
        <f t="shared" si="9"/>
        <v/>
      </c>
      <c r="AG30" s="123" t="str">
        <f t="shared" si="6"/>
        <v/>
      </c>
      <c r="AH30" s="123"/>
    </row>
    <row r="31" spans="1:34" ht="30" customHeight="1" thickTop="1" thickBot="1">
      <c r="A31" s="153"/>
      <c r="B31" s="153"/>
      <c r="C31" s="12"/>
      <c r="D31" s="12"/>
      <c r="E31" s="12"/>
      <c r="F31" s="13" t="str">
        <f t="shared" si="7"/>
        <v/>
      </c>
      <c r="G31" s="14"/>
      <c r="H31" s="15" t="str">
        <f>IF(ISNUMBER(C31),VLOOKUP(C31,magasin!A:I,5,FALSE),"")</f>
        <v/>
      </c>
      <c r="I31" s="15"/>
      <c r="J31" s="15"/>
      <c r="K31" s="16"/>
      <c r="L31" s="44" t="str">
        <f t="shared" si="0"/>
        <v/>
      </c>
      <c r="M31" s="18" t="str">
        <f t="shared" si="8"/>
        <v/>
      </c>
      <c r="N31" s="13" t="str">
        <f t="shared" si="10"/>
        <v/>
      </c>
      <c r="O31" s="14"/>
      <c r="P31" s="15"/>
      <c r="Q31" s="15"/>
      <c r="R31" s="15"/>
      <c r="S31" s="17" t="str">
        <f t="shared" si="11"/>
        <v/>
      </c>
      <c r="T31" s="19" t="str">
        <f t="shared" si="12"/>
        <v/>
      </c>
      <c r="U31" s="20" t="str">
        <f t="shared" si="1"/>
        <v/>
      </c>
      <c r="V31" s="21" t="str">
        <f t="shared" si="13"/>
        <v/>
      </c>
      <c r="W31" s="170"/>
      <c r="X31" s="118"/>
      <c r="Y31" s="47" t="str">
        <f t="shared" si="2"/>
        <v/>
      </c>
      <c r="Z31" s="118"/>
      <c r="AA31" s="44" t="str">
        <f t="shared" si="3"/>
        <v/>
      </c>
      <c r="AB31" s="44" t="str">
        <f t="shared" si="4"/>
        <v/>
      </c>
      <c r="AC31" s="22"/>
      <c r="AD31" s="129"/>
      <c r="AE31" s="177" t="str">
        <f t="shared" si="5"/>
        <v/>
      </c>
      <c r="AF31" s="23" t="str">
        <f t="shared" si="9"/>
        <v/>
      </c>
      <c r="AG31" s="123" t="str">
        <f t="shared" si="6"/>
        <v/>
      </c>
      <c r="AH31" s="123"/>
    </row>
    <row r="32" spans="1:34" ht="30" customHeight="1" thickTop="1" thickBot="1">
      <c r="A32" s="153"/>
      <c r="B32" s="153"/>
      <c r="C32" s="12"/>
      <c r="D32" s="12"/>
      <c r="E32" s="12"/>
      <c r="F32" s="13" t="str">
        <f t="shared" si="7"/>
        <v/>
      </c>
      <c r="G32" s="14"/>
      <c r="H32" s="15" t="str">
        <f>IF(ISNUMBER(C32),VLOOKUP(C32,magasin!A:I,5,FALSE),"")</f>
        <v/>
      </c>
      <c r="I32" s="15"/>
      <c r="J32" s="15"/>
      <c r="K32" s="16"/>
      <c r="L32" s="44" t="str">
        <f t="shared" si="0"/>
        <v/>
      </c>
      <c r="M32" s="18" t="str">
        <f t="shared" si="8"/>
        <v/>
      </c>
      <c r="N32" s="13" t="str">
        <f t="shared" si="10"/>
        <v/>
      </c>
      <c r="O32" s="14"/>
      <c r="P32" s="15"/>
      <c r="Q32" s="15"/>
      <c r="R32" s="15"/>
      <c r="S32" s="17" t="str">
        <f t="shared" si="11"/>
        <v/>
      </c>
      <c r="T32" s="19" t="str">
        <f t="shared" si="12"/>
        <v/>
      </c>
      <c r="U32" s="20" t="str">
        <f t="shared" si="1"/>
        <v/>
      </c>
      <c r="V32" s="21" t="str">
        <f t="shared" si="13"/>
        <v/>
      </c>
      <c r="W32" s="170"/>
      <c r="X32" s="118"/>
      <c r="Y32" s="47" t="str">
        <f t="shared" si="2"/>
        <v/>
      </c>
      <c r="Z32" s="118"/>
      <c r="AA32" s="44" t="str">
        <f t="shared" si="3"/>
        <v/>
      </c>
      <c r="AB32" s="44" t="str">
        <f t="shared" si="4"/>
        <v/>
      </c>
      <c r="AC32" s="22"/>
      <c r="AD32" s="129"/>
      <c r="AE32" s="177" t="str">
        <f t="shared" si="5"/>
        <v/>
      </c>
      <c r="AF32" s="23" t="str">
        <f t="shared" si="9"/>
        <v/>
      </c>
      <c r="AG32" s="123" t="str">
        <f t="shared" si="6"/>
        <v/>
      </c>
      <c r="AH32" s="123"/>
    </row>
    <row r="33" spans="1:34" ht="30" customHeight="1" thickTop="1" thickBot="1">
      <c r="A33" s="153"/>
      <c r="B33" s="153"/>
      <c r="C33" s="12"/>
      <c r="D33" s="12"/>
      <c r="E33" s="12"/>
      <c r="F33" s="13" t="str">
        <f t="shared" si="7"/>
        <v/>
      </c>
      <c r="G33" s="14"/>
      <c r="H33" s="15" t="str">
        <f>IF(ISNUMBER(C33),VLOOKUP(C33,magasin!A:I,5,FALSE),"")</f>
        <v/>
      </c>
      <c r="I33" s="15"/>
      <c r="J33" s="15"/>
      <c r="K33" s="16"/>
      <c r="L33" s="44" t="str">
        <f t="shared" si="0"/>
        <v/>
      </c>
      <c r="M33" s="18" t="str">
        <f t="shared" si="8"/>
        <v/>
      </c>
      <c r="N33" s="13" t="str">
        <f t="shared" si="10"/>
        <v/>
      </c>
      <c r="O33" s="14"/>
      <c r="P33" s="15"/>
      <c r="Q33" s="15"/>
      <c r="R33" s="15"/>
      <c r="S33" s="17" t="str">
        <f t="shared" si="11"/>
        <v/>
      </c>
      <c r="T33" s="19" t="str">
        <f t="shared" si="12"/>
        <v/>
      </c>
      <c r="U33" s="20" t="str">
        <f t="shared" si="1"/>
        <v/>
      </c>
      <c r="V33" s="21" t="str">
        <f t="shared" si="13"/>
        <v/>
      </c>
      <c r="W33" s="170"/>
      <c r="X33" s="118"/>
      <c r="Y33" s="47" t="str">
        <f t="shared" si="2"/>
        <v/>
      </c>
      <c r="Z33" s="118"/>
      <c r="AA33" s="44" t="str">
        <f t="shared" si="3"/>
        <v/>
      </c>
      <c r="AB33" s="44" t="str">
        <f t="shared" si="4"/>
        <v/>
      </c>
      <c r="AC33" s="22"/>
      <c r="AD33" s="129"/>
      <c r="AE33" s="177" t="str">
        <f t="shared" si="5"/>
        <v/>
      </c>
      <c r="AF33" s="23" t="str">
        <f t="shared" si="9"/>
        <v/>
      </c>
      <c r="AG33" s="123" t="str">
        <f t="shared" si="6"/>
        <v/>
      </c>
      <c r="AH33" s="123"/>
    </row>
    <row r="34" spans="1:34" ht="30" customHeight="1" thickTop="1" thickBot="1">
      <c r="A34" s="153"/>
      <c r="B34" s="153"/>
      <c r="C34" s="12"/>
      <c r="D34" s="12"/>
      <c r="E34" s="12"/>
      <c r="F34" s="13" t="str">
        <f t="shared" si="7"/>
        <v/>
      </c>
      <c r="G34" s="14"/>
      <c r="H34" s="15" t="str">
        <f>IF(ISNUMBER(C34),VLOOKUP(C34,magasin!A:I,5,FALSE),"")</f>
        <v/>
      </c>
      <c r="I34" s="15"/>
      <c r="J34" s="15"/>
      <c r="K34" s="16"/>
      <c r="L34" s="44" t="str">
        <f t="shared" si="0"/>
        <v/>
      </c>
      <c r="M34" s="18" t="str">
        <f t="shared" si="8"/>
        <v/>
      </c>
      <c r="N34" s="13" t="str">
        <f t="shared" si="10"/>
        <v/>
      </c>
      <c r="O34" s="14"/>
      <c r="P34" s="15"/>
      <c r="Q34" s="15"/>
      <c r="R34" s="15"/>
      <c r="S34" s="17" t="str">
        <f t="shared" si="11"/>
        <v/>
      </c>
      <c r="T34" s="19" t="str">
        <f t="shared" si="12"/>
        <v/>
      </c>
      <c r="U34" s="20" t="str">
        <f t="shared" si="1"/>
        <v/>
      </c>
      <c r="V34" s="21" t="str">
        <f t="shared" si="13"/>
        <v/>
      </c>
      <c r="W34" s="170"/>
      <c r="X34" s="118"/>
      <c r="Y34" s="47" t="str">
        <f t="shared" si="2"/>
        <v/>
      </c>
      <c r="Z34" s="118"/>
      <c r="AA34" s="44" t="str">
        <f t="shared" si="3"/>
        <v/>
      </c>
      <c r="AB34" s="44" t="str">
        <f t="shared" si="4"/>
        <v/>
      </c>
      <c r="AC34" s="22"/>
      <c r="AD34" s="129"/>
      <c r="AE34" s="177" t="str">
        <f t="shared" si="5"/>
        <v/>
      </c>
      <c r="AF34" s="23" t="str">
        <f t="shared" si="9"/>
        <v/>
      </c>
      <c r="AG34" s="123" t="str">
        <f t="shared" si="6"/>
        <v/>
      </c>
      <c r="AH34" s="123"/>
    </row>
    <row r="35" spans="1:34" ht="30" customHeight="1" thickTop="1" thickBot="1">
      <c r="A35" s="153"/>
      <c r="B35" s="153"/>
      <c r="C35" s="12"/>
      <c r="D35" s="12"/>
      <c r="E35" s="12"/>
      <c r="F35" s="13" t="str">
        <f t="shared" si="7"/>
        <v/>
      </c>
      <c r="G35" s="14"/>
      <c r="H35" s="15" t="str">
        <f>IF(ISNUMBER(C35),VLOOKUP(C35,magasin!A:I,5,FALSE),"")</f>
        <v/>
      </c>
      <c r="I35" s="15"/>
      <c r="J35" s="15"/>
      <c r="K35" s="16"/>
      <c r="L35" s="44" t="str">
        <f t="shared" si="0"/>
        <v/>
      </c>
      <c r="M35" s="18" t="str">
        <f t="shared" si="8"/>
        <v/>
      </c>
      <c r="N35" s="13" t="str">
        <f t="shared" si="10"/>
        <v/>
      </c>
      <c r="O35" s="14"/>
      <c r="P35" s="15"/>
      <c r="Q35" s="15"/>
      <c r="R35" s="15"/>
      <c r="S35" s="17" t="str">
        <f t="shared" si="11"/>
        <v/>
      </c>
      <c r="T35" s="19" t="str">
        <f t="shared" si="12"/>
        <v/>
      </c>
      <c r="U35" s="20" t="str">
        <f t="shared" si="1"/>
        <v/>
      </c>
      <c r="V35" s="21" t="str">
        <f t="shared" si="13"/>
        <v/>
      </c>
      <c r="W35" s="170"/>
      <c r="X35" s="118"/>
      <c r="Y35" s="47" t="str">
        <f t="shared" si="2"/>
        <v/>
      </c>
      <c r="Z35" s="118"/>
      <c r="AA35" s="44" t="str">
        <f t="shared" si="3"/>
        <v/>
      </c>
      <c r="AB35" s="44" t="str">
        <f t="shared" si="4"/>
        <v/>
      </c>
      <c r="AC35" s="22"/>
      <c r="AD35" s="129"/>
      <c r="AE35" s="177" t="str">
        <f t="shared" si="5"/>
        <v/>
      </c>
      <c r="AF35" s="23" t="str">
        <f t="shared" si="9"/>
        <v/>
      </c>
      <c r="AG35" s="123" t="str">
        <f t="shared" si="6"/>
        <v/>
      </c>
      <c r="AH35" s="123"/>
    </row>
    <row r="36" spans="1:34" ht="30" customHeight="1" thickTop="1" thickBot="1">
      <c r="A36" s="153"/>
      <c r="B36" s="153"/>
      <c r="C36" s="12"/>
      <c r="D36" s="12"/>
      <c r="E36" s="12"/>
      <c r="F36" s="13" t="str">
        <f t="shared" si="7"/>
        <v/>
      </c>
      <c r="G36" s="14"/>
      <c r="H36" s="15" t="str">
        <f>IF(ISNUMBER(C36),VLOOKUP(C36,magasin!A:I,5,FALSE),"")</f>
        <v/>
      </c>
      <c r="I36" s="15"/>
      <c r="J36" s="15"/>
      <c r="K36" s="16"/>
      <c r="L36" s="44" t="str">
        <f t="shared" si="0"/>
        <v/>
      </c>
      <c r="M36" s="18" t="str">
        <f t="shared" si="8"/>
        <v/>
      </c>
      <c r="N36" s="13" t="str">
        <f t="shared" si="10"/>
        <v/>
      </c>
      <c r="O36" s="14"/>
      <c r="P36" s="15"/>
      <c r="Q36" s="15"/>
      <c r="R36" s="15"/>
      <c r="S36" s="17" t="str">
        <f t="shared" si="11"/>
        <v/>
      </c>
      <c r="T36" s="19" t="str">
        <f t="shared" si="12"/>
        <v/>
      </c>
      <c r="U36" s="20" t="str">
        <f t="shared" si="1"/>
        <v/>
      </c>
      <c r="V36" s="21" t="str">
        <f t="shared" si="13"/>
        <v/>
      </c>
      <c r="W36" s="170"/>
      <c r="X36" s="118"/>
      <c r="Y36" s="47" t="str">
        <f t="shared" si="2"/>
        <v/>
      </c>
      <c r="Z36" s="118"/>
      <c r="AA36" s="44" t="str">
        <f t="shared" si="3"/>
        <v/>
      </c>
      <c r="AB36" s="44" t="str">
        <f t="shared" si="4"/>
        <v/>
      </c>
      <c r="AC36" s="22"/>
      <c r="AD36" s="129"/>
      <c r="AE36" s="177" t="str">
        <f t="shared" si="5"/>
        <v/>
      </c>
      <c r="AF36" s="23" t="str">
        <f t="shared" si="9"/>
        <v/>
      </c>
      <c r="AG36" s="123" t="str">
        <f t="shared" si="6"/>
        <v/>
      </c>
      <c r="AH36" s="123"/>
    </row>
    <row r="37" spans="1:34" ht="30" customHeight="1" thickTop="1" thickBot="1">
      <c r="A37" s="153"/>
      <c r="B37" s="153"/>
      <c r="C37" s="12"/>
      <c r="D37" s="12"/>
      <c r="E37" s="12"/>
      <c r="F37" s="13" t="str">
        <f t="shared" si="7"/>
        <v/>
      </c>
      <c r="G37" s="14"/>
      <c r="H37" s="15" t="str">
        <f>IF(ISNUMBER(C37),VLOOKUP(C37,magasin!A:I,5,FALSE),"")</f>
        <v/>
      </c>
      <c r="I37" s="15"/>
      <c r="J37" s="15"/>
      <c r="K37" s="16"/>
      <c r="L37" s="44" t="str">
        <f t="shared" ref="L37:L68" si="14">IF(AND(ISNUMBER(H37),ISNUMBER(J37),ISNUMBER(B37)),(J37-H37)/B37,IF(ISTEXT(B37),"",""))</f>
        <v/>
      </c>
      <c r="M37" s="18" t="str">
        <f t="shared" si="8"/>
        <v/>
      </c>
      <c r="N37" s="13" t="str">
        <f t="shared" si="10"/>
        <v/>
      </c>
      <c r="O37" s="14"/>
      <c r="P37" s="15"/>
      <c r="Q37" s="15"/>
      <c r="R37" s="15"/>
      <c r="S37" s="17" t="str">
        <f t="shared" si="11"/>
        <v/>
      </c>
      <c r="T37" s="19" t="str">
        <f t="shared" si="12"/>
        <v/>
      </c>
      <c r="U37" s="20" t="str">
        <f t="shared" ref="U37:U68" si="15">IF(AND(ISNUMBER(H37),ISNUMBER(B37)),H37+B37,"")</f>
        <v/>
      </c>
      <c r="V37" s="21" t="str">
        <f t="shared" si="13"/>
        <v/>
      </c>
      <c r="W37" s="170"/>
      <c r="X37" s="118"/>
      <c r="Y37" s="47" t="str">
        <f t="shared" ref="Y37:Y68" si="16">+IF(AND(ISNUMBER(X37),ISNUMBER(R37),ISNUMBER(H37),ISNUMBER(B37)),(X37-MAX(R37,H37))/B37,"")</f>
        <v/>
      </c>
      <c r="Z37" s="118"/>
      <c r="AA37" s="44" t="str">
        <f t="shared" ref="AA37:AA68" si="17">+IF(AND(ISNUMBER(Z37),ISNUMBER(X37),ISNUMBER(B37)),(Z37-X37)/B37,"")</f>
        <v/>
      </c>
      <c r="AB37" s="44" t="str">
        <f t="shared" ref="AB37:AB68" si="18">IF(AND(ISNUMBER(Z37),ISNUMBER(AC37),ISNUMBER(B37)),(AC37-Z37)/B37,"")</f>
        <v/>
      </c>
      <c r="AC37" s="22"/>
      <c r="AD37" s="129"/>
      <c r="AE37" s="177" t="str">
        <f t="shared" ref="AE37:AE68" si="19">IF(AND(ISNUMBER(H37),ISNUMBER(B37),ISNUMBER(AD37)),(AD37-H37)/B37,"")</f>
        <v/>
      </c>
      <c r="AF37" s="23" t="str">
        <f t="shared" si="9"/>
        <v/>
      </c>
      <c r="AG37" s="123" t="str">
        <f t="shared" ref="AG37:AG68" si="20">IF(AND(ISNUMBER(K37),ISNUMBER(AE37),AE37&gt;100%),K37*10%,"")</f>
        <v/>
      </c>
      <c r="AH37" s="123"/>
    </row>
    <row r="38" spans="1:34" ht="30" customHeight="1" thickTop="1" thickBot="1">
      <c r="A38" s="153"/>
      <c r="B38" s="153"/>
      <c r="C38" s="12"/>
      <c r="D38" s="12"/>
      <c r="E38" s="12"/>
      <c r="F38" s="13" t="str">
        <f t="shared" si="7"/>
        <v/>
      </c>
      <c r="G38" s="14"/>
      <c r="H38" s="15" t="str">
        <f>IF(ISNUMBER(C38),VLOOKUP(C38,magasin!A:I,5,FALSE),"")</f>
        <v/>
      </c>
      <c r="I38" s="15"/>
      <c r="J38" s="15"/>
      <c r="K38" s="16"/>
      <c r="L38" s="44" t="str">
        <f t="shared" si="14"/>
        <v/>
      </c>
      <c r="M38" s="18" t="str">
        <f t="shared" si="8"/>
        <v/>
      </c>
      <c r="N38" s="13" t="str">
        <f t="shared" si="10"/>
        <v/>
      </c>
      <c r="O38" s="14"/>
      <c r="P38" s="15"/>
      <c r="Q38" s="15"/>
      <c r="R38" s="15"/>
      <c r="S38" s="17" t="str">
        <f t="shared" si="11"/>
        <v/>
      </c>
      <c r="T38" s="19" t="str">
        <f t="shared" si="12"/>
        <v/>
      </c>
      <c r="U38" s="20" t="str">
        <f t="shared" si="15"/>
        <v/>
      </c>
      <c r="V38" s="21" t="str">
        <f t="shared" si="13"/>
        <v/>
      </c>
      <c r="W38" s="170"/>
      <c r="X38" s="118"/>
      <c r="Y38" s="47" t="str">
        <f t="shared" si="16"/>
        <v/>
      </c>
      <c r="Z38" s="118"/>
      <c r="AA38" s="44" t="str">
        <f t="shared" si="17"/>
        <v/>
      </c>
      <c r="AB38" s="44" t="str">
        <f t="shared" si="18"/>
        <v/>
      </c>
      <c r="AC38" s="22"/>
      <c r="AD38" s="129"/>
      <c r="AE38" s="177" t="str">
        <f t="shared" si="19"/>
        <v/>
      </c>
      <c r="AF38" s="23" t="str">
        <f t="shared" si="9"/>
        <v/>
      </c>
      <c r="AG38" s="123" t="str">
        <f t="shared" si="20"/>
        <v/>
      </c>
      <c r="AH38" s="123"/>
    </row>
    <row r="39" spans="1:34" ht="30" customHeight="1" thickTop="1" thickBot="1">
      <c r="A39" s="153"/>
      <c r="B39" s="153"/>
      <c r="C39" s="12"/>
      <c r="D39" s="12"/>
      <c r="E39" s="12"/>
      <c r="F39" s="13" t="str">
        <f t="shared" si="7"/>
        <v/>
      </c>
      <c r="G39" s="14"/>
      <c r="H39" s="15" t="str">
        <f>IF(ISNUMBER(C39),VLOOKUP(C39,magasin!A:I,5,FALSE),"")</f>
        <v/>
      </c>
      <c r="I39" s="15"/>
      <c r="J39" s="15"/>
      <c r="K39" s="16"/>
      <c r="L39" s="44" t="str">
        <f t="shared" si="14"/>
        <v/>
      </c>
      <c r="M39" s="18" t="str">
        <f t="shared" si="8"/>
        <v/>
      </c>
      <c r="N39" s="13" t="str">
        <f t="shared" si="10"/>
        <v/>
      </c>
      <c r="O39" s="14"/>
      <c r="P39" s="15"/>
      <c r="Q39" s="15"/>
      <c r="R39" s="15"/>
      <c r="S39" s="17" t="str">
        <f t="shared" ref="S39:S70" si="21">IF(AND(ISNUMBER(Q39),ISNUMBER(B39)),(R39-Q39)/B39,"")</f>
        <v/>
      </c>
      <c r="T39" s="19" t="str">
        <f t="shared" si="12"/>
        <v/>
      </c>
      <c r="U39" s="20" t="str">
        <f t="shared" si="15"/>
        <v/>
      </c>
      <c r="V39" s="21" t="str">
        <f t="shared" si="13"/>
        <v/>
      </c>
      <c r="W39" s="170"/>
      <c r="X39" s="118"/>
      <c r="Y39" s="47" t="str">
        <f t="shared" si="16"/>
        <v/>
      </c>
      <c r="Z39" s="118"/>
      <c r="AA39" s="44" t="str">
        <f t="shared" si="17"/>
        <v/>
      </c>
      <c r="AB39" s="44" t="str">
        <f t="shared" si="18"/>
        <v/>
      </c>
      <c r="AC39" s="22"/>
      <c r="AD39" s="129"/>
      <c r="AE39" s="177" t="str">
        <f t="shared" si="19"/>
        <v/>
      </c>
      <c r="AF39" s="23" t="str">
        <f t="shared" si="9"/>
        <v/>
      </c>
      <c r="AG39" s="123" t="str">
        <f t="shared" si="20"/>
        <v/>
      </c>
      <c r="AH39" s="123"/>
    </row>
    <row r="40" spans="1:34" ht="30" customHeight="1" thickTop="1" thickBot="1">
      <c r="A40" s="153"/>
      <c r="B40" s="153"/>
      <c r="C40" s="12"/>
      <c r="D40" s="12"/>
      <c r="E40" s="12"/>
      <c r="F40" s="13" t="str">
        <f t="shared" si="7"/>
        <v/>
      </c>
      <c r="G40" s="14"/>
      <c r="H40" s="15" t="str">
        <f>IF(ISNUMBER(C40),VLOOKUP(C40,magasin!A:I,5,FALSE),"")</f>
        <v/>
      </c>
      <c r="I40" s="15"/>
      <c r="J40" s="15"/>
      <c r="K40" s="16"/>
      <c r="L40" s="44" t="str">
        <f t="shared" si="14"/>
        <v/>
      </c>
      <c r="M40" s="18" t="str">
        <f t="shared" si="8"/>
        <v/>
      </c>
      <c r="N40" s="13" t="str">
        <f t="shared" si="10"/>
        <v/>
      </c>
      <c r="O40" s="14"/>
      <c r="P40" s="15"/>
      <c r="Q40" s="15"/>
      <c r="R40" s="15"/>
      <c r="S40" s="17" t="str">
        <f t="shared" si="21"/>
        <v/>
      </c>
      <c r="T40" s="19" t="str">
        <f t="shared" si="12"/>
        <v/>
      </c>
      <c r="U40" s="20" t="str">
        <f t="shared" si="15"/>
        <v/>
      </c>
      <c r="V40" s="21" t="str">
        <f t="shared" si="13"/>
        <v/>
      </c>
      <c r="W40" s="170"/>
      <c r="X40" s="118"/>
      <c r="Y40" s="47" t="str">
        <f t="shared" si="16"/>
        <v/>
      </c>
      <c r="Z40" s="118"/>
      <c r="AA40" s="44" t="str">
        <f t="shared" si="17"/>
        <v/>
      </c>
      <c r="AB40" s="44" t="str">
        <f t="shared" si="18"/>
        <v/>
      </c>
      <c r="AC40" s="22"/>
      <c r="AD40" s="129"/>
      <c r="AE40" s="177" t="str">
        <f t="shared" si="19"/>
        <v/>
      </c>
      <c r="AF40" s="23" t="str">
        <f t="shared" si="9"/>
        <v/>
      </c>
      <c r="AG40" s="123" t="str">
        <f t="shared" si="20"/>
        <v/>
      </c>
      <c r="AH40" s="123"/>
    </row>
    <row r="41" spans="1:34" ht="30" customHeight="1" thickTop="1" thickBot="1">
      <c r="A41" s="153"/>
      <c r="B41" s="153"/>
      <c r="C41" s="12"/>
      <c r="D41" s="12"/>
      <c r="E41" s="12"/>
      <c r="F41" s="13" t="str">
        <f t="shared" si="7"/>
        <v/>
      </c>
      <c r="G41" s="14"/>
      <c r="H41" s="15" t="str">
        <f>IF(ISNUMBER(C41),VLOOKUP(C41,magasin!A:I,5,FALSE),"")</f>
        <v/>
      </c>
      <c r="I41" s="15"/>
      <c r="J41" s="15"/>
      <c r="K41" s="16"/>
      <c r="L41" s="44" t="str">
        <f t="shared" si="14"/>
        <v/>
      </c>
      <c r="M41" s="18" t="str">
        <f t="shared" si="8"/>
        <v/>
      </c>
      <c r="N41" s="13" t="str">
        <f t="shared" si="10"/>
        <v/>
      </c>
      <c r="O41" s="14"/>
      <c r="P41" s="15"/>
      <c r="Q41" s="15"/>
      <c r="R41" s="15"/>
      <c r="S41" s="17" t="str">
        <f t="shared" si="21"/>
        <v/>
      </c>
      <c r="T41" s="19" t="str">
        <f t="shared" si="12"/>
        <v/>
      </c>
      <c r="U41" s="20" t="str">
        <f t="shared" si="15"/>
        <v/>
      </c>
      <c r="V41" s="21" t="str">
        <f t="shared" si="13"/>
        <v/>
      </c>
      <c r="W41" s="170"/>
      <c r="X41" s="118"/>
      <c r="Y41" s="47" t="str">
        <f t="shared" si="16"/>
        <v/>
      </c>
      <c r="Z41" s="118"/>
      <c r="AA41" s="44" t="str">
        <f t="shared" si="17"/>
        <v/>
      </c>
      <c r="AB41" s="44" t="str">
        <f t="shared" si="18"/>
        <v/>
      </c>
      <c r="AC41" s="22"/>
      <c r="AD41" s="129"/>
      <c r="AE41" s="177" t="str">
        <f t="shared" si="19"/>
        <v/>
      </c>
      <c r="AF41" s="23" t="str">
        <f t="shared" si="9"/>
        <v/>
      </c>
      <c r="AG41" s="123" t="str">
        <f t="shared" si="20"/>
        <v/>
      </c>
      <c r="AH41" s="123"/>
    </row>
    <row r="42" spans="1:34" ht="30" customHeight="1" thickTop="1" thickBot="1">
      <c r="A42" s="153"/>
      <c r="B42" s="153"/>
      <c r="C42" s="12"/>
      <c r="D42" s="12"/>
      <c r="E42" s="12"/>
      <c r="F42" s="13" t="str">
        <f t="shared" si="7"/>
        <v/>
      </c>
      <c r="G42" s="14"/>
      <c r="H42" s="15" t="str">
        <f>IF(ISNUMBER(C42),VLOOKUP(C42,magasin!A:I,5,FALSE),"")</f>
        <v/>
      </c>
      <c r="I42" s="15"/>
      <c r="J42" s="15"/>
      <c r="K42" s="16"/>
      <c r="L42" s="44" t="str">
        <f t="shared" si="14"/>
        <v/>
      </c>
      <c r="M42" s="18" t="str">
        <f t="shared" si="8"/>
        <v/>
      </c>
      <c r="N42" s="13" t="str">
        <f t="shared" si="10"/>
        <v/>
      </c>
      <c r="O42" s="14"/>
      <c r="P42" s="15"/>
      <c r="Q42" s="15"/>
      <c r="R42" s="15"/>
      <c r="S42" s="17" t="str">
        <f t="shared" si="21"/>
        <v/>
      </c>
      <c r="T42" s="19" t="str">
        <f t="shared" si="12"/>
        <v/>
      </c>
      <c r="U42" s="20" t="str">
        <f t="shared" si="15"/>
        <v/>
      </c>
      <c r="V42" s="21" t="str">
        <f t="shared" si="13"/>
        <v/>
      </c>
      <c r="W42" s="170"/>
      <c r="X42" s="118"/>
      <c r="Y42" s="47" t="str">
        <f t="shared" si="16"/>
        <v/>
      </c>
      <c r="Z42" s="118"/>
      <c r="AA42" s="44" t="str">
        <f t="shared" si="17"/>
        <v/>
      </c>
      <c r="AB42" s="44" t="str">
        <f t="shared" si="18"/>
        <v/>
      </c>
      <c r="AC42" s="22"/>
      <c r="AD42" s="129"/>
      <c r="AE42" s="177" t="str">
        <f t="shared" si="19"/>
        <v/>
      </c>
      <c r="AF42" s="23" t="str">
        <f t="shared" si="9"/>
        <v/>
      </c>
      <c r="AG42" s="123" t="str">
        <f t="shared" si="20"/>
        <v/>
      </c>
      <c r="AH42" s="123"/>
    </row>
    <row r="43" spans="1:34" ht="30" customHeight="1" thickTop="1" thickBot="1">
      <c r="A43" s="153"/>
      <c r="B43" s="153"/>
      <c r="C43" s="12"/>
      <c r="D43" s="12"/>
      <c r="E43" s="12"/>
      <c r="F43" s="13" t="str">
        <f t="shared" si="7"/>
        <v/>
      </c>
      <c r="G43" s="14"/>
      <c r="H43" s="15" t="str">
        <f>IF(ISNUMBER(C43),VLOOKUP(C43,magasin!A:I,5,FALSE),"")</f>
        <v/>
      </c>
      <c r="I43" s="15"/>
      <c r="J43" s="15"/>
      <c r="K43" s="16"/>
      <c r="L43" s="44" t="str">
        <f t="shared" si="14"/>
        <v/>
      </c>
      <c r="M43" s="18" t="str">
        <f t="shared" si="8"/>
        <v/>
      </c>
      <c r="N43" s="13" t="str">
        <f t="shared" si="10"/>
        <v/>
      </c>
      <c r="O43" s="14"/>
      <c r="P43" s="15"/>
      <c r="Q43" s="15"/>
      <c r="R43" s="15"/>
      <c r="S43" s="17" t="str">
        <f t="shared" si="21"/>
        <v/>
      </c>
      <c r="T43" s="19" t="str">
        <f t="shared" si="12"/>
        <v/>
      </c>
      <c r="U43" s="20" t="str">
        <f t="shared" si="15"/>
        <v/>
      </c>
      <c r="V43" s="21" t="str">
        <f t="shared" si="13"/>
        <v/>
      </c>
      <c r="W43" s="170"/>
      <c r="X43" s="118"/>
      <c r="Y43" s="47" t="str">
        <f t="shared" si="16"/>
        <v/>
      </c>
      <c r="Z43" s="118"/>
      <c r="AA43" s="44" t="str">
        <f t="shared" si="17"/>
        <v/>
      </c>
      <c r="AB43" s="44" t="str">
        <f t="shared" si="18"/>
        <v/>
      </c>
      <c r="AC43" s="22"/>
      <c r="AD43" s="129"/>
      <c r="AE43" s="177" t="str">
        <f t="shared" si="19"/>
        <v/>
      </c>
      <c r="AF43" s="23" t="str">
        <f t="shared" si="9"/>
        <v/>
      </c>
      <c r="AG43" s="123" t="str">
        <f t="shared" si="20"/>
        <v/>
      </c>
      <c r="AH43" s="123"/>
    </row>
    <row r="44" spans="1:34" ht="30" customHeight="1" thickTop="1" thickBot="1">
      <c r="A44" s="153"/>
      <c r="B44" s="153"/>
      <c r="C44" s="12"/>
      <c r="D44" s="12"/>
      <c r="E44" s="12"/>
      <c r="F44" s="13" t="str">
        <f t="shared" si="7"/>
        <v/>
      </c>
      <c r="G44" s="14"/>
      <c r="H44" s="15" t="str">
        <f>IF(ISNUMBER(C44),VLOOKUP(C44,magasin!A:I,5,FALSE),"")</f>
        <v/>
      </c>
      <c r="I44" s="15"/>
      <c r="J44" s="15"/>
      <c r="K44" s="16"/>
      <c r="L44" s="44" t="str">
        <f t="shared" si="14"/>
        <v/>
      </c>
      <c r="M44" s="18" t="str">
        <f t="shared" si="8"/>
        <v/>
      </c>
      <c r="N44" s="13" t="str">
        <f t="shared" si="10"/>
        <v/>
      </c>
      <c r="O44" s="14"/>
      <c r="P44" s="15"/>
      <c r="Q44" s="15"/>
      <c r="R44" s="15"/>
      <c r="S44" s="17" t="str">
        <f t="shared" si="21"/>
        <v/>
      </c>
      <c r="T44" s="19" t="str">
        <f t="shared" si="12"/>
        <v/>
      </c>
      <c r="U44" s="20" t="str">
        <f t="shared" si="15"/>
        <v/>
      </c>
      <c r="V44" s="21" t="str">
        <f t="shared" si="13"/>
        <v/>
      </c>
      <c r="W44" s="170"/>
      <c r="X44" s="118"/>
      <c r="Y44" s="47" t="str">
        <f t="shared" si="16"/>
        <v/>
      </c>
      <c r="Z44" s="118"/>
      <c r="AA44" s="44" t="str">
        <f t="shared" si="17"/>
        <v/>
      </c>
      <c r="AB44" s="44" t="str">
        <f t="shared" si="18"/>
        <v/>
      </c>
      <c r="AC44" s="22"/>
      <c r="AD44" s="129"/>
      <c r="AE44" s="177" t="str">
        <f t="shared" si="19"/>
        <v/>
      </c>
      <c r="AF44" s="23" t="str">
        <f t="shared" si="9"/>
        <v/>
      </c>
      <c r="AG44" s="123" t="str">
        <f t="shared" si="20"/>
        <v/>
      </c>
      <c r="AH44" s="123"/>
    </row>
    <row r="45" spans="1:34" ht="30" customHeight="1" thickTop="1" thickBot="1">
      <c r="A45" s="153"/>
      <c r="B45" s="153"/>
      <c r="C45" s="12"/>
      <c r="D45" s="12"/>
      <c r="E45" s="12"/>
      <c r="F45" s="13" t="str">
        <f t="shared" si="7"/>
        <v/>
      </c>
      <c r="G45" s="14"/>
      <c r="H45" s="15" t="str">
        <f>IF(ISNUMBER(C45),VLOOKUP(C45,magasin!A:I,5,FALSE),"")</f>
        <v/>
      </c>
      <c r="I45" s="15"/>
      <c r="J45" s="15"/>
      <c r="K45" s="16"/>
      <c r="L45" s="44" t="str">
        <f t="shared" si="14"/>
        <v/>
      </c>
      <c r="M45" s="18" t="str">
        <f t="shared" si="8"/>
        <v/>
      </c>
      <c r="N45" s="13" t="str">
        <f t="shared" si="10"/>
        <v/>
      </c>
      <c r="O45" s="14"/>
      <c r="P45" s="15"/>
      <c r="Q45" s="15"/>
      <c r="R45" s="15"/>
      <c r="S45" s="17" t="str">
        <f t="shared" si="21"/>
        <v/>
      </c>
      <c r="T45" s="19" t="str">
        <f t="shared" si="12"/>
        <v/>
      </c>
      <c r="U45" s="20" t="str">
        <f t="shared" si="15"/>
        <v/>
      </c>
      <c r="V45" s="21" t="str">
        <f t="shared" si="13"/>
        <v/>
      </c>
      <c r="W45" s="170"/>
      <c r="X45" s="118"/>
      <c r="Y45" s="47" t="str">
        <f t="shared" si="16"/>
        <v/>
      </c>
      <c r="Z45" s="118"/>
      <c r="AA45" s="44" t="str">
        <f t="shared" si="17"/>
        <v/>
      </c>
      <c r="AB45" s="44" t="str">
        <f t="shared" si="18"/>
        <v/>
      </c>
      <c r="AC45" s="22"/>
      <c r="AD45" s="129"/>
      <c r="AE45" s="177" t="str">
        <f t="shared" si="19"/>
        <v/>
      </c>
      <c r="AF45" s="23" t="str">
        <f t="shared" si="9"/>
        <v/>
      </c>
      <c r="AG45" s="123" t="str">
        <f t="shared" si="20"/>
        <v/>
      </c>
      <c r="AH45" s="123"/>
    </row>
    <row r="46" spans="1:34" ht="30" customHeight="1" thickTop="1" thickBot="1">
      <c r="A46" s="153"/>
      <c r="B46" s="153"/>
      <c r="C46" s="12"/>
      <c r="D46" s="12"/>
      <c r="E46" s="12"/>
      <c r="F46" s="13" t="str">
        <f t="shared" si="7"/>
        <v/>
      </c>
      <c r="G46" s="14"/>
      <c r="H46" s="15" t="str">
        <f>IF(ISNUMBER(C46),VLOOKUP(C46,magasin!A:I,5,FALSE),"")</f>
        <v/>
      </c>
      <c r="I46" s="15"/>
      <c r="J46" s="15"/>
      <c r="K46" s="16"/>
      <c r="L46" s="44" t="str">
        <f t="shared" si="14"/>
        <v/>
      </c>
      <c r="M46" s="18" t="str">
        <f t="shared" si="8"/>
        <v/>
      </c>
      <c r="N46" s="13" t="str">
        <f t="shared" si="10"/>
        <v/>
      </c>
      <c r="O46" s="14"/>
      <c r="P46" s="15"/>
      <c r="Q46" s="15"/>
      <c r="R46" s="15"/>
      <c r="S46" s="17" t="str">
        <f t="shared" si="21"/>
        <v/>
      </c>
      <c r="T46" s="19" t="str">
        <f t="shared" si="12"/>
        <v/>
      </c>
      <c r="U46" s="20" t="str">
        <f t="shared" si="15"/>
        <v/>
      </c>
      <c r="V46" s="21" t="str">
        <f t="shared" si="13"/>
        <v/>
      </c>
      <c r="W46" s="170"/>
      <c r="X46" s="118"/>
      <c r="Y46" s="47" t="str">
        <f t="shared" si="16"/>
        <v/>
      </c>
      <c r="Z46" s="118"/>
      <c r="AA46" s="44" t="str">
        <f t="shared" si="17"/>
        <v/>
      </c>
      <c r="AB46" s="44" t="str">
        <f t="shared" si="18"/>
        <v/>
      </c>
      <c r="AC46" s="22"/>
      <c r="AD46" s="129"/>
      <c r="AE46" s="177" t="str">
        <f t="shared" si="19"/>
        <v/>
      </c>
      <c r="AF46" s="23" t="str">
        <f t="shared" si="9"/>
        <v/>
      </c>
      <c r="AG46" s="123" t="str">
        <f t="shared" si="20"/>
        <v/>
      </c>
      <c r="AH46" s="123"/>
    </row>
    <row r="47" spans="1:34" ht="30" customHeight="1" thickTop="1" thickBot="1">
      <c r="A47" s="153"/>
      <c r="B47" s="153"/>
      <c r="C47" s="12"/>
      <c r="D47" s="12"/>
      <c r="E47" s="12"/>
      <c r="F47" s="13" t="str">
        <f t="shared" si="7"/>
        <v/>
      </c>
      <c r="G47" s="14"/>
      <c r="H47" s="15" t="str">
        <f>IF(ISNUMBER(C47),VLOOKUP(C47,magasin!A:I,5,FALSE),"")</f>
        <v/>
      </c>
      <c r="I47" s="15"/>
      <c r="J47" s="15"/>
      <c r="K47" s="16"/>
      <c r="L47" s="44" t="str">
        <f t="shared" si="14"/>
        <v/>
      </c>
      <c r="M47" s="18" t="str">
        <f t="shared" si="8"/>
        <v/>
      </c>
      <c r="N47" s="13" t="str">
        <f t="shared" si="10"/>
        <v/>
      </c>
      <c r="O47" s="14"/>
      <c r="P47" s="15"/>
      <c r="Q47" s="15"/>
      <c r="R47" s="15"/>
      <c r="S47" s="17" t="str">
        <f t="shared" si="21"/>
        <v/>
      </c>
      <c r="T47" s="19" t="str">
        <f t="shared" si="12"/>
        <v/>
      </c>
      <c r="U47" s="20" t="str">
        <f t="shared" si="15"/>
        <v/>
      </c>
      <c r="V47" s="21" t="str">
        <f t="shared" si="13"/>
        <v/>
      </c>
      <c r="W47" s="170"/>
      <c r="X47" s="118"/>
      <c r="Y47" s="47" t="str">
        <f t="shared" si="16"/>
        <v/>
      </c>
      <c r="Z47" s="118"/>
      <c r="AA47" s="44" t="str">
        <f t="shared" si="17"/>
        <v/>
      </c>
      <c r="AB47" s="44" t="str">
        <f t="shared" si="18"/>
        <v/>
      </c>
      <c r="AC47" s="22"/>
      <c r="AD47" s="129"/>
      <c r="AE47" s="177" t="str">
        <f t="shared" si="19"/>
        <v/>
      </c>
      <c r="AF47" s="23" t="str">
        <f t="shared" si="9"/>
        <v/>
      </c>
      <c r="AG47" s="123" t="str">
        <f t="shared" si="20"/>
        <v/>
      </c>
      <c r="AH47" s="123"/>
    </row>
    <row r="48" spans="1:34" ht="30" customHeight="1" thickTop="1" thickBot="1">
      <c r="A48" s="153"/>
      <c r="B48" s="153"/>
      <c r="C48" s="12"/>
      <c r="D48" s="12"/>
      <c r="E48" s="12"/>
      <c r="F48" s="13" t="str">
        <f t="shared" si="7"/>
        <v/>
      </c>
      <c r="G48" s="14"/>
      <c r="H48" s="15" t="str">
        <f>IF(ISNUMBER(C48),VLOOKUP(C48,magasin!A:I,5,FALSE),"")</f>
        <v/>
      </c>
      <c r="I48" s="15"/>
      <c r="J48" s="15"/>
      <c r="K48" s="16"/>
      <c r="L48" s="44" t="str">
        <f t="shared" si="14"/>
        <v/>
      </c>
      <c r="M48" s="18" t="str">
        <f t="shared" si="8"/>
        <v/>
      </c>
      <c r="N48" s="13" t="str">
        <f t="shared" si="10"/>
        <v/>
      </c>
      <c r="O48" s="14"/>
      <c r="P48" s="15"/>
      <c r="Q48" s="15"/>
      <c r="R48" s="15"/>
      <c r="S48" s="17" t="str">
        <f t="shared" si="21"/>
        <v/>
      </c>
      <c r="T48" s="19" t="str">
        <f t="shared" si="12"/>
        <v/>
      </c>
      <c r="U48" s="20" t="str">
        <f t="shared" si="15"/>
        <v/>
      </c>
      <c r="V48" s="21" t="str">
        <f t="shared" si="13"/>
        <v/>
      </c>
      <c r="W48" s="170"/>
      <c r="X48" s="118"/>
      <c r="Y48" s="47" t="str">
        <f t="shared" si="16"/>
        <v/>
      </c>
      <c r="Z48" s="118"/>
      <c r="AA48" s="44" t="str">
        <f t="shared" si="17"/>
        <v/>
      </c>
      <c r="AB48" s="44" t="str">
        <f t="shared" si="18"/>
        <v/>
      </c>
      <c r="AC48" s="22"/>
      <c r="AD48" s="129"/>
      <c r="AE48" s="177" t="str">
        <f t="shared" si="19"/>
        <v/>
      </c>
      <c r="AF48" s="23" t="str">
        <f t="shared" si="9"/>
        <v/>
      </c>
      <c r="AG48" s="123" t="str">
        <f t="shared" si="20"/>
        <v/>
      </c>
      <c r="AH48" s="123"/>
    </row>
    <row r="49" spans="1:34" ht="30" customHeight="1" thickTop="1" thickBot="1">
      <c r="A49" s="153"/>
      <c r="B49" s="153"/>
      <c r="C49" s="12"/>
      <c r="D49" s="12"/>
      <c r="E49" s="12"/>
      <c r="F49" s="13" t="str">
        <f t="shared" si="7"/>
        <v/>
      </c>
      <c r="G49" s="14"/>
      <c r="H49" s="15" t="str">
        <f>IF(ISNUMBER(C49),VLOOKUP(C49,magasin!A:I,5,FALSE),"")</f>
        <v/>
      </c>
      <c r="I49" s="15"/>
      <c r="J49" s="15"/>
      <c r="K49" s="16"/>
      <c r="L49" s="44" t="str">
        <f t="shared" si="14"/>
        <v/>
      </c>
      <c r="M49" s="18" t="str">
        <f t="shared" si="8"/>
        <v/>
      </c>
      <c r="N49" s="13" t="str">
        <f t="shared" si="10"/>
        <v/>
      </c>
      <c r="O49" s="14"/>
      <c r="P49" s="15"/>
      <c r="Q49" s="15"/>
      <c r="R49" s="15"/>
      <c r="S49" s="17" t="str">
        <f t="shared" si="21"/>
        <v/>
      </c>
      <c r="T49" s="19" t="str">
        <f t="shared" si="12"/>
        <v/>
      </c>
      <c r="U49" s="20" t="str">
        <f t="shared" si="15"/>
        <v/>
      </c>
      <c r="V49" s="21" t="str">
        <f t="shared" si="13"/>
        <v/>
      </c>
      <c r="W49" s="170"/>
      <c r="X49" s="118"/>
      <c r="Y49" s="47" t="str">
        <f t="shared" si="16"/>
        <v/>
      </c>
      <c r="Z49" s="118"/>
      <c r="AA49" s="44" t="str">
        <f t="shared" si="17"/>
        <v/>
      </c>
      <c r="AB49" s="44" t="str">
        <f t="shared" si="18"/>
        <v/>
      </c>
      <c r="AC49" s="22"/>
      <c r="AD49" s="129"/>
      <c r="AE49" s="177" t="str">
        <f t="shared" si="19"/>
        <v/>
      </c>
      <c r="AF49" s="23" t="str">
        <f t="shared" si="9"/>
        <v/>
      </c>
      <c r="AG49" s="123" t="str">
        <f t="shared" si="20"/>
        <v/>
      </c>
      <c r="AH49" s="123"/>
    </row>
    <row r="50" spans="1:34" ht="30" customHeight="1" thickTop="1" thickBot="1">
      <c r="A50" s="153"/>
      <c r="B50" s="153"/>
      <c r="C50" s="12"/>
      <c r="D50" s="12"/>
      <c r="E50" s="12"/>
      <c r="F50" s="13" t="str">
        <f t="shared" si="7"/>
        <v/>
      </c>
      <c r="G50" s="14"/>
      <c r="H50" s="15" t="str">
        <f>IF(ISNUMBER(C50),VLOOKUP(C50,magasin!A:I,5,FALSE),"")</f>
        <v/>
      </c>
      <c r="I50" s="15"/>
      <c r="J50" s="15"/>
      <c r="K50" s="16"/>
      <c r="L50" s="44" t="str">
        <f t="shared" si="14"/>
        <v/>
      </c>
      <c r="M50" s="18" t="str">
        <f t="shared" si="8"/>
        <v/>
      </c>
      <c r="N50" s="13" t="str">
        <f t="shared" si="10"/>
        <v/>
      </c>
      <c r="O50" s="14"/>
      <c r="P50" s="15"/>
      <c r="Q50" s="15"/>
      <c r="R50" s="15"/>
      <c r="S50" s="17" t="str">
        <f t="shared" si="21"/>
        <v/>
      </c>
      <c r="T50" s="19" t="str">
        <f t="shared" si="12"/>
        <v/>
      </c>
      <c r="U50" s="20" t="str">
        <f t="shared" si="15"/>
        <v/>
      </c>
      <c r="V50" s="21" t="str">
        <f t="shared" si="13"/>
        <v/>
      </c>
      <c r="W50" s="170"/>
      <c r="X50" s="118"/>
      <c r="Y50" s="47" t="str">
        <f t="shared" si="16"/>
        <v/>
      </c>
      <c r="Z50" s="118"/>
      <c r="AA50" s="44" t="str">
        <f t="shared" si="17"/>
        <v/>
      </c>
      <c r="AB50" s="44" t="str">
        <f t="shared" si="18"/>
        <v/>
      </c>
      <c r="AC50" s="22"/>
      <c r="AD50" s="129"/>
      <c r="AE50" s="177" t="str">
        <f t="shared" si="19"/>
        <v/>
      </c>
      <c r="AF50" s="23" t="str">
        <f t="shared" si="9"/>
        <v/>
      </c>
      <c r="AG50" s="123" t="str">
        <f t="shared" si="20"/>
        <v/>
      </c>
      <c r="AH50" s="123"/>
    </row>
    <row r="51" spans="1:34" ht="30" customHeight="1" thickTop="1" thickBot="1">
      <c r="A51" s="153"/>
      <c r="B51" s="153"/>
      <c r="C51" s="12"/>
      <c r="D51" s="12"/>
      <c r="E51" s="12"/>
      <c r="F51" s="13" t="str">
        <f t="shared" si="7"/>
        <v/>
      </c>
      <c r="G51" s="14"/>
      <c r="H51" s="15" t="str">
        <f>IF(ISNUMBER(C51),VLOOKUP(C51,magasin!A:I,5,FALSE),"")</f>
        <v/>
      </c>
      <c r="I51" s="15"/>
      <c r="J51" s="15"/>
      <c r="K51" s="16"/>
      <c r="L51" s="44" t="str">
        <f t="shared" si="14"/>
        <v/>
      </c>
      <c r="M51" s="18" t="str">
        <f t="shared" si="8"/>
        <v/>
      </c>
      <c r="N51" s="13" t="str">
        <f t="shared" si="10"/>
        <v/>
      </c>
      <c r="O51" s="14"/>
      <c r="P51" s="15"/>
      <c r="Q51" s="15"/>
      <c r="R51" s="15"/>
      <c r="S51" s="17" t="str">
        <f t="shared" si="21"/>
        <v/>
      </c>
      <c r="T51" s="19" t="str">
        <f t="shared" si="12"/>
        <v/>
      </c>
      <c r="U51" s="20" t="str">
        <f t="shared" si="15"/>
        <v/>
      </c>
      <c r="V51" s="21" t="str">
        <f t="shared" si="13"/>
        <v/>
      </c>
      <c r="W51" s="170"/>
      <c r="X51" s="118"/>
      <c r="Y51" s="47" t="str">
        <f t="shared" si="16"/>
        <v/>
      </c>
      <c r="Z51" s="118"/>
      <c r="AA51" s="44" t="str">
        <f t="shared" si="17"/>
        <v/>
      </c>
      <c r="AB51" s="44" t="str">
        <f t="shared" si="18"/>
        <v/>
      </c>
      <c r="AC51" s="22"/>
      <c r="AD51" s="129"/>
      <c r="AE51" s="177" t="str">
        <f t="shared" si="19"/>
        <v/>
      </c>
      <c r="AF51" s="23" t="str">
        <f t="shared" si="9"/>
        <v/>
      </c>
      <c r="AG51" s="123" t="str">
        <f t="shared" si="20"/>
        <v/>
      </c>
      <c r="AH51" s="123"/>
    </row>
    <row r="52" spans="1:34" ht="30" customHeight="1" thickTop="1" thickBot="1">
      <c r="A52" s="153"/>
      <c r="B52" s="153"/>
      <c r="C52" s="12"/>
      <c r="D52" s="12"/>
      <c r="E52" s="12"/>
      <c r="F52" s="13" t="str">
        <f t="shared" si="7"/>
        <v/>
      </c>
      <c r="G52" s="14"/>
      <c r="H52" s="15" t="str">
        <f>IF(ISNUMBER(C52),VLOOKUP(C52,magasin!A:I,5,FALSE),"")</f>
        <v/>
      </c>
      <c r="I52" s="15"/>
      <c r="J52" s="15"/>
      <c r="K52" s="16"/>
      <c r="L52" s="44" t="str">
        <f t="shared" si="14"/>
        <v/>
      </c>
      <c r="M52" s="18" t="str">
        <f t="shared" si="8"/>
        <v/>
      </c>
      <c r="N52" s="13" t="str">
        <f t="shared" si="10"/>
        <v/>
      </c>
      <c r="O52" s="14"/>
      <c r="P52" s="15"/>
      <c r="Q52" s="15"/>
      <c r="R52" s="15"/>
      <c r="S52" s="17" t="str">
        <f t="shared" si="21"/>
        <v/>
      </c>
      <c r="T52" s="19" t="str">
        <f t="shared" si="12"/>
        <v/>
      </c>
      <c r="U52" s="20" t="str">
        <f t="shared" si="15"/>
        <v/>
      </c>
      <c r="V52" s="21" t="str">
        <f t="shared" si="13"/>
        <v/>
      </c>
      <c r="W52" s="170"/>
      <c r="X52" s="118"/>
      <c r="Y52" s="47" t="str">
        <f t="shared" si="16"/>
        <v/>
      </c>
      <c r="Z52" s="118"/>
      <c r="AA52" s="44" t="str">
        <f t="shared" si="17"/>
        <v/>
      </c>
      <c r="AB52" s="44" t="str">
        <f t="shared" si="18"/>
        <v/>
      </c>
      <c r="AC52" s="22"/>
      <c r="AD52" s="129"/>
      <c r="AE52" s="177" t="str">
        <f t="shared" si="19"/>
        <v/>
      </c>
      <c r="AF52" s="23" t="str">
        <f t="shared" si="9"/>
        <v/>
      </c>
      <c r="AG52" s="123" t="str">
        <f t="shared" si="20"/>
        <v/>
      </c>
      <c r="AH52" s="123"/>
    </row>
    <row r="53" spans="1:34" ht="30" customHeight="1" thickTop="1" thickBot="1">
      <c r="A53" s="153"/>
      <c r="B53" s="153"/>
      <c r="C53" s="12"/>
      <c r="D53" s="12"/>
      <c r="E53" s="12"/>
      <c r="F53" s="13" t="str">
        <f t="shared" si="7"/>
        <v/>
      </c>
      <c r="G53" s="14"/>
      <c r="H53" s="15" t="str">
        <f>IF(ISNUMBER(C53),VLOOKUP(C53,magasin!A:I,5,FALSE),"")</f>
        <v/>
      </c>
      <c r="I53" s="15"/>
      <c r="J53" s="15"/>
      <c r="K53" s="16"/>
      <c r="L53" s="44" t="str">
        <f t="shared" si="14"/>
        <v/>
      </c>
      <c r="M53" s="18" t="str">
        <f t="shared" si="8"/>
        <v/>
      </c>
      <c r="N53" s="13" t="str">
        <f t="shared" si="10"/>
        <v/>
      </c>
      <c r="O53" s="14"/>
      <c r="P53" s="15"/>
      <c r="Q53" s="15"/>
      <c r="R53" s="15"/>
      <c r="S53" s="17" t="str">
        <f t="shared" si="21"/>
        <v/>
      </c>
      <c r="T53" s="19" t="str">
        <f t="shared" si="12"/>
        <v/>
      </c>
      <c r="U53" s="20" t="str">
        <f t="shared" si="15"/>
        <v/>
      </c>
      <c r="V53" s="21" t="str">
        <f t="shared" si="13"/>
        <v/>
      </c>
      <c r="W53" s="170"/>
      <c r="X53" s="118"/>
      <c r="Y53" s="47" t="str">
        <f t="shared" si="16"/>
        <v/>
      </c>
      <c r="Z53" s="118"/>
      <c r="AA53" s="44" t="str">
        <f t="shared" si="17"/>
        <v/>
      </c>
      <c r="AB53" s="44" t="str">
        <f t="shared" si="18"/>
        <v/>
      </c>
      <c r="AC53" s="22"/>
      <c r="AD53" s="129"/>
      <c r="AE53" s="177" t="str">
        <f t="shared" si="19"/>
        <v/>
      </c>
      <c r="AF53" s="23" t="str">
        <f t="shared" si="9"/>
        <v/>
      </c>
      <c r="AG53" s="123" t="str">
        <f t="shared" si="20"/>
        <v/>
      </c>
      <c r="AH53" s="123"/>
    </row>
    <row r="54" spans="1:34" ht="30" customHeight="1" thickTop="1" thickBot="1">
      <c r="A54" s="153"/>
      <c r="B54" s="153"/>
      <c r="C54" s="12"/>
      <c r="D54" s="12"/>
      <c r="E54" s="12"/>
      <c r="F54" s="13" t="str">
        <f t="shared" si="7"/>
        <v/>
      </c>
      <c r="G54" s="14"/>
      <c r="H54" s="15" t="str">
        <f>IF(ISNUMBER(C54),VLOOKUP(C54,magasin!A:I,5,FALSE),"")</f>
        <v/>
      </c>
      <c r="I54" s="15"/>
      <c r="J54" s="15"/>
      <c r="K54" s="16"/>
      <c r="L54" s="44" t="str">
        <f t="shared" si="14"/>
        <v/>
      </c>
      <c r="M54" s="18" t="str">
        <f t="shared" si="8"/>
        <v/>
      </c>
      <c r="N54" s="13" t="str">
        <f t="shared" si="10"/>
        <v/>
      </c>
      <c r="O54" s="14"/>
      <c r="P54" s="15"/>
      <c r="Q54" s="15"/>
      <c r="R54" s="15"/>
      <c r="S54" s="17" t="str">
        <f t="shared" si="21"/>
        <v/>
      </c>
      <c r="T54" s="19" t="str">
        <f t="shared" si="12"/>
        <v/>
      </c>
      <c r="U54" s="20" t="str">
        <f t="shared" si="15"/>
        <v/>
      </c>
      <c r="V54" s="21" t="str">
        <f t="shared" si="13"/>
        <v/>
      </c>
      <c r="W54" s="170"/>
      <c r="X54" s="118"/>
      <c r="Y54" s="47" t="str">
        <f t="shared" si="16"/>
        <v/>
      </c>
      <c r="Z54" s="118"/>
      <c r="AA54" s="44" t="str">
        <f t="shared" si="17"/>
        <v/>
      </c>
      <c r="AB54" s="44" t="str">
        <f t="shared" si="18"/>
        <v/>
      </c>
      <c r="AC54" s="22"/>
      <c r="AD54" s="129"/>
      <c r="AE54" s="177" t="str">
        <f t="shared" si="19"/>
        <v/>
      </c>
      <c r="AF54" s="23" t="str">
        <f t="shared" si="9"/>
        <v/>
      </c>
      <c r="AG54" s="123" t="str">
        <f t="shared" si="20"/>
        <v/>
      </c>
      <c r="AH54" s="123"/>
    </row>
    <row r="55" spans="1:34" ht="30" customHeight="1" thickTop="1" thickBot="1">
      <c r="A55" s="153"/>
      <c r="B55" s="153"/>
      <c r="C55" s="12"/>
      <c r="D55" s="12"/>
      <c r="E55" s="12"/>
      <c r="F55" s="13" t="str">
        <f t="shared" si="7"/>
        <v/>
      </c>
      <c r="G55" s="14"/>
      <c r="H55" s="15" t="str">
        <f>IF(ISNUMBER(C55),VLOOKUP(C55,magasin!A:I,5,FALSE),"")</f>
        <v/>
      </c>
      <c r="I55" s="15"/>
      <c r="J55" s="15"/>
      <c r="K55" s="16"/>
      <c r="L55" s="44" t="str">
        <f t="shared" si="14"/>
        <v/>
      </c>
      <c r="M55" s="18" t="str">
        <f t="shared" si="8"/>
        <v/>
      </c>
      <c r="N55" s="13" t="str">
        <f t="shared" si="10"/>
        <v/>
      </c>
      <c r="O55" s="14"/>
      <c r="P55" s="15"/>
      <c r="Q55" s="15"/>
      <c r="R55" s="15"/>
      <c r="S55" s="17" t="str">
        <f t="shared" si="21"/>
        <v/>
      </c>
      <c r="T55" s="19" t="str">
        <f t="shared" si="12"/>
        <v/>
      </c>
      <c r="U55" s="20" t="str">
        <f t="shared" si="15"/>
        <v/>
      </c>
      <c r="V55" s="21" t="str">
        <f t="shared" si="13"/>
        <v/>
      </c>
      <c r="W55" s="170"/>
      <c r="X55" s="118"/>
      <c r="Y55" s="47" t="str">
        <f t="shared" si="16"/>
        <v/>
      </c>
      <c r="Z55" s="118"/>
      <c r="AA55" s="44" t="str">
        <f t="shared" si="17"/>
        <v/>
      </c>
      <c r="AB55" s="44" t="str">
        <f t="shared" si="18"/>
        <v/>
      </c>
      <c r="AC55" s="22"/>
      <c r="AD55" s="129"/>
      <c r="AE55" s="177" t="str">
        <f t="shared" si="19"/>
        <v/>
      </c>
      <c r="AF55" s="23" t="str">
        <f t="shared" si="9"/>
        <v/>
      </c>
      <c r="AG55" s="123" t="str">
        <f t="shared" si="20"/>
        <v/>
      </c>
      <c r="AH55" s="123"/>
    </row>
    <row r="56" spans="1:34" ht="30" customHeight="1" thickTop="1" thickBot="1">
      <c r="A56" s="153"/>
      <c r="B56" s="153"/>
      <c r="C56" s="12"/>
      <c r="D56" s="12"/>
      <c r="E56" s="12"/>
      <c r="F56" s="13" t="str">
        <f t="shared" si="7"/>
        <v/>
      </c>
      <c r="G56" s="14"/>
      <c r="H56" s="15" t="str">
        <f>IF(ISNUMBER(C56),VLOOKUP(C56,magasin!A:I,5,FALSE),"")</f>
        <v/>
      </c>
      <c r="I56" s="15"/>
      <c r="J56" s="15"/>
      <c r="K56" s="16"/>
      <c r="L56" s="44" t="str">
        <f t="shared" si="14"/>
        <v/>
      </c>
      <c r="M56" s="18" t="str">
        <f t="shared" si="8"/>
        <v/>
      </c>
      <c r="N56" s="13" t="str">
        <f t="shared" si="10"/>
        <v/>
      </c>
      <c r="O56" s="14"/>
      <c r="P56" s="15"/>
      <c r="Q56" s="15"/>
      <c r="R56" s="15"/>
      <c r="S56" s="17" t="str">
        <f t="shared" si="21"/>
        <v/>
      </c>
      <c r="T56" s="19" t="str">
        <f t="shared" si="12"/>
        <v/>
      </c>
      <c r="U56" s="20" t="str">
        <f t="shared" si="15"/>
        <v/>
      </c>
      <c r="V56" s="21" t="str">
        <f t="shared" si="13"/>
        <v/>
      </c>
      <c r="W56" s="170"/>
      <c r="X56" s="118"/>
      <c r="Y56" s="47" t="str">
        <f t="shared" si="16"/>
        <v/>
      </c>
      <c r="Z56" s="118"/>
      <c r="AA56" s="44" t="str">
        <f t="shared" si="17"/>
        <v/>
      </c>
      <c r="AB56" s="44" t="str">
        <f t="shared" si="18"/>
        <v/>
      </c>
      <c r="AC56" s="22"/>
      <c r="AD56" s="129"/>
      <c r="AE56" s="177" t="str">
        <f t="shared" si="19"/>
        <v/>
      </c>
      <c r="AF56" s="23" t="str">
        <f t="shared" si="9"/>
        <v/>
      </c>
      <c r="AG56" s="123" t="str">
        <f t="shared" si="20"/>
        <v/>
      </c>
      <c r="AH56" s="123"/>
    </row>
    <row r="57" spans="1:34" ht="30" customHeight="1" thickTop="1" thickBot="1">
      <c r="A57" s="153"/>
      <c r="B57" s="153"/>
      <c r="C57" s="12"/>
      <c r="D57" s="12"/>
      <c r="E57" s="12"/>
      <c r="F57" s="13" t="str">
        <f t="shared" si="7"/>
        <v/>
      </c>
      <c r="G57" s="14"/>
      <c r="H57" s="15" t="str">
        <f>IF(ISNUMBER(C57),VLOOKUP(C57,magasin!A:I,5,FALSE),"")</f>
        <v/>
      </c>
      <c r="I57" s="15"/>
      <c r="J57" s="15"/>
      <c r="K57" s="16"/>
      <c r="L57" s="44" t="str">
        <f t="shared" si="14"/>
        <v/>
      </c>
      <c r="M57" s="18" t="str">
        <f t="shared" si="8"/>
        <v/>
      </c>
      <c r="N57" s="13" t="str">
        <f t="shared" si="10"/>
        <v/>
      </c>
      <c r="O57" s="14"/>
      <c r="P57" s="15"/>
      <c r="Q57" s="15"/>
      <c r="R57" s="15"/>
      <c r="S57" s="17" t="str">
        <f t="shared" si="21"/>
        <v/>
      </c>
      <c r="T57" s="19" t="str">
        <f t="shared" si="12"/>
        <v/>
      </c>
      <c r="U57" s="20" t="str">
        <f t="shared" si="15"/>
        <v/>
      </c>
      <c r="V57" s="21" t="str">
        <f t="shared" si="13"/>
        <v/>
      </c>
      <c r="W57" s="170"/>
      <c r="X57" s="118"/>
      <c r="Y57" s="47" t="str">
        <f t="shared" si="16"/>
        <v/>
      </c>
      <c r="Z57" s="118"/>
      <c r="AA57" s="44" t="str">
        <f t="shared" si="17"/>
        <v/>
      </c>
      <c r="AB57" s="44" t="str">
        <f t="shared" si="18"/>
        <v/>
      </c>
      <c r="AC57" s="22"/>
      <c r="AD57" s="129"/>
      <c r="AE57" s="177" t="str">
        <f t="shared" si="19"/>
        <v/>
      </c>
      <c r="AF57" s="23" t="str">
        <f t="shared" si="9"/>
        <v/>
      </c>
      <c r="AG57" s="123" t="str">
        <f t="shared" si="20"/>
        <v/>
      </c>
      <c r="AH57" s="123"/>
    </row>
    <row r="58" spans="1:34" ht="30" customHeight="1" thickTop="1" thickBot="1">
      <c r="A58" s="153"/>
      <c r="B58" s="153"/>
      <c r="C58" s="12"/>
      <c r="D58" s="12"/>
      <c r="E58" s="12"/>
      <c r="F58" s="13" t="str">
        <f t="shared" si="7"/>
        <v/>
      </c>
      <c r="G58" s="14"/>
      <c r="H58" s="15" t="str">
        <f>IF(ISNUMBER(C58),VLOOKUP(C58,magasin!A:I,5,FALSE),"")</f>
        <v/>
      </c>
      <c r="I58" s="15"/>
      <c r="J58" s="15"/>
      <c r="K58" s="16"/>
      <c r="L58" s="44" t="str">
        <f t="shared" si="14"/>
        <v/>
      </c>
      <c r="M58" s="18" t="str">
        <f t="shared" si="8"/>
        <v/>
      </c>
      <c r="N58" s="13" t="str">
        <f t="shared" si="10"/>
        <v/>
      </c>
      <c r="O58" s="14"/>
      <c r="P58" s="15"/>
      <c r="Q58" s="15"/>
      <c r="R58" s="15"/>
      <c r="S58" s="17" t="str">
        <f t="shared" si="21"/>
        <v/>
      </c>
      <c r="T58" s="19" t="str">
        <f t="shared" si="12"/>
        <v/>
      </c>
      <c r="U58" s="20" t="str">
        <f t="shared" si="15"/>
        <v/>
      </c>
      <c r="V58" s="21" t="str">
        <f t="shared" si="13"/>
        <v/>
      </c>
      <c r="W58" s="170"/>
      <c r="X58" s="118"/>
      <c r="Y58" s="47" t="str">
        <f t="shared" si="16"/>
        <v/>
      </c>
      <c r="Z58" s="118"/>
      <c r="AA58" s="44" t="str">
        <f t="shared" si="17"/>
        <v/>
      </c>
      <c r="AB58" s="44" t="str">
        <f t="shared" si="18"/>
        <v/>
      </c>
      <c r="AC58" s="22"/>
      <c r="AD58" s="129"/>
      <c r="AE58" s="177" t="str">
        <f t="shared" si="19"/>
        <v/>
      </c>
      <c r="AF58" s="23" t="str">
        <f t="shared" si="9"/>
        <v/>
      </c>
      <c r="AG58" s="123" t="str">
        <f t="shared" si="20"/>
        <v/>
      </c>
      <c r="AH58" s="123"/>
    </row>
    <row r="59" spans="1:34" ht="30" customHeight="1" thickTop="1" thickBot="1">
      <c r="A59" s="153"/>
      <c r="B59" s="153"/>
      <c r="C59" s="12"/>
      <c r="D59" s="12"/>
      <c r="E59" s="12"/>
      <c r="F59" s="13" t="str">
        <f t="shared" si="7"/>
        <v/>
      </c>
      <c r="G59" s="14"/>
      <c r="H59" s="15" t="str">
        <f>IF(ISNUMBER(C59),VLOOKUP(C59,magasin!A:I,5,FALSE),"")</f>
        <v/>
      </c>
      <c r="I59" s="15"/>
      <c r="J59" s="15"/>
      <c r="K59" s="16"/>
      <c r="L59" s="44" t="str">
        <f t="shared" si="14"/>
        <v/>
      </c>
      <c r="M59" s="18" t="str">
        <f t="shared" si="8"/>
        <v/>
      </c>
      <c r="N59" s="13" t="str">
        <f t="shared" si="10"/>
        <v/>
      </c>
      <c r="O59" s="14"/>
      <c r="P59" s="15"/>
      <c r="Q59" s="15"/>
      <c r="R59" s="15"/>
      <c r="S59" s="17" t="str">
        <f t="shared" si="21"/>
        <v/>
      </c>
      <c r="T59" s="19" t="str">
        <f t="shared" si="12"/>
        <v/>
      </c>
      <c r="U59" s="20" t="str">
        <f t="shared" si="15"/>
        <v/>
      </c>
      <c r="V59" s="21" t="str">
        <f t="shared" si="13"/>
        <v/>
      </c>
      <c r="W59" s="170"/>
      <c r="X59" s="118"/>
      <c r="Y59" s="47" t="str">
        <f t="shared" si="16"/>
        <v/>
      </c>
      <c r="Z59" s="118"/>
      <c r="AA59" s="44" t="str">
        <f t="shared" si="17"/>
        <v/>
      </c>
      <c r="AB59" s="44" t="str">
        <f t="shared" si="18"/>
        <v/>
      </c>
      <c r="AC59" s="22"/>
      <c r="AD59" s="129"/>
      <c r="AE59" s="177" t="str">
        <f t="shared" si="19"/>
        <v/>
      </c>
      <c r="AF59" s="23" t="str">
        <f t="shared" si="9"/>
        <v/>
      </c>
      <c r="AG59" s="123" t="str">
        <f t="shared" si="20"/>
        <v/>
      </c>
      <c r="AH59" s="123"/>
    </row>
    <row r="60" spans="1:34" ht="30" customHeight="1" thickTop="1" thickBot="1">
      <c r="A60" s="153"/>
      <c r="B60" s="153"/>
      <c r="C60" s="12"/>
      <c r="D60" s="12"/>
      <c r="E60" s="12"/>
      <c r="F60" s="13" t="str">
        <f t="shared" si="7"/>
        <v/>
      </c>
      <c r="G60" s="14"/>
      <c r="H60" s="15" t="str">
        <f>IF(ISNUMBER(C60),VLOOKUP(C60,magasin!A:I,5,FALSE),"")</f>
        <v/>
      </c>
      <c r="I60" s="15"/>
      <c r="J60" s="15"/>
      <c r="K60" s="16"/>
      <c r="L60" s="44" t="str">
        <f t="shared" si="14"/>
        <v/>
      </c>
      <c r="M60" s="18" t="str">
        <f t="shared" si="8"/>
        <v/>
      </c>
      <c r="N60" s="13" t="str">
        <f t="shared" si="10"/>
        <v/>
      </c>
      <c r="O60" s="14"/>
      <c r="P60" s="15"/>
      <c r="Q60" s="15"/>
      <c r="R60" s="15"/>
      <c r="S60" s="17" t="str">
        <f t="shared" si="21"/>
        <v/>
      </c>
      <c r="T60" s="19" t="str">
        <f t="shared" si="12"/>
        <v/>
      </c>
      <c r="U60" s="20" t="str">
        <f t="shared" si="15"/>
        <v/>
      </c>
      <c r="V60" s="21" t="str">
        <f t="shared" si="13"/>
        <v/>
      </c>
      <c r="W60" s="170"/>
      <c r="X60" s="118"/>
      <c r="Y60" s="47" t="str">
        <f t="shared" si="16"/>
        <v/>
      </c>
      <c r="Z60" s="118"/>
      <c r="AA60" s="44" t="str">
        <f t="shared" si="17"/>
        <v/>
      </c>
      <c r="AB60" s="44" t="str">
        <f t="shared" si="18"/>
        <v/>
      </c>
      <c r="AC60" s="22"/>
      <c r="AD60" s="129"/>
      <c r="AE60" s="177" t="str">
        <f t="shared" si="19"/>
        <v/>
      </c>
      <c r="AF60" s="23" t="str">
        <f t="shared" si="9"/>
        <v/>
      </c>
      <c r="AG60" s="123" t="str">
        <f t="shared" si="20"/>
        <v/>
      </c>
      <c r="AH60" s="123"/>
    </row>
    <row r="61" spans="1:34" ht="30" customHeight="1" thickTop="1" thickBot="1">
      <c r="A61" s="153"/>
      <c r="B61" s="153"/>
      <c r="C61" s="12"/>
      <c r="D61" s="12"/>
      <c r="E61" s="12"/>
      <c r="F61" s="13" t="str">
        <f t="shared" si="7"/>
        <v/>
      </c>
      <c r="G61" s="14"/>
      <c r="H61" s="15" t="str">
        <f>IF(ISNUMBER(C61),VLOOKUP(C61,magasin!A:I,5,FALSE),"")</f>
        <v/>
      </c>
      <c r="I61" s="15"/>
      <c r="J61" s="15"/>
      <c r="K61" s="16"/>
      <c r="L61" s="44" t="str">
        <f t="shared" si="14"/>
        <v/>
      </c>
      <c r="M61" s="18" t="str">
        <f t="shared" si="8"/>
        <v/>
      </c>
      <c r="N61" s="13" t="str">
        <f t="shared" si="10"/>
        <v/>
      </c>
      <c r="O61" s="14"/>
      <c r="P61" s="15"/>
      <c r="Q61" s="15"/>
      <c r="R61" s="15"/>
      <c r="S61" s="17" t="str">
        <f t="shared" si="21"/>
        <v/>
      </c>
      <c r="T61" s="19" t="str">
        <f t="shared" si="12"/>
        <v/>
      </c>
      <c r="U61" s="20" t="str">
        <f t="shared" si="15"/>
        <v/>
      </c>
      <c r="V61" s="21" t="str">
        <f t="shared" si="13"/>
        <v/>
      </c>
      <c r="W61" s="170"/>
      <c r="X61" s="118"/>
      <c r="Y61" s="47" t="str">
        <f t="shared" si="16"/>
        <v/>
      </c>
      <c r="Z61" s="118"/>
      <c r="AA61" s="44" t="str">
        <f t="shared" si="17"/>
        <v/>
      </c>
      <c r="AB61" s="44" t="str">
        <f t="shared" si="18"/>
        <v/>
      </c>
      <c r="AC61" s="22"/>
      <c r="AD61" s="129"/>
      <c r="AE61" s="177" t="str">
        <f t="shared" si="19"/>
        <v/>
      </c>
      <c r="AF61" s="23" t="str">
        <f t="shared" si="9"/>
        <v/>
      </c>
      <c r="AG61" s="123" t="str">
        <f t="shared" si="20"/>
        <v/>
      </c>
      <c r="AH61" s="123"/>
    </row>
    <row r="62" spans="1:34" ht="30" customHeight="1" thickTop="1" thickBot="1">
      <c r="A62" s="153"/>
      <c r="B62" s="153"/>
      <c r="C62" s="12"/>
      <c r="D62" s="12"/>
      <c r="E62" s="12"/>
      <c r="F62" s="13" t="str">
        <f t="shared" si="7"/>
        <v/>
      </c>
      <c r="G62" s="14"/>
      <c r="H62" s="15" t="str">
        <f>IF(ISNUMBER(C62),VLOOKUP(C62,magasin!A:I,5,FALSE),"")</f>
        <v/>
      </c>
      <c r="I62" s="15"/>
      <c r="J62" s="15"/>
      <c r="K62" s="16"/>
      <c r="L62" s="44" t="str">
        <f t="shared" si="14"/>
        <v/>
      </c>
      <c r="M62" s="18" t="str">
        <f t="shared" si="8"/>
        <v/>
      </c>
      <c r="N62" s="13" t="str">
        <f t="shared" si="10"/>
        <v/>
      </c>
      <c r="O62" s="14"/>
      <c r="P62" s="15"/>
      <c r="Q62" s="15"/>
      <c r="R62" s="15"/>
      <c r="S62" s="17" t="str">
        <f t="shared" si="21"/>
        <v/>
      </c>
      <c r="T62" s="19" t="str">
        <f t="shared" si="12"/>
        <v/>
      </c>
      <c r="U62" s="20" t="str">
        <f t="shared" si="15"/>
        <v/>
      </c>
      <c r="V62" s="21" t="str">
        <f t="shared" si="13"/>
        <v/>
      </c>
      <c r="W62" s="170"/>
      <c r="X62" s="118"/>
      <c r="Y62" s="47" t="str">
        <f t="shared" si="16"/>
        <v/>
      </c>
      <c r="Z62" s="118"/>
      <c r="AA62" s="44" t="str">
        <f t="shared" si="17"/>
        <v/>
      </c>
      <c r="AB62" s="44" t="str">
        <f t="shared" si="18"/>
        <v/>
      </c>
      <c r="AC62" s="22"/>
      <c r="AD62" s="129"/>
      <c r="AE62" s="177" t="str">
        <f t="shared" si="19"/>
        <v/>
      </c>
      <c r="AF62" s="23" t="str">
        <f t="shared" si="9"/>
        <v/>
      </c>
      <c r="AG62" s="123" t="str">
        <f t="shared" si="20"/>
        <v/>
      </c>
      <c r="AH62" s="123"/>
    </row>
    <row r="63" spans="1:34" ht="30" customHeight="1" thickTop="1" thickBot="1">
      <c r="A63" s="153"/>
      <c r="B63" s="153"/>
      <c r="C63" s="12"/>
      <c r="D63" s="12"/>
      <c r="E63" s="12"/>
      <c r="F63" s="13" t="str">
        <f t="shared" si="7"/>
        <v/>
      </c>
      <c r="G63" s="14"/>
      <c r="H63" s="15" t="str">
        <f>IF(ISNUMBER(C63),VLOOKUP(C63,magasin!A:I,5,FALSE),"")</f>
        <v/>
      </c>
      <c r="I63" s="15"/>
      <c r="J63" s="15"/>
      <c r="K63" s="16"/>
      <c r="L63" s="44" t="str">
        <f t="shared" si="14"/>
        <v/>
      </c>
      <c r="M63" s="18" t="str">
        <f t="shared" si="8"/>
        <v/>
      </c>
      <c r="N63" s="13" t="str">
        <f t="shared" si="10"/>
        <v/>
      </c>
      <c r="O63" s="14"/>
      <c r="P63" s="15"/>
      <c r="Q63" s="15"/>
      <c r="R63" s="15"/>
      <c r="S63" s="17" t="str">
        <f t="shared" si="21"/>
        <v/>
      </c>
      <c r="T63" s="19" t="str">
        <f t="shared" si="12"/>
        <v/>
      </c>
      <c r="U63" s="20" t="str">
        <f t="shared" si="15"/>
        <v/>
      </c>
      <c r="V63" s="21" t="str">
        <f t="shared" si="13"/>
        <v/>
      </c>
      <c r="W63" s="170"/>
      <c r="X63" s="118"/>
      <c r="Y63" s="47" t="str">
        <f t="shared" si="16"/>
        <v/>
      </c>
      <c r="Z63" s="118"/>
      <c r="AA63" s="44" t="str">
        <f t="shared" si="17"/>
        <v/>
      </c>
      <c r="AB63" s="44" t="str">
        <f t="shared" si="18"/>
        <v/>
      </c>
      <c r="AC63" s="22"/>
      <c r="AD63" s="129"/>
      <c r="AE63" s="177" t="str">
        <f t="shared" si="19"/>
        <v/>
      </c>
      <c r="AF63" s="23" t="str">
        <f t="shared" si="9"/>
        <v/>
      </c>
      <c r="AG63" s="123" t="str">
        <f t="shared" si="20"/>
        <v/>
      </c>
      <c r="AH63" s="123"/>
    </row>
    <row r="64" spans="1:34" ht="30" customHeight="1" thickTop="1" thickBot="1">
      <c r="A64" s="153"/>
      <c r="B64" s="153"/>
      <c r="C64" s="12"/>
      <c r="D64" s="12"/>
      <c r="E64" s="12"/>
      <c r="F64" s="13" t="str">
        <f t="shared" si="7"/>
        <v/>
      </c>
      <c r="G64" s="14"/>
      <c r="H64" s="15" t="str">
        <f>IF(ISNUMBER(C64),VLOOKUP(C64,magasin!A:I,5,FALSE),"")</f>
        <v/>
      </c>
      <c r="I64" s="15"/>
      <c r="J64" s="15"/>
      <c r="K64" s="16"/>
      <c r="L64" s="44" t="str">
        <f t="shared" si="14"/>
        <v/>
      </c>
      <c r="M64" s="18" t="str">
        <f t="shared" si="8"/>
        <v/>
      </c>
      <c r="N64" s="13" t="str">
        <f t="shared" si="10"/>
        <v/>
      </c>
      <c r="O64" s="14"/>
      <c r="P64" s="15"/>
      <c r="Q64" s="15"/>
      <c r="R64" s="15"/>
      <c r="S64" s="17" t="str">
        <f t="shared" si="21"/>
        <v/>
      </c>
      <c r="T64" s="19" t="str">
        <f t="shared" si="12"/>
        <v/>
      </c>
      <c r="U64" s="20" t="str">
        <f t="shared" si="15"/>
        <v/>
      </c>
      <c r="V64" s="21" t="str">
        <f t="shared" si="13"/>
        <v/>
      </c>
      <c r="W64" s="170"/>
      <c r="X64" s="118"/>
      <c r="Y64" s="47" t="str">
        <f t="shared" si="16"/>
        <v/>
      </c>
      <c r="Z64" s="118"/>
      <c r="AA64" s="44" t="str">
        <f t="shared" si="17"/>
        <v/>
      </c>
      <c r="AB64" s="44" t="str">
        <f t="shared" si="18"/>
        <v/>
      </c>
      <c r="AC64" s="22"/>
      <c r="AD64" s="129"/>
      <c r="AE64" s="177" t="str">
        <f t="shared" si="19"/>
        <v/>
      </c>
      <c r="AF64" s="23" t="str">
        <f t="shared" si="9"/>
        <v/>
      </c>
      <c r="AG64" s="123" t="str">
        <f t="shared" si="20"/>
        <v/>
      </c>
      <c r="AH64" s="123"/>
    </row>
    <row r="65" spans="1:34" ht="30" customHeight="1" thickTop="1" thickBot="1">
      <c r="A65" s="153"/>
      <c r="B65" s="153"/>
      <c r="C65" s="12"/>
      <c r="D65" s="12"/>
      <c r="E65" s="12"/>
      <c r="F65" s="13" t="str">
        <f t="shared" si="7"/>
        <v/>
      </c>
      <c r="G65" s="14"/>
      <c r="H65" s="15" t="str">
        <f>IF(ISNUMBER(C65),VLOOKUP(C65,magasin!A:I,5,FALSE),"")</f>
        <v/>
      </c>
      <c r="I65" s="15"/>
      <c r="J65" s="15"/>
      <c r="K65" s="16"/>
      <c r="L65" s="44" t="str">
        <f t="shared" si="14"/>
        <v/>
      </c>
      <c r="M65" s="18" t="str">
        <f t="shared" si="8"/>
        <v/>
      </c>
      <c r="N65" s="13" t="str">
        <f t="shared" si="10"/>
        <v/>
      </c>
      <c r="O65" s="14"/>
      <c r="P65" s="15"/>
      <c r="Q65" s="15"/>
      <c r="R65" s="15"/>
      <c r="S65" s="17" t="str">
        <f t="shared" si="21"/>
        <v/>
      </c>
      <c r="T65" s="19" t="str">
        <f t="shared" si="12"/>
        <v/>
      </c>
      <c r="U65" s="20" t="str">
        <f t="shared" si="15"/>
        <v/>
      </c>
      <c r="V65" s="21" t="str">
        <f t="shared" si="13"/>
        <v/>
      </c>
      <c r="W65" s="170"/>
      <c r="X65" s="118"/>
      <c r="Y65" s="47" t="str">
        <f t="shared" si="16"/>
        <v/>
      </c>
      <c r="Z65" s="118"/>
      <c r="AA65" s="44" t="str">
        <f t="shared" si="17"/>
        <v/>
      </c>
      <c r="AB65" s="44" t="str">
        <f t="shared" si="18"/>
        <v/>
      </c>
      <c r="AC65" s="22"/>
      <c r="AD65" s="129"/>
      <c r="AE65" s="177" t="str">
        <f t="shared" si="19"/>
        <v/>
      </c>
      <c r="AF65" s="23" t="str">
        <f t="shared" si="9"/>
        <v/>
      </c>
      <c r="AG65" s="123" t="str">
        <f t="shared" si="20"/>
        <v/>
      </c>
      <c r="AH65" s="123"/>
    </row>
    <row r="66" spans="1:34" ht="30" customHeight="1" thickTop="1" thickBot="1">
      <c r="A66" s="153"/>
      <c r="B66" s="153"/>
      <c r="C66" s="12"/>
      <c r="D66" s="12"/>
      <c r="E66" s="12"/>
      <c r="F66" s="13" t="str">
        <f t="shared" si="7"/>
        <v/>
      </c>
      <c r="G66" s="14"/>
      <c r="H66" s="15" t="str">
        <f>IF(ISNUMBER(C66),VLOOKUP(C66,magasin!A:I,5,FALSE),"")</f>
        <v/>
      </c>
      <c r="I66" s="15"/>
      <c r="J66" s="15"/>
      <c r="K66" s="16"/>
      <c r="L66" s="44" t="str">
        <f t="shared" si="14"/>
        <v/>
      </c>
      <c r="M66" s="18" t="str">
        <f t="shared" si="8"/>
        <v/>
      </c>
      <c r="N66" s="13" t="str">
        <f t="shared" si="10"/>
        <v/>
      </c>
      <c r="O66" s="14"/>
      <c r="P66" s="15"/>
      <c r="Q66" s="15"/>
      <c r="R66" s="15"/>
      <c r="S66" s="17" t="str">
        <f t="shared" si="21"/>
        <v/>
      </c>
      <c r="T66" s="19" t="str">
        <f t="shared" si="12"/>
        <v/>
      </c>
      <c r="U66" s="20" t="str">
        <f t="shared" si="15"/>
        <v/>
      </c>
      <c r="V66" s="21" t="str">
        <f t="shared" si="13"/>
        <v/>
      </c>
      <c r="W66" s="170"/>
      <c r="X66" s="118"/>
      <c r="Y66" s="47" t="str">
        <f t="shared" si="16"/>
        <v/>
      </c>
      <c r="Z66" s="118"/>
      <c r="AA66" s="44" t="str">
        <f t="shared" si="17"/>
        <v/>
      </c>
      <c r="AB66" s="44" t="str">
        <f t="shared" si="18"/>
        <v/>
      </c>
      <c r="AC66" s="22"/>
      <c r="AD66" s="129"/>
      <c r="AE66" s="177" t="str">
        <f t="shared" si="19"/>
        <v/>
      </c>
      <c r="AF66" s="23" t="str">
        <f t="shared" si="9"/>
        <v/>
      </c>
      <c r="AG66" s="123" t="str">
        <f t="shared" si="20"/>
        <v/>
      </c>
      <c r="AH66" s="123"/>
    </row>
    <row r="67" spans="1:34" ht="30" customHeight="1" thickTop="1" thickBot="1">
      <c r="A67" s="153"/>
      <c r="B67" s="153"/>
      <c r="C67" s="12"/>
      <c r="D67" s="12"/>
      <c r="E67" s="12"/>
      <c r="F67" s="13" t="str">
        <f t="shared" si="7"/>
        <v/>
      </c>
      <c r="G67" s="14"/>
      <c r="H67" s="15" t="str">
        <f>IF(ISNUMBER(C67),VLOOKUP(C67,magasin!A:I,5,FALSE),"")</f>
        <v/>
      </c>
      <c r="I67" s="15"/>
      <c r="J67" s="15"/>
      <c r="K67" s="16"/>
      <c r="L67" s="44" t="str">
        <f t="shared" si="14"/>
        <v/>
      </c>
      <c r="M67" s="18" t="str">
        <f t="shared" si="8"/>
        <v/>
      </c>
      <c r="N67" s="13" t="str">
        <f t="shared" si="10"/>
        <v/>
      </c>
      <c r="O67" s="14"/>
      <c r="P67" s="15"/>
      <c r="Q67" s="15"/>
      <c r="R67" s="15"/>
      <c r="S67" s="17" t="str">
        <f t="shared" si="21"/>
        <v/>
      </c>
      <c r="T67" s="19" t="str">
        <f t="shared" si="12"/>
        <v/>
      </c>
      <c r="U67" s="20" t="str">
        <f t="shared" si="15"/>
        <v/>
      </c>
      <c r="V67" s="21" t="str">
        <f t="shared" si="13"/>
        <v/>
      </c>
      <c r="W67" s="170"/>
      <c r="X67" s="118"/>
      <c r="Y67" s="47" t="str">
        <f t="shared" si="16"/>
        <v/>
      </c>
      <c r="Z67" s="118"/>
      <c r="AA67" s="44" t="str">
        <f t="shared" si="17"/>
        <v/>
      </c>
      <c r="AB67" s="44" t="str">
        <f t="shared" si="18"/>
        <v/>
      </c>
      <c r="AC67" s="22"/>
      <c r="AD67" s="129"/>
      <c r="AE67" s="177" t="str">
        <f t="shared" si="19"/>
        <v/>
      </c>
      <c r="AF67" s="23" t="str">
        <f t="shared" si="9"/>
        <v/>
      </c>
      <c r="AG67" s="123" t="str">
        <f t="shared" si="20"/>
        <v/>
      </c>
      <c r="AH67" s="123"/>
    </row>
    <row r="68" spans="1:34" ht="30" customHeight="1" thickTop="1" thickBot="1">
      <c r="A68" s="153"/>
      <c r="B68" s="153"/>
      <c r="C68" s="12"/>
      <c r="D68" s="12"/>
      <c r="E68" s="12"/>
      <c r="F68" s="13" t="str">
        <f t="shared" si="7"/>
        <v/>
      </c>
      <c r="G68" s="14"/>
      <c r="H68" s="15" t="str">
        <f>IF(ISNUMBER(C68),VLOOKUP(C68,magasin!A:I,5,FALSE),"")</f>
        <v/>
      </c>
      <c r="I68" s="15"/>
      <c r="J68" s="15"/>
      <c r="K68" s="16"/>
      <c r="L68" s="44" t="str">
        <f t="shared" si="14"/>
        <v/>
      </c>
      <c r="M68" s="18" t="str">
        <f t="shared" si="8"/>
        <v/>
      </c>
      <c r="N68" s="13" t="str">
        <f t="shared" si="10"/>
        <v/>
      </c>
      <c r="O68" s="14"/>
      <c r="P68" s="15"/>
      <c r="Q68" s="15"/>
      <c r="R68" s="15"/>
      <c r="S68" s="17" t="str">
        <f t="shared" si="21"/>
        <v/>
      </c>
      <c r="T68" s="19" t="str">
        <f t="shared" si="12"/>
        <v/>
      </c>
      <c r="U68" s="20" t="str">
        <f t="shared" si="15"/>
        <v/>
      </c>
      <c r="V68" s="21" t="str">
        <f t="shared" si="13"/>
        <v/>
      </c>
      <c r="W68" s="170"/>
      <c r="X68" s="118"/>
      <c r="Y68" s="47" t="str">
        <f t="shared" si="16"/>
        <v/>
      </c>
      <c r="Z68" s="118"/>
      <c r="AA68" s="44" t="str">
        <f t="shared" si="17"/>
        <v/>
      </c>
      <c r="AB68" s="44" t="str">
        <f t="shared" si="18"/>
        <v/>
      </c>
      <c r="AC68" s="22"/>
      <c r="AD68" s="129"/>
      <c r="AE68" s="177" t="str">
        <f t="shared" si="19"/>
        <v/>
      </c>
      <c r="AF68" s="23" t="str">
        <f t="shared" si="9"/>
        <v/>
      </c>
      <c r="AG68" s="123" t="str">
        <f t="shared" si="20"/>
        <v/>
      </c>
      <c r="AH68" s="123"/>
    </row>
    <row r="69" spans="1:34" ht="30" customHeight="1" thickTop="1" thickBot="1">
      <c r="A69" s="153"/>
      <c r="B69" s="153"/>
      <c r="C69" s="12"/>
      <c r="D69" s="12"/>
      <c r="E69" s="12"/>
      <c r="F69" s="13" t="str">
        <f t="shared" si="7"/>
        <v/>
      </c>
      <c r="G69" s="14"/>
      <c r="H69" s="15" t="str">
        <f>IF(ISNUMBER(C69),VLOOKUP(C69,magasin!A:I,5,FALSE),"")</f>
        <v/>
      </c>
      <c r="I69" s="15"/>
      <c r="J69" s="15"/>
      <c r="K69" s="16"/>
      <c r="L69" s="44" t="str">
        <f t="shared" ref="L69:L76" si="22">IF(AND(ISNUMBER(H69),ISNUMBER(J69),ISNUMBER(B69)),(J69-H69)/B69,IF(ISTEXT(B69),"",""))</f>
        <v/>
      </c>
      <c r="M69" s="18" t="str">
        <f t="shared" si="8"/>
        <v/>
      </c>
      <c r="N69" s="13" t="str">
        <f t="shared" si="10"/>
        <v/>
      </c>
      <c r="O69" s="14"/>
      <c r="P69" s="15"/>
      <c r="Q69" s="15"/>
      <c r="R69" s="15"/>
      <c r="S69" s="17" t="str">
        <f t="shared" si="21"/>
        <v/>
      </c>
      <c r="T69" s="19" t="str">
        <f t="shared" si="12"/>
        <v/>
      </c>
      <c r="U69" s="20" t="str">
        <f t="shared" ref="U69:U76" si="23">IF(AND(ISNUMBER(H69),ISNUMBER(B69)),H69+B69,"")</f>
        <v/>
      </c>
      <c r="V69" s="21" t="str">
        <f t="shared" si="13"/>
        <v/>
      </c>
      <c r="W69" s="170"/>
      <c r="X69" s="118"/>
      <c r="Y69" s="47" t="str">
        <f t="shared" ref="Y69:Y100" si="24">+IF(AND(ISNUMBER(X69),ISNUMBER(R69),ISNUMBER(H69),ISNUMBER(B69)),(X69-MAX(R69,H69))/B69,"")</f>
        <v/>
      </c>
      <c r="Z69" s="118"/>
      <c r="AA69" s="44" t="str">
        <f t="shared" ref="AA69:AA100" si="25">+IF(AND(ISNUMBER(Z69),ISNUMBER(X69),ISNUMBER(B69)),(Z69-X69)/B69,"")</f>
        <v/>
      </c>
      <c r="AB69" s="44" t="str">
        <f t="shared" ref="AB69:AB100" si="26">IF(AND(ISNUMBER(Z69),ISNUMBER(AC69),ISNUMBER(B69)),(AC69-Z69)/B69,"")</f>
        <v/>
      </c>
      <c r="AC69" s="22"/>
      <c r="AD69" s="129"/>
      <c r="AE69" s="177" t="str">
        <f t="shared" ref="AE69:AE100" si="27">IF(AND(ISNUMBER(H69),ISNUMBER(B69),ISNUMBER(AD69)),(AD69-H69)/B69,"")</f>
        <v/>
      </c>
      <c r="AF69" s="23" t="str">
        <f t="shared" si="9"/>
        <v/>
      </c>
      <c r="AG69" s="123" t="str">
        <f t="shared" ref="AG69:AG76" si="28">IF(AND(ISNUMBER(K69),ISNUMBER(AE69),AE69&gt;100%),K69*10%,"")</f>
        <v/>
      </c>
      <c r="AH69" s="123"/>
    </row>
    <row r="70" spans="1:34" ht="30" customHeight="1" thickTop="1" thickBot="1">
      <c r="A70" s="153"/>
      <c r="B70" s="153"/>
      <c r="C70" s="12"/>
      <c r="D70" s="12"/>
      <c r="E70" s="12"/>
      <c r="F70" s="13" t="str">
        <f t="shared" ref="F70:F76" si="29">IF(AND(ISBLANK(J70),ISNUMBER(I70),ISNUMBER(P70)),"Réclamer Réception",IF(AND(ISNUMBER(P70),ISBLANK(I70),ISBLANK(J70)),"Absence de Réception",IF(AND(ISNUMBER(I70),ISNUMBER(J70),ISNUMBER(P70)),"Réceptionner","")))</f>
        <v/>
      </c>
      <c r="G70" s="14"/>
      <c r="H70" s="15" t="str">
        <f>IF(ISNUMBER(C70),VLOOKUP(C70,magasin!A:I,5,FALSE),"")</f>
        <v/>
      </c>
      <c r="I70" s="15"/>
      <c r="J70" s="15"/>
      <c r="K70" s="16"/>
      <c r="L70" s="44" t="str">
        <f t="shared" si="22"/>
        <v/>
      </c>
      <c r="M70" s="18" t="str">
        <f t="shared" ref="M70:M76" si="30">IF(AND(L70&lt;30%,ISNUMBER(L70)),"à temps",IF(L70="","","Retard de paiement éventuel dû au retard du traitement de la réception"))</f>
        <v/>
      </c>
      <c r="N70" s="13" t="str">
        <f t="shared" si="10"/>
        <v/>
      </c>
      <c r="O70" s="14"/>
      <c r="P70" s="15"/>
      <c r="Q70" s="15"/>
      <c r="R70" s="15"/>
      <c r="S70" s="17" t="str">
        <f t="shared" si="21"/>
        <v/>
      </c>
      <c r="T70" s="19" t="str">
        <f t="shared" si="12"/>
        <v/>
      </c>
      <c r="U70" s="20" t="str">
        <f t="shared" si="23"/>
        <v/>
      </c>
      <c r="V70" s="21" t="str">
        <f t="shared" si="13"/>
        <v/>
      </c>
      <c r="W70" s="170"/>
      <c r="X70" s="118"/>
      <c r="Y70" s="47" t="str">
        <f t="shared" si="24"/>
        <v/>
      </c>
      <c r="Z70" s="118"/>
      <c r="AA70" s="44" t="str">
        <f t="shared" si="25"/>
        <v/>
      </c>
      <c r="AB70" s="44" t="str">
        <f t="shared" si="26"/>
        <v/>
      </c>
      <c r="AC70" s="22"/>
      <c r="AD70" s="129"/>
      <c r="AE70" s="177" t="str">
        <f t="shared" si="27"/>
        <v/>
      </c>
      <c r="AF70" s="23" t="str">
        <f t="shared" ref="AF70:AF76" si="31">IF(AND(ISNUMBER(AE70),AE70&lt;=1),"Paiement à temps",IF(AND(ISNUMBER(AE70),AE70&gt;1),"Dépassement du délai de paiement, Pensez à comptabiliser la majoration de retard dans charge non courante",""))</f>
        <v/>
      </c>
      <c r="AG70" s="123" t="str">
        <f t="shared" si="28"/>
        <v/>
      </c>
      <c r="AH70" s="123"/>
    </row>
    <row r="71" spans="1:34" ht="30" customHeight="1" thickTop="1" thickBot="1">
      <c r="A71" s="153"/>
      <c r="B71" s="153"/>
      <c r="C71" s="12"/>
      <c r="D71" s="12"/>
      <c r="E71" s="12"/>
      <c r="F71" s="13" t="str">
        <f t="shared" si="29"/>
        <v/>
      </c>
      <c r="G71" s="14"/>
      <c r="H71" s="15" t="str">
        <f>IF(ISNUMBER(C71),VLOOKUP(C71,magasin!A:I,5,FALSE),"")</f>
        <v/>
      </c>
      <c r="I71" s="15"/>
      <c r="J71" s="15"/>
      <c r="K71" s="16"/>
      <c r="L71" s="44" t="str">
        <f t="shared" si="22"/>
        <v/>
      </c>
      <c r="M71" s="18" t="str">
        <f t="shared" si="30"/>
        <v/>
      </c>
      <c r="N71" s="13" t="str">
        <f t="shared" ref="N71:N76" si="32">+IF(0&lt;P71&lt;H71,"Facture Antidatée",IF(AND(ISNUMBER(J71),ISBLANK(P71)),"Réclamer Facture",IF(AND(ISNUMBER(P71),ISNUMBER(J71)),"à comptabiliser","")))</f>
        <v/>
      </c>
      <c r="O71" s="14"/>
      <c r="P71" s="15"/>
      <c r="Q71" s="15"/>
      <c r="R71" s="15"/>
      <c r="S71" s="17" t="str">
        <f t="shared" ref="S71:S102" si="33">IF(AND(ISNUMBER(Q71),ISNUMBER(B71)),(R71-Q71)/B71,"")</f>
        <v/>
      </c>
      <c r="T71" s="19" t="str">
        <f t="shared" ref="T71:T76" si="34">IF(ISNUMBER(Q71),R71-Q71,"")</f>
        <v/>
      </c>
      <c r="U71" s="20" t="str">
        <f t="shared" si="23"/>
        <v/>
      </c>
      <c r="V71" s="21" t="str">
        <f t="shared" ref="V71:V76" si="35">IF(U71="","",+U71-$U$1)</f>
        <v/>
      </c>
      <c r="W71" s="170"/>
      <c r="X71" s="118"/>
      <c r="Y71" s="47" t="str">
        <f t="shared" si="24"/>
        <v/>
      </c>
      <c r="Z71" s="118"/>
      <c r="AA71" s="44" t="str">
        <f t="shared" si="25"/>
        <v/>
      </c>
      <c r="AB71" s="44" t="str">
        <f t="shared" si="26"/>
        <v/>
      </c>
      <c r="AC71" s="22"/>
      <c r="AD71" s="129"/>
      <c r="AE71" s="177" t="str">
        <f t="shared" si="27"/>
        <v/>
      </c>
      <c r="AF71" s="23" t="str">
        <f t="shared" si="31"/>
        <v/>
      </c>
      <c r="AG71" s="123" t="str">
        <f t="shared" si="28"/>
        <v/>
      </c>
      <c r="AH71" s="123"/>
    </row>
    <row r="72" spans="1:34" ht="30" customHeight="1" thickTop="1" thickBot="1">
      <c r="A72" s="153"/>
      <c r="B72" s="153"/>
      <c r="C72" s="12"/>
      <c r="D72" s="12"/>
      <c r="E72" s="12"/>
      <c r="F72" s="13" t="str">
        <f t="shared" si="29"/>
        <v/>
      </c>
      <c r="G72" s="14"/>
      <c r="H72" s="15" t="str">
        <f>IF(ISNUMBER(C72),VLOOKUP(C72,magasin!A:I,5,FALSE),"")</f>
        <v/>
      </c>
      <c r="I72" s="15"/>
      <c r="J72" s="15"/>
      <c r="K72" s="16"/>
      <c r="L72" s="44" t="str">
        <f t="shared" si="22"/>
        <v/>
      </c>
      <c r="M72" s="18" t="str">
        <f t="shared" si="30"/>
        <v/>
      </c>
      <c r="N72" s="13" t="str">
        <f t="shared" si="32"/>
        <v/>
      </c>
      <c r="O72" s="14"/>
      <c r="P72" s="15"/>
      <c r="Q72" s="15"/>
      <c r="R72" s="15"/>
      <c r="S72" s="17" t="str">
        <f t="shared" si="33"/>
        <v/>
      </c>
      <c r="T72" s="19" t="str">
        <f t="shared" si="34"/>
        <v/>
      </c>
      <c r="U72" s="20" t="str">
        <f t="shared" si="23"/>
        <v/>
      </c>
      <c r="V72" s="21" t="str">
        <f t="shared" si="35"/>
        <v/>
      </c>
      <c r="W72" s="170"/>
      <c r="X72" s="118"/>
      <c r="Y72" s="47" t="str">
        <f t="shared" si="24"/>
        <v/>
      </c>
      <c r="Z72" s="118"/>
      <c r="AA72" s="44" t="str">
        <f t="shared" si="25"/>
        <v/>
      </c>
      <c r="AB72" s="44" t="str">
        <f t="shared" si="26"/>
        <v/>
      </c>
      <c r="AC72" s="22"/>
      <c r="AD72" s="129"/>
      <c r="AE72" s="177" t="str">
        <f t="shared" si="27"/>
        <v/>
      </c>
      <c r="AF72" s="23" t="str">
        <f t="shared" si="31"/>
        <v/>
      </c>
      <c r="AG72" s="123" t="str">
        <f t="shared" si="28"/>
        <v/>
      </c>
      <c r="AH72" s="123"/>
    </row>
    <row r="73" spans="1:34" ht="30" customHeight="1" thickTop="1" thickBot="1">
      <c r="A73" s="153"/>
      <c r="B73" s="153"/>
      <c r="C73" s="12"/>
      <c r="D73" s="12"/>
      <c r="E73" s="12"/>
      <c r="F73" s="13" t="str">
        <f t="shared" si="29"/>
        <v/>
      </c>
      <c r="G73" s="14"/>
      <c r="H73" s="15" t="str">
        <f>IF(ISNUMBER(C73),VLOOKUP(C73,magasin!A:I,5,FALSE),"")</f>
        <v/>
      </c>
      <c r="I73" s="15"/>
      <c r="J73" s="15"/>
      <c r="K73" s="16"/>
      <c r="L73" s="44" t="str">
        <f t="shared" si="22"/>
        <v/>
      </c>
      <c r="M73" s="18" t="str">
        <f t="shared" si="30"/>
        <v/>
      </c>
      <c r="N73" s="13" t="str">
        <f t="shared" si="32"/>
        <v/>
      </c>
      <c r="O73" s="14"/>
      <c r="P73" s="15"/>
      <c r="Q73" s="15"/>
      <c r="R73" s="15"/>
      <c r="S73" s="17" t="str">
        <f t="shared" si="33"/>
        <v/>
      </c>
      <c r="T73" s="19" t="str">
        <f t="shared" si="34"/>
        <v/>
      </c>
      <c r="U73" s="20" t="str">
        <f t="shared" si="23"/>
        <v/>
      </c>
      <c r="V73" s="21" t="str">
        <f t="shared" si="35"/>
        <v/>
      </c>
      <c r="W73" s="170"/>
      <c r="X73" s="118"/>
      <c r="Y73" s="47" t="str">
        <f t="shared" si="24"/>
        <v/>
      </c>
      <c r="Z73" s="118"/>
      <c r="AA73" s="44" t="str">
        <f t="shared" si="25"/>
        <v/>
      </c>
      <c r="AB73" s="44" t="str">
        <f t="shared" si="26"/>
        <v/>
      </c>
      <c r="AC73" s="22"/>
      <c r="AD73" s="129"/>
      <c r="AE73" s="177" t="str">
        <f t="shared" si="27"/>
        <v/>
      </c>
      <c r="AF73" s="23" t="str">
        <f t="shared" si="31"/>
        <v/>
      </c>
      <c r="AG73" s="123" t="str">
        <f t="shared" si="28"/>
        <v/>
      </c>
      <c r="AH73" s="123"/>
    </row>
    <row r="74" spans="1:34" ht="30" customHeight="1" thickTop="1" thickBot="1">
      <c r="A74" s="153"/>
      <c r="B74" s="153"/>
      <c r="C74" s="12"/>
      <c r="D74" s="12"/>
      <c r="E74" s="12"/>
      <c r="F74" s="13" t="str">
        <f t="shared" si="29"/>
        <v/>
      </c>
      <c r="G74" s="14"/>
      <c r="H74" s="15" t="str">
        <f>IF(ISNUMBER(C74),VLOOKUP(C74,magasin!A:I,5,FALSE),"")</f>
        <v/>
      </c>
      <c r="I74" s="15"/>
      <c r="J74" s="15"/>
      <c r="K74" s="16"/>
      <c r="L74" s="44" t="str">
        <f t="shared" si="22"/>
        <v/>
      </c>
      <c r="M74" s="18" t="str">
        <f t="shared" si="30"/>
        <v/>
      </c>
      <c r="N74" s="13" t="str">
        <f t="shared" si="32"/>
        <v/>
      </c>
      <c r="O74" s="14"/>
      <c r="P74" s="15"/>
      <c r="Q74" s="15"/>
      <c r="R74" s="15"/>
      <c r="S74" s="17" t="str">
        <f t="shared" si="33"/>
        <v/>
      </c>
      <c r="T74" s="19" t="str">
        <f t="shared" si="34"/>
        <v/>
      </c>
      <c r="U74" s="20" t="str">
        <f t="shared" si="23"/>
        <v/>
      </c>
      <c r="V74" s="21" t="str">
        <f t="shared" si="35"/>
        <v/>
      </c>
      <c r="W74" s="170"/>
      <c r="X74" s="118"/>
      <c r="Y74" s="47" t="str">
        <f t="shared" si="24"/>
        <v/>
      </c>
      <c r="Z74" s="118"/>
      <c r="AA74" s="44" t="str">
        <f t="shared" si="25"/>
        <v/>
      </c>
      <c r="AB74" s="44" t="str">
        <f t="shared" si="26"/>
        <v/>
      </c>
      <c r="AC74" s="22"/>
      <c r="AD74" s="129"/>
      <c r="AE74" s="177" t="str">
        <f t="shared" si="27"/>
        <v/>
      </c>
      <c r="AF74" s="23" t="str">
        <f t="shared" si="31"/>
        <v/>
      </c>
      <c r="AG74" s="123" t="str">
        <f t="shared" si="28"/>
        <v/>
      </c>
      <c r="AH74" s="123"/>
    </row>
    <row r="75" spans="1:34" ht="30" customHeight="1" thickTop="1" thickBot="1">
      <c r="A75" s="153"/>
      <c r="B75" s="153"/>
      <c r="C75" s="12"/>
      <c r="D75" s="12"/>
      <c r="E75" s="12"/>
      <c r="F75" s="13" t="str">
        <f t="shared" si="29"/>
        <v/>
      </c>
      <c r="G75" s="14"/>
      <c r="H75" s="15" t="str">
        <f>IF(ISNUMBER(C75),VLOOKUP(C75,magasin!A:I,5,FALSE),"")</f>
        <v/>
      </c>
      <c r="I75" s="15"/>
      <c r="J75" s="15"/>
      <c r="K75" s="16"/>
      <c r="L75" s="44" t="str">
        <f t="shared" si="22"/>
        <v/>
      </c>
      <c r="M75" s="18" t="str">
        <f t="shared" si="30"/>
        <v/>
      </c>
      <c r="N75" s="13" t="str">
        <f t="shared" si="32"/>
        <v/>
      </c>
      <c r="O75" s="14"/>
      <c r="P75" s="15"/>
      <c r="Q75" s="15"/>
      <c r="R75" s="15"/>
      <c r="S75" s="17" t="str">
        <f t="shared" si="33"/>
        <v/>
      </c>
      <c r="T75" s="19" t="str">
        <f t="shared" si="34"/>
        <v/>
      </c>
      <c r="U75" s="20" t="str">
        <f t="shared" si="23"/>
        <v/>
      </c>
      <c r="V75" s="21" t="str">
        <f t="shared" si="35"/>
        <v/>
      </c>
      <c r="W75" s="170"/>
      <c r="X75" s="118"/>
      <c r="Y75" s="47" t="str">
        <f t="shared" si="24"/>
        <v/>
      </c>
      <c r="Z75" s="118"/>
      <c r="AA75" s="44" t="str">
        <f t="shared" si="25"/>
        <v/>
      </c>
      <c r="AB75" s="44" t="str">
        <f t="shared" si="26"/>
        <v/>
      </c>
      <c r="AC75" s="22"/>
      <c r="AD75" s="129"/>
      <c r="AE75" s="177" t="str">
        <f t="shared" si="27"/>
        <v/>
      </c>
      <c r="AF75" s="23" t="str">
        <f t="shared" si="31"/>
        <v/>
      </c>
      <c r="AG75" s="123" t="str">
        <f t="shared" si="28"/>
        <v/>
      </c>
      <c r="AH75" s="123"/>
    </row>
    <row r="76" spans="1:34" ht="30" customHeight="1" thickTop="1" thickBot="1">
      <c r="A76" s="153"/>
      <c r="B76" s="153"/>
      <c r="C76" s="12"/>
      <c r="D76" s="12"/>
      <c r="E76" s="12"/>
      <c r="F76" s="13" t="str">
        <f t="shared" si="29"/>
        <v/>
      </c>
      <c r="G76" s="14"/>
      <c r="H76" s="15" t="str">
        <f>IF(ISNUMBER(C76),VLOOKUP(C76,magasin!A:I,5,FALSE),"")</f>
        <v/>
      </c>
      <c r="I76" s="15"/>
      <c r="J76" s="15"/>
      <c r="K76" s="16"/>
      <c r="L76" s="44" t="str">
        <f t="shared" si="22"/>
        <v/>
      </c>
      <c r="M76" s="18" t="str">
        <f t="shared" si="30"/>
        <v/>
      </c>
      <c r="N76" s="13" t="str">
        <f t="shared" si="32"/>
        <v/>
      </c>
      <c r="O76" s="14"/>
      <c r="P76" s="15"/>
      <c r="Q76" s="15"/>
      <c r="R76" s="15"/>
      <c r="S76" s="17" t="str">
        <f t="shared" si="33"/>
        <v/>
      </c>
      <c r="T76" s="19" t="str">
        <f t="shared" si="34"/>
        <v/>
      </c>
      <c r="U76" s="20" t="str">
        <f t="shared" si="23"/>
        <v/>
      </c>
      <c r="V76" s="21" t="str">
        <f t="shared" si="35"/>
        <v/>
      </c>
      <c r="W76" s="170"/>
      <c r="X76" s="118"/>
      <c r="Y76" s="47" t="str">
        <f t="shared" si="24"/>
        <v/>
      </c>
      <c r="Z76" s="118"/>
      <c r="AA76" s="44" t="str">
        <f t="shared" si="25"/>
        <v/>
      </c>
      <c r="AB76" s="44" t="str">
        <f t="shared" si="26"/>
        <v/>
      </c>
      <c r="AC76" s="22"/>
      <c r="AD76" s="129"/>
      <c r="AE76" s="177" t="str">
        <f t="shared" si="27"/>
        <v/>
      </c>
      <c r="AF76" s="23" t="str">
        <f t="shared" si="31"/>
        <v/>
      </c>
      <c r="AG76" s="123" t="str">
        <f t="shared" si="28"/>
        <v/>
      </c>
      <c r="AH76" s="123"/>
    </row>
    <row r="77" spans="1:34" ht="16.5" thickTop="1"/>
  </sheetData>
  <mergeCells count="41">
    <mergeCell ref="B3:B4"/>
    <mergeCell ref="U3:U4"/>
    <mergeCell ref="L2:L4"/>
    <mergeCell ref="S2:S4"/>
    <mergeCell ref="M2:M4"/>
    <mergeCell ref="T2:T4"/>
    <mergeCell ref="N3:N4"/>
    <mergeCell ref="E2:K2"/>
    <mergeCell ref="K3:K4"/>
    <mergeCell ref="D3:D4"/>
    <mergeCell ref="H3:H4"/>
    <mergeCell ref="I3:I4"/>
    <mergeCell ref="E3:E4"/>
    <mergeCell ref="F3:F4"/>
    <mergeCell ref="G3:G4"/>
    <mergeCell ref="B2:D2"/>
    <mergeCell ref="C3:C4"/>
    <mergeCell ref="N2:R2"/>
    <mergeCell ref="O3:O4"/>
    <mergeCell ref="F1:Q1"/>
    <mergeCell ref="AC3:AC4"/>
    <mergeCell ref="J3:J4"/>
    <mergeCell ref="P3:P4"/>
    <mergeCell ref="Q3:Q4"/>
    <mergeCell ref="R3:R4"/>
    <mergeCell ref="A2:A4"/>
    <mergeCell ref="U2:V2"/>
    <mergeCell ref="W3:W4"/>
    <mergeCell ref="W2:X2"/>
    <mergeCell ref="AH2:AH4"/>
    <mergeCell ref="AG2:AG4"/>
    <mergeCell ref="AD3:AD4"/>
    <mergeCell ref="AC2:AD2"/>
    <mergeCell ref="X3:X4"/>
    <mergeCell ref="Y2:Y4"/>
    <mergeCell ref="Z3:Z4"/>
    <mergeCell ref="AA2:AA4"/>
    <mergeCell ref="AB2:AB4"/>
    <mergeCell ref="AF2:AF4"/>
    <mergeCell ref="V3:V4"/>
    <mergeCell ref="AE2:AE4"/>
  </mergeCells>
  <conditionalFormatting sqref="N2:O2 N5:O1048576">
    <cfRule type="cellIs" dxfId="120" priority="196" operator="equal">
      <formula>"à comptabiliser"</formula>
    </cfRule>
    <cfRule type="cellIs" dxfId="119" priority="197" operator="equal">
      <formula>"Réclamer Facture"</formula>
    </cfRule>
    <cfRule type="cellIs" dxfId="118" priority="198" operator="equal">
      <formula>"Facture Antidatée"</formula>
    </cfRule>
    <cfRule type="expression" dxfId="117" priority="203">
      <formula>"SI(M6&lt;F6;""Facture Antidatée"";SI(ET(ESTNUM(H6);ESTVIDE(M6));$G$1""Réclamer Facture"";SI(ET(ESTNUM(M6);ESTNUM(H6));""à comptabiliser"";"""")))"</formula>
    </cfRule>
    <cfRule type="containsText" dxfId="116" priority="204" operator="containsText" text="Facture antidatée">
      <formula>NOT(ISERROR(SEARCH("Facture antidatée",N2)))</formula>
    </cfRule>
  </conditionalFormatting>
  <conditionalFormatting sqref="F5:F76">
    <cfRule type="expression" dxfId="115" priority="202">
      <formula>"SI(ET(ESTVIDE(H6);ESTNUM(G6);ESTNUM(M6));""Réclamer Réception"";SI(ET(ESTNUM(M6);ESTVIDE(G6);ESTVIDE(H6));""Absence de Réception"";""""))"</formula>
    </cfRule>
  </conditionalFormatting>
  <conditionalFormatting sqref="F2 F5:F1048576">
    <cfRule type="cellIs" dxfId="114" priority="199" operator="equal">
      <formula>"Absence de Réception"</formula>
    </cfRule>
    <cfRule type="cellIs" dxfId="113" priority="200" operator="equal">
      <formula>"Réclamer Réception"</formula>
    </cfRule>
    <cfRule type="cellIs" dxfId="112" priority="201" operator="equal">
      <formula>"Réclamer Réception"</formula>
    </cfRule>
  </conditionalFormatting>
  <conditionalFormatting sqref="S1 S5:S1048576">
    <cfRule type="cellIs" dxfId="111" priority="195" operator="equal">
      <formula>""""""</formula>
    </cfRule>
  </conditionalFormatting>
  <conditionalFormatting sqref="F2:F1048576">
    <cfRule type="cellIs" dxfId="110" priority="185" operator="equal">
      <formula>"OK"</formula>
    </cfRule>
    <cfRule type="cellIs" dxfId="109" priority="186" operator="equal">
      <formula>"Absence de Réception"</formula>
    </cfRule>
    <cfRule type="cellIs" dxfId="108" priority="187" operator="equal">
      <formula>"Réclamer Réception"</formula>
    </cfRule>
    <cfRule type="cellIs" dxfId="107" priority="188" operator="equal">
      <formula>"OK"</formula>
    </cfRule>
    <cfRule type="cellIs" dxfId="106" priority="189" operator="equal">
      <formula>"OK"</formula>
    </cfRule>
  </conditionalFormatting>
  <conditionalFormatting sqref="P3:P4 N2:O1048576">
    <cfRule type="cellIs" dxfId="105" priority="182" operator="equal">
      <formula>"Réclamer Facture"</formula>
    </cfRule>
    <cfRule type="cellIs" dxfId="104" priority="183" operator="equal">
      <formula>"Facture Antidatée"</formula>
    </cfRule>
    <cfRule type="cellIs" dxfId="103" priority="184" operator="equal">
      <formula>"à comptabiliser"</formula>
    </cfRule>
  </conditionalFormatting>
  <conditionalFormatting sqref="AF1:AF1048576 AG2:AH4 AE2:AE4">
    <cfRule type="cellIs" dxfId="102" priority="72" operator="equal">
      <formula>"paiement à temps"</formula>
    </cfRule>
    <cfRule type="cellIs" dxfId="101" priority="73" operator="equal">
      <formula>"Retard de paiement,pensez à comptabiliser la provision"</formula>
    </cfRule>
  </conditionalFormatting>
  <conditionalFormatting sqref="AF1:AF1048576 AG2:AH4 AE2:AE4">
    <cfRule type="cellIs" dxfId="100" priority="18" operator="equal">
      <formula>"Dépassement du délai de paiement, Pensez à comptabiliser la Provision"</formula>
    </cfRule>
  </conditionalFormatting>
  <conditionalFormatting sqref="M1:M1048576">
    <cfRule type="cellIs" dxfId="99" priority="11" operator="equal">
      <formula>"Retard de paiement éventuel dû au retard du traitement de la réception"</formula>
    </cfRule>
    <cfRule type="cellIs" dxfId="98" priority="14" operator="equal">
      <formula>"à temps"</formula>
    </cfRule>
  </conditionalFormatting>
  <conditionalFormatting sqref="J70 J72 J74 J76 J14 J16 J18 J20 J22 J24 J26 J28 J30 J32 J34 J36 J38 J40 J42 J44 J46 J48 J50 J52 J54 J56 J58 J60 J62 J64 J66 J68 M12">
    <cfRule type="cellIs" dxfId="97" priority="13" operator="equal">
      <formula>"Retard de paiement éventuel dû au retard du traitement de la réception"</formula>
    </cfRule>
  </conditionalFormatting>
  <conditionalFormatting sqref="F1:F1048576">
    <cfRule type="cellIs" dxfId="96" priority="1" operator="equal">
      <formula>"Réceptionner"</formula>
    </cfRule>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sheetPr codeName="Feuil6"/>
  <dimension ref="A1:H91"/>
  <sheetViews>
    <sheetView workbookViewId="0">
      <selection activeCell="A8" sqref="A8"/>
    </sheetView>
  </sheetViews>
  <sheetFormatPr baseColWidth="10" defaultRowHeight="15"/>
  <cols>
    <col min="1" max="1" width="6.7109375" customWidth="1"/>
    <col min="2" max="2" width="26.42578125" customWidth="1"/>
    <col min="3" max="3" width="15.140625" customWidth="1"/>
    <col min="4" max="4" width="15.140625" style="154" customWidth="1"/>
    <col min="7" max="7" width="13.7109375" customWidth="1"/>
    <col min="8" max="8" width="17.140625" customWidth="1"/>
  </cols>
  <sheetData>
    <row r="1" spans="1:8" ht="15.75" thickBot="1"/>
    <row r="2" spans="1:8" ht="16.5" thickBot="1">
      <c r="C2" s="220" t="s">
        <v>177</v>
      </c>
      <c r="D2" s="221"/>
      <c r="E2" s="221"/>
      <c r="F2" s="222"/>
    </row>
    <row r="3" spans="1:8" ht="15.75" thickBot="1">
      <c r="G3" s="155" t="s">
        <v>164</v>
      </c>
      <c r="H3" s="156">
        <f ca="1">TODAY()</f>
        <v>41756</v>
      </c>
    </row>
    <row r="4" spans="1:8" ht="16.5" customHeight="1" thickBot="1">
      <c r="A4" s="215" t="s">
        <v>176</v>
      </c>
      <c r="B4" s="215" t="s">
        <v>160</v>
      </c>
      <c r="C4" s="218" t="s">
        <v>174</v>
      </c>
      <c r="D4" s="219"/>
      <c r="E4" s="218" t="s">
        <v>162</v>
      </c>
      <c r="F4" s="219"/>
      <c r="G4" s="215" t="s">
        <v>175</v>
      </c>
      <c r="H4" s="215" t="s">
        <v>172</v>
      </c>
    </row>
    <row r="5" spans="1:8" ht="15" customHeight="1">
      <c r="A5" s="216"/>
      <c r="B5" s="216"/>
      <c r="C5" s="215" t="s">
        <v>159</v>
      </c>
      <c r="D5" s="223" t="s">
        <v>161</v>
      </c>
      <c r="E5" s="215" t="s">
        <v>163</v>
      </c>
      <c r="F5" s="215" t="s">
        <v>173</v>
      </c>
      <c r="G5" s="216"/>
      <c r="H5" s="216"/>
    </row>
    <row r="6" spans="1:8">
      <c r="A6" s="216"/>
      <c r="B6" s="216"/>
      <c r="C6" s="216"/>
      <c r="D6" s="224"/>
      <c r="E6" s="216"/>
      <c r="F6" s="216"/>
      <c r="G6" s="216"/>
      <c r="H6" s="216"/>
    </row>
    <row r="7" spans="1:8" ht="15.75" thickBot="1">
      <c r="A7" s="216"/>
      <c r="B7" s="217"/>
      <c r="C7" s="217"/>
      <c r="D7" s="225"/>
      <c r="E7" s="217"/>
      <c r="F7" s="217"/>
      <c r="G7" s="217"/>
      <c r="H7" s="217"/>
    </row>
    <row r="8" spans="1:8">
      <c r="A8" s="169">
        <v>1</v>
      </c>
      <c r="B8" s="167" t="str">
        <f>IF(ISNUMBER(C8),VLOOKUP(C8,'import-export'!A5:D255,4,FALSE),"")</f>
        <v>CGM</v>
      </c>
      <c r="C8" s="159">
        <v>12</v>
      </c>
      <c r="D8" s="160">
        <f>IF(ISNUMBER(C8),VLOOKUP(C8,'import-export'!A2:P255,16,FALSE),"")</f>
        <v>41739</v>
      </c>
      <c r="E8" s="159" t="str">
        <f>IF(ISNUMBER(#REF!),H3-#REF!,"")</f>
        <v/>
      </c>
      <c r="F8" s="159"/>
      <c r="G8" s="159">
        <f>IF(ISNUMBER(C8),VLOOKUP(C8,'import-export'!A2:D255,3,FALSE),"")</f>
        <v>4501081526</v>
      </c>
      <c r="H8" s="159">
        <f>+IF(ISNUMBER(C8),VLOOKUP(C8,'import-export'!A2:W255,23,FALSE),"")</f>
        <v>12203</v>
      </c>
    </row>
    <row r="9" spans="1:8">
      <c r="A9" s="169">
        <v>2</v>
      </c>
      <c r="B9" s="168">
        <f>IF(ISNUMBER(C9),VLOOKUP(C9,'import-export'!A6:D256,4,FALSE),"")</f>
        <v>0</v>
      </c>
      <c r="C9" s="157">
        <v>14</v>
      </c>
      <c r="D9" s="158">
        <f>IF(ISNUMBER(C9),VLOOKUP(C9,'import-export'!A3:P256,16,FALSE),"")</f>
        <v>41750</v>
      </c>
      <c r="E9" s="157" t="str">
        <f>IF(ISNUMBER(#REF!),H4-#REF!,"")</f>
        <v/>
      </c>
      <c r="F9" s="157"/>
      <c r="G9" s="157">
        <f>IF(ISNUMBER(C9),VLOOKUP(C9,'import-export'!A3:D256,3,FALSE),"")</f>
        <v>4300053586</v>
      </c>
      <c r="H9" s="159">
        <f>+IF(ISNUMBER(C9),VLOOKUP(C9,'import-export'!A3:W256,23,FALSE),"")</f>
        <v>0</v>
      </c>
    </row>
    <row r="10" spans="1:8">
      <c r="A10" s="169">
        <v>3</v>
      </c>
      <c r="B10" s="168" t="str">
        <f>IF(ISNUMBER(C10),VLOOKUP(C10,'import-export'!A7:D257,4,FALSE),"")</f>
        <v/>
      </c>
      <c r="C10" s="157"/>
      <c r="D10" s="158" t="str">
        <f>IF(ISNUMBER(C10),VLOOKUP(C10,'import-export'!A4:P257,16,FALSE),"")</f>
        <v/>
      </c>
      <c r="E10" s="157" t="str">
        <f>IF(ISNUMBER(#REF!),H5-#REF!,"")</f>
        <v/>
      </c>
      <c r="F10" s="157"/>
      <c r="G10" s="157" t="str">
        <f>IF(ISNUMBER(C10),VLOOKUP(C10,'import-export'!A4:D257,3,FALSE),"")</f>
        <v/>
      </c>
      <c r="H10" s="159" t="str">
        <f>+IF(ISNUMBER(C10),VLOOKUP(C10,'import-export'!A4:W257,23,FALSE),"")</f>
        <v/>
      </c>
    </row>
    <row r="11" spans="1:8">
      <c r="A11" s="169">
        <v>4</v>
      </c>
      <c r="B11" s="168" t="str">
        <f>IF(ISNUMBER(C11),VLOOKUP(C11,'import-export'!A8:D258,4,FALSE),"")</f>
        <v/>
      </c>
      <c r="C11" s="157"/>
      <c r="D11" s="158" t="str">
        <f>IF(ISNUMBER(C11),VLOOKUP(C11,'import-export'!A5:P258,16,FALSE),"")</f>
        <v/>
      </c>
      <c r="E11" s="157" t="str">
        <f>IF(ISNUMBER(#REF!),H6-#REF!,"")</f>
        <v/>
      </c>
      <c r="F11" s="157"/>
      <c r="G11" s="157" t="str">
        <f>IF(ISNUMBER(C11),VLOOKUP(C11,'import-export'!A5:D258,3,FALSE),"")</f>
        <v/>
      </c>
      <c r="H11" s="159" t="str">
        <f>+IF(ISNUMBER(C11),VLOOKUP(C11,'import-export'!A5:W258,23,FALSE),"")</f>
        <v/>
      </c>
    </row>
    <row r="12" spans="1:8">
      <c r="A12" s="169">
        <v>5</v>
      </c>
      <c r="B12" s="168" t="str">
        <f>IF(ISNUMBER(C12),VLOOKUP(C12,'import-export'!A9:D259,4,FALSE),"")</f>
        <v/>
      </c>
      <c r="C12" s="157"/>
      <c r="D12" s="158" t="str">
        <f>IF(ISNUMBER(C12),VLOOKUP(C12,'import-export'!A6:P259,16,FALSE),"")</f>
        <v/>
      </c>
      <c r="E12" s="157" t="str">
        <f>IF(ISNUMBER(#REF!),H7-#REF!,"")</f>
        <v/>
      </c>
      <c r="F12" s="157"/>
      <c r="G12" s="157" t="str">
        <f>IF(ISNUMBER(C12),VLOOKUP(C12,'import-export'!A6:D259,3,FALSE),"")</f>
        <v/>
      </c>
      <c r="H12" s="159" t="str">
        <f>+IF(ISNUMBER(C12),VLOOKUP(C12,'import-export'!A6:W259,23,FALSE),"")</f>
        <v/>
      </c>
    </row>
    <row r="13" spans="1:8">
      <c r="A13" s="169">
        <v>6</v>
      </c>
      <c r="B13" s="168" t="str">
        <f>IF(ISNUMBER(C13),VLOOKUP(C13,'import-export'!A10:D260,4,FALSE),"")</f>
        <v/>
      </c>
      <c r="C13" s="157"/>
      <c r="D13" s="158" t="str">
        <f>IF(ISNUMBER(C13),VLOOKUP(C13,'import-export'!A7:P260,16,FALSE),"")</f>
        <v/>
      </c>
      <c r="E13" s="157" t="str">
        <f>IF(ISNUMBER(#REF!),H8-#REF!,"")</f>
        <v/>
      </c>
      <c r="F13" s="157"/>
      <c r="G13" s="157" t="str">
        <f>IF(ISNUMBER(C13),VLOOKUP(C13,'import-export'!A7:D260,3,FALSE),"")</f>
        <v/>
      </c>
      <c r="H13" s="159" t="str">
        <f>+IF(ISNUMBER(C13),VLOOKUP(C13,'import-export'!A7:W260,23,FALSE),"")</f>
        <v/>
      </c>
    </row>
    <row r="14" spans="1:8">
      <c r="A14" s="169">
        <v>7</v>
      </c>
      <c r="B14" s="168" t="str">
        <f>IF(ISNUMBER(C14),VLOOKUP(C14,'import-export'!A11:D261,4,FALSE),"")</f>
        <v/>
      </c>
      <c r="C14" s="157"/>
      <c r="D14" s="158" t="str">
        <f>IF(ISNUMBER(C14),VLOOKUP(C14,'import-export'!A8:P261,16,FALSE),"")</f>
        <v/>
      </c>
      <c r="E14" s="157" t="str">
        <f>IF(ISNUMBER(#REF!),H9-#REF!,"")</f>
        <v/>
      </c>
      <c r="F14" s="157"/>
      <c r="G14" s="157" t="str">
        <f>IF(ISNUMBER(C14),VLOOKUP(C14,'import-export'!A8:D261,3,FALSE),"")</f>
        <v/>
      </c>
      <c r="H14" s="159" t="str">
        <f>+IF(ISNUMBER(C14),VLOOKUP(C14,'import-export'!A8:W261,23,FALSE),"")</f>
        <v/>
      </c>
    </row>
    <row r="15" spans="1:8">
      <c r="A15" s="169">
        <v>8</v>
      </c>
      <c r="B15" s="168" t="str">
        <f>IF(ISNUMBER(C15),VLOOKUP(C15,'import-export'!A12:D262,4,FALSE),"")</f>
        <v/>
      </c>
      <c r="C15" s="157"/>
      <c r="D15" s="158" t="str">
        <f>IF(ISNUMBER(C15),VLOOKUP(C15,'import-export'!A9:P262,16,FALSE),"")</f>
        <v/>
      </c>
      <c r="E15" s="157" t="str">
        <f>IF(ISNUMBER(#REF!),H10-#REF!,"")</f>
        <v/>
      </c>
      <c r="F15" s="157"/>
      <c r="G15" s="157" t="str">
        <f>IF(ISNUMBER(C15),VLOOKUP(C15,'import-export'!A9:D262,3,FALSE),"")</f>
        <v/>
      </c>
      <c r="H15" s="159" t="str">
        <f>+IF(ISNUMBER(C15),VLOOKUP(C15,'import-export'!A9:W262,23,FALSE),"")</f>
        <v/>
      </c>
    </row>
    <row r="16" spans="1:8">
      <c r="A16" s="169">
        <v>9</v>
      </c>
      <c r="B16" s="168" t="str">
        <f>IF(ISNUMBER(C16),VLOOKUP(C16,'import-export'!A13:D263,4,FALSE),"")</f>
        <v/>
      </c>
      <c r="C16" s="157"/>
      <c r="D16" s="158" t="str">
        <f>IF(ISNUMBER(C16),VLOOKUP(C16,'import-export'!A10:P263,16,FALSE),"")</f>
        <v/>
      </c>
      <c r="E16" s="157" t="str">
        <f>IF(ISNUMBER(#REF!),H11-#REF!,"")</f>
        <v/>
      </c>
      <c r="F16" s="157"/>
      <c r="G16" s="157" t="str">
        <f>IF(ISNUMBER(C16),VLOOKUP(C16,'import-export'!A10:D263,3,FALSE),"")</f>
        <v/>
      </c>
      <c r="H16" s="159" t="str">
        <f>+IF(ISNUMBER(C16),VLOOKUP(C16,'import-export'!A10:W263,23,FALSE),"")</f>
        <v/>
      </c>
    </row>
    <row r="17" spans="1:8">
      <c r="A17" s="169">
        <v>10</v>
      </c>
      <c r="B17" s="168" t="str">
        <f>IF(ISNUMBER(C17),VLOOKUP(C17,'import-export'!A14:D264,4,FALSE),"")</f>
        <v/>
      </c>
      <c r="C17" s="157"/>
      <c r="D17" s="158" t="str">
        <f>IF(ISNUMBER(C17),VLOOKUP(C17,'import-export'!A11:P264,16,FALSE),"")</f>
        <v/>
      </c>
      <c r="E17" s="157" t="str">
        <f>IF(ISNUMBER(#REF!),H12-#REF!,"")</f>
        <v/>
      </c>
      <c r="F17" s="157"/>
      <c r="G17" s="157" t="str">
        <f>IF(ISNUMBER(C17),VLOOKUP(C17,'import-export'!A11:D264,3,FALSE),"")</f>
        <v/>
      </c>
      <c r="H17" s="159" t="str">
        <f>+IF(ISNUMBER(C17),VLOOKUP(C17,'import-export'!A11:W264,23,FALSE),"")</f>
        <v/>
      </c>
    </row>
    <row r="18" spans="1:8">
      <c r="A18" s="169">
        <v>11</v>
      </c>
      <c r="B18" s="168" t="str">
        <f>IF(ISNUMBER(C18),VLOOKUP(C18,'import-export'!A15:D265,4,FALSE),"")</f>
        <v/>
      </c>
      <c r="C18" s="157"/>
      <c r="D18" s="158" t="str">
        <f>IF(ISNUMBER(C18),VLOOKUP(C18,'import-export'!A12:P265,16,FALSE),"")</f>
        <v/>
      </c>
      <c r="E18" s="157" t="str">
        <f>IF(ISNUMBER(#REF!),H13-#REF!,"")</f>
        <v/>
      </c>
      <c r="F18" s="157"/>
      <c r="G18" s="157" t="str">
        <f>IF(ISNUMBER(C18),VLOOKUP(C18,'import-export'!A12:D265,3,FALSE),"")</f>
        <v/>
      </c>
      <c r="H18" s="159" t="str">
        <f>+IF(ISNUMBER(C18),VLOOKUP(C18,'import-export'!A12:W265,23,FALSE),"")</f>
        <v/>
      </c>
    </row>
    <row r="19" spans="1:8">
      <c r="A19" s="169">
        <v>12</v>
      </c>
      <c r="B19" s="168" t="str">
        <f>IF(ISNUMBER(C19),VLOOKUP(C19,'import-export'!A16:D266,4,FALSE),"")</f>
        <v/>
      </c>
      <c r="C19" s="157"/>
      <c r="D19" s="158" t="str">
        <f>IF(ISNUMBER(C19),VLOOKUP(C19,'import-export'!A13:P266,16,FALSE),"")</f>
        <v/>
      </c>
      <c r="E19" s="157" t="str">
        <f>IF(ISNUMBER(#REF!),H14-#REF!,"")</f>
        <v/>
      </c>
      <c r="F19" s="157"/>
      <c r="G19" s="157" t="str">
        <f>IF(ISNUMBER(C19),VLOOKUP(C19,'import-export'!A13:D266,3,FALSE),"")</f>
        <v/>
      </c>
      <c r="H19" s="159" t="str">
        <f>+IF(ISNUMBER(C19),VLOOKUP(C19,'import-export'!A13:W266,23,FALSE),"")</f>
        <v/>
      </c>
    </row>
    <row r="20" spans="1:8">
      <c r="A20" s="169">
        <v>13</v>
      </c>
      <c r="B20" s="168" t="str">
        <f>IF(ISNUMBER(C20),VLOOKUP(C20,'import-export'!A17:D267,4,FALSE),"")</f>
        <v/>
      </c>
      <c r="C20" s="157"/>
      <c r="D20" s="158" t="str">
        <f>IF(ISNUMBER(C20),VLOOKUP(C20,'import-export'!A14:P267,16,FALSE),"")</f>
        <v/>
      </c>
      <c r="E20" s="157" t="str">
        <f>IF(ISNUMBER(#REF!),H15-#REF!,"")</f>
        <v/>
      </c>
      <c r="F20" s="157"/>
      <c r="G20" s="157" t="str">
        <f>IF(ISNUMBER(C20),VLOOKUP(C20,'import-export'!A14:D267,3,FALSE),"")</f>
        <v/>
      </c>
      <c r="H20" s="159" t="str">
        <f>+IF(ISNUMBER(C20),VLOOKUP(C20,'import-export'!A14:W267,23,FALSE),"")</f>
        <v/>
      </c>
    </row>
    <row r="21" spans="1:8">
      <c r="A21" s="169">
        <v>14</v>
      </c>
      <c r="B21" s="168" t="str">
        <f>IF(ISNUMBER(C21),VLOOKUP(C21,'import-export'!A18:D268,4,FALSE),"")</f>
        <v/>
      </c>
      <c r="C21" s="157"/>
      <c r="D21" s="158" t="str">
        <f>IF(ISNUMBER(C21),VLOOKUP(C21,'import-export'!A15:P268,16,FALSE),"")</f>
        <v/>
      </c>
      <c r="E21" s="157" t="str">
        <f>IF(ISNUMBER(#REF!),H16-#REF!,"")</f>
        <v/>
      </c>
      <c r="F21" s="157"/>
      <c r="G21" s="157" t="str">
        <f>IF(ISNUMBER(C21),VLOOKUP(C21,'import-export'!A15:D268,3,FALSE),"")</f>
        <v/>
      </c>
      <c r="H21" s="159" t="str">
        <f>+IF(ISNUMBER(C21),VLOOKUP(C21,'import-export'!A15:W268,23,FALSE),"")</f>
        <v/>
      </c>
    </row>
    <row r="22" spans="1:8">
      <c r="A22" s="169">
        <v>15</v>
      </c>
      <c r="B22" s="168" t="str">
        <f>IF(ISNUMBER(C22),VLOOKUP(C22,'import-export'!A19:D269,4,FALSE),"")</f>
        <v/>
      </c>
      <c r="C22" s="157"/>
      <c r="D22" s="158" t="str">
        <f>IF(ISNUMBER(C22),VLOOKUP(C22,'import-export'!A16:P269,16,FALSE),"")</f>
        <v/>
      </c>
      <c r="E22" s="157" t="str">
        <f>IF(ISNUMBER(#REF!),H17-#REF!,"")</f>
        <v/>
      </c>
      <c r="F22" s="157"/>
      <c r="G22" s="157" t="str">
        <f>IF(ISNUMBER(C22),VLOOKUP(C22,'import-export'!A16:D269,3,FALSE),"")</f>
        <v/>
      </c>
      <c r="H22" s="159" t="str">
        <f>+IF(ISNUMBER(C22),VLOOKUP(C22,'import-export'!A16:W269,23,FALSE),"")</f>
        <v/>
      </c>
    </row>
    <row r="23" spans="1:8">
      <c r="A23" s="169">
        <v>16</v>
      </c>
      <c r="B23" s="168" t="str">
        <f>IF(ISNUMBER(C23),VLOOKUP(C23,'import-export'!A20:D270,4,FALSE),"")</f>
        <v/>
      </c>
      <c r="C23" s="157"/>
      <c r="D23" s="158" t="str">
        <f>IF(ISNUMBER(C23),VLOOKUP(C23,'import-export'!A17:P270,16,FALSE),"")</f>
        <v/>
      </c>
      <c r="E23" s="157" t="str">
        <f>IF(ISNUMBER(#REF!),H18-#REF!,"")</f>
        <v/>
      </c>
      <c r="F23" s="157"/>
      <c r="G23" s="157" t="str">
        <f>IF(ISNUMBER(C23),VLOOKUP(C23,'import-export'!A17:D270,3,FALSE),"")</f>
        <v/>
      </c>
      <c r="H23" s="159" t="str">
        <f>+IF(ISNUMBER(C23),VLOOKUP(C23,'import-export'!A17:W270,23,FALSE),"")</f>
        <v/>
      </c>
    </row>
    <row r="24" spans="1:8">
      <c r="A24" s="169">
        <v>17</v>
      </c>
      <c r="B24" s="168" t="str">
        <f>IF(ISNUMBER(C24),VLOOKUP(C24,'import-export'!A21:D271,4,FALSE),"")</f>
        <v/>
      </c>
      <c r="C24" s="157"/>
      <c r="D24" s="158" t="str">
        <f>IF(ISNUMBER(C24),VLOOKUP(C24,'import-export'!A18:P271,16,FALSE),"")</f>
        <v/>
      </c>
      <c r="E24" s="157" t="str">
        <f>IF(ISNUMBER(#REF!),H19-#REF!,"")</f>
        <v/>
      </c>
      <c r="F24" s="157"/>
      <c r="G24" s="157" t="str">
        <f>IF(ISNUMBER(C24),VLOOKUP(C24,'import-export'!A18:D271,3,FALSE),"")</f>
        <v/>
      </c>
      <c r="H24" s="159" t="str">
        <f>+IF(ISNUMBER(C24),VLOOKUP(C24,'import-export'!A18:W271,23,FALSE),"")</f>
        <v/>
      </c>
    </row>
    <row r="25" spans="1:8">
      <c r="A25" s="169">
        <v>18</v>
      </c>
      <c r="B25" s="168" t="str">
        <f>IF(ISNUMBER(C25),VLOOKUP(C25,'import-export'!A22:D272,4,FALSE),"")</f>
        <v/>
      </c>
      <c r="C25" s="157"/>
      <c r="D25" s="158" t="str">
        <f>IF(ISNUMBER(C25),VLOOKUP(C25,'import-export'!A19:P272,16,FALSE),"")</f>
        <v/>
      </c>
      <c r="E25" s="157" t="str">
        <f>IF(ISNUMBER(#REF!),H20-#REF!,"")</f>
        <v/>
      </c>
      <c r="F25" s="157"/>
      <c r="G25" s="157" t="str">
        <f>IF(ISNUMBER(C25),VLOOKUP(C25,'import-export'!A19:D272,3,FALSE),"")</f>
        <v/>
      </c>
      <c r="H25" s="159" t="str">
        <f>+IF(ISNUMBER(C25),VLOOKUP(C25,'import-export'!A19:W272,23,FALSE),"")</f>
        <v/>
      </c>
    </row>
    <row r="26" spans="1:8">
      <c r="A26" s="169">
        <v>19</v>
      </c>
      <c r="B26" s="168" t="str">
        <f>IF(ISNUMBER(C26),VLOOKUP(C26,'import-export'!A23:D273,4,FALSE),"")</f>
        <v/>
      </c>
      <c r="C26" s="157"/>
      <c r="D26" s="158" t="str">
        <f>IF(ISNUMBER(C26),VLOOKUP(C26,'import-export'!A20:P273,16,FALSE),"")</f>
        <v/>
      </c>
      <c r="E26" s="157" t="str">
        <f>IF(ISNUMBER(#REF!),H21-#REF!,"")</f>
        <v/>
      </c>
      <c r="F26" s="157"/>
      <c r="G26" s="157" t="str">
        <f>IF(ISNUMBER(C26),VLOOKUP(C26,'import-export'!A20:D273,3,FALSE),"")</f>
        <v/>
      </c>
      <c r="H26" s="159" t="str">
        <f>+IF(ISNUMBER(C26),VLOOKUP(C26,'import-export'!A20:W273,23,FALSE),"")</f>
        <v/>
      </c>
    </row>
    <row r="27" spans="1:8">
      <c r="A27" s="169">
        <v>20</v>
      </c>
      <c r="B27" s="168" t="str">
        <f>IF(ISNUMBER(C27),VLOOKUP(C27,'import-export'!A24:D274,4,FALSE),"")</f>
        <v/>
      </c>
      <c r="C27" s="157"/>
      <c r="D27" s="158" t="str">
        <f>IF(ISNUMBER(C27),VLOOKUP(C27,'import-export'!A21:P274,16,FALSE),"")</f>
        <v/>
      </c>
      <c r="E27" s="157" t="str">
        <f>IF(ISNUMBER(#REF!),H22-#REF!,"")</f>
        <v/>
      </c>
      <c r="F27" s="157"/>
      <c r="G27" s="157" t="str">
        <f>IF(ISNUMBER(C27),VLOOKUP(C27,'import-export'!A21:D274,3,FALSE),"")</f>
        <v/>
      </c>
      <c r="H27" s="159" t="str">
        <f>+IF(ISNUMBER(C27),VLOOKUP(C27,'import-export'!A21:W274,23,FALSE),"")</f>
        <v/>
      </c>
    </row>
    <row r="28" spans="1:8">
      <c r="A28" s="169">
        <v>21</v>
      </c>
      <c r="B28" s="168" t="str">
        <f>IF(ISNUMBER(C28),VLOOKUP(C28,'import-export'!A25:D275,4,FALSE),"")</f>
        <v/>
      </c>
      <c r="C28" s="157"/>
      <c r="D28" s="158" t="str">
        <f>IF(ISNUMBER(C28),VLOOKUP(C28,'import-export'!A22:P275,16,FALSE),"")</f>
        <v/>
      </c>
      <c r="E28" s="157" t="str">
        <f>IF(ISNUMBER(#REF!),H23-#REF!,"")</f>
        <v/>
      </c>
      <c r="F28" s="157"/>
      <c r="G28" s="157" t="str">
        <f>IF(ISNUMBER(C28),VLOOKUP(C28,'import-export'!A22:D275,3,FALSE),"")</f>
        <v/>
      </c>
      <c r="H28" s="159" t="str">
        <f>+IF(ISNUMBER(C28),VLOOKUP(C28,'import-export'!A22:W275,23,FALSE),"")</f>
        <v/>
      </c>
    </row>
    <row r="29" spans="1:8">
      <c r="A29" s="169">
        <v>22</v>
      </c>
      <c r="B29" s="168" t="str">
        <f>IF(ISNUMBER(C29),VLOOKUP(C29,'import-export'!A26:D276,4,FALSE),"")</f>
        <v/>
      </c>
      <c r="C29" s="157"/>
      <c r="D29" s="158" t="str">
        <f>IF(ISNUMBER(C29),VLOOKUP(C29,'import-export'!A23:P276,16,FALSE),"")</f>
        <v/>
      </c>
      <c r="E29" s="157" t="str">
        <f>IF(ISNUMBER(#REF!),H24-#REF!,"")</f>
        <v/>
      </c>
      <c r="F29" s="157"/>
      <c r="G29" s="157" t="str">
        <f>IF(ISNUMBER(C29),VLOOKUP(C29,'import-export'!A23:D276,3,FALSE),"")</f>
        <v/>
      </c>
      <c r="H29" s="159" t="str">
        <f>+IF(ISNUMBER(C29),VLOOKUP(C29,'import-export'!A23:W276,23,FALSE),"")</f>
        <v/>
      </c>
    </row>
    <row r="30" spans="1:8">
      <c r="A30" s="169">
        <v>23</v>
      </c>
      <c r="B30" s="168" t="str">
        <f>IF(ISNUMBER(C30),VLOOKUP(C30,'import-export'!A27:D277,4,FALSE),"")</f>
        <v/>
      </c>
      <c r="C30" s="157"/>
      <c r="D30" s="158" t="str">
        <f>IF(ISNUMBER(C30),VLOOKUP(C30,'import-export'!A24:P277,16,FALSE),"")</f>
        <v/>
      </c>
      <c r="E30" s="157" t="str">
        <f>IF(ISNUMBER(#REF!),H25-#REF!,"")</f>
        <v/>
      </c>
      <c r="F30" s="157"/>
      <c r="G30" s="157" t="str">
        <f>IF(ISNUMBER(C30),VLOOKUP(C30,'import-export'!A24:D277,3,FALSE),"")</f>
        <v/>
      </c>
      <c r="H30" s="159" t="str">
        <f>+IF(ISNUMBER(C30),VLOOKUP(C30,'import-export'!A24:W277,23,FALSE),"")</f>
        <v/>
      </c>
    </row>
    <row r="31" spans="1:8">
      <c r="A31" s="169">
        <v>24</v>
      </c>
      <c r="B31" s="168" t="str">
        <f>IF(ISNUMBER(C31),VLOOKUP(C31,'import-export'!A28:D278,4,FALSE),"")</f>
        <v/>
      </c>
      <c r="C31" s="157"/>
      <c r="D31" s="158" t="str">
        <f>IF(ISNUMBER(C31),VLOOKUP(C31,'import-export'!A25:P278,16,FALSE),"")</f>
        <v/>
      </c>
      <c r="E31" s="157" t="str">
        <f>IF(ISNUMBER(#REF!),H26-#REF!,"")</f>
        <v/>
      </c>
      <c r="F31" s="157"/>
      <c r="G31" s="157" t="str">
        <f>IF(ISNUMBER(C31),VLOOKUP(C31,'import-export'!A25:D278,3,FALSE),"")</f>
        <v/>
      </c>
      <c r="H31" s="159" t="str">
        <f>+IF(ISNUMBER(C31),VLOOKUP(C31,'import-export'!A25:W278,23,FALSE),"")</f>
        <v/>
      </c>
    </row>
    <row r="32" spans="1:8">
      <c r="A32" s="169">
        <v>25</v>
      </c>
      <c r="B32" s="168" t="str">
        <f>IF(ISNUMBER(C32),VLOOKUP(C32,'import-export'!A29:D279,4,FALSE),"")</f>
        <v/>
      </c>
      <c r="C32" s="157"/>
      <c r="D32" s="158" t="str">
        <f>IF(ISNUMBER(C32),VLOOKUP(C32,'import-export'!A26:P279,16,FALSE),"")</f>
        <v/>
      </c>
      <c r="E32" s="157" t="str">
        <f>IF(ISNUMBER(#REF!),H27-#REF!,"")</f>
        <v/>
      </c>
      <c r="F32" s="157"/>
      <c r="G32" s="157" t="str">
        <f>IF(ISNUMBER(C32),VLOOKUP(C32,'import-export'!A26:D279,3,FALSE),"")</f>
        <v/>
      </c>
      <c r="H32" s="159" t="str">
        <f>+IF(ISNUMBER(C32),VLOOKUP(C32,'import-export'!A26:W279,23,FALSE),"")</f>
        <v/>
      </c>
    </row>
    <row r="33" spans="1:8">
      <c r="A33" s="169">
        <v>26</v>
      </c>
      <c r="B33" s="168" t="str">
        <f>IF(ISNUMBER(C33),VLOOKUP(C33,'import-export'!A30:D280,4,FALSE),"")</f>
        <v/>
      </c>
      <c r="C33" s="157"/>
      <c r="D33" s="158" t="str">
        <f>IF(ISNUMBER(C33),VLOOKUP(C33,'import-export'!A27:P280,16,FALSE),"")</f>
        <v/>
      </c>
      <c r="E33" s="157" t="str">
        <f>IF(ISNUMBER(#REF!),H28-#REF!,"")</f>
        <v/>
      </c>
      <c r="F33" s="157"/>
      <c r="G33" s="157" t="str">
        <f>IF(ISNUMBER(C33),VLOOKUP(C33,'import-export'!A27:D280,3,FALSE),"")</f>
        <v/>
      </c>
      <c r="H33" s="159" t="str">
        <f>+IF(ISNUMBER(C33),VLOOKUP(C33,'import-export'!A27:W280,23,FALSE),"")</f>
        <v/>
      </c>
    </row>
    <row r="34" spans="1:8">
      <c r="A34" s="169">
        <v>27</v>
      </c>
      <c r="B34" s="168" t="str">
        <f>IF(ISNUMBER(C34),VLOOKUP(C34,'import-export'!A31:D281,4,FALSE),"")</f>
        <v/>
      </c>
      <c r="C34" s="157"/>
      <c r="D34" s="158" t="str">
        <f>IF(ISNUMBER(C34),VLOOKUP(C34,'import-export'!A28:P281,16,FALSE),"")</f>
        <v/>
      </c>
      <c r="E34" s="157" t="str">
        <f>IF(ISNUMBER(#REF!),H29-#REF!,"")</f>
        <v/>
      </c>
      <c r="F34" s="157"/>
      <c r="G34" s="157" t="str">
        <f>IF(ISNUMBER(C34),VLOOKUP(C34,'import-export'!A28:D281,3,FALSE),"")</f>
        <v/>
      </c>
      <c r="H34" s="159" t="str">
        <f>+IF(ISNUMBER(C34),VLOOKUP(C34,'import-export'!A28:W281,23,FALSE),"")</f>
        <v/>
      </c>
    </row>
    <row r="35" spans="1:8">
      <c r="A35" s="169">
        <v>28</v>
      </c>
      <c r="B35" s="168" t="str">
        <f>IF(ISNUMBER(C35),VLOOKUP(C35,'import-export'!A32:D282,4,FALSE),"")</f>
        <v/>
      </c>
      <c r="C35" s="157"/>
      <c r="D35" s="158" t="str">
        <f>IF(ISNUMBER(C35),VLOOKUP(C35,'import-export'!A29:P282,16,FALSE),"")</f>
        <v/>
      </c>
      <c r="E35" s="157" t="str">
        <f>IF(ISNUMBER(#REF!),H30-#REF!,"")</f>
        <v/>
      </c>
      <c r="F35" s="157"/>
      <c r="G35" s="157" t="str">
        <f>IF(ISNUMBER(C35),VLOOKUP(C35,'import-export'!A29:D282,3,FALSE),"")</f>
        <v/>
      </c>
      <c r="H35" s="159" t="str">
        <f>+IF(ISNUMBER(C35),VLOOKUP(C35,'import-export'!A29:W282,23,FALSE),"")</f>
        <v/>
      </c>
    </row>
    <row r="36" spans="1:8">
      <c r="A36" s="169">
        <v>29</v>
      </c>
      <c r="B36" s="168" t="str">
        <f>IF(ISNUMBER(C36),VLOOKUP(C36,'import-export'!A33:D283,4,FALSE),"")</f>
        <v/>
      </c>
      <c r="C36" s="157"/>
      <c r="D36" s="158" t="str">
        <f>IF(ISNUMBER(C36),VLOOKUP(C36,'import-export'!A30:P283,16,FALSE),"")</f>
        <v/>
      </c>
      <c r="E36" s="157" t="str">
        <f>IF(ISNUMBER(#REF!),H31-#REF!,"")</f>
        <v/>
      </c>
      <c r="F36" s="157"/>
      <c r="G36" s="157" t="str">
        <f>IF(ISNUMBER(C36),VLOOKUP(C36,'import-export'!A30:D283,3,FALSE),"")</f>
        <v/>
      </c>
      <c r="H36" s="159" t="str">
        <f>+IF(ISNUMBER(C36),VLOOKUP(C36,'import-export'!A30:W283,23,FALSE),"")</f>
        <v/>
      </c>
    </row>
    <row r="37" spans="1:8">
      <c r="A37" s="169">
        <v>30</v>
      </c>
      <c r="B37" s="168" t="str">
        <f>IF(ISNUMBER(C37),VLOOKUP(C37,'import-export'!A34:D284,4,FALSE),"")</f>
        <v/>
      </c>
      <c r="C37" s="157"/>
      <c r="D37" s="158" t="str">
        <f>IF(ISNUMBER(C37),VLOOKUP(C37,'import-export'!A31:P284,16,FALSE),"")</f>
        <v/>
      </c>
      <c r="E37" s="157" t="str">
        <f>IF(ISNUMBER(#REF!),H32-#REF!,"")</f>
        <v/>
      </c>
      <c r="F37" s="157"/>
      <c r="G37" s="157" t="str">
        <f>IF(ISNUMBER(C37),VLOOKUP(C37,'import-export'!A31:D284,3,FALSE),"")</f>
        <v/>
      </c>
      <c r="H37" s="159" t="str">
        <f>+IF(ISNUMBER(C37),VLOOKUP(C37,'import-export'!A31:W284,23,FALSE),"")</f>
        <v/>
      </c>
    </row>
    <row r="38" spans="1:8">
      <c r="A38" s="169">
        <v>31</v>
      </c>
      <c r="B38" s="168" t="str">
        <f>IF(ISNUMBER(C38),VLOOKUP(C38,'import-export'!A35:D285,4,FALSE),"")</f>
        <v/>
      </c>
      <c r="C38" s="157"/>
      <c r="D38" s="158" t="str">
        <f>IF(ISNUMBER(C38),VLOOKUP(C38,'import-export'!A32:P285,16,FALSE),"")</f>
        <v/>
      </c>
      <c r="E38" s="157" t="str">
        <f>IF(ISNUMBER(#REF!),H33-#REF!,"")</f>
        <v/>
      </c>
      <c r="F38" s="157"/>
      <c r="G38" s="157" t="str">
        <f>IF(ISNUMBER(C38),VLOOKUP(C38,'import-export'!A32:D285,3,FALSE),"")</f>
        <v/>
      </c>
      <c r="H38" s="159" t="str">
        <f>+IF(ISNUMBER(C38),VLOOKUP(C38,'import-export'!A32:W285,23,FALSE),"")</f>
        <v/>
      </c>
    </row>
    <row r="39" spans="1:8">
      <c r="A39" s="169">
        <v>32</v>
      </c>
      <c r="B39" s="168" t="str">
        <f>IF(ISNUMBER(C39),VLOOKUP(C39,'import-export'!A36:D286,4,FALSE),"")</f>
        <v/>
      </c>
      <c r="C39" s="157"/>
      <c r="D39" s="158" t="str">
        <f>IF(ISNUMBER(C39),VLOOKUP(C39,'import-export'!A33:P286,16,FALSE),"")</f>
        <v/>
      </c>
      <c r="E39" s="157" t="str">
        <f>IF(ISNUMBER(#REF!),H34-#REF!,"")</f>
        <v/>
      </c>
      <c r="F39" s="157"/>
      <c r="G39" s="157" t="str">
        <f>IF(ISNUMBER(C39),VLOOKUP(C39,'import-export'!A33:D286,3,FALSE),"")</f>
        <v/>
      </c>
      <c r="H39" s="159" t="str">
        <f>+IF(ISNUMBER(C39),VLOOKUP(C39,'import-export'!A33:W286,23,FALSE),"")</f>
        <v/>
      </c>
    </row>
    <row r="40" spans="1:8">
      <c r="A40" s="169">
        <v>33</v>
      </c>
      <c r="B40" s="168" t="str">
        <f>IF(ISNUMBER(C40),VLOOKUP(C40,'import-export'!A37:D287,4,FALSE),"")</f>
        <v/>
      </c>
      <c r="C40" s="157"/>
      <c r="D40" s="158" t="str">
        <f>IF(ISNUMBER(C40),VLOOKUP(C40,'import-export'!A34:P287,16,FALSE),"")</f>
        <v/>
      </c>
      <c r="E40" s="157" t="str">
        <f>IF(ISNUMBER(#REF!),H35-#REF!,"")</f>
        <v/>
      </c>
      <c r="F40" s="157"/>
      <c r="G40" s="157" t="str">
        <f>IF(ISNUMBER(C40),VLOOKUP(C40,'import-export'!A34:D287,3,FALSE),"")</f>
        <v/>
      </c>
      <c r="H40" s="159" t="str">
        <f>+IF(ISNUMBER(C40),VLOOKUP(C40,'import-export'!A34:W287,23,FALSE),"")</f>
        <v/>
      </c>
    </row>
    <row r="41" spans="1:8">
      <c r="A41" s="169">
        <v>34</v>
      </c>
      <c r="B41" s="168" t="str">
        <f>IF(ISNUMBER(C41),VLOOKUP(C41,'import-export'!A38:D288,4,FALSE),"")</f>
        <v/>
      </c>
      <c r="C41" s="157"/>
      <c r="D41" s="158" t="str">
        <f>IF(ISNUMBER(C41),VLOOKUP(C41,'import-export'!A35:P288,16,FALSE),"")</f>
        <v/>
      </c>
      <c r="E41" s="157" t="str">
        <f>IF(ISNUMBER(#REF!),H36-#REF!,"")</f>
        <v/>
      </c>
      <c r="F41" s="157"/>
      <c r="G41" s="157" t="str">
        <f>IF(ISNUMBER(C41),VLOOKUP(C41,'import-export'!A35:D288,3,FALSE),"")</f>
        <v/>
      </c>
      <c r="H41" s="159" t="str">
        <f>+IF(ISNUMBER(C41),VLOOKUP(C41,'import-export'!A35:W288,23,FALSE),"")</f>
        <v/>
      </c>
    </row>
    <row r="42" spans="1:8">
      <c r="A42" s="169">
        <v>35</v>
      </c>
      <c r="B42" s="168" t="str">
        <f>IF(ISNUMBER(C42),VLOOKUP(C42,'import-export'!A39:D289,4,FALSE),"")</f>
        <v/>
      </c>
      <c r="C42" s="157"/>
      <c r="D42" s="158" t="str">
        <f>IF(ISNUMBER(C42),VLOOKUP(C42,'import-export'!A36:P289,16,FALSE),"")</f>
        <v/>
      </c>
      <c r="E42" s="157" t="str">
        <f>IF(ISNUMBER(#REF!),H37-#REF!,"")</f>
        <v/>
      </c>
      <c r="F42" s="157"/>
      <c r="G42" s="157" t="str">
        <f>IF(ISNUMBER(C42),VLOOKUP(C42,'import-export'!A36:D289,3,FALSE),"")</f>
        <v/>
      </c>
      <c r="H42" s="159" t="str">
        <f>+IF(ISNUMBER(C42),VLOOKUP(C42,'import-export'!A36:W289,23,FALSE),"")</f>
        <v/>
      </c>
    </row>
    <row r="43" spans="1:8">
      <c r="A43" s="169">
        <v>36</v>
      </c>
      <c r="B43" s="168" t="str">
        <f>IF(ISNUMBER(C43),VLOOKUP(C43,'import-export'!A40:D290,4,FALSE),"")</f>
        <v/>
      </c>
      <c r="C43" s="157"/>
      <c r="D43" s="158" t="str">
        <f>IF(ISNUMBER(C43),VLOOKUP(C43,'import-export'!A37:P290,16,FALSE),"")</f>
        <v/>
      </c>
      <c r="E43" s="157" t="str">
        <f>IF(ISNUMBER(#REF!),H38-#REF!,"")</f>
        <v/>
      </c>
      <c r="F43" s="157"/>
      <c r="G43" s="157" t="str">
        <f>IF(ISNUMBER(C43),VLOOKUP(C43,'import-export'!A37:D290,3,FALSE),"")</f>
        <v/>
      </c>
      <c r="H43" s="159" t="str">
        <f>+IF(ISNUMBER(C43),VLOOKUP(C43,'import-export'!A37:W290,23,FALSE),"")</f>
        <v/>
      </c>
    </row>
    <row r="44" spans="1:8">
      <c r="A44" s="169">
        <v>37</v>
      </c>
      <c r="B44" s="168" t="str">
        <f>IF(ISNUMBER(C44),VLOOKUP(C44,'import-export'!A41:D291,4,FALSE),"")</f>
        <v/>
      </c>
      <c r="C44" s="157"/>
      <c r="D44" s="158" t="str">
        <f>IF(ISNUMBER(C44),VLOOKUP(C44,'import-export'!A38:P291,16,FALSE),"")</f>
        <v/>
      </c>
      <c r="E44" s="157" t="str">
        <f>IF(ISNUMBER(#REF!),H39-#REF!,"")</f>
        <v/>
      </c>
      <c r="F44" s="157"/>
      <c r="G44" s="157" t="str">
        <f>IF(ISNUMBER(C44),VLOOKUP(C44,'import-export'!A38:D291,3,FALSE),"")</f>
        <v/>
      </c>
      <c r="H44" s="159" t="str">
        <f>+IF(ISNUMBER(C44),VLOOKUP(C44,'import-export'!A38:W291,23,FALSE),"")</f>
        <v/>
      </c>
    </row>
    <row r="45" spans="1:8">
      <c r="A45" s="169">
        <v>38</v>
      </c>
      <c r="B45" s="168" t="str">
        <f>IF(ISNUMBER(C45),VLOOKUP(C45,'import-export'!A42:D292,4,FALSE),"")</f>
        <v/>
      </c>
      <c r="C45" s="157"/>
      <c r="D45" s="158" t="str">
        <f>IF(ISNUMBER(C45),VLOOKUP(C45,'import-export'!A39:P292,16,FALSE),"")</f>
        <v/>
      </c>
      <c r="E45" s="157" t="str">
        <f>IF(ISNUMBER(#REF!),H40-#REF!,"")</f>
        <v/>
      </c>
      <c r="F45" s="157"/>
      <c r="G45" s="157" t="str">
        <f>IF(ISNUMBER(C45),VLOOKUP(C45,'import-export'!A39:D292,3,FALSE),"")</f>
        <v/>
      </c>
      <c r="H45" s="159" t="str">
        <f>+IF(ISNUMBER(C45),VLOOKUP(C45,'import-export'!A39:W292,23,FALSE),"")</f>
        <v/>
      </c>
    </row>
    <row r="46" spans="1:8">
      <c r="A46" s="169">
        <v>39</v>
      </c>
      <c r="B46" s="168" t="str">
        <f>IF(ISNUMBER(C46),VLOOKUP(C46,'import-export'!A43:D293,4,FALSE),"")</f>
        <v/>
      </c>
      <c r="C46" s="157"/>
      <c r="D46" s="158" t="str">
        <f>IF(ISNUMBER(C46),VLOOKUP(C46,'import-export'!A40:P293,16,FALSE),"")</f>
        <v/>
      </c>
      <c r="E46" s="157" t="str">
        <f>IF(ISNUMBER(#REF!),H41-#REF!,"")</f>
        <v/>
      </c>
      <c r="F46" s="157"/>
      <c r="G46" s="157" t="str">
        <f>IF(ISNUMBER(C46),VLOOKUP(C46,'import-export'!A40:D293,3,FALSE),"")</f>
        <v/>
      </c>
      <c r="H46" s="159" t="str">
        <f>+IF(ISNUMBER(C46),VLOOKUP(C46,'import-export'!A40:W293,23,FALSE),"")</f>
        <v/>
      </c>
    </row>
    <row r="47" spans="1:8">
      <c r="A47" s="169">
        <v>40</v>
      </c>
      <c r="B47" s="168" t="str">
        <f>IF(ISNUMBER(C47),VLOOKUP(C47,'import-export'!A44:D294,4,FALSE),"")</f>
        <v/>
      </c>
      <c r="C47" s="157"/>
      <c r="D47" s="158" t="str">
        <f>IF(ISNUMBER(C47),VLOOKUP(C47,'import-export'!A41:P294,16,FALSE),"")</f>
        <v/>
      </c>
      <c r="E47" s="157" t="str">
        <f>IF(ISNUMBER(#REF!),H42-#REF!,"")</f>
        <v/>
      </c>
      <c r="F47" s="157"/>
      <c r="G47" s="157" t="str">
        <f>IF(ISNUMBER(C47),VLOOKUP(C47,'import-export'!A41:D294,3,FALSE),"")</f>
        <v/>
      </c>
      <c r="H47" s="159" t="str">
        <f>+IF(ISNUMBER(C47),VLOOKUP(C47,'import-export'!A41:W294,23,FALSE),"")</f>
        <v/>
      </c>
    </row>
    <row r="48" spans="1:8">
      <c r="A48" s="169">
        <v>41</v>
      </c>
      <c r="B48" s="168" t="str">
        <f>IF(ISNUMBER(C48),VLOOKUP(C48,'import-export'!A45:D295,4,FALSE),"")</f>
        <v/>
      </c>
      <c r="C48" s="157"/>
      <c r="D48" s="158" t="str">
        <f>IF(ISNUMBER(C48),VLOOKUP(C48,'import-export'!A42:P295,16,FALSE),"")</f>
        <v/>
      </c>
      <c r="E48" s="157" t="str">
        <f>IF(ISNUMBER(#REF!),H43-#REF!,"")</f>
        <v/>
      </c>
      <c r="F48" s="157"/>
      <c r="G48" s="157" t="str">
        <f>IF(ISNUMBER(C48),VLOOKUP(C48,'import-export'!A42:D295,3,FALSE),"")</f>
        <v/>
      </c>
      <c r="H48" s="159" t="str">
        <f>+IF(ISNUMBER(C48),VLOOKUP(C48,'import-export'!A42:W295,23,FALSE),"")</f>
        <v/>
      </c>
    </row>
    <row r="49" spans="1:8">
      <c r="A49" s="169">
        <v>42</v>
      </c>
      <c r="B49" s="168" t="str">
        <f>IF(ISNUMBER(C49),VLOOKUP(C49,'import-export'!A46:D296,4,FALSE),"")</f>
        <v/>
      </c>
      <c r="C49" s="157"/>
      <c r="D49" s="158" t="str">
        <f>IF(ISNUMBER(C49),VLOOKUP(C49,'import-export'!A43:P296,16,FALSE),"")</f>
        <v/>
      </c>
      <c r="E49" s="157" t="str">
        <f>IF(ISNUMBER(#REF!),H44-#REF!,"")</f>
        <v/>
      </c>
      <c r="F49" s="157"/>
      <c r="G49" s="157" t="str">
        <f>IF(ISNUMBER(C49),VLOOKUP(C49,'import-export'!A43:D296,3,FALSE),"")</f>
        <v/>
      </c>
      <c r="H49" s="159" t="str">
        <f>+IF(ISNUMBER(C49),VLOOKUP(C49,'import-export'!A43:W296,23,FALSE),"")</f>
        <v/>
      </c>
    </row>
    <row r="50" spans="1:8">
      <c r="A50" s="169">
        <v>43</v>
      </c>
      <c r="B50" s="168" t="str">
        <f>IF(ISNUMBER(C50),VLOOKUP(C50,'import-export'!A47:D297,4,FALSE),"")</f>
        <v/>
      </c>
      <c r="C50" s="157"/>
      <c r="D50" s="158" t="str">
        <f>IF(ISNUMBER(C50),VLOOKUP(C50,'import-export'!A44:P297,16,FALSE),"")</f>
        <v/>
      </c>
      <c r="E50" s="157" t="str">
        <f>IF(ISNUMBER(#REF!),H45-#REF!,"")</f>
        <v/>
      </c>
      <c r="F50" s="157"/>
      <c r="G50" s="157" t="str">
        <f>IF(ISNUMBER(C50),VLOOKUP(C50,'import-export'!A44:D297,3,FALSE),"")</f>
        <v/>
      </c>
      <c r="H50" s="159" t="str">
        <f>+IF(ISNUMBER(C50),VLOOKUP(C50,'import-export'!A44:W297,23,FALSE),"")</f>
        <v/>
      </c>
    </row>
    <row r="51" spans="1:8">
      <c r="A51" s="169">
        <v>44</v>
      </c>
      <c r="B51" s="168" t="str">
        <f>IF(ISNUMBER(C51),VLOOKUP(C51,'import-export'!A48:D298,4,FALSE),"")</f>
        <v/>
      </c>
      <c r="C51" s="157"/>
      <c r="D51" s="158" t="str">
        <f>IF(ISNUMBER(C51),VLOOKUP(C51,'import-export'!A45:P298,16,FALSE),"")</f>
        <v/>
      </c>
      <c r="E51" s="157" t="str">
        <f>IF(ISNUMBER(#REF!),H46-#REF!,"")</f>
        <v/>
      </c>
      <c r="F51" s="157"/>
      <c r="G51" s="157" t="str">
        <f>IF(ISNUMBER(C51),VLOOKUP(C51,'import-export'!A45:D298,3,FALSE),"")</f>
        <v/>
      </c>
      <c r="H51" s="159" t="str">
        <f>+IF(ISNUMBER(C51),VLOOKUP(C51,'import-export'!A45:W298,23,FALSE),"")</f>
        <v/>
      </c>
    </row>
    <row r="52" spans="1:8">
      <c r="A52" s="169">
        <v>45</v>
      </c>
      <c r="B52" s="168" t="str">
        <f>IF(ISNUMBER(C52),VLOOKUP(C52,'import-export'!A49:D299,4,FALSE),"")</f>
        <v/>
      </c>
      <c r="C52" s="157"/>
      <c r="D52" s="158" t="str">
        <f>IF(ISNUMBER(C52),VLOOKUP(C52,'import-export'!A46:P299,16,FALSE),"")</f>
        <v/>
      </c>
      <c r="E52" s="157" t="str">
        <f>IF(ISNUMBER(#REF!),H47-#REF!,"")</f>
        <v/>
      </c>
      <c r="F52" s="157"/>
      <c r="G52" s="157" t="str">
        <f>IF(ISNUMBER(C52),VLOOKUP(C52,'import-export'!A46:D299,3,FALSE),"")</f>
        <v/>
      </c>
      <c r="H52" s="159" t="str">
        <f>+IF(ISNUMBER(C52),VLOOKUP(C52,'import-export'!A46:W299,23,FALSE),"")</f>
        <v/>
      </c>
    </row>
    <row r="53" spans="1:8">
      <c r="A53" s="169">
        <v>46</v>
      </c>
      <c r="B53" s="168" t="str">
        <f>IF(ISNUMBER(C53),VLOOKUP(C53,'import-export'!A50:D300,4,FALSE),"")</f>
        <v/>
      </c>
      <c r="C53" s="157"/>
      <c r="D53" s="158" t="str">
        <f>IF(ISNUMBER(C53),VLOOKUP(C53,'import-export'!A47:P300,16,FALSE),"")</f>
        <v/>
      </c>
      <c r="E53" s="157" t="str">
        <f>IF(ISNUMBER(#REF!),H48-#REF!,"")</f>
        <v/>
      </c>
      <c r="F53" s="157"/>
      <c r="G53" s="157" t="str">
        <f>IF(ISNUMBER(C53),VLOOKUP(C53,'import-export'!A47:D300,3,FALSE),"")</f>
        <v/>
      </c>
      <c r="H53" s="159" t="str">
        <f>+IF(ISNUMBER(C53),VLOOKUP(C53,'import-export'!A47:W300,23,FALSE),"")</f>
        <v/>
      </c>
    </row>
    <row r="54" spans="1:8">
      <c r="A54" s="169">
        <v>47</v>
      </c>
      <c r="B54" s="168" t="str">
        <f>IF(ISNUMBER(C54),VLOOKUP(C54,'import-export'!A51:D301,4,FALSE),"")</f>
        <v/>
      </c>
      <c r="C54" s="157"/>
      <c r="D54" s="158" t="str">
        <f>IF(ISNUMBER(C54),VLOOKUP(C54,'import-export'!A48:P301,16,FALSE),"")</f>
        <v/>
      </c>
      <c r="E54" s="157" t="str">
        <f>IF(ISNUMBER(#REF!),H49-#REF!,"")</f>
        <v/>
      </c>
      <c r="F54" s="157"/>
      <c r="G54" s="157" t="str">
        <f>IF(ISNUMBER(C54),VLOOKUP(C54,'import-export'!A48:D301,3,FALSE),"")</f>
        <v/>
      </c>
      <c r="H54" s="159" t="str">
        <f>+IF(ISNUMBER(C54),VLOOKUP(C54,'import-export'!A48:W301,23,FALSE),"")</f>
        <v/>
      </c>
    </row>
    <row r="55" spans="1:8">
      <c r="A55" s="169">
        <v>48</v>
      </c>
      <c r="B55" s="168" t="str">
        <f>IF(ISNUMBER(C55),VLOOKUP(C55,'import-export'!A52:D302,4,FALSE),"")</f>
        <v/>
      </c>
      <c r="C55" s="157"/>
      <c r="D55" s="158" t="str">
        <f>IF(ISNUMBER(C55),VLOOKUP(C55,'import-export'!A49:P302,16,FALSE),"")</f>
        <v/>
      </c>
      <c r="E55" s="157" t="str">
        <f>IF(ISNUMBER(#REF!),H50-#REF!,"")</f>
        <v/>
      </c>
      <c r="F55" s="157"/>
      <c r="G55" s="157" t="str">
        <f>IF(ISNUMBER(C55),VLOOKUP(C55,'import-export'!A49:D302,3,FALSE),"")</f>
        <v/>
      </c>
      <c r="H55" s="159" t="str">
        <f>+IF(ISNUMBER(C55),VLOOKUP(C55,'import-export'!A49:W302,23,FALSE),"")</f>
        <v/>
      </c>
    </row>
    <row r="56" spans="1:8">
      <c r="A56" s="169">
        <v>49</v>
      </c>
      <c r="B56" s="168" t="str">
        <f>IF(ISNUMBER(C56),VLOOKUP(C56,'import-export'!A53:D303,4,FALSE),"")</f>
        <v/>
      </c>
      <c r="C56" s="157"/>
      <c r="D56" s="158" t="str">
        <f>IF(ISNUMBER(C56),VLOOKUP(C56,'import-export'!A50:P303,16,FALSE),"")</f>
        <v/>
      </c>
      <c r="E56" s="157" t="str">
        <f>IF(ISNUMBER(#REF!),H51-#REF!,"")</f>
        <v/>
      </c>
      <c r="F56" s="157"/>
      <c r="G56" s="157" t="str">
        <f>IF(ISNUMBER(C56),VLOOKUP(C56,'import-export'!A50:D303,3,FALSE),"")</f>
        <v/>
      </c>
      <c r="H56" s="159" t="str">
        <f>+IF(ISNUMBER(C56),VLOOKUP(C56,'import-export'!A50:W303,23,FALSE),"")</f>
        <v/>
      </c>
    </row>
    <row r="57" spans="1:8">
      <c r="A57" s="169">
        <v>50</v>
      </c>
      <c r="B57" s="168" t="str">
        <f>IF(ISNUMBER(C57),VLOOKUP(C57,'import-export'!A54:D304,4,FALSE),"")</f>
        <v/>
      </c>
      <c r="C57" s="157"/>
      <c r="D57" s="158" t="str">
        <f>IF(ISNUMBER(C57),VLOOKUP(C57,'import-export'!A51:P304,16,FALSE),"")</f>
        <v/>
      </c>
      <c r="E57" s="157" t="str">
        <f>IF(ISNUMBER(#REF!),H52-#REF!,"")</f>
        <v/>
      </c>
      <c r="F57" s="157"/>
      <c r="G57" s="157" t="str">
        <f>IF(ISNUMBER(C57),VLOOKUP(C57,'import-export'!A51:D304,3,FALSE),"")</f>
        <v/>
      </c>
      <c r="H57" s="159" t="str">
        <f>+IF(ISNUMBER(C57),VLOOKUP(C57,'import-export'!A51:W304,23,FALSE),"")</f>
        <v/>
      </c>
    </row>
    <row r="58" spans="1:8">
      <c r="A58" s="169">
        <v>51</v>
      </c>
      <c r="B58" s="168" t="str">
        <f>IF(ISNUMBER(C58),VLOOKUP(C58,'import-export'!A55:D305,4,FALSE),"")</f>
        <v/>
      </c>
      <c r="C58" s="157"/>
      <c r="D58" s="158" t="str">
        <f>IF(ISNUMBER(C58),VLOOKUP(C58,'import-export'!A52:P305,16,FALSE),"")</f>
        <v/>
      </c>
      <c r="E58" s="157" t="str">
        <f>IF(ISNUMBER(#REF!),H53-#REF!,"")</f>
        <v/>
      </c>
      <c r="F58" s="157"/>
      <c r="G58" s="157" t="str">
        <f>IF(ISNUMBER(C58),VLOOKUP(C58,'import-export'!A52:D305,3,FALSE),"")</f>
        <v/>
      </c>
      <c r="H58" s="159" t="str">
        <f>+IF(ISNUMBER(C58),VLOOKUP(C58,'import-export'!A52:W305,23,FALSE),"")</f>
        <v/>
      </c>
    </row>
    <row r="59" spans="1:8">
      <c r="A59" s="169">
        <v>52</v>
      </c>
      <c r="B59" s="168" t="str">
        <f>IF(ISNUMBER(C59),VLOOKUP(C59,'import-export'!A56:D306,4,FALSE),"")</f>
        <v/>
      </c>
      <c r="C59" s="157"/>
      <c r="D59" s="158" t="str">
        <f>IF(ISNUMBER(C59),VLOOKUP(C59,'import-export'!A53:P306,16,FALSE),"")</f>
        <v/>
      </c>
      <c r="E59" s="157" t="str">
        <f>IF(ISNUMBER(#REF!),H54-#REF!,"")</f>
        <v/>
      </c>
      <c r="F59" s="157"/>
      <c r="G59" s="157" t="str">
        <f>IF(ISNUMBER(C59),VLOOKUP(C59,'import-export'!A53:D306,3,FALSE),"")</f>
        <v/>
      </c>
      <c r="H59" s="159" t="str">
        <f>+IF(ISNUMBER(C59),VLOOKUP(C59,'import-export'!A53:W306,23,FALSE),"")</f>
        <v/>
      </c>
    </row>
    <row r="60" spans="1:8">
      <c r="A60" s="169">
        <v>53</v>
      </c>
      <c r="B60" s="168" t="str">
        <f>IF(ISNUMBER(C60),VLOOKUP(C60,'import-export'!A57:D307,4,FALSE),"")</f>
        <v/>
      </c>
      <c r="C60" s="157"/>
      <c r="D60" s="158" t="str">
        <f>IF(ISNUMBER(C60),VLOOKUP(C60,'import-export'!A54:P307,16,FALSE),"")</f>
        <v/>
      </c>
      <c r="E60" s="157" t="str">
        <f>IF(ISNUMBER(#REF!),H55-#REF!,"")</f>
        <v/>
      </c>
      <c r="F60" s="157"/>
      <c r="G60" s="157" t="str">
        <f>IF(ISNUMBER(C60),VLOOKUP(C60,'import-export'!A54:D307,3,FALSE),"")</f>
        <v/>
      </c>
      <c r="H60" s="159" t="str">
        <f>+IF(ISNUMBER(C60),VLOOKUP(C60,'import-export'!A54:W307,23,FALSE),"")</f>
        <v/>
      </c>
    </row>
    <row r="61" spans="1:8">
      <c r="A61" s="169">
        <v>54</v>
      </c>
      <c r="B61" s="168" t="str">
        <f>IF(ISNUMBER(C61),VLOOKUP(C61,'import-export'!A58:D308,4,FALSE),"")</f>
        <v/>
      </c>
      <c r="C61" s="157"/>
      <c r="D61" s="158" t="str">
        <f>IF(ISNUMBER(C61),VLOOKUP(C61,'import-export'!A55:P308,16,FALSE),"")</f>
        <v/>
      </c>
      <c r="E61" s="157" t="str">
        <f>IF(ISNUMBER(#REF!),H56-#REF!,"")</f>
        <v/>
      </c>
      <c r="F61" s="157"/>
      <c r="G61" s="157" t="str">
        <f>IF(ISNUMBER(C61),VLOOKUP(C61,'import-export'!A55:D308,3,FALSE),"")</f>
        <v/>
      </c>
      <c r="H61" s="159" t="str">
        <f>+IF(ISNUMBER(C61),VLOOKUP(C61,'import-export'!A55:W308,23,FALSE),"")</f>
        <v/>
      </c>
    </row>
    <row r="62" spans="1:8">
      <c r="A62" s="169">
        <v>55</v>
      </c>
      <c r="B62" s="168" t="str">
        <f>IF(ISNUMBER(C62),VLOOKUP(C62,'import-export'!A59:D309,4,FALSE),"")</f>
        <v/>
      </c>
      <c r="C62" s="157"/>
      <c r="D62" s="158" t="str">
        <f>IF(ISNUMBER(C62),VLOOKUP(C62,'import-export'!A56:P309,16,FALSE),"")</f>
        <v/>
      </c>
      <c r="E62" s="157" t="str">
        <f>IF(ISNUMBER(#REF!),H57-#REF!,"")</f>
        <v/>
      </c>
      <c r="F62" s="157"/>
      <c r="G62" s="157" t="str">
        <f>IF(ISNUMBER(C62),VLOOKUP(C62,'import-export'!A56:D309,3,FALSE),"")</f>
        <v/>
      </c>
      <c r="H62" s="159" t="str">
        <f>+IF(ISNUMBER(C62),VLOOKUP(C62,'import-export'!A56:W309,23,FALSE),"")</f>
        <v/>
      </c>
    </row>
    <row r="63" spans="1:8">
      <c r="A63" s="169">
        <v>56</v>
      </c>
      <c r="B63" s="168" t="str">
        <f>IF(ISNUMBER(C63),VLOOKUP(C63,'import-export'!A60:D310,4,FALSE),"")</f>
        <v/>
      </c>
      <c r="C63" s="157"/>
      <c r="D63" s="158" t="str">
        <f>IF(ISNUMBER(C63),VLOOKUP(C63,'import-export'!A57:P310,16,FALSE),"")</f>
        <v/>
      </c>
      <c r="E63" s="157" t="str">
        <f>IF(ISNUMBER(#REF!),H58-#REF!,"")</f>
        <v/>
      </c>
      <c r="F63" s="157"/>
      <c r="G63" s="157" t="str">
        <f>IF(ISNUMBER(C63),VLOOKUP(C63,'import-export'!A57:D310,3,FALSE),"")</f>
        <v/>
      </c>
      <c r="H63" s="159" t="str">
        <f>+IF(ISNUMBER(C63),VLOOKUP(C63,'import-export'!A57:W310,23,FALSE),"")</f>
        <v/>
      </c>
    </row>
    <row r="64" spans="1:8">
      <c r="A64" s="169">
        <v>57</v>
      </c>
      <c r="B64" s="168" t="str">
        <f>IF(ISNUMBER(C64),VLOOKUP(C64,'import-export'!A61:D311,4,FALSE),"")</f>
        <v/>
      </c>
      <c r="C64" s="157"/>
      <c r="D64" s="158" t="str">
        <f>IF(ISNUMBER(C64),VLOOKUP(C64,'import-export'!A58:P311,16,FALSE),"")</f>
        <v/>
      </c>
      <c r="E64" s="157" t="str">
        <f>IF(ISNUMBER(#REF!),H59-#REF!,"")</f>
        <v/>
      </c>
      <c r="F64" s="157"/>
      <c r="G64" s="157" t="str">
        <f>IF(ISNUMBER(C64),VLOOKUP(C64,'import-export'!A58:D311,3,FALSE),"")</f>
        <v/>
      </c>
      <c r="H64" s="159" t="str">
        <f>+IF(ISNUMBER(C64),VLOOKUP(C64,'import-export'!A58:W311,23,FALSE),"")</f>
        <v/>
      </c>
    </row>
    <row r="65" spans="1:8">
      <c r="A65" s="169">
        <v>58</v>
      </c>
      <c r="B65" s="168" t="str">
        <f>IF(ISNUMBER(C65),VLOOKUP(C65,'import-export'!A62:D312,4,FALSE),"")</f>
        <v/>
      </c>
      <c r="C65" s="157"/>
      <c r="D65" s="158" t="str">
        <f>IF(ISNUMBER(C65),VLOOKUP(C65,'import-export'!A59:P312,16,FALSE),"")</f>
        <v/>
      </c>
      <c r="E65" s="157" t="str">
        <f>IF(ISNUMBER(#REF!),H60-#REF!,"")</f>
        <v/>
      </c>
      <c r="F65" s="157"/>
      <c r="G65" s="157" t="str">
        <f>IF(ISNUMBER(C65),VLOOKUP(C65,'import-export'!A59:D312,3,FALSE),"")</f>
        <v/>
      </c>
      <c r="H65" s="159" t="str">
        <f>+IF(ISNUMBER(C65),VLOOKUP(C65,'import-export'!A59:W312,23,FALSE),"")</f>
        <v/>
      </c>
    </row>
    <row r="66" spans="1:8">
      <c r="A66" s="169">
        <v>59</v>
      </c>
      <c r="B66" s="168" t="str">
        <f>IF(ISNUMBER(C66),VLOOKUP(C66,'import-export'!A63:D313,4,FALSE),"")</f>
        <v/>
      </c>
      <c r="C66" s="157"/>
      <c r="D66" s="158" t="str">
        <f>IF(ISNUMBER(C66),VLOOKUP(C66,'import-export'!A60:P313,16,FALSE),"")</f>
        <v/>
      </c>
      <c r="E66" s="157" t="str">
        <f>IF(ISNUMBER(#REF!),H61-#REF!,"")</f>
        <v/>
      </c>
      <c r="F66" s="157"/>
      <c r="G66" s="157" t="str">
        <f>IF(ISNUMBER(C66),VLOOKUP(C66,'import-export'!A60:D313,3,FALSE),"")</f>
        <v/>
      </c>
      <c r="H66" s="159" t="str">
        <f>+IF(ISNUMBER(C66),VLOOKUP(C66,'import-export'!A60:W313,23,FALSE),"")</f>
        <v/>
      </c>
    </row>
    <row r="67" spans="1:8">
      <c r="A67" s="169">
        <v>60</v>
      </c>
      <c r="B67" s="168" t="str">
        <f>IF(ISNUMBER(C67),VLOOKUP(C67,'import-export'!A64:D314,4,FALSE),"")</f>
        <v/>
      </c>
      <c r="C67" s="157"/>
      <c r="D67" s="158" t="str">
        <f>IF(ISNUMBER(C67),VLOOKUP(C67,'import-export'!A61:P314,16,FALSE),"")</f>
        <v/>
      </c>
      <c r="E67" s="157" t="str">
        <f>IF(ISNUMBER(#REF!),H62-#REF!,"")</f>
        <v/>
      </c>
      <c r="F67" s="157"/>
      <c r="G67" s="157" t="str">
        <f>IF(ISNUMBER(C67),VLOOKUP(C67,'import-export'!A61:D314,3,FALSE),"")</f>
        <v/>
      </c>
      <c r="H67" s="159" t="str">
        <f>+IF(ISNUMBER(C67),VLOOKUP(C67,'import-export'!A61:W314,23,FALSE),"")</f>
        <v/>
      </c>
    </row>
    <row r="68" spans="1:8">
      <c r="A68" s="169">
        <v>61</v>
      </c>
      <c r="B68" s="168" t="str">
        <f>IF(ISNUMBER(C68),VLOOKUP(C68,'import-export'!A65:D315,4,FALSE),"")</f>
        <v/>
      </c>
      <c r="C68" s="157"/>
      <c r="D68" s="158" t="str">
        <f>IF(ISNUMBER(C68),VLOOKUP(C68,'import-export'!A62:P315,16,FALSE),"")</f>
        <v/>
      </c>
      <c r="E68" s="157" t="str">
        <f>IF(ISNUMBER(#REF!),H63-#REF!,"")</f>
        <v/>
      </c>
      <c r="F68" s="157"/>
      <c r="G68" s="157" t="str">
        <f>IF(ISNUMBER(C68),VLOOKUP(C68,'import-export'!A62:D315,3,FALSE),"")</f>
        <v/>
      </c>
      <c r="H68" s="159" t="str">
        <f>+IF(ISNUMBER(C68),VLOOKUP(C68,'import-export'!A62:W315,23,FALSE),"")</f>
        <v/>
      </c>
    </row>
    <row r="69" spans="1:8">
      <c r="A69" s="169">
        <v>62</v>
      </c>
      <c r="B69" s="168" t="str">
        <f>IF(ISNUMBER(C69),VLOOKUP(C69,'import-export'!A66:D316,4,FALSE),"")</f>
        <v/>
      </c>
      <c r="C69" s="157"/>
      <c r="D69" s="158" t="str">
        <f>IF(ISNUMBER(C69),VLOOKUP(C69,'import-export'!A63:P316,16,FALSE),"")</f>
        <v/>
      </c>
      <c r="E69" s="157" t="str">
        <f>IF(ISNUMBER(#REF!),H64-#REF!,"")</f>
        <v/>
      </c>
      <c r="F69" s="157"/>
      <c r="G69" s="157" t="str">
        <f>IF(ISNUMBER(C69),VLOOKUP(C69,'import-export'!A63:D316,3,FALSE),"")</f>
        <v/>
      </c>
      <c r="H69" s="159" t="str">
        <f>+IF(ISNUMBER(C69),VLOOKUP(C69,'import-export'!A63:W316,23,FALSE),"")</f>
        <v/>
      </c>
    </row>
    <row r="70" spans="1:8">
      <c r="A70" s="169">
        <v>63</v>
      </c>
      <c r="B70" s="168" t="str">
        <f>IF(ISNUMBER(C70),VLOOKUP(C70,'import-export'!A67:D317,4,FALSE),"")</f>
        <v/>
      </c>
      <c r="C70" s="157"/>
      <c r="D70" s="158" t="str">
        <f>IF(ISNUMBER(C70),VLOOKUP(C70,'import-export'!A64:P317,16,FALSE),"")</f>
        <v/>
      </c>
      <c r="E70" s="157" t="str">
        <f>IF(ISNUMBER(#REF!),H65-#REF!,"")</f>
        <v/>
      </c>
      <c r="F70" s="157"/>
      <c r="G70" s="157" t="str">
        <f>IF(ISNUMBER(C70),VLOOKUP(C70,'import-export'!A64:D317,3,FALSE),"")</f>
        <v/>
      </c>
      <c r="H70" s="159" t="str">
        <f>+IF(ISNUMBER(C70),VLOOKUP(C70,'import-export'!A64:W317,23,FALSE),"")</f>
        <v/>
      </c>
    </row>
    <row r="71" spans="1:8">
      <c r="A71" s="169">
        <v>64</v>
      </c>
      <c r="B71" s="168" t="str">
        <f>IF(ISNUMBER(C71),VLOOKUP(C71,'import-export'!A68:D318,4,FALSE),"")</f>
        <v/>
      </c>
      <c r="C71" s="157"/>
      <c r="D71" s="158" t="str">
        <f>IF(ISNUMBER(C71),VLOOKUP(C71,'import-export'!A65:P318,16,FALSE),"")</f>
        <v/>
      </c>
      <c r="E71" s="157" t="str">
        <f>IF(ISNUMBER(#REF!),H66-#REF!,"")</f>
        <v/>
      </c>
      <c r="F71" s="157"/>
      <c r="G71" s="157" t="str">
        <f>IF(ISNUMBER(C71),VLOOKUP(C71,'import-export'!A65:D318,3,FALSE),"")</f>
        <v/>
      </c>
      <c r="H71" s="159" t="str">
        <f>+IF(ISNUMBER(C71),VLOOKUP(C71,'import-export'!A65:W318,23,FALSE),"")</f>
        <v/>
      </c>
    </row>
    <row r="72" spans="1:8">
      <c r="A72" s="169">
        <v>65</v>
      </c>
      <c r="B72" s="168" t="str">
        <f>IF(ISNUMBER(C72),VLOOKUP(C72,'import-export'!A69:D319,4,FALSE),"")</f>
        <v/>
      </c>
      <c r="C72" s="157"/>
      <c r="D72" s="158" t="str">
        <f>IF(ISNUMBER(C72),VLOOKUP(C72,'import-export'!A66:P319,16,FALSE),"")</f>
        <v/>
      </c>
      <c r="E72" s="157" t="str">
        <f>IF(ISNUMBER(#REF!),H67-#REF!,"")</f>
        <v/>
      </c>
      <c r="F72" s="157"/>
      <c r="G72" s="157" t="str">
        <f>IF(ISNUMBER(C72),VLOOKUP(C72,'import-export'!A66:D319,3,FALSE),"")</f>
        <v/>
      </c>
      <c r="H72" s="159" t="str">
        <f>+IF(ISNUMBER(C72),VLOOKUP(C72,'import-export'!A66:W319,23,FALSE),"")</f>
        <v/>
      </c>
    </row>
    <row r="73" spans="1:8">
      <c r="A73" s="169">
        <v>66</v>
      </c>
      <c r="B73" s="168" t="str">
        <f>IF(ISNUMBER(C73),VLOOKUP(C73,'import-export'!A70:D320,4,FALSE),"")</f>
        <v/>
      </c>
      <c r="C73" s="157"/>
      <c r="D73" s="158" t="str">
        <f>IF(ISNUMBER(C73),VLOOKUP(C73,'import-export'!A67:P320,16,FALSE),"")</f>
        <v/>
      </c>
      <c r="E73" s="157" t="str">
        <f>IF(ISNUMBER(#REF!),H68-#REF!,"")</f>
        <v/>
      </c>
      <c r="F73" s="157"/>
      <c r="G73" s="157" t="str">
        <f>IF(ISNUMBER(C73),VLOOKUP(C73,'import-export'!A67:D320,3,FALSE),"")</f>
        <v/>
      </c>
      <c r="H73" s="159" t="str">
        <f>+IF(ISNUMBER(C73),VLOOKUP(C73,'import-export'!A67:W320,23,FALSE),"")</f>
        <v/>
      </c>
    </row>
    <row r="74" spans="1:8">
      <c r="A74" s="169">
        <v>67</v>
      </c>
      <c r="B74" s="168" t="str">
        <f>IF(ISNUMBER(C74),VLOOKUP(C74,'import-export'!A71:D321,4,FALSE),"")</f>
        <v/>
      </c>
      <c r="C74" s="157"/>
      <c r="D74" s="158" t="str">
        <f>IF(ISNUMBER(C74),VLOOKUP(C74,'import-export'!A68:P321,16,FALSE),"")</f>
        <v/>
      </c>
      <c r="E74" s="157" t="str">
        <f>IF(ISNUMBER(#REF!),H69-#REF!,"")</f>
        <v/>
      </c>
      <c r="F74" s="157"/>
      <c r="G74" s="157" t="str">
        <f>IF(ISNUMBER(C74),VLOOKUP(C74,'import-export'!A68:D321,3,FALSE),"")</f>
        <v/>
      </c>
      <c r="H74" s="159" t="str">
        <f>+IF(ISNUMBER(C74),VLOOKUP(C74,'import-export'!A68:W321,23,FALSE),"")</f>
        <v/>
      </c>
    </row>
    <row r="75" spans="1:8">
      <c r="A75" s="169">
        <v>68</v>
      </c>
      <c r="B75" s="168" t="str">
        <f>IF(ISNUMBER(C75),VLOOKUP(C75,'import-export'!A72:D322,4,FALSE),"")</f>
        <v/>
      </c>
      <c r="C75" s="157"/>
      <c r="D75" s="158" t="str">
        <f>IF(ISNUMBER(C75),VLOOKUP(C75,'import-export'!A69:P322,16,FALSE),"")</f>
        <v/>
      </c>
      <c r="E75" s="157" t="str">
        <f>IF(ISNUMBER(#REF!),H70-#REF!,"")</f>
        <v/>
      </c>
      <c r="F75" s="157"/>
      <c r="G75" s="157" t="str">
        <f>IF(ISNUMBER(C75),VLOOKUP(C75,'import-export'!A69:D322,3,FALSE),"")</f>
        <v/>
      </c>
      <c r="H75" s="159" t="str">
        <f>+IF(ISNUMBER(C75),VLOOKUP(C75,'import-export'!A69:W322,23,FALSE),"")</f>
        <v/>
      </c>
    </row>
    <row r="76" spans="1:8">
      <c r="A76" s="169">
        <v>69</v>
      </c>
      <c r="B76" s="168" t="str">
        <f>IF(ISNUMBER(C76),VLOOKUP(C76,'import-export'!A73:D323,4,FALSE),"")</f>
        <v/>
      </c>
      <c r="C76" s="157"/>
      <c r="D76" s="158" t="str">
        <f>IF(ISNUMBER(C76),VLOOKUP(C76,'import-export'!A70:P323,16,FALSE),"")</f>
        <v/>
      </c>
      <c r="E76" s="157" t="str">
        <f>IF(ISNUMBER(#REF!),H71-#REF!,"")</f>
        <v/>
      </c>
      <c r="F76" s="157"/>
      <c r="G76" s="157" t="str">
        <f>IF(ISNUMBER(C76),VLOOKUP(C76,'import-export'!A70:D323,3,FALSE),"")</f>
        <v/>
      </c>
      <c r="H76" s="159" t="str">
        <f>+IF(ISNUMBER(C76),VLOOKUP(C76,'import-export'!A70:W323,23,FALSE),"")</f>
        <v/>
      </c>
    </row>
    <row r="77" spans="1:8">
      <c r="A77" s="169">
        <v>70</v>
      </c>
      <c r="B77" s="168" t="str">
        <f>IF(ISNUMBER(C77),VLOOKUP(C77,'import-export'!A74:D324,4,FALSE),"")</f>
        <v/>
      </c>
      <c r="C77" s="157"/>
      <c r="D77" s="158" t="str">
        <f>IF(ISNUMBER(C77),VLOOKUP(C77,'import-export'!A71:P324,16,FALSE),"")</f>
        <v/>
      </c>
      <c r="E77" s="157" t="str">
        <f>IF(ISNUMBER(#REF!),H72-#REF!,"")</f>
        <v/>
      </c>
      <c r="F77" s="157"/>
      <c r="G77" s="157" t="str">
        <f>IF(ISNUMBER(C77),VLOOKUP(C77,'import-export'!A71:D324,3,FALSE),"")</f>
        <v/>
      </c>
      <c r="H77" s="159" t="str">
        <f>+IF(ISNUMBER(C77),VLOOKUP(C77,'import-export'!A71:W324,23,FALSE),"")</f>
        <v/>
      </c>
    </row>
    <row r="78" spans="1:8">
      <c r="A78" s="169">
        <v>71</v>
      </c>
      <c r="B78" s="168" t="str">
        <f>IF(ISNUMBER(C78),VLOOKUP(C78,'import-export'!A75:D325,4,FALSE),"")</f>
        <v/>
      </c>
      <c r="C78" s="157"/>
      <c r="D78" s="158" t="str">
        <f>IF(ISNUMBER(C78),VLOOKUP(C78,'import-export'!A72:P325,16,FALSE),"")</f>
        <v/>
      </c>
      <c r="E78" s="157" t="str">
        <f>IF(ISNUMBER(#REF!),H73-#REF!,"")</f>
        <v/>
      </c>
      <c r="F78" s="157"/>
      <c r="G78" s="157" t="str">
        <f>IF(ISNUMBER(C78),VLOOKUP(C78,'import-export'!A72:D325,3,FALSE),"")</f>
        <v/>
      </c>
      <c r="H78" s="159" t="str">
        <f>+IF(ISNUMBER(C78),VLOOKUP(C78,'import-export'!A72:W325,23,FALSE),"")</f>
        <v/>
      </c>
    </row>
    <row r="79" spans="1:8">
      <c r="A79" s="169">
        <v>72</v>
      </c>
      <c r="B79" s="168" t="str">
        <f>IF(ISNUMBER(C79),VLOOKUP(C79,'import-export'!A76:D326,4,FALSE),"")</f>
        <v/>
      </c>
      <c r="C79" s="157"/>
      <c r="D79" s="158" t="str">
        <f>IF(ISNUMBER(C79),VLOOKUP(C79,'import-export'!A73:P326,16,FALSE),"")</f>
        <v/>
      </c>
      <c r="E79" s="157" t="str">
        <f>IF(ISNUMBER(#REF!),H74-#REF!,"")</f>
        <v/>
      </c>
      <c r="F79" s="157"/>
      <c r="G79" s="157" t="str">
        <f>IF(ISNUMBER(C79),VLOOKUP(C79,'import-export'!A73:D326,3,FALSE),"")</f>
        <v/>
      </c>
      <c r="H79" s="159" t="str">
        <f>+IF(ISNUMBER(C79),VLOOKUP(C79,'import-export'!A73:W326,23,FALSE),"")</f>
        <v/>
      </c>
    </row>
    <row r="80" spans="1:8">
      <c r="A80" s="169">
        <v>73</v>
      </c>
      <c r="B80" s="168" t="str">
        <f>IF(ISNUMBER(C80),VLOOKUP(C80,'import-export'!A77:D327,4,FALSE),"")</f>
        <v/>
      </c>
      <c r="C80" s="157"/>
      <c r="D80" s="158" t="str">
        <f>IF(ISNUMBER(C80),VLOOKUP(C80,'import-export'!A74:P327,16,FALSE),"")</f>
        <v/>
      </c>
      <c r="E80" s="157" t="str">
        <f>IF(ISNUMBER(#REF!),H75-#REF!,"")</f>
        <v/>
      </c>
      <c r="F80" s="157"/>
      <c r="G80" s="157" t="str">
        <f>IF(ISNUMBER(C80),VLOOKUP(C80,'import-export'!A74:D327,3,FALSE),"")</f>
        <v/>
      </c>
      <c r="H80" s="159" t="str">
        <f>+IF(ISNUMBER(C80),VLOOKUP(C80,'import-export'!A74:W327,23,FALSE),"")</f>
        <v/>
      </c>
    </row>
    <row r="81" spans="1:8">
      <c r="A81" s="169">
        <v>74</v>
      </c>
      <c r="B81" s="168" t="str">
        <f>IF(ISNUMBER(C81),VLOOKUP(C81,'import-export'!A78:D328,4,FALSE),"")</f>
        <v/>
      </c>
      <c r="C81" s="157"/>
      <c r="D81" s="158" t="str">
        <f>IF(ISNUMBER(C81),VLOOKUP(C81,'import-export'!A75:P328,16,FALSE),"")</f>
        <v/>
      </c>
      <c r="E81" s="157" t="str">
        <f>IF(ISNUMBER(#REF!),H76-#REF!,"")</f>
        <v/>
      </c>
      <c r="F81" s="157"/>
      <c r="G81" s="157" t="str">
        <f>IF(ISNUMBER(C81),VLOOKUP(C81,'import-export'!A75:D328,3,FALSE),"")</f>
        <v/>
      </c>
      <c r="H81" s="159" t="str">
        <f>+IF(ISNUMBER(C81),VLOOKUP(C81,'import-export'!A75:W328,23,FALSE),"")</f>
        <v/>
      </c>
    </row>
    <row r="82" spans="1:8">
      <c r="A82" s="169">
        <v>75</v>
      </c>
      <c r="B82" s="168" t="str">
        <f>IF(ISNUMBER(C82),VLOOKUP(C82,'import-export'!A79:D329,4,FALSE),"")</f>
        <v/>
      </c>
      <c r="C82" s="157"/>
      <c r="D82" s="158" t="str">
        <f>IF(ISNUMBER(C82),VLOOKUP(C82,'import-export'!A76:P329,16,FALSE),"")</f>
        <v/>
      </c>
      <c r="E82" s="157" t="str">
        <f>IF(ISNUMBER(#REF!),H77-#REF!,"")</f>
        <v/>
      </c>
      <c r="F82" s="157"/>
      <c r="G82" s="157" t="str">
        <f>IF(ISNUMBER(C82),VLOOKUP(C82,'import-export'!A76:D329,3,FALSE),"")</f>
        <v/>
      </c>
      <c r="H82" s="159" t="str">
        <f>+IF(ISNUMBER(C82),VLOOKUP(C82,'import-export'!A76:W329,23,FALSE),"")</f>
        <v/>
      </c>
    </row>
    <row r="83" spans="1:8">
      <c r="A83" s="169">
        <v>76</v>
      </c>
      <c r="B83" s="168" t="str">
        <f>IF(ISNUMBER(C83),VLOOKUP(C83,'import-export'!A80:D330,4,FALSE),"")</f>
        <v/>
      </c>
      <c r="C83" s="157"/>
      <c r="D83" s="158" t="str">
        <f>IF(ISNUMBER(C83),VLOOKUP(C83,'import-export'!A77:P330,16,FALSE),"")</f>
        <v/>
      </c>
      <c r="E83" s="157" t="str">
        <f>IF(ISNUMBER(#REF!),H78-#REF!,"")</f>
        <v/>
      </c>
      <c r="F83" s="157"/>
      <c r="G83" s="157" t="str">
        <f>IF(ISNUMBER(C83),VLOOKUP(C83,'import-export'!A77:D330,3,FALSE),"")</f>
        <v/>
      </c>
      <c r="H83" s="159" t="str">
        <f>+IF(ISNUMBER(C83),VLOOKUP(C83,'import-export'!A77:W330,23,FALSE),"")</f>
        <v/>
      </c>
    </row>
    <row r="84" spans="1:8">
      <c r="A84" s="169">
        <v>77</v>
      </c>
      <c r="B84" s="168" t="str">
        <f>IF(ISNUMBER(C84),VLOOKUP(C84,'import-export'!A81:D331,4,FALSE),"")</f>
        <v/>
      </c>
      <c r="C84" s="157"/>
      <c r="D84" s="158" t="str">
        <f>IF(ISNUMBER(C84),VLOOKUP(C84,'import-export'!A78:P331,16,FALSE),"")</f>
        <v/>
      </c>
      <c r="E84" s="157" t="str">
        <f>IF(ISNUMBER(#REF!),H79-#REF!,"")</f>
        <v/>
      </c>
      <c r="F84" s="157"/>
      <c r="G84" s="157" t="str">
        <f>IF(ISNUMBER(C84),VLOOKUP(C84,'import-export'!A78:D331,3,FALSE),"")</f>
        <v/>
      </c>
      <c r="H84" s="159" t="str">
        <f>+IF(ISNUMBER(C84),VLOOKUP(C84,'import-export'!A78:W331,23,FALSE),"")</f>
        <v/>
      </c>
    </row>
    <row r="85" spans="1:8">
      <c r="A85" s="169">
        <v>78</v>
      </c>
      <c r="B85" s="168" t="str">
        <f>IF(ISNUMBER(C85),VLOOKUP(C85,'import-export'!A82:D332,4,FALSE),"")</f>
        <v/>
      </c>
      <c r="C85" s="157"/>
      <c r="D85" s="158" t="str">
        <f>IF(ISNUMBER(C85),VLOOKUP(C85,'import-export'!A79:P332,16,FALSE),"")</f>
        <v/>
      </c>
      <c r="E85" s="157" t="str">
        <f>IF(ISNUMBER(#REF!),H80-#REF!,"")</f>
        <v/>
      </c>
      <c r="F85" s="157"/>
      <c r="G85" s="157" t="str">
        <f>IF(ISNUMBER(C85),VLOOKUP(C85,'import-export'!A79:D332,3,FALSE),"")</f>
        <v/>
      </c>
      <c r="H85" s="159" t="str">
        <f>+IF(ISNUMBER(C85),VLOOKUP(C85,'import-export'!A79:W332,23,FALSE),"")</f>
        <v/>
      </c>
    </row>
    <row r="86" spans="1:8">
      <c r="A86" s="169">
        <v>79</v>
      </c>
      <c r="B86" s="168" t="str">
        <f>IF(ISNUMBER(C86),VLOOKUP(C86,'import-export'!A83:D333,4,FALSE),"")</f>
        <v/>
      </c>
      <c r="C86" s="157"/>
      <c r="D86" s="158" t="str">
        <f>IF(ISNUMBER(C86),VLOOKUP(C86,'import-export'!A80:P333,16,FALSE),"")</f>
        <v/>
      </c>
      <c r="E86" s="157" t="str">
        <f>IF(ISNUMBER(#REF!),H81-#REF!,"")</f>
        <v/>
      </c>
      <c r="F86" s="157"/>
      <c r="G86" s="157" t="str">
        <f>IF(ISNUMBER(C86),VLOOKUP(C86,'import-export'!A80:D333,3,FALSE),"")</f>
        <v/>
      </c>
      <c r="H86" s="159" t="str">
        <f>+IF(ISNUMBER(C86),VLOOKUP(C86,'import-export'!A80:W333,23,FALSE),"")</f>
        <v/>
      </c>
    </row>
    <row r="87" spans="1:8">
      <c r="A87" s="169">
        <v>80</v>
      </c>
      <c r="B87" s="168" t="str">
        <f>IF(ISNUMBER(C87),VLOOKUP(C87,'import-export'!A84:D334,4,FALSE),"")</f>
        <v/>
      </c>
      <c r="C87" s="157"/>
      <c r="D87" s="158" t="str">
        <f>IF(ISNUMBER(C87),VLOOKUP(C87,'import-export'!A81:P334,16,FALSE),"")</f>
        <v/>
      </c>
      <c r="E87" s="157" t="str">
        <f>IF(ISNUMBER(#REF!),H82-#REF!,"")</f>
        <v/>
      </c>
      <c r="F87" s="157"/>
      <c r="G87" s="157" t="str">
        <f>IF(ISNUMBER(C87),VLOOKUP(C87,'import-export'!A81:D334,3,FALSE),"")</f>
        <v/>
      </c>
      <c r="H87" s="159" t="str">
        <f>+IF(ISNUMBER(C87),VLOOKUP(C87,'import-export'!A81:W334,23,FALSE),"")</f>
        <v/>
      </c>
    </row>
    <row r="88" spans="1:8">
      <c r="A88" s="169">
        <v>81</v>
      </c>
      <c r="B88" s="168" t="str">
        <f>IF(ISNUMBER(C88),VLOOKUP(C88,'import-export'!A85:D335,4,FALSE),"")</f>
        <v/>
      </c>
      <c r="C88" s="157"/>
      <c r="D88" s="158" t="str">
        <f>IF(ISNUMBER(C88),VLOOKUP(C88,'import-export'!A82:P335,16,FALSE),"")</f>
        <v/>
      </c>
      <c r="E88" s="157" t="str">
        <f>IF(ISNUMBER(#REF!),H83-#REF!,"")</f>
        <v/>
      </c>
      <c r="F88" s="157"/>
      <c r="G88" s="157" t="str">
        <f>IF(ISNUMBER(C88),VLOOKUP(C88,'import-export'!A82:D335,3,FALSE),"")</f>
        <v/>
      </c>
      <c r="H88" s="159" t="str">
        <f>+IF(ISNUMBER(C88),VLOOKUP(C88,'import-export'!A82:W335,23,FALSE),"")</f>
        <v/>
      </c>
    </row>
    <row r="89" spans="1:8">
      <c r="A89" s="169">
        <v>82</v>
      </c>
      <c r="B89" s="168" t="str">
        <f>IF(ISNUMBER(C89),VLOOKUP(C89,'import-export'!A86:D336,4,FALSE),"")</f>
        <v/>
      </c>
      <c r="C89" s="157"/>
      <c r="D89" s="158" t="str">
        <f>IF(ISNUMBER(C89),VLOOKUP(C89,'import-export'!A83:P336,16,FALSE),"")</f>
        <v/>
      </c>
      <c r="E89" s="157" t="str">
        <f>IF(ISNUMBER(#REF!),H84-#REF!,"")</f>
        <v/>
      </c>
      <c r="F89" s="157"/>
      <c r="G89" s="157" t="str">
        <f>IF(ISNUMBER(C89),VLOOKUP(C89,'import-export'!A83:D336,3,FALSE),"")</f>
        <v/>
      </c>
      <c r="H89" s="159" t="str">
        <f>+IF(ISNUMBER(C89),VLOOKUP(C89,'import-export'!A83:W336,23,FALSE),"")</f>
        <v/>
      </c>
    </row>
    <row r="90" spans="1:8">
      <c r="A90" s="169">
        <v>83</v>
      </c>
      <c r="B90" s="168" t="str">
        <f>IF(ISNUMBER(C90),VLOOKUP(C90,'import-export'!A87:D337,4,FALSE),"")</f>
        <v/>
      </c>
      <c r="C90" s="157"/>
      <c r="D90" s="158" t="str">
        <f>IF(ISNUMBER(C90),VLOOKUP(C90,'import-export'!A84:P337,16,FALSE),"")</f>
        <v/>
      </c>
      <c r="E90" s="157" t="str">
        <f>IF(ISNUMBER(#REF!),H85-#REF!,"")</f>
        <v/>
      </c>
      <c r="F90" s="157"/>
      <c r="G90" s="157" t="str">
        <f>IF(ISNUMBER(C90),VLOOKUP(C90,'import-export'!A84:D337,3,FALSE),"")</f>
        <v/>
      </c>
      <c r="H90" s="159" t="str">
        <f>+IF(ISNUMBER(C90),VLOOKUP(C90,'import-export'!A84:W337,23,FALSE),"")</f>
        <v/>
      </c>
    </row>
    <row r="91" spans="1:8">
      <c r="A91" s="169">
        <v>84</v>
      </c>
      <c r="B91" s="168" t="str">
        <f>IF(ISNUMBER(C91),VLOOKUP(C91,'import-export'!A88:D338,4,FALSE),"")</f>
        <v/>
      </c>
      <c r="C91" s="157"/>
      <c r="D91" s="158" t="str">
        <f>IF(ISNUMBER(C91),VLOOKUP(C91,'import-export'!A85:P338,16,FALSE),"")</f>
        <v/>
      </c>
      <c r="E91" s="157" t="str">
        <f>IF(ISNUMBER(#REF!),H86-#REF!,"")</f>
        <v/>
      </c>
      <c r="F91" s="157"/>
      <c r="G91" s="157" t="str">
        <f>IF(ISNUMBER(C91),VLOOKUP(C91,'import-export'!A85:D338,3,FALSE),"")</f>
        <v/>
      </c>
      <c r="H91" s="159" t="str">
        <f>+IF(ISNUMBER(C91),VLOOKUP(C91,'import-export'!A85:W338,23,FALSE),"")</f>
        <v/>
      </c>
    </row>
  </sheetData>
  <mergeCells count="11">
    <mergeCell ref="H4:H7"/>
    <mergeCell ref="C4:D4"/>
    <mergeCell ref="E4:F4"/>
    <mergeCell ref="A4:A7"/>
    <mergeCell ref="C2:F2"/>
    <mergeCell ref="C5:C7"/>
    <mergeCell ref="F5:F7"/>
    <mergeCell ref="B4:B7"/>
    <mergeCell ref="G4:G7"/>
    <mergeCell ref="D5:D7"/>
    <mergeCell ref="E5:E7"/>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sheetPr codeName="Feuil31">
    <tabColor rgb="FF00B050"/>
  </sheetPr>
  <dimension ref="A1:AG156"/>
  <sheetViews>
    <sheetView workbookViewId="0">
      <selection activeCell="A5" sqref="A5"/>
    </sheetView>
  </sheetViews>
  <sheetFormatPr baseColWidth="10" defaultRowHeight="15.75"/>
  <cols>
    <col min="1" max="1" width="10.7109375" style="11" customWidth="1"/>
    <col min="2" max="3" width="11.42578125" style="11"/>
    <col min="4" max="4" width="20" style="11" customWidth="1"/>
    <col min="5" max="5" width="15.42578125" style="11" customWidth="1"/>
    <col min="6" max="6" width="22.85546875" style="11" customWidth="1"/>
    <col min="7" max="7" width="11.42578125" style="91"/>
    <col min="8" max="8" width="11.42578125" style="92"/>
    <col min="9" max="9" width="11.42578125" style="26"/>
    <col min="10" max="10" width="12.7109375" style="26" customWidth="1"/>
    <col min="11" max="11" width="17.5703125" style="30" customWidth="1"/>
    <col min="12" max="12" width="12.85546875" style="93" customWidth="1"/>
    <col min="13" max="13" width="21.5703125" style="75" customWidth="1"/>
    <col min="14" max="14" width="18.28515625" style="11" customWidth="1"/>
    <col min="15" max="15" width="11.42578125" style="91"/>
    <col min="16" max="16" width="11.42578125" style="31"/>
    <col min="17" max="18" width="11.42578125" style="36"/>
    <col min="19" max="19" width="13.42578125" style="93" customWidth="1"/>
    <col min="20" max="20" width="13.28515625" style="11" customWidth="1"/>
    <col min="21" max="21" width="12.85546875" style="94" customWidth="1"/>
    <col min="22" max="22" width="11.42578125" style="95"/>
    <col min="23" max="23" width="11.42578125" style="164"/>
    <col min="24" max="24" width="11.42578125" style="31"/>
    <col min="25" max="25" width="11.42578125" style="97"/>
    <col min="26" max="26" width="11.42578125" style="31"/>
    <col min="27" max="28" width="11.42578125" style="97"/>
    <col min="29" max="29" width="13.5703125" style="31" customWidth="1"/>
    <col min="30" max="30" width="11.42578125" style="117"/>
    <col min="31" max="31" width="13.5703125" style="126" customWidth="1"/>
    <col min="32" max="32" width="35.7109375" style="75" customWidth="1"/>
    <col min="33" max="33" width="16" style="124" customWidth="1"/>
    <col min="34" max="16384" width="11.42578125" style="11"/>
  </cols>
  <sheetData>
    <row r="1" spans="1:33" ht="23.25" customHeight="1" thickBot="1">
      <c r="C1" s="236" t="s">
        <v>20</v>
      </c>
      <c r="D1" s="236"/>
      <c r="E1" s="236"/>
      <c r="F1" s="236"/>
      <c r="G1" s="236"/>
      <c r="H1" s="236"/>
      <c r="I1" s="236"/>
      <c r="J1" s="236"/>
      <c r="K1" s="236"/>
      <c r="L1" s="67"/>
      <c r="M1" s="68"/>
      <c r="N1" s="69"/>
      <c r="O1" s="70"/>
      <c r="P1" s="7"/>
      <c r="Q1" s="71"/>
      <c r="R1" s="71"/>
      <c r="S1" s="72"/>
      <c r="T1" s="140" t="s">
        <v>19</v>
      </c>
      <c r="U1" s="73">
        <f ca="1">TODAY()</f>
        <v>41756</v>
      </c>
      <c r="V1" s="74"/>
      <c r="W1" s="162"/>
      <c r="X1" s="7"/>
      <c r="Y1" s="96"/>
      <c r="Z1" s="7"/>
      <c r="AA1" s="96"/>
      <c r="AB1" s="96"/>
      <c r="AC1" s="7"/>
    </row>
    <row r="2" spans="1:33" ht="16.5" customHeight="1" thickBot="1">
      <c r="A2" s="228" t="s">
        <v>166</v>
      </c>
      <c r="B2" s="204" t="s">
        <v>4</v>
      </c>
      <c r="C2" s="205"/>
      <c r="D2" s="206"/>
      <c r="E2" s="204" t="s">
        <v>5</v>
      </c>
      <c r="F2" s="205"/>
      <c r="G2" s="205"/>
      <c r="H2" s="205"/>
      <c r="I2" s="205"/>
      <c r="J2" s="205"/>
      <c r="K2" s="206"/>
      <c r="L2" s="233" t="s">
        <v>140</v>
      </c>
      <c r="M2" s="230" t="s">
        <v>10</v>
      </c>
      <c r="N2" s="237" t="s">
        <v>6</v>
      </c>
      <c r="O2" s="238"/>
      <c r="P2" s="238"/>
      <c r="Q2" s="238"/>
      <c r="R2" s="239"/>
      <c r="S2" s="230" t="s">
        <v>8</v>
      </c>
      <c r="T2" s="230" t="s">
        <v>16</v>
      </c>
      <c r="U2" s="204" t="s">
        <v>7</v>
      </c>
      <c r="V2" s="206"/>
      <c r="W2" s="204" t="s">
        <v>157</v>
      </c>
      <c r="X2" s="206"/>
      <c r="Y2" s="233" t="s">
        <v>125</v>
      </c>
      <c r="Z2" s="161" t="s">
        <v>129</v>
      </c>
      <c r="AA2" s="233" t="s">
        <v>127</v>
      </c>
      <c r="AB2" s="233" t="s">
        <v>128</v>
      </c>
      <c r="AC2" s="204" t="s">
        <v>25</v>
      </c>
      <c r="AD2" s="206"/>
      <c r="AE2" s="230" t="s">
        <v>152</v>
      </c>
      <c r="AF2" s="230" t="s">
        <v>10</v>
      </c>
      <c r="AG2" s="230" t="s">
        <v>149</v>
      </c>
    </row>
    <row r="3" spans="1:33" ht="15" customHeight="1">
      <c r="A3" s="229"/>
      <c r="B3" s="240" t="s">
        <v>167</v>
      </c>
      <c r="C3" s="228" t="s">
        <v>0</v>
      </c>
      <c r="D3" s="228" t="s">
        <v>1</v>
      </c>
      <c r="E3" s="228" t="s">
        <v>158</v>
      </c>
      <c r="F3" s="228" t="s">
        <v>12</v>
      </c>
      <c r="G3" s="228" t="s">
        <v>15</v>
      </c>
      <c r="H3" s="240" t="s">
        <v>168</v>
      </c>
      <c r="I3" s="240" t="s">
        <v>170</v>
      </c>
      <c r="J3" s="240" t="s">
        <v>169</v>
      </c>
      <c r="K3" s="242" t="s">
        <v>17</v>
      </c>
      <c r="L3" s="234"/>
      <c r="M3" s="231"/>
      <c r="N3" s="228" t="s">
        <v>14</v>
      </c>
      <c r="O3" s="228" t="s">
        <v>26</v>
      </c>
      <c r="P3" s="240" t="s">
        <v>11</v>
      </c>
      <c r="Q3" s="240" t="s">
        <v>2</v>
      </c>
      <c r="R3" s="240" t="s">
        <v>3</v>
      </c>
      <c r="S3" s="231"/>
      <c r="T3" s="231"/>
      <c r="U3" s="240" t="s">
        <v>155</v>
      </c>
      <c r="V3" s="240" t="s">
        <v>18</v>
      </c>
      <c r="W3" s="226" t="s">
        <v>172</v>
      </c>
      <c r="X3" s="240" t="s">
        <v>124</v>
      </c>
      <c r="Y3" s="234"/>
      <c r="Z3" s="244" t="s">
        <v>126</v>
      </c>
      <c r="AA3" s="234"/>
      <c r="AB3" s="234"/>
      <c r="AC3" s="240" t="s">
        <v>23</v>
      </c>
      <c r="AD3" s="240" t="s">
        <v>24</v>
      </c>
      <c r="AE3" s="231"/>
      <c r="AF3" s="231"/>
      <c r="AG3" s="231"/>
    </row>
    <row r="4" spans="1:33" ht="30" customHeight="1" thickBot="1">
      <c r="A4" s="229"/>
      <c r="B4" s="241"/>
      <c r="C4" s="229"/>
      <c r="D4" s="229"/>
      <c r="E4" s="229"/>
      <c r="F4" s="229"/>
      <c r="G4" s="229"/>
      <c r="H4" s="241"/>
      <c r="I4" s="241"/>
      <c r="J4" s="241"/>
      <c r="K4" s="243"/>
      <c r="L4" s="234"/>
      <c r="M4" s="231"/>
      <c r="N4" s="229"/>
      <c r="O4" s="229"/>
      <c r="P4" s="241"/>
      <c r="Q4" s="241"/>
      <c r="R4" s="241"/>
      <c r="S4" s="231"/>
      <c r="T4" s="231"/>
      <c r="U4" s="241"/>
      <c r="V4" s="241"/>
      <c r="W4" s="227"/>
      <c r="X4" s="241"/>
      <c r="Y4" s="235"/>
      <c r="Z4" s="245"/>
      <c r="AA4" s="235"/>
      <c r="AB4" s="235"/>
      <c r="AC4" s="246"/>
      <c r="AD4" s="246"/>
      <c r="AE4" s="232"/>
      <c r="AF4" s="232"/>
      <c r="AG4" s="232"/>
    </row>
    <row r="5" spans="1:33" s="89" customFormat="1" ht="49.5" customHeight="1" thickTop="1" thickBot="1">
      <c r="A5" s="76">
        <v>12</v>
      </c>
      <c r="B5" s="76">
        <v>90</v>
      </c>
      <c r="C5" s="76">
        <v>4300052392</v>
      </c>
      <c r="D5" s="76" t="s">
        <v>52</v>
      </c>
      <c r="E5" s="76" t="s">
        <v>47</v>
      </c>
      <c r="F5" s="77" t="str">
        <f>IF(AND(ISBLANK(J5),ISNUMBER(I5),ISNUMBER(P5)),"Réclamer Réception",IF(AND(ISNUMBER(P5),ISBLANK(I5),ISBLANK(J5)),"Absence de Réception",IF(AND(ISNUMBER(I5),ISNUMBER(J5),ISNUMBER(P5)),"Réceptionner","")))</f>
        <v>Réceptionner</v>
      </c>
      <c r="G5" s="78">
        <v>5006662390</v>
      </c>
      <c r="H5" s="79" t="e">
        <f>IF(ISNUMBER(C5),VLOOKUP(C5,magasin!A:I,5,FALSE),"")</f>
        <v>#N/A</v>
      </c>
      <c r="I5" s="80">
        <v>41737</v>
      </c>
      <c r="J5" s="80">
        <v>41759</v>
      </c>
      <c r="K5" s="81">
        <v>58000</v>
      </c>
      <c r="L5" s="82" t="str">
        <f t="shared" ref="L5:L36" si="0">IF(AND(ISNUMBER(H5),ISNUMBER(J5),ISNUMBER(B5)),(J5-H5)/B5,"")</f>
        <v/>
      </c>
      <c r="M5" s="83" t="str">
        <f>IF(AND(L5&lt;30%,ISNUMBER(L5)),"à temps",IF(L5="","","Retard de paiement éventuel dû au retard du traitement de la réception"))</f>
        <v/>
      </c>
      <c r="N5" s="77" t="e">
        <f t="shared" ref="N5:N6" si="1">+IF(AND(ISNUMBER(H5),ISNUMBER(H5),P5&lt;H5),"Facture Antidatée",IF(AND(ISNUMBER(J5),ISBLANK(P5)),"Réclamer Facture",IF(AND(ISNUMBER(P5),ISNUMBER(J5)),"à comptabiliser","")))</f>
        <v>#N/A</v>
      </c>
      <c r="O5" s="84"/>
      <c r="P5" s="80">
        <v>41731</v>
      </c>
      <c r="Q5" s="80"/>
      <c r="R5" s="80">
        <v>41736</v>
      </c>
      <c r="S5" s="82" t="str">
        <f t="shared" ref="S5:S36" si="2">IF(AND(ISNUMBER(Q5),ISNUMBER(R5),ISNUMBER(B5)),(R5-Q5)/B5,"")</f>
        <v/>
      </c>
      <c r="T5" s="85" t="str">
        <f>IF(AND(ISNUMBER(Q5),ISNUMBER(R5)),R5-Q5,"")</f>
        <v/>
      </c>
      <c r="U5" s="86" t="str">
        <f t="shared" ref="U5:U36" si="3">IF(AND(ISNUMBER(H5),ISNUMBER(B5)),H5+B5,"")</f>
        <v/>
      </c>
      <c r="V5" s="87" t="str">
        <f>IF(ISNUMBER(U5),U5-$U$1,"")</f>
        <v/>
      </c>
      <c r="W5" s="163"/>
      <c r="X5" s="79">
        <v>41764</v>
      </c>
      <c r="Y5" s="44" t="str">
        <f t="shared" ref="Y5:Y36" si="4">+IF(AND(ISNUMBER(X5),ISNUMBER(R5),ISNUMBER(H5),ISNUMBER(B5)),(X5-MAX(R5,H5))/B5,"")</f>
        <v/>
      </c>
      <c r="Z5" s="118">
        <v>41769</v>
      </c>
      <c r="AA5" s="44">
        <f t="shared" ref="AA5:AA36" si="5">+IF(AND(ISNUMBER(Z5),ISNUMBER(X5),ISNUMBER(B5)),(Z5-X5)/B5,"")</f>
        <v>5.5555555555555552E-2</v>
      </c>
      <c r="AB5" s="44">
        <f t="shared" ref="AB5:AB36" si="6">IF(AND(ISNUMBER(Z5),ISNUMBER(AC5),ISNUMBER(B5)),(AC5-Z5)/B5,"")</f>
        <v>0.45555555555555555</v>
      </c>
      <c r="AC5" s="79">
        <v>41810</v>
      </c>
      <c r="AD5" s="119">
        <v>41840</v>
      </c>
      <c r="AE5" s="127" t="str">
        <f t="shared" ref="AE5:AE36" si="7">IF(AND(ISNUMBER(H5),ISNUMBER(B5),ISNUMBER(AD5)),(AD5-H5)/B5,"")</f>
        <v/>
      </c>
      <c r="AF5" s="88" t="str">
        <f>IF(AND(ISNUMBER(AE5),AE5&lt;=1),"Paiement à temps",IF(AND(ISNUMBER(AE5),AE5&gt;1),"Dépassement du délai de paiement, Pensez à comptabiliser la majoration de retard dans charge non courante",""))</f>
        <v/>
      </c>
      <c r="AG5" s="125" t="str">
        <f t="shared" ref="AG5:AG36" si="8">+IF(AND(ISNUMBER(K5),ISNUMBER(AE5),AE5&gt;100%),K5*10%,"")</f>
        <v/>
      </c>
    </row>
    <row r="6" spans="1:33" s="89" customFormat="1" ht="30" customHeight="1" thickTop="1" thickBot="1">
      <c r="A6" s="84">
        <v>14</v>
      </c>
      <c r="B6" s="84">
        <v>90</v>
      </c>
      <c r="C6" s="84">
        <v>4501060888</v>
      </c>
      <c r="D6" s="84" t="s">
        <v>53</v>
      </c>
      <c r="E6" s="84" t="s">
        <v>47</v>
      </c>
      <c r="F6" s="77" t="str">
        <f t="shared" ref="F6:F69" si="9">IF(AND(ISBLANK(J6),ISNUMBER(I6),ISNUMBER(P6)),"Réclamer Réception",IF(AND(ISNUMBER(P6),ISBLANK(I6),ISBLANK(J6)),"Absence de Réception",IF(AND(ISNUMBER(I6),ISNUMBER(J6),ISNUMBER(P6)),"Réceptionner","")))</f>
        <v>Absence de Réception</v>
      </c>
      <c r="G6" s="84"/>
      <c r="H6" s="79" t="e">
        <f>IF(ISNUMBER(C6),VLOOKUP(C6,magasin!A:I,5,FALSE),"")</f>
        <v>#N/A</v>
      </c>
      <c r="I6" s="79"/>
      <c r="J6" s="79"/>
      <c r="K6" s="90">
        <v>5920</v>
      </c>
      <c r="L6" s="82" t="str">
        <f t="shared" si="0"/>
        <v/>
      </c>
      <c r="M6" s="83" t="str">
        <f t="shared" ref="M6:M69" si="10">IF(AND(L6&lt;30%,ISNUMBER(L6)),"à temps",IF(L6="","","Retard de paiement éventuel dû au retard du traitement de la réception"))</f>
        <v/>
      </c>
      <c r="N6" s="77" t="e">
        <f t="shared" si="1"/>
        <v>#N/A</v>
      </c>
      <c r="O6" s="84"/>
      <c r="P6" s="79">
        <v>41723</v>
      </c>
      <c r="Q6" s="79"/>
      <c r="R6" s="79">
        <v>41737</v>
      </c>
      <c r="S6" s="82" t="str">
        <f t="shared" si="2"/>
        <v/>
      </c>
      <c r="T6" s="85" t="str">
        <f t="shared" ref="T6:T69" si="11">IF(AND(ISNUMBER(Q6),ISNUMBER(R6)),R6-Q6,"")</f>
        <v/>
      </c>
      <c r="U6" s="86" t="str">
        <f t="shared" si="3"/>
        <v/>
      </c>
      <c r="V6" s="87" t="str">
        <f>IF(ISNUMBER(U6),U6-$U$1,"")</f>
        <v/>
      </c>
      <c r="W6" s="163"/>
      <c r="X6" s="79"/>
      <c r="Y6" s="44" t="str">
        <f t="shared" si="4"/>
        <v/>
      </c>
      <c r="Z6" s="118"/>
      <c r="AA6" s="44" t="str">
        <f t="shared" si="5"/>
        <v/>
      </c>
      <c r="AB6" s="44" t="str">
        <f t="shared" si="6"/>
        <v/>
      </c>
      <c r="AC6" s="79"/>
      <c r="AD6" s="119"/>
      <c r="AE6" s="127" t="str">
        <f t="shared" si="7"/>
        <v/>
      </c>
      <c r="AF6" s="88" t="str">
        <f t="shared" ref="AF6:AF69" si="12">IF(AND(ISNUMBER(AE6),AE6&lt;=1),"Paiement à temps",IF(AND(ISNUMBER(AE6),AE6&gt;1),"Dépassement du délai de paiement, Pensez à comptabiliser la majoration de retard dans charge non courante",""))</f>
        <v/>
      </c>
      <c r="AG6" s="125" t="str">
        <f t="shared" si="8"/>
        <v/>
      </c>
    </row>
    <row r="7" spans="1:33" s="89" customFormat="1" ht="30" customHeight="1" thickTop="1" thickBot="1">
      <c r="A7" s="76"/>
      <c r="B7" s="76"/>
      <c r="C7" s="76" t="s">
        <v>54</v>
      </c>
      <c r="D7" s="76" t="s">
        <v>55</v>
      </c>
      <c r="E7" s="76"/>
      <c r="F7" s="77" t="str">
        <f t="shared" si="9"/>
        <v>Absence de Réception</v>
      </c>
      <c r="G7" s="78"/>
      <c r="H7" s="79" t="str">
        <f>IF(ISNUMBER(C7),VLOOKUP(C7,magasin!A:I,5,FALSE),"")</f>
        <v/>
      </c>
      <c r="I7" s="80"/>
      <c r="J7" s="80"/>
      <c r="K7" s="81">
        <v>35100</v>
      </c>
      <c r="L7" s="82" t="str">
        <f t="shared" si="0"/>
        <v/>
      </c>
      <c r="M7" s="83" t="str">
        <f t="shared" si="10"/>
        <v/>
      </c>
      <c r="N7" s="77" t="str">
        <f>+IF(AND(ISNUMBER(H7),ISNUMBER(H7),P7&lt;H7),"Facture Antidatée",IF(AND(ISNUMBER(J7),ISBLANK(P7)),"Réclamer Facture",IF(AND(ISNUMBER(P7),ISNUMBER(J7)),"à comptabiliser","")))</f>
        <v/>
      </c>
      <c r="O7" s="84"/>
      <c r="P7" s="80">
        <v>41733</v>
      </c>
      <c r="Q7" s="80"/>
      <c r="R7" s="80">
        <v>41737</v>
      </c>
      <c r="S7" s="82" t="str">
        <f t="shared" si="2"/>
        <v/>
      </c>
      <c r="T7" s="85" t="str">
        <f t="shared" si="11"/>
        <v/>
      </c>
      <c r="U7" s="86" t="str">
        <f t="shared" si="3"/>
        <v/>
      </c>
      <c r="V7" s="87" t="str">
        <f t="shared" ref="V7:V57" si="13">IF(ISNUMBER(U7),U7-$U$1,"")</f>
        <v/>
      </c>
      <c r="W7" s="163"/>
      <c r="X7" s="79"/>
      <c r="Y7" s="44" t="str">
        <f t="shared" si="4"/>
        <v/>
      </c>
      <c r="Z7" s="118"/>
      <c r="AA7" s="44" t="str">
        <f t="shared" si="5"/>
        <v/>
      </c>
      <c r="AB7" s="44" t="str">
        <f t="shared" si="6"/>
        <v/>
      </c>
      <c r="AC7" s="79"/>
      <c r="AD7" s="119"/>
      <c r="AE7" s="127" t="str">
        <f t="shared" si="7"/>
        <v/>
      </c>
      <c r="AF7" s="88" t="str">
        <f t="shared" si="12"/>
        <v/>
      </c>
      <c r="AG7" s="125" t="str">
        <f t="shared" si="8"/>
        <v/>
      </c>
    </row>
    <row r="8" spans="1:33" s="89" customFormat="1" ht="30" customHeight="1" thickTop="1" thickBot="1">
      <c r="A8" s="84"/>
      <c r="B8" s="84">
        <v>30</v>
      </c>
      <c r="C8" s="84">
        <v>4300053586</v>
      </c>
      <c r="D8" s="84" t="s">
        <v>31</v>
      </c>
      <c r="E8" s="84" t="s">
        <v>56</v>
      </c>
      <c r="F8" s="77" t="str">
        <f t="shared" si="9"/>
        <v>Absence de Réception</v>
      </c>
      <c r="G8" s="84"/>
      <c r="H8" s="79">
        <f>IF(ISNUMBER(C8),VLOOKUP(C8,magasin!A:I,5,FALSE),"")</f>
        <v>41737</v>
      </c>
      <c r="I8" s="79"/>
      <c r="J8" s="79"/>
      <c r="K8" s="90">
        <v>952240</v>
      </c>
      <c r="L8" s="82" t="str">
        <f t="shared" si="0"/>
        <v/>
      </c>
      <c r="M8" s="83" t="str">
        <f t="shared" si="10"/>
        <v/>
      </c>
      <c r="N8" s="77" t="str">
        <f t="shared" ref="N8:N71" si="14">+IF(AND(ISNUMBER(H8),ISNUMBER(H8),P8&lt;H8),"Facture Antidatée",IF(AND(ISNUMBER(J8),ISBLANK(P8)),"Réclamer Facture",IF(AND(ISNUMBER(P8),ISNUMBER(J8)),"à comptabiliser","")))</f>
        <v>Facture Antidatée</v>
      </c>
      <c r="O8" s="84"/>
      <c r="P8" s="79">
        <v>41729</v>
      </c>
      <c r="Q8" s="79"/>
      <c r="R8" s="79">
        <v>41737</v>
      </c>
      <c r="S8" s="82" t="str">
        <f t="shared" si="2"/>
        <v/>
      </c>
      <c r="T8" s="85" t="str">
        <f t="shared" si="11"/>
        <v/>
      </c>
      <c r="U8" s="86">
        <f t="shared" si="3"/>
        <v>41767</v>
      </c>
      <c r="V8" s="87">
        <f t="shared" ca="1" si="13"/>
        <v>11</v>
      </c>
      <c r="W8" s="163"/>
      <c r="X8" s="79">
        <v>41739</v>
      </c>
      <c r="Y8" s="44">
        <f t="shared" si="4"/>
        <v>6.6666666666666666E-2</v>
      </c>
      <c r="Z8" s="118">
        <v>41759</v>
      </c>
      <c r="AA8" s="44">
        <f t="shared" si="5"/>
        <v>0.66666666666666663</v>
      </c>
      <c r="AB8" s="44">
        <f t="shared" si="6"/>
        <v>3.3333333333333333E-2</v>
      </c>
      <c r="AC8" s="79">
        <v>41760</v>
      </c>
      <c r="AD8" s="119">
        <v>41766</v>
      </c>
      <c r="AE8" s="127">
        <f t="shared" si="7"/>
        <v>0.96666666666666667</v>
      </c>
      <c r="AF8" s="88" t="str">
        <f t="shared" si="12"/>
        <v>Paiement à temps</v>
      </c>
      <c r="AG8" s="125" t="str">
        <f t="shared" si="8"/>
        <v/>
      </c>
    </row>
    <row r="9" spans="1:33" s="89" customFormat="1" ht="30" customHeight="1" thickTop="1" thickBot="1">
      <c r="A9" s="76"/>
      <c r="B9" s="76">
        <v>30</v>
      </c>
      <c r="C9" s="76">
        <v>4300054040</v>
      </c>
      <c r="D9" s="76" t="s">
        <v>31</v>
      </c>
      <c r="E9" s="76" t="s">
        <v>56</v>
      </c>
      <c r="F9" s="77" t="str">
        <f t="shared" si="9"/>
        <v>Absence de Réception</v>
      </c>
      <c r="G9" s="78"/>
      <c r="H9" s="79" t="e">
        <f>IF(ISNUMBER(C9),VLOOKUP(C9,magasin!A:I,5,FALSE),"")</f>
        <v>#N/A</v>
      </c>
      <c r="I9" s="80"/>
      <c r="J9" s="80"/>
      <c r="K9" s="81">
        <v>47622.12</v>
      </c>
      <c r="L9" s="82" t="str">
        <f t="shared" si="0"/>
        <v/>
      </c>
      <c r="M9" s="83" t="str">
        <f t="shared" si="10"/>
        <v/>
      </c>
      <c r="N9" s="77" t="e">
        <f t="shared" si="14"/>
        <v>#N/A</v>
      </c>
      <c r="O9" s="84"/>
      <c r="P9" s="80">
        <v>41729</v>
      </c>
      <c r="Q9" s="80"/>
      <c r="R9" s="80">
        <v>41737</v>
      </c>
      <c r="S9" s="82" t="str">
        <f t="shared" si="2"/>
        <v/>
      </c>
      <c r="T9" s="85" t="str">
        <f t="shared" si="11"/>
        <v/>
      </c>
      <c r="U9" s="86" t="str">
        <f t="shared" si="3"/>
        <v/>
      </c>
      <c r="V9" s="87" t="str">
        <f t="shared" si="13"/>
        <v/>
      </c>
      <c r="W9" s="163"/>
      <c r="X9" s="79"/>
      <c r="Y9" s="44" t="str">
        <f t="shared" si="4"/>
        <v/>
      </c>
      <c r="Z9" s="118"/>
      <c r="AA9" s="44" t="str">
        <f t="shared" si="5"/>
        <v/>
      </c>
      <c r="AB9" s="44" t="str">
        <f t="shared" si="6"/>
        <v/>
      </c>
      <c r="AC9" s="79"/>
      <c r="AD9" s="119"/>
      <c r="AE9" s="127" t="str">
        <f t="shared" si="7"/>
        <v/>
      </c>
      <c r="AF9" s="88" t="str">
        <f t="shared" si="12"/>
        <v/>
      </c>
      <c r="AG9" s="125" t="str">
        <f t="shared" si="8"/>
        <v/>
      </c>
    </row>
    <row r="10" spans="1:33" s="89" customFormat="1" ht="30" customHeight="1" thickTop="1" thickBot="1">
      <c r="A10" s="84"/>
      <c r="B10" s="84">
        <v>90</v>
      </c>
      <c r="C10" s="84">
        <v>4501062634</v>
      </c>
      <c r="D10" s="84" t="s">
        <v>57</v>
      </c>
      <c r="E10" s="84" t="s">
        <v>47</v>
      </c>
      <c r="F10" s="77" t="str">
        <f t="shared" si="9"/>
        <v>Absence de Réception</v>
      </c>
      <c r="G10" s="84"/>
      <c r="H10" s="79" t="e">
        <f>IF(ISNUMBER(C10),VLOOKUP(C10,magasin!A:I,5,FALSE),"")</f>
        <v>#N/A</v>
      </c>
      <c r="I10" s="79"/>
      <c r="J10" s="79"/>
      <c r="K10" s="90">
        <v>66504.3</v>
      </c>
      <c r="L10" s="82" t="str">
        <f t="shared" si="0"/>
        <v/>
      </c>
      <c r="M10" s="83" t="str">
        <f t="shared" si="10"/>
        <v/>
      </c>
      <c r="N10" s="77" t="e">
        <f t="shared" si="14"/>
        <v>#N/A</v>
      </c>
      <c r="O10" s="84"/>
      <c r="P10" s="79">
        <v>41711</v>
      </c>
      <c r="Q10" s="79"/>
      <c r="R10" s="79">
        <v>41737</v>
      </c>
      <c r="S10" s="82" t="str">
        <f t="shared" si="2"/>
        <v/>
      </c>
      <c r="T10" s="85" t="str">
        <f t="shared" si="11"/>
        <v/>
      </c>
      <c r="U10" s="86" t="str">
        <f t="shared" si="3"/>
        <v/>
      </c>
      <c r="V10" s="87" t="str">
        <f t="shared" si="13"/>
        <v/>
      </c>
      <c r="W10" s="163"/>
      <c r="X10" s="79"/>
      <c r="Y10" s="44" t="str">
        <f t="shared" si="4"/>
        <v/>
      </c>
      <c r="Z10" s="118"/>
      <c r="AA10" s="44" t="str">
        <f t="shared" si="5"/>
        <v/>
      </c>
      <c r="AB10" s="44" t="str">
        <f t="shared" si="6"/>
        <v/>
      </c>
      <c r="AC10" s="79"/>
      <c r="AD10" s="119"/>
      <c r="AE10" s="127" t="str">
        <f t="shared" si="7"/>
        <v/>
      </c>
      <c r="AF10" s="88" t="str">
        <f t="shared" si="12"/>
        <v/>
      </c>
      <c r="AG10" s="125" t="str">
        <f t="shared" si="8"/>
        <v/>
      </c>
    </row>
    <row r="11" spans="1:33" s="89" customFormat="1" ht="30" customHeight="1" thickTop="1" thickBot="1">
      <c r="A11" s="76"/>
      <c r="B11" s="76"/>
      <c r="C11" s="76" t="s">
        <v>54</v>
      </c>
      <c r="D11" s="76" t="s">
        <v>58</v>
      </c>
      <c r="E11" s="76"/>
      <c r="F11" s="77" t="str">
        <f t="shared" si="9"/>
        <v>Absence de Réception</v>
      </c>
      <c r="G11" s="78"/>
      <c r="H11" s="79" t="str">
        <f>IF(ISNUMBER(C11),VLOOKUP(C11,magasin!A:I,5,FALSE),"")</f>
        <v/>
      </c>
      <c r="I11" s="80"/>
      <c r="J11" s="80"/>
      <c r="K11" s="81">
        <v>241200</v>
      </c>
      <c r="L11" s="82" t="str">
        <f t="shared" si="0"/>
        <v/>
      </c>
      <c r="M11" s="83" t="str">
        <f t="shared" si="10"/>
        <v/>
      </c>
      <c r="N11" s="77" t="str">
        <f t="shared" si="14"/>
        <v/>
      </c>
      <c r="O11" s="84"/>
      <c r="P11" s="80">
        <v>41662</v>
      </c>
      <c r="Q11" s="80">
        <v>41659</v>
      </c>
      <c r="R11" s="80">
        <v>41669</v>
      </c>
      <c r="S11" s="82" t="str">
        <f t="shared" si="2"/>
        <v/>
      </c>
      <c r="T11" s="85">
        <f t="shared" si="11"/>
        <v>10</v>
      </c>
      <c r="U11" s="86" t="str">
        <f t="shared" si="3"/>
        <v/>
      </c>
      <c r="V11" s="87" t="str">
        <f t="shared" si="13"/>
        <v/>
      </c>
      <c r="W11" s="163"/>
      <c r="X11" s="79"/>
      <c r="Y11" s="44" t="str">
        <f t="shared" si="4"/>
        <v/>
      </c>
      <c r="Z11" s="118"/>
      <c r="AA11" s="44" t="str">
        <f t="shared" si="5"/>
        <v/>
      </c>
      <c r="AB11" s="44" t="str">
        <f t="shared" si="6"/>
        <v/>
      </c>
      <c r="AC11" s="79"/>
      <c r="AD11" s="119"/>
      <c r="AE11" s="127" t="str">
        <f t="shared" si="7"/>
        <v/>
      </c>
      <c r="AF11" s="88" t="str">
        <f t="shared" si="12"/>
        <v/>
      </c>
      <c r="AG11" s="125" t="str">
        <f t="shared" si="8"/>
        <v/>
      </c>
    </row>
    <row r="12" spans="1:33" s="89" customFormat="1" ht="30" customHeight="1" thickTop="1" thickBot="1">
      <c r="A12" s="84"/>
      <c r="B12" s="84">
        <v>90</v>
      </c>
      <c r="C12" s="84">
        <v>4501068799</v>
      </c>
      <c r="D12" s="84" t="s">
        <v>58</v>
      </c>
      <c r="E12" s="84" t="s">
        <v>47</v>
      </c>
      <c r="F12" s="77" t="str">
        <f t="shared" si="9"/>
        <v>Absence de Réception</v>
      </c>
      <c r="G12" s="84"/>
      <c r="H12" s="79" t="e">
        <f>IF(ISNUMBER(C12),VLOOKUP(C12,magasin!A:I,5,FALSE),"")</f>
        <v>#N/A</v>
      </c>
      <c r="I12" s="79"/>
      <c r="J12" s="79"/>
      <c r="K12" s="90">
        <v>15000</v>
      </c>
      <c r="L12" s="82" t="str">
        <f t="shared" si="0"/>
        <v/>
      </c>
      <c r="M12" s="83" t="str">
        <f t="shared" si="10"/>
        <v/>
      </c>
      <c r="N12" s="77" t="e">
        <f t="shared" si="14"/>
        <v>#N/A</v>
      </c>
      <c r="O12" s="84"/>
      <c r="P12" s="79">
        <v>41403</v>
      </c>
      <c r="Q12" s="79">
        <v>41421</v>
      </c>
      <c r="R12" s="79"/>
      <c r="S12" s="82" t="str">
        <f t="shared" si="2"/>
        <v/>
      </c>
      <c r="T12" s="85" t="str">
        <f t="shared" si="11"/>
        <v/>
      </c>
      <c r="U12" s="86" t="str">
        <f t="shared" si="3"/>
        <v/>
      </c>
      <c r="V12" s="87" t="str">
        <f t="shared" si="13"/>
        <v/>
      </c>
      <c r="W12" s="163"/>
      <c r="X12" s="79"/>
      <c r="Y12" s="44" t="str">
        <f t="shared" si="4"/>
        <v/>
      </c>
      <c r="Z12" s="118"/>
      <c r="AA12" s="44" t="str">
        <f t="shared" si="5"/>
        <v/>
      </c>
      <c r="AB12" s="44" t="str">
        <f t="shared" si="6"/>
        <v/>
      </c>
      <c r="AC12" s="79"/>
      <c r="AD12" s="119"/>
      <c r="AE12" s="127" t="str">
        <f t="shared" si="7"/>
        <v/>
      </c>
      <c r="AF12" s="88" t="str">
        <f t="shared" si="12"/>
        <v/>
      </c>
      <c r="AG12" s="125" t="str">
        <f t="shared" si="8"/>
        <v/>
      </c>
    </row>
    <row r="13" spans="1:33" s="89" customFormat="1" ht="30" customHeight="1" thickTop="1" thickBot="1">
      <c r="A13" s="76"/>
      <c r="B13" s="76"/>
      <c r="C13" s="76" t="s">
        <v>54</v>
      </c>
      <c r="D13" s="76" t="s">
        <v>59</v>
      </c>
      <c r="E13" s="76"/>
      <c r="F13" s="77" t="str">
        <f t="shared" si="9"/>
        <v>Absence de Réception</v>
      </c>
      <c r="G13" s="78"/>
      <c r="H13" s="79" t="str">
        <f>IF(ISNUMBER(C13),VLOOKUP(C13,magasin!A:I,5,FALSE),"")</f>
        <v/>
      </c>
      <c r="I13" s="80"/>
      <c r="J13" s="80"/>
      <c r="K13" s="81">
        <v>12194.42</v>
      </c>
      <c r="L13" s="82" t="str">
        <f t="shared" si="0"/>
        <v/>
      </c>
      <c r="M13" s="83" t="str">
        <f t="shared" si="10"/>
        <v/>
      </c>
      <c r="N13" s="77" t="str">
        <f t="shared" si="14"/>
        <v/>
      </c>
      <c r="O13" s="84"/>
      <c r="P13" s="80">
        <v>41670</v>
      </c>
      <c r="Q13" s="80">
        <v>41683</v>
      </c>
      <c r="R13" s="80">
        <v>41687</v>
      </c>
      <c r="S13" s="82" t="str">
        <f t="shared" si="2"/>
        <v/>
      </c>
      <c r="T13" s="85">
        <f t="shared" si="11"/>
        <v>4</v>
      </c>
      <c r="U13" s="86" t="str">
        <f t="shared" si="3"/>
        <v/>
      </c>
      <c r="V13" s="87" t="str">
        <f t="shared" si="13"/>
        <v/>
      </c>
      <c r="W13" s="163"/>
      <c r="X13" s="79"/>
      <c r="Y13" s="44" t="str">
        <f t="shared" si="4"/>
        <v/>
      </c>
      <c r="Z13" s="118"/>
      <c r="AA13" s="44" t="str">
        <f t="shared" si="5"/>
        <v/>
      </c>
      <c r="AB13" s="44" t="str">
        <f t="shared" si="6"/>
        <v/>
      </c>
      <c r="AC13" s="79"/>
      <c r="AD13" s="119"/>
      <c r="AE13" s="127" t="str">
        <f t="shared" si="7"/>
        <v/>
      </c>
      <c r="AF13" s="88" t="str">
        <f t="shared" si="12"/>
        <v/>
      </c>
      <c r="AG13" s="125" t="str">
        <f t="shared" si="8"/>
        <v/>
      </c>
    </row>
    <row r="14" spans="1:33" s="89" customFormat="1" ht="30" customHeight="1" thickTop="1" thickBot="1">
      <c r="A14" s="84"/>
      <c r="B14" s="84"/>
      <c r="C14" s="84" t="s">
        <v>54</v>
      </c>
      <c r="D14" s="84" t="s">
        <v>59</v>
      </c>
      <c r="E14" s="84"/>
      <c r="F14" s="77" t="str">
        <f t="shared" si="9"/>
        <v>Absence de Réception</v>
      </c>
      <c r="G14" s="84"/>
      <c r="H14" s="79" t="str">
        <f>IF(ISNUMBER(C14),VLOOKUP(C14,magasin!A:I,5,FALSE),"")</f>
        <v/>
      </c>
      <c r="I14" s="79"/>
      <c r="J14" s="79"/>
      <c r="K14" s="90">
        <v>32640</v>
      </c>
      <c r="L14" s="82" t="str">
        <f t="shared" si="0"/>
        <v/>
      </c>
      <c r="M14" s="83" t="str">
        <f t="shared" si="10"/>
        <v/>
      </c>
      <c r="N14" s="77" t="str">
        <f t="shared" si="14"/>
        <v/>
      </c>
      <c r="O14" s="84"/>
      <c r="P14" s="79">
        <v>41670</v>
      </c>
      <c r="Q14" s="79">
        <v>41683</v>
      </c>
      <c r="R14" s="79">
        <v>41687</v>
      </c>
      <c r="S14" s="82" t="str">
        <f t="shared" si="2"/>
        <v/>
      </c>
      <c r="T14" s="85">
        <f t="shared" si="11"/>
        <v>4</v>
      </c>
      <c r="U14" s="86" t="str">
        <f t="shared" si="3"/>
        <v/>
      </c>
      <c r="V14" s="87" t="str">
        <f t="shared" si="13"/>
        <v/>
      </c>
      <c r="W14" s="163"/>
      <c r="X14" s="79"/>
      <c r="Y14" s="44" t="str">
        <f t="shared" si="4"/>
        <v/>
      </c>
      <c r="Z14" s="118"/>
      <c r="AA14" s="44" t="str">
        <f t="shared" si="5"/>
        <v/>
      </c>
      <c r="AB14" s="44" t="str">
        <f t="shared" si="6"/>
        <v/>
      </c>
      <c r="AC14" s="79"/>
      <c r="AD14" s="119"/>
      <c r="AE14" s="127" t="str">
        <f t="shared" si="7"/>
        <v/>
      </c>
      <c r="AF14" s="88" t="str">
        <f t="shared" si="12"/>
        <v/>
      </c>
      <c r="AG14" s="125" t="str">
        <f t="shared" si="8"/>
        <v/>
      </c>
    </row>
    <row r="15" spans="1:33" s="89" customFormat="1" ht="30" customHeight="1" thickTop="1" thickBot="1">
      <c r="A15" s="76"/>
      <c r="B15" s="76"/>
      <c r="C15" s="76" t="s">
        <v>54</v>
      </c>
      <c r="D15" s="76" t="s">
        <v>60</v>
      </c>
      <c r="E15" s="76"/>
      <c r="F15" s="77" t="str">
        <f t="shared" si="9"/>
        <v>Absence de Réception</v>
      </c>
      <c r="G15" s="78"/>
      <c r="H15" s="79" t="str">
        <f>IF(ISNUMBER(C15),VLOOKUP(C15,magasin!A:I,5,FALSE),"")</f>
        <v/>
      </c>
      <c r="I15" s="80"/>
      <c r="J15" s="80"/>
      <c r="K15" s="81">
        <v>34152</v>
      </c>
      <c r="L15" s="82" t="str">
        <f t="shared" si="0"/>
        <v/>
      </c>
      <c r="M15" s="83" t="str">
        <f t="shared" si="10"/>
        <v/>
      </c>
      <c r="N15" s="77" t="str">
        <f t="shared" si="14"/>
        <v/>
      </c>
      <c r="O15" s="84"/>
      <c r="P15" s="80">
        <v>41685</v>
      </c>
      <c r="Q15" s="80"/>
      <c r="R15" s="80">
        <v>41736</v>
      </c>
      <c r="S15" s="82" t="str">
        <f t="shared" si="2"/>
        <v/>
      </c>
      <c r="T15" s="85" t="str">
        <f t="shared" si="11"/>
        <v/>
      </c>
      <c r="U15" s="86" t="str">
        <f t="shared" si="3"/>
        <v/>
      </c>
      <c r="V15" s="87" t="str">
        <f t="shared" si="13"/>
        <v/>
      </c>
      <c r="W15" s="163"/>
      <c r="X15" s="79"/>
      <c r="Y15" s="44" t="str">
        <f t="shared" si="4"/>
        <v/>
      </c>
      <c r="Z15" s="118"/>
      <c r="AA15" s="44" t="str">
        <f t="shared" si="5"/>
        <v/>
      </c>
      <c r="AB15" s="44" t="str">
        <f t="shared" si="6"/>
        <v/>
      </c>
      <c r="AC15" s="79"/>
      <c r="AD15" s="119"/>
      <c r="AE15" s="127" t="str">
        <f t="shared" si="7"/>
        <v/>
      </c>
      <c r="AF15" s="88" t="str">
        <f t="shared" si="12"/>
        <v/>
      </c>
      <c r="AG15" s="125" t="str">
        <f t="shared" si="8"/>
        <v/>
      </c>
    </row>
    <row r="16" spans="1:33" s="89" customFormat="1" ht="30" customHeight="1" thickTop="1" thickBot="1">
      <c r="A16" s="84"/>
      <c r="B16" s="84">
        <v>90</v>
      </c>
      <c r="C16" s="84">
        <v>4501049621</v>
      </c>
      <c r="D16" s="84" t="s">
        <v>61</v>
      </c>
      <c r="E16" s="84" t="s">
        <v>62</v>
      </c>
      <c r="F16" s="77" t="str">
        <f t="shared" si="9"/>
        <v>Réclamer Réception</v>
      </c>
      <c r="G16" s="84">
        <v>5006587659</v>
      </c>
      <c r="H16" s="79" t="e">
        <f>IF(ISNUMBER(C16),VLOOKUP(C16,magasin!A:I,5,FALSE),"")</f>
        <v>#N/A</v>
      </c>
      <c r="I16" s="79">
        <v>41697</v>
      </c>
      <c r="J16" s="79"/>
      <c r="K16" s="90">
        <v>5274.1</v>
      </c>
      <c r="L16" s="82" t="str">
        <f t="shared" si="0"/>
        <v/>
      </c>
      <c r="M16" s="83" t="str">
        <f t="shared" si="10"/>
        <v/>
      </c>
      <c r="N16" s="77" t="e">
        <f t="shared" si="14"/>
        <v>#N/A</v>
      </c>
      <c r="O16" s="84"/>
      <c r="P16" s="79">
        <v>41695</v>
      </c>
      <c r="Q16" s="79"/>
      <c r="R16" s="79">
        <v>41726</v>
      </c>
      <c r="S16" s="82" t="str">
        <f t="shared" si="2"/>
        <v/>
      </c>
      <c r="T16" s="85" t="str">
        <f t="shared" si="11"/>
        <v/>
      </c>
      <c r="U16" s="86" t="str">
        <f t="shared" si="3"/>
        <v/>
      </c>
      <c r="V16" s="87" t="str">
        <f t="shared" si="13"/>
        <v/>
      </c>
      <c r="W16" s="163"/>
      <c r="X16" s="79"/>
      <c r="Y16" s="44" t="str">
        <f t="shared" si="4"/>
        <v/>
      </c>
      <c r="Z16" s="118"/>
      <c r="AA16" s="44" t="str">
        <f t="shared" si="5"/>
        <v/>
      </c>
      <c r="AB16" s="44" t="str">
        <f t="shared" si="6"/>
        <v/>
      </c>
      <c r="AC16" s="79"/>
      <c r="AD16" s="119"/>
      <c r="AE16" s="127" t="str">
        <f t="shared" si="7"/>
        <v/>
      </c>
      <c r="AF16" s="88" t="str">
        <f t="shared" si="12"/>
        <v/>
      </c>
      <c r="AG16" s="125" t="str">
        <f t="shared" si="8"/>
        <v/>
      </c>
    </row>
    <row r="17" spans="1:33" s="89" customFormat="1" ht="30" customHeight="1" thickTop="1" thickBot="1">
      <c r="A17" s="76"/>
      <c r="B17" s="76">
        <v>30</v>
      </c>
      <c r="C17" s="76">
        <v>4501076737</v>
      </c>
      <c r="D17" s="76" t="s">
        <v>63</v>
      </c>
      <c r="E17" s="76" t="s">
        <v>64</v>
      </c>
      <c r="F17" s="77" t="str">
        <f t="shared" si="9"/>
        <v>Absence de Réception</v>
      </c>
      <c r="G17" s="78"/>
      <c r="H17" s="79" t="e">
        <f>IF(ISNUMBER(C17),VLOOKUP(C17,magasin!A:I,5,FALSE),"")</f>
        <v>#N/A</v>
      </c>
      <c r="I17" s="80"/>
      <c r="J17" s="80"/>
      <c r="K17" s="81">
        <v>11000</v>
      </c>
      <c r="L17" s="82" t="str">
        <f t="shared" si="0"/>
        <v/>
      </c>
      <c r="M17" s="83" t="str">
        <f t="shared" si="10"/>
        <v/>
      </c>
      <c r="N17" s="77" t="e">
        <f t="shared" si="14"/>
        <v>#N/A</v>
      </c>
      <c r="O17" s="84"/>
      <c r="P17" s="80">
        <v>41712</v>
      </c>
      <c r="Q17" s="80"/>
      <c r="R17" s="80">
        <v>41733</v>
      </c>
      <c r="S17" s="82" t="str">
        <f t="shared" si="2"/>
        <v/>
      </c>
      <c r="T17" s="85" t="str">
        <f t="shared" si="11"/>
        <v/>
      </c>
      <c r="U17" s="86" t="str">
        <f t="shared" si="3"/>
        <v/>
      </c>
      <c r="V17" s="87" t="str">
        <f t="shared" si="13"/>
        <v/>
      </c>
      <c r="W17" s="163"/>
      <c r="X17" s="79"/>
      <c r="Y17" s="44" t="str">
        <f t="shared" si="4"/>
        <v/>
      </c>
      <c r="Z17" s="118"/>
      <c r="AA17" s="44" t="str">
        <f t="shared" si="5"/>
        <v/>
      </c>
      <c r="AB17" s="44" t="str">
        <f t="shared" si="6"/>
        <v/>
      </c>
      <c r="AC17" s="79"/>
      <c r="AD17" s="119"/>
      <c r="AE17" s="127" t="str">
        <f t="shared" si="7"/>
        <v/>
      </c>
      <c r="AF17" s="88" t="str">
        <f t="shared" si="12"/>
        <v/>
      </c>
      <c r="AG17" s="125" t="str">
        <f t="shared" si="8"/>
        <v/>
      </c>
    </row>
    <row r="18" spans="1:33" s="89" customFormat="1" ht="30" customHeight="1" thickTop="1" thickBot="1">
      <c r="A18" s="84"/>
      <c r="B18" s="84">
        <v>90</v>
      </c>
      <c r="C18" s="84">
        <v>4501053738</v>
      </c>
      <c r="D18" s="84" t="s">
        <v>65</v>
      </c>
      <c r="E18" s="84" t="s">
        <v>66</v>
      </c>
      <c r="F18" s="77" t="str">
        <f t="shared" si="9"/>
        <v>Absence de Réception</v>
      </c>
      <c r="G18" s="84"/>
      <c r="H18" s="79" t="e">
        <f>IF(ISNUMBER(C18),VLOOKUP(C18,magasin!A:I,5,FALSE),"")</f>
        <v>#N/A</v>
      </c>
      <c r="I18" s="79"/>
      <c r="J18" s="79"/>
      <c r="K18" s="90">
        <v>135000</v>
      </c>
      <c r="L18" s="82" t="str">
        <f t="shared" si="0"/>
        <v/>
      </c>
      <c r="M18" s="83" t="str">
        <f t="shared" si="10"/>
        <v/>
      </c>
      <c r="N18" s="77" t="e">
        <f t="shared" si="14"/>
        <v>#N/A</v>
      </c>
      <c r="O18" s="84"/>
      <c r="P18" s="79">
        <v>41722</v>
      </c>
      <c r="Q18" s="79">
        <v>41730</v>
      </c>
      <c r="R18" s="79">
        <v>41732</v>
      </c>
      <c r="S18" s="82">
        <f t="shared" si="2"/>
        <v>2.2222222222222223E-2</v>
      </c>
      <c r="T18" s="85">
        <f t="shared" si="11"/>
        <v>2</v>
      </c>
      <c r="U18" s="86" t="str">
        <f t="shared" si="3"/>
        <v/>
      </c>
      <c r="V18" s="87" t="str">
        <f t="shared" si="13"/>
        <v/>
      </c>
      <c r="W18" s="163"/>
      <c r="X18" s="79"/>
      <c r="Y18" s="44" t="str">
        <f t="shared" si="4"/>
        <v/>
      </c>
      <c r="Z18" s="118"/>
      <c r="AA18" s="44" t="str">
        <f t="shared" si="5"/>
        <v/>
      </c>
      <c r="AB18" s="44" t="str">
        <f t="shared" si="6"/>
        <v/>
      </c>
      <c r="AC18" s="79"/>
      <c r="AD18" s="119"/>
      <c r="AE18" s="127" t="str">
        <f t="shared" si="7"/>
        <v/>
      </c>
      <c r="AF18" s="88" t="str">
        <f t="shared" si="12"/>
        <v/>
      </c>
      <c r="AG18" s="125" t="str">
        <f t="shared" si="8"/>
        <v/>
      </c>
    </row>
    <row r="19" spans="1:33" s="89" customFormat="1" ht="30" customHeight="1" thickTop="1" thickBot="1">
      <c r="A19" s="76"/>
      <c r="B19" s="76">
        <v>90</v>
      </c>
      <c r="C19" s="76">
        <v>4501053738</v>
      </c>
      <c r="D19" s="76" t="s">
        <v>65</v>
      </c>
      <c r="E19" s="76" t="s">
        <v>66</v>
      </c>
      <c r="F19" s="77" t="str">
        <f t="shared" si="9"/>
        <v>Absence de Réception</v>
      </c>
      <c r="G19" s="78"/>
      <c r="H19" s="79" t="e">
        <f>IF(ISNUMBER(C19),VLOOKUP(C19,magasin!A:I,5,FALSE),"")</f>
        <v>#N/A</v>
      </c>
      <c r="I19" s="80"/>
      <c r="J19" s="80"/>
      <c r="K19" s="81">
        <v>38362.5</v>
      </c>
      <c r="L19" s="82" t="str">
        <f t="shared" si="0"/>
        <v/>
      </c>
      <c r="M19" s="83" t="str">
        <f t="shared" si="10"/>
        <v/>
      </c>
      <c r="N19" s="77" t="e">
        <f t="shared" si="14"/>
        <v>#N/A</v>
      </c>
      <c r="O19" s="84"/>
      <c r="P19" s="80">
        <v>41722</v>
      </c>
      <c r="Q19" s="80">
        <v>41730</v>
      </c>
      <c r="R19" s="80">
        <v>41732</v>
      </c>
      <c r="S19" s="82">
        <f t="shared" si="2"/>
        <v>2.2222222222222223E-2</v>
      </c>
      <c r="T19" s="85">
        <f t="shared" si="11"/>
        <v>2</v>
      </c>
      <c r="U19" s="86" t="str">
        <f t="shared" si="3"/>
        <v/>
      </c>
      <c r="V19" s="87" t="str">
        <f t="shared" si="13"/>
        <v/>
      </c>
      <c r="W19" s="163"/>
      <c r="X19" s="79"/>
      <c r="Y19" s="44" t="str">
        <f t="shared" si="4"/>
        <v/>
      </c>
      <c r="Z19" s="118"/>
      <c r="AA19" s="44" t="str">
        <f t="shared" si="5"/>
        <v/>
      </c>
      <c r="AB19" s="44" t="str">
        <f t="shared" si="6"/>
        <v/>
      </c>
      <c r="AC19" s="79"/>
      <c r="AD19" s="119"/>
      <c r="AE19" s="127" t="str">
        <f t="shared" si="7"/>
        <v/>
      </c>
      <c r="AF19" s="88" t="str">
        <f t="shared" si="12"/>
        <v/>
      </c>
      <c r="AG19" s="125" t="str">
        <f t="shared" si="8"/>
        <v/>
      </c>
    </row>
    <row r="20" spans="1:33" s="89" customFormat="1" ht="30" customHeight="1" thickTop="1" thickBot="1">
      <c r="A20" s="84"/>
      <c r="B20" s="84">
        <v>90</v>
      </c>
      <c r="C20" s="84">
        <v>4501065356</v>
      </c>
      <c r="D20" s="84" t="s">
        <v>67</v>
      </c>
      <c r="E20" s="84" t="s">
        <v>68</v>
      </c>
      <c r="F20" s="77" t="str">
        <f t="shared" si="9"/>
        <v>Réclamer Réception</v>
      </c>
      <c r="G20" s="84">
        <v>5006665588</v>
      </c>
      <c r="H20" s="79" t="e">
        <f>IF(ISNUMBER(C20),VLOOKUP(C20,magasin!A:I,5,FALSE),"")</f>
        <v>#N/A</v>
      </c>
      <c r="I20" s="79">
        <v>41730</v>
      </c>
      <c r="J20" s="79"/>
      <c r="K20" s="90">
        <v>1519</v>
      </c>
      <c r="L20" s="82" t="str">
        <f t="shared" si="0"/>
        <v/>
      </c>
      <c r="M20" s="83" t="str">
        <f t="shared" si="10"/>
        <v/>
      </c>
      <c r="N20" s="77" t="e">
        <f t="shared" si="14"/>
        <v>#N/A</v>
      </c>
      <c r="O20" s="84"/>
      <c r="P20" s="79">
        <v>41726</v>
      </c>
      <c r="Q20" s="79"/>
      <c r="R20" s="79">
        <v>41729</v>
      </c>
      <c r="S20" s="82" t="str">
        <f t="shared" si="2"/>
        <v/>
      </c>
      <c r="T20" s="85" t="str">
        <f t="shared" si="11"/>
        <v/>
      </c>
      <c r="U20" s="86" t="str">
        <f t="shared" si="3"/>
        <v/>
      </c>
      <c r="V20" s="87" t="str">
        <f t="shared" si="13"/>
        <v/>
      </c>
      <c r="W20" s="163"/>
      <c r="X20" s="79"/>
      <c r="Y20" s="44" t="str">
        <f t="shared" si="4"/>
        <v/>
      </c>
      <c r="Z20" s="118"/>
      <c r="AA20" s="44" t="str">
        <f t="shared" si="5"/>
        <v/>
      </c>
      <c r="AB20" s="44" t="str">
        <f t="shared" si="6"/>
        <v/>
      </c>
      <c r="AC20" s="79"/>
      <c r="AD20" s="119"/>
      <c r="AE20" s="127" t="str">
        <f t="shared" si="7"/>
        <v/>
      </c>
      <c r="AF20" s="88" t="str">
        <f t="shared" si="12"/>
        <v/>
      </c>
      <c r="AG20" s="125" t="str">
        <f t="shared" si="8"/>
        <v/>
      </c>
    </row>
    <row r="21" spans="1:33" s="89" customFormat="1" ht="30" customHeight="1" thickTop="1" thickBot="1">
      <c r="A21" s="76"/>
      <c r="B21" s="76">
        <v>90</v>
      </c>
      <c r="C21" s="76" t="s">
        <v>69</v>
      </c>
      <c r="D21" s="76" t="s">
        <v>70</v>
      </c>
      <c r="E21" s="76" t="s">
        <v>71</v>
      </c>
      <c r="F21" s="77" t="str">
        <f t="shared" si="9"/>
        <v>Absence de Réception</v>
      </c>
      <c r="G21" s="78"/>
      <c r="H21" s="79" t="str">
        <f>IF(ISNUMBER(C21),VLOOKUP(C21,magasin!A:I,5,FALSE),"")</f>
        <v/>
      </c>
      <c r="I21" s="80"/>
      <c r="J21" s="80"/>
      <c r="K21" s="81">
        <v>157842</v>
      </c>
      <c r="L21" s="82" t="str">
        <f t="shared" si="0"/>
        <v/>
      </c>
      <c r="M21" s="83" t="str">
        <f t="shared" si="10"/>
        <v/>
      </c>
      <c r="N21" s="77" t="str">
        <f t="shared" si="14"/>
        <v/>
      </c>
      <c r="O21" s="84"/>
      <c r="P21" s="80">
        <v>41670</v>
      </c>
      <c r="Q21" s="80"/>
      <c r="R21" s="80">
        <v>41677</v>
      </c>
      <c r="S21" s="82" t="str">
        <f t="shared" si="2"/>
        <v/>
      </c>
      <c r="T21" s="85" t="str">
        <f t="shared" si="11"/>
        <v/>
      </c>
      <c r="U21" s="86" t="str">
        <f t="shared" si="3"/>
        <v/>
      </c>
      <c r="V21" s="87" t="str">
        <f t="shared" si="13"/>
        <v/>
      </c>
      <c r="W21" s="163"/>
      <c r="X21" s="79"/>
      <c r="Y21" s="44" t="str">
        <f t="shared" si="4"/>
        <v/>
      </c>
      <c r="Z21" s="118"/>
      <c r="AA21" s="44" t="str">
        <f t="shared" si="5"/>
        <v/>
      </c>
      <c r="AB21" s="44" t="str">
        <f t="shared" si="6"/>
        <v/>
      </c>
      <c r="AC21" s="79"/>
      <c r="AD21" s="119"/>
      <c r="AE21" s="127" t="str">
        <f t="shared" si="7"/>
        <v/>
      </c>
      <c r="AF21" s="88" t="str">
        <f t="shared" si="12"/>
        <v/>
      </c>
      <c r="AG21" s="125" t="str">
        <f t="shared" si="8"/>
        <v/>
      </c>
    </row>
    <row r="22" spans="1:33" s="89" customFormat="1" ht="30" customHeight="1" thickTop="1" thickBot="1">
      <c r="A22" s="84"/>
      <c r="B22" s="84">
        <v>90</v>
      </c>
      <c r="C22" s="84"/>
      <c r="D22" s="84"/>
      <c r="E22" s="84"/>
      <c r="F22" s="77" t="str">
        <f t="shared" si="9"/>
        <v>Absence de Réception</v>
      </c>
      <c r="G22" s="84"/>
      <c r="H22" s="79" t="str">
        <f>IF(ISNUMBER(C22),VLOOKUP(C22,magasin!A:I,5,FALSE),"")</f>
        <v/>
      </c>
      <c r="I22" s="79"/>
      <c r="J22" s="79"/>
      <c r="K22" s="90">
        <v>453582.64</v>
      </c>
      <c r="L22" s="82" t="str">
        <f t="shared" si="0"/>
        <v/>
      </c>
      <c r="M22" s="83" t="str">
        <f t="shared" si="10"/>
        <v/>
      </c>
      <c r="N22" s="77" t="str">
        <f t="shared" si="14"/>
        <v/>
      </c>
      <c r="O22" s="84"/>
      <c r="P22" s="79">
        <v>41670</v>
      </c>
      <c r="Q22" s="79"/>
      <c r="R22" s="79">
        <v>41677</v>
      </c>
      <c r="S22" s="82" t="str">
        <f t="shared" si="2"/>
        <v/>
      </c>
      <c r="T22" s="85" t="str">
        <f t="shared" si="11"/>
        <v/>
      </c>
      <c r="U22" s="86" t="str">
        <f t="shared" si="3"/>
        <v/>
      </c>
      <c r="V22" s="87" t="str">
        <f t="shared" si="13"/>
        <v/>
      </c>
      <c r="W22" s="163"/>
      <c r="X22" s="79"/>
      <c r="Y22" s="44" t="str">
        <f t="shared" si="4"/>
        <v/>
      </c>
      <c r="Z22" s="118"/>
      <c r="AA22" s="44" t="str">
        <f t="shared" si="5"/>
        <v/>
      </c>
      <c r="AB22" s="44" t="str">
        <f t="shared" si="6"/>
        <v/>
      </c>
      <c r="AC22" s="79"/>
      <c r="AD22" s="119"/>
      <c r="AE22" s="127" t="str">
        <f t="shared" si="7"/>
        <v/>
      </c>
      <c r="AF22" s="88" t="str">
        <f t="shared" si="12"/>
        <v/>
      </c>
      <c r="AG22" s="125" t="str">
        <f t="shared" si="8"/>
        <v/>
      </c>
    </row>
    <row r="23" spans="1:33" s="89" customFormat="1" ht="30" customHeight="1" thickTop="1" thickBot="1">
      <c r="A23" s="76"/>
      <c r="B23" s="76">
        <v>90</v>
      </c>
      <c r="C23" s="76"/>
      <c r="D23" s="76"/>
      <c r="E23" s="76"/>
      <c r="F23" s="77" t="str">
        <f t="shared" si="9"/>
        <v>Absence de Réception</v>
      </c>
      <c r="G23" s="78"/>
      <c r="H23" s="79" t="str">
        <f>IF(ISNUMBER(C23),VLOOKUP(C23,magasin!A:I,5,FALSE),"")</f>
        <v/>
      </c>
      <c r="I23" s="80"/>
      <c r="J23" s="80"/>
      <c r="K23" s="81">
        <v>11424.64</v>
      </c>
      <c r="L23" s="82" t="str">
        <f t="shared" si="0"/>
        <v/>
      </c>
      <c r="M23" s="83" t="str">
        <f t="shared" si="10"/>
        <v/>
      </c>
      <c r="N23" s="77" t="str">
        <f t="shared" si="14"/>
        <v/>
      </c>
      <c r="O23" s="84"/>
      <c r="P23" s="80">
        <v>41732</v>
      </c>
      <c r="Q23" s="80"/>
      <c r="R23" s="80">
        <v>41736</v>
      </c>
      <c r="S23" s="82" t="str">
        <f t="shared" si="2"/>
        <v/>
      </c>
      <c r="T23" s="85" t="str">
        <f t="shared" si="11"/>
        <v/>
      </c>
      <c r="U23" s="86" t="str">
        <f t="shared" si="3"/>
        <v/>
      </c>
      <c r="V23" s="87" t="str">
        <f t="shared" si="13"/>
        <v/>
      </c>
      <c r="W23" s="163"/>
      <c r="X23" s="79"/>
      <c r="Y23" s="44" t="str">
        <f t="shared" si="4"/>
        <v/>
      </c>
      <c r="Z23" s="118"/>
      <c r="AA23" s="44" t="str">
        <f t="shared" si="5"/>
        <v/>
      </c>
      <c r="AB23" s="44" t="str">
        <f t="shared" si="6"/>
        <v/>
      </c>
      <c r="AC23" s="79"/>
      <c r="AD23" s="119"/>
      <c r="AE23" s="127" t="str">
        <f t="shared" si="7"/>
        <v/>
      </c>
      <c r="AF23" s="88" t="str">
        <f t="shared" si="12"/>
        <v/>
      </c>
      <c r="AG23" s="125" t="str">
        <f t="shared" si="8"/>
        <v/>
      </c>
    </row>
    <row r="24" spans="1:33" s="89" customFormat="1" ht="30" customHeight="1" thickTop="1" thickBot="1">
      <c r="A24" s="84"/>
      <c r="B24" s="84">
        <v>30</v>
      </c>
      <c r="C24" s="84">
        <v>4501075101</v>
      </c>
      <c r="D24" s="84" t="s">
        <v>72</v>
      </c>
      <c r="E24" s="84" t="s">
        <v>73</v>
      </c>
      <c r="F24" s="77" t="str">
        <f t="shared" si="9"/>
        <v>Absence de Réception</v>
      </c>
      <c r="G24" s="84"/>
      <c r="H24" s="79" t="e">
        <f>IF(ISNUMBER(C24),VLOOKUP(C24,magasin!A:I,5,FALSE),"")</f>
        <v>#N/A</v>
      </c>
      <c r="I24" s="79"/>
      <c r="J24" s="79"/>
      <c r="K24" s="90">
        <v>24000</v>
      </c>
      <c r="L24" s="82" t="str">
        <f t="shared" si="0"/>
        <v/>
      </c>
      <c r="M24" s="83" t="str">
        <f t="shared" si="10"/>
        <v/>
      </c>
      <c r="N24" s="77" t="e">
        <f t="shared" si="14"/>
        <v>#N/A</v>
      </c>
      <c r="O24" s="84"/>
      <c r="P24" s="79">
        <v>41703</v>
      </c>
      <c r="Q24" s="79"/>
      <c r="R24" s="79">
        <v>41739</v>
      </c>
      <c r="S24" s="82" t="str">
        <f t="shared" si="2"/>
        <v/>
      </c>
      <c r="T24" s="85" t="str">
        <f t="shared" si="11"/>
        <v/>
      </c>
      <c r="U24" s="86" t="str">
        <f t="shared" si="3"/>
        <v/>
      </c>
      <c r="V24" s="87" t="str">
        <f t="shared" si="13"/>
        <v/>
      </c>
      <c r="W24" s="163"/>
      <c r="X24" s="79"/>
      <c r="Y24" s="44" t="str">
        <f t="shared" si="4"/>
        <v/>
      </c>
      <c r="Z24" s="118"/>
      <c r="AA24" s="44" t="str">
        <f t="shared" si="5"/>
        <v/>
      </c>
      <c r="AB24" s="44" t="str">
        <f t="shared" si="6"/>
        <v/>
      </c>
      <c r="AC24" s="79"/>
      <c r="AD24" s="119"/>
      <c r="AE24" s="127" t="str">
        <f t="shared" si="7"/>
        <v/>
      </c>
      <c r="AF24" s="88" t="str">
        <f t="shared" si="12"/>
        <v/>
      </c>
      <c r="AG24" s="125" t="str">
        <f t="shared" si="8"/>
        <v/>
      </c>
    </row>
    <row r="25" spans="1:33" s="89" customFormat="1" ht="30" customHeight="1" thickTop="1" thickBot="1">
      <c r="A25" s="76"/>
      <c r="B25" s="76">
        <v>90</v>
      </c>
      <c r="C25" s="76">
        <v>4501078113</v>
      </c>
      <c r="D25" s="76" t="s">
        <v>67</v>
      </c>
      <c r="E25" s="76" t="s">
        <v>47</v>
      </c>
      <c r="F25" s="77" t="str">
        <f t="shared" si="9"/>
        <v>Absence de Réception</v>
      </c>
      <c r="G25" s="78"/>
      <c r="H25" s="79" t="e">
        <f>IF(ISNUMBER(C25),VLOOKUP(C25,magasin!A:I,5,FALSE),"")</f>
        <v>#N/A</v>
      </c>
      <c r="I25" s="80"/>
      <c r="J25" s="80"/>
      <c r="K25" s="81">
        <v>25070</v>
      </c>
      <c r="L25" s="82" t="str">
        <f t="shared" si="0"/>
        <v/>
      </c>
      <c r="M25" s="83" t="str">
        <f t="shared" si="10"/>
        <v/>
      </c>
      <c r="N25" s="77" t="e">
        <f t="shared" si="14"/>
        <v>#N/A</v>
      </c>
      <c r="O25" s="84"/>
      <c r="P25" s="80">
        <v>41726</v>
      </c>
      <c r="Q25" s="80"/>
      <c r="R25" s="80">
        <v>41729</v>
      </c>
      <c r="S25" s="82" t="str">
        <f t="shared" si="2"/>
        <v/>
      </c>
      <c r="T25" s="85" t="str">
        <f t="shared" si="11"/>
        <v/>
      </c>
      <c r="U25" s="86" t="str">
        <f t="shared" si="3"/>
        <v/>
      </c>
      <c r="V25" s="87" t="str">
        <f t="shared" si="13"/>
        <v/>
      </c>
      <c r="W25" s="163"/>
      <c r="X25" s="79"/>
      <c r="Y25" s="44" t="str">
        <f t="shared" si="4"/>
        <v/>
      </c>
      <c r="Z25" s="118"/>
      <c r="AA25" s="44" t="str">
        <f t="shared" si="5"/>
        <v/>
      </c>
      <c r="AB25" s="44" t="str">
        <f t="shared" si="6"/>
        <v/>
      </c>
      <c r="AC25" s="79"/>
      <c r="AD25" s="119"/>
      <c r="AE25" s="127" t="str">
        <f t="shared" si="7"/>
        <v/>
      </c>
      <c r="AF25" s="88" t="str">
        <f t="shared" si="12"/>
        <v/>
      </c>
      <c r="AG25" s="125" t="str">
        <f t="shared" si="8"/>
        <v/>
      </c>
    </row>
    <row r="26" spans="1:33" s="89" customFormat="1" ht="30" customHeight="1" thickTop="1" thickBot="1">
      <c r="A26" s="84"/>
      <c r="B26" s="84">
        <v>90</v>
      </c>
      <c r="C26" s="84">
        <v>4501056858</v>
      </c>
      <c r="D26" s="84" t="s">
        <v>74</v>
      </c>
      <c r="E26" s="84" t="s">
        <v>68</v>
      </c>
      <c r="F26" s="77" t="str">
        <f t="shared" si="9"/>
        <v>Réclamer Réception</v>
      </c>
      <c r="G26" s="84">
        <v>5006655854</v>
      </c>
      <c r="H26" s="79" t="e">
        <f>IF(ISNUMBER(C26),VLOOKUP(C26,magasin!A:I,5,FALSE),"")</f>
        <v>#N/A</v>
      </c>
      <c r="I26" s="79">
        <v>41724</v>
      </c>
      <c r="J26" s="79"/>
      <c r="K26" s="90">
        <v>10006</v>
      </c>
      <c r="L26" s="82" t="str">
        <f t="shared" si="0"/>
        <v/>
      </c>
      <c r="M26" s="83" t="str">
        <f t="shared" si="10"/>
        <v/>
      </c>
      <c r="N26" s="77" t="e">
        <f t="shared" si="14"/>
        <v>#N/A</v>
      </c>
      <c r="O26" s="84"/>
      <c r="P26" s="79">
        <v>41719</v>
      </c>
      <c r="Q26" s="79"/>
      <c r="R26" s="79">
        <v>41732</v>
      </c>
      <c r="S26" s="82" t="str">
        <f t="shared" si="2"/>
        <v/>
      </c>
      <c r="T26" s="85" t="str">
        <f t="shared" si="11"/>
        <v/>
      </c>
      <c r="U26" s="86" t="str">
        <f t="shared" si="3"/>
        <v/>
      </c>
      <c r="V26" s="87" t="str">
        <f t="shared" si="13"/>
        <v/>
      </c>
      <c r="W26" s="163"/>
      <c r="X26" s="79"/>
      <c r="Y26" s="44" t="str">
        <f t="shared" si="4"/>
        <v/>
      </c>
      <c r="Z26" s="118"/>
      <c r="AA26" s="44" t="str">
        <f t="shared" si="5"/>
        <v/>
      </c>
      <c r="AB26" s="44" t="str">
        <f t="shared" si="6"/>
        <v/>
      </c>
      <c r="AC26" s="79"/>
      <c r="AD26" s="119"/>
      <c r="AE26" s="127" t="str">
        <f t="shared" si="7"/>
        <v/>
      </c>
      <c r="AF26" s="88" t="str">
        <f t="shared" si="12"/>
        <v/>
      </c>
      <c r="AG26" s="125" t="str">
        <f t="shared" si="8"/>
        <v/>
      </c>
    </row>
    <row r="27" spans="1:33" s="89" customFormat="1" ht="30" customHeight="1" thickTop="1" thickBot="1">
      <c r="A27" s="76"/>
      <c r="B27" s="76">
        <v>90</v>
      </c>
      <c r="C27" s="76">
        <v>4501025421</v>
      </c>
      <c r="D27" s="76" t="s">
        <v>75</v>
      </c>
      <c r="E27" s="76" t="s">
        <v>66</v>
      </c>
      <c r="F27" s="77" t="str">
        <f t="shared" si="9"/>
        <v>Absence de Réception</v>
      </c>
      <c r="G27" s="78"/>
      <c r="H27" s="79" t="e">
        <f>IF(ISNUMBER(C27),VLOOKUP(C27,magasin!A:I,5,FALSE),"")</f>
        <v>#N/A</v>
      </c>
      <c r="I27" s="80"/>
      <c r="J27" s="80"/>
      <c r="K27" s="81">
        <v>289750</v>
      </c>
      <c r="L27" s="82" t="str">
        <f t="shared" si="0"/>
        <v/>
      </c>
      <c r="M27" s="83" t="str">
        <f t="shared" si="10"/>
        <v/>
      </c>
      <c r="N27" s="77" t="e">
        <f t="shared" si="14"/>
        <v>#N/A</v>
      </c>
      <c r="O27" s="84"/>
      <c r="P27" s="80">
        <v>41660</v>
      </c>
      <c r="Q27" s="80">
        <v>41674</v>
      </c>
      <c r="R27" s="80">
        <v>41677</v>
      </c>
      <c r="S27" s="82">
        <f t="shared" si="2"/>
        <v>3.3333333333333333E-2</v>
      </c>
      <c r="T27" s="85">
        <f t="shared" si="11"/>
        <v>3</v>
      </c>
      <c r="U27" s="86" t="str">
        <f t="shared" si="3"/>
        <v/>
      </c>
      <c r="V27" s="87" t="str">
        <f t="shared" si="13"/>
        <v/>
      </c>
      <c r="W27" s="163"/>
      <c r="X27" s="79"/>
      <c r="Y27" s="44" t="str">
        <f t="shared" si="4"/>
        <v/>
      </c>
      <c r="Z27" s="118"/>
      <c r="AA27" s="44" t="str">
        <f t="shared" si="5"/>
        <v/>
      </c>
      <c r="AB27" s="44" t="str">
        <f t="shared" si="6"/>
        <v/>
      </c>
      <c r="AC27" s="79"/>
      <c r="AD27" s="119"/>
      <c r="AE27" s="127" t="str">
        <f t="shared" si="7"/>
        <v/>
      </c>
      <c r="AF27" s="88" t="str">
        <f t="shared" si="12"/>
        <v/>
      </c>
      <c r="AG27" s="125" t="str">
        <f t="shared" si="8"/>
        <v/>
      </c>
    </row>
    <row r="28" spans="1:33" s="89" customFormat="1" ht="30" customHeight="1" thickTop="1" thickBot="1">
      <c r="A28" s="84"/>
      <c r="B28" s="84">
        <v>90</v>
      </c>
      <c r="C28" s="84">
        <v>4501077052</v>
      </c>
      <c r="D28" s="84" t="s">
        <v>76</v>
      </c>
      <c r="E28" s="84" t="s">
        <v>77</v>
      </c>
      <c r="F28" s="77" t="str">
        <f t="shared" si="9"/>
        <v>Absence de Réception</v>
      </c>
      <c r="G28" s="84"/>
      <c r="H28" s="79" t="e">
        <f>IF(ISNUMBER(C28),VLOOKUP(C28,magasin!A:I,5,FALSE),"")</f>
        <v>#N/A</v>
      </c>
      <c r="I28" s="79"/>
      <c r="J28" s="79"/>
      <c r="K28" s="90">
        <v>66566</v>
      </c>
      <c r="L28" s="82" t="str">
        <f t="shared" si="0"/>
        <v/>
      </c>
      <c r="M28" s="83" t="str">
        <f t="shared" si="10"/>
        <v/>
      </c>
      <c r="N28" s="77" t="e">
        <f t="shared" si="14"/>
        <v>#N/A</v>
      </c>
      <c r="O28" s="84"/>
      <c r="P28" s="79">
        <v>41731</v>
      </c>
      <c r="Q28" s="79"/>
      <c r="R28" s="79">
        <v>41736</v>
      </c>
      <c r="S28" s="82" t="str">
        <f t="shared" si="2"/>
        <v/>
      </c>
      <c r="T28" s="85" t="str">
        <f t="shared" si="11"/>
        <v/>
      </c>
      <c r="U28" s="86" t="str">
        <f t="shared" si="3"/>
        <v/>
      </c>
      <c r="V28" s="87" t="str">
        <f t="shared" si="13"/>
        <v/>
      </c>
      <c r="W28" s="163"/>
      <c r="X28" s="79"/>
      <c r="Y28" s="44" t="str">
        <f t="shared" si="4"/>
        <v/>
      </c>
      <c r="Z28" s="118"/>
      <c r="AA28" s="44" t="str">
        <f t="shared" si="5"/>
        <v/>
      </c>
      <c r="AB28" s="44" t="str">
        <f t="shared" si="6"/>
        <v/>
      </c>
      <c r="AC28" s="79"/>
      <c r="AD28" s="119"/>
      <c r="AE28" s="127" t="str">
        <f t="shared" si="7"/>
        <v/>
      </c>
      <c r="AF28" s="88" t="str">
        <f t="shared" si="12"/>
        <v/>
      </c>
      <c r="AG28" s="125" t="str">
        <f t="shared" si="8"/>
        <v/>
      </c>
    </row>
    <row r="29" spans="1:33" s="89" customFormat="1" ht="30" customHeight="1" thickTop="1" thickBot="1">
      <c r="A29" s="76"/>
      <c r="B29" s="76">
        <v>90</v>
      </c>
      <c r="C29" s="76">
        <v>4501039543</v>
      </c>
      <c r="D29" s="76" t="s">
        <v>78</v>
      </c>
      <c r="E29" s="76" t="s">
        <v>47</v>
      </c>
      <c r="F29" s="77" t="str">
        <f t="shared" si="9"/>
        <v>Absence de Réception</v>
      </c>
      <c r="G29" s="78"/>
      <c r="H29" s="79" t="e">
        <f>IF(ISNUMBER(C29),VLOOKUP(C29,magasin!A:I,5,FALSE),"")</f>
        <v>#N/A</v>
      </c>
      <c r="I29" s="80"/>
      <c r="J29" s="80"/>
      <c r="K29" s="81">
        <v>38333.360000000001</v>
      </c>
      <c r="L29" s="82" t="str">
        <f t="shared" si="0"/>
        <v/>
      </c>
      <c r="M29" s="83" t="str">
        <f t="shared" si="10"/>
        <v/>
      </c>
      <c r="N29" s="77" t="e">
        <f t="shared" si="14"/>
        <v>#N/A</v>
      </c>
      <c r="O29" s="84"/>
      <c r="P29" s="80">
        <v>41680</v>
      </c>
      <c r="Q29" s="80"/>
      <c r="R29" s="80">
        <v>41695</v>
      </c>
      <c r="S29" s="82" t="str">
        <f t="shared" si="2"/>
        <v/>
      </c>
      <c r="T29" s="85" t="str">
        <f t="shared" si="11"/>
        <v/>
      </c>
      <c r="U29" s="86" t="str">
        <f t="shared" si="3"/>
        <v/>
      </c>
      <c r="V29" s="87" t="str">
        <f t="shared" si="13"/>
        <v/>
      </c>
      <c r="W29" s="163"/>
      <c r="X29" s="79"/>
      <c r="Y29" s="44" t="str">
        <f t="shared" si="4"/>
        <v/>
      </c>
      <c r="Z29" s="118"/>
      <c r="AA29" s="44" t="str">
        <f t="shared" si="5"/>
        <v/>
      </c>
      <c r="AB29" s="44" t="str">
        <f t="shared" si="6"/>
        <v/>
      </c>
      <c r="AC29" s="79"/>
      <c r="AD29" s="119"/>
      <c r="AE29" s="127" t="str">
        <f t="shared" si="7"/>
        <v/>
      </c>
      <c r="AF29" s="88" t="str">
        <f t="shared" si="12"/>
        <v/>
      </c>
      <c r="AG29" s="125" t="str">
        <f t="shared" si="8"/>
        <v/>
      </c>
    </row>
    <row r="30" spans="1:33" s="89" customFormat="1" ht="30" customHeight="1" thickTop="1" thickBot="1">
      <c r="A30" s="84"/>
      <c r="B30" s="84">
        <v>90</v>
      </c>
      <c r="C30" s="84"/>
      <c r="D30" s="84"/>
      <c r="E30" s="84"/>
      <c r="F30" s="77" t="str">
        <f t="shared" si="9"/>
        <v>Absence de Réception</v>
      </c>
      <c r="G30" s="84"/>
      <c r="H30" s="79" t="str">
        <f>IF(ISNUMBER(C30),VLOOKUP(C30,magasin!A:I,5,FALSE),"")</f>
        <v/>
      </c>
      <c r="I30" s="79"/>
      <c r="J30" s="79"/>
      <c r="K30" s="90">
        <v>19166.68</v>
      </c>
      <c r="L30" s="82" t="str">
        <f t="shared" si="0"/>
        <v/>
      </c>
      <c r="M30" s="83" t="str">
        <f t="shared" si="10"/>
        <v/>
      </c>
      <c r="N30" s="77" t="str">
        <f t="shared" si="14"/>
        <v/>
      </c>
      <c r="O30" s="84"/>
      <c r="P30" s="79">
        <v>41680</v>
      </c>
      <c r="Q30" s="79"/>
      <c r="R30" s="79">
        <v>41695</v>
      </c>
      <c r="S30" s="82" t="str">
        <f t="shared" si="2"/>
        <v/>
      </c>
      <c r="T30" s="85" t="str">
        <f t="shared" si="11"/>
        <v/>
      </c>
      <c r="U30" s="86" t="str">
        <f t="shared" si="3"/>
        <v/>
      </c>
      <c r="V30" s="87" t="str">
        <f t="shared" si="13"/>
        <v/>
      </c>
      <c r="W30" s="163"/>
      <c r="X30" s="79"/>
      <c r="Y30" s="44" t="str">
        <f t="shared" si="4"/>
        <v/>
      </c>
      <c r="Z30" s="118"/>
      <c r="AA30" s="44" t="str">
        <f t="shared" si="5"/>
        <v/>
      </c>
      <c r="AB30" s="44" t="str">
        <f t="shared" si="6"/>
        <v/>
      </c>
      <c r="AC30" s="79"/>
      <c r="AD30" s="119"/>
      <c r="AE30" s="127" t="str">
        <f t="shared" si="7"/>
        <v/>
      </c>
      <c r="AF30" s="88" t="str">
        <f t="shared" si="12"/>
        <v/>
      </c>
      <c r="AG30" s="125" t="str">
        <f t="shared" si="8"/>
        <v/>
      </c>
    </row>
    <row r="31" spans="1:33" s="89" customFormat="1" ht="30" customHeight="1" thickTop="1" thickBot="1">
      <c r="A31" s="76"/>
      <c r="B31" s="76">
        <v>90</v>
      </c>
      <c r="C31" s="76">
        <v>4501054170</v>
      </c>
      <c r="D31" s="76" t="s">
        <v>79</v>
      </c>
      <c r="E31" s="76" t="s">
        <v>47</v>
      </c>
      <c r="F31" s="77" t="str">
        <f t="shared" si="9"/>
        <v>Absence de Réception</v>
      </c>
      <c r="G31" s="78"/>
      <c r="H31" s="79" t="e">
        <f>IF(ISNUMBER(C31),VLOOKUP(C31,magasin!A:I,5,FALSE),"")</f>
        <v>#N/A</v>
      </c>
      <c r="I31" s="80"/>
      <c r="J31" s="80"/>
      <c r="K31" s="81">
        <v>95000</v>
      </c>
      <c r="L31" s="82" t="str">
        <f t="shared" si="0"/>
        <v/>
      </c>
      <c r="M31" s="83" t="str">
        <f t="shared" si="10"/>
        <v/>
      </c>
      <c r="N31" s="77" t="e">
        <f t="shared" si="14"/>
        <v>#N/A</v>
      </c>
      <c r="O31" s="84"/>
      <c r="P31" s="80">
        <v>41639</v>
      </c>
      <c r="Q31" s="80"/>
      <c r="R31" s="80">
        <v>41649</v>
      </c>
      <c r="S31" s="82" t="str">
        <f t="shared" si="2"/>
        <v/>
      </c>
      <c r="T31" s="85" t="str">
        <f t="shared" si="11"/>
        <v/>
      </c>
      <c r="U31" s="86" t="str">
        <f t="shared" si="3"/>
        <v/>
      </c>
      <c r="V31" s="87" t="str">
        <f t="shared" si="13"/>
        <v/>
      </c>
      <c r="W31" s="163"/>
      <c r="X31" s="79"/>
      <c r="Y31" s="44" t="str">
        <f t="shared" si="4"/>
        <v/>
      </c>
      <c r="Z31" s="118"/>
      <c r="AA31" s="44" t="str">
        <f t="shared" si="5"/>
        <v/>
      </c>
      <c r="AB31" s="44" t="str">
        <f t="shared" si="6"/>
        <v/>
      </c>
      <c r="AC31" s="79"/>
      <c r="AD31" s="119"/>
      <c r="AE31" s="127" t="str">
        <f t="shared" si="7"/>
        <v/>
      </c>
      <c r="AF31" s="88" t="str">
        <f t="shared" si="12"/>
        <v/>
      </c>
      <c r="AG31" s="125" t="str">
        <f t="shared" si="8"/>
        <v/>
      </c>
    </row>
    <row r="32" spans="1:33" s="89" customFormat="1" ht="30" customHeight="1" thickTop="1" thickBot="1">
      <c r="A32" s="84"/>
      <c r="B32" s="84">
        <v>90</v>
      </c>
      <c r="C32" s="84">
        <v>4501061176</v>
      </c>
      <c r="D32" s="84" t="s">
        <v>80</v>
      </c>
      <c r="E32" s="84" t="s">
        <v>47</v>
      </c>
      <c r="F32" s="77" t="str">
        <f t="shared" si="9"/>
        <v>Réceptionner</v>
      </c>
      <c r="G32" s="84">
        <v>1000214676</v>
      </c>
      <c r="H32" s="79" t="e">
        <f>IF(ISNUMBER(C32),VLOOKUP(C32,magasin!A:I,5,FALSE),"")</f>
        <v>#N/A</v>
      </c>
      <c r="I32" s="79">
        <v>41737</v>
      </c>
      <c r="J32" s="79">
        <v>41740</v>
      </c>
      <c r="K32" s="90">
        <v>17000</v>
      </c>
      <c r="L32" s="82" t="str">
        <f t="shared" si="0"/>
        <v/>
      </c>
      <c r="M32" s="83" t="str">
        <f t="shared" si="10"/>
        <v/>
      </c>
      <c r="N32" s="77" t="e">
        <f t="shared" si="14"/>
        <v>#N/A</v>
      </c>
      <c r="O32" s="84"/>
      <c r="P32" s="79">
        <v>41715</v>
      </c>
      <c r="Q32" s="79">
        <v>41718</v>
      </c>
      <c r="R32" s="79">
        <v>41722</v>
      </c>
      <c r="S32" s="82">
        <f t="shared" si="2"/>
        <v>4.4444444444444446E-2</v>
      </c>
      <c r="T32" s="85">
        <f t="shared" si="11"/>
        <v>4</v>
      </c>
      <c r="U32" s="86" t="str">
        <f t="shared" si="3"/>
        <v/>
      </c>
      <c r="V32" s="87" t="str">
        <f t="shared" si="13"/>
        <v/>
      </c>
      <c r="W32" s="163"/>
      <c r="X32" s="79"/>
      <c r="Y32" s="44" t="str">
        <f t="shared" si="4"/>
        <v/>
      </c>
      <c r="Z32" s="118"/>
      <c r="AA32" s="44" t="str">
        <f t="shared" si="5"/>
        <v/>
      </c>
      <c r="AB32" s="44" t="str">
        <f t="shared" si="6"/>
        <v/>
      </c>
      <c r="AC32" s="79"/>
      <c r="AD32" s="119"/>
      <c r="AE32" s="127" t="str">
        <f t="shared" si="7"/>
        <v/>
      </c>
      <c r="AF32" s="88" t="str">
        <f t="shared" si="12"/>
        <v/>
      </c>
      <c r="AG32" s="125" t="str">
        <f t="shared" si="8"/>
        <v/>
      </c>
    </row>
    <row r="33" spans="1:33" s="89" customFormat="1" ht="30" customHeight="1" thickTop="1" thickBot="1">
      <c r="A33" s="76"/>
      <c r="B33" s="76">
        <v>90</v>
      </c>
      <c r="C33" s="76">
        <v>4501042495</v>
      </c>
      <c r="D33" s="76" t="s">
        <v>81</v>
      </c>
      <c r="E33" s="76" t="s">
        <v>82</v>
      </c>
      <c r="F33" s="77" t="str">
        <f t="shared" si="9"/>
        <v>Absence de Réception</v>
      </c>
      <c r="G33" s="78"/>
      <c r="H33" s="79" t="e">
        <f>IF(ISNUMBER(C33),VLOOKUP(C33,magasin!A:I,5,FALSE),"")</f>
        <v>#N/A</v>
      </c>
      <c r="I33" s="80"/>
      <c r="J33" s="80"/>
      <c r="K33" s="81">
        <v>2752</v>
      </c>
      <c r="L33" s="82" t="str">
        <f t="shared" si="0"/>
        <v/>
      </c>
      <c r="M33" s="83" t="str">
        <f t="shared" si="10"/>
        <v/>
      </c>
      <c r="N33" s="77" t="e">
        <f t="shared" si="14"/>
        <v>#N/A</v>
      </c>
      <c r="O33" s="84"/>
      <c r="P33" s="80">
        <v>41633</v>
      </c>
      <c r="Q33" s="80"/>
      <c r="R33" s="80">
        <v>41739</v>
      </c>
      <c r="S33" s="82" t="str">
        <f t="shared" si="2"/>
        <v/>
      </c>
      <c r="T33" s="85" t="str">
        <f t="shared" si="11"/>
        <v/>
      </c>
      <c r="U33" s="86" t="str">
        <f t="shared" si="3"/>
        <v/>
      </c>
      <c r="V33" s="87" t="str">
        <f t="shared" si="13"/>
        <v/>
      </c>
      <c r="W33" s="163"/>
      <c r="X33" s="79"/>
      <c r="Y33" s="44" t="str">
        <f t="shared" si="4"/>
        <v/>
      </c>
      <c r="Z33" s="118"/>
      <c r="AA33" s="44" t="str">
        <f t="shared" si="5"/>
        <v/>
      </c>
      <c r="AB33" s="44" t="str">
        <f t="shared" si="6"/>
        <v/>
      </c>
      <c r="AC33" s="79"/>
      <c r="AD33" s="119"/>
      <c r="AE33" s="127" t="str">
        <f t="shared" si="7"/>
        <v/>
      </c>
      <c r="AF33" s="88" t="str">
        <f t="shared" si="12"/>
        <v/>
      </c>
      <c r="AG33" s="125" t="str">
        <f t="shared" si="8"/>
        <v/>
      </c>
    </row>
    <row r="34" spans="1:33" s="89" customFormat="1" ht="30" customHeight="1" thickTop="1" thickBot="1">
      <c r="A34" s="84"/>
      <c r="B34" s="84">
        <v>90</v>
      </c>
      <c r="C34" s="84">
        <v>4501062299</v>
      </c>
      <c r="D34" s="84" t="s">
        <v>83</v>
      </c>
      <c r="E34" s="84" t="s">
        <v>84</v>
      </c>
      <c r="F34" s="77" t="str">
        <f t="shared" si="9"/>
        <v>Absence de Réception</v>
      </c>
      <c r="G34" s="84"/>
      <c r="H34" s="79" t="e">
        <f>IF(ISNUMBER(C34),VLOOKUP(C34,magasin!A:I,5,FALSE),"")</f>
        <v>#N/A</v>
      </c>
      <c r="I34" s="79"/>
      <c r="J34" s="79"/>
      <c r="K34" s="90">
        <v>22892</v>
      </c>
      <c r="L34" s="82" t="str">
        <f t="shared" si="0"/>
        <v/>
      </c>
      <c r="M34" s="83" t="str">
        <f t="shared" si="10"/>
        <v/>
      </c>
      <c r="N34" s="77" t="e">
        <f t="shared" si="14"/>
        <v>#N/A</v>
      </c>
      <c r="O34" s="84"/>
      <c r="P34" s="79">
        <v>41694</v>
      </c>
      <c r="Q34" s="79">
        <v>41723</v>
      </c>
      <c r="R34" s="79">
        <v>41725</v>
      </c>
      <c r="S34" s="82">
        <f t="shared" si="2"/>
        <v>2.2222222222222223E-2</v>
      </c>
      <c r="T34" s="85">
        <f t="shared" si="11"/>
        <v>2</v>
      </c>
      <c r="U34" s="86" t="str">
        <f t="shared" si="3"/>
        <v/>
      </c>
      <c r="V34" s="87" t="str">
        <f t="shared" si="13"/>
        <v/>
      </c>
      <c r="W34" s="163"/>
      <c r="X34" s="79"/>
      <c r="Y34" s="44" t="str">
        <f t="shared" si="4"/>
        <v/>
      </c>
      <c r="Z34" s="118"/>
      <c r="AA34" s="44" t="str">
        <f t="shared" si="5"/>
        <v/>
      </c>
      <c r="AB34" s="44" t="str">
        <f t="shared" si="6"/>
        <v/>
      </c>
      <c r="AC34" s="79"/>
      <c r="AD34" s="119"/>
      <c r="AE34" s="127" t="str">
        <f t="shared" si="7"/>
        <v/>
      </c>
      <c r="AF34" s="88" t="str">
        <f t="shared" si="12"/>
        <v/>
      </c>
      <c r="AG34" s="125" t="str">
        <f t="shared" si="8"/>
        <v/>
      </c>
    </row>
    <row r="35" spans="1:33" s="89" customFormat="1" ht="30" customHeight="1" thickTop="1" thickBot="1">
      <c r="A35" s="76"/>
      <c r="B35" s="76">
        <v>90</v>
      </c>
      <c r="C35" s="76">
        <v>4501055046</v>
      </c>
      <c r="D35" s="76" t="s">
        <v>55</v>
      </c>
      <c r="E35" s="76" t="s">
        <v>68</v>
      </c>
      <c r="F35" s="77" t="str">
        <f t="shared" si="9"/>
        <v>Réclamer Réception</v>
      </c>
      <c r="G35" s="78">
        <v>5006631482</v>
      </c>
      <c r="H35" s="79" t="e">
        <f>IF(ISNUMBER(C35),VLOOKUP(C35,magasin!A:I,5,FALSE),"")</f>
        <v>#N/A</v>
      </c>
      <c r="I35" s="80">
        <v>41722</v>
      </c>
      <c r="J35" s="80"/>
      <c r="K35" s="81">
        <v>6476.23</v>
      </c>
      <c r="L35" s="82" t="str">
        <f t="shared" si="0"/>
        <v/>
      </c>
      <c r="M35" s="83" t="str">
        <f t="shared" si="10"/>
        <v/>
      </c>
      <c r="N35" s="77" t="e">
        <f t="shared" si="14"/>
        <v>#N/A</v>
      </c>
      <c r="O35" s="84"/>
      <c r="P35" s="80">
        <v>41670</v>
      </c>
      <c r="Q35" s="80"/>
      <c r="R35" s="80">
        <v>41673</v>
      </c>
      <c r="S35" s="82" t="str">
        <f t="shared" si="2"/>
        <v/>
      </c>
      <c r="T35" s="85" t="str">
        <f t="shared" si="11"/>
        <v/>
      </c>
      <c r="U35" s="86" t="str">
        <f t="shared" si="3"/>
        <v/>
      </c>
      <c r="V35" s="87" t="str">
        <f t="shared" si="13"/>
        <v/>
      </c>
      <c r="W35" s="163"/>
      <c r="X35" s="79"/>
      <c r="Y35" s="44" t="str">
        <f t="shared" si="4"/>
        <v/>
      </c>
      <c r="Z35" s="118"/>
      <c r="AA35" s="44" t="str">
        <f t="shared" si="5"/>
        <v/>
      </c>
      <c r="AB35" s="44" t="str">
        <f t="shared" si="6"/>
        <v/>
      </c>
      <c r="AC35" s="79"/>
      <c r="AD35" s="119"/>
      <c r="AE35" s="127" t="str">
        <f t="shared" si="7"/>
        <v/>
      </c>
      <c r="AF35" s="88" t="str">
        <f t="shared" si="12"/>
        <v/>
      </c>
      <c r="AG35" s="125" t="str">
        <f t="shared" si="8"/>
        <v/>
      </c>
    </row>
    <row r="36" spans="1:33" s="89" customFormat="1" ht="30" customHeight="1" thickTop="1" thickBot="1">
      <c r="A36" s="84"/>
      <c r="B36" s="84">
        <v>90</v>
      </c>
      <c r="C36" s="84">
        <v>4501077739</v>
      </c>
      <c r="D36" s="84" t="s">
        <v>85</v>
      </c>
      <c r="E36" s="84" t="s">
        <v>66</v>
      </c>
      <c r="F36" s="77" t="str">
        <f t="shared" si="9"/>
        <v>Réclamer Réception</v>
      </c>
      <c r="G36" s="84">
        <v>1000214848</v>
      </c>
      <c r="H36" s="79" t="e">
        <f>IF(ISNUMBER(C36),VLOOKUP(C36,magasin!A:I,5,FALSE),"")</f>
        <v>#N/A</v>
      </c>
      <c r="I36" s="79">
        <v>41738</v>
      </c>
      <c r="J36" s="79"/>
      <c r="K36" s="90">
        <v>24776</v>
      </c>
      <c r="L36" s="82" t="str">
        <f t="shared" si="0"/>
        <v/>
      </c>
      <c r="M36" s="83" t="str">
        <f t="shared" si="10"/>
        <v/>
      </c>
      <c r="N36" s="77" t="e">
        <f t="shared" si="14"/>
        <v>#N/A</v>
      </c>
      <c r="O36" s="84"/>
      <c r="P36" s="79">
        <v>41736</v>
      </c>
      <c r="Q36" s="79"/>
      <c r="R36" s="79">
        <v>41739</v>
      </c>
      <c r="S36" s="82" t="str">
        <f t="shared" si="2"/>
        <v/>
      </c>
      <c r="T36" s="85" t="str">
        <f t="shared" si="11"/>
        <v/>
      </c>
      <c r="U36" s="86" t="str">
        <f t="shared" si="3"/>
        <v/>
      </c>
      <c r="V36" s="87" t="str">
        <f t="shared" si="13"/>
        <v/>
      </c>
      <c r="W36" s="163"/>
      <c r="X36" s="79"/>
      <c r="Y36" s="44" t="str">
        <f t="shared" si="4"/>
        <v/>
      </c>
      <c r="Z36" s="118"/>
      <c r="AA36" s="44" t="str">
        <f t="shared" si="5"/>
        <v/>
      </c>
      <c r="AB36" s="44" t="str">
        <f t="shared" si="6"/>
        <v/>
      </c>
      <c r="AC36" s="79"/>
      <c r="AD36" s="119"/>
      <c r="AE36" s="127" t="str">
        <f t="shared" si="7"/>
        <v/>
      </c>
      <c r="AF36" s="88" t="str">
        <f t="shared" si="12"/>
        <v/>
      </c>
      <c r="AG36" s="125" t="str">
        <f t="shared" si="8"/>
        <v/>
      </c>
    </row>
    <row r="37" spans="1:33" s="89" customFormat="1" ht="30" customHeight="1" thickTop="1" thickBot="1">
      <c r="A37" s="76"/>
      <c r="B37" s="76">
        <v>90</v>
      </c>
      <c r="C37" s="76">
        <v>4501032940</v>
      </c>
      <c r="D37" s="76" t="s">
        <v>85</v>
      </c>
      <c r="E37" s="76" t="s">
        <v>56</v>
      </c>
      <c r="F37" s="77" t="str">
        <f t="shared" si="9"/>
        <v>Réclamer Réception</v>
      </c>
      <c r="G37" s="78">
        <v>1000214860</v>
      </c>
      <c r="H37" s="79" t="e">
        <f>IF(ISNUMBER(C37),VLOOKUP(C37,magasin!A:I,5,FALSE),"")</f>
        <v>#N/A</v>
      </c>
      <c r="I37" s="80">
        <v>41738</v>
      </c>
      <c r="J37" s="80"/>
      <c r="K37" s="81">
        <v>94316</v>
      </c>
      <c r="L37" s="82" t="str">
        <f t="shared" ref="L37:L68" si="15">IF(AND(ISNUMBER(H37),ISNUMBER(J37),ISNUMBER(B37)),(J37-H37)/B37,"")</f>
        <v/>
      </c>
      <c r="M37" s="83" t="str">
        <f t="shared" si="10"/>
        <v/>
      </c>
      <c r="N37" s="77" t="e">
        <f t="shared" si="14"/>
        <v>#N/A</v>
      </c>
      <c r="O37" s="84"/>
      <c r="P37" s="80">
        <v>41736</v>
      </c>
      <c r="Q37" s="80"/>
      <c r="R37" s="80">
        <v>41739</v>
      </c>
      <c r="S37" s="82" t="str">
        <f t="shared" ref="S37:S68" si="16">IF(AND(ISNUMBER(Q37),ISNUMBER(R37),ISNUMBER(B37)),(R37-Q37)/B37,"")</f>
        <v/>
      </c>
      <c r="T37" s="85" t="str">
        <f t="shared" si="11"/>
        <v/>
      </c>
      <c r="U37" s="86" t="str">
        <f t="shared" ref="U37:U68" si="17">IF(AND(ISNUMBER(H37),ISNUMBER(B37)),H37+B37,"")</f>
        <v/>
      </c>
      <c r="V37" s="87" t="str">
        <f t="shared" si="13"/>
        <v/>
      </c>
      <c r="W37" s="163"/>
      <c r="X37" s="79"/>
      <c r="Y37" s="44" t="str">
        <f t="shared" ref="Y37:Y68" si="18">+IF(AND(ISNUMBER(X37),ISNUMBER(R37),ISNUMBER(H37),ISNUMBER(B37)),(X37-MAX(R37,H37))/B37,"")</f>
        <v/>
      </c>
      <c r="Z37" s="118"/>
      <c r="AA37" s="44" t="str">
        <f t="shared" ref="AA37:AA68" si="19">+IF(AND(ISNUMBER(Z37),ISNUMBER(X37),ISNUMBER(B37)),(Z37-X37)/B37,"")</f>
        <v/>
      </c>
      <c r="AB37" s="44" t="str">
        <f t="shared" ref="AB37:AB68" si="20">IF(AND(ISNUMBER(Z37),ISNUMBER(AC37),ISNUMBER(B37)),(AC37-Z37)/B37,"")</f>
        <v/>
      </c>
      <c r="AC37" s="79"/>
      <c r="AD37" s="119"/>
      <c r="AE37" s="127" t="str">
        <f t="shared" ref="AE37:AE68" si="21">IF(AND(ISNUMBER(H37),ISNUMBER(B37),ISNUMBER(AD37)),(AD37-H37)/B37,"")</f>
        <v/>
      </c>
      <c r="AF37" s="88" t="str">
        <f t="shared" si="12"/>
        <v/>
      </c>
      <c r="AG37" s="125" t="str">
        <f t="shared" ref="AG37:AG68" si="22">+IF(AND(ISNUMBER(K37),ISNUMBER(AE37),AE37&gt;100%),K37*10%,"")</f>
        <v/>
      </c>
    </row>
    <row r="38" spans="1:33" s="89" customFormat="1" ht="30" customHeight="1" thickTop="1" thickBot="1">
      <c r="A38" s="84"/>
      <c r="B38" s="84">
        <v>90</v>
      </c>
      <c r="C38" s="84">
        <v>4501009173</v>
      </c>
      <c r="D38" s="84" t="s">
        <v>85</v>
      </c>
      <c r="E38" s="84" t="s">
        <v>86</v>
      </c>
      <c r="F38" s="77" t="str">
        <f t="shared" si="9"/>
        <v>Réclamer Réception</v>
      </c>
      <c r="G38" s="84">
        <v>1000214849</v>
      </c>
      <c r="H38" s="79" t="e">
        <f>IF(ISNUMBER(C38),VLOOKUP(C38,magasin!A:I,5,FALSE),"")</f>
        <v>#N/A</v>
      </c>
      <c r="I38" s="79">
        <v>41738</v>
      </c>
      <c r="J38" s="79"/>
      <c r="K38" s="90">
        <v>25000</v>
      </c>
      <c r="L38" s="82" t="str">
        <f t="shared" si="15"/>
        <v/>
      </c>
      <c r="M38" s="83" t="str">
        <f t="shared" si="10"/>
        <v/>
      </c>
      <c r="N38" s="77" t="e">
        <f t="shared" si="14"/>
        <v>#N/A</v>
      </c>
      <c r="O38" s="84"/>
      <c r="P38" s="79">
        <v>41736</v>
      </c>
      <c r="Q38" s="79"/>
      <c r="R38" s="79">
        <v>41739</v>
      </c>
      <c r="S38" s="82" t="str">
        <f t="shared" si="16"/>
        <v/>
      </c>
      <c r="T38" s="85" t="str">
        <f t="shared" si="11"/>
        <v/>
      </c>
      <c r="U38" s="86" t="str">
        <f t="shared" si="17"/>
        <v/>
      </c>
      <c r="V38" s="87" t="str">
        <f t="shared" si="13"/>
        <v/>
      </c>
      <c r="W38" s="163"/>
      <c r="X38" s="79"/>
      <c r="Y38" s="44" t="str">
        <f t="shared" si="18"/>
        <v/>
      </c>
      <c r="Z38" s="118"/>
      <c r="AA38" s="44" t="str">
        <f t="shared" si="19"/>
        <v/>
      </c>
      <c r="AB38" s="44" t="str">
        <f t="shared" si="20"/>
        <v/>
      </c>
      <c r="AC38" s="79"/>
      <c r="AD38" s="119"/>
      <c r="AE38" s="127" t="str">
        <f t="shared" si="21"/>
        <v/>
      </c>
      <c r="AF38" s="88" t="str">
        <f t="shared" si="12"/>
        <v/>
      </c>
      <c r="AG38" s="125" t="str">
        <f t="shared" si="22"/>
        <v/>
      </c>
    </row>
    <row r="39" spans="1:33" s="89" customFormat="1" ht="30" customHeight="1" thickTop="1" thickBot="1">
      <c r="A39" s="76"/>
      <c r="B39" s="76">
        <v>90</v>
      </c>
      <c r="C39" s="76">
        <v>4501081526</v>
      </c>
      <c r="D39" s="76" t="s">
        <v>87</v>
      </c>
      <c r="E39" s="76" t="s">
        <v>88</v>
      </c>
      <c r="F39" s="77" t="str">
        <f t="shared" si="9"/>
        <v>Réclamer Réception</v>
      </c>
      <c r="G39" s="78">
        <v>5006667928</v>
      </c>
      <c r="H39" s="79">
        <f>IF(ISNUMBER(C39),VLOOKUP(C39,magasin!A:I,5,FALSE),"")</f>
        <v>41736</v>
      </c>
      <c r="I39" s="80">
        <v>41736</v>
      </c>
      <c r="J39" s="80"/>
      <c r="K39" s="81">
        <v>790</v>
      </c>
      <c r="L39" s="82" t="str">
        <f t="shared" si="15"/>
        <v/>
      </c>
      <c r="M39" s="83" t="str">
        <f t="shared" si="10"/>
        <v/>
      </c>
      <c r="N39" s="77" t="str">
        <f t="shared" si="14"/>
        <v>Facture Antidatée</v>
      </c>
      <c r="O39" s="84"/>
      <c r="P39" s="80">
        <v>41733</v>
      </c>
      <c r="Q39" s="80"/>
      <c r="R39" s="80">
        <v>41736</v>
      </c>
      <c r="S39" s="82" t="str">
        <f t="shared" si="16"/>
        <v/>
      </c>
      <c r="T39" s="85" t="str">
        <f t="shared" si="11"/>
        <v/>
      </c>
      <c r="U39" s="86">
        <f t="shared" si="17"/>
        <v>41826</v>
      </c>
      <c r="V39" s="87">
        <f t="shared" ca="1" si="13"/>
        <v>70</v>
      </c>
      <c r="W39" s="163"/>
      <c r="X39" s="79"/>
      <c r="Y39" s="44" t="str">
        <f t="shared" si="18"/>
        <v/>
      </c>
      <c r="Z39" s="118"/>
      <c r="AA39" s="44" t="str">
        <f t="shared" si="19"/>
        <v/>
      </c>
      <c r="AB39" s="44" t="str">
        <f t="shared" si="20"/>
        <v/>
      </c>
      <c r="AC39" s="79"/>
      <c r="AD39" s="119"/>
      <c r="AE39" s="127" t="str">
        <f t="shared" si="21"/>
        <v/>
      </c>
      <c r="AF39" s="88" t="str">
        <f t="shared" si="12"/>
        <v/>
      </c>
      <c r="AG39" s="125" t="str">
        <f t="shared" si="22"/>
        <v/>
      </c>
    </row>
    <row r="40" spans="1:33" s="89" customFormat="1" ht="30" customHeight="1" thickTop="1" thickBot="1">
      <c r="A40" s="84"/>
      <c r="B40" s="84">
        <v>90</v>
      </c>
      <c r="C40" s="84">
        <v>4501039262</v>
      </c>
      <c r="D40" s="84" t="s">
        <v>89</v>
      </c>
      <c r="E40" s="84" t="s">
        <v>90</v>
      </c>
      <c r="F40" s="77" t="str">
        <f t="shared" si="9"/>
        <v>Réclamer Réception</v>
      </c>
      <c r="G40" s="84">
        <v>1000212686</v>
      </c>
      <c r="H40" s="79" t="e">
        <f>IF(ISNUMBER(C40),VLOOKUP(C40,magasin!A:I,5,FALSE),"")</f>
        <v>#N/A</v>
      </c>
      <c r="I40" s="79">
        <v>41715</v>
      </c>
      <c r="J40" s="79"/>
      <c r="K40" s="90">
        <v>30480.49</v>
      </c>
      <c r="L40" s="82" t="str">
        <f t="shared" si="15"/>
        <v/>
      </c>
      <c r="M40" s="83" t="str">
        <f t="shared" si="10"/>
        <v/>
      </c>
      <c r="N40" s="77" t="e">
        <f t="shared" si="14"/>
        <v>#N/A</v>
      </c>
      <c r="O40" s="84"/>
      <c r="P40" s="79">
        <v>41725</v>
      </c>
      <c r="Q40" s="79">
        <v>41733</v>
      </c>
      <c r="R40" s="79">
        <v>41736</v>
      </c>
      <c r="S40" s="82">
        <f t="shared" si="16"/>
        <v>3.3333333333333333E-2</v>
      </c>
      <c r="T40" s="85">
        <f t="shared" si="11"/>
        <v>3</v>
      </c>
      <c r="U40" s="86" t="str">
        <f t="shared" si="17"/>
        <v/>
      </c>
      <c r="V40" s="87" t="str">
        <f t="shared" si="13"/>
        <v/>
      </c>
      <c r="W40" s="163"/>
      <c r="X40" s="79"/>
      <c r="Y40" s="44" t="str">
        <f t="shared" si="18"/>
        <v/>
      </c>
      <c r="Z40" s="118"/>
      <c r="AA40" s="44" t="str">
        <f t="shared" si="19"/>
        <v/>
      </c>
      <c r="AB40" s="44" t="str">
        <f t="shared" si="20"/>
        <v/>
      </c>
      <c r="AC40" s="79"/>
      <c r="AD40" s="119"/>
      <c r="AE40" s="127" t="str">
        <f t="shared" si="21"/>
        <v/>
      </c>
      <c r="AF40" s="88" t="str">
        <f t="shared" si="12"/>
        <v/>
      </c>
      <c r="AG40" s="125" t="str">
        <f t="shared" si="22"/>
        <v/>
      </c>
    </row>
    <row r="41" spans="1:33" s="89" customFormat="1" ht="30" customHeight="1" thickTop="1" thickBot="1">
      <c r="A41" s="76"/>
      <c r="B41" s="76">
        <v>90</v>
      </c>
      <c r="C41" s="76"/>
      <c r="D41" s="76"/>
      <c r="E41" s="76"/>
      <c r="F41" s="77" t="str">
        <f t="shared" si="9"/>
        <v>Réclamer Réception</v>
      </c>
      <c r="G41" s="78">
        <v>1000213099</v>
      </c>
      <c r="H41" s="79" t="str">
        <f>IF(ISNUMBER(C41),VLOOKUP(C41,magasin!A:I,5,FALSE),"")</f>
        <v/>
      </c>
      <c r="I41" s="80">
        <v>41722</v>
      </c>
      <c r="J41" s="80"/>
      <c r="K41" s="81">
        <v>30480.49</v>
      </c>
      <c r="L41" s="82" t="str">
        <f t="shared" si="15"/>
        <v/>
      </c>
      <c r="M41" s="83" t="str">
        <f t="shared" si="10"/>
        <v/>
      </c>
      <c r="N41" s="77" t="str">
        <f t="shared" si="14"/>
        <v/>
      </c>
      <c r="O41" s="84"/>
      <c r="P41" s="80">
        <v>41726</v>
      </c>
      <c r="Q41" s="80">
        <v>41733</v>
      </c>
      <c r="R41" s="80">
        <v>41736</v>
      </c>
      <c r="S41" s="82">
        <f t="shared" si="16"/>
        <v>3.3333333333333333E-2</v>
      </c>
      <c r="T41" s="85">
        <f t="shared" si="11"/>
        <v>3</v>
      </c>
      <c r="U41" s="86" t="str">
        <f t="shared" si="17"/>
        <v/>
      </c>
      <c r="V41" s="87" t="str">
        <f t="shared" si="13"/>
        <v/>
      </c>
      <c r="W41" s="163"/>
      <c r="X41" s="79"/>
      <c r="Y41" s="44" t="str">
        <f t="shared" si="18"/>
        <v/>
      </c>
      <c r="Z41" s="118"/>
      <c r="AA41" s="44" t="str">
        <f t="shared" si="19"/>
        <v/>
      </c>
      <c r="AB41" s="44" t="str">
        <f t="shared" si="20"/>
        <v/>
      </c>
      <c r="AC41" s="79"/>
      <c r="AD41" s="119"/>
      <c r="AE41" s="127" t="str">
        <f t="shared" si="21"/>
        <v/>
      </c>
      <c r="AF41" s="88" t="str">
        <f t="shared" si="12"/>
        <v/>
      </c>
      <c r="AG41" s="125" t="str">
        <f t="shared" si="22"/>
        <v/>
      </c>
    </row>
    <row r="42" spans="1:33" s="89" customFormat="1" ht="30" customHeight="1" thickTop="1" thickBot="1">
      <c r="A42" s="84"/>
      <c r="B42" s="84"/>
      <c r="C42" s="84">
        <v>4501056872</v>
      </c>
      <c r="D42" s="84" t="s">
        <v>91</v>
      </c>
      <c r="E42" s="84" t="s">
        <v>68</v>
      </c>
      <c r="F42" s="77" t="str">
        <f t="shared" si="9"/>
        <v>Réclamer Réception</v>
      </c>
      <c r="G42" s="84">
        <v>5006623351</v>
      </c>
      <c r="H42" s="79" t="e">
        <f>IF(ISNUMBER(C42),VLOOKUP(C42,magasin!A:I,5,FALSE),"")</f>
        <v>#N/A</v>
      </c>
      <c r="I42" s="79">
        <v>41718</v>
      </c>
      <c r="J42" s="79"/>
      <c r="K42" s="90">
        <v>15180.5</v>
      </c>
      <c r="L42" s="82" t="str">
        <f t="shared" si="15"/>
        <v/>
      </c>
      <c r="M42" s="83" t="str">
        <f t="shared" si="10"/>
        <v/>
      </c>
      <c r="N42" s="77" t="e">
        <f t="shared" si="14"/>
        <v>#N/A</v>
      </c>
      <c r="O42" s="84"/>
      <c r="P42" s="79">
        <v>41698</v>
      </c>
      <c r="Q42" s="79">
        <v>41709</v>
      </c>
      <c r="R42" s="79">
        <v>41716</v>
      </c>
      <c r="S42" s="82" t="str">
        <f t="shared" si="16"/>
        <v/>
      </c>
      <c r="T42" s="85">
        <f t="shared" si="11"/>
        <v>7</v>
      </c>
      <c r="U42" s="86" t="str">
        <f t="shared" si="17"/>
        <v/>
      </c>
      <c r="V42" s="87" t="str">
        <f t="shared" si="13"/>
        <v/>
      </c>
      <c r="W42" s="163"/>
      <c r="X42" s="79"/>
      <c r="Y42" s="44" t="str">
        <f t="shared" si="18"/>
        <v/>
      </c>
      <c r="Z42" s="118"/>
      <c r="AA42" s="44" t="str">
        <f t="shared" si="19"/>
        <v/>
      </c>
      <c r="AB42" s="44" t="str">
        <f t="shared" si="20"/>
        <v/>
      </c>
      <c r="AC42" s="79"/>
      <c r="AD42" s="119"/>
      <c r="AE42" s="127" t="str">
        <f t="shared" si="21"/>
        <v/>
      </c>
      <c r="AF42" s="88" t="str">
        <f t="shared" si="12"/>
        <v/>
      </c>
      <c r="AG42" s="125" t="str">
        <f t="shared" si="22"/>
        <v/>
      </c>
    </row>
    <row r="43" spans="1:33" s="89" customFormat="1" ht="30" customHeight="1" thickTop="1" thickBot="1">
      <c r="A43" s="76"/>
      <c r="B43" s="76"/>
      <c r="C43" s="76">
        <v>4501061844</v>
      </c>
      <c r="D43" s="76" t="s">
        <v>92</v>
      </c>
      <c r="E43" s="76" t="s">
        <v>93</v>
      </c>
      <c r="F43" s="77" t="str">
        <f t="shared" si="9"/>
        <v>Absence de Réception</v>
      </c>
      <c r="G43" s="78"/>
      <c r="H43" s="79" t="e">
        <f>IF(ISNUMBER(C43),VLOOKUP(C43,magasin!A:I,5,FALSE),"")</f>
        <v>#N/A</v>
      </c>
      <c r="I43" s="80"/>
      <c r="J43" s="80"/>
      <c r="K43" s="81">
        <v>30805.200000000001</v>
      </c>
      <c r="L43" s="82" t="str">
        <f t="shared" si="15"/>
        <v/>
      </c>
      <c r="M43" s="83" t="str">
        <f t="shared" si="10"/>
        <v/>
      </c>
      <c r="N43" s="77" t="e">
        <f t="shared" si="14"/>
        <v>#N/A</v>
      </c>
      <c r="O43" s="84"/>
      <c r="P43" s="80">
        <v>41729</v>
      </c>
      <c r="Q43" s="80"/>
      <c r="R43" s="80">
        <v>41736</v>
      </c>
      <c r="S43" s="82" t="str">
        <f t="shared" si="16"/>
        <v/>
      </c>
      <c r="T43" s="85" t="str">
        <f t="shared" si="11"/>
        <v/>
      </c>
      <c r="U43" s="86" t="str">
        <f t="shared" si="17"/>
        <v/>
      </c>
      <c r="V43" s="87" t="str">
        <f t="shared" si="13"/>
        <v/>
      </c>
      <c r="W43" s="163"/>
      <c r="X43" s="79"/>
      <c r="Y43" s="44" t="str">
        <f t="shared" si="18"/>
        <v/>
      </c>
      <c r="Z43" s="118"/>
      <c r="AA43" s="44" t="str">
        <f t="shared" si="19"/>
        <v/>
      </c>
      <c r="AB43" s="44" t="str">
        <f t="shared" si="20"/>
        <v/>
      </c>
      <c r="AC43" s="79"/>
      <c r="AD43" s="119"/>
      <c r="AE43" s="127" t="str">
        <f t="shared" si="21"/>
        <v/>
      </c>
      <c r="AF43" s="88" t="str">
        <f t="shared" si="12"/>
        <v/>
      </c>
      <c r="AG43" s="125" t="str">
        <f t="shared" si="22"/>
        <v/>
      </c>
    </row>
    <row r="44" spans="1:33" s="89" customFormat="1" ht="30" customHeight="1" thickTop="1" thickBot="1">
      <c r="A44" s="84"/>
      <c r="B44" s="84"/>
      <c r="C44" s="84">
        <v>4501061844</v>
      </c>
      <c r="D44" s="84" t="s">
        <v>92</v>
      </c>
      <c r="E44" s="84" t="s">
        <v>93</v>
      </c>
      <c r="F44" s="77" t="str">
        <f t="shared" si="9"/>
        <v>Absence de Réception</v>
      </c>
      <c r="G44" s="84"/>
      <c r="H44" s="79" t="e">
        <f>IF(ISNUMBER(C44),VLOOKUP(C44,magasin!A:I,5,FALSE),"")</f>
        <v>#N/A</v>
      </c>
      <c r="I44" s="79"/>
      <c r="J44" s="79"/>
      <c r="K44" s="90">
        <v>66440.13</v>
      </c>
      <c r="L44" s="82" t="str">
        <f t="shared" si="15"/>
        <v/>
      </c>
      <c r="M44" s="83" t="str">
        <f t="shared" si="10"/>
        <v/>
      </c>
      <c r="N44" s="77" t="e">
        <f t="shared" si="14"/>
        <v>#N/A</v>
      </c>
      <c r="O44" s="84"/>
      <c r="P44" s="79">
        <v>41704</v>
      </c>
      <c r="Q44" s="79"/>
      <c r="R44" s="79">
        <v>41715</v>
      </c>
      <c r="S44" s="82" t="str">
        <f t="shared" si="16"/>
        <v/>
      </c>
      <c r="T44" s="85" t="str">
        <f t="shared" si="11"/>
        <v/>
      </c>
      <c r="U44" s="86" t="str">
        <f t="shared" si="17"/>
        <v/>
      </c>
      <c r="V44" s="87" t="str">
        <f t="shared" si="13"/>
        <v/>
      </c>
      <c r="W44" s="163"/>
      <c r="X44" s="79"/>
      <c r="Y44" s="44" t="str">
        <f t="shared" si="18"/>
        <v/>
      </c>
      <c r="Z44" s="118"/>
      <c r="AA44" s="44" t="str">
        <f t="shared" si="19"/>
        <v/>
      </c>
      <c r="AB44" s="44" t="str">
        <f t="shared" si="20"/>
        <v/>
      </c>
      <c r="AC44" s="79"/>
      <c r="AD44" s="119"/>
      <c r="AE44" s="127" t="str">
        <f t="shared" si="21"/>
        <v/>
      </c>
      <c r="AF44" s="88" t="str">
        <f t="shared" si="12"/>
        <v/>
      </c>
      <c r="AG44" s="125" t="str">
        <f t="shared" si="22"/>
        <v/>
      </c>
    </row>
    <row r="45" spans="1:33" s="89" customFormat="1" ht="30" customHeight="1" thickTop="1" thickBot="1">
      <c r="A45" s="76"/>
      <c r="B45" s="76"/>
      <c r="C45" s="76">
        <v>4501066890</v>
      </c>
      <c r="D45" s="76" t="s">
        <v>94</v>
      </c>
      <c r="E45" s="76" t="s">
        <v>62</v>
      </c>
      <c r="F45" s="77" t="str">
        <f t="shared" si="9"/>
        <v>Absence de Réception</v>
      </c>
      <c r="G45" s="78"/>
      <c r="H45" s="79" t="e">
        <f>IF(ISNUMBER(C45),VLOOKUP(C45,magasin!A:I,5,FALSE),"")</f>
        <v>#N/A</v>
      </c>
      <c r="I45" s="80"/>
      <c r="J45" s="80"/>
      <c r="K45" s="81">
        <v>28700</v>
      </c>
      <c r="L45" s="82" t="str">
        <f t="shared" si="15"/>
        <v/>
      </c>
      <c r="M45" s="83" t="str">
        <f t="shared" si="10"/>
        <v/>
      </c>
      <c r="N45" s="77" t="e">
        <f t="shared" si="14"/>
        <v>#N/A</v>
      </c>
      <c r="O45" s="84"/>
      <c r="P45" s="80">
        <v>41684</v>
      </c>
      <c r="Q45" s="80"/>
      <c r="R45" s="80">
        <v>41695</v>
      </c>
      <c r="S45" s="82" t="str">
        <f t="shared" si="16"/>
        <v/>
      </c>
      <c r="T45" s="85" t="str">
        <f t="shared" si="11"/>
        <v/>
      </c>
      <c r="U45" s="86" t="str">
        <f t="shared" si="17"/>
        <v/>
      </c>
      <c r="V45" s="87" t="str">
        <f t="shared" si="13"/>
        <v/>
      </c>
      <c r="W45" s="163"/>
      <c r="X45" s="79"/>
      <c r="Y45" s="44" t="str">
        <f t="shared" si="18"/>
        <v/>
      </c>
      <c r="Z45" s="118"/>
      <c r="AA45" s="44" t="str">
        <f t="shared" si="19"/>
        <v/>
      </c>
      <c r="AB45" s="44" t="str">
        <f t="shared" si="20"/>
        <v/>
      </c>
      <c r="AC45" s="79"/>
      <c r="AD45" s="119"/>
      <c r="AE45" s="127" t="str">
        <f t="shared" si="21"/>
        <v/>
      </c>
      <c r="AF45" s="88" t="str">
        <f t="shared" si="12"/>
        <v/>
      </c>
      <c r="AG45" s="125" t="str">
        <f t="shared" si="22"/>
        <v/>
      </c>
    </row>
    <row r="46" spans="1:33" s="89" customFormat="1" ht="30" customHeight="1" thickTop="1" thickBot="1">
      <c r="A46" s="84"/>
      <c r="B46" s="84"/>
      <c r="C46" s="84">
        <v>4501061853</v>
      </c>
      <c r="D46" s="84" t="s">
        <v>95</v>
      </c>
      <c r="E46" s="84" t="s">
        <v>56</v>
      </c>
      <c r="F46" s="77" t="str">
        <f t="shared" si="9"/>
        <v>Absence de Réception</v>
      </c>
      <c r="G46" s="84"/>
      <c r="H46" s="79" t="e">
        <f>IF(ISNUMBER(C46),VLOOKUP(C46,magasin!A:I,5,FALSE),"")</f>
        <v>#N/A</v>
      </c>
      <c r="I46" s="79"/>
      <c r="J46" s="79"/>
      <c r="K46" s="90">
        <v>549000</v>
      </c>
      <c r="L46" s="82" t="str">
        <f t="shared" si="15"/>
        <v/>
      </c>
      <c r="M46" s="83" t="str">
        <f t="shared" si="10"/>
        <v/>
      </c>
      <c r="N46" s="77" t="e">
        <f t="shared" si="14"/>
        <v>#N/A</v>
      </c>
      <c r="O46" s="84"/>
      <c r="P46" s="79">
        <v>41669</v>
      </c>
      <c r="Q46" s="79"/>
      <c r="R46" s="79">
        <v>41674</v>
      </c>
      <c r="S46" s="82" t="str">
        <f t="shared" si="16"/>
        <v/>
      </c>
      <c r="T46" s="85" t="str">
        <f t="shared" si="11"/>
        <v/>
      </c>
      <c r="U46" s="86" t="str">
        <f t="shared" si="17"/>
        <v/>
      </c>
      <c r="V46" s="87" t="str">
        <f t="shared" si="13"/>
        <v/>
      </c>
      <c r="W46" s="163"/>
      <c r="X46" s="79"/>
      <c r="Y46" s="44" t="str">
        <f t="shared" si="18"/>
        <v/>
      </c>
      <c r="Z46" s="118"/>
      <c r="AA46" s="44" t="str">
        <f t="shared" si="19"/>
        <v/>
      </c>
      <c r="AB46" s="44" t="str">
        <f t="shared" si="20"/>
        <v/>
      </c>
      <c r="AC46" s="79"/>
      <c r="AD46" s="119"/>
      <c r="AE46" s="127" t="str">
        <f t="shared" si="21"/>
        <v/>
      </c>
      <c r="AF46" s="88" t="str">
        <f t="shared" si="12"/>
        <v/>
      </c>
      <c r="AG46" s="125" t="str">
        <f t="shared" si="22"/>
        <v/>
      </c>
    </row>
    <row r="47" spans="1:33" s="89" customFormat="1" ht="30" customHeight="1" thickTop="1" thickBot="1">
      <c r="A47" s="76"/>
      <c r="B47" s="76"/>
      <c r="C47" s="76">
        <v>4501039510</v>
      </c>
      <c r="D47" s="76" t="s">
        <v>96</v>
      </c>
      <c r="E47" s="76" t="s">
        <v>90</v>
      </c>
      <c r="F47" s="77" t="str">
        <f t="shared" si="9"/>
        <v>Absence de Réception</v>
      </c>
      <c r="G47" s="78"/>
      <c r="H47" s="79" t="e">
        <f>IF(ISNUMBER(C47),VLOOKUP(C47,magasin!A:I,5,FALSE),"")</f>
        <v>#N/A</v>
      </c>
      <c r="I47" s="80"/>
      <c r="J47" s="80"/>
      <c r="K47" s="81">
        <v>18050</v>
      </c>
      <c r="L47" s="82" t="str">
        <f t="shared" si="15"/>
        <v/>
      </c>
      <c r="M47" s="83" t="str">
        <f t="shared" si="10"/>
        <v/>
      </c>
      <c r="N47" s="77" t="e">
        <f t="shared" si="14"/>
        <v>#N/A</v>
      </c>
      <c r="O47" s="84"/>
      <c r="P47" s="80">
        <v>41673</v>
      </c>
      <c r="Q47" s="80">
        <v>41674</v>
      </c>
      <c r="R47" s="80">
        <v>41677</v>
      </c>
      <c r="S47" s="82" t="str">
        <f t="shared" si="16"/>
        <v/>
      </c>
      <c r="T47" s="85">
        <f t="shared" si="11"/>
        <v>3</v>
      </c>
      <c r="U47" s="86" t="str">
        <f t="shared" si="17"/>
        <v/>
      </c>
      <c r="V47" s="87" t="str">
        <f t="shared" si="13"/>
        <v/>
      </c>
      <c r="W47" s="163"/>
      <c r="X47" s="79"/>
      <c r="Y47" s="44" t="str">
        <f t="shared" si="18"/>
        <v/>
      </c>
      <c r="Z47" s="118"/>
      <c r="AA47" s="44" t="str">
        <f t="shared" si="19"/>
        <v/>
      </c>
      <c r="AB47" s="44" t="str">
        <f t="shared" si="20"/>
        <v/>
      </c>
      <c r="AC47" s="79"/>
      <c r="AD47" s="119"/>
      <c r="AE47" s="127" t="str">
        <f t="shared" si="21"/>
        <v/>
      </c>
      <c r="AF47" s="88" t="str">
        <f t="shared" si="12"/>
        <v/>
      </c>
      <c r="AG47" s="125" t="str">
        <f t="shared" si="22"/>
        <v/>
      </c>
    </row>
    <row r="48" spans="1:33" s="89" customFormat="1" ht="30" customHeight="1" thickTop="1" thickBot="1">
      <c r="A48" s="84"/>
      <c r="B48" s="84"/>
      <c r="C48" s="84">
        <v>10587025</v>
      </c>
      <c r="D48" s="84" t="s">
        <v>97</v>
      </c>
      <c r="E48" s="84" t="s">
        <v>98</v>
      </c>
      <c r="F48" s="77" t="str">
        <f t="shared" si="9"/>
        <v>Absence de Réception</v>
      </c>
      <c r="G48" s="84"/>
      <c r="H48" s="79" t="e">
        <f>IF(ISNUMBER(C48),VLOOKUP(C48,magasin!A:I,5,FALSE),"")</f>
        <v>#N/A</v>
      </c>
      <c r="I48" s="79"/>
      <c r="J48" s="79"/>
      <c r="K48" s="90">
        <v>3000</v>
      </c>
      <c r="L48" s="82" t="str">
        <f t="shared" si="15"/>
        <v/>
      </c>
      <c r="M48" s="83" t="str">
        <f t="shared" si="10"/>
        <v/>
      </c>
      <c r="N48" s="77" t="e">
        <f t="shared" si="14"/>
        <v>#N/A</v>
      </c>
      <c r="O48" s="84"/>
      <c r="P48" s="79">
        <v>41068</v>
      </c>
      <c r="Q48" s="79"/>
      <c r="R48" s="79">
        <v>41260</v>
      </c>
      <c r="S48" s="82" t="str">
        <f t="shared" si="16"/>
        <v/>
      </c>
      <c r="T48" s="85" t="str">
        <f t="shared" si="11"/>
        <v/>
      </c>
      <c r="U48" s="86" t="str">
        <f t="shared" si="17"/>
        <v/>
      </c>
      <c r="V48" s="87" t="str">
        <f t="shared" si="13"/>
        <v/>
      </c>
      <c r="W48" s="163"/>
      <c r="X48" s="79"/>
      <c r="Y48" s="44" t="str">
        <f t="shared" si="18"/>
        <v/>
      </c>
      <c r="Z48" s="118"/>
      <c r="AA48" s="44" t="str">
        <f t="shared" si="19"/>
        <v/>
      </c>
      <c r="AB48" s="44" t="str">
        <f t="shared" si="20"/>
        <v/>
      </c>
      <c r="AC48" s="79"/>
      <c r="AD48" s="119"/>
      <c r="AE48" s="127" t="str">
        <f t="shared" si="21"/>
        <v/>
      </c>
      <c r="AF48" s="88" t="str">
        <f t="shared" si="12"/>
        <v/>
      </c>
      <c r="AG48" s="125" t="str">
        <f t="shared" si="22"/>
        <v/>
      </c>
    </row>
    <row r="49" spans="1:33" s="89" customFormat="1" ht="30" customHeight="1" thickTop="1" thickBot="1">
      <c r="A49" s="76"/>
      <c r="B49" s="76"/>
      <c r="C49" s="76"/>
      <c r="D49" s="76" t="s">
        <v>99</v>
      </c>
      <c r="E49" s="76" t="s">
        <v>100</v>
      </c>
      <c r="F49" s="77" t="str">
        <f t="shared" si="9"/>
        <v>Absence de Réception</v>
      </c>
      <c r="G49" s="78"/>
      <c r="H49" s="79" t="str">
        <f>IF(ISNUMBER(C49),VLOOKUP(C49,magasin!A:I,5,FALSE),"")</f>
        <v/>
      </c>
      <c r="I49" s="80"/>
      <c r="J49" s="80"/>
      <c r="K49" s="81">
        <v>6500</v>
      </c>
      <c r="L49" s="82" t="str">
        <f t="shared" si="15"/>
        <v/>
      </c>
      <c r="M49" s="83" t="str">
        <f t="shared" si="10"/>
        <v/>
      </c>
      <c r="N49" s="77" t="str">
        <f t="shared" si="14"/>
        <v/>
      </c>
      <c r="O49" s="84"/>
      <c r="P49" s="80">
        <v>40815</v>
      </c>
      <c r="Q49" s="80"/>
      <c r="R49" s="80">
        <v>40821</v>
      </c>
      <c r="S49" s="82" t="str">
        <f t="shared" si="16"/>
        <v/>
      </c>
      <c r="T49" s="85" t="str">
        <f t="shared" si="11"/>
        <v/>
      </c>
      <c r="U49" s="86" t="str">
        <f t="shared" si="17"/>
        <v/>
      </c>
      <c r="V49" s="87" t="str">
        <f t="shared" si="13"/>
        <v/>
      </c>
      <c r="W49" s="163"/>
      <c r="X49" s="79"/>
      <c r="Y49" s="44" t="str">
        <f t="shared" si="18"/>
        <v/>
      </c>
      <c r="Z49" s="118"/>
      <c r="AA49" s="44" t="str">
        <f t="shared" si="19"/>
        <v/>
      </c>
      <c r="AB49" s="44" t="str">
        <f t="shared" si="20"/>
        <v/>
      </c>
      <c r="AC49" s="79"/>
      <c r="AD49" s="119"/>
      <c r="AE49" s="127" t="str">
        <f t="shared" si="21"/>
        <v/>
      </c>
      <c r="AF49" s="88" t="str">
        <f t="shared" si="12"/>
        <v/>
      </c>
      <c r="AG49" s="125" t="str">
        <f t="shared" si="22"/>
        <v/>
      </c>
    </row>
    <row r="50" spans="1:33" s="89" customFormat="1" ht="30" customHeight="1" thickTop="1" thickBot="1">
      <c r="A50" s="84"/>
      <c r="B50" s="84"/>
      <c r="C50" s="84"/>
      <c r="D50" s="84" t="s">
        <v>101</v>
      </c>
      <c r="E50" s="84"/>
      <c r="F50" s="77" t="str">
        <f t="shared" si="9"/>
        <v>Absence de Réception</v>
      </c>
      <c r="G50" s="84"/>
      <c r="H50" s="79" t="str">
        <f>IF(ISNUMBER(C50),VLOOKUP(C50,magasin!A:I,5,FALSE),"")</f>
        <v/>
      </c>
      <c r="I50" s="79"/>
      <c r="J50" s="79"/>
      <c r="K50" s="90">
        <v>3840</v>
      </c>
      <c r="L50" s="82" t="str">
        <f t="shared" si="15"/>
        <v/>
      </c>
      <c r="M50" s="83" t="str">
        <f t="shared" si="10"/>
        <v/>
      </c>
      <c r="N50" s="77" t="str">
        <f t="shared" si="14"/>
        <v/>
      </c>
      <c r="O50" s="84"/>
      <c r="P50" s="79">
        <v>41850</v>
      </c>
      <c r="Q50" s="79"/>
      <c r="R50" s="79"/>
      <c r="S50" s="82" t="str">
        <f t="shared" si="16"/>
        <v/>
      </c>
      <c r="T50" s="85" t="str">
        <f t="shared" si="11"/>
        <v/>
      </c>
      <c r="U50" s="86" t="str">
        <f t="shared" si="17"/>
        <v/>
      </c>
      <c r="V50" s="87" t="str">
        <f t="shared" si="13"/>
        <v/>
      </c>
      <c r="W50" s="163"/>
      <c r="X50" s="79"/>
      <c r="Y50" s="44" t="str">
        <f t="shared" si="18"/>
        <v/>
      </c>
      <c r="Z50" s="118"/>
      <c r="AA50" s="44" t="str">
        <f t="shared" si="19"/>
        <v/>
      </c>
      <c r="AB50" s="44" t="str">
        <f t="shared" si="20"/>
        <v/>
      </c>
      <c r="AC50" s="79"/>
      <c r="AD50" s="119"/>
      <c r="AE50" s="127" t="str">
        <f t="shared" si="21"/>
        <v/>
      </c>
      <c r="AF50" s="88" t="str">
        <f t="shared" si="12"/>
        <v/>
      </c>
      <c r="AG50" s="125" t="str">
        <f t="shared" si="22"/>
        <v/>
      </c>
    </row>
    <row r="51" spans="1:33" s="89" customFormat="1" ht="30" customHeight="1" thickTop="1" thickBot="1">
      <c r="A51" s="76"/>
      <c r="B51" s="76"/>
      <c r="C51" s="76"/>
      <c r="D51" s="76" t="s">
        <v>102</v>
      </c>
      <c r="E51" s="76"/>
      <c r="F51" s="77" t="str">
        <f t="shared" si="9"/>
        <v>Absence de Réception</v>
      </c>
      <c r="G51" s="78"/>
      <c r="H51" s="79" t="str">
        <f>IF(ISNUMBER(C51),VLOOKUP(C51,magasin!A:I,5,FALSE),"")</f>
        <v/>
      </c>
      <c r="I51" s="80"/>
      <c r="J51" s="80"/>
      <c r="K51" s="81">
        <v>1500</v>
      </c>
      <c r="L51" s="82" t="str">
        <f t="shared" si="15"/>
        <v/>
      </c>
      <c r="M51" s="83" t="str">
        <f t="shared" si="10"/>
        <v/>
      </c>
      <c r="N51" s="77" t="str">
        <f t="shared" si="14"/>
        <v/>
      </c>
      <c r="O51" s="84"/>
      <c r="P51" s="80">
        <v>40390</v>
      </c>
      <c r="Q51" s="80"/>
      <c r="R51" s="80">
        <v>40416</v>
      </c>
      <c r="S51" s="82" t="str">
        <f t="shared" si="16"/>
        <v/>
      </c>
      <c r="T51" s="85" t="str">
        <f t="shared" si="11"/>
        <v/>
      </c>
      <c r="U51" s="86" t="str">
        <f t="shared" si="17"/>
        <v/>
      </c>
      <c r="V51" s="87" t="str">
        <f t="shared" si="13"/>
        <v/>
      </c>
      <c r="W51" s="163"/>
      <c r="X51" s="79"/>
      <c r="Y51" s="44" t="str">
        <f t="shared" si="18"/>
        <v/>
      </c>
      <c r="Z51" s="118"/>
      <c r="AA51" s="44" t="str">
        <f t="shared" si="19"/>
        <v/>
      </c>
      <c r="AB51" s="44" t="str">
        <f t="shared" si="20"/>
        <v/>
      </c>
      <c r="AC51" s="79"/>
      <c r="AD51" s="119"/>
      <c r="AE51" s="127" t="str">
        <f t="shared" si="21"/>
        <v/>
      </c>
      <c r="AF51" s="88" t="str">
        <f t="shared" si="12"/>
        <v/>
      </c>
      <c r="AG51" s="125" t="str">
        <f t="shared" si="22"/>
        <v/>
      </c>
    </row>
    <row r="52" spans="1:33" s="89" customFormat="1" ht="30" customHeight="1" thickTop="1" thickBot="1">
      <c r="A52" s="84"/>
      <c r="B52" s="84"/>
      <c r="C52" s="84"/>
      <c r="D52" s="84" t="s">
        <v>103</v>
      </c>
      <c r="E52" s="84"/>
      <c r="F52" s="77" t="str">
        <f t="shared" si="9"/>
        <v>Absence de Réception</v>
      </c>
      <c r="G52" s="84"/>
      <c r="H52" s="79" t="str">
        <f>IF(ISNUMBER(C52),VLOOKUP(C52,magasin!A:I,5,FALSE),"")</f>
        <v/>
      </c>
      <c r="I52" s="79"/>
      <c r="J52" s="79"/>
      <c r="K52" s="90">
        <v>942.4</v>
      </c>
      <c r="L52" s="82" t="str">
        <f t="shared" si="15"/>
        <v/>
      </c>
      <c r="M52" s="83" t="str">
        <f t="shared" si="10"/>
        <v/>
      </c>
      <c r="N52" s="77" t="str">
        <f t="shared" si="14"/>
        <v/>
      </c>
      <c r="O52" s="84"/>
      <c r="P52" s="79">
        <v>41004</v>
      </c>
      <c r="Q52" s="79"/>
      <c r="R52" s="79">
        <v>41061</v>
      </c>
      <c r="S52" s="82" t="str">
        <f t="shared" si="16"/>
        <v/>
      </c>
      <c r="T52" s="85" t="str">
        <f t="shared" si="11"/>
        <v/>
      </c>
      <c r="U52" s="86" t="str">
        <f t="shared" si="17"/>
        <v/>
      </c>
      <c r="V52" s="87" t="str">
        <f t="shared" si="13"/>
        <v/>
      </c>
      <c r="W52" s="163"/>
      <c r="X52" s="79"/>
      <c r="Y52" s="44" t="str">
        <f t="shared" si="18"/>
        <v/>
      </c>
      <c r="Z52" s="118"/>
      <c r="AA52" s="44" t="str">
        <f t="shared" si="19"/>
        <v/>
      </c>
      <c r="AB52" s="44" t="str">
        <f t="shared" si="20"/>
        <v/>
      </c>
      <c r="AC52" s="79"/>
      <c r="AD52" s="119"/>
      <c r="AE52" s="127" t="str">
        <f t="shared" si="21"/>
        <v/>
      </c>
      <c r="AF52" s="88" t="str">
        <f t="shared" si="12"/>
        <v/>
      </c>
      <c r="AG52" s="125" t="str">
        <f t="shared" si="22"/>
        <v/>
      </c>
    </row>
    <row r="53" spans="1:33" s="89" customFormat="1" ht="30" customHeight="1" thickTop="1" thickBot="1">
      <c r="A53" s="76"/>
      <c r="B53" s="76"/>
      <c r="C53" s="76">
        <v>4501009882</v>
      </c>
      <c r="D53" s="76" t="s">
        <v>104</v>
      </c>
      <c r="E53" s="76" t="s">
        <v>105</v>
      </c>
      <c r="F53" s="77" t="str">
        <f t="shared" si="9"/>
        <v>Réclamer Réception</v>
      </c>
      <c r="G53" s="78">
        <v>1000213917</v>
      </c>
      <c r="H53" s="79" t="e">
        <f>IF(ISNUMBER(C53),VLOOKUP(C53,magasin!A:I,5,FALSE),"")</f>
        <v>#N/A</v>
      </c>
      <c r="I53" s="80">
        <v>41729</v>
      </c>
      <c r="J53" s="80"/>
      <c r="K53" s="81">
        <v>22505</v>
      </c>
      <c r="L53" s="82" t="str">
        <f t="shared" si="15"/>
        <v/>
      </c>
      <c r="M53" s="83" t="str">
        <f t="shared" si="10"/>
        <v/>
      </c>
      <c r="N53" s="77" t="e">
        <f t="shared" si="14"/>
        <v>#N/A</v>
      </c>
      <c r="O53" s="84"/>
      <c r="P53" s="80">
        <v>41639</v>
      </c>
      <c r="Q53" s="80"/>
      <c r="R53" s="80">
        <v>41718</v>
      </c>
      <c r="S53" s="82" t="str">
        <f t="shared" si="16"/>
        <v/>
      </c>
      <c r="T53" s="85" t="str">
        <f t="shared" si="11"/>
        <v/>
      </c>
      <c r="U53" s="86" t="str">
        <f t="shared" si="17"/>
        <v/>
      </c>
      <c r="V53" s="87" t="str">
        <f t="shared" si="13"/>
        <v/>
      </c>
      <c r="W53" s="163"/>
      <c r="X53" s="79"/>
      <c r="Y53" s="44" t="str">
        <f t="shared" si="18"/>
        <v/>
      </c>
      <c r="Z53" s="118"/>
      <c r="AA53" s="44" t="str">
        <f t="shared" si="19"/>
        <v/>
      </c>
      <c r="AB53" s="44" t="str">
        <f t="shared" si="20"/>
        <v/>
      </c>
      <c r="AC53" s="79"/>
      <c r="AD53" s="119"/>
      <c r="AE53" s="127" t="str">
        <f t="shared" si="21"/>
        <v/>
      </c>
      <c r="AF53" s="88" t="str">
        <f t="shared" si="12"/>
        <v/>
      </c>
      <c r="AG53" s="125" t="str">
        <f t="shared" si="22"/>
        <v/>
      </c>
    </row>
    <row r="54" spans="1:33" s="89" customFormat="1" ht="30" customHeight="1" thickTop="1" thickBot="1">
      <c r="A54" s="84"/>
      <c r="B54" s="84"/>
      <c r="C54" s="84">
        <v>10676717</v>
      </c>
      <c r="D54" s="84" t="s">
        <v>106</v>
      </c>
      <c r="E54" s="84" t="s">
        <v>71</v>
      </c>
      <c r="F54" s="77" t="str">
        <f t="shared" si="9"/>
        <v>Absence de Réception</v>
      </c>
      <c r="G54" s="84"/>
      <c r="H54" s="79" t="e">
        <f>IF(ISNUMBER(C54),VLOOKUP(C54,magasin!A:I,5,FALSE),"")</f>
        <v>#N/A</v>
      </c>
      <c r="I54" s="79"/>
      <c r="J54" s="79"/>
      <c r="K54" s="90">
        <v>301206.3</v>
      </c>
      <c r="L54" s="82" t="str">
        <f t="shared" si="15"/>
        <v/>
      </c>
      <c r="M54" s="83" t="str">
        <f t="shared" si="10"/>
        <v/>
      </c>
      <c r="N54" s="77" t="e">
        <f t="shared" si="14"/>
        <v>#N/A</v>
      </c>
      <c r="O54" s="84"/>
      <c r="P54" s="79">
        <v>41639</v>
      </c>
      <c r="Q54" s="79"/>
      <c r="R54" s="79">
        <v>41719</v>
      </c>
      <c r="S54" s="82" t="str">
        <f t="shared" si="16"/>
        <v/>
      </c>
      <c r="T54" s="85" t="str">
        <f t="shared" si="11"/>
        <v/>
      </c>
      <c r="U54" s="86" t="str">
        <f t="shared" si="17"/>
        <v/>
      </c>
      <c r="V54" s="87" t="str">
        <f t="shared" si="13"/>
        <v/>
      </c>
      <c r="W54" s="163"/>
      <c r="X54" s="79"/>
      <c r="Y54" s="44" t="str">
        <f t="shared" si="18"/>
        <v/>
      </c>
      <c r="Z54" s="118"/>
      <c r="AA54" s="44" t="str">
        <f t="shared" si="19"/>
        <v/>
      </c>
      <c r="AB54" s="44" t="str">
        <f t="shared" si="20"/>
        <v/>
      </c>
      <c r="AC54" s="79"/>
      <c r="AD54" s="119"/>
      <c r="AE54" s="127" t="str">
        <f t="shared" si="21"/>
        <v/>
      </c>
      <c r="AF54" s="88" t="str">
        <f t="shared" si="12"/>
        <v/>
      </c>
      <c r="AG54" s="125" t="str">
        <f t="shared" si="22"/>
        <v/>
      </c>
    </row>
    <row r="55" spans="1:33" s="89" customFormat="1" ht="30" customHeight="1" thickTop="1" thickBot="1">
      <c r="A55" s="76"/>
      <c r="B55" s="76"/>
      <c r="C55" s="76">
        <v>4501027077</v>
      </c>
      <c r="D55" s="76" t="s">
        <v>107</v>
      </c>
      <c r="E55" s="76" t="s">
        <v>47</v>
      </c>
      <c r="F55" s="77" t="str">
        <f t="shared" si="9"/>
        <v>Absence de Réception</v>
      </c>
      <c r="G55" s="78"/>
      <c r="H55" s="79" t="e">
        <f>IF(ISNUMBER(C55),VLOOKUP(C55,magasin!A:I,5,FALSE),"")</f>
        <v>#N/A</v>
      </c>
      <c r="I55" s="80"/>
      <c r="J55" s="80"/>
      <c r="K55" s="81">
        <v>125162.5</v>
      </c>
      <c r="L55" s="82" t="str">
        <f t="shared" si="15"/>
        <v/>
      </c>
      <c r="M55" s="83" t="str">
        <f t="shared" si="10"/>
        <v/>
      </c>
      <c r="N55" s="77" t="e">
        <f t="shared" si="14"/>
        <v>#N/A</v>
      </c>
      <c r="O55" s="84"/>
      <c r="P55" s="80">
        <v>41635</v>
      </c>
      <c r="Q55" s="80">
        <v>41642</v>
      </c>
      <c r="R55" s="80">
        <v>41645</v>
      </c>
      <c r="S55" s="82" t="str">
        <f t="shared" si="16"/>
        <v/>
      </c>
      <c r="T55" s="85">
        <f t="shared" si="11"/>
        <v>3</v>
      </c>
      <c r="U55" s="86" t="str">
        <f t="shared" si="17"/>
        <v/>
      </c>
      <c r="V55" s="87" t="str">
        <f t="shared" si="13"/>
        <v/>
      </c>
      <c r="W55" s="163"/>
      <c r="X55" s="79"/>
      <c r="Y55" s="44" t="str">
        <f t="shared" si="18"/>
        <v/>
      </c>
      <c r="Z55" s="118"/>
      <c r="AA55" s="44" t="str">
        <f t="shared" si="19"/>
        <v/>
      </c>
      <c r="AB55" s="44" t="str">
        <f t="shared" si="20"/>
        <v/>
      </c>
      <c r="AC55" s="79"/>
      <c r="AD55" s="119"/>
      <c r="AE55" s="127" t="str">
        <f t="shared" si="21"/>
        <v/>
      </c>
      <c r="AF55" s="88" t="str">
        <f t="shared" si="12"/>
        <v/>
      </c>
      <c r="AG55" s="125" t="str">
        <f t="shared" si="22"/>
        <v/>
      </c>
    </row>
    <row r="56" spans="1:33" s="89" customFormat="1" ht="30" customHeight="1" thickTop="1" thickBot="1">
      <c r="A56" s="84"/>
      <c r="B56" s="84"/>
      <c r="C56" s="84"/>
      <c r="D56" s="84" t="s">
        <v>108</v>
      </c>
      <c r="E56" s="84"/>
      <c r="F56" s="77" t="str">
        <f t="shared" si="9"/>
        <v>Absence de Réception</v>
      </c>
      <c r="G56" s="84"/>
      <c r="H56" s="79" t="str">
        <f>IF(ISNUMBER(C56),VLOOKUP(C56,magasin!A:I,5,FALSE),"")</f>
        <v/>
      </c>
      <c r="I56" s="79"/>
      <c r="J56" s="79"/>
      <c r="K56" s="90">
        <v>45000</v>
      </c>
      <c r="L56" s="82" t="str">
        <f t="shared" si="15"/>
        <v/>
      </c>
      <c r="M56" s="83" t="str">
        <f t="shared" si="10"/>
        <v/>
      </c>
      <c r="N56" s="77" t="str">
        <f t="shared" si="14"/>
        <v/>
      </c>
      <c r="O56" s="84"/>
      <c r="P56" s="79">
        <v>41631</v>
      </c>
      <c r="Q56" s="79"/>
      <c r="R56" s="79">
        <v>41725</v>
      </c>
      <c r="S56" s="82" t="str">
        <f t="shared" si="16"/>
        <v/>
      </c>
      <c r="T56" s="85" t="str">
        <f t="shared" si="11"/>
        <v/>
      </c>
      <c r="U56" s="86" t="str">
        <f t="shared" si="17"/>
        <v/>
      </c>
      <c r="V56" s="87" t="str">
        <f t="shared" si="13"/>
        <v/>
      </c>
      <c r="W56" s="163"/>
      <c r="X56" s="79"/>
      <c r="Y56" s="44" t="str">
        <f t="shared" si="18"/>
        <v/>
      </c>
      <c r="Z56" s="118"/>
      <c r="AA56" s="44" t="str">
        <f t="shared" si="19"/>
        <v/>
      </c>
      <c r="AB56" s="44" t="str">
        <f t="shared" si="20"/>
        <v/>
      </c>
      <c r="AC56" s="79"/>
      <c r="AD56" s="119"/>
      <c r="AE56" s="127" t="str">
        <f t="shared" si="21"/>
        <v/>
      </c>
      <c r="AF56" s="88" t="str">
        <f t="shared" si="12"/>
        <v/>
      </c>
      <c r="AG56" s="125" t="str">
        <f t="shared" si="22"/>
        <v/>
      </c>
    </row>
    <row r="57" spans="1:33" s="89" customFormat="1" ht="30" customHeight="1" thickTop="1" thickBot="1">
      <c r="A57" s="76"/>
      <c r="B57" s="76"/>
      <c r="C57" s="76"/>
      <c r="D57" s="76" t="s">
        <v>108</v>
      </c>
      <c r="E57" s="76"/>
      <c r="F57" s="77" t="str">
        <f t="shared" si="9"/>
        <v>Absence de Réception</v>
      </c>
      <c r="G57" s="78"/>
      <c r="H57" s="79" t="str">
        <f>IF(ISNUMBER(C57),VLOOKUP(C57,magasin!A:I,5,FALSE),"")</f>
        <v/>
      </c>
      <c r="I57" s="80"/>
      <c r="J57" s="80"/>
      <c r="K57" s="81">
        <v>39750</v>
      </c>
      <c r="L57" s="82" t="str">
        <f t="shared" si="15"/>
        <v/>
      </c>
      <c r="M57" s="83" t="str">
        <f t="shared" si="10"/>
        <v/>
      </c>
      <c r="N57" s="77" t="str">
        <f t="shared" si="14"/>
        <v/>
      </c>
      <c r="O57" s="84"/>
      <c r="P57" s="80">
        <v>41599</v>
      </c>
      <c r="Q57" s="80"/>
      <c r="R57" s="80">
        <v>41614</v>
      </c>
      <c r="S57" s="82" t="str">
        <f t="shared" si="16"/>
        <v/>
      </c>
      <c r="T57" s="85" t="str">
        <f t="shared" si="11"/>
        <v/>
      </c>
      <c r="U57" s="86" t="str">
        <f t="shared" si="17"/>
        <v/>
      </c>
      <c r="V57" s="87" t="str">
        <f t="shared" si="13"/>
        <v/>
      </c>
      <c r="W57" s="163"/>
      <c r="X57" s="79"/>
      <c r="Y57" s="44" t="str">
        <f t="shared" si="18"/>
        <v/>
      </c>
      <c r="Z57" s="118"/>
      <c r="AA57" s="44" t="str">
        <f t="shared" si="19"/>
        <v/>
      </c>
      <c r="AB57" s="44" t="str">
        <f t="shared" si="20"/>
        <v/>
      </c>
      <c r="AC57" s="79"/>
      <c r="AD57" s="119"/>
      <c r="AE57" s="127" t="str">
        <f t="shared" si="21"/>
        <v/>
      </c>
      <c r="AF57" s="88" t="str">
        <f t="shared" si="12"/>
        <v/>
      </c>
      <c r="AG57" s="125" t="str">
        <f t="shared" si="22"/>
        <v/>
      </c>
    </row>
    <row r="58" spans="1:33" s="89" customFormat="1" ht="30" customHeight="1" thickTop="1" thickBot="1">
      <c r="A58" s="76"/>
      <c r="B58" s="76"/>
      <c r="C58" s="76"/>
      <c r="D58" s="76" t="s">
        <v>108</v>
      </c>
      <c r="E58" s="76"/>
      <c r="F58" s="77" t="str">
        <f t="shared" si="9"/>
        <v>Absence de Réception</v>
      </c>
      <c r="G58" s="78"/>
      <c r="H58" s="79" t="str">
        <f>IF(ISNUMBER(C58),VLOOKUP(C58,magasin!A:I,5,FALSE),"")</f>
        <v/>
      </c>
      <c r="I58" s="80"/>
      <c r="J58" s="80"/>
      <c r="K58" s="81">
        <v>29650</v>
      </c>
      <c r="L58" s="82" t="str">
        <f t="shared" si="15"/>
        <v/>
      </c>
      <c r="M58" s="83" t="str">
        <f t="shared" si="10"/>
        <v/>
      </c>
      <c r="N58" s="77" t="str">
        <f t="shared" si="14"/>
        <v/>
      </c>
      <c r="O58" s="84"/>
      <c r="P58" s="80">
        <v>41372</v>
      </c>
      <c r="Q58" s="80"/>
      <c r="R58" s="80">
        <v>41410</v>
      </c>
      <c r="S58" s="82" t="str">
        <f t="shared" si="16"/>
        <v/>
      </c>
      <c r="T58" s="85" t="str">
        <f t="shared" si="11"/>
        <v/>
      </c>
      <c r="U58" s="86" t="str">
        <f t="shared" si="17"/>
        <v/>
      </c>
      <c r="V58" s="87" t="str">
        <f t="shared" ref="V58:V121" si="23">IF(ISNUMBER(U58),U58-$U$1,"")</f>
        <v/>
      </c>
      <c r="W58" s="163"/>
      <c r="X58" s="79"/>
      <c r="Y58" s="44" t="str">
        <f t="shared" si="18"/>
        <v/>
      </c>
      <c r="Z58" s="118"/>
      <c r="AA58" s="44" t="str">
        <f t="shared" si="19"/>
        <v/>
      </c>
      <c r="AB58" s="44" t="str">
        <f t="shared" si="20"/>
        <v/>
      </c>
      <c r="AC58" s="79"/>
      <c r="AD58" s="119"/>
      <c r="AE58" s="127" t="str">
        <f t="shared" si="21"/>
        <v/>
      </c>
      <c r="AF58" s="88" t="str">
        <f t="shared" si="12"/>
        <v/>
      </c>
      <c r="AG58" s="125" t="str">
        <f t="shared" si="22"/>
        <v/>
      </c>
    </row>
    <row r="59" spans="1:33" s="89" customFormat="1" ht="30" customHeight="1" thickTop="1" thickBot="1">
      <c r="A59" s="76"/>
      <c r="B59" s="76"/>
      <c r="C59" s="76"/>
      <c r="D59" s="76" t="s">
        <v>108</v>
      </c>
      <c r="E59" s="76"/>
      <c r="F59" s="77" t="str">
        <f t="shared" si="9"/>
        <v>Absence de Réception</v>
      </c>
      <c r="G59" s="78"/>
      <c r="H59" s="79" t="str">
        <f>IF(ISNUMBER(C59),VLOOKUP(C59,magasin!A:I,5,FALSE),"")</f>
        <v/>
      </c>
      <c r="I59" s="80"/>
      <c r="J59" s="80"/>
      <c r="K59" s="81">
        <v>19500</v>
      </c>
      <c r="L59" s="82" t="str">
        <f t="shared" si="15"/>
        <v/>
      </c>
      <c r="M59" s="83" t="str">
        <f t="shared" si="10"/>
        <v/>
      </c>
      <c r="N59" s="77" t="str">
        <f t="shared" si="14"/>
        <v/>
      </c>
      <c r="O59" s="84"/>
      <c r="P59" s="80">
        <v>41737</v>
      </c>
      <c r="Q59" s="80"/>
      <c r="R59" s="80">
        <v>41409</v>
      </c>
      <c r="S59" s="82" t="str">
        <f t="shared" si="16"/>
        <v/>
      </c>
      <c r="T59" s="85" t="str">
        <f t="shared" si="11"/>
        <v/>
      </c>
      <c r="U59" s="86" t="str">
        <f t="shared" si="17"/>
        <v/>
      </c>
      <c r="V59" s="87" t="str">
        <f t="shared" si="23"/>
        <v/>
      </c>
      <c r="W59" s="163"/>
      <c r="X59" s="79"/>
      <c r="Y59" s="44" t="str">
        <f t="shared" si="18"/>
        <v/>
      </c>
      <c r="Z59" s="118"/>
      <c r="AA59" s="44" t="str">
        <f t="shared" si="19"/>
        <v/>
      </c>
      <c r="AB59" s="44" t="str">
        <f t="shared" si="20"/>
        <v/>
      </c>
      <c r="AC59" s="79"/>
      <c r="AD59" s="119"/>
      <c r="AE59" s="127" t="str">
        <f t="shared" si="21"/>
        <v/>
      </c>
      <c r="AF59" s="88" t="str">
        <f t="shared" si="12"/>
        <v/>
      </c>
      <c r="AG59" s="125" t="str">
        <f t="shared" si="22"/>
        <v/>
      </c>
    </row>
    <row r="60" spans="1:33" s="89" customFormat="1" ht="30" customHeight="1" thickTop="1" thickBot="1">
      <c r="A60" s="76"/>
      <c r="B60" s="76"/>
      <c r="C60" s="76"/>
      <c r="D60" s="76" t="s">
        <v>108</v>
      </c>
      <c r="E60" s="76"/>
      <c r="F60" s="77" t="str">
        <f t="shared" si="9"/>
        <v>Absence de Réception</v>
      </c>
      <c r="G60" s="78"/>
      <c r="H60" s="79" t="str">
        <f>IF(ISNUMBER(C60),VLOOKUP(C60,magasin!A:I,5,FALSE),"")</f>
        <v/>
      </c>
      <c r="I60" s="80"/>
      <c r="J60" s="80"/>
      <c r="K60" s="81">
        <v>19500</v>
      </c>
      <c r="L60" s="82" t="str">
        <f t="shared" si="15"/>
        <v/>
      </c>
      <c r="M60" s="83" t="str">
        <f t="shared" si="10"/>
        <v/>
      </c>
      <c r="N60" s="77" t="str">
        <f t="shared" si="14"/>
        <v/>
      </c>
      <c r="O60" s="84"/>
      <c r="P60" s="80">
        <v>41556</v>
      </c>
      <c r="Q60" s="80"/>
      <c r="R60" s="80">
        <v>41571</v>
      </c>
      <c r="S60" s="82" t="str">
        <f t="shared" si="16"/>
        <v/>
      </c>
      <c r="T60" s="85" t="str">
        <f t="shared" si="11"/>
        <v/>
      </c>
      <c r="U60" s="86" t="str">
        <f t="shared" si="17"/>
        <v/>
      </c>
      <c r="V60" s="87" t="str">
        <f t="shared" si="23"/>
        <v/>
      </c>
      <c r="W60" s="163"/>
      <c r="X60" s="79"/>
      <c r="Y60" s="44" t="str">
        <f t="shared" si="18"/>
        <v/>
      </c>
      <c r="Z60" s="118"/>
      <c r="AA60" s="44" t="str">
        <f t="shared" si="19"/>
        <v/>
      </c>
      <c r="AB60" s="44" t="str">
        <f t="shared" si="20"/>
        <v/>
      </c>
      <c r="AC60" s="79"/>
      <c r="AD60" s="119"/>
      <c r="AE60" s="127" t="str">
        <f t="shared" si="21"/>
        <v/>
      </c>
      <c r="AF60" s="88" t="str">
        <f t="shared" si="12"/>
        <v/>
      </c>
      <c r="AG60" s="125" t="str">
        <f t="shared" si="22"/>
        <v/>
      </c>
    </row>
    <row r="61" spans="1:33" s="89" customFormat="1" ht="30" customHeight="1" thickTop="1" thickBot="1">
      <c r="A61" s="76"/>
      <c r="B61" s="76"/>
      <c r="C61" s="76"/>
      <c r="D61" s="76" t="s">
        <v>108</v>
      </c>
      <c r="E61" s="76"/>
      <c r="F61" s="77" t="str">
        <f t="shared" si="9"/>
        <v>Absence de Réception</v>
      </c>
      <c r="G61" s="78"/>
      <c r="H61" s="79" t="str">
        <f>IF(ISNUMBER(C61),VLOOKUP(C61,magasin!A:I,5,FALSE),"")</f>
        <v/>
      </c>
      <c r="I61" s="80"/>
      <c r="J61" s="80"/>
      <c r="K61" s="81">
        <v>29650</v>
      </c>
      <c r="L61" s="82" t="str">
        <f t="shared" si="15"/>
        <v/>
      </c>
      <c r="M61" s="83" t="str">
        <f t="shared" si="10"/>
        <v/>
      </c>
      <c r="N61" s="77" t="str">
        <f t="shared" si="14"/>
        <v/>
      </c>
      <c r="O61" s="84"/>
      <c r="P61" s="80">
        <v>41556</v>
      </c>
      <c r="Q61" s="80"/>
      <c r="R61" s="80">
        <v>41571</v>
      </c>
      <c r="S61" s="82" t="str">
        <f t="shared" si="16"/>
        <v/>
      </c>
      <c r="T61" s="85" t="str">
        <f t="shared" si="11"/>
        <v/>
      </c>
      <c r="U61" s="86" t="str">
        <f t="shared" si="17"/>
        <v/>
      </c>
      <c r="V61" s="87" t="str">
        <f t="shared" si="23"/>
        <v/>
      </c>
      <c r="W61" s="163"/>
      <c r="X61" s="79"/>
      <c r="Y61" s="44" t="str">
        <f t="shared" si="18"/>
        <v/>
      </c>
      <c r="Z61" s="118"/>
      <c r="AA61" s="44" t="str">
        <f t="shared" si="19"/>
        <v/>
      </c>
      <c r="AB61" s="44" t="str">
        <f t="shared" si="20"/>
        <v/>
      </c>
      <c r="AC61" s="79"/>
      <c r="AD61" s="119"/>
      <c r="AE61" s="127" t="str">
        <f t="shared" si="21"/>
        <v/>
      </c>
      <c r="AF61" s="88" t="str">
        <f t="shared" si="12"/>
        <v/>
      </c>
      <c r="AG61" s="125" t="str">
        <f t="shared" si="22"/>
        <v/>
      </c>
    </row>
    <row r="62" spans="1:33" s="89" customFormat="1" ht="30" customHeight="1" thickTop="1" thickBot="1">
      <c r="A62" s="76"/>
      <c r="B62" s="76"/>
      <c r="C62" s="76"/>
      <c r="D62" s="76" t="s">
        <v>108</v>
      </c>
      <c r="E62" s="76"/>
      <c r="F62" s="77" t="str">
        <f t="shared" si="9"/>
        <v>Absence de Réception</v>
      </c>
      <c r="G62" s="78"/>
      <c r="H62" s="79" t="str">
        <f>IF(ISNUMBER(C62),VLOOKUP(C62,magasin!A:I,5,FALSE),"")</f>
        <v/>
      </c>
      <c r="I62" s="80"/>
      <c r="J62" s="80"/>
      <c r="K62" s="81">
        <v>19500</v>
      </c>
      <c r="L62" s="82" t="str">
        <f t="shared" si="15"/>
        <v/>
      </c>
      <c r="M62" s="83" t="str">
        <f t="shared" si="10"/>
        <v/>
      </c>
      <c r="N62" s="77" t="str">
        <f t="shared" si="14"/>
        <v/>
      </c>
      <c r="O62" s="84"/>
      <c r="P62" s="80">
        <v>41458</v>
      </c>
      <c r="Q62" s="80"/>
      <c r="R62" s="80">
        <v>41480</v>
      </c>
      <c r="S62" s="82" t="str">
        <f t="shared" si="16"/>
        <v/>
      </c>
      <c r="T62" s="85" t="str">
        <f t="shared" si="11"/>
        <v/>
      </c>
      <c r="U62" s="86" t="str">
        <f t="shared" si="17"/>
        <v/>
      </c>
      <c r="V62" s="87" t="str">
        <f t="shared" si="23"/>
        <v/>
      </c>
      <c r="W62" s="163"/>
      <c r="X62" s="79"/>
      <c r="Y62" s="44" t="str">
        <f t="shared" si="18"/>
        <v/>
      </c>
      <c r="Z62" s="118"/>
      <c r="AA62" s="44" t="str">
        <f t="shared" si="19"/>
        <v/>
      </c>
      <c r="AB62" s="44" t="str">
        <f t="shared" si="20"/>
        <v/>
      </c>
      <c r="AC62" s="79"/>
      <c r="AD62" s="119"/>
      <c r="AE62" s="127" t="str">
        <f t="shared" si="21"/>
        <v/>
      </c>
      <c r="AF62" s="88" t="str">
        <f t="shared" si="12"/>
        <v/>
      </c>
      <c r="AG62" s="125" t="str">
        <f t="shared" si="22"/>
        <v/>
      </c>
    </row>
    <row r="63" spans="1:33" s="89" customFormat="1" ht="30" customHeight="1" thickTop="1" thickBot="1">
      <c r="A63" s="76"/>
      <c r="B63" s="76"/>
      <c r="C63" s="76"/>
      <c r="D63" s="76" t="s">
        <v>108</v>
      </c>
      <c r="E63" s="76"/>
      <c r="F63" s="77" t="str">
        <f t="shared" si="9"/>
        <v>Absence de Réception</v>
      </c>
      <c r="G63" s="78"/>
      <c r="H63" s="79" t="str">
        <f>IF(ISNUMBER(C63),VLOOKUP(C63,magasin!A:I,5,FALSE),"")</f>
        <v/>
      </c>
      <c r="I63" s="80"/>
      <c r="J63" s="80"/>
      <c r="K63" s="81">
        <v>29650</v>
      </c>
      <c r="L63" s="82" t="str">
        <f t="shared" si="15"/>
        <v/>
      </c>
      <c r="M63" s="83" t="str">
        <f t="shared" si="10"/>
        <v/>
      </c>
      <c r="N63" s="77" t="str">
        <f t="shared" si="14"/>
        <v/>
      </c>
      <c r="O63" s="84"/>
      <c r="P63" s="80">
        <v>29650</v>
      </c>
      <c r="Q63" s="80"/>
      <c r="R63" s="80">
        <v>41480</v>
      </c>
      <c r="S63" s="82" t="str">
        <f t="shared" si="16"/>
        <v/>
      </c>
      <c r="T63" s="85" t="str">
        <f t="shared" si="11"/>
        <v/>
      </c>
      <c r="U63" s="86" t="str">
        <f t="shared" si="17"/>
        <v/>
      </c>
      <c r="V63" s="87" t="str">
        <f t="shared" si="23"/>
        <v/>
      </c>
      <c r="W63" s="163"/>
      <c r="X63" s="79"/>
      <c r="Y63" s="44" t="str">
        <f t="shared" si="18"/>
        <v/>
      </c>
      <c r="Z63" s="118"/>
      <c r="AA63" s="44" t="str">
        <f t="shared" si="19"/>
        <v/>
      </c>
      <c r="AB63" s="44" t="str">
        <f t="shared" si="20"/>
        <v/>
      </c>
      <c r="AC63" s="79"/>
      <c r="AD63" s="119"/>
      <c r="AE63" s="127" t="str">
        <f t="shared" si="21"/>
        <v/>
      </c>
      <c r="AF63" s="88" t="str">
        <f t="shared" si="12"/>
        <v/>
      </c>
      <c r="AG63" s="125" t="str">
        <f t="shared" si="22"/>
        <v/>
      </c>
    </row>
    <row r="64" spans="1:33" s="89" customFormat="1" ht="30" customHeight="1" thickTop="1" thickBot="1">
      <c r="A64" s="76"/>
      <c r="B64" s="76"/>
      <c r="C64" s="76"/>
      <c r="D64" s="76" t="s">
        <v>108</v>
      </c>
      <c r="E64" s="76"/>
      <c r="F64" s="77" t="str">
        <f t="shared" si="9"/>
        <v>Absence de Réception</v>
      </c>
      <c r="G64" s="78"/>
      <c r="H64" s="79" t="str">
        <f>IF(ISNUMBER(C64),VLOOKUP(C64,magasin!A:I,5,FALSE),"")</f>
        <v/>
      </c>
      <c r="I64" s="80"/>
      <c r="J64" s="80"/>
      <c r="K64" s="81">
        <v>27500</v>
      </c>
      <c r="L64" s="82" t="str">
        <f t="shared" si="15"/>
        <v/>
      </c>
      <c r="M64" s="83" t="str">
        <f t="shared" si="10"/>
        <v/>
      </c>
      <c r="N64" s="77" t="str">
        <f t="shared" si="14"/>
        <v/>
      </c>
      <c r="O64" s="84"/>
      <c r="P64" s="80">
        <v>40960</v>
      </c>
      <c r="Q64" s="80"/>
      <c r="R64" s="80">
        <v>41015</v>
      </c>
      <c r="S64" s="82" t="str">
        <f t="shared" si="16"/>
        <v/>
      </c>
      <c r="T64" s="85" t="str">
        <f t="shared" si="11"/>
        <v/>
      </c>
      <c r="U64" s="86" t="str">
        <f t="shared" si="17"/>
        <v/>
      </c>
      <c r="V64" s="87" t="str">
        <f t="shared" si="23"/>
        <v/>
      </c>
      <c r="W64" s="163"/>
      <c r="X64" s="79"/>
      <c r="Y64" s="44" t="str">
        <f t="shared" si="18"/>
        <v/>
      </c>
      <c r="Z64" s="118"/>
      <c r="AA64" s="44" t="str">
        <f t="shared" si="19"/>
        <v/>
      </c>
      <c r="AB64" s="44" t="str">
        <f t="shared" si="20"/>
        <v/>
      </c>
      <c r="AC64" s="79"/>
      <c r="AD64" s="119"/>
      <c r="AE64" s="127" t="str">
        <f t="shared" si="21"/>
        <v/>
      </c>
      <c r="AF64" s="88" t="str">
        <f t="shared" si="12"/>
        <v/>
      </c>
      <c r="AG64" s="125" t="str">
        <f t="shared" si="22"/>
        <v/>
      </c>
    </row>
    <row r="65" spans="1:33" s="89" customFormat="1" ht="30" customHeight="1" thickTop="1" thickBot="1">
      <c r="A65" s="76"/>
      <c r="B65" s="76"/>
      <c r="C65" s="76"/>
      <c r="D65" s="76" t="s">
        <v>108</v>
      </c>
      <c r="E65" s="76"/>
      <c r="F65" s="77" t="str">
        <f t="shared" si="9"/>
        <v>Absence de Réception</v>
      </c>
      <c r="G65" s="78"/>
      <c r="H65" s="79" t="str">
        <f>IF(ISNUMBER(C65),VLOOKUP(C65,magasin!A:I,5,FALSE),"")</f>
        <v/>
      </c>
      <c r="I65" s="80"/>
      <c r="J65" s="80"/>
      <c r="K65" s="81">
        <v>34150</v>
      </c>
      <c r="L65" s="82" t="str">
        <f t="shared" si="15"/>
        <v/>
      </c>
      <c r="M65" s="83" t="str">
        <f t="shared" si="10"/>
        <v/>
      </c>
      <c r="N65" s="77" t="str">
        <f t="shared" si="14"/>
        <v/>
      </c>
      <c r="O65" s="84"/>
      <c r="P65" s="80">
        <v>40960</v>
      </c>
      <c r="Q65" s="80"/>
      <c r="R65" s="80">
        <v>41015</v>
      </c>
      <c r="S65" s="82" t="str">
        <f t="shared" si="16"/>
        <v/>
      </c>
      <c r="T65" s="85" t="str">
        <f t="shared" si="11"/>
        <v/>
      </c>
      <c r="U65" s="86" t="str">
        <f t="shared" si="17"/>
        <v/>
      </c>
      <c r="V65" s="87" t="str">
        <f t="shared" si="23"/>
        <v/>
      </c>
      <c r="W65" s="163"/>
      <c r="X65" s="79"/>
      <c r="Y65" s="44" t="str">
        <f t="shared" si="18"/>
        <v/>
      </c>
      <c r="Z65" s="118"/>
      <c r="AA65" s="44" t="str">
        <f t="shared" si="19"/>
        <v/>
      </c>
      <c r="AB65" s="44" t="str">
        <f t="shared" si="20"/>
        <v/>
      </c>
      <c r="AC65" s="79"/>
      <c r="AD65" s="119"/>
      <c r="AE65" s="127" t="str">
        <f t="shared" si="21"/>
        <v/>
      </c>
      <c r="AF65" s="88" t="str">
        <f t="shared" si="12"/>
        <v/>
      </c>
      <c r="AG65" s="125" t="str">
        <f t="shared" si="22"/>
        <v/>
      </c>
    </row>
    <row r="66" spans="1:33" s="89" customFormat="1" ht="30" customHeight="1" thickTop="1" thickBot="1">
      <c r="A66" s="76"/>
      <c r="B66" s="76"/>
      <c r="C66" s="76"/>
      <c r="D66" s="76" t="s">
        <v>108</v>
      </c>
      <c r="E66" s="76"/>
      <c r="F66" s="77" t="str">
        <f t="shared" si="9"/>
        <v>Absence de Réception</v>
      </c>
      <c r="G66" s="78"/>
      <c r="H66" s="79" t="str">
        <f>IF(ISNUMBER(C66),VLOOKUP(C66,magasin!A:I,5,FALSE),"")</f>
        <v/>
      </c>
      <c r="I66" s="80"/>
      <c r="J66" s="80"/>
      <c r="K66" s="81">
        <v>19500</v>
      </c>
      <c r="L66" s="82" t="str">
        <f t="shared" si="15"/>
        <v/>
      </c>
      <c r="M66" s="83" t="str">
        <f t="shared" si="10"/>
        <v/>
      </c>
      <c r="N66" s="77" t="str">
        <f t="shared" si="14"/>
        <v/>
      </c>
      <c r="O66" s="84"/>
      <c r="P66" s="80">
        <v>41639</v>
      </c>
      <c r="Q66" s="80"/>
      <c r="R66" s="80">
        <v>41660</v>
      </c>
      <c r="S66" s="82" t="str">
        <f t="shared" si="16"/>
        <v/>
      </c>
      <c r="T66" s="85" t="str">
        <f t="shared" si="11"/>
        <v/>
      </c>
      <c r="U66" s="86" t="str">
        <f t="shared" si="17"/>
        <v/>
      </c>
      <c r="V66" s="87" t="str">
        <f t="shared" si="23"/>
        <v/>
      </c>
      <c r="W66" s="163"/>
      <c r="X66" s="79"/>
      <c r="Y66" s="44" t="str">
        <f t="shared" si="18"/>
        <v/>
      </c>
      <c r="Z66" s="118"/>
      <c r="AA66" s="44" t="str">
        <f t="shared" si="19"/>
        <v/>
      </c>
      <c r="AB66" s="44" t="str">
        <f t="shared" si="20"/>
        <v/>
      </c>
      <c r="AC66" s="79"/>
      <c r="AD66" s="119"/>
      <c r="AE66" s="127" t="str">
        <f t="shared" si="21"/>
        <v/>
      </c>
      <c r="AF66" s="88" t="str">
        <f t="shared" si="12"/>
        <v/>
      </c>
      <c r="AG66" s="125" t="str">
        <f t="shared" si="22"/>
        <v/>
      </c>
    </row>
    <row r="67" spans="1:33" s="89" customFormat="1" ht="30" customHeight="1" thickTop="1" thickBot="1">
      <c r="A67" s="76"/>
      <c r="B67" s="76"/>
      <c r="C67" s="76"/>
      <c r="D67" s="76" t="s">
        <v>108</v>
      </c>
      <c r="E67" s="76"/>
      <c r="F67" s="77" t="str">
        <f t="shared" si="9"/>
        <v>Absence de Réception</v>
      </c>
      <c r="G67" s="78"/>
      <c r="H67" s="79" t="str">
        <f>IF(ISNUMBER(C67),VLOOKUP(C67,magasin!A:I,5,FALSE),"")</f>
        <v/>
      </c>
      <c r="I67" s="80"/>
      <c r="J67" s="80"/>
      <c r="K67" s="81">
        <v>29650</v>
      </c>
      <c r="L67" s="82" t="str">
        <f t="shared" si="15"/>
        <v/>
      </c>
      <c r="M67" s="83" t="str">
        <f t="shared" si="10"/>
        <v/>
      </c>
      <c r="N67" s="77" t="str">
        <f t="shared" si="14"/>
        <v/>
      </c>
      <c r="O67" s="84"/>
      <c r="P67" s="80">
        <v>41639</v>
      </c>
      <c r="Q67" s="80"/>
      <c r="R67" s="80">
        <v>41660</v>
      </c>
      <c r="S67" s="82" t="str">
        <f t="shared" si="16"/>
        <v/>
      </c>
      <c r="T67" s="85" t="str">
        <f t="shared" si="11"/>
        <v/>
      </c>
      <c r="U67" s="86" t="str">
        <f t="shared" si="17"/>
        <v/>
      </c>
      <c r="V67" s="87" t="str">
        <f t="shared" si="23"/>
        <v/>
      </c>
      <c r="W67" s="163"/>
      <c r="X67" s="79"/>
      <c r="Y67" s="44" t="str">
        <f t="shared" si="18"/>
        <v/>
      </c>
      <c r="Z67" s="118"/>
      <c r="AA67" s="44" t="str">
        <f t="shared" si="19"/>
        <v/>
      </c>
      <c r="AB67" s="44" t="str">
        <f t="shared" si="20"/>
        <v/>
      </c>
      <c r="AC67" s="79"/>
      <c r="AD67" s="119"/>
      <c r="AE67" s="127" t="str">
        <f t="shared" si="21"/>
        <v/>
      </c>
      <c r="AF67" s="88" t="str">
        <f t="shared" si="12"/>
        <v/>
      </c>
      <c r="AG67" s="125" t="str">
        <f t="shared" si="22"/>
        <v/>
      </c>
    </row>
    <row r="68" spans="1:33" s="89" customFormat="1" ht="30" customHeight="1" thickTop="1" thickBot="1">
      <c r="A68" s="76"/>
      <c r="B68" s="76"/>
      <c r="C68" s="76">
        <v>4501076706</v>
      </c>
      <c r="D68" s="76" t="s">
        <v>109</v>
      </c>
      <c r="E68" s="76" t="s">
        <v>110</v>
      </c>
      <c r="F68" s="77" t="str">
        <f t="shared" si="9"/>
        <v>Absence de Réception</v>
      </c>
      <c r="G68" s="78"/>
      <c r="H68" s="79" t="e">
        <f>IF(ISNUMBER(C68),VLOOKUP(C68,magasin!A:I,5,FALSE),"")</f>
        <v>#N/A</v>
      </c>
      <c r="I68" s="80"/>
      <c r="J68" s="80"/>
      <c r="K68" s="81">
        <v>52000</v>
      </c>
      <c r="L68" s="82" t="str">
        <f t="shared" si="15"/>
        <v/>
      </c>
      <c r="M68" s="83" t="str">
        <f t="shared" si="10"/>
        <v/>
      </c>
      <c r="N68" s="77" t="e">
        <f t="shared" si="14"/>
        <v>#N/A</v>
      </c>
      <c r="O68" s="84"/>
      <c r="P68" s="80">
        <v>41670</v>
      </c>
      <c r="Q68" s="80"/>
      <c r="R68" s="80">
        <v>41683</v>
      </c>
      <c r="S68" s="82" t="str">
        <f t="shared" si="16"/>
        <v/>
      </c>
      <c r="T68" s="85" t="str">
        <f t="shared" si="11"/>
        <v/>
      </c>
      <c r="U68" s="86" t="str">
        <f t="shared" si="17"/>
        <v/>
      </c>
      <c r="V68" s="87" t="str">
        <f t="shared" si="23"/>
        <v/>
      </c>
      <c r="W68" s="163"/>
      <c r="X68" s="79"/>
      <c r="Y68" s="44" t="str">
        <f t="shared" si="18"/>
        <v/>
      </c>
      <c r="Z68" s="118"/>
      <c r="AA68" s="44" t="str">
        <f t="shared" si="19"/>
        <v/>
      </c>
      <c r="AB68" s="44" t="str">
        <f t="shared" si="20"/>
        <v/>
      </c>
      <c r="AC68" s="79"/>
      <c r="AD68" s="119"/>
      <c r="AE68" s="127" t="str">
        <f t="shared" si="21"/>
        <v/>
      </c>
      <c r="AF68" s="88" t="str">
        <f t="shared" si="12"/>
        <v/>
      </c>
      <c r="AG68" s="125" t="str">
        <f t="shared" si="22"/>
        <v/>
      </c>
    </row>
    <row r="69" spans="1:33" s="89" customFormat="1" ht="30" customHeight="1" thickTop="1" thickBot="1">
      <c r="A69" s="76"/>
      <c r="B69" s="76"/>
      <c r="C69" s="76"/>
      <c r="D69" s="76" t="s">
        <v>111</v>
      </c>
      <c r="E69" s="76"/>
      <c r="F69" s="77" t="str">
        <f t="shared" si="9"/>
        <v>Absence de Réception</v>
      </c>
      <c r="G69" s="78"/>
      <c r="H69" s="79" t="str">
        <f>IF(ISNUMBER(C69),VLOOKUP(C69,magasin!A:I,5,FALSE),"")</f>
        <v/>
      </c>
      <c r="I69" s="80"/>
      <c r="J69" s="80"/>
      <c r="K69" s="81">
        <v>259749.98</v>
      </c>
      <c r="L69" s="82" t="str">
        <f t="shared" ref="L69:L100" si="24">IF(AND(ISNUMBER(H69),ISNUMBER(J69),ISNUMBER(B69)),(J69-H69)/B69,"")</f>
        <v/>
      </c>
      <c r="M69" s="83" t="str">
        <f t="shared" si="10"/>
        <v/>
      </c>
      <c r="N69" s="77" t="str">
        <f t="shared" si="14"/>
        <v/>
      </c>
      <c r="O69" s="84"/>
      <c r="P69" s="80">
        <v>41758</v>
      </c>
      <c r="Q69" s="80"/>
      <c r="R69" s="80">
        <v>41711</v>
      </c>
      <c r="S69" s="82" t="str">
        <f t="shared" ref="S69:S100" si="25">IF(AND(ISNUMBER(Q69),ISNUMBER(R69),ISNUMBER(B69)),(R69-Q69)/B69,"")</f>
        <v/>
      </c>
      <c r="T69" s="85" t="str">
        <f t="shared" si="11"/>
        <v/>
      </c>
      <c r="U69" s="86" t="str">
        <f t="shared" ref="U69:U100" si="26">IF(AND(ISNUMBER(H69),ISNUMBER(B69)),H69+B69,"")</f>
        <v/>
      </c>
      <c r="V69" s="87" t="str">
        <f t="shared" si="23"/>
        <v/>
      </c>
      <c r="W69" s="163"/>
      <c r="X69" s="79"/>
      <c r="Y69" s="44" t="str">
        <f t="shared" ref="Y69:Y100" si="27">+IF(AND(ISNUMBER(X69),ISNUMBER(R69),ISNUMBER(H69),ISNUMBER(B69)),(X69-MAX(R69,H69))/B69,"")</f>
        <v/>
      </c>
      <c r="Z69" s="118"/>
      <c r="AA69" s="44" t="str">
        <f t="shared" ref="AA69:AA100" si="28">+IF(AND(ISNUMBER(Z69),ISNUMBER(X69),ISNUMBER(B69)),(Z69-X69)/B69,"")</f>
        <v/>
      </c>
      <c r="AB69" s="44" t="str">
        <f t="shared" ref="AB69:AB100" si="29">IF(AND(ISNUMBER(Z69),ISNUMBER(AC69),ISNUMBER(B69)),(AC69-Z69)/B69,"")</f>
        <v/>
      </c>
      <c r="AC69" s="79"/>
      <c r="AD69" s="119"/>
      <c r="AE69" s="127" t="str">
        <f t="shared" ref="AE69:AE100" si="30">IF(AND(ISNUMBER(H69),ISNUMBER(B69),ISNUMBER(AD69)),(AD69-H69)/B69,"")</f>
        <v/>
      </c>
      <c r="AF69" s="88" t="str">
        <f t="shared" si="12"/>
        <v/>
      </c>
      <c r="AG69" s="125" t="str">
        <f t="shared" ref="AG69:AG100" si="31">+IF(AND(ISNUMBER(K69),ISNUMBER(AE69),AE69&gt;100%),K69*10%,"")</f>
        <v/>
      </c>
    </row>
    <row r="70" spans="1:33" s="89" customFormat="1" ht="30" customHeight="1" thickTop="1" thickBot="1">
      <c r="A70" s="76"/>
      <c r="B70" s="76"/>
      <c r="C70" s="76"/>
      <c r="D70" s="76" t="s">
        <v>112</v>
      </c>
      <c r="E70" s="76"/>
      <c r="F70" s="77" t="str">
        <f t="shared" ref="F70:F133" si="32">IF(AND(ISBLANK(J70),ISNUMBER(I70),ISNUMBER(P70)),"Réclamer Réception",IF(AND(ISNUMBER(P70),ISBLANK(I70),ISBLANK(J70)),"Absence de Réception",IF(AND(ISNUMBER(I70),ISNUMBER(J70),ISNUMBER(P70)),"Réceptionner","")))</f>
        <v>Absence de Réception</v>
      </c>
      <c r="G70" s="78"/>
      <c r="H70" s="79" t="str">
        <f>IF(ISNUMBER(C70),VLOOKUP(C70,magasin!A:I,5,FALSE),"")</f>
        <v/>
      </c>
      <c r="I70" s="80"/>
      <c r="J70" s="80"/>
      <c r="K70" s="81">
        <v>32175.919999999998</v>
      </c>
      <c r="L70" s="82" t="str">
        <f t="shared" si="24"/>
        <v/>
      </c>
      <c r="M70" s="83" t="str">
        <f t="shared" ref="M70:M133" si="33">IF(AND(L70&lt;30%,ISNUMBER(L70)),"à temps",IF(L70="","","Retard de paiement éventuel dû au retard du traitement de la réception"))</f>
        <v/>
      </c>
      <c r="N70" s="77" t="str">
        <f t="shared" si="14"/>
        <v/>
      </c>
      <c r="O70" s="84"/>
      <c r="P70" s="80">
        <v>41670</v>
      </c>
      <c r="Q70" s="80"/>
      <c r="R70" s="80">
        <v>41709</v>
      </c>
      <c r="S70" s="82" t="str">
        <f t="shared" si="25"/>
        <v/>
      </c>
      <c r="T70" s="85" t="str">
        <f t="shared" ref="T70:T133" si="34">IF(AND(ISNUMBER(Q70),ISNUMBER(R70)),R70-Q70,"")</f>
        <v/>
      </c>
      <c r="U70" s="86" t="str">
        <f t="shared" si="26"/>
        <v/>
      </c>
      <c r="V70" s="87" t="str">
        <f t="shared" si="23"/>
        <v/>
      </c>
      <c r="W70" s="163"/>
      <c r="X70" s="79"/>
      <c r="Y70" s="44" t="str">
        <f t="shared" si="27"/>
        <v/>
      </c>
      <c r="Z70" s="118"/>
      <c r="AA70" s="44" t="str">
        <f t="shared" si="28"/>
        <v/>
      </c>
      <c r="AB70" s="44" t="str">
        <f t="shared" si="29"/>
        <v/>
      </c>
      <c r="AC70" s="79"/>
      <c r="AD70" s="119"/>
      <c r="AE70" s="127" t="str">
        <f t="shared" si="30"/>
        <v/>
      </c>
      <c r="AF70" s="88" t="str">
        <f t="shared" ref="AF70:AF133" si="35">IF(AND(ISNUMBER(AE70),AE70&lt;=1),"Paiement à temps",IF(AND(ISNUMBER(AE70),AE70&gt;1),"Dépassement du délai de paiement, Pensez à comptabiliser la majoration de retard dans charge non courante",""))</f>
        <v/>
      </c>
      <c r="AG70" s="125" t="str">
        <f t="shared" si="31"/>
        <v/>
      </c>
    </row>
    <row r="71" spans="1:33" s="89" customFormat="1" ht="30" customHeight="1" thickTop="1" thickBot="1">
      <c r="A71" s="76"/>
      <c r="B71" s="76"/>
      <c r="C71" s="76">
        <v>4501055461</v>
      </c>
      <c r="D71" s="76" t="s">
        <v>113</v>
      </c>
      <c r="E71" s="76" t="s">
        <v>66</v>
      </c>
      <c r="F71" s="77" t="str">
        <f t="shared" si="32"/>
        <v>Absence de Réception</v>
      </c>
      <c r="G71" s="78"/>
      <c r="H71" s="79" t="e">
        <f>IF(ISNUMBER(C71),VLOOKUP(C71,magasin!A:I,5,FALSE),"")</f>
        <v>#N/A</v>
      </c>
      <c r="I71" s="80"/>
      <c r="J71" s="80"/>
      <c r="K71" s="81">
        <v>442000</v>
      </c>
      <c r="L71" s="82" t="str">
        <f t="shared" si="24"/>
        <v/>
      </c>
      <c r="M71" s="83" t="str">
        <f t="shared" si="33"/>
        <v/>
      </c>
      <c r="N71" s="77" t="e">
        <f t="shared" si="14"/>
        <v>#N/A</v>
      </c>
      <c r="O71" s="84"/>
      <c r="P71" s="80">
        <v>41682</v>
      </c>
      <c r="Q71" s="80">
        <v>41697</v>
      </c>
      <c r="R71" s="80">
        <v>41698</v>
      </c>
      <c r="S71" s="82" t="str">
        <f t="shared" si="25"/>
        <v/>
      </c>
      <c r="T71" s="85">
        <f t="shared" si="34"/>
        <v>1</v>
      </c>
      <c r="U71" s="86" t="str">
        <f t="shared" si="26"/>
        <v/>
      </c>
      <c r="V71" s="87" t="str">
        <f t="shared" si="23"/>
        <v/>
      </c>
      <c r="W71" s="163"/>
      <c r="X71" s="79"/>
      <c r="Y71" s="44" t="str">
        <f t="shared" si="27"/>
        <v/>
      </c>
      <c r="Z71" s="118"/>
      <c r="AA71" s="44" t="str">
        <f t="shared" si="28"/>
        <v/>
      </c>
      <c r="AB71" s="44" t="str">
        <f t="shared" si="29"/>
        <v/>
      </c>
      <c r="AC71" s="79"/>
      <c r="AD71" s="119"/>
      <c r="AE71" s="127" t="str">
        <f t="shared" si="30"/>
        <v/>
      </c>
      <c r="AF71" s="88" t="str">
        <f t="shared" si="35"/>
        <v/>
      </c>
      <c r="AG71" s="125" t="str">
        <f t="shared" si="31"/>
        <v/>
      </c>
    </row>
    <row r="72" spans="1:33" s="89" customFormat="1" ht="30" customHeight="1" thickTop="1" thickBot="1">
      <c r="A72" s="76"/>
      <c r="B72" s="76"/>
      <c r="C72" s="76">
        <v>4501008772</v>
      </c>
      <c r="D72" s="76" t="s">
        <v>113</v>
      </c>
      <c r="E72" s="76" t="s">
        <v>66</v>
      </c>
      <c r="F72" s="77" t="str">
        <f t="shared" si="32"/>
        <v>Réclamer Réception</v>
      </c>
      <c r="G72" s="78">
        <v>1000207656</v>
      </c>
      <c r="H72" s="79" t="e">
        <f>IF(ISNUMBER(C72),VLOOKUP(C72,magasin!A:I,5,FALSE),"")</f>
        <v>#N/A</v>
      </c>
      <c r="I72" s="80">
        <v>41639</v>
      </c>
      <c r="J72" s="80"/>
      <c r="K72" s="81">
        <v>62936.67</v>
      </c>
      <c r="L72" s="82" t="str">
        <f t="shared" si="24"/>
        <v/>
      </c>
      <c r="M72" s="83" t="str">
        <f t="shared" si="33"/>
        <v/>
      </c>
      <c r="N72" s="77" t="e">
        <f t="shared" ref="N72:N135" si="36">+IF(AND(ISNUMBER(H72),ISNUMBER(H72),P72&lt;H72),"Facture Antidatée",IF(AND(ISNUMBER(J72),ISBLANK(P72)),"Réclamer Facture",IF(AND(ISNUMBER(P72),ISNUMBER(J72)),"à comptabiliser","")))</f>
        <v>#N/A</v>
      </c>
      <c r="O72" s="84"/>
      <c r="P72" s="80">
        <v>41351</v>
      </c>
      <c r="Q72" s="80">
        <v>41680</v>
      </c>
      <c r="R72" s="80">
        <v>41682</v>
      </c>
      <c r="S72" s="82" t="str">
        <f t="shared" si="25"/>
        <v/>
      </c>
      <c r="T72" s="85">
        <f t="shared" si="34"/>
        <v>2</v>
      </c>
      <c r="U72" s="86" t="str">
        <f t="shared" si="26"/>
        <v/>
      </c>
      <c r="V72" s="87" t="str">
        <f t="shared" si="23"/>
        <v/>
      </c>
      <c r="W72" s="163"/>
      <c r="X72" s="79"/>
      <c r="Y72" s="44" t="str">
        <f t="shared" si="27"/>
        <v/>
      </c>
      <c r="Z72" s="118"/>
      <c r="AA72" s="44" t="str">
        <f t="shared" si="28"/>
        <v/>
      </c>
      <c r="AB72" s="44" t="str">
        <f t="shared" si="29"/>
        <v/>
      </c>
      <c r="AC72" s="79"/>
      <c r="AD72" s="119"/>
      <c r="AE72" s="127" t="str">
        <f t="shared" si="30"/>
        <v/>
      </c>
      <c r="AF72" s="88" t="str">
        <f t="shared" si="35"/>
        <v/>
      </c>
      <c r="AG72" s="125" t="str">
        <f t="shared" si="31"/>
        <v/>
      </c>
    </row>
    <row r="73" spans="1:33" s="89" customFormat="1" ht="30" customHeight="1" thickTop="1" thickBot="1">
      <c r="A73" s="76"/>
      <c r="B73" s="76"/>
      <c r="C73" s="76">
        <v>4501008772</v>
      </c>
      <c r="D73" s="76" t="s">
        <v>113</v>
      </c>
      <c r="E73" s="76" t="s">
        <v>66</v>
      </c>
      <c r="F73" s="77" t="str">
        <f t="shared" si="32"/>
        <v>Absence de Réception</v>
      </c>
      <c r="G73" s="78"/>
      <c r="H73" s="79" t="e">
        <f>IF(ISNUMBER(C73),VLOOKUP(C73,magasin!A:I,5,FALSE),"")</f>
        <v>#N/A</v>
      </c>
      <c r="I73" s="80"/>
      <c r="J73" s="80"/>
      <c r="K73" s="81">
        <v>62936.67</v>
      </c>
      <c r="L73" s="82" t="str">
        <f t="shared" si="24"/>
        <v/>
      </c>
      <c r="M73" s="83" t="str">
        <f t="shared" si="33"/>
        <v/>
      </c>
      <c r="N73" s="77" t="e">
        <f t="shared" si="36"/>
        <v>#N/A</v>
      </c>
      <c r="O73" s="84"/>
      <c r="P73" s="80">
        <v>41663</v>
      </c>
      <c r="Q73" s="80">
        <v>41680</v>
      </c>
      <c r="R73" s="80">
        <v>41682</v>
      </c>
      <c r="S73" s="82" t="str">
        <f t="shared" si="25"/>
        <v/>
      </c>
      <c r="T73" s="85">
        <f t="shared" si="34"/>
        <v>2</v>
      </c>
      <c r="U73" s="86" t="str">
        <f t="shared" si="26"/>
        <v/>
      </c>
      <c r="V73" s="87" t="str">
        <f t="shared" si="23"/>
        <v/>
      </c>
      <c r="W73" s="163"/>
      <c r="X73" s="79"/>
      <c r="Y73" s="44" t="str">
        <f t="shared" si="27"/>
        <v/>
      </c>
      <c r="Z73" s="118"/>
      <c r="AA73" s="44" t="str">
        <f t="shared" si="28"/>
        <v/>
      </c>
      <c r="AB73" s="44" t="str">
        <f t="shared" si="29"/>
        <v/>
      </c>
      <c r="AC73" s="79"/>
      <c r="AD73" s="119"/>
      <c r="AE73" s="127" t="str">
        <f t="shared" si="30"/>
        <v/>
      </c>
      <c r="AF73" s="88" t="str">
        <f t="shared" si="35"/>
        <v/>
      </c>
      <c r="AG73" s="125" t="str">
        <f t="shared" si="31"/>
        <v/>
      </c>
    </row>
    <row r="74" spans="1:33" s="89" customFormat="1" ht="30" customHeight="1" thickTop="1" thickBot="1">
      <c r="A74" s="76"/>
      <c r="B74" s="76"/>
      <c r="C74" s="76">
        <v>4500909895</v>
      </c>
      <c r="D74" s="76" t="s">
        <v>97</v>
      </c>
      <c r="E74" s="76" t="s">
        <v>114</v>
      </c>
      <c r="F74" s="77" t="str">
        <f t="shared" si="32"/>
        <v>Absence de Réception</v>
      </c>
      <c r="G74" s="78"/>
      <c r="H74" s="79" t="e">
        <f>IF(ISNUMBER(C74),VLOOKUP(C74,magasin!A:I,5,FALSE),"")</f>
        <v>#N/A</v>
      </c>
      <c r="I74" s="80"/>
      <c r="J74" s="80"/>
      <c r="K74" s="81">
        <v>8900</v>
      </c>
      <c r="L74" s="82" t="str">
        <f t="shared" si="24"/>
        <v/>
      </c>
      <c r="M74" s="83" t="str">
        <f t="shared" si="33"/>
        <v/>
      </c>
      <c r="N74" s="77" t="e">
        <f t="shared" si="36"/>
        <v>#N/A</v>
      </c>
      <c r="O74" s="84"/>
      <c r="P74" s="80">
        <v>41269</v>
      </c>
      <c r="Q74" s="80"/>
      <c r="R74" s="80">
        <v>41452</v>
      </c>
      <c r="S74" s="82" t="str">
        <f t="shared" si="25"/>
        <v/>
      </c>
      <c r="T74" s="85" t="str">
        <f t="shared" si="34"/>
        <v/>
      </c>
      <c r="U74" s="86" t="str">
        <f t="shared" si="26"/>
        <v/>
      </c>
      <c r="V74" s="87" t="str">
        <f t="shared" si="23"/>
        <v/>
      </c>
      <c r="W74" s="163"/>
      <c r="X74" s="79"/>
      <c r="Y74" s="44" t="str">
        <f t="shared" si="27"/>
        <v/>
      </c>
      <c r="Z74" s="118"/>
      <c r="AA74" s="44" t="str">
        <f t="shared" si="28"/>
        <v/>
      </c>
      <c r="AB74" s="44" t="str">
        <f t="shared" si="29"/>
        <v/>
      </c>
      <c r="AC74" s="79"/>
      <c r="AD74" s="119"/>
      <c r="AE74" s="127" t="str">
        <f t="shared" si="30"/>
        <v/>
      </c>
      <c r="AF74" s="88" t="str">
        <f t="shared" si="35"/>
        <v/>
      </c>
      <c r="AG74" s="125" t="str">
        <f t="shared" si="31"/>
        <v/>
      </c>
    </row>
    <row r="75" spans="1:33" s="89" customFormat="1" ht="30" customHeight="1" thickTop="1" thickBot="1">
      <c r="A75" s="76"/>
      <c r="B75" s="76"/>
      <c r="C75" s="76"/>
      <c r="D75" s="76"/>
      <c r="E75" s="76"/>
      <c r="F75" s="77" t="str">
        <f t="shared" si="32"/>
        <v/>
      </c>
      <c r="G75" s="78"/>
      <c r="H75" s="79" t="str">
        <f>IF(ISNUMBER(C75),VLOOKUP(C75,magasin!A:I,5,FALSE),"")</f>
        <v/>
      </c>
      <c r="I75" s="80"/>
      <c r="J75" s="80"/>
      <c r="K75" s="81"/>
      <c r="L75" s="82" t="str">
        <f t="shared" si="24"/>
        <v/>
      </c>
      <c r="M75" s="83" t="str">
        <f t="shared" si="33"/>
        <v/>
      </c>
      <c r="N75" s="77" t="str">
        <f t="shared" si="36"/>
        <v/>
      </c>
      <c r="O75" s="84"/>
      <c r="P75" s="80"/>
      <c r="Q75" s="80"/>
      <c r="R75" s="80"/>
      <c r="S75" s="82" t="str">
        <f t="shared" si="25"/>
        <v/>
      </c>
      <c r="T75" s="85" t="str">
        <f t="shared" si="34"/>
        <v/>
      </c>
      <c r="U75" s="86" t="str">
        <f t="shared" si="26"/>
        <v/>
      </c>
      <c r="V75" s="87" t="str">
        <f t="shared" si="23"/>
        <v/>
      </c>
      <c r="W75" s="163"/>
      <c r="X75" s="79"/>
      <c r="Y75" s="44" t="str">
        <f t="shared" si="27"/>
        <v/>
      </c>
      <c r="Z75" s="118"/>
      <c r="AA75" s="44" t="str">
        <f t="shared" si="28"/>
        <v/>
      </c>
      <c r="AB75" s="44" t="str">
        <f t="shared" si="29"/>
        <v/>
      </c>
      <c r="AC75" s="79"/>
      <c r="AD75" s="119"/>
      <c r="AE75" s="127" t="str">
        <f t="shared" si="30"/>
        <v/>
      </c>
      <c r="AF75" s="88" t="str">
        <f t="shared" si="35"/>
        <v/>
      </c>
      <c r="AG75" s="125" t="str">
        <f t="shared" si="31"/>
        <v/>
      </c>
    </row>
    <row r="76" spans="1:33" s="89" customFormat="1" ht="30" customHeight="1" thickTop="1" thickBot="1">
      <c r="A76" s="76"/>
      <c r="B76" s="76"/>
      <c r="C76" s="76"/>
      <c r="D76" s="76"/>
      <c r="E76" s="76"/>
      <c r="F76" s="77" t="str">
        <f t="shared" si="32"/>
        <v/>
      </c>
      <c r="G76" s="78"/>
      <c r="H76" s="79" t="str">
        <f>IF(ISNUMBER(C76),VLOOKUP(C76,magasin!A:I,5,FALSE),"")</f>
        <v/>
      </c>
      <c r="I76" s="80"/>
      <c r="J76" s="80"/>
      <c r="K76" s="81"/>
      <c r="L76" s="82" t="str">
        <f t="shared" si="24"/>
        <v/>
      </c>
      <c r="M76" s="83" t="str">
        <f t="shared" si="33"/>
        <v/>
      </c>
      <c r="N76" s="77" t="str">
        <f t="shared" si="36"/>
        <v/>
      </c>
      <c r="O76" s="84"/>
      <c r="P76" s="80"/>
      <c r="Q76" s="80"/>
      <c r="R76" s="80"/>
      <c r="S76" s="82" t="str">
        <f t="shared" si="25"/>
        <v/>
      </c>
      <c r="T76" s="85" t="str">
        <f t="shared" si="34"/>
        <v/>
      </c>
      <c r="U76" s="86" t="str">
        <f t="shared" si="26"/>
        <v/>
      </c>
      <c r="V76" s="87" t="str">
        <f t="shared" si="23"/>
        <v/>
      </c>
      <c r="W76" s="163"/>
      <c r="X76" s="79"/>
      <c r="Y76" s="44" t="str">
        <f t="shared" si="27"/>
        <v/>
      </c>
      <c r="Z76" s="118"/>
      <c r="AA76" s="44" t="str">
        <f t="shared" si="28"/>
        <v/>
      </c>
      <c r="AB76" s="44" t="str">
        <f t="shared" si="29"/>
        <v/>
      </c>
      <c r="AC76" s="79"/>
      <c r="AD76" s="119"/>
      <c r="AE76" s="127" t="str">
        <f t="shared" si="30"/>
        <v/>
      </c>
      <c r="AF76" s="88" t="str">
        <f t="shared" si="35"/>
        <v/>
      </c>
      <c r="AG76" s="125" t="str">
        <f t="shared" si="31"/>
        <v/>
      </c>
    </row>
    <row r="77" spans="1:33" s="89" customFormat="1" ht="30" customHeight="1" thickTop="1" thickBot="1">
      <c r="A77" s="76"/>
      <c r="B77" s="76"/>
      <c r="C77" s="76"/>
      <c r="D77" s="76"/>
      <c r="E77" s="76"/>
      <c r="F77" s="77" t="str">
        <f t="shared" si="32"/>
        <v/>
      </c>
      <c r="G77" s="78"/>
      <c r="H77" s="79" t="str">
        <f>IF(ISNUMBER(C77),VLOOKUP(C77,magasin!A:I,5,FALSE),"")</f>
        <v/>
      </c>
      <c r="I77" s="80"/>
      <c r="J77" s="80"/>
      <c r="K77" s="81"/>
      <c r="L77" s="82" t="str">
        <f t="shared" si="24"/>
        <v/>
      </c>
      <c r="M77" s="83" t="str">
        <f t="shared" si="33"/>
        <v/>
      </c>
      <c r="N77" s="77" t="str">
        <f t="shared" si="36"/>
        <v/>
      </c>
      <c r="O77" s="84"/>
      <c r="P77" s="80"/>
      <c r="Q77" s="80"/>
      <c r="R77" s="80"/>
      <c r="S77" s="82" t="str">
        <f t="shared" si="25"/>
        <v/>
      </c>
      <c r="T77" s="85" t="str">
        <f t="shared" si="34"/>
        <v/>
      </c>
      <c r="U77" s="86" t="str">
        <f t="shared" si="26"/>
        <v/>
      </c>
      <c r="V77" s="87" t="str">
        <f t="shared" si="23"/>
        <v/>
      </c>
      <c r="W77" s="163"/>
      <c r="X77" s="79"/>
      <c r="Y77" s="44" t="str">
        <f t="shared" si="27"/>
        <v/>
      </c>
      <c r="Z77" s="118"/>
      <c r="AA77" s="44" t="str">
        <f t="shared" si="28"/>
        <v/>
      </c>
      <c r="AB77" s="44" t="str">
        <f t="shared" si="29"/>
        <v/>
      </c>
      <c r="AC77" s="79"/>
      <c r="AD77" s="119"/>
      <c r="AE77" s="127" t="str">
        <f t="shared" si="30"/>
        <v/>
      </c>
      <c r="AF77" s="88" t="str">
        <f t="shared" si="35"/>
        <v/>
      </c>
      <c r="AG77" s="125" t="str">
        <f t="shared" si="31"/>
        <v/>
      </c>
    </row>
    <row r="78" spans="1:33" s="89" customFormat="1" ht="30" customHeight="1" thickTop="1" thickBot="1">
      <c r="A78" s="76"/>
      <c r="B78" s="76"/>
      <c r="C78" s="76"/>
      <c r="D78" s="76"/>
      <c r="E78" s="76"/>
      <c r="F78" s="77" t="str">
        <f t="shared" si="32"/>
        <v/>
      </c>
      <c r="G78" s="78"/>
      <c r="H78" s="79" t="str">
        <f>IF(ISNUMBER(C78),VLOOKUP(C78,magasin!A:I,5,FALSE),"")</f>
        <v/>
      </c>
      <c r="I78" s="80"/>
      <c r="J78" s="80"/>
      <c r="K78" s="81"/>
      <c r="L78" s="82" t="str">
        <f t="shared" si="24"/>
        <v/>
      </c>
      <c r="M78" s="83" t="str">
        <f t="shared" si="33"/>
        <v/>
      </c>
      <c r="N78" s="77" t="str">
        <f t="shared" si="36"/>
        <v/>
      </c>
      <c r="O78" s="84"/>
      <c r="P78" s="80"/>
      <c r="Q78" s="80"/>
      <c r="R78" s="80"/>
      <c r="S78" s="82" t="str">
        <f t="shared" si="25"/>
        <v/>
      </c>
      <c r="T78" s="85" t="str">
        <f t="shared" si="34"/>
        <v/>
      </c>
      <c r="U78" s="86" t="str">
        <f t="shared" si="26"/>
        <v/>
      </c>
      <c r="V78" s="87" t="str">
        <f t="shared" si="23"/>
        <v/>
      </c>
      <c r="W78" s="163"/>
      <c r="X78" s="79"/>
      <c r="Y78" s="44" t="str">
        <f t="shared" si="27"/>
        <v/>
      </c>
      <c r="Z78" s="118"/>
      <c r="AA78" s="44" t="str">
        <f t="shared" si="28"/>
        <v/>
      </c>
      <c r="AB78" s="44" t="str">
        <f t="shared" si="29"/>
        <v/>
      </c>
      <c r="AC78" s="79"/>
      <c r="AD78" s="119"/>
      <c r="AE78" s="127" t="str">
        <f t="shared" si="30"/>
        <v/>
      </c>
      <c r="AF78" s="88" t="str">
        <f t="shared" si="35"/>
        <v/>
      </c>
      <c r="AG78" s="125" t="str">
        <f t="shared" si="31"/>
        <v/>
      </c>
    </row>
    <row r="79" spans="1:33" s="89" customFormat="1" ht="30" customHeight="1" thickTop="1" thickBot="1">
      <c r="A79" s="76"/>
      <c r="B79" s="76"/>
      <c r="C79" s="76"/>
      <c r="D79" s="76"/>
      <c r="E79" s="76"/>
      <c r="F79" s="77" t="str">
        <f t="shared" si="32"/>
        <v/>
      </c>
      <c r="G79" s="78"/>
      <c r="H79" s="79" t="str">
        <f>IF(ISNUMBER(C79),VLOOKUP(C79,magasin!A:I,5,FALSE),"")</f>
        <v/>
      </c>
      <c r="I79" s="80"/>
      <c r="J79" s="80"/>
      <c r="K79" s="81"/>
      <c r="L79" s="82" t="str">
        <f t="shared" si="24"/>
        <v/>
      </c>
      <c r="M79" s="83" t="str">
        <f t="shared" si="33"/>
        <v/>
      </c>
      <c r="N79" s="77" t="str">
        <f t="shared" si="36"/>
        <v/>
      </c>
      <c r="O79" s="84"/>
      <c r="P79" s="80"/>
      <c r="Q79" s="80"/>
      <c r="R79" s="80"/>
      <c r="S79" s="82" t="str">
        <f t="shared" si="25"/>
        <v/>
      </c>
      <c r="T79" s="85" t="str">
        <f t="shared" si="34"/>
        <v/>
      </c>
      <c r="U79" s="86" t="str">
        <f t="shared" si="26"/>
        <v/>
      </c>
      <c r="V79" s="87" t="str">
        <f t="shared" si="23"/>
        <v/>
      </c>
      <c r="W79" s="163"/>
      <c r="X79" s="79"/>
      <c r="Y79" s="44" t="str">
        <f t="shared" si="27"/>
        <v/>
      </c>
      <c r="Z79" s="118"/>
      <c r="AA79" s="44" t="str">
        <f t="shared" si="28"/>
        <v/>
      </c>
      <c r="AB79" s="44" t="str">
        <f t="shared" si="29"/>
        <v/>
      </c>
      <c r="AC79" s="79"/>
      <c r="AD79" s="119"/>
      <c r="AE79" s="127" t="str">
        <f t="shared" si="30"/>
        <v/>
      </c>
      <c r="AF79" s="88" t="str">
        <f t="shared" si="35"/>
        <v/>
      </c>
      <c r="AG79" s="125" t="str">
        <f t="shared" si="31"/>
        <v/>
      </c>
    </row>
    <row r="80" spans="1:33" s="89" customFormat="1" ht="30" customHeight="1" thickTop="1" thickBot="1">
      <c r="A80" s="76"/>
      <c r="B80" s="76"/>
      <c r="C80" s="76"/>
      <c r="D80" s="76"/>
      <c r="E80" s="76"/>
      <c r="F80" s="77" t="str">
        <f t="shared" si="32"/>
        <v/>
      </c>
      <c r="G80" s="78"/>
      <c r="H80" s="79" t="str">
        <f>IF(ISNUMBER(C80),VLOOKUP(C80,magasin!A:I,5,FALSE),"")</f>
        <v/>
      </c>
      <c r="I80" s="80"/>
      <c r="J80" s="80"/>
      <c r="K80" s="81"/>
      <c r="L80" s="82" t="str">
        <f t="shared" si="24"/>
        <v/>
      </c>
      <c r="M80" s="83" t="str">
        <f t="shared" si="33"/>
        <v/>
      </c>
      <c r="N80" s="77" t="str">
        <f t="shared" si="36"/>
        <v/>
      </c>
      <c r="O80" s="84"/>
      <c r="P80" s="80"/>
      <c r="Q80" s="80"/>
      <c r="R80" s="80"/>
      <c r="S80" s="82" t="str">
        <f t="shared" si="25"/>
        <v/>
      </c>
      <c r="T80" s="85" t="str">
        <f t="shared" si="34"/>
        <v/>
      </c>
      <c r="U80" s="86" t="str">
        <f t="shared" si="26"/>
        <v/>
      </c>
      <c r="V80" s="87" t="str">
        <f t="shared" si="23"/>
        <v/>
      </c>
      <c r="W80" s="163"/>
      <c r="X80" s="79"/>
      <c r="Y80" s="44" t="str">
        <f t="shared" si="27"/>
        <v/>
      </c>
      <c r="Z80" s="118"/>
      <c r="AA80" s="44" t="str">
        <f t="shared" si="28"/>
        <v/>
      </c>
      <c r="AB80" s="44" t="str">
        <f t="shared" si="29"/>
        <v/>
      </c>
      <c r="AC80" s="79"/>
      <c r="AD80" s="119"/>
      <c r="AE80" s="127" t="str">
        <f t="shared" si="30"/>
        <v/>
      </c>
      <c r="AF80" s="88" t="str">
        <f t="shared" si="35"/>
        <v/>
      </c>
      <c r="AG80" s="125" t="str">
        <f t="shared" si="31"/>
        <v/>
      </c>
    </row>
    <row r="81" spans="1:33" s="89" customFormat="1" ht="30" customHeight="1" thickTop="1" thickBot="1">
      <c r="A81" s="76"/>
      <c r="B81" s="76"/>
      <c r="C81" s="76"/>
      <c r="D81" s="76"/>
      <c r="E81" s="76"/>
      <c r="F81" s="77" t="str">
        <f t="shared" si="32"/>
        <v/>
      </c>
      <c r="G81" s="78"/>
      <c r="H81" s="79" t="str">
        <f>IF(ISNUMBER(C81),VLOOKUP(C81,magasin!A:I,5,FALSE),"")</f>
        <v/>
      </c>
      <c r="I81" s="80"/>
      <c r="J81" s="80"/>
      <c r="K81" s="81"/>
      <c r="L81" s="82" t="str">
        <f t="shared" si="24"/>
        <v/>
      </c>
      <c r="M81" s="83" t="str">
        <f t="shared" si="33"/>
        <v/>
      </c>
      <c r="N81" s="77" t="str">
        <f t="shared" si="36"/>
        <v/>
      </c>
      <c r="O81" s="84"/>
      <c r="P81" s="80"/>
      <c r="Q81" s="80"/>
      <c r="R81" s="80"/>
      <c r="S81" s="82" t="str">
        <f t="shared" si="25"/>
        <v/>
      </c>
      <c r="T81" s="85" t="str">
        <f t="shared" si="34"/>
        <v/>
      </c>
      <c r="U81" s="86" t="str">
        <f t="shared" si="26"/>
        <v/>
      </c>
      <c r="V81" s="87" t="str">
        <f t="shared" si="23"/>
        <v/>
      </c>
      <c r="W81" s="163"/>
      <c r="X81" s="79"/>
      <c r="Y81" s="44" t="str">
        <f t="shared" si="27"/>
        <v/>
      </c>
      <c r="Z81" s="118"/>
      <c r="AA81" s="44" t="str">
        <f t="shared" si="28"/>
        <v/>
      </c>
      <c r="AB81" s="44" t="str">
        <f t="shared" si="29"/>
        <v/>
      </c>
      <c r="AC81" s="79"/>
      <c r="AD81" s="119"/>
      <c r="AE81" s="127" t="str">
        <f t="shared" si="30"/>
        <v/>
      </c>
      <c r="AF81" s="88" t="str">
        <f t="shared" si="35"/>
        <v/>
      </c>
      <c r="AG81" s="125" t="str">
        <f t="shared" si="31"/>
        <v/>
      </c>
    </row>
    <row r="82" spans="1:33" s="89" customFormat="1" ht="30" customHeight="1" thickTop="1" thickBot="1">
      <c r="A82" s="76"/>
      <c r="B82" s="76"/>
      <c r="C82" s="76"/>
      <c r="D82" s="76"/>
      <c r="E82" s="76"/>
      <c r="F82" s="77" t="str">
        <f t="shared" si="32"/>
        <v/>
      </c>
      <c r="G82" s="78"/>
      <c r="H82" s="79" t="str">
        <f>IF(ISNUMBER(C82),VLOOKUP(C82,magasin!A:I,5,FALSE),"")</f>
        <v/>
      </c>
      <c r="I82" s="80"/>
      <c r="J82" s="80"/>
      <c r="K82" s="81"/>
      <c r="L82" s="82" t="str">
        <f t="shared" si="24"/>
        <v/>
      </c>
      <c r="M82" s="83" t="str">
        <f t="shared" si="33"/>
        <v/>
      </c>
      <c r="N82" s="77" t="str">
        <f t="shared" si="36"/>
        <v/>
      </c>
      <c r="O82" s="84"/>
      <c r="P82" s="80"/>
      <c r="Q82" s="80"/>
      <c r="R82" s="80"/>
      <c r="S82" s="82" t="str">
        <f t="shared" si="25"/>
        <v/>
      </c>
      <c r="T82" s="85" t="str">
        <f t="shared" si="34"/>
        <v/>
      </c>
      <c r="U82" s="86" t="str">
        <f t="shared" si="26"/>
        <v/>
      </c>
      <c r="V82" s="87" t="str">
        <f t="shared" si="23"/>
        <v/>
      </c>
      <c r="W82" s="163"/>
      <c r="X82" s="79"/>
      <c r="Y82" s="44" t="str">
        <f t="shared" si="27"/>
        <v/>
      </c>
      <c r="Z82" s="118"/>
      <c r="AA82" s="44" t="str">
        <f t="shared" si="28"/>
        <v/>
      </c>
      <c r="AB82" s="44" t="str">
        <f t="shared" si="29"/>
        <v/>
      </c>
      <c r="AC82" s="79"/>
      <c r="AD82" s="119"/>
      <c r="AE82" s="127" t="str">
        <f t="shared" si="30"/>
        <v/>
      </c>
      <c r="AF82" s="88" t="str">
        <f t="shared" si="35"/>
        <v/>
      </c>
      <c r="AG82" s="125" t="str">
        <f t="shared" si="31"/>
        <v/>
      </c>
    </row>
    <row r="83" spans="1:33" s="89" customFormat="1" ht="30" customHeight="1" thickTop="1" thickBot="1">
      <c r="A83" s="76"/>
      <c r="B83" s="76"/>
      <c r="C83" s="76"/>
      <c r="D83" s="76"/>
      <c r="E83" s="76"/>
      <c r="F83" s="77" t="str">
        <f t="shared" si="32"/>
        <v/>
      </c>
      <c r="G83" s="78"/>
      <c r="H83" s="79" t="str">
        <f>IF(ISNUMBER(C83),VLOOKUP(C83,magasin!A:I,5,FALSE),"")</f>
        <v/>
      </c>
      <c r="I83" s="80"/>
      <c r="J83" s="80"/>
      <c r="K83" s="81"/>
      <c r="L83" s="82" t="str">
        <f t="shared" si="24"/>
        <v/>
      </c>
      <c r="M83" s="83" t="str">
        <f t="shared" si="33"/>
        <v/>
      </c>
      <c r="N83" s="77" t="str">
        <f t="shared" si="36"/>
        <v/>
      </c>
      <c r="O83" s="84"/>
      <c r="P83" s="80"/>
      <c r="Q83" s="80"/>
      <c r="R83" s="80"/>
      <c r="S83" s="82" t="str">
        <f t="shared" si="25"/>
        <v/>
      </c>
      <c r="T83" s="85" t="str">
        <f t="shared" si="34"/>
        <v/>
      </c>
      <c r="U83" s="86" t="str">
        <f t="shared" si="26"/>
        <v/>
      </c>
      <c r="V83" s="87" t="str">
        <f t="shared" si="23"/>
        <v/>
      </c>
      <c r="W83" s="163"/>
      <c r="X83" s="79"/>
      <c r="Y83" s="44" t="str">
        <f t="shared" si="27"/>
        <v/>
      </c>
      <c r="Z83" s="118"/>
      <c r="AA83" s="44" t="str">
        <f t="shared" si="28"/>
        <v/>
      </c>
      <c r="AB83" s="44" t="str">
        <f t="shared" si="29"/>
        <v/>
      </c>
      <c r="AC83" s="79"/>
      <c r="AD83" s="119"/>
      <c r="AE83" s="127" t="str">
        <f t="shared" si="30"/>
        <v/>
      </c>
      <c r="AF83" s="88" t="str">
        <f t="shared" si="35"/>
        <v/>
      </c>
      <c r="AG83" s="125" t="str">
        <f t="shared" si="31"/>
        <v/>
      </c>
    </row>
    <row r="84" spans="1:33" s="89" customFormat="1" ht="30" customHeight="1" thickTop="1" thickBot="1">
      <c r="A84" s="76"/>
      <c r="B84" s="76"/>
      <c r="C84" s="76"/>
      <c r="D84" s="76"/>
      <c r="E84" s="76"/>
      <c r="F84" s="77" t="str">
        <f t="shared" si="32"/>
        <v/>
      </c>
      <c r="G84" s="78"/>
      <c r="H84" s="79" t="str">
        <f>IF(ISNUMBER(C84),VLOOKUP(C84,magasin!A:I,5,FALSE),"")</f>
        <v/>
      </c>
      <c r="I84" s="80"/>
      <c r="J84" s="80"/>
      <c r="K84" s="81"/>
      <c r="L84" s="82" t="str">
        <f t="shared" si="24"/>
        <v/>
      </c>
      <c r="M84" s="83" t="str">
        <f t="shared" si="33"/>
        <v/>
      </c>
      <c r="N84" s="77" t="str">
        <f t="shared" si="36"/>
        <v/>
      </c>
      <c r="O84" s="84"/>
      <c r="P84" s="80"/>
      <c r="Q84" s="80"/>
      <c r="R84" s="80"/>
      <c r="S84" s="82" t="str">
        <f t="shared" si="25"/>
        <v/>
      </c>
      <c r="T84" s="85" t="str">
        <f t="shared" si="34"/>
        <v/>
      </c>
      <c r="U84" s="86" t="str">
        <f t="shared" si="26"/>
        <v/>
      </c>
      <c r="V84" s="87" t="str">
        <f t="shared" si="23"/>
        <v/>
      </c>
      <c r="W84" s="163"/>
      <c r="X84" s="79"/>
      <c r="Y84" s="44" t="str">
        <f t="shared" si="27"/>
        <v/>
      </c>
      <c r="Z84" s="118"/>
      <c r="AA84" s="44" t="str">
        <f t="shared" si="28"/>
        <v/>
      </c>
      <c r="AB84" s="44" t="str">
        <f t="shared" si="29"/>
        <v/>
      </c>
      <c r="AC84" s="79"/>
      <c r="AD84" s="119"/>
      <c r="AE84" s="127" t="str">
        <f t="shared" si="30"/>
        <v/>
      </c>
      <c r="AF84" s="88" t="str">
        <f t="shared" si="35"/>
        <v/>
      </c>
      <c r="AG84" s="125" t="str">
        <f t="shared" si="31"/>
        <v/>
      </c>
    </row>
    <row r="85" spans="1:33" s="89" customFormat="1" ht="30" customHeight="1" thickTop="1" thickBot="1">
      <c r="A85" s="76"/>
      <c r="B85" s="76"/>
      <c r="C85" s="76"/>
      <c r="D85" s="76"/>
      <c r="E85" s="76"/>
      <c r="F85" s="77" t="str">
        <f t="shared" si="32"/>
        <v/>
      </c>
      <c r="G85" s="78"/>
      <c r="H85" s="79" t="str">
        <f>IF(ISNUMBER(C85),VLOOKUP(C85,magasin!A:I,5,FALSE),"")</f>
        <v/>
      </c>
      <c r="I85" s="80"/>
      <c r="J85" s="80"/>
      <c r="K85" s="81"/>
      <c r="L85" s="82" t="str">
        <f t="shared" si="24"/>
        <v/>
      </c>
      <c r="M85" s="83" t="str">
        <f t="shared" si="33"/>
        <v/>
      </c>
      <c r="N85" s="77" t="str">
        <f t="shared" si="36"/>
        <v/>
      </c>
      <c r="O85" s="84"/>
      <c r="P85" s="80"/>
      <c r="Q85" s="80"/>
      <c r="R85" s="80"/>
      <c r="S85" s="82" t="str">
        <f t="shared" si="25"/>
        <v/>
      </c>
      <c r="T85" s="85" t="str">
        <f t="shared" si="34"/>
        <v/>
      </c>
      <c r="U85" s="86" t="str">
        <f t="shared" si="26"/>
        <v/>
      </c>
      <c r="V85" s="87" t="str">
        <f t="shared" si="23"/>
        <v/>
      </c>
      <c r="W85" s="163"/>
      <c r="X85" s="79"/>
      <c r="Y85" s="44" t="str">
        <f t="shared" si="27"/>
        <v/>
      </c>
      <c r="Z85" s="118"/>
      <c r="AA85" s="44" t="str">
        <f t="shared" si="28"/>
        <v/>
      </c>
      <c r="AB85" s="44" t="str">
        <f t="shared" si="29"/>
        <v/>
      </c>
      <c r="AC85" s="79"/>
      <c r="AD85" s="119"/>
      <c r="AE85" s="127" t="str">
        <f t="shared" si="30"/>
        <v/>
      </c>
      <c r="AF85" s="88" t="str">
        <f t="shared" si="35"/>
        <v/>
      </c>
      <c r="AG85" s="125" t="str">
        <f t="shared" si="31"/>
        <v/>
      </c>
    </row>
    <row r="86" spans="1:33" s="89" customFormat="1" ht="30" customHeight="1" thickTop="1" thickBot="1">
      <c r="A86" s="76"/>
      <c r="B86" s="76"/>
      <c r="C86" s="76"/>
      <c r="D86" s="76"/>
      <c r="E86" s="76"/>
      <c r="F86" s="77" t="str">
        <f t="shared" si="32"/>
        <v/>
      </c>
      <c r="G86" s="78"/>
      <c r="H86" s="79" t="str">
        <f>IF(ISNUMBER(C86),VLOOKUP(C86,magasin!A:I,5,FALSE),"")</f>
        <v/>
      </c>
      <c r="I86" s="80"/>
      <c r="J86" s="80"/>
      <c r="K86" s="81"/>
      <c r="L86" s="82" t="str">
        <f t="shared" si="24"/>
        <v/>
      </c>
      <c r="M86" s="83" t="str">
        <f t="shared" si="33"/>
        <v/>
      </c>
      <c r="N86" s="77" t="str">
        <f t="shared" si="36"/>
        <v/>
      </c>
      <c r="O86" s="84"/>
      <c r="P86" s="80"/>
      <c r="Q86" s="80"/>
      <c r="R86" s="80"/>
      <c r="S86" s="82" t="str">
        <f t="shared" si="25"/>
        <v/>
      </c>
      <c r="T86" s="85" t="str">
        <f t="shared" si="34"/>
        <v/>
      </c>
      <c r="U86" s="86" t="str">
        <f t="shared" si="26"/>
        <v/>
      </c>
      <c r="V86" s="87" t="str">
        <f t="shared" si="23"/>
        <v/>
      </c>
      <c r="W86" s="163"/>
      <c r="X86" s="79"/>
      <c r="Y86" s="44" t="str">
        <f t="shared" si="27"/>
        <v/>
      </c>
      <c r="Z86" s="118"/>
      <c r="AA86" s="44" t="str">
        <f t="shared" si="28"/>
        <v/>
      </c>
      <c r="AB86" s="44" t="str">
        <f t="shared" si="29"/>
        <v/>
      </c>
      <c r="AC86" s="79"/>
      <c r="AD86" s="119"/>
      <c r="AE86" s="127" t="str">
        <f t="shared" si="30"/>
        <v/>
      </c>
      <c r="AF86" s="88" t="str">
        <f t="shared" si="35"/>
        <v/>
      </c>
      <c r="AG86" s="125" t="str">
        <f t="shared" si="31"/>
        <v/>
      </c>
    </row>
    <row r="87" spans="1:33" s="89" customFormat="1" ht="30" customHeight="1" thickTop="1" thickBot="1">
      <c r="A87" s="76"/>
      <c r="B87" s="76"/>
      <c r="C87" s="76"/>
      <c r="D87" s="76"/>
      <c r="E87" s="76"/>
      <c r="F87" s="77" t="str">
        <f t="shared" si="32"/>
        <v/>
      </c>
      <c r="G87" s="78"/>
      <c r="H87" s="79" t="str">
        <f>IF(ISNUMBER(C87),VLOOKUP(C87,magasin!A:I,5,FALSE),"")</f>
        <v/>
      </c>
      <c r="I87" s="80"/>
      <c r="J87" s="80"/>
      <c r="K87" s="81"/>
      <c r="L87" s="82" t="str">
        <f t="shared" si="24"/>
        <v/>
      </c>
      <c r="M87" s="83" t="str">
        <f t="shared" si="33"/>
        <v/>
      </c>
      <c r="N87" s="77" t="str">
        <f t="shared" si="36"/>
        <v/>
      </c>
      <c r="O87" s="84"/>
      <c r="P87" s="80"/>
      <c r="Q87" s="80"/>
      <c r="R87" s="80"/>
      <c r="S87" s="82" t="str">
        <f t="shared" si="25"/>
        <v/>
      </c>
      <c r="T87" s="85" t="str">
        <f t="shared" si="34"/>
        <v/>
      </c>
      <c r="U87" s="86" t="str">
        <f t="shared" si="26"/>
        <v/>
      </c>
      <c r="V87" s="87" t="str">
        <f t="shared" si="23"/>
        <v/>
      </c>
      <c r="W87" s="163"/>
      <c r="X87" s="79"/>
      <c r="Y87" s="44" t="str">
        <f t="shared" si="27"/>
        <v/>
      </c>
      <c r="Z87" s="118"/>
      <c r="AA87" s="44" t="str">
        <f t="shared" si="28"/>
        <v/>
      </c>
      <c r="AB87" s="44" t="str">
        <f t="shared" si="29"/>
        <v/>
      </c>
      <c r="AC87" s="79"/>
      <c r="AD87" s="119"/>
      <c r="AE87" s="127" t="str">
        <f t="shared" si="30"/>
        <v/>
      </c>
      <c r="AF87" s="88" t="str">
        <f t="shared" si="35"/>
        <v/>
      </c>
      <c r="AG87" s="125" t="str">
        <f t="shared" si="31"/>
        <v/>
      </c>
    </row>
    <row r="88" spans="1:33" s="89" customFormat="1" ht="30" customHeight="1" thickTop="1" thickBot="1">
      <c r="A88" s="76"/>
      <c r="B88" s="76"/>
      <c r="C88" s="76"/>
      <c r="D88" s="76"/>
      <c r="E88" s="76"/>
      <c r="F88" s="77" t="str">
        <f t="shared" si="32"/>
        <v/>
      </c>
      <c r="G88" s="78"/>
      <c r="H88" s="79" t="str">
        <f>IF(ISNUMBER(C88),VLOOKUP(C88,magasin!A:I,5,FALSE),"")</f>
        <v/>
      </c>
      <c r="I88" s="80"/>
      <c r="J88" s="80"/>
      <c r="K88" s="81"/>
      <c r="L88" s="82" t="str">
        <f t="shared" si="24"/>
        <v/>
      </c>
      <c r="M88" s="83" t="str">
        <f t="shared" si="33"/>
        <v/>
      </c>
      <c r="N88" s="77" t="str">
        <f t="shared" si="36"/>
        <v/>
      </c>
      <c r="O88" s="84"/>
      <c r="P88" s="80"/>
      <c r="Q88" s="80"/>
      <c r="R88" s="80"/>
      <c r="S88" s="82" t="str">
        <f t="shared" si="25"/>
        <v/>
      </c>
      <c r="T88" s="85" t="str">
        <f t="shared" si="34"/>
        <v/>
      </c>
      <c r="U88" s="86" t="str">
        <f t="shared" si="26"/>
        <v/>
      </c>
      <c r="V88" s="87" t="str">
        <f t="shared" si="23"/>
        <v/>
      </c>
      <c r="W88" s="163"/>
      <c r="X88" s="79"/>
      <c r="Y88" s="44" t="str">
        <f t="shared" si="27"/>
        <v/>
      </c>
      <c r="Z88" s="118"/>
      <c r="AA88" s="44" t="str">
        <f t="shared" si="28"/>
        <v/>
      </c>
      <c r="AB88" s="44" t="str">
        <f t="shared" si="29"/>
        <v/>
      </c>
      <c r="AC88" s="79"/>
      <c r="AD88" s="119"/>
      <c r="AE88" s="127" t="str">
        <f t="shared" si="30"/>
        <v/>
      </c>
      <c r="AF88" s="88" t="str">
        <f t="shared" si="35"/>
        <v/>
      </c>
      <c r="AG88" s="125" t="str">
        <f t="shared" si="31"/>
        <v/>
      </c>
    </row>
    <row r="89" spans="1:33" s="89" customFormat="1" ht="30" customHeight="1" thickTop="1" thickBot="1">
      <c r="A89" s="76"/>
      <c r="B89" s="76"/>
      <c r="C89" s="76"/>
      <c r="D89" s="76"/>
      <c r="E89" s="76"/>
      <c r="F89" s="77" t="str">
        <f t="shared" si="32"/>
        <v/>
      </c>
      <c r="G89" s="78"/>
      <c r="H89" s="79" t="str">
        <f>IF(ISNUMBER(C89),VLOOKUP(C89,magasin!A:I,5,FALSE),"")</f>
        <v/>
      </c>
      <c r="I89" s="80"/>
      <c r="J89" s="80"/>
      <c r="K89" s="81"/>
      <c r="L89" s="82" t="str">
        <f t="shared" si="24"/>
        <v/>
      </c>
      <c r="M89" s="83" t="str">
        <f t="shared" si="33"/>
        <v/>
      </c>
      <c r="N89" s="77" t="str">
        <f t="shared" si="36"/>
        <v/>
      </c>
      <c r="O89" s="84"/>
      <c r="P89" s="80"/>
      <c r="Q89" s="80"/>
      <c r="R89" s="80"/>
      <c r="S89" s="82" t="str">
        <f t="shared" si="25"/>
        <v/>
      </c>
      <c r="T89" s="85" t="str">
        <f t="shared" si="34"/>
        <v/>
      </c>
      <c r="U89" s="86" t="str">
        <f t="shared" si="26"/>
        <v/>
      </c>
      <c r="V89" s="87" t="str">
        <f t="shared" si="23"/>
        <v/>
      </c>
      <c r="W89" s="163"/>
      <c r="X89" s="79"/>
      <c r="Y89" s="44" t="str">
        <f t="shared" si="27"/>
        <v/>
      </c>
      <c r="Z89" s="118"/>
      <c r="AA89" s="44" t="str">
        <f t="shared" si="28"/>
        <v/>
      </c>
      <c r="AB89" s="44" t="str">
        <f t="shared" si="29"/>
        <v/>
      </c>
      <c r="AC89" s="79"/>
      <c r="AD89" s="119"/>
      <c r="AE89" s="127" t="str">
        <f t="shared" si="30"/>
        <v/>
      </c>
      <c r="AF89" s="88" t="str">
        <f t="shared" si="35"/>
        <v/>
      </c>
      <c r="AG89" s="125" t="str">
        <f t="shared" si="31"/>
        <v/>
      </c>
    </row>
    <row r="90" spans="1:33" s="89" customFormat="1" ht="30" customHeight="1" thickTop="1" thickBot="1">
      <c r="A90" s="76"/>
      <c r="B90" s="76"/>
      <c r="C90" s="76"/>
      <c r="D90" s="76"/>
      <c r="E90" s="76"/>
      <c r="F90" s="77" t="str">
        <f t="shared" si="32"/>
        <v/>
      </c>
      <c r="G90" s="78"/>
      <c r="H90" s="79" t="str">
        <f>IF(ISNUMBER(C90),VLOOKUP(C90,magasin!A:I,5,FALSE),"")</f>
        <v/>
      </c>
      <c r="I90" s="80"/>
      <c r="J90" s="80"/>
      <c r="K90" s="81"/>
      <c r="L90" s="82" t="str">
        <f t="shared" si="24"/>
        <v/>
      </c>
      <c r="M90" s="83" t="str">
        <f t="shared" si="33"/>
        <v/>
      </c>
      <c r="N90" s="77" t="str">
        <f t="shared" si="36"/>
        <v/>
      </c>
      <c r="O90" s="84"/>
      <c r="P90" s="80"/>
      <c r="Q90" s="80"/>
      <c r="R90" s="80"/>
      <c r="S90" s="82" t="str">
        <f t="shared" si="25"/>
        <v/>
      </c>
      <c r="T90" s="85" t="str">
        <f t="shared" si="34"/>
        <v/>
      </c>
      <c r="U90" s="86" t="str">
        <f t="shared" si="26"/>
        <v/>
      </c>
      <c r="V90" s="87" t="str">
        <f t="shared" si="23"/>
        <v/>
      </c>
      <c r="W90" s="163"/>
      <c r="X90" s="79"/>
      <c r="Y90" s="44" t="str">
        <f t="shared" si="27"/>
        <v/>
      </c>
      <c r="Z90" s="118"/>
      <c r="AA90" s="44" t="str">
        <f t="shared" si="28"/>
        <v/>
      </c>
      <c r="AB90" s="44" t="str">
        <f t="shared" si="29"/>
        <v/>
      </c>
      <c r="AC90" s="79"/>
      <c r="AD90" s="119"/>
      <c r="AE90" s="127" t="str">
        <f t="shared" si="30"/>
        <v/>
      </c>
      <c r="AF90" s="88" t="str">
        <f t="shared" si="35"/>
        <v/>
      </c>
      <c r="AG90" s="125" t="str">
        <f t="shared" si="31"/>
        <v/>
      </c>
    </row>
    <row r="91" spans="1:33" s="89" customFormat="1" ht="30" customHeight="1" thickTop="1" thickBot="1">
      <c r="A91" s="76"/>
      <c r="B91" s="76"/>
      <c r="C91" s="76"/>
      <c r="D91" s="76"/>
      <c r="E91" s="76"/>
      <c r="F91" s="77" t="str">
        <f t="shared" si="32"/>
        <v/>
      </c>
      <c r="G91" s="78"/>
      <c r="H91" s="79" t="str">
        <f>IF(ISNUMBER(C91),VLOOKUP(C91,magasin!A:I,5,FALSE),"")</f>
        <v/>
      </c>
      <c r="I91" s="80"/>
      <c r="J91" s="80"/>
      <c r="K91" s="81"/>
      <c r="L91" s="82" t="str">
        <f t="shared" si="24"/>
        <v/>
      </c>
      <c r="M91" s="83" t="str">
        <f t="shared" si="33"/>
        <v/>
      </c>
      <c r="N91" s="77" t="str">
        <f t="shared" si="36"/>
        <v/>
      </c>
      <c r="O91" s="84"/>
      <c r="P91" s="80"/>
      <c r="Q91" s="80"/>
      <c r="R91" s="80"/>
      <c r="S91" s="82" t="str">
        <f t="shared" si="25"/>
        <v/>
      </c>
      <c r="T91" s="85" t="str">
        <f t="shared" si="34"/>
        <v/>
      </c>
      <c r="U91" s="86" t="str">
        <f t="shared" si="26"/>
        <v/>
      </c>
      <c r="V91" s="87" t="str">
        <f t="shared" si="23"/>
        <v/>
      </c>
      <c r="W91" s="163"/>
      <c r="X91" s="79"/>
      <c r="Y91" s="44" t="str">
        <f t="shared" si="27"/>
        <v/>
      </c>
      <c r="Z91" s="118"/>
      <c r="AA91" s="44" t="str">
        <f t="shared" si="28"/>
        <v/>
      </c>
      <c r="AB91" s="44" t="str">
        <f t="shared" si="29"/>
        <v/>
      </c>
      <c r="AC91" s="79"/>
      <c r="AD91" s="119"/>
      <c r="AE91" s="127" t="str">
        <f t="shared" si="30"/>
        <v/>
      </c>
      <c r="AF91" s="88" t="str">
        <f t="shared" si="35"/>
        <v/>
      </c>
      <c r="AG91" s="125" t="str">
        <f t="shared" si="31"/>
        <v/>
      </c>
    </row>
    <row r="92" spans="1:33" s="89" customFormat="1" ht="30" customHeight="1" thickTop="1" thickBot="1">
      <c r="A92" s="76"/>
      <c r="B92" s="76"/>
      <c r="C92" s="76"/>
      <c r="D92" s="76"/>
      <c r="E92" s="76"/>
      <c r="F92" s="77" t="str">
        <f t="shared" si="32"/>
        <v/>
      </c>
      <c r="G92" s="78"/>
      <c r="H92" s="79" t="str">
        <f>IF(ISNUMBER(C92),VLOOKUP(C92,magasin!A:I,5,FALSE),"")</f>
        <v/>
      </c>
      <c r="I92" s="80"/>
      <c r="J92" s="80"/>
      <c r="K92" s="81"/>
      <c r="L92" s="82" t="str">
        <f t="shared" si="24"/>
        <v/>
      </c>
      <c r="M92" s="83" t="str">
        <f t="shared" si="33"/>
        <v/>
      </c>
      <c r="N92" s="77" t="str">
        <f t="shared" si="36"/>
        <v/>
      </c>
      <c r="O92" s="84"/>
      <c r="P92" s="80"/>
      <c r="Q92" s="80"/>
      <c r="R92" s="80"/>
      <c r="S92" s="82" t="str">
        <f t="shared" si="25"/>
        <v/>
      </c>
      <c r="T92" s="85" t="str">
        <f t="shared" si="34"/>
        <v/>
      </c>
      <c r="U92" s="86" t="str">
        <f t="shared" si="26"/>
        <v/>
      </c>
      <c r="V92" s="87" t="str">
        <f t="shared" si="23"/>
        <v/>
      </c>
      <c r="W92" s="163"/>
      <c r="X92" s="79"/>
      <c r="Y92" s="44" t="str">
        <f t="shared" si="27"/>
        <v/>
      </c>
      <c r="Z92" s="118"/>
      <c r="AA92" s="44" t="str">
        <f t="shared" si="28"/>
        <v/>
      </c>
      <c r="AB92" s="44" t="str">
        <f t="shared" si="29"/>
        <v/>
      </c>
      <c r="AC92" s="79"/>
      <c r="AD92" s="119"/>
      <c r="AE92" s="127" t="str">
        <f t="shared" si="30"/>
        <v/>
      </c>
      <c r="AF92" s="88" t="str">
        <f t="shared" si="35"/>
        <v/>
      </c>
      <c r="AG92" s="125" t="str">
        <f t="shared" si="31"/>
        <v/>
      </c>
    </row>
    <row r="93" spans="1:33" s="89" customFormat="1" ht="30" customHeight="1" thickTop="1" thickBot="1">
      <c r="A93" s="76"/>
      <c r="B93" s="76"/>
      <c r="C93" s="76"/>
      <c r="D93" s="76"/>
      <c r="E93" s="76"/>
      <c r="F93" s="77" t="str">
        <f t="shared" si="32"/>
        <v/>
      </c>
      <c r="G93" s="78"/>
      <c r="H93" s="79" t="str">
        <f>IF(ISNUMBER(C93),VLOOKUP(C93,magasin!A:I,5,FALSE),"")</f>
        <v/>
      </c>
      <c r="I93" s="80"/>
      <c r="J93" s="80"/>
      <c r="K93" s="81"/>
      <c r="L93" s="82" t="str">
        <f t="shared" si="24"/>
        <v/>
      </c>
      <c r="M93" s="83" t="str">
        <f t="shared" si="33"/>
        <v/>
      </c>
      <c r="N93" s="77" t="str">
        <f t="shared" si="36"/>
        <v/>
      </c>
      <c r="O93" s="84"/>
      <c r="P93" s="80"/>
      <c r="Q93" s="80"/>
      <c r="R93" s="80"/>
      <c r="S93" s="82" t="str">
        <f t="shared" si="25"/>
        <v/>
      </c>
      <c r="T93" s="85" t="str">
        <f t="shared" si="34"/>
        <v/>
      </c>
      <c r="U93" s="86" t="str">
        <f t="shared" si="26"/>
        <v/>
      </c>
      <c r="V93" s="87" t="str">
        <f t="shared" si="23"/>
        <v/>
      </c>
      <c r="W93" s="163"/>
      <c r="X93" s="79"/>
      <c r="Y93" s="44" t="str">
        <f t="shared" si="27"/>
        <v/>
      </c>
      <c r="Z93" s="118"/>
      <c r="AA93" s="44" t="str">
        <f t="shared" si="28"/>
        <v/>
      </c>
      <c r="AB93" s="44" t="str">
        <f t="shared" si="29"/>
        <v/>
      </c>
      <c r="AC93" s="79"/>
      <c r="AD93" s="119"/>
      <c r="AE93" s="127" t="str">
        <f t="shared" si="30"/>
        <v/>
      </c>
      <c r="AF93" s="88" t="str">
        <f t="shared" si="35"/>
        <v/>
      </c>
      <c r="AG93" s="125" t="str">
        <f t="shared" si="31"/>
        <v/>
      </c>
    </row>
    <row r="94" spans="1:33" s="89" customFormat="1" ht="30" customHeight="1" thickTop="1" thickBot="1">
      <c r="A94" s="76"/>
      <c r="B94" s="76"/>
      <c r="C94" s="76"/>
      <c r="D94" s="76"/>
      <c r="E94" s="76"/>
      <c r="F94" s="77" t="str">
        <f t="shared" si="32"/>
        <v/>
      </c>
      <c r="G94" s="78"/>
      <c r="H94" s="79" t="str">
        <f>IF(ISNUMBER(C94),VLOOKUP(C94,magasin!A:I,5,FALSE),"")</f>
        <v/>
      </c>
      <c r="I94" s="80"/>
      <c r="J94" s="80"/>
      <c r="K94" s="81"/>
      <c r="L94" s="82" t="str">
        <f t="shared" si="24"/>
        <v/>
      </c>
      <c r="M94" s="83" t="str">
        <f t="shared" si="33"/>
        <v/>
      </c>
      <c r="N94" s="77" t="str">
        <f t="shared" si="36"/>
        <v/>
      </c>
      <c r="O94" s="84"/>
      <c r="P94" s="80"/>
      <c r="Q94" s="80"/>
      <c r="R94" s="80"/>
      <c r="S94" s="82" t="str">
        <f t="shared" si="25"/>
        <v/>
      </c>
      <c r="T94" s="85" t="str">
        <f t="shared" si="34"/>
        <v/>
      </c>
      <c r="U94" s="86" t="str">
        <f t="shared" si="26"/>
        <v/>
      </c>
      <c r="V94" s="87" t="str">
        <f t="shared" si="23"/>
        <v/>
      </c>
      <c r="W94" s="163"/>
      <c r="X94" s="79"/>
      <c r="Y94" s="44" t="str">
        <f t="shared" si="27"/>
        <v/>
      </c>
      <c r="Z94" s="118"/>
      <c r="AA94" s="44" t="str">
        <f t="shared" si="28"/>
        <v/>
      </c>
      <c r="AB94" s="44" t="str">
        <f t="shared" si="29"/>
        <v/>
      </c>
      <c r="AC94" s="79"/>
      <c r="AD94" s="119"/>
      <c r="AE94" s="127" t="str">
        <f t="shared" si="30"/>
        <v/>
      </c>
      <c r="AF94" s="88" t="str">
        <f t="shared" si="35"/>
        <v/>
      </c>
      <c r="AG94" s="125" t="str">
        <f t="shared" si="31"/>
        <v/>
      </c>
    </row>
    <row r="95" spans="1:33" s="89" customFormat="1" ht="30" customHeight="1" thickTop="1" thickBot="1">
      <c r="A95" s="76"/>
      <c r="B95" s="76"/>
      <c r="C95" s="76"/>
      <c r="D95" s="76"/>
      <c r="E95" s="76"/>
      <c r="F95" s="77" t="str">
        <f t="shared" si="32"/>
        <v/>
      </c>
      <c r="G95" s="78"/>
      <c r="H95" s="79" t="str">
        <f>IF(ISNUMBER(C95),VLOOKUP(C95,magasin!A:I,5,FALSE),"")</f>
        <v/>
      </c>
      <c r="I95" s="80"/>
      <c r="J95" s="80"/>
      <c r="K95" s="81"/>
      <c r="L95" s="82" t="str">
        <f t="shared" si="24"/>
        <v/>
      </c>
      <c r="M95" s="83" t="str">
        <f t="shared" si="33"/>
        <v/>
      </c>
      <c r="N95" s="77" t="str">
        <f t="shared" si="36"/>
        <v/>
      </c>
      <c r="O95" s="84"/>
      <c r="P95" s="80"/>
      <c r="Q95" s="80"/>
      <c r="R95" s="80"/>
      <c r="S95" s="82" t="str">
        <f t="shared" si="25"/>
        <v/>
      </c>
      <c r="T95" s="85" t="str">
        <f t="shared" si="34"/>
        <v/>
      </c>
      <c r="U95" s="86" t="str">
        <f t="shared" si="26"/>
        <v/>
      </c>
      <c r="V95" s="87" t="str">
        <f t="shared" si="23"/>
        <v/>
      </c>
      <c r="W95" s="163"/>
      <c r="X95" s="79"/>
      <c r="Y95" s="44" t="str">
        <f t="shared" si="27"/>
        <v/>
      </c>
      <c r="Z95" s="118"/>
      <c r="AA95" s="44" t="str">
        <f t="shared" si="28"/>
        <v/>
      </c>
      <c r="AB95" s="44" t="str">
        <f t="shared" si="29"/>
        <v/>
      </c>
      <c r="AC95" s="79"/>
      <c r="AD95" s="119"/>
      <c r="AE95" s="127" t="str">
        <f t="shared" si="30"/>
        <v/>
      </c>
      <c r="AF95" s="88" t="str">
        <f t="shared" si="35"/>
        <v/>
      </c>
      <c r="AG95" s="125" t="str">
        <f t="shared" si="31"/>
        <v/>
      </c>
    </row>
    <row r="96" spans="1:33" s="89" customFormat="1" ht="30" customHeight="1" thickTop="1" thickBot="1">
      <c r="A96" s="76"/>
      <c r="B96" s="76"/>
      <c r="C96" s="76"/>
      <c r="D96" s="76"/>
      <c r="E96" s="76"/>
      <c r="F96" s="77" t="str">
        <f t="shared" si="32"/>
        <v/>
      </c>
      <c r="G96" s="78"/>
      <c r="H96" s="79" t="str">
        <f>IF(ISNUMBER(C96),VLOOKUP(C96,magasin!A:I,5,FALSE),"")</f>
        <v/>
      </c>
      <c r="I96" s="80"/>
      <c r="J96" s="80"/>
      <c r="K96" s="81"/>
      <c r="L96" s="82" t="str">
        <f t="shared" si="24"/>
        <v/>
      </c>
      <c r="M96" s="83" t="str">
        <f t="shared" si="33"/>
        <v/>
      </c>
      <c r="N96" s="77" t="str">
        <f t="shared" si="36"/>
        <v/>
      </c>
      <c r="O96" s="84"/>
      <c r="P96" s="80"/>
      <c r="Q96" s="80"/>
      <c r="R96" s="80"/>
      <c r="S96" s="82" t="str">
        <f t="shared" si="25"/>
        <v/>
      </c>
      <c r="T96" s="85" t="str">
        <f t="shared" si="34"/>
        <v/>
      </c>
      <c r="U96" s="86" t="str">
        <f t="shared" si="26"/>
        <v/>
      </c>
      <c r="V96" s="87" t="str">
        <f t="shared" si="23"/>
        <v/>
      </c>
      <c r="W96" s="163"/>
      <c r="X96" s="79"/>
      <c r="Y96" s="44" t="str">
        <f t="shared" si="27"/>
        <v/>
      </c>
      <c r="Z96" s="118"/>
      <c r="AA96" s="44" t="str">
        <f t="shared" si="28"/>
        <v/>
      </c>
      <c r="AB96" s="44" t="str">
        <f t="shared" si="29"/>
        <v/>
      </c>
      <c r="AC96" s="79"/>
      <c r="AD96" s="119"/>
      <c r="AE96" s="127" t="str">
        <f t="shared" si="30"/>
        <v/>
      </c>
      <c r="AF96" s="88" t="str">
        <f t="shared" si="35"/>
        <v/>
      </c>
      <c r="AG96" s="125" t="str">
        <f t="shared" si="31"/>
        <v/>
      </c>
    </row>
    <row r="97" spans="1:33" s="89" customFormat="1" ht="30" customHeight="1" thickTop="1" thickBot="1">
      <c r="A97" s="76"/>
      <c r="B97" s="76"/>
      <c r="C97" s="76"/>
      <c r="D97" s="76"/>
      <c r="E97" s="76"/>
      <c r="F97" s="77" t="str">
        <f t="shared" si="32"/>
        <v/>
      </c>
      <c r="G97" s="78"/>
      <c r="H97" s="79" t="str">
        <f>IF(ISNUMBER(C97),VLOOKUP(C97,magasin!A:I,5,FALSE),"")</f>
        <v/>
      </c>
      <c r="I97" s="80"/>
      <c r="J97" s="80"/>
      <c r="K97" s="81"/>
      <c r="L97" s="82" t="str">
        <f t="shared" si="24"/>
        <v/>
      </c>
      <c r="M97" s="83" t="str">
        <f t="shared" si="33"/>
        <v/>
      </c>
      <c r="N97" s="77" t="str">
        <f t="shared" si="36"/>
        <v/>
      </c>
      <c r="O97" s="84"/>
      <c r="P97" s="80"/>
      <c r="Q97" s="80"/>
      <c r="R97" s="80"/>
      <c r="S97" s="82" t="str">
        <f t="shared" si="25"/>
        <v/>
      </c>
      <c r="T97" s="85" t="str">
        <f t="shared" si="34"/>
        <v/>
      </c>
      <c r="U97" s="86" t="str">
        <f t="shared" si="26"/>
        <v/>
      </c>
      <c r="V97" s="87" t="str">
        <f t="shared" si="23"/>
        <v/>
      </c>
      <c r="W97" s="163"/>
      <c r="X97" s="79"/>
      <c r="Y97" s="44" t="str">
        <f t="shared" si="27"/>
        <v/>
      </c>
      <c r="Z97" s="118"/>
      <c r="AA97" s="44" t="str">
        <f t="shared" si="28"/>
        <v/>
      </c>
      <c r="AB97" s="44" t="str">
        <f t="shared" si="29"/>
        <v/>
      </c>
      <c r="AC97" s="79"/>
      <c r="AD97" s="119"/>
      <c r="AE97" s="127" t="str">
        <f t="shared" si="30"/>
        <v/>
      </c>
      <c r="AF97" s="88" t="str">
        <f t="shared" si="35"/>
        <v/>
      </c>
      <c r="AG97" s="125" t="str">
        <f t="shared" si="31"/>
        <v/>
      </c>
    </row>
    <row r="98" spans="1:33" s="89" customFormat="1" ht="30" customHeight="1" thickTop="1" thickBot="1">
      <c r="A98" s="76"/>
      <c r="B98" s="76"/>
      <c r="C98" s="76"/>
      <c r="D98" s="76"/>
      <c r="E98" s="76"/>
      <c r="F98" s="77" t="str">
        <f t="shared" si="32"/>
        <v/>
      </c>
      <c r="G98" s="78"/>
      <c r="H98" s="79" t="str">
        <f>IF(ISNUMBER(C98),VLOOKUP(C98,magasin!A:I,5,FALSE),"")</f>
        <v/>
      </c>
      <c r="I98" s="80"/>
      <c r="J98" s="80"/>
      <c r="K98" s="81"/>
      <c r="L98" s="82" t="str">
        <f t="shared" si="24"/>
        <v/>
      </c>
      <c r="M98" s="83" t="str">
        <f t="shared" si="33"/>
        <v/>
      </c>
      <c r="N98" s="77" t="str">
        <f t="shared" si="36"/>
        <v/>
      </c>
      <c r="O98" s="84"/>
      <c r="P98" s="80"/>
      <c r="Q98" s="80"/>
      <c r="R98" s="80"/>
      <c r="S98" s="82" t="str">
        <f t="shared" si="25"/>
        <v/>
      </c>
      <c r="T98" s="85" t="str">
        <f t="shared" si="34"/>
        <v/>
      </c>
      <c r="U98" s="86" t="str">
        <f t="shared" si="26"/>
        <v/>
      </c>
      <c r="V98" s="87" t="str">
        <f t="shared" si="23"/>
        <v/>
      </c>
      <c r="W98" s="163"/>
      <c r="X98" s="79"/>
      <c r="Y98" s="44" t="str">
        <f t="shared" si="27"/>
        <v/>
      </c>
      <c r="Z98" s="118"/>
      <c r="AA98" s="44" t="str">
        <f t="shared" si="28"/>
        <v/>
      </c>
      <c r="AB98" s="44" t="str">
        <f t="shared" si="29"/>
        <v/>
      </c>
      <c r="AC98" s="79"/>
      <c r="AD98" s="119"/>
      <c r="AE98" s="127" t="str">
        <f t="shared" si="30"/>
        <v/>
      </c>
      <c r="AF98" s="88" t="str">
        <f t="shared" si="35"/>
        <v/>
      </c>
      <c r="AG98" s="125" t="str">
        <f t="shared" si="31"/>
        <v/>
      </c>
    </row>
    <row r="99" spans="1:33" s="89" customFormat="1" ht="30" customHeight="1" thickTop="1" thickBot="1">
      <c r="A99" s="76"/>
      <c r="B99" s="76"/>
      <c r="C99" s="76"/>
      <c r="D99" s="76"/>
      <c r="E99" s="76"/>
      <c r="F99" s="77" t="str">
        <f t="shared" si="32"/>
        <v/>
      </c>
      <c r="G99" s="78"/>
      <c r="H99" s="79" t="str">
        <f>IF(ISNUMBER(C99),VLOOKUP(C99,magasin!A:I,5,FALSE),"")</f>
        <v/>
      </c>
      <c r="I99" s="80"/>
      <c r="J99" s="80"/>
      <c r="K99" s="81"/>
      <c r="L99" s="82" t="str">
        <f t="shared" si="24"/>
        <v/>
      </c>
      <c r="M99" s="83" t="str">
        <f t="shared" si="33"/>
        <v/>
      </c>
      <c r="N99" s="77" t="str">
        <f t="shared" si="36"/>
        <v/>
      </c>
      <c r="O99" s="84"/>
      <c r="P99" s="80"/>
      <c r="Q99" s="80"/>
      <c r="R99" s="80"/>
      <c r="S99" s="82" t="str">
        <f t="shared" si="25"/>
        <v/>
      </c>
      <c r="T99" s="85" t="str">
        <f t="shared" si="34"/>
        <v/>
      </c>
      <c r="U99" s="86" t="str">
        <f t="shared" si="26"/>
        <v/>
      </c>
      <c r="V99" s="87" t="str">
        <f t="shared" si="23"/>
        <v/>
      </c>
      <c r="W99" s="163"/>
      <c r="X99" s="79"/>
      <c r="Y99" s="44" t="str">
        <f t="shared" si="27"/>
        <v/>
      </c>
      <c r="Z99" s="118"/>
      <c r="AA99" s="44" t="str">
        <f t="shared" si="28"/>
        <v/>
      </c>
      <c r="AB99" s="44" t="str">
        <f t="shared" si="29"/>
        <v/>
      </c>
      <c r="AC99" s="79"/>
      <c r="AD99" s="119"/>
      <c r="AE99" s="127" t="str">
        <f t="shared" si="30"/>
        <v/>
      </c>
      <c r="AF99" s="88" t="str">
        <f t="shared" si="35"/>
        <v/>
      </c>
      <c r="AG99" s="125" t="str">
        <f t="shared" si="31"/>
        <v/>
      </c>
    </row>
    <row r="100" spans="1:33" s="89" customFormat="1" ht="30" customHeight="1" thickTop="1" thickBot="1">
      <c r="A100" s="76"/>
      <c r="B100" s="76"/>
      <c r="C100" s="76"/>
      <c r="D100" s="76"/>
      <c r="E100" s="76"/>
      <c r="F100" s="77" t="str">
        <f t="shared" si="32"/>
        <v/>
      </c>
      <c r="G100" s="78"/>
      <c r="H100" s="79" t="str">
        <f>IF(ISNUMBER(C100),VLOOKUP(C100,magasin!A:I,5,FALSE),"")</f>
        <v/>
      </c>
      <c r="I100" s="80"/>
      <c r="J100" s="80"/>
      <c r="K100" s="81"/>
      <c r="L100" s="82" t="str">
        <f t="shared" si="24"/>
        <v/>
      </c>
      <c r="M100" s="83" t="str">
        <f t="shared" si="33"/>
        <v/>
      </c>
      <c r="N100" s="77" t="str">
        <f t="shared" si="36"/>
        <v/>
      </c>
      <c r="O100" s="84"/>
      <c r="P100" s="80"/>
      <c r="Q100" s="80"/>
      <c r="R100" s="80"/>
      <c r="S100" s="82" t="str">
        <f t="shared" si="25"/>
        <v/>
      </c>
      <c r="T100" s="85" t="str">
        <f t="shared" si="34"/>
        <v/>
      </c>
      <c r="U100" s="86" t="str">
        <f t="shared" si="26"/>
        <v/>
      </c>
      <c r="V100" s="87" t="str">
        <f t="shared" si="23"/>
        <v/>
      </c>
      <c r="W100" s="163"/>
      <c r="X100" s="79"/>
      <c r="Y100" s="44" t="str">
        <f t="shared" si="27"/>
        <v/>
      </c>
      <c r="Z100" s="118"/>
      <c r="AA100" s="44" t="str">
        <f t="shared" si="28"/>
        <v/>
      </c>
      <c r="AB100" s="44" t="str">
        <f t="shared" si="29"/>
        <v/>
      </c>
      <c r="AC100" s="79"/>
      <c r="AD100" s="119"/>
      <c r="AE100" s="127" t="str">
        <f t="shared" si="30"/>
        <v/>
      </c>
      <c r="AF100" s="88" t="str">
        <f t="shared" si="35"/>
        <v/>
      </c>
      <c r="AG100" s="125" t="str">
        <f t="shared" si="31"/>
        <v/>
      </c>
    </row>
    <row r="101" spans="1:33" s="89" customFormat="1" ht="30" customHeight="1" thickTop="1" thickBot="1">
      <c r="A101" s="76"/>
      <c r="B101" s="76"/>
      <c r="C101" s="76"/>
      <c r="D101" s="76"/>
      <c r="E101" s="76"/>
      <c r="F101" s="77" t="str">
        <f t="shared" si="32"/>
        <v/>
      </c>
      <c r="G101" s="78"/>
      <c r="H101" s="79" t="str">
        <f>IF(ISNUMBER(C101),VLOOKUP(C101,magasin!A:I,5,FALSE),"")</f>
        <v/>
      </c>
      <c r="I101" s="80"/>
      <c r="J101" s="80"/>
      <c r="K101" s="81"/>
      <c r="L101" s="82" t="str">
        <f t="shared" ref="L101:L132" si="37">IF(AND(ISNUMBER(H101),ISNUMBER(J101),ISNUMBER(B101)),(J101-H101)/B101,"")</f>
        <v/>
      </c>
      <c r="M101" s="83" t="str">
        <f t="shared" si="33"/>
        <v/>
      </c>
      <c r="N101" s="77" t="str">
        <f t="shared" si="36"/>
        <v/>
      </c>
      <c r="O101" s="84"/>
      <c r="P101" s="80"/>
      <c r="Q101" s="80"/>
      <c r="R101" s="80"/>
      <c r="S101" s="82" t="str">
        <f t="shared" ref="S101:S132" si="38">IF(AND(ISNUMBER(Q101),ISNUMBER(R101),ISNUMBER(B101)),(R101-Q101)/B101,"")</f>
        <v/>
      </c>
      <c r="T101" s="85" t="str">
        <f t="shared" si="34"/>
        <v/>
      </c>
      <c r="U101" s="86" t="str">
        <f t="shared" ref="U101:U132" si="39">IF(AND(ISNUMBER(H101),ISNUMBER(B101)),H101+B101,"")</f>
        <v/>
      </c>
      <c r="V101" s="87" t="str">
        <f t="shared" si="23"/>
        <v/>
      </c>
      <c r="W101" s="163"/>
      <c r="X101" s="79"/>
      <c r="Y101" s="44" t="str">
        <f t="shared" ref="Y101:Y132" si="40">+IF(AND(ISNUMBER(X101),ISNUMBER(R101),ISNUMBER(H101),ISNUMBER(B101)),(X101-MAX(R101,H101))/B101,"")</f>
        <v/>
      </c>
      <c r="Z101" s="118"/>
      <c r="AA101" s="44" t="str">
        <f t="shared" ref="AA101:AA132" si="41">+IF(AND(ISNUMBER(Z101),ISNUMBER(X101),ISNUMBER(B101)),(Z101-X101)/B101,"")</f>
        <v/>
      </c>
      <c r="AB101" s="44" t="str">
        <f t="shared" ref="AB101:AB132" si="42">IF(AND(ISNUMBER(Z101),ISNUMBER(AC101),ISNUMBER(B101)),(AC101-Z101)/B101,"")</f>
        <v/>
      </c>
      <c r="AC101" s="79"/>
      <c r="AD101" s="119"/>
      <c r="AE101" s="127" t="str">
        <f t="shared" ref="AE101:AE132" si="43">IF(AND(ISNUMBER(H101),ISNUMBER(B101),ISNUMBER(AD101)),(AD101-H101)/B101,"")</f>
        <v/>
      </c>
      <c r="AF101" s="88" t="str">
        <f t="shared" si="35"/>
        <v/>
      </c>
      <c r="AG101" s="125" t="str">
        <f t="shared" ref="AG101:AG132" si="44">+IF(AND(ISNUMBER(K101),ISNUMBER(AE101),AE101&gt;100%),K101*10%,"")</f>
        <v/>
      </c>
    </row>
    <row r="102" spans="1:33" s="89" customFormat="1" ht="30" customHeight="1" thickTop="1" thickBot="1">
      <c r="A102" s="76"/>
      <c r="B102" s="76"/>
      <c r="C102" s="76"/>
      <c r="D102" s="76"/>
      <c r="E102" s="76"/>
      <c r="F102" s="77" t="str">
        <f t="shared" si="32"/>
        <v/>
      </c>
      <c r="G102" s="78"/>
      <c r="H102" s="79" t="str">
        <f>IF(ISNUMBER(C102),VLOOKUP(C102,magasin!A:I,5,FALSE),"")</f>
        <v/>
      </c>
      <c r="I102" s="80"/>
      <c r="J102" s="80"/>
      <c r="K102" s="81"/>
      <c r="L102" s="82" t="str">
        <f t="shared" si="37"/>
        <v/>
      </c>
      <c r="M102" s="83" t="str">
        <f t="shared" si="33"/>
        <v/>
      </c>
      <c r="N102" s="77" t="str">
        <f t="shared" si="36"/>
        <v/>
      </c>
      <c r="O102" s="84"/>
      <c r="P102" s="80"/>
      <c r="Q102" s="80"/>
      <c r="R102" s="80"/>
      <c r="S102" s="82" t="str">
        <f t="shared" si="38"/>
        <v/>
      </c>
      <c r="T102" s="85" t="str">
        <f t="shared" si="34"/>
        <v/>
      </c>
      <c r="U102" s="86" t="str">
        <f t="shared" si="39"/>
        <v/>
      </c>
      <c r="V102" s="87" t="str">
        <f t="shared" si="23"/>
        <v/>
      </c>
      <c r="W102" s="163"/>
      <c r="X102" s="79"/>
      <c r="Y102" s="44" t="str">
        <f t="shared" si="40"/>
        <v/>
      </c>
      <c r="Z102" s="118"/>
      <c r="AA102" s="44" t="str">
        <f t="shared" si="41"/>
        <v/>
      </c>
      <c r="AB102" s="44" t="str">
        <f t="shared" si="42"/>
        <v/>
      </c>
      <c r="AC102" s="79"/>
      <c r="AD102" s="119"/>
      <c r="AE102" s="127" t="str">
        <f t="shared" si="43"/>
        <v/>
      </c>
      <c r="AF102" s="88" t="str">
        <f t="shared" si="35"/>
        <v/>
      </c>
      <c r="AG102" s="125" t="str">
        <f t="shared" si="44"/>
        <v/>
      </c>
    </row>
    <row r="103" spans="1:33" s="89" customFormat="1" ht="30" customHeight="1" thickTop="1" thickBot="1">
      <c r="A103" s="76"/>
      <c r="B103" s="76"/>
      <c r="C103" s="76"/>
      <c r="D103" s="76"/>
      <c r="E103" s="76"/>
      <c r="F103" s="77" t="str">
        <f t="shared" si="32"/>
        <v/>
      </c>
      <c r="G103" s="78"/>
      <c r="H103" s="79" t="str">
        <f>IF(ISNUMBER(C103),VLOOKUP(C103,magasin!A:I,5,FALSE),"")</f>
        <v/>
      </c>
      <c r="I103" s="80"/>
      <c r="J103" s="80"/>
      <c r="K103" s="81"/>
      <c r="L103" s="82" t="str">
        <f t="shared" si="37"/>
        <v/>
      </c>
      <c r="M103" s="83" t="str">
        <f t="shared" si="33"/>
        <v/>
      </c>
      <c r="N103" s="77" t="str">
        <f t="shared" si="36"/>
        <v/>
      </c>
      <c r="O103" s="84"/>
      <c r="P103" s="80"/>
      <c r="Q103" s="80"/>
      <c r="R103" s="80"/>
      <c r="S103" s="82" t="str">
        <f t="shared" si="38"/>
        <v/>
      </c>
      <c r="T103" s="85" t="str">
        <f t="shared" si="34"/>
        <v/>
      </c>
      <c r="U103" s="86" t="str">
        <f t="shared" si="39"/>
        <v/>
      </c>
      <c r="V103" s="87" t="str">
        <f t="shared" si="23"/>
        <v/>
      </c>
      <c r="W103" s="163"/>
      <c r="X103" s="79"/>
      <c r="Y103" s="44" t="str">
        <f t="shared" si="40"/>
        <v/>
      </c>
      <c r="Z103" s="118"/>
      <c r="AA103" s="44" t="str">
        <f t="shared" si="41"/>
        <v/>
      </c>
      <c r="AB103" s="44" t="str">
        <f t="shared" si="42"/>
        <v/>
      </c>
      <c r="AC103" s="79"/>
      <c r="AD103" s="119"/>
      <c r="AE103" s="127" t="str">
        <f t="shared" si="43"/>
        <v/>
      </c>
      <c r="AF103" s="88" t="str">
        <f t="shared" si="35"/>
        <v/>
      </c>
      <c r="AG103" s="125" t="str">
        <f t="shared" si="44"/>
        <v/>
      </c>
    </row>
    <row r="104" spans="1:33" s="89" customFormat="1" ht="30" customHeight="1" thickTop="1" thickBot="1">
      <c r="A104" s="76"/>
      <c r="B104" s="76"/>
      <c r="C104" s="76"/>
      <c r="D104" s="76"/>
      <c r="E104" s="76"/>
      <c r="F104" s="77" t="str">
        <f t="shared" si="32"/>
        <v/>
      </c>
      <c r="G104" s="78"/>
      <c r="H104" s="79" t="str">
        <f>IF(ISNUMBER(C104),VLOOKUP(C104,magasin!A:I,5,FALSE),"")</f>
        <v/>
      </c>
      <c r="I104" s="80"/>
      <c r="J104" s="80"/>
      <c r="K104" s="81"/>
      <c r="L104" s="82" t="str">
        <f t="shared" si="37"/>
        <v/>
      </c>
      <c r="M104" s="83" t="str">
        <f t="shared" si="33"/>
        <v/>
      </c>
      <c r="N104" s="77" t="str">
        <f t="shared" si="36"/>
        <v/>
      </c>
      <c r="O104" s="84"/>
      <c r="P104" s="80"/>
      <c r="Q104" s="80"/>
      <c r="R104" s="80"/>
      <c r="S104" s="82" t="str">
        <f t="shared" si="38"/>
        <v/>
      </c>
      <c r="T104" s="85" t="str">
        <f t="shared" si="34"/>
        <v/>
      </c>
      <c r="U104" s="86" t="str">
        <f t="shared" si="39"/>
        <v/>
      </c>
      <c r="V104" s="87" t="str">
        <f t="shared" si="23"/>
        <v/>
      </c>
      <c r="W104" s="163"/>
      <c r="X104" s="79"/>
      <c r="Y104" s="44" t="str">
        <f t="shared" si="40"/>
        <v/>
      </c>
      <c r="Z104" s="118"/>
      <c r="AA104" s="44" t="str">
        <f t="shared" si="41"/>
        <v/>
      </c>
      <c r="AB104" s="44" t="str">
        <f t="shared" si="42"/>
        <v/>
      </c>
      <c r="AC104" s="79"/>
      <c r="AD104" s="119"/>
      <c r="AE104" s="127" t="str">
        <f t="shared" si="43"/>
        <v/>
      </c>
      <c r="AF104" s="88" t="str">
        <f t="shared" si="35"/>
        <v/>
      </c>
      <c r="AG104" s="125" t="str">
        <f t="shared" si="44"/>
        <v/>
      </c>
    </row>
    <row r="105" spans="1:33" s="89" customFormat="1" ht="30" customHeight="1" thickTop="1" thickBot="1">
      <c r="A105" s="76"/>
      <c r="B105" s="76"/>
      <c r="C105" s="76"/>
      <c r="D105" s="76"/>
      <c r="E105" s="76"/>
      <c r="F105" s="77" t="str">
        <f t="shared" si="32"/>
        <v/>
      </c>
      <c r="G105" s="78"/>
      <c r="H105" s="79" t="str">
        <f>IF(ISNUMBER(C105),VLOOKUP(C105,magasin!A:I,5,FALSE),"")</f>
        <v/>
      </c>
      <c r="I105" s="80"/>
      <c r="J105" s="80"/>
      <c r="K105" s="81"/>
      <c r="L105" s="82" t="str">
        <f t="shared" si="37"/>
        <v/>
      </c>
      <c r="M105" s="83" t="str">
        <f t="shared" si="33"/>
        <v/>
      </c>
      <c r="N105" s="77" t="str">
        <f t="shared" si="36"/>
        <v/>
      </c>
      <c r="O105" s="84"/>
      <c r="P105" s="80"/>
      <c r="Q105" s="80"/>
      <c r="R105" s="80"/>
      <c r="S105" s="82" t="str">
        <f t="shared" si="38"/>
        <v/>
      </c>
      <c r="T105" s="85" t="str">
        <f t="shared" si="34"/>
        <v/>
      </c>
      <c r="U105" s="86" t="str">
        <f t="shared" si="39"/>
        <v/>
      </c>
      <c r="V105" s="87" t="str">
        <f t="shared" si="23"/>
        <v/>
      </c>
      <c r="W105" s="163"/>
      <c r="X105" s="79"/>
      <c r="Y105" s="44" t="str">
        <f t="shared" si="40"/>
        <v/>
      </c>
      <c r="Z105" s="118"/>
      <c r="AA105" s="44" t="str">
        <f t="shared" si="41"/>
        <v/>
      </c>
      <c r="AB105" s="44" t="str">
        <f t="shared" si="42"/>
        <v/>
      </c>
      <c r="AC105" s="79"/>
      <c r="AD105" s="119"/>
      <c r="AE105" s="127" t="str">
        <f t="shared" si="43"/>
        <v/>
      </c>
      <c r="AF105" s="88" t="str">
        <f t="shared" si="35"/>
        <v/>
      </c>
      <c r="AG105" s="125" t="str">
        <f t="shared" si="44"/>
        <v/>
      </c>
    </row>
    <row r="106" spans="1:33" s="89" customFormat="1" ht="30" customHeight="1" thickTop="1" thickBot="1">
      <c r="A106" s="76"/>
      <c r="B106" s="76"/>
      <c r="C106" s="76"/>
      <c r="D106" s="76"/>
      <c r="E106" s="76"/>
      <c r="F106" s="77" t="str">
        <f t="shared" si="32"/>
        <v/>
      </c>
      <c r="G106" s="78"/>
      <c r="H106" s="79" t="str">
        <f>IF(ISNUMBER(C106),VLOOKUP(C106,magasin!A:I,5,FALSE),"")</f>
        <v/>
      </c>
      <c r="I106" s="80"/>
      <c r="J106" s="80"/>
      <c r="K106" s="81"/>
      <c r="L106" s="82" t="str">
        <f t="shared" si="37"/>
        <v/>
      </c>
      <c r="M106" s="83" t="str">
        <f t="shared" si="33"/>
        <v/>
      </c>
      <c r="N106" s="77" t="str">
        <f t="shared" si="36"/>
        <v/>
      </c>
      <c r="O106" s="84"/>
      <c r="P106" s="80"/>
      <c r="Q106" s="80"/>
      <c r="R106" s="80"/>
      <c r="S106" s="82" t="str">
        <f t="shared" si="38"/>
        <v/>
      </c>
      <c r="T106" s="85" t="str">
        <f t="shared" si="34"/>
        <v/>
      </c>
      <c r="U106" s="86" t="str">
        <f t="shared" si="39"/>
        <v/>
      </c>
      <c r="V106" s="87" t="str">
        <f t="shared" si="23"/>
        <v/>
      </c>
      <c r="W106" s="163"/>
      <c r="X106" s="79"/>
      <c r="Y106" s="44" t="str">
        <f t="shared" si="40"/>
        <v/>
      </c>
      <c r="Z106" s="118"/>
      <c r="AA106" s="44" t="str">
        <f t="shared" si="41"/>
        <v/>
      </c>
      <c r="AB106" s="44" t="str">
        <f t="shared" si="42"/>
        <v/>
      </c>
      <c r="AC106" s="79"/>
      <c r="AD106" s="119"/>
      <c r="AE106" s="127" t="str">
        <f t="shared" si="43"/>
        <v/>
      </c>
      <c r="AF106" s="88" t="str">
        <f t="shared" si="35"/>
        <v/>
      </c>
      <c r="AG106" s="125" t="str">
        <f t="shared" si="44"/>
        <v/>
      </c>
    </row>
    <row r="107" spans="1:33" s="89" customFormat="1" ht="30" customHeight="1" thickTop="1" thickBot="1">
      <c r="A107" s="76"/>
      <c r="B107" s="76"/>
      <c r="C107" s="76"/>
      <c r="D107" s="76"/>
      <c r="E107" s="76"/>
      <c r="F107" s="77" t="str">
        <f t="shared" si="32"/>
        <v/>
      </c>
      <c r="G107" s="78"/>
      <c r="H107" s="79" t="str">
        <f>IF(ISNUMBER(C107),VLOOKUP(C107,magasin!A:I,5,FALSE),"")</f>
        <v/>
      </c>
      <c r="I107" s="80"/>
      <c r="J107" s="80"/>
      <c r="K107" s="81"/>
      <c r="L107" s="82" t="str">
        <f t="shared" si="37"/>
        <v/>
      </c>
      <c r="M107" s="83" t="str">
        <f t="shared" si="33"/>
        <v/>
      </c>
      <c r="N107" s="77" t="str">
        <f t="shared" si="36"/>
        <v/>
      </c>
      <c r="O107" s="84"/>
      <c r="P107" s="80"/>
      <c r="Q107" s="80"/>
      <c r="R107" s="80"/>
      <c r="S107" s="82" t="str">
        <f t="shared" si="38"/>
        <v/>
      </c>
      <c r="T107" s="85" t="str">
        <f t="shared" si="34"/>
        <v/>
      </c>
      <c r="U107" s="86" t="str">
        <f t="shared" si="39"/>
        <v/>
      </c>
      <c r="V107" s="87" t="str">
        <f t="shared" si="23"/>
        <v/>
      </c>
      <c r="W107" s="163"/>
      <c r="X107" s="79"/>
      <c r="Y107" s="44" t="str">
        <f t="shared" si="40"/>
        <v/>
      </c>
      <c r="Z107" s="118"/>
      <c r="AA107" s="44" t="str">
        <f t="shared" si="41"/>
        <v/>
      </c>
      <c r="AB107" s="44" t="str">
        <f t="shared" si="42"/>
        <v/>
      </c>
      <c r="AC107" s="79"/>
      <c r="AD107" s="119"/>
      <c r="AE107" s="127" t="str">
        <f t="shared" si="43"/>
        <v/>
      </c>
      <c r="AF107" s="88" t="str">
        <f t="shared" si="35"/>
        <v/>
      </c>
      <c r="AG107" s="125" t="str">
        <f t="shared" si="44"/>
        <v/>
      </c>
    </row>
    <row r="108" spans="1:33" s="89" customFormat="1" ht="30" customHeight="1" thickTop="1" thickBot="1">
      <c r="A108" s="76"/>
      <c r="B108" s="76"/>
      <c r="C108" s="76"/>
      <c r="D108" s="76"/>
      <c r="E108" s="76"/>
      <c r="F108" s="77" t="str">
        <f t="shared" si="32"/>
        <v/>
      </c>
      <c r="G108" s="78"/>
      <c r="H108" s="79" t="str">
        <f>IF(ISNUMBER(C108),VLOOKUP(C108,magasin!A:I,5,FALSE),"")</f>
        <v/>
      </c>
      <c r="I108" s="80"/>
      <c r="J108" s="80"/>
      <c r="K108" s="81"/>
      <c r="L108" s="82" t="str">
        <f t="shared" si="37"/>
        <v/>
      </c>
      <c r="M108" s="83" t="str">
        <f t="shared" si="33"/>
        <v/>
      </c>
      <c r="N108" s="77" t="str">
        <f t="shared" si="36"/>
        <v/>
      </c>
      <c r="O108" s="84"/>
      <c r="P108" s="80"/>
      <c r="Q108" s="80"/>
      <c r="R108" s="80"/>
      <c r="S108" s="82" t="str">
        <f t="shared" si="38"/>
        <v/>
      </c>
      <c r="T108" s="85" t="str">
        <f t="shared" si="34"/>
        <v/>
      </c>
      <c r="U108" s="86" t="str">
        <f t="shared" si="39"/>
        <v/>
      </c>
      <c r="V108" s="87" t="str">
        <f t="shared" si="23"/>
        <v/>
      </c>
      <c r="W108" s="163"/>
      <c r="X108" s="79"/>
      <c r="Y108" s="44" t="str">
        <f t="shared" si="40"/>
        <v/>
      </c>
      <c r="Z108" s="118"/>
      <c r="AA108" s="44" t="str">
        <f t="shared" si="41"/>
        <v/>
      </c>
      <c r="AB108" s="44" t="str">
        <f t="shared" si="42"/>
        <v/>
      </c>
      <c r="AC108" s="79"/>
      <c r="AD108" s="119"/>
      <c r="AE108" s="127" t="str">
        <f t="shared" si="43"/>
        <v/>
      </c>
      <c r="AF108" s="88" t="str">
        <f t="shared" si="35"/>
        <v/>
      </c>
      <c r="AG108" s="125" t="str">
        <f t="shared" si="44"/>
        <v/>
      </c>
    </row>
    <row r="109" spans="1:33" s="89" customFormat="1" ht="30" customHeight="1" thickTop="1" thickBot="1">
      <c r="A109" s="76"/>
      <c r="B109" s="76"/>
      <c r="C109" s="76"/>
      <c r="D109" s="76"/>
      <c r="E109" s="76"/>
      <c r="F109" s="77" t="str">
        <f t="shared" si="32"/>
        <v/>
      </c>
      <c r="G109" s="78"/>
      <c r="H109" s="79" t="str">
        <f>IF(ISNUMBER(C109),VLOOKUP(C109,magasin!A:I,5,FALSE),"")</f>
        <v/>
      </c>
      <c r="I109" s="80"/>
      <c r="J109" s="80"/>
      <c r="K109" s="81"/>
      <c r="L109" s="82" t="str">
        <f t="shared" si="37"/>
        <v/>
      </c>
      <c r="M109" s="83" t="str">
        <f t="shared" si="33"/>
        <v/>
      </c>
      <c r="N109" s="77" t="str">
        <f t="shared" si="36"/>
        <v/>
      </c>
      <c r="O109" s="84"/>
      <c r="P109" s="80"/>
      <c r="Q109" s="80"/>
      <c r="R109" s="80"/>
      <c r="S109" s="82" t="str">
        <f t="shared" si="38"/>
        <v/>
      </c>
      <c r="T109" s="85" t="str">
        <f t="shared" si="34"/>
        <v/>
      </c>
      <c r="U109" s="86" t="str">
        <f t="shared" si="39"/>
        <v/>
      </c>
      <c r="V109" s="87" t="str">
        <f t="shared" si="23"/>
        <v/>
      </c>
      <c r="W109" s="163"/>
      <c r="X109" s="79"/>
      <c r="Y109" s="44" t="str">
        <f t="shared" si="40"/>
        <v/>
      </c>
      <c r="Z109" s="118"/>
      <c r="AA109" s="44" t="str">
        <f t="shared" si="41"/>
        <v/>
      </c>
      <c r="AB109" s="44" t="str">
        <f t="shared" si="42"/>
        <v/>
      </c>
      <c r="AC109" s="79"/>
      <c r="AD109" s="119"/>
      <c r="AE109" s="127" t="str">
        <f t="shared" si="43"/>
        <v/>
      </c>
      <c r="AF109" s="88" t="str">
        <f t="shared" si="35"/>
        <v/>
      </c>
      <c r="AG109" s="125" t="str">
        <f t="shared" si="44"/>
        <v/>
      </c>
    </row>
    <row r="110" spans="1:33" s="89" customFormat="1" ht="30" customHeight="1" thickTop="1" thickBot="1">
      <c r="A110" s="76"/>
      <c r="B110" s="76"/>
      <c r="C110" s="76"/>
      <c r="D110" s="76"/>
      <c r="E110" s="76"/>
      <c r="F110" s="77" t="str">
        <f t="shared" si="32"/>
        <v/>
      </c>
      <c r="G110" s="78"/>
      <c r="H110" s="79" t="str">
        <f>IF(ISNUMBER(C110),VLOOKUP(C110,magasin!A:I,5,FALSE),"")</f>
        <v/>
      </c>
      <c r="I110" s="80"/>
      <c r="J110" s="80"/>
      <c r="K110" s="81"/>
      <c r="L110" s="82" t="str">
        <f t="shared" si="37"/>
        <v/>
      </c>
      <c r="M110" s="83" t="str">
        <f t="shared" si="33"/>
        <v/>
      </c>
      <c r="N110" s="77" t="str">
        <f t="shared" si="36"/>
        <v/>
      </c>
      <c r="O110" s="84"/>
      <c r="P110" s="80"/>
      <c r="Q110" s="80"/>
      <c r="R110" s="80"/>
      <c r="S110" s="82" t="str">
        <f t="shared" si="38"/>
        <v/>
      </c>
      <c r="T110" s="85" t="str">
        <f t="shared" si="34"/>
        <v/>
      </c>
      <c r="U110" s="86" t="str">
        <f t="shared" si="39"/>
        <v/>
      </c>
      <c r="V110" s="87" t="str">
        <f t="shared" si="23"/>
        <v/>
      </c>
      <c r="W110" s="163"/>
      <c r="X110" s="79"/>
      <c r="Y110" s="44" t="str">
        <f t="shared" si="40"/>
        <v/>
      </c>
      <c r="Z110" s="118"/>
      <c r="AA110" s="44" t="str">
        <f t="shared" si="41"/>
        <v/>
      </c>
      <c r="AB110" s="44" t="str">
        <f t="shared" si="42"/>
        <v/>
      </c>
      <c r="AC110" s="79"/>
      <c r="AD110" s="119"/>
      <c r="AE110" s="127" t="str">
        <f t="shared" si="43"/>
        <v/>
      </c>
      <c r="AF110" s="88" t="str">
        <f t="shared" si="35"/>
        <v/>
      </c>
      <c r="AG110" s="125" t="str">
        <f t="shared" si="44"/>
        <v/>
      </c>
    </row>
    <row r="111" spans="1:33" s="89" customFormat="1" ht="30" customHeight="1" thickTop="1" thickBot="1">
      <c r="A111" s="76"/>
      <c r="B111" s="76"/>
      <c r="C111" s="76"/>
      <c r="D111" s="76"/>
      <c r="E111" s="76"/>
      <c r="F111" s="77" t="str">
        <f t="shared" si="32"/>
        <v/>
      </c>
      <c r="G111" s="78"/>
      <c r="H111" s="79" t="str">
        <f>IF(ISNUMBER(C111),VLOOKUP(C111,magasin!A:I,5,FALSE),"")</f>
        <v/>
      </c>
      <c r="I111" s="80"/>
      <c r="J111" s="80"/>
      <c r="K111" s="81"/>
      <c r="L111" s="82" t="str">
        <f t="shared" si="37"/>
        <v/>
      </c>
      <c r="M111" s="83" t="str">
        <f t="shared" si="33"/>
        <v/>
      </c>
      <c r="N111" s="77" t="str">
        <f t="shared" si="36"/>
        <v/>
      </c>
      <c r="O111" s="84"/>
      <c r="P111" s="80"/>
      <c r="Q111" s="80"/>
      <c r="R111" s="80"/>
      <c r="S111" s="82" t="str">
        <f t="shared" si="38"/>
        <v/>
      </c>
      <c r="T111" s="85" t="str">
        <f t="shared" si="34"/>
        <v/>
      </c>
      <c r="U111" s="86" t="str">
        <f t="shared" si="39"/>
        <v/>
      </c>
      <c r="V111" s="87" t="str">
        <f t="shared" si="23"/>
        <v/>
      </c>
      <c r="W111" s="163"/>
      <c r="X111" s="79"/>
      <c r="Y111" s="44" t="str">
        <f t="shared" si="40"/>
        <v/>
      </c>
      <c r="Z111" s="118"/>
      <c r="AA111" s="44" t="str">
        <f t="shared" si="41"/>
        <v/>
      </c>
      <c r="AB111" s="44" t="str">
        <f t="shared" si="42"/>
        <v/>
      </c>
      <c r="AC111" s="79"/>
      <c r="AD111" s="119"/>
      <c r="AE111" s="127" t="str">
        <f t="shared" si="43"/>
        <v/>
      </c>
      <c r="AF111" s="88" t="str">
        <f t="shared" si="35"/>
        <v/>
      </c>
      <c r="AG111" s="125" t="str">
        <f t="shared" si="44"/>
        <v/>
      </c>
    </row>
    <row r="112" spans="1:33" s="89" customFormat="1" ht="30" customHeight="1" thickTop="1" thickBot="1">
      <c r="A112" s="76"/>
      <c r="B112" s="76"/>
      <c r="C112" s="76"/>
      <c r="D112" s="76"/>
      <c r="E112" s="76"/>
      <c r="F112" s="77" t="str">
        <f t="shared" si="32"/>
        <v/>
      </c>
      <c r="G112" s="78"/>
      <c r="H112" s="79" t="str">
        <f>IF(ISNUMBER(C112),VLOOKUP(C112,magasin!A:I,5,FALSE),"")</f>
        <v/>
      </c>
      <c r="I112" s="80"/>
      <c r="J112" s="80"/>
      <c r="K112" s="81"/>
      <c r="L112" s="82" t="str">
        <f t="shared" si="37"/>
        <v/>
      </c>
      <c r="M112" s="83" t="str">
        <f t="shared" si="33"/>
        <v/>
      </c>
      <c r="N112" s="77" t="str">
        <f t="shared" si="36"/>
        <v/>
      </c>
      <c r="O112" s="84"/>
      <c r="P112" s="80"/>
      <c r="Q112" s="80"/>
      <c r="R112" s="80"/>
      <c r="S112" s="82" t="str">
        <f t="shared" si="38"/>
        <v/>
      </c>
      <c r="T112" s="85" t="str">
        <f t="shared" si="34"/>
        <v/>
      </c>
      <c r="U112" s="86" t="str">
        <f t="shared" si="39"/>
        <v/>
      </c>
      <c r="V112" s="87" t="str">
        <f t="shared" si="23"/>
        <v/>
      </c>
      <c r="W112" s="163"/>
      <c r="X112" s="79"/>
      <c r="Y112" s="44" t="str">
        <f t="shared" si="40"/>
        <v/>
      </c>
      <c r="Z112" s="118"/>
      <c r="AA112" s="44" t="str">
        <f t="shared" si="41"/>
        <v/>
      </c>
      <c r="AB112" s="44" t="str">
        <f t="shared" si="42"/>
        <v/>
      </c>
      <c r="AC112" s="79"/>
      <c r="AD112" s="119"/>
      <c r="AE112" s="127" t="str">
        <f t="shared" si="43"/>
        <v/>
      </c>
      <c r="AF112" s="88" t="str">
        <f t="shared" si="35"/>
        <v/>
      </c>
      <c r="AG112" s="125" t="str">
        <f t="shared" si="44"/>
        <v/>
      </c>
    </row>
    <row r="113" spans="1:33" s="89" customFormat="1" ht="30" customHeight="1" thickTop="1" thickBot="1">
      <c r="A113" s="76"/>
      <c r="B113" s="76"/>
      <c r="C113" s="76"/>
      <c r="D113" s="76"/>
      <c r="E113" s="76"/>
      <c r="F113" s="77" t="str">
        <f t="shared" si="32"/>
        <v/>
      </c>
      <c r="G113" s="78"/>
      <c r="H113" s="79" t="str">
        <f>IF(ISNUMBER(C113),VLOOKUP(C113,magasin!A:I,5,FALSE),"")</f>
        <v/>
      </c>
      <c r="I113" s="80"/>
      <c r="J113" s="80"/>
      <c r="K113" s="81"/>
      <c r="L113" s="82" t="str">
        <f t="shared" si="37"/>
        <v/>
      </c>
      <c r="M113" s="83" t="str">
        <f t="shared" si="33"/>
        <v/>
      </c>
      <c r="N113" s="77" t="str">
        <f t="shared" si="36"/>
        <v/>
      </c>
      <c r="O113" s="84"/>
      <c r="P113" s="80"/>
      <c r="Q113" s="80"/>
      <c r="R113" s="80"/>
      <c r="S113" s="82" t="str">
        <f t="shared" si="38"/>
        <v/>
      </c>
      <c r="T113" s="85" t="str">
        <f t="shared" si="34"/>
        <v/>
      </c>
      <c r="U113" s="86" t="str">
        <f t="shared" si="39"/>
        <v/>
      </c>
      <c r="V113" s="87" t="str">
        <f t="shared" si="23"/>
        <v/>
      </c>
      <c r="W113" s="163"/>
      <c r="X113" s="79"/>
      <c r="Y113" s="44" t="str">
        <f t="shared" si="40"/>
        <v/>
      </c>
      <c r="Z113" s="118"/>
      <c r="AA113" s="44" t="str">
        <f t="shared" si="41"/>
        <v/>
      </c>
      <c r="AB113" s="44" t="str">
        <f t="shared" si="42"/>
        <v/>
      </c>
      <c r="AC113" s="79"/>
      <c r="AD113" s="119"/>
      <c r="AE113" s="127" t="str">
        <f t="shared" si="43"/>
        <v/>
      </c>
      <c r="AF113" s="88" t="str">
        <f t="shared" si="35"/>
        <v/>
      </c>
      <c r="AG113" s="125" t="str">
        <f t="shared" si="44"/>
        <v/>
      </c>
    </row>
    <row r="114" spans="1:33" s="89" customFormat="1" ht="30" customHeight="1" thickTop="1" thickBot="1">
      <c r="A114" s="76"/>
      <c r="B114" s="76"/>
      <c r="C114" s="76"/>
      <c r="D114" s="76"/>
      <c r="E114" s="76"/>
      <c r="F114" s="77" t="str">
        <f t="shared" si="32"/>
        <v/>
      </c>
      <c r="G114" s="78"/>
      <c r="H114" s="79" t="str">
        <f>IF(ISNUMBER(C114),VLOOKUP(C114,magasin!A:I,5,FALSE),"")</f>
        <v/>
      </c>
      <c r="I114" s="80"/>
      <c r="J114" s="80"/>
      <c r="K114" s="81"/>
      <c r="L114" s="82" t="str">
        <f t="shared" si="37"/>
        <v/>
      </c>
      <c r="M114" s="83" t="str">
        <f t="shared" si="33"/>
        <v/>
      </c>
      <c r="N114" s="77" t="str">
        <f t="shared" si="36"/>
        <v/>
      </c>
      <c r="O114" s="84"/>
      <c r="P114" s="80"/>
      <c r="Q114" s="80"/>
      <c r="R114" s="80"/>
      <c r="S114" s="82" t="str">
        <f t="shared" si="38"/>
        <v/>
      </c>
      <c r="T114" s="85" t="str">
        <f t="shared" si="34"/>
        <v/>
      </c>
      <c r="U114" s="86" t="str">
        <f t="shared" si="39"/>
        <v/>
      </c>
      <c r="V114" s="87" t="str">
        <f t="shared" si="23"/>
        <v/>
      </c>
      <c r="W114" s="163"/>
      <c r="X114" s="79"/>
      <c r="Y114" s="44" t="str">
        <f t="shared" si="40"/>
        <v/>
      </c>
      <c r="Z114" s="118"/>
      <c r="AA114" s="44" t="str">
        <f t="shared" si="41"/>
        <v/>
      </c>
      <c r="AB114" s="44" t="str">
        <f t="shared" si="42"/>
        <v/>
      </c>
      <c r="AC114" s="79"/>
      <c r="AD114" s="119"/>
      <c r="AE114" s="127" t="str">
        <f t="shared" si="43"/>
        <v/>
      </c>
      <c r="AF114" s="88" t="str">
        <f t="shared" si="35"/>
        <v/>
      </c>
      <c r="AG114" s="125" t="str">
        <f t="shared" si="44"/>
        <v/>
      </c>
    </row>
    <row r="115" spans="1:33" s="89" customFormat="1" ht="30" customHeight="1" thickTop="1" thickBot="1">
      <c r="A115" s="76"/>
      <c r="B115" s="76"/>
      <c r="C115" s="76"/>
      <c r="D115" s="76"/>
      <c r="E115" s="76"/>
      <c r="F115" s="77" t="str">
        <f t="shared" si="32"/>
        <v/>
      </c>
      <c r="G115" s="78"/>
      <c r="H115" s="79" t="str">
        <f>IF(ISNUMBER(C115),VLOOKUP(C115,magasin!A:I,5,FALSE),"")</f>
        <v/>
      </c>
      <c r="I115" s="80"/>
      <c r="J115" s="80"/>
      <c r="K115" s="81"/>
      <c r="L115" s="82" t="str">
        <f t="shared" si="37"/>
        <v/>
      </c>
      <c r="M115" s="83" t="str">
        <f t="shared" si="33"/>
        <v/>
      </c>
      <c r="N115" s="77" t="str">
        <f t="shared" si="36"/>
        <v/>
      </c>
      <c r="O115" s="84"/>
      <c r="P115" s="80"/>
      <c r="Q115" s="80"/>
      <c r="R115" s="80"/>
      <c r="S115" s="82" t="str">
        <f t="shared" si="38"/>
        <v/>
      </c>
      <c r="T115" s="85" t="str">
        <f t="shared" si="34"/>
        <v/>
      </c>
      <c r="U115" s="86" t="str">
        <f t="shared" si="39"/>
        <v/>
      </c>
      <c r="V115" s="87" t="str">
        <f t="shared" si="23"/>
        <v/>
      </c>
      <c r="W115" s="163"/>
      <c r="X115" s="79"/>
      <c r="Y115" s="44" t="str">
        <f t="shared" si="40"/>
        <v/>
      </c>
      <c r="Z115" s="118"/>
      <c r="AA115" s="44" t="str">
        <f t="shared" si="41"/>
        <v/>
      </c>
      <c r="AB115" s="44" t="str">
        <f t="shared" si="42"/>
        <v/>
      </c>
      <c r="AC115" s="79"/>
      <c r="AD115" s="119"/>
      <c r="AE115" s="127" t="str">
        <f t="shared" si="43"/>
        <v/>
      </c>
      <c r="AF115" s="88" t="str">
        <f t="shared" si="35"/>
        <v/>
      </c>
      <c r="AG115" s="125" t="str">
        <f t="shared" si="44"/>
        <v/>
      </c>
    </row>
    <row r="116" spans="1:33" s="89" customFormat="1" ht="30" customHeight="1" thickTop="1" thickBot="1">
      <c r="A116" s="76"/>
      <c r="B116" s="76"/>
      <c r="C116" s="76"/>
      <c r="D116" s="76"/>
      <c r="E116" s="76"/>
      <c r="F116" s="77" t="str">
        <f t="shared" si="32"/>
        <v/>
      </c>
      <c r="G116" s="78"/>
      <c r="H116" s="79" t="str">
        <f>IF(ISNUMBER(C116),VLOOKUP(C116,magasin!A:I,5,FALSE),"")</f>
        <v/>
      </c>
      <c r="I116" s="80"/>
      <c r="J116" s="80"/>
      <c r="K116" s="81"/>
      <c r="L116" s="82" t="str">
        <f t="shared" si="37"/>
        <v/>
      </c>
      <c r="M116" s="83" t="str">
        <f t="shared" si="33"/>
        <v/>
      </c>
      <c r="N116" s="77" t="str">
        <f t="shared" si="36"/>
        <v/>
      </c>
      <c r="O116" s="84"/>
      <c r="P116" s="80"/>
      <c r="Q116" s="80"/>
      <c r="R116" s="80"/>
      <c r="S116" s="82" t="str">
        <f t="shared" si="38"/>
        <v/>
      </c>
      <c r="T116" s="85" t="str">
        <f t="shared" si="34"/>
        <v/>
      </c>
      <c r="U116" s="86" t="str">
        <f t="shared" si="39"/>
        <v/>
      </c>
      <c r="V116" s="87" t="str">
        <f t="shared" si="23"/>
        <v/>
      </c>
      <c r="W116" s="163"/>
      <c r="X116" s="79"/>
      <c r="Y116" s="44" t="str">
        <f t="shared" si="40"/>
        <v/>
      </c>
      <c r="Z116" s="118"/>
      <c r="AA116" s="44" t="str">
        <f t="shared" si="41"/>
        <v/>
      </c>
      <c r="AB116" s="44" t="str">
        <f t="shared" si="42"/>
        <v/>
      </c>
      <c r="AC116" s="79"/>
      <c r="AD116" s="119"/>
      <c r="AE116" s="127" t="str">
        <f t="shared" si="43"/>
        <v/>
      </c>
      <c r="AF116" s="88" t="str">
        <f t="shared" si="35"/>
        <v/>
      </c>
      <c r="AG116" s="125" t="str">
        <f t="shared" si="44"/>
        <v/>
      </c>
    </row>
    <row r="117" spans="1:33" s="89" customFormat="1" ht="30" customHeight="1" thickTop="1" thickBot="1">
      <c r="A117" s="76"/>
      <c r="B117" s="76"/>
      <c r="C117" s="76"/>
      <c r="D117" s="76"/>
      <c r="E117" s="76"/>
      <c r="F117" s="77" t="str">
        <f t="shared" si="32"/>
        <v/>
      </c>
      <c r="G117" s="78"/>
      <c r="H117" s="79" t="str">
        <f>IF(ISNUMBER(C117),VLOOKUP(C117,magasin!A:I,5,FALSE),"")</f>
        <v/>
      </c>
      <c r="I117" s="80"/>
      <c r="J117" s="80"/>
      <c r="K117" s="81"/>
      <c r="L117" s="82" t="str">
        <f t="shared" si="37"/>
        <v/>
      </c>
      <c r="M117" s="83" t="str">
        <f t="shared" si="33"/>
        <v/>
      </c>
      <c r="N117" s="77" t="str">
        <f t="shared" si="36"/>
        <v/>
      </c>
      <c r="O117" s="84"/>
      <c r="P117" s="80"/>
      <c r="Q117" s="80"/>
      <c r="R117" s="80"/>
      <c r="S117" s="82" t="str">
        <f t="shared" si="38"/>
        <v/>
      </c>
      <c r="T117" s="85" t="str">
        <f t="shared" si="34"/>
        <v/>
      </c>
      <c r="U117" s="86" t="str">
        <f t="shared" si="39"/>
        <v/>
      </c>
      <c r="V117" s="87" t="str">
        <f t="shared" si="23"/>
        <v/>
      </c>
      <c r="W117" s="163"/>
      <c r="X117" s="79"/>
      <c r="Y117" s="44" t="str">
        <f t="shared" si="40"/>
        <v/>
      </c>
      <c r="Z117" s="118"/>
      <c r="AA117" s="44" t="str">
        <f t="shared" si="41"/>
        <v/>
      </c>
      <c r="AB117" s="44" t="str">
        <f t="shared" si="42"/>
        <v/>
      </c>
      <c r="AC117" s="79"/>
      <c r="AD117" s="119"/>
      <c r="AE117" s="127" t="str">
        <f t="shared" si="43"/>
        <v/>
      </c>
      <c r="AF117" s="88" t="str">
        <f t="shared" si="35"/>
        <v/>
      </c>
      <c r="AG117" s="125" t="str">
        <f t="shared" si="44"/>
        <v/>
      </c>
    </row>
    <row r="118" spans="1:33" s="89" customFormat="1" ht="30" customHeight="1" thickTop="1" thickBot="1">
      <c r="A118" s="76"/>
      <c r="B118" s="76"/>
      <c r="C118" s="76"/>
      <c r="D118" s="76"/>
      <c r="E118" s="76"/>
      <c r="F118" s="77" t="str">
        <f t="shared" si="32"/>
        <v/>
      </c>
      <c r="G118" s="78"/>
      <c r="H118" s="79" t="str">
        <f>IF(ISNUMBER(C118),VLOOKUP(C118,magasin!A:I,5,FALSE),"")</f>
        <v/>
      </c>
      <c r="I118" s="80"/>
      <c r="J118" s="80"/>
      <c r="K118" s="81"/>
      <c r="L118" s="82" t="str">
        <f t="shared" si="37"/>
        <v/>
      </c>
      <c r="M118" s="83" t="str">
        <f t="shared" si="33"/>
        <v/>
      </c>
      <c r="N118" s="77" t="str">
        <f t="shared" si="36"/>
        <v/>
      </c>
      <c r="O118" s="84"/>
      <c r="P118" s="80"/>
      <c r="Q118" s="80"/>
      <c r="R118" s="80"/>
      <c r="S118" s="82" t="str">
        <f t="shared" si="38"/>
        <v/>
      </c>
      <c r="T118" s="85" t="str">
        <f t="shared" si="34"/>
        <v/>
      </c>
      <c r="U118" s="86" t="str">
        <f t="shared" si="39"/>
        <v/>
      </c>
      <c r="V118" s="87" t="str">
        <f t="shared" si="23"/>
        <v/>
      </c>
      <c r="W118" s="163"/>
      <c r="X118" s="79"/>
      <c r="Y118" s="44" t="str">
        <f t="shared" si="40"/>
        <v/>
      </c>
      <c r="Z118" s="118"/>
      <c r="AA118" s="44" t="str">
        <f t="shared" si="41"/>
        <v/>
      </c>
      <c r="AB118" s="44" t="str">
        <f t="shared" si="42"/>
        <v/>
      </c>
      <c r="AC118" s="79"/>
      <c r="AD118" s="119"/>
      <c r="AE118" s="127" t="str">
        <f t="shared" si="43"/>
        <v/>
      </c>
      <c r="AF118" s="88" t="str">
        <f t="shared" si="35"/>
        <v/>
      </c>
      <c r="AG118" s="125" t="str">
        <f t="shared" si="44"/>
        <v/>
      </c>
    </row>
    <row r="119" spans="1:33" s="89" customFormat="1" ht="30" customHeight="1" thickTop="1" thickBot="1">
      <c r="A119" s="76"/>
      <c r="B119" s="76"/>
      <c r="C119" s="76"/>
      <c r="D119" s="76"/>
      <c r="E119" s="76"/>
      <c r="F119" s="77" t="str">
        <f t="shared" si="32"/>
        <v/>
      </c>
      <c r="G119" s="78"/>
      <c r="H119" s="79" t="str">
        <f>IF(ISNUMBER(C119),VLOOKUP(C119,magasin!A:I,5,FALSE),"")</f>
        <v/>
      </c>
      <c r="I119" s="80"/>
      <c r="J119" s="80"/>
      <c r="K119" s="81"/>
      <c r="L119" s="82" t="str">
        <f t="shared" si="37"/>
        <v/>
      </c>
      <c r="M119" s="83" t="str">
        <f t="shared" si="33"/>
        <v/>
      </c>
      <c r="N119" s="77" t="str">
        <f t="shared" si="36"/>
        <v/>
      </c>
      <c r="O119" s="84"/>
      <c r="P119" s="80"/>
      <c r="Q119" s="80"/>
      <c r="R119" s="80"/>
      <c r="S119" s="82" t="str">
        <f t="shared" si="38"/>
        <v/>
      </c>
      <c r="T119" s="85" t="str">
        <f t="shared" si="34"/>
        <v/>
      </c>
      <c r="U119" s="86" t="str">
        <f t="shared" si="39"/>
        <v/>
      </c>
      <c r="V119" s="87" t="str">
        <f t="shared" si="23"/>
        <v/>
      </c>
      <c r="W119" s="163"/>
      <c r="X119" s="79"/>
      <c r="Y119" s="44" t="str">
        <f t="shared" si="40"/>
        <v/>
      </c>
      <c r="Z119" s="118"/>
      <c r="AA119" s="44" t="str">
        <f t="shared" si="41"/>
        <v/>
      </c>
      <c r="AB119" s="44" t="str">
        <f t="shared" si="42"/>
        <v/>
      </c>
      <c r="AC119" s="79"/>
      <c r="AD119" s="119"/>
      <c r="AE119" s="127" t="str">
        <f t="shared" si="43"/>
        <v/>
      </c>
      <c r="AF119" s="88" t="str">
        <f t="shared" si="35"/>
        <v/>
      </c>
      <c r="AG119" s="125" t="str">
        <f t="shared" si="44"/>
        <v/>
      </c>
    </row>
    <row r="120" spans="1:33" s="89" customFormat="1" ht="30" customHeight="1" thickTop="1" thickBot="1">
      <c r="A120" s="76"/>
      <c r="B120" s="76"/>
      <c r="C120" s="76"/>
      <c r="D120" s="76"/>
      <c r="E120" s="76"/>
      <c r="F120" s="77" t="str">
        <f t="shared" si="32"/>
        <v/>
      </c>
      <c r="G120" s="78"/>
      <c r="H120" s="79" t="str">
        <f>IF(ISNUMBER(C120),VLOOKUP(C120,magasin!A:I,5,FALSE),"")</f>
        <v/>
      </c>
      <c r="I120" s="80"/>
      <c r="J120" s="80"/>
      <c r="K120" s="81"/>
      <c r="L120" s="82" t="str">
        <f t="shared" si="37"/>
        <v/>
      </c>
      <c r="M120" s="83" t="str">
        <f t="shared" si="33"/>
        <v/>
      </c>
      <c r="N120" s="77" t="str">
        <f t="shared" si="36"/>
        <v/>
      </c>
      <c r="O120" s="84"/>
      <c r="P120" s="80"/>
      <c r="Q120" s="80"/>
      <c r="R120" s="80"/>
      <c r="S120" s="82" t="str">
        <f t="shared" si="38"/>
        <v/>
      </c>
      <c r="T120" s="85" t="str">
        <f t="shared" si="34"/>
        <v/>
      </c>
      <c r="U120" s="86" t="str">
        <f t="shared" si="39"/>
        <v/>
      </c>
      <c r="V120" s="87" t="str">
        <f t="shared" si="23"/>
        <v/>
      </c>
      <c r="W120" s="163"/>
      <c r="X120" s="79"/>
      <c r="Y120" s="44" t="str">
        <f t="shared" si="40"/>
        <v/>
      </c>
      <c r="Z120" s="118"/>
      <c r="AA120" s="44" t="str">
        <f t="shared" si="41"/>
        <v/>
      </c>
      <c r="AB120" s="44" t="str">
        <f t="shared" si="42"/>
        <v/>
      </c>
      <c r="AC120" s="79"/>
      <c r="AD120" s="119"/>
      <c r="AE120" s="127" t="str">
        <f t="shared" si="43"/>
        <v/>
      </c>
      <c r="AF120" s="88" t="str">
        <f t="shared" si="35"/>
        <v/>
      </c>
      <c r="AG120" s="125" t="str">
        <f t="shared" si="44"/>
        <v/>
      </c>
    </row>
    <row r="121" spans="1:33" s="89" customFormat="1" ht="30" customHeight="1" thickTop="1" thickBot="1">
      <c r="A121" s="76"/>
      <c r="B121" s="76"/>
      <c r="C121" s="76"/>
      <c r="D121" s="76"/>
      <c r="E121" s="76"/>
      <c r="F121" s="77" t="str">
        <f t="shared" si="32"/>
        <v/>
      </c>
      <c r="G121" s="78"/>
      <c r="H121" s="79" t="str">
        <f>IF(ISNUMBER(C121),VLOOKUP(C121,magasin!A:I,5,FALSE),"")</f>
        <v/>
      </c>
      <c r="I121" s="80"/>
      <c r="J121" s="80"/>
      <c r="K121" s="81"/>
      <c r="L121" s="82" t="str">
        <f t="shared" si="37"/>
        <v/>
      </c>
      <c r="M121" s="83" t="str">
        <f t="shared" si="33"/>
        <v/>
      </c>
      <c r="N121" s="77" t="str">
        <f t="shared" si="36"/>
        <v/>
      </c>
      <c r="O121" s="84"/>
      <c r="P121" s="80"/>
      <c r="Q121" s="80"/>
      <c r="R121" s="80"/>
      <c r="S121" s="82" t="str">
        <f t="shared" si="38"/>
        <v/>
      </c>
      <c r="T121" s="85" t="str">
        <f t="shared" si="34"/>
        <v/>
      </c>
      <c r="U121" s="86" t="str">
        <f t="shared" si="39"/>
        <v/>
      </c>
      <c r="V121" s="87" t="str">
        <f t="shared" si="23"/>
        <v/>
      </c>
      <c r="W121" s="163"/>
      <c r="X121" s="79"/>
      <c r="Y121" s="44" t="str">
        <f t="shared" si="40"/>
        <v/>
      </c>
      <c r="Z121" s="118"/>
      <c r="AA121" s="44" t="str">
        <f t="shared" si="41"/>
        <v/>
      </c>
      <c r="AB121" s="44" t="str">
        <f t="shared" si="42"/>
        <v/>
      </c>
      <c r="AC121" s="79"/>
      <c r="AD121" s="119"/>
      <c r="AE121" s="127" t="str">
        <f t="shared" si="43"/>
        <v/>
      </c>
      <c r="AF121" s="88" t="str">
        <f t="shared" si="35"/>
        <v/>
      </c>
      <c r="AG121" s="125" t="str">
        <f t="shared" si="44"/>
        <v/>
      </c>
    </row>
    <row r="122" spans="1:33" s="89" customFormat="1" ht="30" customHeight="1" thickTop="1" thickBot="1">
      <c r="A122" s="76"/>
      <c r="B122" s="76"/>
      <c r="C122" s="76"/>
      <c r="D122" s="76"/>
      <c r="E122" s="76"/>
      <c r="F122" s="77" t="str">
        <f t="shared" si="32"/>
        <v/>
      </c>
      <c r="G122" s="78"/>
      <c r="H122" s="79" t="str">
        <f>IF(ISNUMBER(C122),VLOOKUP(C122,magasin!A:I,5,FALSE),"")</f>
        <v/>
      </c>
      <c r="I122" s="80"/>
      <c r="J122" s="80"/>
      <c r="K122" s="81"/>
      <c r="L122" s="82" t="str">
        <f t="shared" si="37"/>
        <v/>
      </c>
      <c r="M122" s="83" t="str">
        <f t="shared" si="33"/>
        <v/>
      </c>
      <c r="N122" s="77" t="str">
        <f t="shared" si="36"/>
        <v/>
      </c>
      <c r="O122" s="84"/>
      <c r="P122" s="80"/>
      <c r="Q122" s="80"/>
      <c r="R122" s="80"/>
      <c r="S122" s="82" t="str">
        <f t="shared" si="38"/>
        <v/>
      </c>
      <c r="T122" s="85" t="str">
        <f t="shared" si="34"/>
        <v/>
      </c>
      <c r="U122" s="86" t="str">
        <f t="shared" si="39"/>
        <v/>
      </c>
      <c r="V122" s="87" t="str">
        <f t="shared" ref="V122:V155" si="45">IF(ISNUMBER(U122),U122-$U$1,"")</f>
        <v/>
      </c>
      <c r="W122" s="163"/>
      <c r="X122" s="79"/>
      <c r="Y122" s="44" t="str">
        <f t="shared" si="40"/>
        <v/>
      </c>
      <c r="Z122" s="118"/>
      <c r="AA122" s="44" t="str">
        <f t="shared" si="41"/>
        <v/>
      </c>
      <c r="AB122" s="44" t="str">
        <f t="shared" si="42"/>
        <v/>
      </c>
      <c r="AC122" s="79"/>
      <c r="AD122" s="119"/>
      <c r="AE122" s="127" t="str">
        <f t="shared" si="43"/>
        <v/>
      </c>
      <c r="AF122" s="88" t="str">
        <f t="shared" si="35"/>
        <v/>
      </c>
      <c r="AG122" s="125" t="str">
        <f t="shared" si="44"/>
        <v/>
      </c>
    </row>
    <row r="123" spans="1:33" s="89" customFormat="1" ht="30" customHeight="1" thickTop="1" thickBot="1">
      <c r="A123" s="76"/>
      <c r="B123" s="76"/>
      <c r="C123" s="76"/>
      <c r="D123" s="76"/>
      <c r="E123" s="76"/>
      <c r="F123" s="77" t="str">
        <f t="shared" si="32"/>
        <v/>
      </c>
      <c r="G123" s="78"/>
      <c r="H123" s="79" t="str">
        <f>IF(ISNUMBER(C123),VLOOKUP(C123,magasin!A:I,5,FALSE),"")</f>
        <v/>
      </c>
      <c r="I123" s="80"/>
      <c r="J123" s="80"/>
      <c r="K123" s="81"/>
      <c r="L123" s="82" t="str">
        <f t="shared" si="37"/>
        <v/>
      </c>
      <c r="M123" s="83" t="str">
        <f t="shared" si="33"/>
        <v/>
      </c>
      <c r="N123" s="77" t="str">
        <f t="shared" si="36"/>
        <v/>
      </c>
      <c r="O123" s="84"/>
      <c r="P123" s="80"/>
      <c r="Q123" s="80"/>
      <c r="R123" s="80"/>
      <c r="S123" s="82" t="str">
        <f t="shared" si="38"/>
        <v/>
      </c>
      <c r="T123" s="85" t="str">
        <f t="shared" si="34"/>
        <v/>
      </c>
      <c r="U123" s="86" t="str">
        <f t="shared" si="39"/>
        <v/>
      </c>
      <c r="V123" s="87" t="str">
        <f t="shared" si="45"/>
        <v/>
      </c>
      <c r="W123" s="163"/>
      <c r="X123" s="79"/>
      <c r="Y123" s="44" t="str">
        <f t="shared" si="40"/>
        <v/>
      </c>
      <c r="Z123" s="118"/>
      <c r="AA123" s="44" t="str">
        <f t="shared" si="41"/>
        <v/>
      </c>
      <c r="AB123" s="44" t="str">
        <f t="shared" si="42"/>
        <v/>
      </c>
      <c r="AC123" s="79"/>
      <c r="AD123" s="119"/>
      <c r="AE123" s="127" t="str">
        <f t="shared" si="43"/>
        <v/>
      </c>
      <c r="AF123" s="88" t="str">
        <f t="shared" si="35"/>
        <v/>
      </c>
      <c r="AG123" s="125" t="str">
        <f t="shared" si="44"/>
        <v/>
      </c>
    </row>
    <row r="124" spans="1:33" s="89" customFormat="1" ht="30" customHeight="1" thickTop="1" thickBot="1">
      <c r="A124" s="76"/>
      <c r="B124" s="76"/>
      <c r="C124" s="76"/>
      <c r="D124" s="76"/>
      <c r="E124" s="76"/>
      <c r="F124" s="77" t="str">
        <f t="shared" si="32"/>
        <v/>
      </c>
      <c r="G124" s="78"/>
      <c r="H124" s="79" t="str">
        <f>IF(ISNUMBER(C124),VLOOKUP(C124,magasin!A:I,5,FALSE),"")</f>
        <v/>
      </c>
      <c r="I124" s="80"/>
      <c r="J124" s="80"/>
      <c r="K124" s="81"/>
      <c r="L124" s="82" t="str">
        <f t="shared" si="37"/>
        <v/>
      </c>
      <c r="M124" s="83" t="str">
        <f t="shared" si="33"/>
        <v/>
      </c>
      <c r="N124" s="77" t="str">
        <f t="shared" si="36"/>
        <v/>
      </c>
      <c r="O124" s="84"/>
      <c r="P124" s="80"/>
      <c r="Q124" s="80"/>
      <c r="R124" s="80"/>
      <c r="S124" s="82" t="str">
        <f t="shared" si="38"/>
        <v/>
      </c>
      <c r="T124" s="85" t="str">
        <f t="shared" si="34"/>
        <v/>
      </c>
      <c r="U124" s="86" t="str">
        <f t="shared" si="39"/>
        <v/>
      </c>
      <c r="V124" s="87" t="str">
        <f t="shared" si="45"/>
        <v/>
      </c>
      <c r="W124" s="163"/>
      <c r="X124" s="79"/>
      <c r="Y124" s="44" t="str">
        <f t="shared" si="40"/>
        <v/>
      </c>
      <c r="Z124" s="118"/>
      <c r="AA124" s="44" t="str">
        <f t="shared" si="41"/>
        <v/>
      </c>
      <c r="AB124" s="44" t="str">
        <f t="shared" si="42"/>
        <v/>
      </c>
      <c r="AC124" s="79"/>
      <c r="AD124" s="119"/>
      <c r="AE124" s="127" t="str">
        <f t="shared" si="43"/>
        <v/>
      </c>
      <c r="AF124" s="88" t="str">
        <f t="shared" si="35"/>
        <v/>
      </c>
      <c r="AG124" s="125" t="str">
        <f t="shared" si="44"/>
        <v/>
      </c>
    </row>
    <row r="125" spans="1:33" s="89" customFormat="1" ht="30" customHeight="1" thickTop="1" thickBot="1">
      <c r="A125" s="76"/>
      <c r="B125" s="76"/>
      <c r="C125" s="76"/>
      <c r="D125" s="76"/>
      <c r="E125" s="76"/>
      <c r="F125" s="77" t="str">
        <f t="shared" si="32"/>
        <v/>
      </c>
      <c r="G125" s="78"/>
      <c r="H125" s="79" t="str">
        <f>IF(ISNUMBER(C125),VLOOKUP(C125,magasin!A:I,5,FALSE),"")</f>
        <v/>
      </c>
      <c r="I125" s="80"/>
      <c r="J125" s="80"/>
      <c r="K125" s="81"/>
      <c r="L125" s="82" t="str">
        <f t="shared" si="37"/>
        <v/>
      </c>
      <c r="M125" s="83" t="str">
        <f t="shared" si="33"/>
        <v/>
      </c>
      <c r="N125" s="77" t="str">
        <f t="shared" si="36"/>
        <v/>
      </c>
      <c r="O125" s="84"/>
      <c r="P125" s="80"/>
      <c r="Q125" s="80"/>
      <c r="R125" s="80"/>
      <c r="S125" s="82" t="str">
        <f t="shared" si="38"/>
        <v/>
      </c>
      <c r="T125" s="85" t="str">
        <f t="shared" si="34"/>
        <v/>
      </c>
      <c r="U125" s="86" t="str">
        <f t="shared" si="39"/>
        <v/>
      </c>
      <c r="V125" s="87" t="str">
        <f t="shared" si="45"/>
        <v/>
      </c>
      <c r="W125" s="163"/>
      <c r="X125" s="79"/>
      <c r="Y125" s="44" t="str">
        <f t="shared" si="40"/>
        <v/>
      </c>
      <c r="Z125" s="118"/>
      <c r="AA125" s="44" t="str">
        <f t="shared" si="41"/>
        <v/>
      </c>
      <c r="AB125" s="44" t="str">
        <f t="shared" si="42"/>
        <v/>
      </c>
      <c r="AC125" s="79"/>
      <c r="AD125" s="119"/>
      <c r="AE125" s="127" t="str">
        <f t="shared" si="43"/>
        <v/>
      </c>
      <c r="AF125" s="88" t="str">
        <f t="shared" si="35"/>
        <v/>
      </c>
      <c r="AG125" s="125" t="str">
        <f t="shared" si="44"/>
        <v/>
      </c>
    </row>
    <row r="126" spans="1:33" s="89" customFormat="1" ht="30" customHeight="1" thickTop="1" thickBot="1">
      <c r="A126" s="76"/>
      <c r="B126" s="76"/>
      <c r="C126" s="76"/>
      <c r="D126" s="76"/>
      <c r="E126" s="76"/>
      <c r="F126" s="77" t="str">
        <f t="shared" si="32"/>
        <v/>
      </c>
      <c r="G126" s="78"/>
      <c r="H126" s="79" t="str">
        <f>IF(ISNUMBER(C126),VLOOKUP(C126,magasin!A:I,5,FALSE),"")</f>
        <v/>
      </c>
      <c r="I126" s="80"/>
      <c r="J126" s="80"/>
      <c r="K126" s="81"/>
      <c r="L126" s="82" t="str">
        <f t="shared" si="37"/>
        <v/>
      </c>
      <c r="M126" s="83" t="str">
        <f t="shared" si="33"/>
        <v/>
      </c>
      <c r="N126" s="77" t="str">
        <f t="shared" si="36"/>
        <v/>
      </c>
      <c r="O126" s="84"/>
      <c r="P126" s="80"/>
      <c r="Q126" s="80"/>
      <c r="R126" s="80"/>
      <c r="S126" s="82" t="str">
        <f t="shared" si="38"/>
        <v/>
      </c>
      <c r="T126" s="85" t="str">
        <f t="shared" si="34"/>
        <v/>
      </c>
      <c r="U126" s="86" t="str">
        <f t="shared" si="39"/>
        <v/>
      </c>
      <c r="V126" s="87" t="str">
        <f t="shared" si="45"/>
        <v/>
      </c>
      <c r="W126" s="163"/>
      <c r="X126" s="79"/>
      <c r="Y126" s="44" t="str">
        <f t="shared" si="40"/>
        <v/>
      </c>
      <c r="Z126" s="118"/>
      <c r="AA126" s="44" t="str">
        <f t="shared" si="41"/>
        <v/>
      </c>
      <c r="AB126" s="44" t="str">
        <f t="shared" si="42"/>
        <v/>
      </c>
      <c r="AC126" s="79"/>
      <c r="AD126" s="119"/>
      <c r="AE126" s="127" t="str">
        <f t="shared" si="43"/>
        <v/>
      </c>
      <c r="AF126" s="88" t="str">
        <f t="shared" si="35"/>
        <v/>
      </c>
      <c r="AG126" s="125" t="str">
        <f t="shared" si="44"/>
        <v/>
      </c>
    </row>
    <row r="127" spans="1:33" s="89" customFormat="1" ht="30" customHeight="1" thickTop="1" thickBot="1">
      <c r="A127" s="76"/>
      <c r="B127" s="76"/>
      <c r="C127" s="76"/>
      <c r="D127" s="76"/>
      <c r="E127" s="76"/>
      <c r="F127" s="77" t="str">
        <f t="shared" si="32"/>
        <v/>
      </c>
      <c r="G127" s="78"/>
      <c r="H127" s="79" t="str">
        <f>IF(ISNUMBER(C127),VLOOKUP(C127,magasin!A:I,5,FALSE),"")</f>
        <v/>
      </c>
      <c r="I127" s="80"/>
      <c r="J127" s="80"/>
      <c r="K127" s="81"/>
      <c r="L127" s="82" t="str">
        <f t="shared" si="37"/>
        <v/>
      </c>
      <c r="M127" s="83" t="str">
        <f t="shared" si="33"/>
        <v/>
      </c>
      <c r="N127" s="77" t="str">
        <f t="shared" si="36"/>
        <v/>
      </c>
      <c r="O127" s="84"/>
      <c r="P127" s="80"/>
      <c r="Q127" s="80"/>
      <c r="R127" s="80"/>
      <c r="S127" s="82" t="str">
        <f t="shared" si="38"/>
        <v/>
      </c>
      <c r="T127" s="85" t="str">
        <f t="shared" si="34"/>
        <v/>
      </c>
      <c r="U127" s="86" t="str">
        <f t="shared" si="39"/>
        <v/>
      </c>
      <c r="V127" s="87" t="str">
        <f t="shared" si="45"/>
        <v/>
      </c>
      <c r="W127" s="163"/>
      <c r="X127" s="79"/>
      <c r="Y127" s="44" t="str">
        <f t="shared" si="40"/>
        <v/>
      </c>
      <c r="Z127" s="118"/>
      <c r="AA127" s="44" t="str">
        <f t="shared" si="41"/>
        <v/>
      </c>
      <c r="AB127" s="44" t="str">
        <f t="shared" si="42"/>
        <v/>
      </c>
      <c r="AC127" s="79"/>
      <c r="AD127" s="119"/>
      <c r="AE127" s="127" t="str">
        <f t="shared" si="43"/>
        <v/>
      </c>
      <c r="AF127" s="88" t="str">
        <f t="shared" si="35"/>
        <v/>
      </c>
      <c r="AG127" s="125" t="str">
        <f t="shared" si="44"/>
        <v/>
      </c>
    </row>
    <row r="128" spans="1:33" s="89" customFormat="1" ht="30" customHeight="1" thickTop="1" thickBot="1">
      <c r="A128" s="76"/>
      <c r="B128" s="76"/>
      <c r="C128" s="76"/>
      <c r="D128" s="76"/>
      <c r="E128" s="76"/>
      <c r="F128" s="77" t="str">
        <f t="shared" si="32"/>
        <v/>
      </c>
      <c r="G128" s="78"/>
      <c r="H128" s="79" t="str">
        <f>IF(ISNUMBER(C128),VLOOKUP(C128,magasin!A:I,5,FALSE),"")</f>
        <v/>
      </c>
      <c r="I128" s="80"/>
      <c r="J128" s="80"/>
      <c r="K128" s="81"/>
      <c r="L128" s="82" t="str">
        <f t="shared" si="37"/>
        <v/>
      </c>
      <c r="M128" s="83" t="str">
        <f t="shared" si="33"/>
        <v/>
      </c>
      <c r="N128" s="77" t="str">
        <f t="shared" si="36"/>
        <v/>
      </c>
      <c r="O128" s="84"/>
      <c r="P128" s="80"/>
      <c r="Q128" s="80"/>
      <c r="R128" s="80"/>
      <c r="S128" s="82" t="str">
        <f t="shared" si="38"/>
        <v/>
      </c>
      <c r="T128" s="85" t="str">
        <f t="shared" si="34"/>
        <v/>
      </c>
      <c r="U128" s="86" t="str">
        <f t="shared" si="39"/>
        <v/>
      </c>
      <c r="V128" s="87" t="str">
        <f t="shared" si="45"/>
        <v/>
      </c>
      <c r="W128" s="163"/>
      <c r="X128" s="79"/>
      <c r="Y128" s="44" t="str">
        <f t="shared" si="40"/>
        <v/>
      </c>
      <c r="Z128" s="118"/>
      <c r="AA128" s="44" t="str">
        <f t="shared" si="41"/>
        <v/>
      </c>
      <c r="AB128" s="44" t="str">
        <f t="shared" si="42"/>
        <v/>
      </c>
      <c r="AC128" s="79"/>
      <c r="AD128" s="119"/>
      <c r="AE128" s="127" t="str">
        <f t="shared" si="43"/>
        <v/>
      </c>
      <c r="AF128" s="88" t="str">
        <f t="shared" si="35"/>
        <v/>
      </c>
      <c r="AG128" s="125" t="str">
        <f t="shared" si="44"/>
        <v/>
      </c>
    </row>
    <row r="129" spans="1:33" s="89" customFormat="1" ht="30" customHeight="1" thickTop="1" thickBot="1">
      <c r="A129" s="76"/>
      <c r="B129" s="76"/>
      <c r="C129" s="76"/>
      <c r="D129" s="76"/>
      <c r="E129" s="76"/>
      <c r="F129" s="77" t="str">
        <f t="shared" si="32"/>
        <v/>
      </c>
      <c r="G129" s="78"/>
      <c r="H129" s="79" t="str">
        <f>IF(ISNUMBER(C129),VLOOKUP(C129,magasin!A:I,5,FALSE),"")</f>
        <v/>
      </c>
      <c r="I129" s="80"/>
      <c r="J129" s="80"/>
      <c r="K129" s="81"/>
      <c r="L129" s="82" t="str">
        <f t="shared" si="37"/>
        <v/>
      </c>
      <c r="M129" s="83" t="str">
        <f t="shared" si="33"/>
        <v/>
      </c>
      <c r="N129" s="77" t="str">
        <f t="shared" si="36"/>
        <v/>
      </c>
      <c r="O129" s="84"/>
      <c r="P129" s="80"/>
      <c r="Q129" s="80"/>
      <c r="R129" s="80"/>
      <c r="S129" s="82" t="str">
        <f t="shared" si="38"/>
        <v/>
      </c>
      <c r="T129" s="85" t="str">
        <f t="shared" si="34"/>
        <v/>
      </c>
      <c r="U129" s="86" t="str">
        <f t="shared" si="39"/>
        <v/>
      </c>
      <c r="V129" s="87" t="str">
        <f t="shared" si="45"/>
        <v/>
      </c>
      <c r="W129" s="163"/>
      <c r="X129" s="79"/>
      <c r="Y129" s="44" t="str">
        <f t="shared" si="40"/>
        <v/>
      </c>
      <c r="Z129" s="118"/>
      <c r="AA129" s="44" t="str">
        <f t="shared" si="41"/>
        <v/>
      </c>
      <c r="AB129" s="44" t="str">
        <f t="shared" si="42"/>
        <v/>
      </c>
      <c r="AC129" s="79"/>
      <c r="AD129" s="119"/>
      <c r="AE129" s="127" t="str">
        <f t="shared" si="43"/>
        <v/>
      </c>
      <c r="AF129" s="88" t="str">
        <f t="shared" si="35"/>
        <v/>
      </c>
      <c r="AG129" s="125" t="str">
        <f t="shared" si="44"/>
        <v/>
      </c>
    </row>
    <row r="130" spans="1:33" s="89" customFormat="1" ht="30" customHeight="1" thickTop="1" thickBot="1">
      <c r="A130" s="76"/>
      <c r="B130" s="76"/>
      <c r="C130" s="76"/>
      <c r="D130" s="76"/>
      <c r="E130" s="76"/>
      <c r="F130" s="77" t="str">
        <f t="shared" si="32"/>
        <v/>
      </c>
      <c r="G130" s="78"/>
      <c r="H130" s="79" t="str">
        <f>IF(ISNUMBER(C130),VLOOKUP(C130,magasin!A:I,5,FALSE),"")</f>
        <v/>
      </c>
      <c r="I130" s="80"/>
      <c r="J130" s="80"/>
      <c r="K130" s="81"/>
      <c r="L130" s="82" t="str">
        <f t="shared" si="37"/>
        <v/>
      </c>
      <c r="M130" s="83" t="str">
        <f t="shared" si="33"/>
        <v/>
      </c>
      <c r="N130" s="77" t="str">
        <f t="shared" si="36"/>
        <v/>
      </c>
      <c r="O130" s="84"/>
      <c r="P130" s="80"/>
      <c r="Q130" s="80"/>
      <c r="R130" s="80"/>
      <c r="S130" s="82" t="str">
        <f t="shared" si="38"/>
        <v/>
      </c>
      <c r="T130" s="85" t="str">
        <f t="shared" si="34"/>
        <v/>
      </c>
      <c r="U130" s="86" t="str">
        <f t="shared" si="39"/>
        <v/>
      </c>
      <c r="V130" s="87" t="str">
        <f t="shared" si="45"/>
        <v/>
      </c>
      <c r="W130" s="163"/>
      <c r="X130" s="79"/>
      <c r="Y130" s="44" t="str">
        <f t="shared" si="40"/>
        <v/>
      </c>
      <c r="Z130" s="118"/>
      <c r="AA130" s="44" t="str">
        <f t="shared" si="41"/>
        <v/>
      </c>
      <c r="AB130" s="44" t="str">
        <f t="shared" si="42"/>
        <v/>
      </c>
      <c r="AC130" s="79"/>
      <c r="AD130" s="119"/>
      <c r="AE130" s="127" t="str">
        <f t="shared" si="43"/>
        <v/>
      </c>
      <c r="AF130" s="88" t="str">
        <f t="shared" si="35"/>
        <v/>
      </c>
      <c r="AG130" s="125" t="str">
        <f t="shared" si="44"/>
        <v/>
      </c>
    </row>
    <row r="131" spans="1:33" s="89" customFormat="1" ht="30" customHeight="1" thickTop="1" thickBot="1">
      <c r="A131" s="76"/>
      <c r="B131" s="76"/>
      <c r="C131" s="76"/>
      <c r="D131" s="76"/>
      <c r="E131" s="76"/>
      <c r="F131" s="77" t="str">
        <f t="shared" si="32"/>
        <v/>
      </c>
      <c r="G131" s="78"/>
      <c r="H131" s="79" t="str">
        <f>IF(ISNUMBER(C131),VLOOKUP(C131,magasin!A:I,5,FALSE),"")</f>
        <v/>
      </c>
      <c r="I131" s="80"/>
      <c r="J131" s="80"/>
      <c r="K131" s="81"/>
      <c r="L131" s="82" t="str">
        <f t="shared" si="37"/>
        <v/>
      </c>
      <c r="M131" s="83" t="str">
        <f t="shared" si="33"/>
        <v/>
      </c>
      <c r="N131" s="77" t="str">
        <f t="shared" si="36"/>
        <v/>
      </c>
      <c r="O131" s="84"/>
      <c r="P131" s="80"/>
      <c r="Q131" s="80"/>
      <c r="R131" s="80"/>
      <c r="S131" s="82" t="str">
        <f t="shared" si="38"/>
        <v/>
      </c>
      <c r="T131" s="85" t="str">
        <f t="shared" si="34"/>
        <v/>
      </c>
      <c r="U131" s="86" t="str">
        <f t="shared" si="39"/>
        <v/>
      </c>
      <c r="V131" s="87" t="str">
        <f t="shared" si="45"/>
        <v/>
      </c>
      <c r="W131" s="163"/>
      <c r="X131" s="79"/>
      <c r="Y131" s="44" t="str">
        <f t="shared" si="40"/>
        <v/>
      </c>
      <c r="Z131" s="118"/>
      <c r="AA131" s="44" t="str">
        <f t="shared" si="41"/>
        <v/>
      </c>
      <c r="AB131" s="44" t="str">
        <f t="shared" si="42"/>
        <v/>
      </c>
      <c r="AC131" s="79"/>
      <c r="AD131" s="119"/>
      <c r="AE131" s="127" t="str">
        <f t="shared" si="43"/>
        <v/>
      </c>
      <c r="AF131" s="88" t="str">
        <f t="shared" si="35"/>
        <v/>
      </c>
      <c r="AG131" s="125" t="str">
        <f t="shared" si="44"/>
        <v/>
      </c>
    </row>
    <row r="132" spans="1:33" s="89" customFormat="1" ht="30" customHeight="1" thickTop="1" thickBot="1">
      <c r="A132" s="76"/>
      <c r="B132" s="76"/>
      <c r="C132" s="76"/>
      <c r="D132" s="76"/>
      <c r="E132" s="76"/>
      <c r="F132" s="77" t="str">
        <f t="shared" si="32"/>
        <v/>
      </c>
      <c r="G132" s="78"/>
      <c r="H132" s="79" t="str">
        <f>IF(ISNUMBER(C132),VLOOKUP(C132,magasin!A:I,5,FALSE),"")</f>
        <v/>
      </c>
      <c r="I132" s="80"/>
      <c r="J132" s="80"/>
      <c r="K132" s="81"/>
      <c r="L132" s="82" t="str">
        <f t="shared" si="37"/>
        <v/>
      </c>
      <c r="M132" s="83" t="str">
        <f t="shared" si="33"/>
        <v/>
      </c>
      <c r="N132" s="77" t="str">
        <f t="shared" si="36"/>
        <v/>
      </c>
      <c r="O132" s="84"/>
      <c r="P132" s="80"/>
      <c r="Q132" s="80"/>
      <c r="R132" s="80"/>
      <c r="S132" s="82" t="str">
        <f t="shared" si="38"/>
        <v/>
      </c>
      <c r="T132" s="85" t="str">
        <f t="shared" si="34"/>
        <v/>
      </c>
      <c r="U132" s="86" t="str">
        <f t="shared" si="39"/>
        <v/>
      </c>
      <c r="V132" s="87" t="str">
        <f t="shared" si="45"/>
        <v/>
      </c>
      <c r="W132" s="163"/>
      <c r="X132" s="79"/>
      <c r="Y132" s="44" t="str">
        <f t="shared" si="40"/>
        <v/>
      </c>
      <c r="Z132" s="118"/>
      <c r="AA132" s="44" t="str">
        <f t="shared" si="41"/>
        <v/>
      </c>
      <c r="AB132" s="44" t="str">
        <f t="shared" si="42"/>
        <v/>
      </c>
      <c r="AC132" s="79"/>
      <c r="AD132" s="119"/>
      <c r="AE132" s="127" t="str">
        <f t="shared" si="43"/>
        <v/>
      </c>
      <c r="AF132" s="88" t="str">
        <f t="shared" si="35"/>
        <v/>
      </c>
      <c r="AG132" s="125" t="str">
        <f t="shared" si="44"/>
        <v/>
      </c>
    </row>
    <row r="133" spans="1:33" s="89" customFormat="1" ht="30" customHeight="1" thickTop="1" thickBot="1">
      <c r="A133" s="76"/>
      <c r="B133" s="76"/>
      <c r="C133" s="76"/>
      <c r="D133" s="76"/>
      <c r="E133" s="76"/>
      <c r="F133" s="77" t="str">
        <f t="shared" si="32"/>
        <v/>
      </c>
      <c r="G133" s="78"/>
      <c r="H133" s="79" t="str">
        <f>IF(ISNUMBER(C133),VLOOKUP(C133,magasin!A:I,5,FALSE),"")</f>
        <v/>
      </c>
      <c r="I133" s="80"/>
      <c r="J133" s="80"/>
      <c r="K133" s="81"/>
      <c r="L133" s="82" t="str">
        <f t="shared" ref="L133:L155" si="46">IF(AND(ISNUMBER(H133),ISNUMBER(J133),ISNUMBER(B133)),(J133-H133)/B133,"")</f>
        <v/>
      </c>
      <c r="M133" s="83" t="str">
        <f t="shared" si="33"/>
        <v/>
      </c>
      <c r="N133" s="77" t="str">
        <f t="shared" si="36"/>
        <v/>
      </c>
      <c r="O133" s="84"/>
      <c r="P133" s="80"/>
      <c r="Q133" s="80"/>
      <c r="R133" s="80"/>
      <c r="S133" s="82" t="str">
        <f t="shared" ref="S133:S164" si="47">IF(AND(ISNUMBER(Q133),ISNUMBER(R133),ISNUMBER(B133)),(R133-Q133)/B133,"")</f>
        <v/>
      </c>
      <c r="T133" s="85" t="str">
        <f t="shared" si="34"/>
        <v/>
      </c>
      <c r="U133" s="86" t="str">
        <f t="shared" ref="U133:U155" si="48">IF(AND(ISNUMBER(H133),ISNUMBER(B133)),H133+B133,"")</f>
        <v/>
      </c>
      <c r="V133" s="87" t="str">
        <f t="shared" si="45"/>
        <v/>
      </c>
      <c r="W133" s="163"/>
      <c r="X133" s="79"/>
      <c r="Y133" s="44" t="str">
        <f t="shared" ref="Y133:Y164" si="49">+IF(AND(ISNUMBER(X133),ISNUMBER(R133),ISNUMBER(H133),ISNUMBER(B133)),(X133-MAX(R133,H133))/B133,"")</f>
        <v/>
      </c>
      <c r="Z133" s="118"/>
      <c r="AA133" s="44" t="str">
        <f t="shared" ref="AA133:AA164" si="50">+IF(AND(ISNUMBER(Z133),ISNUMBER(X133),ISNUMBER(B133)),(Z133-X133)/B133,"")</f>
        <v/>
      </c>
      <c r="AB133" s="44" t="str">
        <f t="shared" ref="AB133:AB164" si="51">IF(AND(ISNUMBER(Z133),ISNUMBER(AC133),ISNUMBER(B133)),(AC133-Z133)/B133,"")</f>
        <v/>
      </c>
      <c r="AC133" s="79"/>
      <c r="AD133" s="119"/>
      <c r="AE133" s="127" t="str">
        <f t="shared" ref="AE133:AE164" si="52">IF(AND(ISNUMBER(H133),ISNUMBER(B133),ISNUMBER(AD133)),(AD133-H133)/B133,"")</f>
        <v/>
      </c>
      <c r="AF133" s="88" t="str">
        <f t="shared" si="35"/>
        <v/>
      </c>
      <c r="AG133" s="125" t="str">
        <f t="shared" ref="AG133:AG155" si="53">+IF(AND(ISNUMBER(K133),ISNUMBER(AE133),AE133&gt;100%),K133*10%,"")</f>
        <v/>
      </c>
    </row>
    <row r="134" spans="1:33" s="89" customFormat="1" ht="30" customHeight="1" thickTop="1" thickBot="1">
      <c r="A134" s="76"/>
      <c r="B134" s="76"/>
      <c r="C134" s="76"/>
      <c r="D134" s="76"/>
      <c r="E134" s="76"/>
      <c r="F134" s="77" t="str">
        <f t="shared" ref="F134:F155" si="54">IF(AND(ISBLANK(J134),ISNUMBER(I134),ISNUMBER(P134)),"Réclamer Réception",IF(AND(ISNUMBER(P134),ISBLANK(I134),ISBLANK(J134)),"Absence de Réception",IF(AND(ISNUMBER(I134),ISNUMBER(J134),ISNUMBER(P134)),"Réceptionner","")))</f>
        <v/>
      </c>
      <c r="G134" s="78"/>
      <c r="H134" s="79" t="str">
        <f>IF(ISNUMBER(C134),VLOOKUP(C134,magasin!A:I,5,FALSE),"")</f>
        <v/>
      </c>
      <c r="I134" s="80"/>
      <c r="J134" s="80"/>
      <c r="K134" s="81"/>
      <c r="L134" s="82" t="str">
        <f t="shared" si="46"/>
        <v/>
      </c>
      <c r="M134" s="83" t="str">
        <f t="shared" ref="M134:M155" si="55">IF(AND(L134&lt;30%,ISNUMBER(L134)),"à temps",IF(L134="","","Retard de paiement éventuel dû au retard du traitement de la réception"))</f>
        <v/>
      </c>
      <c r="N134" s="77" t="str">
        <f t="shared" si="36"/>
        <v/>
      </c>
      <c r="O134" s="84"/>
      <c r="P134" s="80"/>
      <c r="Q134" s="80"/>
      <c r="R134" s="80"/>
      <c r="S134" s="82" t="str">
        <f t="shared" si="47"/>
        <v/>
      </c>
      <c r="T134" s="85" t="str">
        <f t="shared" ref="T134:T155" si="56">IF(AND(ISNUMBER(Q134),ISNUMBER(R134)),R134-Q134,"")</f>
        <v/>
      </c>
      <c r="U134" s="86" t="str">
        <f t="shared" si="48"/>
        <v/>
      </c>
      <c r="V134" s="87" t="str">
        <f t="shared" si="45"/>
        <v/>
      </c>
      <c r="W134" s="163"/>
      <c r="X134" s="79"/>
      <c r="Y134" s="44" t="str">
        <f t="shared" si="49"/>
        <v/>
      </c>
      <c r="Z134" s="118"/>
      <c r="AA134" s="44" t="str">
        <f t="shared" si="50"/>
        <v/>
      </c>
      <c r="AB134" s="44" t="str">
        <f t="shared" si="51"/>
        <v/>
      </c>
      <c r="AC134" s="79"/>
      <c r="AD134" s="119"/>
      <c r="AE134" s="127" t="str">
        <f t="shared" si="52"/>
        <v/>
      </c>
      <c r="AF134" s="88" t="str">
        <f t="shared" ref="AF134:AF155" si="57">IF(AND(ISNUMBER(AE134),AE134&lt;=1),"Paiement à temps",IF(AND(ISNUMBER(AE134),AE134&gt;1),"Dépassement du délai de paiement, Pensez à comptabiliser la majoration de retard dans charge non courante",""))</f>
        <v/>
      </c>
      <c r="AG134" s="125" t="str">
        <f t="shared" si="53"/>
        <v/>
      </c>
    </row>
    <row r="135" spans="1:33" s="89" customFormat="1" ht="30" customHeight="1" thickTop="1" thickBot="1">
      <c r="A135" s="76"/>
      <c r="B135" s="76"/>
      <c r="C135" s="76"/>
      <c r="D135" s="76"/>
      <c r="E135" s="76"/>
      <c r="F135" s="77" t="str">
        <f t="shared" si="54"/>
        <v/>
      </c>
      <c r="G135" s="78"/>
      <c r="H135" s="79" t="str">
        <f>IF(ISNUMBER(C135),VLOOKUP(C135,magasin!A:I,5,FALSE),"")</f>
        <v/>
      </c>
      <c r="I135" s="80"/>
      <c r="J135" s="80"/>
      <c r="K135" s="81"/>
      <c r="L135" s="82" t="str">
        <f t="shared" si="46"/>
        <v/>
      </c>
      <c r="M135" s="83" t="str">
        <f t="shared" si="55"/>
        <v/>
      </c>
      <c r="N135" s="77" t="str">
        <f t="shared" si="36"/>
        <v/>
      </c>
      <c r="O135" s="84"/>
      <c r="P135" s="80"/>
      <c r="Q135" s="80"/>
      <c r="R135" s="80"/>
      <c r="S135" s="82" t="str">
        <f t="shared" si="47"/>
        <v/>
      </c>
      <c r="T135" s="85" t="str">
        <f t="shared" si="56"/>
        <v/>
      </c>
      <c r="U135" s="86" t="str">
        <f t="shared" si="48"/>
        <v/>
      </c>
      <c r="V135" s="87" t="str">
        <f t="shared" si="45"/>
        <v/>
      </c>
      <c r="W135" s="163"/>
      <c r="X135" s="79"/>
      <c r="Y135" s="44" t="str">
        <f t="shared" si="49"/>
        <v/>
      </c>
      <c r="Z135" s="118"/>
      <c r="AA135" s="44" t="str">
        <f t="shared" si="50"/>
        <v/>
      </c>
      <c r="AB135" s="44" t="str">
        <f t="shared" si="51"/>
        <v/>
      </c>
      <c r="AC135" s="79"/>
      <c r="AD135" s="119"/>
      <c r="AE135" s="127" t="str">
        <f t="shared" si="52"/>
        <v/>
      </c>
      <c r="AF135" s="88" t="str">
        <f t="shared" si="57"/>
        <v/>
      </c>
      <c r="AG135" s="125" t="str">
        <f t="shared" si="53"/>
        <v/>
      </c>
    </row>
    <row r="136" spans="1:33" s="89" customFormat="1" ht="30" customHeight="1" thickTop="1" thickBot="1">
      <c r="A136" s="76"/>
      <c r="B136" s="76"/>
      <c r="C136" s="76"/>
      <c r="D136" s="76"/>
      <c r="E136" s="76"/>
      <c r="F136" s="77" t="str">
        <f t="shared" si="54"/>
        <v/>
      </c>
      <c r="G136" s="78"/>
      <c r="H136" s="79" t="str">
        <f>IF(ISNUMBER(C136),VLOOKUP(C136,magasin!A:I,5,FALSE),"")</f>
        <v/>
      </c>
      <c r="I136" s="80"/>
      <c r="J136" s="80"/>
      <c r="K136" s="81"/>
      <c r="L136" s="82" t="str">
        <f t="shared" si="46"/>
        <v/>
      </c>
      <c r="M136" s="83" t="str">
        <f t="shared" si="55"/>
        <v/>
      </c>
      <c r="N136" s="77" t="str">
        <f t="shared" ref="N136:N155" si="58">+IF(AND(ISNUMBER(H136),ISNUMBER(H136),P136&lt;H136),"Facture Antidatée",IF(AND(ISNUMBER(J136),ISBLANK(P136)),"Réclamer Facture",IF(AND(ISNUMBER(P136),ISNUMBER(J136)),"à comptabiliser","")))</f>
        <v/>
      </c>
      <c r="O136" s="84"/>
      <c r="P136" s="80"/>
      <c r="Q136" s="80"/>
      <c r="R136" s="80"/>
      <c r="S136" s="82" t="str">
        <f t="shared" si="47"/>
        <v/>
      </c>
      <c r="T136" s="85" t="str">
        <f t="shared" si="56"/>
        <v/>
      </c>
      <c r="U136" s="86" t="str">
        <f t="shared" si="48"/>
        <v/>
      </c>
      <c r="V136" s="87" t="str">
        <f t="shared" si="45"/>
        <v/>
      </c>
      <c r="W136" s="163"/>
      <c r="X136" s="79"/>
      <c r="Y136" s="44" t="str">
        <f t="shared" si="49"/>
        <v/>
      </c>
      <c r="Z136" s="118"/>
      <c r="AA136" s="44" t="str">
        <f t="shared" si="50"/>
        <v/>
      </c>
      <c r="AB136" s="44" t="str">
        <f t="shared" si="51"/>
        <v/>
      </c>
      <c r="AC136" s="79"/>
      <c r="AD136" s="119"/>
      <c r="AE136" s="127" t="str">
        <f t="shared" si="52"/>
        <v/>
      </c>
      <c r="AF136" s="88" t="str">
        <f t="shared" si="57"/>
        <v/>
      </c>
      <c r="AG136" s="125" t="str">
        <f t="shared" si="53"/>
        <v/>
      </c>
    </row>
    <row r="137" spans="1:33" s="89" customFormat="1" ht="30" customHeight="1" thickTop="1" thickBot="1">
      <c r="A137" s="76"/>
      <c r="B137" s="76"/>
      <c r="C137" s="76"/>
      <c r="D137" s="76"/>
      <c r="E137" s="76"/>
      <c r="F137" s="77" t="str">
        <f t="shared" si="54"/>
        <v/>
      </c>
      <c r="G137" s="78"/>
      <c r="H137" s="79" t="str">
        <f>IF(ISNUMBER(C137),VLOOKUP(C137,magasin!A:I,5,FALSE),"")</f>
        <v/>
      </c>
      <c r="I137" s="80"/>
      <c r="J137" s="80"/>
      <c r="K137" s="81"/>
      <c r="L137" s="82" t="str">
        <f t="shared" si="46"/>
        <v/>
      </c>
      <c r="M137" s="83" t="str">
        <f t="shared" si="55"/>
        <v/>
      </c>
      <c r="N137" s="77" t="str">
        <f t="shared" si="58"/>
        <v/>
      </c>
      <c r="O137" s="84"/>
      <c r="P137" s="80"/>
      <c r="Q137" s="80"/>
      <c r="R137" s="80"/>
      <c r="S137" s="82" t="str">
        <f t="shared" si="47"/>
        <v/>
      </c>
      <c r="T137" s="85" t="str">
        <f t="shared" si="56"/>
        <v/>
      </c>
      <c r="U137" s="86" t="str">
        <f t="shared" si="48"/>
        <v/>
      </c>
      <c r="V137" s="87" t="str">
        <f t="shared" si="45"/>
        <v/>
      </c>
      <c r="W137" s="163"/>
      <c r="X137" s="79"/>
      <c r="Y137" s="44" t="str">
        <f t="shared" si="49"/>
        <v/>
      </c>
      <c r="Z137" s="118"/>
      <c r="AA137" s="44" t="str">
        <f t="shared" si="50"/>
        <v/>
      </c>
      <c r="AB137" s="44" t="str">
        <f t="shared" si="51"/>
        <v/>
      </c>
      <c r="AC137" s="79"/>
      <c r="AD137" s="119"/>
      <c r="AE137" s="127" t="str">
        <f t="shared" si="52"/>
        <v/>
      </c>
      <c r="AF137" s="88" t="str">
        <f t="shared" si="57"/>
        <v/>
      </c>
      <c r="AG137" s="125" t="str">
        <f t="shared" si="53"/>
        <v/>
      </c>
    </row>
    <row r="138" spans="1:33" s="89" customFormat="1" ht="30" customHeight="1" thickTop="1" thickBot="1">
      <c r="A138" s="76"/>
      <c r="B138" s="76"/>
      <c r="C138" s="76"/>
      <c r="D138" s="76"/>
      <c r="E138" s="76"/>
      <c r="F138" s="77" t="str">
        <f t="shared" si="54"/>
        <v/>
      </c>
      <c r="G138" s="78"/>
      <c r="H138" s="79" t="str">
        <f>IF(ISNUMBER(C138),VLOOKUP(C138,magasin!A:I,5,FALSE),"")</f>
        <v/>
      </c>
      <c r="I138" s="80"/>
      <c r="J138" s="80"/>
      <c r="K138" s="81"/>
      <c r="L138" s="82" t="str">
        <f t="shared" si="46"/>
        <v/>
      </c>
      <c r="M138" s="83" t="str">
        <f t="shared" si="55"/>
        <v/>
      </c>
      <c r="N138" s="77" t="str">
        <f t="shared" si="58"/>
        <v/>
      </c>
      <c r="O138" s="84"/>
      <c r="P138" s="80"/>
      <c r="Q138" s="80"/>
      <c r="R138" s="80"/>
      <c r="S138" s="82" t="str">
        <f t="shared" si="47"/>
        <v/>
      </c>
      <c r="T138" s="85" t="str">
        <f t="shared" si="56"/>
        <v/>
      </c>
      <c r="U138" s="86" t="str">
        <f t="shared" si="48"/>
        <v/>
      </c>
      <c r="V138" s="87" t="str">
        <f t="shared" si="45"/>
        <v/>
      </c>
      <c r="W138" s="163"/>
      <c r="X138" s="79"/>
      <c r="Y138" s="44" t="str">
        <f t="shared" si="49"/>
        <v/>
      </c>
      <c r="Z138" s="118"/>
      <c r="AA138" s="44" t="str">
        <f t="shared" si="50"/>
        <v/>
      </c>
      <c r="AB138" s="44" t="str">
        <f t="shared" si="51"/>
        <v/>
      </c>
      <c r="AC138" s="79"/>
      <c r="AD138" s="119"/>
      <c r="AE138" s="127" t="str">
        <f t="shared" si="52"/>
        <v/>
      </c>
      <c r="AF138" s="88" t="str">
        <f t="shared" si="57"/>
        <v/>
      </c>
      <c r="AG138" s="125" t="str">
        <f t="shared" si="53"/>
        <v/>
      </c>
    </row>
    <row r="139" spans="1:33" s="89" customFormat="1" ht="30" customHeight="1" thickTop="1" thickBot="1">
      <c r="A139" s="76"/>
      <c r="B139" s="76"/>
      <c r="C139" s="76"/>
      <c r="D139" s="76"/>
      <c r="E139" s="76"/>
      <c r="F139" s="77" t="str">
        <f t="shared" si="54"/>
        <v/>
      </c>
      <c r="G139" s="78"/>
      <c r="H139" s="79" t="str">
        <f>IF(ISNUMBER(C139),VLOOKUP(C139,magasin!A:I,5,FALSE),"")</f>
        <v/>
      </c>
      <c r="I139" s="80"/>
      <c r="J139" s="80"/>
      <c r="K139" s="81"/>
      <c r="L139" s="82" t="str">
        <f t="shared" si="46"/>
        <v/>
      </c>
      <c r="M139" s="83" t="str">
        <f t="shared" si="55"/>
        <v/>
      </c>
      <c r="N139" s="77" t="str">
        <f t="shared" si="58"/>
        <v/>
      </c>
      <c r="O139" s="84"/>
      <c r="P139" s="80"/>
      <c r="Q139" s="80"/>
      <c r="R139" s="80"/>
      <c r="S139" s="82" t="str">
        <f t="shared" si="47"/>
        <v/>
      </c>
      <c r="T139" s="85" t="str">
        <f t="shared" si="56"/>
        <v/>
      </c>
      <c r="U139" s="86" t="str">
        <f t="shared" si="48"/>
        <v/>
      </c>
      <c r="V139" s="87" t="str">
        <f t="shared" si="45"/>
        <v/>
      </c>
      <c r="W139" s="163"/>
      <c r="X139" s="79"/>
      <c r="Y139" s="44" t="str">
        <f t="shared" si="49"/>
        <v/>
      </c>
      <c r="Z139" s="118"/>
      <c r="AA139" s="44" t="str">
        <f t="shared" si="50"/>
        <v/>
      </c>
      <c r="AB139" s="44" t="str">
        <f t="shared" si="51"/>
        <v/>
      </c>
      <c r="AC139" s="79"/>
      <c r="AD139" s="119"/>
      <c r="AE139" s="127" t="str">
        <f t="shared" si="52"/>
        <v/>
      </c>
      <c r="AF139" s="88" t="str">
        <f t="shared" si="57"/>
        <v/>
      </c>
      <c r="AG139" s="125" t="str">
        <f t="shared" si="53"/>
        <v/>
      </c>
    </row>
    <row r="140" spans="1:33" s="89" customFormat="1" ht="30" customHeight="1" thickTop="1" thickBot="1">
      <c r="A140" s="76"/>
      <c r="B140" s="76"/>
      <c r="C140" s="76"/>
      <c r="D140" s="76"/>
      <c r="E140" s="76"/>
      <c r="F140" s="77" t="str">
        <f t="shared" si="54"/>
        <v/>
      </c>
      <c r="G140" s="78"/>
      <c r="H140" s="79" t="str">
        <f>IF(ISNUMBER(C140),VLOOKUP(C140,magasin!A:I,5,FALSE),"")</f>
        <v/>
      </c>
      <c r="I140" s="80"/>
      <c r="J140" s="80"/>
      <c r="K140" s="81"/>
      <c r="L140" s="82" t="str">
        <f t="shared" si="46"/>
        <v/>
      </c>
      <c r="M140" s="83" t="str">
        <f t="shared" si="55"/>
        <v/>
      </c>
      <c r="N140" s="77" t="str">
        <f t="shared" si="58"/>
        <v/>
      </c>
      <c r="O140" s="84"/>
      <c r="P140" s="80"/>
      <c r="Q140" s="80"/>
      <c r="R140" s="80"/>
      <c r="S140" s="82" t="str">
        <f t="shared" si="47"/>
        <v/>
      </c>
      <c r="T140" s="85" t="str">
        <f t="shared" si="56"/>
        <v/>
      </c>
      <c r="U140" s="86" t="str">
        <f t="shared" si="48"/>
        <v/>
      </c>
      <c r="V140" s="87" t="str">
        <f t="shared" si="45"/>
        <v/>
      </c>
      <c r="W140" s="163"/>
      <c r="X140" s="79"/>
      <c r="Y140" s="44" t="str">
        <f t="shared" si="49"/>
        <v/>
      </c>
      <c r="Z140" s="118"/>
      <c r="AA140" s="44" t="str">
        <f t="shared" si="50"/>
        <v/>
      </c>
      <c r="AB140" s="44" t="str">
        <f t="shared" si="51"/>
        <v/>
      </c>
      <c r="AC140" s="79"/>
      <c r="AD140" s="119"/>
      <c r="AE140" s="127" t="str">
        <f t="shared" si="52"/>
        <v/>
      </c>
      <c r="AF140" s="88" t="str">
        <f t="shared" si="57"/>
        <v/>
      </c>
      <c r="AG140" s="125" t="str">
        <f t="shared" si="53"/>
        <v/>
      </c>
    </row>
    <row r="141" spans="1:33" s="89" customFormat="1" ht="30" customHeight="1" thickTop="1" thickBot="1">
      <c r="A141" s="76"/>
      <c r="B141" s="76"/>
      <c r="C141" s="76"/>
      <c r="D141" s="76"/>
      <c r="E141" s="76"/>
      <c r="F141" s="77" t="str">
        <f t="shared" si="54"/>
        <v/>
      </c>
      <c r="G141" s="78"/>
      <c r="H141" s="79" t="str">
        <f>IF(ISNUMBER(C141),VLOOKUP(C141,magasin!A:I,5,FALSE),"")</f>
        <v/>
      </c>
      <c r="I141" s="80"/>
      <c r="J141" s="80"/>
      <c r="K141" s="81"/>
      <c r="L141" s="82" t="str">
        <f t="shared" si="46"/>
        <v/>
      </c>
      <c r="M141" s="83" t="str">
        <f t="shared" si="55"/>
        <v/>
      </c>
      <c r="N141" s="77" t="str">
        <f t="shared" si="58"/>
        <v/>
      </c>
      <c r="O141" s="84"/>
      <c r="P141" s="80"/>
      <c r="Q141" s="80"/>
      <c r="R141" s="80"/>
      <c r="S141" s="82" t="str">
        <f t="shared" si="47"/>
        <v/>
      </c>
      <c r="T141" s="85" t="str">
        <f t="shared" si="56"/>
        <v/>
      </c>
      <c r="U141" s="86" t="str">
        <f t="shared" si="48"/>
        <v/>
      </c>
      <c r="V141" s="87" t="str">
        <f t="shared" si="45"/>
        <v/>
      </c>
      <c r="W141" s="163"/>
      <c r="X141" s="79"/>
      <c r="Y141" s="44" t="str">
        <f t="shared" si="49"/>
        <v/>
      </c>
      <c r="Z141" s="118"/>
      <c r="AA141" s="44" t="str">
        <f t="shared" si="50"/>
        <v/>
      </c>
      <c r="AB141" s="44" t="str">
        <f t="shared" si="51"/>
        <v/>
      </c>
      <c r="AC141" s="79"/>
      <c r="AD141" s="119"/>
      <c r="AE141" s="127" t="str">
        <f t="shared" si="52"/>
        <v/>
      </c>
      <c r="AF141" s="88" t="str">
        <f t="shared" si="57"/>
        <v/>
      </c>
      <c r="AG141" s="125" t="str">
        <f t="shared" si="53"/>
        <v/>
      </c>
    </row>
    <row r="142" spans="1:33" s="89" customFormat="1" ht="30" customHeight="1" thickTop="1" thickBot="1">
      <c r="A142" s="76"/>
      <c r="B142" s="76"/>
      <c r="C142" s="76"/>
      <c r="D142" s="76"/>
      <c r="E142" s="76"/>
      <c r="F142" s="77" t="str">
        <f t="shared" si="54"/>
        <v/>
      </c>
      <c r="G142" s="78"/>
      <c r="H142" s="79" t="str">
        <f>IF(ISNUMBER(C142),VLOOKUP(C142,magasin!A:I,5,FALSE),"")</f>
        <v/>
      </c>
      <c r="I142" s="80"/>
      <c r="J142" s="80"/>
      <c r="K142" s="81"/>
      <c r="L142" s="82" t="str">
        <f t="shared" si="46"/>
        <v/>
      </c>
      <c r="M142" s="83" t="str">
        <f t="shared" si="55"/>
        <v/>
      </c>
      <c r="N142" s="77" t="str">
        <f t="shared" si="58"/>
        <v/>
      </c>
      <c r="O142" s="84"/>
      <c r="P142" s="80"/>
      <c r="Q142" s="80"/>
      <c r="R142" s="80"/>
      <c r="S142" s="82" t="str">
        <f t="shared" si="47"/>
        <v/>
      </c>
      <c r="T142" s="85" t="str">
        <f t="shared" si="56"/>
        <v/>
      </c>
      <c r="U142" s="86" t="str">
        <f t="shared" si="48"/>
        <v/>
      </c>
      <c r="V142" s="87" t="str">
        <f t="shared" si="45"/>
        <v/>
      </c>
      <c r="W142" s="163"/>
      <c r="X142" s="79"/>
      <c r="Y142" s="44" t="str">
        <f t="shared" si="49"/>
        <v/>
      </c>
      <c r="Z142" s="118"/>
      <c r="AA142" s="44" t="str">
        <f t="shared" si="50"/>
        <v/>
      </c>
      <c r="AB142" s="44" t="str">
        <f t="shared" si="51"/>
        <v/>
      </c>
      <c r="AC142" s="79"/>
      <c r="AD142" s="119"/>
      <c r="AE142" s="127" t="str">
        <f t="shared" si="52"/>
        <v/>
      </c>
      <c r="AF142" s="88" t="str">
        <f t="shared" si="57"/>
        <v/>
      </c>
      <c r="AG142" s="125" t="str">
        <f t="shared" si="53"/>
        <v/>
      </c>
    </row>
    <row r="143" spans="1:33" s="89" customFormat="1" ht="30" customHeight="1" thickTop="1" thickBot="1">
      <c r="A143" s="76"/>
      <c r="B143" s="76"/>
      <c r="C143" s="76"/>
      <c r="D143" s="76"/>
      <c r="E143" s="76"/>
      <c r="F143" s="77" t="str">
        <f t="shared" si="54"/>
        <v/>
      </c>
      <c r="G143" s="78"/>
      <c r="H143" s="79" t="str">
        <f>IF(ISNUMBER(C143),VLOOKUP(C143,magasin!A:I,5,FALSE),"")</f>
        <v/>
      </c>
      <c r="I143" s="80"/>
      <c r="J143" s="80"/>
      <c r="K143" s="81"/>
      <c r="L143" s="82" t="str">
        <f t="shared" si="46"/>
        <v/>
      </c>
      <c r="M143" s="83" t="str">
        <f t="shared" si="55"/>
        <v/>
      </c>
      <c r="N143" s="77" t="str">
        <f t="shared" si="58"/>
        <v/>
      </c>
      <c r="O143" s="84"/>
      <c r="P143" s="80"/>
      <c r="Q143" s="80"/>
      <c r="R143" s="80"/>
      <c r="S143" s="82" t="str">
        <f t="shared" si="47"/>
        <v/>
      </c>
      <c r="T143" s="85" t="str">
        <f t="shared" si="56"/>
        <v/>
      </c>
      <c r="U143" s="86" t="str">
        <f t="shared" si="48"/>
        <v/>
      </c>
      <c r="V143" s="87" t="str">
        <f t="shared" si="45"/>
        <v/>
      </c>
      <c r="W143" s="163"/>
      <c r="X143" s="79"/>
      <c r="Y143" s="44" t="str">
        <f t="shared" si="49"/>
        <v/>
      </c>
      <c r="Z143" s="118"/>
      <c r="AA143" s="44" t="str">
        <f t="shared" si="50"/>
        <v/>
      </c>
      <c r="AB143" s="44" t="str">
        <f t="shared" si="51"/>
        <v/>
      </c>
      <c r="AC143" s="79"/>
      <c r="AD143" s="119"/>
      <c r="AE143" s="127" t="str">
        <f t="shared" si="52"/>
        <v/>
      </c>
      <c r="AF143" s="88" t="str">
        <f t="shared" si="57"/>
        <v/>
      </c>
      <c r="AG143" s="125" t="str">
        <f t="shared" si="53"/>
        <v/>
      </c>
    </row>
    <row r="144" spans="1:33" s="89" customFormat="1" ht="30" customHeight="1" thickTop="1" thickBot="1">
      <c r="A144" s="76"/>
      <c r="B144" s="76"/>
      <c r="C144" s="76"/>
      <c r="D144" s="76"/>
      <c r="E144" s="76"/>
      <c r="F144" s="77" t="str">
        <f t="shared" si="54"/>
        <v/>
      </c>
      <c r="G144" s="78"/>
      <c r="H144" s="79" t="str">
        <f>IF(ISNUMBER(C144),VLOOKUP(C144,magasin!A:I,5,FALSE),"")</f>
        <v/>
      </c>
      <c r="I144" s="80"/>
      <c r="J144" s="80"/>
      <c r="K144" s="81"/>
      <c r="L144" s="82" t="str">
        <f t="shared" si="46"/>
        <v/>
      </c>
      <c r="M144" s="83" t="str">
        <f t="shared" si="55"/>
        <v/>
      </c>
      <c r="N144" s="77" t="str">
        <f t="shared" si="58"/>
        <v/>
      </c>
      <c r="O144" s="84"/>
      <c r="P144" s="80"/>
      <c r="Q144" s="80"/>
      <c r="R144" s="80"/>
      <c r="S144" s="82" t="str">
        <f t="shared" si="47"/>
        <v/>
      </c>
      <c r="T144" s="85" t="str">
        <f t="shared" si="56"/>
        <v/>
      </c>
      <c r="U144" s="86" t="str">
        <f t="shared" si="48"/>
        <v/>
      </c>
      <c r="V144" s="87" t="str">
        <f t="shared" si="45"/>
        <v/>
      </c>
      <c r="W144" s="163"/>
      <c r="X144" s="79"/>
      <c r="Y144" s="44" t="str">
        <f t="shared" si="49"/>
        <v/>
      </c>
      <c r="Z144" s="118"/>
      <c r="AA144" s="44" t="str">
        <f t="shared" si="50"/>
        <v/>
      </c>
      <c r="AB144" s="44" t="str">
        <f t="shared" si="51"/>
        <v/>
      </c>
      <c r="AC144" s="79"/>
      <c r="AD144" s="119"/>
      <c r="AE144" s="127" t="str">
        <f t="shared" si="52"/>
        <v/>
      </c>
      <c r="AF144" s="88" t="str">
        <f t="shared" si="57"/>
        <v/>
      </c>
      <c r="AG144" s="125" t="str">
        <f t="shared" si="53"/>
        <v/>
      </c>
    </row>
    <row r="145" spans="1:33" s="89" customFormat="1" ht="30" customHeight="1" thickTop="1" thickBot="1">
      <c r="A145" s="76"/>
      <c r="B145" s="76"/>
      <c r="C145" s="76"/>
      <c r="D145" s="76"/>
      <c r="E145" s="76"/>
      <c r="F145" s="77" t="str">
        <f t="shared" si="54"/>
        <v/>
      </c>
      <c r="G145" s="78"/>
      <c r="H145" s="79" t="str">
        <f>IF(ISNUMBER(C145),VLOOKUP(C145,magasin!A:I,5,FALSE),"")</f>
        <v/>
      </c>
      <c r="I145" s="80"/>
      <c r="J145" s="80"/>
      <c r="K145" s="81"/>
      <c r="L145" s="82" t="str">
        <f t="shared" si="46"/>
        <v/>
      </c>
      <c r="M145" s="83" t="str">
        <f t="shared" si="55"/>
        <v/>
      </c>
      <c r="N145" s="77" t="str">
        <f t="shared" si="58"/>
        <v/>
      </c>
      <c r="O145" s="84"/>
      <c r="P145" s="80"/>
      <c r="Q145" s="80"/>
      <c r="R145" s="80"/>
      <c r="S145" s="82" t="str">
        <f t="shared" si="47"/>
        <v/>
      </c>
      <c r="T145" s="85" t="str">
        <f t="shared" si="56"/>
        <v/>
      </c>
      <c r="U145" s="86" t="str">
        <f t="shared" si="48"/>
        <v/>
      </c>
      <c r="V145" s="87" t="str">
        <f t="shared" si="45"/>
        <v/>
      </c>
      <c r="W145" s="163"/>
      <c r="X145" s="79"/>
      <c r="Y145" s="44" t="str">
        <f t="shared" si="49"/>
        <v/>
      </c>
      <c r="Z145" s="118"/>
      <c r="AA145" s="44" t="str">
        <f t="shared" si="50"/>
        <v/>
      </c>
      <c r="AB145" s="44" t="str">
        <f t="shared" si="51"/>
        <v/>
      </c>
      <c r="AC145" s="79"/>
      <c r="AD145" s="119"/>
      <c r="AE145" s="127" t="str">
        <f t="shared" si="52"/>
        <v/>
      </c>
      <c r="AF145" s="88" t="str">
        <f t="shared" si="57"/>
        <v/>
      </c>
      <c r="AG145" s="125" t="str">
        <f t="shared" si="53"/>
        <v/>
      </c>
    </row>
    <row r="146" spans="1:33" s="89" customFormat="1" ht="30" customHeight="1" thickTop="1" thickBot="1">
      <c r="A146" s="76"/>
      <c r="B146" s="76"/>
      <c r="C146" s="76"/>
      <c r="D146" s="76"/>
      <c r="E146" s="76"/>
      <c r="F146" s="77" t="str">
        <f t="shared" si="54"/>
        <v/>
      </c>
      <c r="G146" s="78"/>
      <c r="H146" s="79" t="str">
        <f>IF(ISNUMBER(C146),VLOOKUP(C146,magasin!A:I,5,FALSE),"")</f>
        <v/>
      </c>
      <c r="I146" s="80"/>
      <c r="J146" s="80"/>
      <c r="K146" s="81"/>
      <c r="L146" s="82" t="str">
        <f t="shared" si="46"/>
        <v/>
      </c>
      <c r="M146" s="83" t="str">
        <f t="shared" si="55"/>
        <v/>
      </c>
      <c r="N146" s="77" t="str">
        <f t="shared" si="58"/>
        <v/>
      </c>
      <c r="O146" s="84"/>
      <c r="P146" s="80"/>
      <c r="Q146" s="80"/>
      <c r="R146" s="80"/>
      <c r="S146" s="82" t="str">
        <f t="shared" si="47"/>
        <v/>
      </c>
      <c r="T146" s="85" t="str">
        <f t="shared" si="56"/>
        <v/>
      </c>
      <c r="U146" s="86" t="str">
        <f t="shared" si="48"/>
        <v/>
      </c>
      <c r="V146" s="87" t="str">
        <f t="shared" si="45"/>
        <v/>
      </c>
      <c r="W146" s="163"/>
      <c r="X146" s="79"/>
      <c r="Y146" s="44" t="str">
        <f t="shared" si="49"/>
        <v/>
      </c>
      <c r="Z146" s="118"/>
      <c r="AA146" s="44" t="str">
        <f t="shared" si="50"/>
        <v/>
      </c>
      <c r="AB146" s="44" t="str">
        <f t="shared" si="51"/>
        <v/>
      </c>
      <c r="AC146" s="79"/>
      <c r="AD146" s="119"/>
      <c r="AE146" s="127" t="str">
        <f t="shared" si="52"/>
        <v/>
      </c>
      <c r="AF146" s="88" t="str">
        <f t="shared" si="57"/>
        <v/>
      </c>
      <c r="AG146" s="125" t="str">
        <f t="shared" si="53"/>
        <v/>
      </c>
    </row>
    <row r="147" spans="1:33" s="89" customFormat="1" ht="30" customHeight="1" thickTop="1" thickBot="1">
      <c r="A147" s="76"/>
      <c r="B147" s="76"/>
      <c r="C147" s="76"/>
      <c r="D147" s="76"/>
      <c r="E147" s="76"/>
      <c r="F147" s="77" t="str">
        <f t="shared" si="54"/>
        <v/>
      </c>
      <c r="G147" s="78"/>
      <c r="H147" s="79" t="str">
        <f>IF(ISNUMBER(C147),VLOOKUP(C147,magasin!A:I,5,FALSE),"")</f>
        <v/>
      </c>
      <c r="I147" s="80"/>
      <c r="J147" s="80"/>
      <c r="K147" s="81"/>
      <c r="L147" s="82" t="str">
        <f t="shared" si="46"/>
        <v/>
      </c>
      <c r="M147" s="83" t="str">
        <f t="shared" si="55"/>
        <v/>
      </c>
      <c r="N147" s="77" t="str">
        <f t="shared" si="58"/>
        <v/>
      </c>
      <c r="O147" s="84"/>
      <c r="P147" s="80"/>
      <c r="Q147" s="80"/>
      <c r="R147" s="80"/>
      <c r="S147" s="82" t="str">
        <f t="shared" si="47"/>
        <v/>
      </c>
      <c r="T147" s="85" t="str">
        <f t="shared" si="56"/>
        <v/>
      </c>
      <c r="U147" s="86" t="str">
        <f t="shared" si="48"/>
        <v/>
      </c>
      <c r="V147" s="87" t="str">
        <f t="shared" si="45"/>
        <v/>
      </c>
      <c r="W147" s="163"/>
      <c r="X147" s="79"/>
      <c r="Y147" s="44" t="str">
        <f t="shared" si="49"/>
        <v/>
      </c>
      <c r="Z147" s="118"/>
      <c r="AA147" s="44" t="str">
        <f t="shared" si="50"/>
        <v/>
      </c>
      <c r="AB147" s="44" t="str">
        <f t="shared" si="51"/>
        <v/>
      </c>
      <c r="AC147" s="79"/>
      <c r="AD147" s="119"/>
      <c r="AE147" s="127" t="str">
        <f t="shared" si="52"/>
        <v/>
      </c>
      <c r="AF147" s="88" t="str">
        <f t="shared" si="57"/>
        <v/>
      </c>
      <c r="AG147" s="125" t="str">
        <f t="shared" si="53"/>
        <v/>
      </c>
    </row>
    <row r="148" spans="1:33" s="89" customFormat="1" ht="30" customHeight="1" thickTop="1" thickBot="1">
      <c r="A148" s="76"/>
      <c r="B148" s="76"/>
      <c r="C148" s="76"/>
      <c r="D148" s="76"/>
      <c r="E148" s="76"/>
      <c r="F148" s="77" t="str">
        <f t="shared" si="54"/>
        <v/>
      </c>
      <c r="G148" s="78"/>
      <c r="H148" s="79" t="str">
        <f>IF(ISNUMBER(C148),VLOOKUP(C148,magasin!A:I,5,FALSE),"")</f>
        <v/>
      </c>
      <c r="I148" s="80"/>
      <c r="J148" s="80"/>
      <c r="K148" s="81"/>
      <c r="L148" s="82" t="str">
        <f t="shared" si="46"/>
        <v/>
      </c>
      <c r="M148" s="83" t="str">
        <f t="shared" si="55"/>
        <v/>
      </c>
      <c r="N148" s="77" t="str">
        <f t="shared" si="58"/>
        <v/>
      </c>
      <c r="O148" s="84"/>
      <c r="P148" s="80"/>
      <c r="Q148" s="80"/>
      <c r="R148" s="80"/>
      <c r="S148" s="82" t="str">
        <f t="shared" si="47"/>
        <v/>
      </c>
      <c r="T148" s="85" t="str">
        <f t="shared" si="56"/>
        <v/>
      </c>
      <c r="U148" s="86" t="str">
        <f t="shared" si="48"/>
        <v/>
      </c>
      <c r="V148" s="87" t="str">
        <f t="shared" si="45"/>
        <v/>
      </c>
      <c r="W148" s="163"/>
      <c r="X148" s="79"/>
      <c r="Y148" s="44" t="str">
        <f t="shared" si="49"/>
        <v/>
      </c>
      <c r="Z148" s="118"/>
      <c r="AA148" s="44" t="str">
        <f t="shared" si="50"/>
        <v/>
      </c>
      <c r="AB148" s="44" t="str">
        <f t="shared" si="51"/>
        <v/>
      </c>
      <c r="AC148" s="79"/>
      <c r="AD148" s="119"/>
      <c r="AE148" s="127" t="str">
        <f t="shared" si="52"/>
        <v/>
      </c>
      <c r="AF148" s="88" t="str">
        <f t="shared" si="57"/>
        <v/>
      </c>
      <c r="AG148" s="125" t="str">
        <f t="shared" si="53"/>
        <v/>
      </c>
    </row>
    <row r="149" spans="1:33" s="89" customFormat="1" ht="30" customHeight="1" thickTop="1" thickBot="1">
      <c r="A149" s="76"/>
      <c r="B149" s="76"/>
      <c r="C149" s="76"/>
      <c r="D149" s="76"/>
      <c r="E149" s="76"/>
      <c r="F149" s="77" t="str">
        <f t="shared" si="54"/>
        <v/>
      </c>
      <c r="G149" s="78"/>
      <c r="H149" s="79" t="str">
        <f>IF(ISNUMBER(C149),VLOOKUP(C149,magasin!A:I,5,FALSE),"")</f>
        <v/>
      </c>
      <c r="I149" s="80"/>
      <c r="J149" s="80"/>
      <c r="K149" s="81"/>
      <c r="L149" s="82" t="str">
        <f t="shared" si="46"/>
        <v/>
      </c>
      <c r="M149" s="83" t="str">
        <f t="shared" si="55"/>
        <v/>
      </c>
      <c r="N149" s="77" t="str">
        <f t="shared" si="58"/>
        <v/>
      </c>
      <c r="O149" s="84"/>
      <c r="P149" s="80"/>
      <c r="Q149" s="80"/>
      <c r="R149" s="80"/>
      <c r="S149" s="82" t="str">
        <f t="shared" si="47"/>
        <v/>
      </c>
      <c r="T149" s="85" t="str">
        <f t="shared" si="56"/>
        <v/>
      </c>
      <c r="U149" s="86" t="str">
        <f t="shared" si="48"/>
        <v/>
      </c>
      <c r="V149" s="87" t="str">
        <f t="shared" si="45"/>
        <v/>
      </c>
      <c r="W149" s="163"/>
      <c r="X149" s="79"/>
      <c r="Y149" s="44" t="str">
        <f t="shared" si="49"/>
        <v/>
      </c>
      <c r="Z149" s="118"/>
      <c r="AA149" s="44" t="str">
        <f t="shared" si="50"/>
        <v/>
      </c>
      <c r="AB149" s="44" t="str">
        <f t="shared" si="51"/>
        <v/>
      </c>
      <c r="AC149" s="79"/>
      <c r="AD149" s="119"/>
      <c r="AE149" s="127" t="str">
        <f t="shared" si="52"/>
        <v/>
      </c>
      <c r="AF149" s="88" t="str">
        <f t="shared" si="57"/>
        <v/>
      </c>
      <c r="AG149" s="125" t="str">
        <f t="shared" si="53"/>
        <v/>
      </c>
    </row>
    <row r="150" spans="1:33" s="89" customFormat="1" ht="30" customHeight="1" thickTop="1" thickBot="1">
      <c r="A150" s="76"/>
      <c r="B150" s="76"/>
      <c r="C150" s="76"/>
      <c r="D150" s="76"/>
      <c r="E150" s="76"/>
      <c r="F150" s="77" t="str">
        <f t="shared" si="54"/>
        <v/>
      </c>
      <c r="G150" s="78"/>
      <c r="H150" s="79" t="str">
        <f>IF(ISNUMBER(C150),VLOOKUP(C150,magasin!A:I,5,FALSE),"")</f>
        <v/>
      </c>
      <c r="I150" s="80"/>
      <c r="J150" s="80"/>
      <c r="K150" s="81"/>
      <c r="L150" s="82" t="str">
        <f t="shared" si="46"/>
        <v/>
      </c>
      <c r="M150" s="83" t="str">
        <f t="shared" si="55"/>
        <v/>
      </c>
      <c r="N150" s="77" t="str">
        <f t="shared" si="58"/>
        <v/>
      </c>
      <c r="O150" s="84"/>
      <c r="P150" s="80"/>
      <c r="Q150" s="80"/>
      <c r="R150" s="80"/>
      <c r="S150" s="82" t="str">
        <f t="shared" si="47"/>
        <v/>
      </c>
      <c r="T150" s="85" t="str">
        <f t="shared" si="56"/>
        <v/>
      </c>
      <c r="U150" s="86" t="str">
        <f t="shared" si="48"/>
        <v/>
      </c>
      <c r="V150" s="87" t="str">
        <f t="shared" si="45"/>
        <v/>
      </c>
      <c r="W150" s="163"/>
      <c r="X150" s="79"/>
      <c r="Y150" s="44" t="str">
        <f t="shared" si="49"/>
        <v/>
      </c>
      <c r="Z150" s="118"/>
      <c r="AA150" s="44" t="str">
        <f t="shared" si="50"/>
        <v/>
      </c>
      <c r="AB150" s="44" t="str">
        <f t="shared" si="51"/>
        <v/>
      </c>
      <c r="AC150" s="79"/>
      <c r="AD150" s="119"/>
      <c r="AE150" s="127" t="str">
        <f t="shared" si="52"/>
        <v/>
      </c>
      <c r="AF150" s="88" t="str">
        <f t="shared" si="57"/>
        <v/>
      </c>
      <c r="AG150" s="125" t="str">
        <f t="shared" si="53"/>
        <v/>
      </c>
    </row>
    <row r="151" spans="1:33" s="89" customFormat="1" ht="30" customHeight="1" thickTop="1" thickBot="1">
      <c r="A151" s="76"/>
      <c r="B151" s="76"/>
      <c r="C151" s="76"/>
      <c r="D151" s="76"/>
      <c r="E151" s="76"/>
      <c r="F151" s="77" t="str">
        <f t="shared" si="54"/>
        <v/>
      </c>
      <c r="G151" s="78"/>
      <c r="H151" s="79" t="str">
        <f>IF(ISNUMBER(C151),VLOOKUP(C151,magasin!A:I,5,FALSE),"")</f>
        <v/>
      </c>
      <c r="I151" s="80"/>
      <c r="J151" s="80"/>
      <c r="K151" s="81"/>
      <c r="L151" s="82" t="str">
        <f t="shared" si="46"/>
        <v/>
      </c>
      <c r="M151" s="83" t="str">
        <f t="shared" si="55"/>
        <v/>
      </c>
      <c r="N151" s="77" t="str">
        <f t="shared" si="58"/>
        <v/>
      </c>
      <c r="O151" s="84"/>
      <c r="P151" s="80"/>
      <c r="Q151" s="80"/>
      <c r="R151" s="80"/>
      <c r="S151" s="82" t="str">
        <f t="shared" si="47"/>
        <v/>
      </c>
      <c r="T151" s="85" t="str">
        <f t="shared" si="56"/>
        <v/>
      </c>
      <c r="U151" s="86" t="str">
        <f t="shared" si="48"/>
        <v/>
      </c>
      <c r="V151" s="87" t="str">
        <f t="shared" si="45"/>
        <v/>
      </c>
      <c r="W151" s="163"/>
      <c r="X151" s="79"/>
      <c r="Y151" s="44" t="str">
        <f t="shared" si="49"/>
        <v/>
      </c>
      <c r="Z151" s="118"/>
      <c r="AA151" s="44" t="str">
        <f t="shared" si="50"/>
        <v/>
      </c>
      <c r="AB151" s="44" t="str">
        <f t="shared" si="51"/>
        <v/>
      </c>
      <c r="AC151" s="79"/>
      <c r="AD151" s="119"/>
      <c r="AE151" s="127" t="str">
        <f t="shared" si="52"/>
        <v/>
      </c>
      <c r="AF151" s="88" t="str">
        <f t="shared" si="57"/>
        <v/>
      </c>
      <c r="AG151" s="125" t="str">
        <f t="shared" si="53"/>
        <v/>
      </c>
    </row>
    <row r="152" spans="1:33" s="89" customFormat="1" ht="30" customHeight="1" thickTop="1" thickBot="1">
      <c r="A152" s="76"/>
      <c r="B152" s="76"/>
      <c r="C152" s="76"/>
      <c r="D152" s="76"/>
      <c r="E152" s="76"/>
      <c r="F152" s="77" t="str">
        <f t="shared" si="54"/>
        <v/>
      </c>
      <c r="G152" s="78"/>
      <c r="H152" s="79" t="str">
        <f>IF(ISNUMBER(C152),VLOOKUP(C152,magasin!A:I,5,FALSE),"")</f>
        <v/>
      </c>
      <c r="I152" s="80"/>
      <c r="J152" s="80"/>
      <c r="K152" s="81"/>
      <c r="L152" s="82" t="str">
        <f t="shared" si="46"/>
        <v/>
      </c>
      <c r="M152" s="83" t="str">
        <f t="shared" si="55"/>
        <v/>
      </c>
      <c r="N152" s="77" t="str">
        <f t="shared" si="58"/>
        <v/>
      </c>
      <c r="O152" s="84"/>
      <c r="P152" s="80"/>
      <c r="Q152" s="80"/>
      <c r="R152" s="80"/>
      <c r="S152" s="82" t="str">
        <f t="shared" si="47"/>
        <v/>
      </c>
      <c r="T152" s="85" t="str">
        <f t="shared" si="56"/>
        <v/>
      </c>
      <c r="U152" s="86" t="str">
        <f t="shared" si="48"/>
        <v/>
      </c>
      <c r="V152" s="87" t="str">
        <f t="shared" si="45"/>
        <v/>
      </c>
      <c r="W152" s="163"/>
      <c r="X152" s="79"/>
      <c r="Y152" s="44" t="str">
        <f t="shared" si="49"/>
        <v/>
      </c>
      <c r="Z152" s="118"/>
      <c r="AA152" s="44" t="str">
        <f t="shared" si="50"/>
        <v/>
      </c>
      <c r="AB152" s="44" t="str">
        <f t="shared" si="51"/>
        <v/>
      </c>
      <c r="AC152" s="79"/>
      <c r="AD152" s="119"/>
      <c r="AE152" s="127" t="str">
        <f t="shared" si="52"/>
        <v/>
      </c>
      <c r="AF152" s="88" t="str">
        <f t="shared" si="57"/>
        <v/>
      </c>
      <c r="AG152" s="125" t="str">
        <f t="shared" si="53"/>
        <v/>
      </c>
    </row>
    <row r="153" spans="1:33" s="89" customFormat="1" ht="30" customHeight="1" thickTop="1" thickBot="1">
      <c r="A153" s="76"/>
      <c r="B153" s="76"/>
      <c r="C153" s="76"/>
      <c r="D153" s="76"/>
      <c r="E153" s="76"/>
      <c r="F153" s="77" t="str">
        <f t="shared" si="54"/>
        <v/>
      </c>
      <c r="G153" s="78"/>
      <c r="H153" s="79" t="str">
        <f>IF(ISNUMBER(C153),VLOOKUP(C153,magasin!A:I,5,FALSE),"")</f>
        <v/>
      </c>
      <c r="I153" s="80"/>
      <c r="J153" s="80"/>
      <c r="K153" s="81"/>
      <c r="L153" s="82" t="str">
        <f t="shared" si="46"/>
        <v/>
      </c>
      <c r="M153" s="83" t="str">
        <f t="shared" si="55"/>
        <v/>
      </c>
      <c r="N153" s="77" t="str">
        <f t="shared" si="58"/>
        <v/>
      </c>
      <c r="O153" s="84"/>
      <c r="P153" s="80"/>
      <c r="Q153" s="80"/>
      <c r="R153" s="80"/>
      <c r="S153" s="82" t="str">
        <f t="shared" si="47"/>
        <v/>
      </c>
      <c r="T153" s="85" t="str">
        <f t="shared" si="56"/>
        <v/>
      </c>
      <c r="U153" s="86" t="str">
        <f t="shared" si="48"/>
        <v/>
      </c>
      <c r="V153" s="87" t="str">
        <f t="shared" si="45"/>
        <v/>
      </c>
      <c r="W153" s="163"/>
      <c r="X153" s="79"/>
      <c r="Y153" s="44" t="str">
        <f t="shared" si="49"/>
        <v/>
      </c>
      <c r="Z153" s="118"/>
      <c r="AA153" s="44" t="str">
        <f t="shared" si="50"/>
        <v/>
      </c>
      <c r="AB153" s="44" t="str">
        <f t="shared" si="51"/>
        <v/>
      </c>
      <c r="AC153" s="79"/>
      <c r="AD153" s="119"/>
      <c r="AE153" s="127" t="str">
        <f t="shared" si="52"/>
        <v/>
      </c>
      <c r="AF153" s="88" t="str">
        <f t="shared" si="57"/>
        <v/>
      </c>
      <c r="AG153" s="125" t="str">
        <f t="shared" si="53"/>
        <v/>
      </c>
    </row>
    <row r="154" spans="1:33" s="89" customFormat="1" ht="30" customHeight="1" thickTop="1" thickBot="1">
      <c r="A154" s="76"/>
      <c r="B154" s="76"/>
      <c r="C154" s="76"/>
      <c r="D154" s="76"/>
      <c r="E154" s="76"/>
      <c r="F154" s="77" t="str">
        <f t="shared" si="54"/>
        <v/>
      </c>
      <c r="G154" s="78"/>
      <c r="H154" s="79" t="str">
        <f>IF(ISNUMBER(C154),VLOOKUP(C154,magasin!A:I,5,FALSE),"")</f>
        <v/>
      </c>
      <c r="I154" s="80"/>
      <c r="J154" s="80"/>
      <c r="K154" s="81"/>
      <c r="L154" s="82" t="str">
        <f t="shared" si="46"/>
        <v/>
      </c>
      <c r="M154" s="83" t="str">
        <f t="shared" si="55"/>
        <v/>
      </c>
      <c r="N154" s="77" t="str">
        <f t="shared" si="58"/>
        <v/>
      </c>
      <c r="O154" s="84"/>
      <c r="P154" s="80"/>
      <c r="Q154" s="80"/>
      <c r="R154" s="80"/>
      <c r="S154" s="82" t="str">
        <f t="shared" si="47"/>
        <v/>
      </c>
      <c r="T154" s="85" t="str">
        <f t="shared" si="56"/>
        <v/>
      </c>
      <c r="U154" s="86" t="str">
        <f t="shared" si="48"/>
        <v/>
      </c>
      <c r="V154" s="87" t="str">
        <f t="shared" si="45"/>
        <v/>
      </c>
      <c r="W154" s="163"/>
      <c r="X154" s="79"/>
      <c r="Y154" s="44" t="str">
        <f t="shared" si="49"/>
        <v/>
      </c>
      <c r="Z154" s="118"/>
      <c r="AA154" s="44" t="str">
        <f t="shared" si="50"/>
        <v/>
      </c>
      <c r="AB154" s="44" t="str">
        <f t="shared" si="51"/>
        <v/>
      </c>
      <c r="AC154" s="79"/>
      <c r="AD154" s="119"/>
      <c r="AE154" s="127" t="str">
        <f t="shared" si="52"/>
        <v/>
      </c>
      <c r="AF154" s="88" t="str">
        <f t="shared" si="57"/>
        <v/>
      </c>
      <c r="AG154" s="125" t="str">
        <f t="shared" si="53"/>
        <v/>
      </c>
    </row>
    <row r="155" spans="1:33" s="89" customFormat="1" ht="30" customHeight="1" thickTop="1" thickBot="1">
      <c r="A155" s="76"/>
      <c r="B155" s="76"/>
      <c r="C155" s="76"/>
      <c r="D155" s="76"/>
      <c r="E155" s="76"/>
      <c r="F155" s="77" t="str">
        <f t="shared" si="54"/>
        <v/>
      </c>
      <c r="G155" s="78"/>
      <c r="H155" s="79" t="str">
        <f>IF(ISNUMBER(C155),VLOOKUP(C155,magasin!A:I,5,FALSE),"")</f>
        <v/>
      </c>
      <c r="I155" s="80"/>
      <c r="J155" s="80"/>
      <c r="K155" s="81"/>
      <c r="L155" s="82" t="str">
        <f t="shared" si="46"/>
        <v/>
      </c>
      <c r="M155" s="83" t="str">
        <f t="shared" si="55"/>
        <v/>
      </c>
      <c r="N155" s="77" t="str">
        <f t="shared" si="58"/>
        <v/>
      </c>
      <c r="O155" s="84"/>
      <c r="P155" s="80"/>
      <c r="Q155" s="80"/>
      <c r="R155" s="80"/>
      <c r="S155" s="82" t="str">
        <f t="shared" si="47"/>
        <v/>
      </c>
      <c r="T155" s="85" t="str">
        <f t="shared" si="56"/>
        <v/>
      </c>
      <c r="U155" s="86" t="str">
        <f t="shared" si="48"/>
        <v/>
      </c>
      <c r="V155" s="87" t="str">
        <f t="shared" si="45"/>
        <v/>
      </c>
      <c r="W155" s="163"/>
      <c r="X155" s="79"/>
      <c r="Y155" s="44" t="str">
        <f t="shared" si="49"/>
        <v/>
      </c>
      <c r="Z155" s="118"/>
      <c r="AA155" s="44" t="str">
        <f t="shared" si="50"/>
        <v/>
      </c>
      <c r="AB155" s="44" t="str">
        <f t="shared" si="51"/>
        <v/>
      </c>
      <c r="AC155" s="79"/>
      <c r="AD155" s="119"/>
      <c r="AE155" s="127" t="str">
        <f t="shared" si="52"/>
        <v/>
      </c>
      <c r="AF155" s="88" t="str">
        <f t="shared" si="57"/>
        <v/>
      </c>
      <c r="AG155" s="125" t="str">
        <f t="shared" si="53"/>
        <v/>
      </c>
    </row>
    <row r="156" spans="1:33" ht="16.5" thickTop="1"/>
  </sheetData>
  <mergeCells count="40">
    <mergeCell ref="AF2:AF4"/>
    <mergeCell ref="AE2:AE4"/>
    <mergeCell ref="AA2:AA4"/>
    <mergeCell ref="Z3:Z4"/>
    <mergeCell ref="H3:H4"/>
    <mergeCell ref="I3:I4"/>
    <mergeCell ref="J3:J4"/>
    <mergeCell ref="AC2:AD2"/>
    <mergeCell ref="AB2:AB4"/>
    <mergeCell ref="AD3:AD4"/>
    <mergeCell ref="U3:U4"/>
    <mergeCell ref="V3:V4"/>
    <mergeCell ref="AC3:AC4"/>
    <mergeCell ref="X3:X4"/>
    <mergeCell ref="AG2:AG4"/>
    <mergeCell ref="Y2:Y4"/>
    <mergeCell ref="C1:K1"/>
    <mergeCell ref="E2:K2"/>
    <mergeCell ref="N2:R2"/>
    <mergeCell ref="T2:T4"/>
    <mergeCell ref="S2:S4"/>
    <mergeCell ref="R3:R4"/>
    <mergeCell ref="N3:N4"/>
    <mergeCell ref="O3:O4"/>
    <mergeCell ref="P3:P4"/>
    <mergeCell ref="Q3:Q4"/>
    <mergeCell ref="M2:M4"/>
    <mergeCell ref="L2:L4"/>
    <mergeCell ref="K3:K4"/>
    <mergeCell ref="C3:C4"/>
    <mergeCell ref="B2:D2"/>
    <mergeCell ref="U2:V2"/>
    <mergeCell ref="W3:W4"/>
    <mergeCell ref="W2:X2"/>
    <mergeCell ref="A2:A4"/>
    <mergeCell ref="D3:D4"/>
    <mergeCell ref="E3:E4"/>
    <mergeCell ref="F3:F4"/>
    <mergeCell ref="G3:G4"/>
    <mergeCell ref="B3:B4"/>
  </mergeCells>
  <conditionalFormatting sqref="N1:N2 O1 N5:O5 N7:O7 N9:O9 N11:O11 N13:O13 N15:O15 N17:O17 N19:O19 N21:O21 N23:O23 N25:O25 N27:O27 N29:O29 N31:O31 N33:O33 N35:O35 N37:O37 N39:O39 N41:O41 N43:O43 N45:O45 N47:O47 N49:O49 N51:O51 N53:O53 N55:O55 N57:O155 N8:N155 N5:N6">
    <cfRule type="cellIs" dxfId="95" priority="74" operator="equal">
      <formula>"à comptabiliser"</formula>
    </cfRule>
    <cfRule type="cellIs" dxfId="94" priority="75" operator="equal">
      <formula>"Réclamer Facture"</formula>
    </cfRule>
    <cfRule type="cellIs" dxfId="93" priority="76" operator="equal">
      <formula>"Facture Antidatée"</formula>
    </cfRule>
    <cfRule type="expression" dxfId="92" priority="77">
      <formula>"SI(M6&lt;F6;""Facture Antidatée"";SI(ET(ESTNUM(H6);ESTVIDE(M6));$G$1""Réclamer Facture"";SI(ET(ESTNUM(M6);ESTNUM(H6));""à comptabiliser"";"""")))"</formula>
    </cfRule>
    <cfRule type="containsText" dxfId="91" priority="78" operator="containsText" text="Facture antidatée">
      <formula>NOT(ISERROR(SEARCH("Facture antidatée",N1)))</formula>
    </cfRule>
  </conditionalFormatting>
  <conditionalFormatting sqref="F5:F155">
    <cfRule type="cellIs" dxfId="90" priority="70" operator="equal">
      <formula>"Absence de Réception"</formula>
    </cfRule>
    <cfRule type="cellIs" dxfId="89" priority="71" operator="equal">
      <formula>"Réclamer Réception"</formula>
    </cfRule>
    <cfRule type="cellIs" dxfId="88" priority="72" operator="equal">
      <formula>"Réclamer Réception"</formula>
    </cfRule>
  </conditionalFormatting>
  <conditionalFormatting sqref="S1 S5:S155">
    <cfRule type="cellIs" dxfId="87" priority="69" operator="equal">
      <formula>""""""</formula>
    </cfRule>
  </conditionalFormatting>
  <conditionalFormatting sqref="AF5:AF155 AE2:AG2">
    <cfRule type="cellIs" dxfId="86" priority="62" operator="equal">
      <formula>"paiement à temps"</formula>
    </cfRule>
    <cfRule type="cellIs" dxfId="85" priority="63" operator="equal">
      <formula>"Retard de paiement,pensez à comptabiliser la provision"</formula>
    </cfRule>
  </conditionalFormatting>
  <conditionalFormatting sqref="G3:G4 F1:F1048576">
    <cfRule type="cellIs" dxfId="84" priority="37" operator="equal">
      <formula>"Absence Réception"</formula>
    </cfRule>
    <cfRule type="cellIs" dxfId="83" priority="38" operator="equal">
      <formula>"Réclamer Réception"</formula>
    </cfRule>
    <cfRule type="cellIs" dxfId="82" priority="39" operator="equal">
      <formula>"OK"</formula>
    </cfRule>
  </conditionalFormatting>
  <conditionalFormatting sqref="S2:S4 M1:M1048576">
    <cfRule type="cellIs" dxfId="81" priority="32" operator="equal">
      <formula>"Retard de paiement éventuel dû au retard du traitement de la réception"</formula>
    </cfRule>
    <cfRule type="cellIs" dxfId="80" priority="33" operator="equal">
      <formula>"à temps"</formula>
    </cfRule>
  </conditionalFormatting>
  <conditionalFormatting sqref="O3:R4 N1:N1048576">
    <cfRule type="cellIs" dxfId="79" priority="29" operator="equal">
      <formula>"Réclamer Facture"</formula>
    </cfRule>
    <cfRule type="cellIs" dxfId="78" priority="30" operator="equal">
      <formula>"Facture Antidatée"</formula>
    </cfRule>
    <cfRule type="cellIs" dxfId="77" priority="31" operator="equal">
      <formula>"à comptabiliser"</formula>
    </cfRule>
  </conditionalFormatting>
  <conditionalFormatting sqref="AF1:AF2 AF5:AF1048576 AG2 AE2">
    <cfRule type="cellIs" dxfId="76" priority="11" operator="equal">
      <formula>"Paiement à temps"</formula>
    </cfRule>
    <cfRule type="cellIs" dxfId="75" priority="12" operator="equal">
      <formula>"Dépassement du délai de paiement, Pensez à comptabiliser la Provision"</formula>
    </cfRule>
  </conditionalFormatting>
  <conditionalFormatting sqref="F1:F1048576">
    <cfRule type="cellIs" dxfId="74" priority="1" operator="equal">
      <formula>"Absence de Réception"</formula>
    </cfRule>
    <cfRule type="cellIs" dxfId="73" priority="2" operator="equal">
      <formula>"Réceptionner"</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I91"/>
  <sheetViews>
    <sheetView workbookViewId="0">
      <selection activeCell="A3" sqref="A3"/>
    </sheetView>
  </sheetViews>
  <sheetFormatPr baseColWidth="10" defaultRowHeight="15"/>
  <cols>
    <col min="2" max="2" width="29.42578125" customWidth="1"/>
    <col min="3" max="3" width="14" style="38" customWidth="1"/>
    <col min="4" max="4" width="13.42578125" style="173" customWidth="1"/>
    <col min="5" max="5" width="14.140625" customWidth="1"/>
    <col min="6" max="6" width="13.7109375" customWidth="1"/>
    <col min="7" max="7" width="14.7109375" customWidth="1"/>
    <col min="8" max="8" width="16.7109375" customWidth="1"/>
    <col min="9" max="9" width="13.5703125" customWidth="1"/>
  </cols>
  <sheetData>
    <row r="1" spans="1:9" ht="15.75" thickBot="1"/>
    <row r="2" spans="1:9" ht="16.5" thickBot="1">
      <c r="C2" s="220" t="s">
        <v>177</v>
      </c>
      <c r="D2" s="221"/>
      <c r="E2" s="221"/>
      <c r="F2" s="222"/>
      <c r="I2" s="156"/>
    </row>
    <row r="3" spans="1:9" ht="15.75" thickBot="1">
      <c r="G3" s="174" t="s">
        <v>164</v>
      </c>
      <c r="H3" s="175">
        <f ca="1">TODAY()</f>
        <v>41756</v>
      </c>
    </row>
    <row r="4" spans="1:9" ht="16.5" thickBot="1">
      <c r="A4" s="215" t="s">
        <v>176</v>
      </c>
      <c r="B4" s="215" t="s">
        <v>160</v>
      </c>
      <c r="C4" s="218" t="s">
        <v>174</v>
      </c>
      <c r="D4" s="219"/>
      <c r="E4" s="218" t="s">
        <v>162</v>
      </c>
      <c r="F4" s="219"/>
      <c r="G4" s="215" t="s">
        <v>175</v>
      </c>
      <c r="H4" s="215" t="s">
        <v>172</v>
      </c>
    </row>
    <row r="5" spans="1:9">
      <c r="A5" s="216"/>
      <c r="B5" s="216"/>
      <c r="C5" s="215" t="s">
        <v>159</v>
      </c>
      <c r="D5" s="223" t="s">
        <v>161</v>
      </c>
      <c r="E5" s="215" t="s">
        <v>163</v>
      </c>
      <c r="F5" s="215" t="s">
        <v>173</v>
      </c>
      <c r="G5" s="216"/>
      <c r="H5" s="216"/>
    </row>
    <row r="6" spans="1:9">
      <c r="A6" s="216"/>
      <c r="B6" s="216"/>
      <c r="C6" s="216"/>
      <c r="D6" s="224"/>
      <c r="E6" s="216"/>
      <c r="F6" s="216"/>
      <c r="G6" s="216"/>
      <c r="H6" s="216"/>
    </row>
    <row r="7" spans="1:9" ht="15.75" thickBot="1">
      <c r="A7" s="216"/>
      <c r="B7" s="217"/>
      <c r="C7" s="217"/>
      <c r="D7" s="225"/>
      <c r="E7" s="217"/>
      <c r="F7" s="217"/>
      <c r="G7" s="217"/>
      <c r="H7" s="217"/>
    </row>
    <row r="8" spans="1:9">
      <c r="A8" s="169">
        <v>1</v>
      </c>
      <c r="B8" s="167" t="str">
        <f>IF(ISNUMBER(C8),VLOOKUP(C8,mm!A5:D255,4,FALSE),"")</f>
        <v>ATRIMAK</v>
      </c>
      <c r="C8" s="159">
        <v>12</v>
      </c>
      <c r="D8" s="160">
        <f>IF(ISNUMBER(C8),VLOOKUP(C8,mm!A2:P255,16,FALSE),"")</f>
        <v>41731</v>
      </c>
      <c r="E8" s="159" t="str">
        <f>IF(ISNUMBER(#REF!),H3-#REF!,"")</f>
        <v/>
      </c>
      <c r="F8" s="159"/>
      <c r="G8" s="159">
        <f>IF(ISNUMBER(C8),VLOOKUP(C8,mm!A2:D255,3,FALSE),"")</f>
        <v>4300052392</v>
      </c>
      <c r="H8" s="159">
        <f>+IF(ISNUMBER(C8),VLOOKUP(C8,mm!A2:W255,23,FALSE),"")</f>
        <v>0</v>
      </c>
    </row>
    <row r="9" spans="1:9">
      <c r="A9" s="169">
        <v>2</v>
      </c>
      <c r="B9" s="167" t="str">
        <f>IF(ISNUMBER(C9),VLOOKUP(C9,mm!A6:D256,4,FALSE),"")</f>
        <v>AUTOMATION TECHNIQUES</v>
      </c>
      <c r="C9" s="157">
        <v>14</v>
      </c>
      <c r="D9" s="160">
        <f>IF(ISNUMBER(C9),VLOOKUP(C9,mm!A3:P256,16,FALSE),"")</f>
        <v>41723</v>
      </c>
      <c r="E9" s="157" t="str">
        <f>IF(ISNUMBER(#REF!),H4-#REF!,"")</f>
        <v/>
      </c>
      <c r="F9" s="157"/>
      <c r="G9" s="159">
        <f>IF(ISNUMBER(C9),VLOOKUP(C9,mm!A3:D256,3,FALSE),"")</f>
        <v>4501060888</v>
      </c>
      <c r="H9" s="159">
        <f>+IF(ISNUMBER(C9),VLOOKUP(C9,mm!A3:W256,23,FALSE),"")</f>
        <v>0</v>
      </c>
    </row>
    <row r="10" spans="1:9">
      <c r="A10" s="169">
        <v>3</v>
      </c>
      <c r="B10" s="167" t="str">
        <f>IF(ISNUMBER(C10),VLOOKUP(C10,mm!A7:D257,4,FALSE),"")</f>
        <v/>
      </c>
      <c r="C10" s="157"/>
      <c r="D10" s="160" t="str">
        <f>IF(ISNUMBER(C10),VLOOKUP(C10,mm!A4:P257,16,FALSE),"")</f>
        <v/>
      </c>
      <c r="E10" s="157" t="str">
        <f>IF(ISNUMBER(#REF!),H5-#REF!,"")</f>
        <v/>
      </c>
      <c r="F10" s="157"/>
      <c r="G10" s="159" t="str">
        <f>IF(ISNUMBER(C10),VLOOKUP(C10,mm!A4:D257,3,FALSE),"")</f>
        <v/>
      </c>
      <c r="H10" s="159" t="str">
        <f>+IF(ISNUMBER(C10),VLOOKUP(C10,mm!A4:W257,23,FALSE),"")</f>
        <v/>
      </c>
    </row>
    <row r="11" spans="1:9">
      <c r="A11" s="169">
        <v>4</v>
      </c>
      <c r="B11" s="167" t="str">
        <f>IF(ISNUMBER(C11),VLOOKUP(C11,mm!A8:D258,4,FALSE),"")</f>
        <v/>
      </c>
      <c r="C11" s="157"/>
      <c r="D11" s="160" t="str">
        <f>IF(ISNUMBER(C11),VLOOKUP(C11,mm!A5:P258,16,FALSE),"")</f>
        <v/>
      </c>
      <c r="E11" s="157" t="str">
        <f>IF(ISNUMBER(#REF!),H6-#REF!,"")</f>
        <v/>
      </c>
      <c r="F11" s="157"/>
      <c r="G11" s="159" t="str">
        <f>IF(ISNUMBER(C11),VLOOKUP(C11,mm!A5:D258,3,FALSE),"")</f>
        <v/>
      </c>
      <c r="H11" s="159" t="str">
        <f>+IF(ISNUMBER(C11),VLOOKUP(C11,mm!A5:W258,23,FALSE),"")</f>
        <v/>
      </c>
    </row>
    <row r="12" spans="1:9">
      <c r="A12" s="169">
        <v>5</v>
      </c>
      <c r="B12" s="167" t="str">
        <f>IF(ISNUMBER(C12),VLOOKUP(C12,mm!A9:D259,4,FALSE),"")</f>
        <v/>
      </c>
      <c r="C12" s="157"/>
      <c r="D12" s="160" t="str">
        <f>IF(ISNUMBER(C12),VLOOKUP(C12,mm!A6:P259,16,FALSE),"")</f>
        <v/>
      </c>
      <c r="E12" s="157" t="str">
        <f>IF(ISNUMBER(#REF!),H7-#REF!,"")</f>
        <v/>
      </c>
      <c r="F12" s="157"/>
      <c r="G12" s="159" t="str">
        <f>IF(ISNUMBER(C12),VLOOKUP(C12,mm!A6:D259,3,FALSE),"")</f>
        <v/>
      </c>
      <c r="H12" s="159" t="str">
        <f>+IF(ISNUMBER(C12),VLOOKUP(C12,mm!A6:W259,23,FALSE),"")</f>
        <v/>
      </c>
    </row>
    <row r="13" spans="1:9">
      <c r="A13" s="169">
        <v>6</v>
      </c>
      <c r="B13" s="167" t="str">
        <f>IF(ISNUMBER(C13),VLOOKUP(C13,mm!A10:D260,4,FALSE),"")</f>
        <v/>
      </c>
      <c r="C13" s="157"/>
      <c r="D13" s="160" t="str">
        <f>IF(ISNUMBER(C13),VLOOKUP(C13,mm!A7:P260,16,FALSE),"")</f>
        <v/>
      </c>
      <c r="E13" s="157" t="str">
        <f>IF(ISNUMBER(#REF!),H8-#REF!,"")</f>
        <v/>
      </c>
      <c r="F13" s="157"/>
      <c r="G13" s="159" t="str">
        <f>IF(ISNUMBER(C13),VLOOKUP(C13,mm!A7:D260,3,FALSE),"")</f>
        <v/>
      </c>
      <c r="H13" s="159" t="str">
        <f>+IF(ISNUMBER(C13),VLOOKUP(C13,mm!A7:W260,23,FALSE),"")</f>
        <v/>
      </c>
    </row>
    <row r="14" spans="1:9">
      <c r="A14" s="169">
        <v>7</v>
      </c>
      <c r="B14" s="167" t="str">
        <f>IF(ISNUMBER(C14),VLOOKUP(C14,mm!A11:D261,4,FALSE),"")</f>
        <v/>
      </c>
      <c r="C14" s="157"/>
      <c r="D14" s="160" t="str">
        <f>IF(ISNUMBER(C14),VLOOKUP(C14,mm!A8:P261,16,FALSE),"")</f>
        <v/>
      </c>
      <c r="E14" s="157" t="str">
        <f>IF(ISNUMBER(#REF!),H9-#REF!,"")</f>
        <v/>
      </c>
      <c r="F14" s="157"/>
      <c r="G14" s="159" t="str">
        <f>IF(ISNUMBER(C14),VLOOKUP(C14,mm!A8:D261,3,FALSE),"")</f>
        <v/>
      </c>
      <c r="H14" s="159" t="str">
        <f>+IF(ISNUMBER(C14),VLOOKUP(C14,mm!A8:W261,23,FALSE),"")</f>
        <v/>
      </c>
    </row>
    <row r="15" spans="1:9">
      <c r="A15" s="169">
        <v>8</v>
      </c>
      <c r="B15" s="167" t="str">
        <f>IF(ISNUMBER(C15),VLOOKUP(C15,mm!A12:D262,4,FALSE),"")</f>
        <v/>
      </c>
      <c r="C15" s="157"/>
      <c r="D15" s="160" t="str">
        <f>IF(ISNUMBER(C15),VLOOKUP(C15,mm!A9:P262,16,FALSE),"")</f>
        <v/>
      </c>
      <c r="E15" s="157" t="str">
        <f>IF(ISNUMBER(#REF!),H10-#REF!,"")</f>
        <v/>
      </c>
      <c r="F15" s="157"/>
      <c r="G15" s="159" t="str">
        <f>IF(ISNUMBER(C15),VLOOKUP(C15,mm!A9:D262,3,FALSE),"")</f>
        <v/>
      </c>
      <c r="H15" s="159" t="str">
        <f>+IF(ISNUMBER(C15),VLOOKUP(C15,mm!A9:W262,23,FALSE),"")</f>
        <v/>
      </c>
    </row>
    <row r="16" spans="1:9">
      <c r="A16" s="169">
        <v>9</v>
      </c>
      <c r="B16" s="167" t="str">
        <f>IF(ISNUMBER(C16),VLOOKUP(C16,mm!A13:D263,4,FALSE),"")</f>
        <v/>
      </c>
      <c r="C16" s="157"/>
      <c r="D16" s="160" t="str">
        <f>IF(ISNUMBER(C16),VLOOKUP(C16,mm!A10:P263,16,FALSE),"")</f>
        <v/>
      </c>
      <c r="E16" s="157" t="str">
        <f>IF(ISNUMBER(#REF!),H11-#REF!,"")</f>
        <v/>
      </c>
      <c r="F16" s="157"/>
      <c r="G16" s="159" t="str">
        <f>IF(ISNUMBER(C16),VLOOKUP(C16,mm!A10:D263,3,FALSE),"")</f>
        <v/>
      </c>
      <c r="H16" s="159" t="str">
        <f>+IF(ISNUMBER(C16),VLOOKUP(C16,mm!A10:W263,23,FALSE),"")</f>
        <v/>
      </c>
    </row>
    <row r="17" spans="1:8">
      <c r="A17" s="169">
        <v>10</v>
      </c>
      <c r="B17" s="167" t="str">
        <f>IF(ISNUMBER(C17),VLOOKUP(C17,mm!A14:D264,4,FALSE),"")</f>
        <v/>
      </c>
      <c r="C17" s="157"/>
      <c r="D17" s="160" t="str">
        <f>IF(ISNUMBER(C17),VLOOKUP(C17,mm!A11:P264,16,FALSE),"")</f>
        <v/>
      </c>
      <c r="E17" s="157" t="str">
        <f>IF(ISNUMBER(#REF!),H12-#REF!,"")</f>
        <v/>
      </c>
      <c r="F17" s="157"/>
      <c r="G17" s="159" t="str">
        <f>IF(ISNUMBER(C17),VLOOKUP(C17,mm!A11:D264,3,FALSE),"")</f>
        <v/>
      </c>
      <c r="H17" s="159" t="str">
        <f>+IF(ISNUMBER(C17),VLOOKUP(C17,mm!A11:W264,23,FALSE),"")</f>
        <v/>
      </c>
    </row>
    <row r="18" spans="1:8">
      <c r="A18" s="169">
        <v>11</v>
      </c>
      <c r="B18" s="167" t="str">
        <f>IF(ISNUMBER(C18),VLOOKUP(C18,mm!A15:D265,4,FALSE),"")</f>
        <v/>
      </c>
      <c r="C18" s="157"/>
      <c r="D18" s="160" t="str">
        <f>IF(ISNUMBER(C18),VLOOKUP(C18,mm!A12:P265,16,FALSE),"")</f>
        <v/>
      </c>
      <c r="E18" s="157" t="str">
        <f>IF(ISNUMBER(#REF!),H13-#REF!,"")</f>
        <v/>
      </c>
      <c r="F18" s="157"/>
      <c r="G18" s="159" t="str">
        <f>IF(ISNUMBER(C18),VLOOKUP(C18,mm!A12:D265,3,FALSE),"")</f>
        <v/>
      </c>
      <c r="H18" s="159" t="str">
        <f>+IF(ISNUMBER(C18),VLOOKUP(C18,mm!A12:W265,23,FALSE),"")</f>
        <v/>
      </c>
    </row>
    <row r="19" spans="1:8">
      <c r="A19" s="169">
        <v>12</v>
      </c>
      <c r="B19" s="167" t="str">
        <f>IF(ISNUMBER(C19),VLOOKUP(C19,mm!A16:D266,4,FALSE),"")</f>
        <v/>
      </c>
      <c r="C19" s="157"/>
      <c r="D19" s="160" t="str">
        <f>IF(ISNUMBER(C19),VLOOKUP(C19,mm!A13:P266,16,FALSE),"")</f>
        <v/>
      </c>
      <c r="E19" s="157" t="str">
        <f>IF(ISNUMBER(#REF!),H14-#REF!,"")</f>
        <v/>
      </c>
      <c r="F19" s="157"/>
      <c r="G19" s="159" t="str">
        <f>IF(ISNUMBER(C19),VLOOKUP(C19,mm!A13:D266,3,FALSE),"")</f>
        <v/>
      </c>
      <c r="H19" s="159" t="str">
        <f>+IF(ISNUMBER(C19),VLOOKUP(C19,mm!A13:W266,23,FALSE),"")</f>
        <v/>
      </c>
    </row>
    <row r="20" spans="1:8">
      <c r="A20" s="169">
        <v>13</v>
      </c>
      <c r="B20" s="167" t="str">
        <f>IF(ISNUMBER(C20),VLOOKUP(C20,mm!A17:D267,4,FALSE),"")</f>
        <v/>
      </c>
      <c r="C20" s="157"/>
      <c r="D20" s="160" t="str">
        <f>IF(ISNUMBER(C20),VLOOKUP(C20,mm!A14:P267,16,FALSE),"")</f>
        <v/>
      </c>
      <c r="E20" s="157" t="str">
        <f>IF(ISNUMBER(#REF!),H15-#REF!,"")</f>
        <v/>
      </c>
      <c r="F20" s="157"/>
      <c r="G20" s="159" t="str">
        <f>IF(ISNUMBER(C20),VLOOKUP(C20,mm!A14:D267,3,FALSE),"")</f>
        <v/>
      </c>
      <c r="H20" s="159" t="str">
        <f>+IF(ISNUMBER(C20),VLOOKUP(C20,mm!A14:W267,23,FALSE),"")</f>
        <v/>
      </c>
    </row>
    <row r="21" spans="1:8">
      <c r="A21" s="169">
        <v>14</v>
      </c>
      <c r="B21" s="167" t="str">
        <f>IF(ISNUMBER(C21),VLOOKUP(C21,mm!A18:D268,4,FALSE),"")</f>
        <v/>
      </c>
      <c r="C21" s="157"/>
      <c r="D21" s="160" t="str">
        <f>IF(ISNUMBER(C21),VLOOKUP(C21,mm!A15:P268,16,FALSE),"")</f>
        <v/>
      </c>
      <c r="E21" s="157" t="str">
        <f>IF(ISNUMBER(#REF!),H16-#REF!,"")</f>
        <v/>
      </c>
      <c r="F21" s="157"/>
      <c r="G21" s="159" t="str">
        <f>IF(ISNUMBER(C21),VLOOKUP(C21,mm!A15:D268,3,FALSE),"")</f>
        <v/>
      </c>
      <c r="H21" s="159" t="str">
        <f>+IF(ISNUMBER(C21),VLOOKUP(C21,mm!A15:W268,23,FALSE),"")</f>
        <v/>
      </c>
    </row>
    <row r="22" spans="1:8">
      <c r="A22" s="169">
        <v>15</v>
      </c>
      <c r="B22" s="167" t="str">
        <f>IF(ISNUMBER(C22),VLOOKUP(C22,mm!A19:D269,4,FALSE),"")</f>
        <v/>
      </c>
      <c r="C22" s="157"/>
      <c r="D22" s="160" t="str">
        <f>IF(ISNUMBER(C22),VLOOKUP(C22,mm!A16:P269,16,FALSE),"")</f>
        <v/>
      </c>
      <c r="E22" s="157" t="str">
        <f>IF(ISNUMBER(#REF!),H17-#REF!,"")</f>
        <v/>
      </c>
      <c r="F22" s="157"/>
      <c r="G22" s="159" t="str">
        <f>IF(ISNUMBER(C22),VLOOKUP(C22,mm!A16:D269,3,FALSE),"")</f>
        <v/>
      </c>
      <c r="H22" s="159" t="str">
        <f>+IF(ISNUMBER(C22),VLOOKUP(C22,mm!A16:W269,23,FALSE),"")</f>
        <v/>
      </c>
    </row>
    <row r="23" spans="1:8">
      <c r="A23" s="169">
        <v>16</v>
      </c>
      <c r="B23" s="167" t="str">
        <f>IF(ISNUMBER(C23),VLOOKUP(C23,mm!A20:D270,4,FALSE),"")</f>
        <v/>
      </c>
      <c r="C23" s="157"/>
      <c r="D23" s="160" t="str">
        <f>IF(ISNUMBER(C23),VLOOKUP(C23,mm!A17:P270,16,FALSE),"")</f>
        <v/>
      </c>
      <c r="E23" s="157" t="str">
        <f>IF(ISNUMBER(#REF!),H18-#REF!,"")</f>
        <v/>
      </c>
      <c r="F23" s="157"/>
      <c r="G23" s="159" t="str">
        <f>IF(ISNUMBER(C23),VLOOKUP(C23,mm!A17:D270,3,FALSE),"")</f>
        <v/>
      </c>
      <c r="H23" s="159" t="str">
        <f>+IF(ISNUMBER(C23),VLOOKUP(C23,mm!A17:W270,23,FALSE),"")</f>
        <v/>
      </c>
    </row>
    <row r="24" spans="1:8">
      <c r="A24" s="169">
        <v>17</v>
      </c>
      <c r="B24" s="167" t="str">
        <f>IF(ISNUMBER(C24),VLOOKUP(C24,mm!A21:D271,4,FALSE),"")</f>
        <v/>
      </c>
      <c r="C24" s="157"/>
      <c r="D24" s="160" t="str">
        <f>IF(ISNUMBER(C24),VLOOKUP(C24,mm!A18:P271,16,FALSE),"")</f>
        <v/>
      </c>
      <c r="E24" s="157" t="str">
        <f>IF(ISNUMBER(#REF!),H19-#REF!,"")</f>
        <v/>
      </c>
      <c r="F24" s="157"/>
      <c r="G24" s="159" t="str">
        <f>IF(ISNUMBER(C24),VLOOKUP(C24,mm!A18:D271,3,FALSE),"")</f>
        <v/>
      </c>
      <c r="H24" s="159" t="str">
        <f>+IF(ISNUMBER(C24),VLOOKUP(C24,mm!A18:W271,23,FALSE),"")</f>
        <v/>
      </c>
    </row>
    <row r="25" spans="1:8">
      <c r="A25" s="169">
        <v>18</v>
      </c>
      <c r="B25" s="167" t="str">
        <f>IF(ISNUMBER(C25),VLOOKUP(C25,mm!A22:D272,4,FALSE),"")</f>
        <v/>
      </c>
      <c r="C25" s="157"/>
      <c r="D25" s="160" t="str">
        <f>IF(ISNUMBER(C25),VLOOKUP(C25,mm!A19:P272,16,FALSE),"")</f>
        <v/>
      </c>
      <c r="E25" s="157" t="str">
        <f>IF(ISNUMBER(#REF!),H20-#REF!,"")</f>
        <v/>
      </c>
      <c r="F25" s="157"/>
      <c r="G25" s="159" t="str">
        <f>IF(ISNUMBER(C25),VLOOKUP(C25,mm!A19:D272,3,FALSE),"")</f>
        <v/>
      </c>
      <c r="H25" s="159" t="str">
        <f>+IF(ISNUMBER(C25),VLOOKUP(C25,mm!A19:W272,23,FALSE),"")</f>
        <v/>
      </c>
    </row>
    <row r="26" spans="1:8">
      <c r="A26" s="169">
        <v>19</v>
      </c>
      <c r="B26" s="167" t="str">
        <f>IF(ISNUMBER(C26),VLOOKUP(C26,mm!A23:D273,4,FALSE),"")</f>
        <v/>
      </c>
      <c r="C26" s="157"/>
      <c r="D26" s="160" t="str">
        <f>IF(ISNUMBER(C26),VLOOKUP(C26,mm!A20:P273,16,FALSE),"")</f>
        <v/>
      </c>
      <c r="E26" s="157" t="str">
        <f>IF(ISNUMBER(#REF!),H21-#REF!,"")</f>
        <v/>
      </c>
      <c r="F26" s="157"/>
      <c r="G26" s="159" t="str">
        <f>IF(ISNUMBER(C26),VLOOKUP(C26,mm!A20:D273,3,FALSE),"")</f>
        <v/>
      </c>
      <c r="H26" s="159" t="str">
        <f>+IF(ISNUMBER(C26),VLOOKUP(C26,mm!A20:W273,23,FALSE),"")</f>
        <v/>
      </c>
    </row>
    <row r="27" spans="1:8">
      <c r="A27" s="169">
        <v>20</v>
      </c>
      <c r="B27" s="167" t="str">
        <f>IF(ISNUMBER(C27),VLOOKUP(C27,mm!A24:D274,4,FALSE),"")</f>
        <v/>
      </c>
      <c r="C27" s="157"/>
      <c r="D27" s="160" t="str">
        <f>IF(ISNUMBER(C27),VLOOKUP(C27,mm!A21:P274,16,FALSE),"")</f>
        <v/>
      </c>
      <c r="E27" s="157" t="str">
        <f>IF(ISNUMBER(#REF!),H22-#REF!,"")</f>
        <v/>
      </c>
      <c r="F27" s="157"/>
      <c r="G27" s="159" t="str">
        <f>IF(ISNUMBER(C27),VLOOKUP(C27,mm!A21:D274,3,FALSE),"")</f>
        <v/>
      </c>
      <c r="H27" s="159" t="str">
        <f>+IF(ISNUMBER(C27),VLOOKUP(C27,mm!A21:W274,23,FALSE),"")</f>
        <v/>
      </c>
    </row>
    <row r="28" spans="1:8">
      <c r="A28" s="169">
        <v>21</v>
      </c>
      <c r="B28" s="167" t="str">
        <f>IF(ISNUMBER(C28),VLOOKUP(C28,mm!A25:D275,4,FALSE),"")</f>
        <v/>
      </c>
      <c r="C28" s="157"/>
      <c r="D28" s="160" t="str">
        <f>IF(ISNUMBER(C28),VLOOKUP(C28,mm!A22:P275,16,FALSE),"")</f>
        <v/>
      </c>
      <c r="E28" s="157" t="str">
        <f>IF(ISNUMBER(#REF!),H23-#REF!,"")</f>
        <v/>
      </c>
      <c r="F28" s="157"/>
      <c r="G28" s="159" t="str">
        <f>IF(ISNUMBER(C28),VLOOKUP(C28,mm!A22:D275,3,FALSE),"")</f>
        <v/>
      </c>
      <c r="H28" s="159" t="str">
        <f>+IF(ISNUMBER(C28),VLOOKUP(C28,mm!A22:W275,23,FALSE),"")</f>
        <v/>
      </c>
    </row>
    <row r="29" spans="1:8">
      <c r="A29" s="169">
        <v>22</v>
      </c>
      <c r="B29" s="167" t="str">
        <f>IF(ISNUMBER(C29),VLOOKUP(C29,mm!A26:D276,4,FALSE),"")</f>
        <v/>
      </c>
      <c r="C29" s="157"/>
      <c r="D29" s="160" t="str">
        <f>IF(ISNUMBER(C29),VLOOKUP(C29,mm!A23:P276,16,FALSE),"")</f>
        <v/>
      </c>
      <c r="E29" s="157" t="str">
        <f>IF(ISNUMBER(#REF!),H24-#REF!,"")</f>
        <v/>
      </c>
      <c r="F29" s="157"/>
      <c r="G29" s="159" t="str">
        <f>IF(ISNUMBER(C29),VLOOKUP(C29,mm!A23:D276,3,FALSE),"")</f>
        <v/>
      </c>
      <c r="H29" s="159" t="str">
        <f>+IF(ISNUMBER(C29),VLOOKUP(C29,mm!A23:W276,23,FALSE),"")</f>
        <v/>
      </c>
    </row>
    <row r="30" spans="1:8">
      <c r="A30" s="169">
        <v>23</v>
      </c>
      <c r="B30" s="167" t="str">
        <f>IF(ISNUMBER(C30),VLOOKUP(C30,mm!A27:D277,4,FALSE),"")</f>
        <v/>
      </c>
      <c r="C30" s="157"/>
      <c r="D30" s="160" t="str">
        <f>IF(ISNUMBER(C30),VLOOKUP(C30,mm!A24:P277,16,FALSE),"")</f>
        <v/>
      </c>
      <c r="E30" s="157" t="str">
        <f>IF(ISNUMBER(#REF!),H25-#REF!,"")</f>
        <v/>
      </c>
      <c r="F30" s="157"/>
      <c r="G30" s="159" t="str">
        <f>IF(ISNUMBER(C30),VLOOKUP(C30,mm!A24:D277,3,FALSE),"")</f>
        <v/>
      </c>
      <c r="H30" s="159" t="str">
        <f>+IF(ISNUMBER(C30),VLOOKUP(C30,mm!A24:W277,23,FALSE),"")</f>
        <v/>
      </c>
    </row>
    <row r="31" spans="1:8">
      <c r="A31" s="169">
        <v>24</v>
      </c>
      <c r="B31" s="167" t="str">
        <f>IF(ISNUMBER(C31),VLOOKUP(C31,mm!A28:D278,4,FALSE),"")</f>
        <v/>
      </c>
      <c r="C31" s="157"/>
      <c r="D31" s="160" t="str">
        <f>IF(ISNUMBER(C31),VLOOKUP(C31,mm!A25:P278,16,FALSE),"")</f>
        <v/>
      </c>
      <c r="E31" s="157" t="str">
        <f>IF(ISNUMBER(#REF!),H26-#REF!,"")</f>
        <v/>
      </c>
      <c r="F31" s="157"/>
      <c r="G31" s="159" t="str">
        <f>IF(ISNUMBER(C31),VLOOKUP(C31,mm!A25:D278,3,FALSE),"")</f>
        <v/>
      </c>
      <c r="H31" s="159" t="str">
        <f>+IF(ISNUMBER(C31),VLOOKUP(C31,mm!A25:W278,23,FALSE),"")</f>
        <v/>
      </c>
    </row>
    <row r="32" spans="1:8">
      <c r="A32" s="169">
        <v>25</v>
      </c>
      <c r="B32" s="167" t="str">
        <f>IF(ISNUMBER(C32),VLOOKUP(C32,mm!A29:D279,4,FALSE),"")</f>
        <v/>
      </c>
      <c r="C32" s="157"/>
      <c r="D32" s="160" t="str">
        <f>IF(ISNUMBER(C32),VLOOKUP(C32,mm!A26:P279,16,FALSE),"")</f>
        <v/>
      </c>
      <c r="E32" s="157" t="str">
        <f>IF(ISNUMBER(#REF!),H27-#REF!,"")</f>
        <v/>
      </c>
      <c r="F32" s="157"/>
      <c r="G32" s="159" t="str">
        <f>IF(ISNUMBER(C32),VLOOKUP(C32,mm!A26:D279,3,FALSE),"")</f>
        <v/>
      </c>
      <c r="H32" s="159" t="str">
        <f>+IF(ISNUMBER(C32),VLOOKUP(C32,mm!A26:W279,23,FALSE),"")</f>
        <v/>
      </c>
    </row>
    <row r="33" spans="1:8">
      <c r="A33" s="169">
        <v>26</v>
      </c>
      <c r="B33" s="167" t="str">
        <f>IF(ISNUMBER(C33),VLOOKUP(C33,mm!A30:D280,4,FALSE),"")</f>
        <v/>
      </c>
      <c r="C33" s="157"/>
      <c r="D33" s="160" t="str">
        <f>IF(ISNUMBER(C33),VLOOKUP(C33,mm!A27:P280,16,FALSE),"")</f>
        <v/>
      </c>
      <c r="E33" s="157" t="str">
        <f>IF(ISNUMBER(#REF!),H28-#REF!,"")</f>
        <v/>
      </c>
      <c r="F33" s="157"/>
      <c r="G33" s="159" t="str">
        <f>IF(ISNUMBER(C33),VLOOKUP(C33,mm!A27:D280,3,FALSE),"")</f>
        <v/>
      </c>
      <c r="H33" s="159" t="str">
        <f>+IF(ISNUMBER(C33),VLOOKUP(C33,mm!A27:W280,23,FALSE),"")</f>
        <v/>
      </c>
    </row>
    <row r="34" spans="1:8">
      <c r="A34" s="169">
        <v>27</v>
      </c>
      <c r="B34" s="167" t="str">
        <f>IF(ISNUMBER(C34),VLOOKUP(C34,mm!A31:D281,4,FALSE),"")</f>
        <v/>
      </c>
      <c r="C34" s="157"/>
      <c r="D34" s="160" t="str">
        <f>IF(ISNUMBER(C34),VLOOKUP(C34,mm!A28:P281,16,FALSE),"")</f>
        <v/>
      </c>
      <c r="E34" s="157" t="str">
        <f>IF(ISNUMBER(#REF!),H29-#REF!,"")</f>
        <v/>
      </c>
      <c r="F34" s="157"/>
      <c r="G34" s="159" t="str">
        <f>IF(ISNUMBER(C34),VLOOKUP(C34,mm!A28:D281,3,FALSE),"")</f>
        <v/>
      </c>
      <c r="H34" s="159" t="str">
        <f>+IF(ISNUMBER(C34),VLOOKUP(C34,mm!A28:W281,23,FALSE),"")</f>
        <v/>
      </c>
    </row>
    <row r="35" spans="1:8">
      <c r="A35" s="169">
        <v>28</v>
      </c>
      <c r="B35" s="167" t="str">
        <f>IF(ISNUMBER(C35),VLOOKUP(C35,mm!A32:D282,4,FALSE),"")</f>
        <v/>
      </c>
      <c r="C35" s="157"/>
      <c r="D35" s="160" t="str">
        <f>IF(ISNUMBER(C35),VLOOKUP(C35,mm!A29:P282,16,FALSE),"")</f>
        <v/>
      </c>
      <c r="E35" s="157" t="str">
        <f>IF(ISNUMBER(#REF!),H30-#REF!,"")</f>
        <v/>
      </c>
      <c r="F35" s="157"/>
      <c r="G35" s="159" t="str">
        <f>IF(ISNUMBER(C35),VLOOKUP(C35,mm!A29:D282,3,FALSE),"")</f>
        <v/>
      </c>
      <c r="H35" s="159" t="str">
        <f>+IF(ISNUMBER(C35),VLOOKUP(C35,mm!A29:W282,23,FALSE),"")</f>
        <v/>
      </c>
    </row>
    <row r="36" spans="1:8">
      <c r="A36" s="169">
        <v>29</v>
      </c>
      <c r="B36" s="167" t="str">
        <f>IF(ISNUMBER(C36),VLOOKUP(C36,mm!A33:D283,4,FALSE),"")</f>
        <v/>
      </c>
      <c r="C36" s="157"/>
      <c r="D36" s="160" t="str">
        <f>IF(ISNUMBER(C36),VLOOKUP(C36,mm!A30:P283,16,FALSE),"")</f>
        <v/>
      </c>
      <c r="E36" s="157" t="str">
        <f>IF(ISNUMBER(#REF!),H31-#REF!,"")</f>
        <v/>
      </c>
      <c r="F36" s="157"/>
      <c r="G36" s="159" t="str">
        <f>IF(ISNUMBER(C36),VLOOKUP(C36,mm!A30:D283,3,FALSE),"")</f>
        <v/>
      </c>
      <c r="H36" s="159" t="str">
        <f>+IF(ISNUMBER(C36),VLOOKUP(C36,mm!A30:W283,23,FALSE),"")</f>
        <v/>
      </c>
    </row>
    <row r="37" spans="1:8">
      <c r="A37" s="169">
        <v>30</v>
      </c>
      <c r="B37" s="167" t="str">
        <f>IF(ISNUMBER(C37),VLOOKUP(C37,mm!A34:D284,4,FALSE),"")</f>
        <v/>
      </c>
      <c r="C37" s="157"/>
      <c r="D37" s="160" t="str">
        <f>IF(ISNUMBER(C37),VLOOKUP(C37,mm!A31:P284,16,FALSE),"")</f>
        <v/>
      </c>
      <c r="E37" s="157" t="str">
        <f>IF(ISNUMBER(#REF!),H32-#REF!,"")</f>
        <v/>
      </c>
      <c r="F37" s="157"/>
      <c r="G37" s="159" t="str">
        <f>IF(ISNUMBER(C37),VLOOKUP(C37,mm!A31:D284,3,FALSE),"")</f>
        <v/>
      </c>
      <c r="H37" s="159" t="str">
        <f>+IF(ISNUMBER(C37),VLOOKUP(C37,mm!A31:W284,23,FALSE),"")</f>
        <v/>
      </c>
    </row>
    <row r="38" spans="1:8">
      <c r="A38" s="169">
        <v>31</v>
      </c>
      <c r="B38" s="167" t="str">
        <f>IF(ISNUMBER(C38),VLOOKUP(C38,mm!A35:D285,4,FALSE),"")</f>
        <v/>
      </c>
      <c r="C38" s="157"/>
      <c r="D38" s="160" t="str">
        <f>IF(ISNUMBER(C38),VLOOKUP(C38,mm!A32:P285,16,FALSE),"")</f>
        <v/>
      </c>
      <c r="E38" s="157" t="str">
        <f>IF(ISNUMBER(#REF!),H33-#REF!,"")</f>
        <v/>
      </c>
      <c r="F38" s="157"/>
      <c r="G38" s="159" t="str">
        <f>IF(ISNUMBER(C38),VLOOKUP(C38,mm!A32:D285,3,FALSE),"")</f>
        <v/>
      </c>
      <c r="H38" s="159" t="str">
        <f>+IF(ISNUMBER(C38),VLOOKUP(C38,mm!A32:W285,23,FALSE),"")</f>
        <v/>
      </c>
    </row>
    <row r="39" spans="1:8">
      <c r="A39" s="169">
        <v>32</v>
      </c>
      <c r="B39" s="167" t="str">
        <f>IF(ISNUMBER(C39),VLOOKUP(C39,mm!A36:D286,4,FALSE),"")</f>
        <v/>
      </c>
      <c r="C39" s="157"/>
      <c r="D39" s="160" t="str">
        <f>IF(ISNUMBER(C39),VLOOKUP(C39,mm!A33:P286,16,FALSE),"")</f>
        <v/>
      </c>
      <c r="E39" s="157" t="str">
        <f>IF(ISNUMBER(#REF!),H34-#REF!,"")</f>
        <v/>
      </c>
      <c r="F39" s="157"/>
      <c r="G39" s="159" t="str">
        <f>IF(ISNUMBER(C39),VLOOKUP(C39,mm!A33:D286,3,FALSE),"")</f>
        <v/>
      </c>
      <c r="H39" s="159" t="str">
        <f>+IF(ISNUMBER(C39),VLOOKUP(C39,mm!A33:W286,23,FALSE),"")</f>
        <v/>
      </c>
    </row>
    <row r="40" spans="1:8">
      <c r="A40" s="169">
        <v>33</v>
      </c>
      <c r="B40" s="167" t="str">
        <f>IF(ISNUMBER(C40),VLOOKUP(C40,mm!A37:D287,4,FALSE),"")</f>
        <v/>
      </c>
      <c r="C40" s="157"/>
      <c r="D40" s="160" t="str">
        <f>IF(ISNUMBER(C40),VLOOKUP(C40,mm!A34:P287,16,FALSE),"")</f>
        <v/>
      </c>
      <c r="E40" s="157" t="str">
        <f>IF(ISNUMBER(#REF!),H35-#REF!,"")</f>
        <v/>
      </c>
      <c r="F40" s="157"/>
      <c r="G40" s="159" t="str">
        <f>IF(ISNUMBER(C40),VLOOKUP(C40,mm!A34:D287,3,FALSE),"")</f>
        <v/>
      </c>
      <c r="H40" s="159" t="str">
        <f>+IF(ISNUMBER(C40),VLOOKUP(C40,mm!A34:W287,23,FALSE),"")</f>
        <v/>
      </c>
    </row>
    <row r="41" spans="1:8">
      <c r="A41" s="169">
        <v>34</v>
      </c>
      <c r="B41" s="167" t="str">
        <f>IF(ISNUMBER(C41),VLOOKUP(C41,mm!A38:D288,4,FALSE),"")</f>
        <v/>
      </c>
      <c r="C41" s="157"/>
      <c r="D41" s="160" t="str">
        <f>IF(ISNUMBER(C41),VLOOKUP(C41,mm!A35:P288,16,FALSE),"")</f>
        <v/>
      </c>
      <c r="E41" s="157" t="str">
        <f>IF(ISNUMBER(#REF!),H36-#REF!,"")</f>
        <v/>
      </c>
      <c r="F41" s="157"/>
      <c r="G41" s="159" t="str">
        <f>IF(ISNUMBER(C41),VLOOKUP(C41,mm!A35:D288,3,FALSE),"")</f>
        <v/>
      </c>
      <c r="H41" s="159" t="str">
        <f>+IF(ISNUMBER(C41),VLOOKUP(C41,mm!A35:W288,23,FALSE),"")</f>
        <v/>
      </c>
    </row>
    <row r="42" spans="1:8">
      <c r="A42" s="169">
        <v>35</v>
      </c>
      <c r="B42" s="167" t="str">
        <f>IF(ISNUMBER(C42),VLOOKUP(C42,mm!A39:D289,4,FALSE),"")</f>
        <v/>
      </c>
      <c r="C42" s="157"/>
      <c r="D42" s="160" t="str">
        <f>IF(ISNUMBER(C42),VLOOKUP(C42,mm!A36:P289,16,FALSE),"")</f>
        <v/>
      </c>
      <c r="E42" s="157" t="str">
        <f>IF(ISNUMBER(#REF!),H37-#REF!,"")</f>
        <v/>
      </c>
      <c r="F42" s="157"/>
      <c r="G42" s="159" t="str">
        <f>IF(ISNUMBER(C42),VLOOKUP(C42,mm!A36:D289,3,FALSE),"")</f>
        <v/>
      </c>
      <c r="H42" s="159" t="str">
        <f>+IF(ISNUMBER(C42),VLOOKUP(C42,mm!A36:W289,23,FALSE),"")</f>
        <v/>
      </c>
    </row>
    <row r="43" spans="1:8">
      <c r="A43" s="169">
        <v>36</v>
      </c>
      <c r="B43" s="167" t="str">
        <f>IF(ISNUMBER(C43),VLOOKUP(C43,mm!A40:D290,4,FALSE),"")</f>
        <v/>
      </c>
      <c r="C43" s="157"/>
      <c r="D43" s="160" t="str">
        <f>IF(ISNUMBER(C43),VLOOKUP(C43,mm!A37:P290,16,FALSE),"")</f>
        <v/>
      </c>
      <c r="E43" s="157" t="str">
        <f>IF(ISNUMBER(#REF!),H38-#REF!,"")</f>
        <v/>
      </c>
      <c r="F43" s="157"/>
      <c r="G43" s="159" t="str">
        <f>IF(ISNUMBER(C43),VLOOKUP(C43,mm!A37:D290,3,FALSE),"")</f>
        <v/>
      </c>
      <c r="H43" s="159" t="str">
        <f>+IF(ISNUMBER(C43),VLOOKUP(C43,mm!A37:W290,23,FALSE),"")</f>
        <v/>
      </c>
    </row>
    <row r="44" spans="1:8">
      <c r="A44" s="169">
        <v>37</v>
      </c>
      <c r="B44" s="167" t="str">
        <f>IF(ISNUMBER(C44),VLOOKUP(C44,mm!A41:D291,4,FALSE),"")</f>
        <v/>
      </c>
      <c r="C44" s="157"/>
      <c r="D44" s="160" t="str">
        <f>IF(ISNUMBER(C44),VLOOKUP(C44,mm!A38:P291,16,FALSE),"")</f>
        <v/>
      </c>
      <c r="E44" s="157" t="str">
        <f>IF(ISNUMBER(#REF!),H39-#REF!,"")</f>
        <v/>
      </c>
      <c r="F44" s="157"/>
      <c r="G44" s="159" t="str">
        <f>IF(ISNUMBER(C44),VLOOKUP(C44,mm!A38:D291,3,FALSE),"")</f>
        <v/>
      </c>
      <c r="H44" s="159" t="str">
        <f>+IF(ISNUMBER(C44),VLOOKUP(C44,mm!A38:W291,23,FALSE),"")</f>
        <v/>
      </c>
    </row>
    <row r="45" spans="1:8">
      <c r="A45" s="169">
        <v>38</v>
      </c>
      <c r="B45" s="167" t="str">
        <f>IF(ISNUMBER(C45),VLOOKUP(C45,mm!A42:D292,4,FALSE),"")</f>
        <v/>
      </c>
      <c r="C45" s="157"/>
      <c r="D45" s="160" t="str">
        <f>IF(ISNUMBER(C45),VLOOKUP(C45,mm!A39:P292,16,FALSE),"")</f>
        <v/>
      </c>
      <c r="E45" s="157" t="str">
        <f>IF(ISNUMBER(#REF!),H40-#REF!,"")</f>
        <v/>
      </c>
      <c r="F45" s="157"/>
      <c r="G45" s="159" t="str">
        <f>IF(ISNUMBER(C45),VLOOKUP(C45,mm!A39:D292,3,FALSE),"")</f>
        <v/>
      </c>
      <c r="H45" s="159" t="str">
        <f>+IF(ISNUMBER(C45),VLOOKUP(C45,mm!A39:W292,23,FALSE),"")</f>
        <v/>
      </c>
    </row>
    <row r="46" spans="1:8">
      <c r="A46" s="169">
        <v>39</v>
      </c>
      <c r="B46" s="167" t="str">
        <f>IF(ISNUMBER(C46),VLOOKUP(C46,mm!A43:D293,4,FALSE),"")</f>
        <v/>
      </c>
      <c r="C46" s="157"/>
      <c r="D46" s="160" t="str">
        <f>IF(ISNUMBER(C46),VLOOKUP(C46,mm!A40:P293,16,FALSE),"")</f>
        <v/>
      </c>
      <c r="E46" s="157" t="str">
        <f>IF(ISNUMBER(#REF!),H41-#REF!,"")</f>
        <v/>
      </c>
      <c r="F46" s="157"/>
      <c r="G46" s="159" t="str">
        <f>IF(ISNUMBER(C46),VLOOKUP(C46,mm!A40:D293,3,FALSE),"")</f>
        <v/>
      </c>
      <c r="H46" s="159" t="str">
        <f>+IF(ISNUMBER(C46),VLOOKUP(C46,mm!A40:W293,23,FALSE),"")</f>
        <v/>
      </c>
    </row>
    <row r="47" spans="1:8">
      <c r="A47" s="169">
        <v>40</v>
      </c>
      <c r="B47" s="167" t="str">
        <f>IF(ISNUMBER(C47),VLOOKUP(C47,mm!A44:D294,4,FALSE),"")</f>
        <v/>
      </c>
      <c r="C47" s="157"/>
      <c r="D47" s="160" t="str">
        <f>IF(ISNUMBER(C47),VLOOKUP(C47,mm!A41:P294,16,FALSE),"")</f>
        <v/>
      </c>
      <c r="E47" s="157" t="str">
        <f>IF(ISNUMBER(#REF!),H42-#REF!,"")</f>
        <v/>
      </c>
      <c r="F47" s="157"/>
      <c r="G47" s="159" t="str">
        <f>IF(ISNUMBER(C47),VLOOKUP(C47,mm!A41:D294,3,FALSE),"")</f>
        <v/>
      </c>
      <c r="H47" s="159" t="str">
        <f>+IF(ISNUMBER(C47),VLOOKUP(C47,mm!A41:W294,23,FALSE),"")</f>
        <v/>
      </c>
    </row>
    <row r="48" spans="1:8">
      <c r="A48" s="169">
        <v>41</v>
      </c>
      <c r="B48" s="167" t="str">
        <f>IF(ISNUMBER(C48),VLOOKUP(C48,mm!A45:D295,4,FALSE),"")</f>
        <v/>
      </c>
      <c r="C48" s="157"/>
      <c r="D48" s="160" t="str">
        <f>IF(ISNUMBER(C48),VLOOKUP(C48,mm!A42:P295,16,FALSE),"")</f>
        <v/>
      </c>
      <c r="E48" s="157" t="str">
        <f>IF(ISNUMBER(#REF!),H43-#REF!,"")</f>
        <v/>
      </c>
      <c r="F48" s="157"/>
      <c r="G48" s="159" t="str">
        <f>IF(ISNUMBER(C48),VLOOKUP(C48,mm!A42:D295,3,FALSE),"")</f>
        <v/>
      </c>
      <c r="H48" s="159" t="str">
        <f>+IF(ISNUMBER(C48),VLOOKUP(C48,mm!A42:W295,23,FALSE),"")</f>
        <v/>
      </c>
    </row>
    <row r="49" spans="1:8">
      <c r="A49" s="169">
        <v>42</v>
      </c>
      <c r="B49" s="167" t="str">
        <f>IF(ISNUMBER(C49),VLOOKUP(C49,mm!A46:D296,4,FALSE),"")</f>
        <v/>
      </c>
      <c r="C49" s="157"/>
      <c r="D49" s="160" t="str">
        <f>IF(ISNUMBER(C49),VLOOKUP(C49,mm!A43:P296,16,FALSE),"")</f>
        <v/>
      </c>
      <c r="E49" s="157" t="str">
        <f>IF(ISNUMBER(#REF!),H44-#REF!,"")</f>
        <v/>
      </c>
      <c r="F49" s="157"/>
      <c r="G49" s="159" t="str">
        <f>IF(ISNUMBER(C49),VLOOKUP(C49,mm!A43:D296,3,FALSE),"")</f>
        <v/>
      </c>
      <c r="H49" s="159" t="str">
        <f>+IF(ISNUMBER(C49),VLOOKUP(C49,mm!A43:W296,23,FALSE),"")</f>
        <v/>
      </c>
    </row>
    <row r="50" spans="1:8">
      <c r="A50" s="169">
        <v>43</v>
      </c>
      <c r="B50" s="167" t="str">
        <f>IF(ISNUMBER(C50),VLOOKUP(C50,mm!A47:D297,4,FALSE),"")</f>
        <v/>
      </c>
      <c r="C50" s="157"/>
      <c r="D50" s="160" t="str">
        <f>IF(ISNUMBER(C50),VLOOKUP(C50,mm!A44:P297,16,FALSE),"")</f>
        <v/>
      </c>
      <c r="E50" s="157" t="str">
        <f>IF(ISNUMBER(#REF!),H45-#REF!,"")</f>
        <v/>
      </c>
      <c r="F50" s="157"/>
      <c r="G50" s="159" t="str">
        <f>IF(ISNUMBER(C50),VLOOKUP(C50,mm!A44:D297,3,FALSE),"")</f>
        <v/>
      </c>
      <c r="H50" s="159" t="str">
        <f>+IF(ISNUMBER(C50),VLOOKUP(C50,mm!A44:W297,23,FALSE),"")</f>
        <v/>
      </c>
    </row>
    <row r="51" spans="1:8">
      <c r="A51" s="169">
        <v>44</v>
      </c>
      <c r="B51" s="167" t="str">
        <f>IF(ISNUMBER(C51),VLOOKUP(C51,mm!A48:D298,4,FALSE),"")</f>
        <v/>
      </c>
      <c r="C51" s="157"/>
      <c r="D51" s="160" t="str">
        <f>IF(ISNUMBER(C51),VLOOKUP(C51,mm!A45:P298,16,FALSE),"")</f>
        <v/>
      </c>
      <c r="E51" s="157" t="str">
        <f>IF(ISNUMBER(#REF!),H46-#REF!,"")</f>
        <v/>
      </c>
      <c r="F51" s="157"/>
      <c r="G51" s="159" t="str">
        <f>IF(ISNUMBER(C51),VLOOKUP(C51,mm!A45:D298,3,FALSE),"")</f>
        <v/>
      </c>
      <c r="H51" s="159" t="str">
        <f>+IF(ISNUMBER(C51),VLOOKUP(C51,mm!A45:W298,23,FALSE),"")</f>
        <v/>
      </c>
    </row>
    <row r="52" spans="1:8">
      <c r="A52" s="169">
        <v>45</v>
      </c>
      <c r="B52" s="167" t="str">
        <f>IF(ISNUMBER(C52),VLOOKUP(C52,mm!A49:D299,4,FALSE),"")</f>
        <v/>
      </c>
      <c r="C52" s="157"/>
      <c r="D52" s="160" t="str">
        <f>IF(ISNUMBER(C52),VLOOKUP(C52,mm!A46:P299,16,FALSE),"")</f>
        <v/>
      </c>
      <c r="E52" s="157" t="str">
        <f>IF(ISNUMBER(#REF!),H47-#REF!,"")</f>
        <v/>
      </c>
      <c r="F52" s="157"/>
      <c r="G52" s="159" t="str">
        <f>IF(ISNUMBER(C52),VLOOKUP(C52,mm!A46:D299,3,FALSE),"")</f>
        <v/>
      </c>
      <c r="H52" s="159" t="str">
        <f>+IF(ISNUMBER(C52),VLOOKUP(C52,mm!A46:W299,23,FALSE),"")</f>
        <v/>
      </c>
    </row>
    <row r="53" spans="1:8">
      <c r="A53" s="169">
        <v>46</v>
      </c>
      <c r="B53" s="167" t="str">
        <f>IF(ISNUMBER(C53),VLOOKUP(C53,mm!A50:D300,4,FALSE),"")</f>
        <v/>
      </c>
      <c r="C53" s="157"/>
      <c r="D53" s="160" t="str">
        <f>IF(ISNUMBER(C53),VLOOKUP(C53,mm!A47:P300,16,FALSE),"")</f>
        <v/>
      </c>
      <c r="E53" s="157" t="str">
        <f>IF(ISNUMBER(#REF!),H48-#REF!,"")</f>
        <v/>
      </c>
      <c r="F53" s="157"/>
      <c r="G53" s="159" t="str">
        <f>IF(ISNUMBER(C53),VLOOKUP(C53,mm!A47:D300,3,FALSE),"")</f>
        <v/>
      </c>
      <c r="H53" s="159" t="str">
        <f>+IF(ISNUMBER(C53),VLOOKUP(C53,mm!A47:W300,23,FALSE),"")</f>
        <v/>
      </c>
    </row>
    <row r="54" spans="1:8">
      <c r="A54" s="169">
        <v>47</v>
      </c>
      <c r="B54" s="167" t="str">
        <f>IF(ISNUMBER(C54),VLOOKUP(C54,mm!A51:D301,4,FALSE),"")</f>
        <v/>
      </c>
      <c r="C54" s="157"/>
      <c r="D54" s="160" t="str">
        <f>IF(ISNUMBER(C54),VLOOKUP(C54,mm!A48:P301,16,FALSE),"")</f>
        <v/>
      </c>
      <c r="E54" s="157" t="str">
        <f>IF(ISNUMBER(#REF!),H49-#REF!,"")</f>
        <v/>
      </c>
      <c r="F54" s="157"/>
      <c r="G54" s="159" t="str">
        <f>IF(ISNUMBER(C54),VLOOKUP(C54,mm!A48:D301,3,FALSE),"")</f>
        <v/>
      </c>
      <c r="H54" s="159" t="str">
        <f>+IF(ISNUMBER(C54),VLOOKUP(C54,mm!A48:W301,23,FALSE),"")</f>
        <v/>
      </c>
    </row>
    <row r="55" spans="1:8">
      <c r="A55" s="169">
        <v>48</v>
      </c>
      <c r="B55" s="167" t="str">
        <f>IF(ISNUMBER(C55),VLOOKUP(C55,mm!A52:D302,4,FALSE),"")</f>
        <v/>
      </c>
      <c r="C55" s="157"/>
      <c r="D55" s="160" t="str">
        <f>IF(ISNUMBER(C55),VLOOKUP(C55,mm!A49:P302,16,FALSE),"")</f>
        <v/>
      </c>
      <c r="E55" s="157" t="str">
        <f>IF(ISNUMBER(#REF!),H50-#REF!,"")</f>
        <v/>
      </c>
      <c r="F55" s="157"/>
      <c r="G55" s="159" t="str">
        <f>IF(ISNUMBER(C55),VLOOKUP(C55,mm!A49:D302,3,FALSE),"")</f>
        <v/>
      </c>
      <c r="H55" s="159" t="str">
        <f>+IF(ISNUMBER(C55),VLOOKUP(C55,mm!A49:W302,23,FALSE),"")</f>
        <v/>
      </c>
    </row>
    <row r="56" spans="1:8">
      <c r="A56" s="169">
        <v>49</v>
      </c>
      <c r="B56" s="167" t="str">
        <f>IF(ISNUMBER(C56),VLOOKUP(C56,mm!A53:D303,4,FALSE),"")</f>
        <v/>
      </c>
      <c r="C56" s="157"/>
      <c r="D56" s="160" t="str">
        <f>IF(ISNUMBER(C56),VLOOKUP(C56,mm!A50:P303,16,FALSE),"")</f>
        <v/>
      </c>
      <c r="E56" s="157" t="str">
        <f>IF(ISNUMBER(#REF!),H51-#REF!,"")</f>
        <v/>
      </c>
      <c r="F56" s="157"/>
      <c r="G56" s="159" t="str">
        <f>IF(ISNUMBER(C56),VLOOKUP(C56,mm!A50:D303,3,FALSE),"")</f>
        <v/>
      </c>
      <c r="H56" s="159" t="str">
        <f>+IF(ISNUMBER(C56),VLOOKUP(C56,mm!A50:W303,23,FALSE),"")</f>
        <v/>
      </c>
    </row>
    <row r="57" spans="1:8">
      <c r="A57" s="169">
        <v>50</v>
      </c>
      <c r="B57" s="167" t="str">
        <f>IF(ISNUMBER(C57),VLOOKUP(C57,mm!A54:D304,4,FALSE),"")</f>
        <v/>
      </c>
      <c r="C57" s="157"/>
      <c r="D57" s="160" t="str">
        <f>IF(ISNUMBER(C57),VLOOKUP(C57,mm!A51:P304,16,FALSE),"")</f>
        <v/>
      </c>
      <c r="E57" s="157" t="str">
        <f>IF(ISNUMBER(#REF!),H52-#REF!,"")</f>
        <v/>
      </c>
      <c r="F57" s="157"/>
      <c r="G57" s="159" t="str">
        <f>IF(ISNUMBER(C57),VLOOKUP(C57,mm!A51:D304,3,FALSE),"")</f>
        <v/>
      </c>
      <c r="H57" s="159" t="str">
        <f>+IF(ISNUMBER(C57),VLOOKUP(C57,mm!A51:W304,23,FALSE),"")</f>
        <v/>
      </c>
    </row>
    <row r="58" spans="1:8">
      <c r="A58" s="169">
        <v>51</v>
      </c>
      <c r="B58" s="167" t="str">
        <f>IF(ISNUMBER(C58),VLOOKUP(C58,mm!A55:D305,4,FALSE),"")</f>
        <v/>
      </c>
      <c r="C58" s="157"/>
      <c r="D58" s="160" t="str">
        <f>IF(ISNUMBER(C58),VLOOKUP(C58,mm!A52:P305,16,FALSE),"")</f>
        <v/>
      </c>
      <c r="E58" s="157" t="str">
        <f>IF(ISNUMBER(#REF!),H53-#REF!,"")</f>
        <v/>
      </c>
      <c r="F58" s="157"/>
      <c r="G58" s="159" t="str">
        <f>IF(ISNUMBER(C58),VLOOKUP(C58,mm!A52:D305,3,FALSE),"")</f>
        <v/>
      </c>
      <c r="H58" s="159" t="str">
        <f>+IF(ISNUMBER(C58),VLOOKUP(C58,mm!A52:W305,23,FALSE),"")</f>
        <v/>
      </c>
    </row>
    <row r="59" spans="1:8">
      <c r="A59" s="169">
        <v>52</v>
      </c>
      <c r="B59" s="167" t="str">
        <f>IF(ISNUMBER(C59),VLOOKUP(C59,mm!A56:D306,4,FALSE),"")</f>
        <v/>
      </c>
      <c r="C59" s="157"/>
      <c r="D59" s="160" t="str">
        <f>IF(ISNUMBER(C59),VLOOKUP(C59,mm!A53:P306,16,FALSE),"")</f>
        <v/>
      </c>
      <c r="E59" s="157" t="str">
        <f>IF(ISNUMBER(#REF!),H54-#REF!,"")</f>
        <v/>
      </c>
      <c r="F59" s="157"/>
      <c r="G59" s="159" t="str">
        <f>IF(ISNUMBER(C59),VLOOKUP(C59,mm!A53:D306,3,FALSE),"")</f>
        <v/>
      </c>
      <c r="H59" s="159" t="str">
        <f>+IF(ISNUMBER(C59),VLOOKUP(C59,mm!A53:W306,23,FALSE),"")</f>
        <v/>
      </c>
    </row>
    <row r="60" spans="1:8">
      <c r="A60" s="169">
        <v>53</v>
      </c>
      <c r="B60" s="167" t="str">
        <f>IF(ISNUMBER(C60),VLOOKUP(C60,mm!A57:D307,4,FALSE),"")</f>
        <v/>
      </c>
      <c r="C60" s="157"/>
      <c r="D60" s="160" t="str">
        <f>IF(ISNUMBER(C60),VLOOKUP(C60,mm!A54:P307,16,FALSE),"")</f>
        <v/>
      </c>
      <c r="E60" s="157" t="str">
        <f>IF(ISNUMBER(#REF!),H55-#REF!,"")</f>
        <v/>
      </c>
      <c r="F60" s="157"/>
      <c r="G60" s="159" t="str">
        <f>IF(ISNUMBER(C60),VLOOKUP(C60,mm!A54:D307,3,FALSE),"")</f>
        <v/>
      </c>
      <c r="H60" s="159" t="str">
        <f>+IF(ISNUMBER(C60),VLOOKUP(C60,mm!A54:W307,23,FALSE),"")</f>
        <v/>
      </c>
    </row>
    <row r="61" spans="1:8">
      <c r="A61" s="169">
        <v>54</v>
      </c>
      <c r="B61" s="167" t="str">
        <f>IF(ISNUMBER(C61),VLOOKUP(C61,mm!A58:D308,4,FALSE),"")</f>
        <v/>
      </c>
      <c r="C61" s="157"/>
      <c r="D61" s="160" t="str">
        <f>IF(ISNUMBER(C61),VLOOKUP(C61,mm!A55:P308,16,FALSE),"")</f>
        <v/>
      </c>
      <c r="E61" s="157" t="str">
        <f>IF(ISNUMBER(#REF!),H56-#REF!,"")</f>
        <v/>
      </c>
      <c r="F61" s="157"/>
      <c r="G61" s="159" t="str">
        <f>IF(ISNUMBER(C61),VLOOKUP(C61,mm!A55:D308,3,FALSE),"")</f>
        <v/>
      </c>
      <c r="H61" s="159" t="str">
        <f>+IF(ISNUMBER(C61),VLOOKUP(C61,mm!A55:W308,23,FALSE),"")</f>
        <v/>
      </c>
    </row>
    <row r="62" spans="1:8">
      <c r="A62" s="169">
        <v>55</v>
      </c>
      <c r="B62" s="167" t="str">
        <f>IF(ISNUMBER(C62),VLOOKUP(C62,mm!A59:D309,4,FALSE),"")</f>
        <v/>
      </c>
      <c r="C62" s="157"/>
      <c r="D62" s="160" t="str">
        <f>IF(ISNUMBER(C62),VLOOKUP(C62,mm!A56:P309,16,FALSE),"")</f>
        <v/>
      </c>
      <c r="E62" s="157" t="str">
        <f>IF(ISNUMBER(#REF!),H57-#REF!,"")</f>
        <v/>
      </c>
      <c r="F62" s="157"/>
      <c r="G62" s="159" t="str">
        <f>IF(ISNUMBER(C62),VLOOKUP(C62,mm!A56:D309,3,FALSE),"")</f>
        <v/>
      </c>
      <c r="H62" s="159" t="str">
        <f>+IF(ISNUMBER(C62),VLOOKUP(C62,mm!A56:W309,23,FALSE),"")</f>
        <v/>
      </c>
    </row>
    <row r="63" spans="1:8">
      <c r="A63" s="169">
        <v>56</v>
      </c>
      <c r="B63" s="167" t="str">
        <f>IF(ISNUMBER(C63),VLOOKUP(C63,mm!A60:D310,4,FALSE),"")</f>
        <v/>
      </c>
      <c r="C63" s="157"/>
      <c r="D63" s="160" t="str">
        <f>IF(ISNUMBER(C63),VLOOKUP(C63,mm!A57:P310,16,FALSE),"")</f>
        <v/>
      </c>
      <c r="E63" s="157" t="str">
        <f>IF(ISNUMBER(#REF!),H58-#REF!,"")</f>
        <v/>
      </c>
      <c r="F63" s="157"/>
      <c r="G63" s="159" t="str">
        <f>IF(ISNUMBER(C63),VLOOKUP(C63,mm!A57:D310,3,FALSE),"")</f>
        <v/>
      </c>
      <c r="H63" s="159" t="str">
        <f>+IF(ISNUMBER(C63),VLOOKUP(C63,mm!A57:W310,23,FALSE),"")</f>
        <v/>
      </c>
    </row>
    <row r="64" spans="1:8">
      <c r="A64" s="169">
        <v>57</v>
      </c>
      <c r="B64" s="167" t="str">
        <f>IF(ISNUMBER(C64),VLOOKUP(C64,mm!A61:D311,4,FALSE),"")</f>
        <v/>
      </c>
      <c r="C64" s="157"/>
      <c r="D64" s="160" t="str">
        <f>IF(ISNUMBER(C64),VLOOKUP(C64,mm!A58:P311,16,FALSE),"")</f>
        <v/>
      </c>
      <c r="E64" s="157" t="str">
        <f>IF(ISNUMBER(#REF!),H59-#REF!,"")</f>
        <v/>
      </c>
      <c r="F64" s="157"/>
      <c r="G64" s="159" t="str">
        <f>IF(ISNUMBER(C64),VLOOKUP(C64,mm!A58:D311,3,FALSE),"")</f>
        <v/>
      </c>
      <c r="H64" s="159" t="str">
        <f>+IF(ISNUMBER(C64),VLOOKUP(C64,mm!A58:W311,23,FALSE),"")</f>
        <v/>
      </c>
    </row>
    <row r="65" spans="1:8">
      <c r="A65" s="169">
        <v>58</v>
      </c>
      <c r="B65" s="167" t="str">
        <f>IF(ISNUMBER(C65),VLOOKUP(C65,mm!A62:D312,4,FALSE),"")</f>
        <v/>
      </c>
      <c r="C65" s="157"/>
      <c r="D65" s="160" t="str">
        <f>IF(ISNUMBER(C65),VLOOKUP(C65,mm!A59:P312,16,FALSE),"")</f>
        <v/>
      </c>
      <c r="E65" s="157" t="str">
        <f>IF(ISNUMBER(#REF!),H60-#REF!,"")</f>
        <v/>
      </c>
      <c r="F65" s="157"/>
      <c r="G65" s="159" t="str">
        <f>IF(ISNUMBER(C65),VLOOKUP(C65,mm!A59:D312,3,FALSE),"")</f>
        <v/>
      </c>
      <c r="H65" s="159" t="str">
        <f>+IF(ISNUMBER(C65),VLOOKUP(C65,mm!A59:W312,23,FALSE),"")</f>
        <v/>
      </c>
    </row>
    <row r="66" spans="1:8">
      <c r="A66" s="169">
        <v>59</v>
      </c>
      <c r="B66" s="167" t="str">
        <f>IF(ISNUMBER(C66),VLOOKUP(C66,mm!A63:D313,4,FALSE),"")</f>
        <v/>
      </c>
      <c r="C66" s="157"/>
      <c r="D66" s="160" t="str">
        <f>IF(ISNUMBER(C66),VLOOKUP(C66,mm!A60:P313,16,FALSE),"")</f>
        <v/>
      </c>
      <c r="E66" s="157" t="str">
        <f>IF(ISNUMBER(#REF!),H61-#REF!,"")</f>
        <v/>
      </c>
      <c r="F66" s="157"/>
      <c r="G66" s="159" t="str">
        <f>IF(ISNUMBER(C66),VLOOKUP(C66,mm!A60:D313,3,FALSE),"")</f>
        <v/>
      </c>
      <c r="H66" s="159" t="str">
        <f>+IF(ISNUMBER(C66),VLOOKUP(C66,mm!A60:W313,23,FALSE),"")</f>
        <v/>
      </c>
    </row>
    <row r="67" spans="1:8">
      <c r="A67" s="169">
        <v>60</v>
      </c>
      <c r="B67" s="167" t="str">
        <f>IF(ISNUMBER(C67),VLOOKUP(C67,mm!A64:D314,4,FALSE),"")</f>
        <v/>
      </c>
      <c r="C67" s="157"/>
      <c r="D67" s="160" t="str">
        <f>IF(ISNUMBER(C67),VLOOKUP(C67,mm!A61:P314,16,FALSE),"")</f>
        <v/>
      </c>
      <c r="E67" s="157" t="str">
        <f>IF(ISNUMBER(#REF!),H62-#REF!,"")</f>
        <v/>
      </c>
      <c r="F67" s="157"/>
      <c r="G67" s="159" t="str">
        <f>IF(ISNUMBER(C67),VLOOKUP(C67,mm!A61:D314,3,FALSE),"")</f>
        <v/>
      </c>
      <c r="H67" s="159" t="str">
        <f>+IF(ISNUMBER(C67),VLOOKUP(C67,mm!A61:W314,23,FALSE),"")</f>
        <v/>
      </c>
    </row>
    <row r="68" spans="1:8">
      <c r="A68" s="169">
        <v>61</v>
      </c>
      <c r="B68" s="167" t="str">
        <f>IF(ISNUMBER(C68),VLOOKUP(C68,mm!A65:D315,4,FALSE),"")</f>
        <v/>
      </c>
      <c r="C68" s="157"/>
      <c r="D68" s="160" t="str">
        <f>IF(ISNUMBER(C68),VLOOKUP(C68,mm!A62:P315,16,FALSE),"")</f>
        <v/>
      </c>
      <c r="E68" s="157" t="str">
        <f>IF(ISNUMBER(#REF!),H63-#REF!,"")</f>
        <v/>
      </c>
      <c r="F68" s="157"/>
      <c r="G68" s="159" t="str">
        <f>IF(ISNUMBER(C68),VLOOKUP(C68,mm!A62:D315,3,FALSE),"")</f>
        <v/>
      </c>
      <c r="H68" s="159" t="str">
        <f>+IF(ISNUMBER(C68),VLOOKUP(C68,mm!A62:W315,23,FALSE),"")</f>
        <v/>
      </c>
    </row>
    <row r="69" spans="1:8">
      <c r="A69" s="169">
        <v>62</v>
      </c>
      <c r="B69" s="167" t="str">
        <f>IF(ISNUMBER(C69),VLOOKUP(C69,mm!A66:D316,4,FALSE),"")</f>
        <v/>
      </c>
      <c r="C69" s="157"/>
      <c r="D69" s="160" t="str">
        <f>IF(ISNUMBER(C69),VLOOKUP(C69,mm!A63:P316,16,FALSE),"")</f>
        <v/>
      </c>
      <c r="E69" s="157" t="str">
        <f>IF(ISNUMBER(#REF!),H64-#REF!,"")</f>
        <v/>
      </c>
      <c r="F69" s="157"/>
      <c r="G69" s="159" t="str">
        <f>IF(ISNUMBER(C69),VLOOKUP(C69,mm!A63:D316,3,FALSE),"")</f>
        <v/>
      </c>
      <c r="H69" s="159" t="str">
        <f>+IF(ISNUMBER(C69),VLOOKUP(C69,mm!A63:W316,23,FALSE),"")</f>
        <v/>
      </c>
    </row>
    <row r="70" spans="1:8">
      <c r="A70" s="169">
        <v>63</v>
      </c>
      <c r="B70" s="167" t="str">
        <f>IF(ISNUMBER(C70),VLOOKUP(C70,mm!A67:D317,4,FALSE),"")</f>
        <v/>
      </c>
      <c r="C70" s="157"/>
      <c r="D70" s="160" t="str">
        <f>IF(ISNUMBER(C70),VLOOKUP(C70,mm!A64:P317,16,FALSE),"")</f>
        <v/>
      </c>
      <c r="E70" s="157" t="str">
        <f>IF(ISNUMBER(#REF!),H65-#REF!,"")</f>
        <v/>
      </c>
      <c r="F70" s="157"/>
      <c r="G70" s="159" t="str">
        <f>IF(ISNUMBER(C70),VLOOKUP(C70,mm!A64:D317,3,FALSE),"")</f>
        <v/>
      </c>
      <c r="H70" s="159" t="str">
        <f>+IF(ISNUMBER(C70),VLOOKUP(C70,mm!A64:W317,23,FALSE),"")</f>
        <v/>
      </c>
    </row>
    <row r="71" spans="1:8">
      <c r="A71" s="169">
        <v>64</v>
      </c>
      <c r="B71" s="167" t="str">
        <f>IF(ISNUMBER(C71),VLOOKUP(C71,mm!A68:D318,4,FALSE),"")</f>
        <v/>
      </c>
      <c r="C71" s="157"/>
      <c r="D71" s="160" t="str">
        <f>IF(ISNUMBER(C71),VLOOKUP(C71,mm!A65:P318,16,FALSE),"")</f>
        <v/>
      </c>
      <c r="E71" s="157" t="str">
        <f>IF(ISNUMBER(#REF!),H66-#REF!,"")</f>
        <v/>
      </c>
      <c r="F71" s="157"/>
      <c r="G71" s="159" t="str">
        <f>IF(ISNUMBER(C71),VLOOKUP(C71,mm!A65:D318,3,FALSE),"")</f>
        <v/>
      </c>
      <c r="H71" s="159" t="str">
        <f>+IF(ISNUMBER(C71),VLOOKUP(C71,mm!A65:W318,23,FALSE),"")</f>
        <v/>
      </c>
    </row>
    <row r="72" spans="1:8">
      <c r="A72" s="169">
        <v>65</v>
      </c>
      <c r="B72" s="167" t="str">
        <f>IF(ISNUMBER(C72),VLOOKUP(C72,mm!A69:D319,4,FALSE),"")</f>
        <v/>
      </c>
      <c r="C72" s="157"/>
      <c r="D72" s="160" t="str">
        <f>IF(ISNUMBER(C72),VLOOKUP(C72,mm!A66:P319,16,FALSE),"")</f>
        <v/>
      </c>
      <c r="E72" s="157" t="str">
        <f>IF(ISNUMBER(#REF!),H67-#REF!,"")</f>
        <v/>
      </c>
      <c r="F72" s="157"/>
      <c r="G72" s="159" t="str">
        <f>IF(ISNUMBER(C72),VLOOKUP(C72,mm!A66:D319,3,FALSE),"")</f>
        <v/>
      </c>
      <c r="H72" s="159" t="str">
        <f>+IF(ISNUMBER(C72),VLOOKUP(C72,mm!A66:W319,23,FALSE),"")</f>
        <v/>
      </c>
    </row>
    <row r="73" spans="1:8">
      <c r="A73" s="169">
        <v>66</v>
      </c>
      <c r="B73" s="167" t="str">
        <f>IF(ISNUMBER(C73),VLOOKUP(C73,mm!A70:D320,4,FALSE),"")</f>
        <v/>
      </c>
      <c r="C73" s="157"/>
      <c r="D73" s="160" t="str">
        <f>IF(ISNUMBER(C73),VLOOKUP(C73,mm!A67:P320,16,FALSE),"")</f>
        <v/>
      </c>
      <c r="E73" s="157" t="str">
        <f>IF(ISNUMBER(#REF!),H68-#REF!,"")</f>
        <v/>
      </c>
      <c r="F73" s="157"/>
      <c r="G73" s="159" t="str">
        <f>IF(ISNUMBER(C73),VLOOKUP(C73,mm!A67:D320,3,FALSE),"")</f>
        <v/>
      </c>
      <c r="H73" s="159" t="str">
        <f>+IF(ISNUMBER(C73),VLOOKUP(C73,mm!A67:W320,23,FALSE),"")</f>
        <v/>
      </c>
    </row>
    <row r="74" spans="1:8">
      <c r="A74" s="169">
        <v>67</v>
      </c>
      <c r="B74" s="167" t="str">
        <f>IF(ISNUMBER(C74),VLOOKUP(C74,mm!A71:D321,4,FALSE),"")</f>
        <v/>
      </c>
      <c r="C74" s="157"/>
      <c r="D74" s="160" t="str">
        <f>IF(ISNUMBER(C74),VLOOKUP(C74,mm!A68:P321,16,FALSE),"")</f>
        <v/>
      </c>
      <c r="E74" s="157" t="str">
        <f>IF(ISNUMBER(#REF!),H69-#REF!,"")</f>
        <v/>
      </c>
      <c r="F74" s="157"/>
      <c r="G74" s="159" t="str">
        <f>IF(ISNUMBER(C74),VLOOKUP(C74,mm!A68:D321,3,FALSE),"")</f>
        <v/>
      </c>
      <c r="H74" s="159" t="str">
        <f>+IF(ISNUMBER(C74),VLOOKUP(C74,mm!A68:W321,23,FALSE),"")</f>
        <v/>
      </c>
    </row>
    <row r="75" spans="1:8">
      <c r="A75" s="169">
        <v>68</v>
      </c>
      <c r="B75" s="167" t="str">
        <f>IF(ISNUMBER(C75),VLOOKUP(C75,mm!A72:D322,4,FALSE),"")</f>
        <v/>
      </c>
      <c r="C75" s="157"/>
      <c r="D75" s="160" t="str">
        <f>IF(ISNUMBER(C75),VLOOKUP(C75,mm!A69:P322,16,FALSE),"")</f>
        <v/>
      </c>
      <c r="E75" s="157" t="str">
        <f>IF(ISNUMBER(#REF!),H70-#REF!,"")</f>
        <v/>
      </c>
      <c r="F75" s="157"/>
      <c r="G75" s="159" t="str">
        <f>IF(ISNUMBER(C75),VLOOKUP(C75,mm!A69:D322,3,FALSE),"")</f>
        <v/>
      </c>
      <c r="H75" s="159" t="str">
        <f>+IF(ISNUMBER(C75),VLOOKUP(C75,mm!A69:W322,23,FALSE),"")</f>
        <v/>
      </c>
    </row>
    <row r="76" spans="1:8">
      <c r="A76" s="169">
        <v>69</v>
      </c>
      <c r="B76" s="167" t="str">
        <f>IF(ISNUMBER(C76),VLOOKUP(C76,mm!A73:D323,4,FALSE),"")</f>
        <v/>
      </c>
      <c r="C76" s="157"/>
      <c r="D76" s="160" t="str">
        <f>IF(ISNUMBER(C76),VLOOKUP(C76,mm!A70:P323,16,FALSE),"")</f>
        <v/>
      </c>
      <c r="E76" s="157" t="str">
        <f>IF(ISNUMBER(#REF!),H71-#REF!,"")</f>
        <v/>
      </c>
      <c r="F76" s="157"/>
      <c r="G76" s="159" t="str">
        <f>IF(ISNUMBER(C76),VLOOKUP(C76,mm!A70:D323,3,FALSE),"")</f>
        <v/>
      </c>
      <c r="H76" s="159" t="str">
        <f>+IF(ISNUMBER(C76),VLOOKUP(C76,mm!A70:W323,23,FALSE),"")</f>
        <v/>
      </c>
    </row>
    <row r="77" spans="1:8">
      <c r="A77" s="169">
        <v>70</v>
      </c>
      <c r="B77" s="167" t="str">
        <f>IF(ISNUMBER(C77),VLOOKUP(C77,mm!A74:D324,4,FALSE),"")</f>
        <v/>
      </c>
      <c r="C77" s="157"/>
      <c r="D77" s="160" t="str">
        <f>IF(ISNUMBER(C77),VLOOKUP(C77,mm!A71:P324,16,FALSE),"")</f>
        <v/>
      </c>
      <c r="E77" s="157" t="str">
        <f>IF(ISNUMBER(#REF!),H72-#REF!,"")</f>
        <v/>
      </c>
      <c r="F77" s="157"/>
      <c r="G77" s="159" t="str">
        <f>IF(ISNUMBER(C77),VLOOKUP(C77,mm!A71:D324,3,FALSE),"")</f>
        <v/>
      </c>
      <c r="H77" s="159" t="str">
        <f>+IF(ISNUMBER(C77),VLOOKUP(C77,mm!A71:W324,23,FALSE),"")</f>
        <v/>
      </c>
    </row>
    <row r="78" spans="1:8">
      <c r="A78" s="169">
        <v>71</v>
      </c>
      <c r="B78" s="167" t="str">
        <f>IF(ISNUMBER(C78),VLOOKUP(C78,mm!A75:D325,4,FALSE),"")</f>
        <v/>
      </c>
      <c r="C78" s="157"/>
      <c r="D78" s="160" t="str">
        <f>IF(ISNUMBER(C78),VLOOKUP(C78,mm!A72:P325,16,FALSE),"")</f>
        <v/>
      </c>
      <c r="E78" s="157" t="str">
        <f>IF(ISNUMBER(#REF!),H73-#REF!,"")</f>
        <v/>
      </c>
      <c r="F78" s="157"/>
      <c r="G78" s="159" t="str">
        <f>IF(ISNUMBER(C78),VLOOKUP(C78,mm!A72:D325,3,FALSE),"")</f>
        <v/>
      </c>
      <c r="H78" s="159" t="str">
        <f>+IF(ISNUMBER(C78),VLOOKUP(C78,mm!A72:W325,23,FALSE),"")</f>
        <v/>
      </c>
    </row>
    <row r="79" spans="1:8">
      <c r="A79" s="169">
        <v>72</v>
      </c>
      <c r="B79" s="167" t="str">
        <f>IF(ISNUMBER(C79),VLOOKUP(C79,mm!A76:D326,4,FALSE),"")</f>
        <v/>
      </c>
      <c r="C79" s="157"/>
      <c r="D79" s="160" t="str">
        <f>IF(ISNUMBER(C79),VLOOKUP(C79,mm!A73:P326,16,FALSE),"")</f>
        <v/>
      </c>
      <c r="E79" s="157" t="str">
        <f>IF(ISNUMBER(#REF!),H74-#REF!,"")</f>
        <v/>
      </c>
      <c r="F79" s="157"/>
      <c r="G79" s="159" t="str">
        <f>IF(ISNUMBER(C79),VLOOKUP(C79,mm!A73:D326,3,FALSE),"")</f>
        <v/>
      </c>
      <c r="H79" s="159" t="str">
        <f>+IF(ISNUMBER(C79),VLOOKUP(C79,mm!A73:W326,23,FALSE),"")</f>
        <v/>
      </c>
    </row>
    <row r="80" spans="1:8">
      <c r="A80" s="169">
        <v>73</v>
      </c>
      <c r="B80" s="167" t="str">
        <f>IF(ISNUMBER(C80),VLOOKUP(C80,mm!A77:D327,4,FALSE),"")</f>
        <v/>
      </c>
      <c r="C80" s="157"/>
      <c r="D80" s="160" t="str">
        <f>IF(ISNUMBER(C80),VLOOKUP(C80,mm!A74:P327,16,FALSE),"")</f>
        <v/>
      </c>
      <c r="E80" s="157" t="str">
        <f>IF(ISNUMBER(#REF!),H75-#REF!,"")</f>
        <v/>
      </c>
      <c r="F80" s="157"/>
      <c r="G80" s="159" t="str">
        <f>IF(ISNUMBER(C80),VLOOKUP(C80,mm!A74:D327,3,FALSE),"")</f>
        <v/>
      </c>
      <c r="H80" s="159" t="str">
        <f>+IF(ISNUMBER(C80),VLOOKUP(C80,mm!A74:W327,23,FALSE),"")</f>
        <v/>
      </c>
    </row>
    <row r="81" spans="1:8">
      <c r="A81" s="169">
        <v>74</v>
      </c>
      <c r="B81" s="167" t="str">
        <f>IF(ISNUMBER(C81),VLOOKUP(C81,mm!A78:D328,4,FALSE),"")</f>
        <v/>
      </c>
      <c r="C81" s="157"/>
      <c r="D81" s="160" t="str">
        <f>IF(ISNUMBER(C81),VLOOKUP(C81,mm!A75:P328,16,FALSE),"")</f>
        <v/>
      </c>
      <c r="E81" s="157" t="str">
        <f>IF(ISNUMBER(#REF!),H76-#REF!,"")</f>
        <v/>
      </c>
      <c r="F81" s="157"/>
      <c r="G81" s="159" t="str">
        <f>IF(ISNUMBER(C81),VLOOKUP(C81,mm!A75:D328,3,FALSE),"")</f>
        <v/>
      </c>
      <c r="H81" s="159" t="str">
        <f>+IF(ISNUMBER(C81),VLOOKUP(C81,mm!A75:W328,23,FALSE),"")</f>
        <v/>
      </c>
    </row>
    <row r="82" spans="1:8">
      <c r="A82" s="169">
        <v>75</v>
      </c>
      <c r="B82" s="167" t="str">
        <f>IF(ISNUMBER(C82),VLOOKUP(C82,mm!A79:D329,4,FALSE),"")</f>
        <v/>
      </c>
      <c r="C82" s="157"/>
      <c r="D82" s="160" t="str">
        <f>IF(ISNUMBER(C82),VLOOKUP(C82,mm!A76:P329,16,FALSE),"")</f>
        <v/>
      </c>
      <c r="E82" s="157" t="str">
        <f>IF(ISNUMBER(#REF!),H77-#REF!,"")</f>
        <v/>
      </c>
      <c r="F82" s="157"/>
      <c r="G82" s="159" t="str">
        <f>IF(ISNUMBER(C82),VLOOKUP(C82,mm!A76:D329,3,FALSE),"")</f>
        <v/>
      </c>
      <c r="H82" s="159" t="str">
        <f>+IF(ISNUMBER(C82),VLOOKUP(C82,mm!A76:W329,23,FALSE),"")</f>
        <v/>
      </c>
    </row>
    <row r="83" spans="1:8">
      <c r="A83" s="169">
        <v>76</v>
      </c>
      <c r="B83" s="167" t="str">
        <f>IF(ISNUMBER(C83),VLOOKUP(C83,mm!A80:D330,4,FALSE),"")</f>
        <v/>
      </c>
      <c r="C83" s="157"/>
      <c r="D83" s="160" t="str">
        <f>IF(ISNUMBER(C83),VLOOKUP(C83,mm!A77:P330,16,FALSE),"")</f>
        <v/>
      </c>
      <c r="E83" s="157" t="str">
        <f>IF(ISNUMBER(#REF!),H78-#REF!,"")</f>
        <v/>
      </c>
      <c r="F83" s="157"/>
      <c r="G83" s="159" t="str">
        <f>IF(ISNUMBER(C83),VLOOKUP(C83,mm!A77:D330,3,FALSE),"")</f>
        <v/>
      </c>
      <c r="H83" s="159" t="str">
        <f>+IF(ISNUMBER(C83),VLOOKUP(C83,mm!A77:W330,23,FALSE),"")</f>
        <v/>
      </c>
    </row>
    <row r="84" spans="1:8">
      <c r="A84" s="169">
        <v>77</v>
      </c>
      <c r="B84" s="167" t="str">
        <f>IF(ISNUMBER(C84),VLOOKUP(C84,mm!A81:D331,4,FALSE),"")</f>
        <v/>
      </c>
      <c r="C84" s="157"/>
      <c r="D84" s="160" t="str">
        <f>IF(ISNUMBER(C84),VLOOKUP(C84,mm!A78:P331,16,FALSE),"")</f>
        <v/>
      </c>
      <c r="E84" s="157" t="str">
        <f>IF(ISNUMBER(#REF!),H79-#REF!,"")</f>
        <v/>
      </c>
      <c r="F84" s="157"/>
      <c r="G84" s="159" t="str">
        <f>IF(ISNUMBER(C84),VLOOKUP(C84,mm!A78:D331,3,FALSE),"")</f>
        <v/>
      </c>
      <c r="H84" s="159" t="str">
        <f>+IF(ISNUMBER(C84),VLOOKUP(C84,mm!A78:W331,23,FALSE),"")</f>
        <v/>
      </c>
    </row>
    <row r="85" spans="1:8">
      <c r="A85" s="169">
        <v>78</v>
      </c>
      <c r="B85" s="167" t="str">
        <f>IF(ISNUMBER(C85),VLOOKUP(C85,mm!A82:D332,4,FALSE),"")</f>
        <v/>
      </c>
      <c r="C85" s="157"/>
      <c r="D85" s="160" t="str">
        <f>IF(ISNUMBER(C85),VLOOKUP(C85,mm!A79:P332,16,FALSE),"")</f>
        <v/>
      </c>
      <c r="E85" s="157" t="str">
        <f>IF(ISNUMBER(#REF!),H80-#REF!,"")</f>
        <v/>
      </c>
      <c r="F85" s="157"/>
      <c r="G85" s="159" t="str">
        <f>IF(ISNUMBER(C85),VLOOKUP(C85,mm!A79:D332,3,FALSE),"")</f>
        <v/>
      </c>
      <c r="H85" s="159" t="str">
        <f>+IF(ISNUMBER(C85),VLOOKUP(C85,mm!A79:W332,23,FALSE),"")</f>
        <v/>
      </c>
    </row>
    <row r="86" spans="1:8">
      <c r="A86" s="169">
        <v>79</v>
      </c>
      <c r="B86" s="167" t="str">
        <f>IF(ISNUMBER(C86),VLOOKUP(C86,mm!A83:D333,4,FALSE),"")</f>
        <v/>
      </c>
      <c r="C86" s="157"/>
      <c r="D86" s="160" t="str">
        <f>IF(ISNUMBER(C86),VLOOKUP(C86,mm!A80:P333,16,FALSE),"")</f>
        <v/>
      </c>
      <c r="E86" s="157" t="str">
        <f>IF(ISNUMBER(#REF!),H81-#REF!,"")</f>
        <v/>
      </c>
      <c r="F86" s="157"/>
      <c r="G86" s="159" t="str">
        <f>IF(ISNUMBER(C86),VLOOKUP(C86,mm!A80:D333,3,FALSE),"")</f>
        <v/>
      </c>
      <c r="H86" s="159" t="str">
        <f>+IF(ISNUMBER(C86),VLOOKUP(C86,mm!A80:W333,23,FALSE),"")</f>
        <v/>
      </c>
    </row>
    <row r="87" spans="1:8">
      <c r="A87" s="169">
        <v>80</v>
      </c>
      <c r="B87" s="167" t="str">
        <f>IF(ISNUMBER(C87),VLOOKUP(C87,mm!A84:D334,4,FALSE),"")</f>
        <v/>
      </c>
      <c r="C87" s="157"/>
      <c r="D87" s="160" t="str">
        <f>IF(ISNUMBER(C87),VLOOKUP(C87,mm!A81:P334,16,FALSE),"")</f>
        <v/>
      </c>
      <c r="E87" s="157" t="str">
        <f>IF(ISNUMBER(#REF!),H82-#REF!,"")</f>
        <v/>
      </c>
      <c r="F87" s="157"/>
      <c r="G87" s="159" t="str">
        <f>IF(ISNUMBER(C87),VLOOKUP(C87,mm!A81:D334,3,FALSE),"")</f>
        <v/>
      </c>
      <c r="H87" s="159" t="str">
        <f>+IF(ISNUMBER(C87),VLOOKUP(C87,mm!A81:W334,23,FALSE),"")</f>
        <v/>
      </c>
    </row>
    <row r="88" spans="1:8">
      <c r="A88" s="169">
        <v>81</v>
      </c>
      <c r="B88" s="167" t="str">
        <f>IF(ISNUMBER(C88),VLOOKUP(C88,mm!A85:D335,4,FALSE),"")</f>
        <v/>
      </c>
      <c r="C88" s="157"/>
      <c r="D88" s="160" t="str">
        <f>IF(ISNUMBER(C88),VLOOKUP(C88,mm!A82:P335,16,FALSE),"")</f>
        <v/>
      </c>
      <c r="E88" s="157" t="str">
        <f>IF(ISNUMBER(#REF!),H83-#REF!,"")</f>
        <v/>
      </c>
      <c r="F88" s="157"/>
      <c r="G88" s="159" t="str">
        <f>IF(ISNUMBER(C88),VLOOKUP(C88,mm!A82:D335,3,FALSE),"")</f>
        <v/>
      </c>
      <c r="H88" s="159" t="str">
        <f>+IF(ISNUMBER(C88),VLOOKUP(C88,mm!A82:W335,23,FALSE),"")</f>
        <v/>
      </c>
    </row>
    <row r="89" spans="1:8">
      <c r="A89" s="169">
        <v>82</v>
      </c>
      <c r="B89" s="167" t="str">
        <f>IF(ISNUMBER(C89),VLOOKUP(C89,mm!A86:D336,4,FALSE),"")</f>
        <v/>
      </c>
      <c r="C89" s="157"/>
      <c r="D89" s="160" t="str">
        <f>IF(ISNUMBER(C89),VLOOKUP(C89,mm!A83:P336,16,FALSE),"")</f>
        <v/>
      </c>
      <c r="E89" s="157" t="str">
        <f>IF(ISNUMBER(#REF!),H84-#REF!,"")</f>
        <v/>
      </c>
      <c r="F89" s="157"/>
      <c r="G89" s="159" t="str">
        <f>IF(ISNUMBER(C89),VLOOKUP(C89,mm!A83:D336,3,FALSE),"")</f>
        <v/>
      </c>
      <c r="H89" s="159" t="str">
        <f>+IF(ISNUMBER(C89),VLOOKUP(C89,mm!A83:W336,23,FALSE),"")</f>
        <v/>
      </c>
    </row>
    <row r="90" spans="1:8">
      <c r="A90" s="169">
        <v>83</v>
      </c>
      <c r="B90" s="167" t="str">
        <f>IF(ISNUMBER(C90),VLOOKUP(C90,mm!A87:D337,4,FALSE),"")</f>
        <v/>
      </c>
      <c r="C90" s="157"/>
      <c r="D90" s="160" t="str">
        <f>IF(ISNUMBER(C90),VLOOKUP(C90,mm!A84:P337,16,FALSE),"")</f>
        <v/>
      </c>
      <c r="E90" s="157" t="str">
        <f>IF(ISNUMBER(#REF!),H85-#REF!,"")</f>
        <v/>
      </c>
      <c r="F90" s="157"/>
      <c r="G90" s="159" t="str">
        <f>IF(ISNUMBER(C90),VLOOKUP(C90,mm!A84:D337,3,FALSE),"")</f>
        <v/>
      </c>
      <c r="H90" s="159" t="str">
        <f>+IF(ISNUMBER(C90),VLOOKUP(C90,mm!A84:W337,23,FALSE),"")</f>
        <v/>
      </c>
    </row>
    <row r="91" spans="1:8">
      <c r="A91" s="169">
        <v>84</v>
      </c>
      <c r="B91" s="167" t="str">
        <f>IF(ISNUMBER(C91),VLOOKUP(C91,mm!A88:D338,4,FALSE),"")</f>
        <v/>
      </c>
      <c r="C91" s="157"/>
      <c r="D91" s="160" t="str">
        <f>IF(ISNUMBER(C91),VLOOKUP(C91,mm!A85:P338,16,FALSE),"")</f>
        <v/>
      </c>
      <c r="E91" s="157" t="str">
        <f>IF(ISNUMBER(#REF!),H86-#REF!,"")</f>
        <v/>
      </c>
      <c r="F91" s="157"/>
      <c r="G91" s="159" t="str">
        <f>IF(ISNUMBER(C91),VLOOKUP(C91,mm!A85:D338,3,FALSE),"")</f>
        <v/>
      </c>
      <c r="H91" s="159" t="str">
        <f>+IF(ISNUMBER(C91),VLOOKUP(C91,mm!A85:W338,23,FALSE),"")</f>
        <v/>
      </c>
    </row>
  </sheetData>
  <mergeCells count="11">
    <mergeCell ref="C2:F2"/>
    <mergeCell ref="A4:A7"/>
    <mergeCell ref="B4:B7"/>
    <mergeCell ref="C4:D4"/>
    <mergeCell ref="E4:F4"/>
    <mergeCell ref="H4:H7"/>
    <mergeCell ref="C5:C7"/>
    <mergeCell ref="D5:D7"/>
    <mergeCell ref="E5:E7"/>
    <mergeCell ref="F5:F7"/>
    <mergeCell ref="G4:G7"/>
  </mergeCell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21">
    <tabColor rgb="FF002060"/>
  </sheetPr>
  <dimension ref="A1:AH183"/>
  <sheetViews>
    <sheetView topLeftCell="M1" workbookViewId="0">
      <selection activeCell="W6" sqref="W6"/>
    </sheetView>
  </sheetViews>
  <sheetFormatPr baseColWidth="10" defaultRowHeight="15.75"/>
  <cols>
    <col min="1" max="2" width="11.42578125" style="11"/>
    <col min="3" max="3" width="11.42578125" style="91"/>
    <col min="4" max="4" width="16.42578125" style="91" customWidth="1"/>
    <col min="5" max="5" width="14.85546875" style="91" customWidth="1"/>
    <col min="6" max="6" width="23.28515625" style="11" customWidth="1"/>
    <col min="7" max="7" width="11.42578125" style="91"/>
    <col min="8" max="8" width="14.5703125" style="92" customWidth="1"/>
    <col min="9" max="9" width="13.7109375" style="29" customWidth="1"/>
    <col min="10" max="10" width="15.140625" style="29" customWidth="1"/>
    <col min="11" max="11" width="17" style="103" customWidth="1"/>
    <col min="12" max="12" width="10.5703125" style="180" customWidth="1"/>
    <col min="13" max="13" width="22" style="75" customWidth="1"/>
    <col min="14" max="14" width="16.7109375" style="11" customWidth="1"/>
    <col min="15" max="15" width="11.42578125" style="28"/>
    <col min="16" max="18" width="11.42578125" style="31"/>
    <col min="19" max="19" width="14.140625" style="104" customWidth="1"/>
    <col min="20" max="20" width="13.7109375" style="24" customWidth="1"/>
    <col min="21" max="21" width="14.28515625" style="105" customWidth="1"/>
    <col min="22" max="22" width="13.28515625" style="35" customWidth="1"/>
    <col min="23" max="23" width="13.28515625" style="183" customWidth="1"/>
    <col min="24" max="24" width="11.42578125" style="36"/>
    <col min="25" max="25" width="10.42578125" style="55" customWidth="1"/>
    <col min="26" max="26" width="13.28515625" style="36" customWidth="1"/>
    <col min="27" max="27" width="10.42578125" style="55" customWidth="1"/>
    <col min="28" max="28" width="10.42578125" style="107" customWidth="1"/>
    <col min="29" max="29" width="12.5703125" style="11" customWidth="1"/>
    <col min="30" max="30" width="11.42578125" style="117"/>
    <col min="31" max="31" width="12.28515625" style="176" bestFit="1" customWidth="1"/>
    <col min="32" max="32" width="23.85546875" style="100" customWidth="1"/>
    <col min="33" max="33" width="15.85546875" style="124" customWidth="1"/>
    <col min="34" max="34" width="34.28515625" style="11" customWidth="1"/>
    <col min="35" max="16384" width="11.42578125" style="11"/>
  </cols>
  <sheetData>
    <row r="1" spans="1:34" ht="23.25" customHeight="1" thickBot="1">
      <c r="C1" s="236" t="s">
        <v>20</v>
      </c>
      <c r="D1" s="236"/>
      <c r="E1" s="236"/>
      <c r="F1" s="236"/>
      <c r="G1" s="236"/>
      <c r="H1" s="236"/>
      <c r="I1" s="236"/>
      <c r="J1" s="236"/>
      <c r="K1" s="236"/>
      <c r="L1" s="178"/>
      <c r="M1" s="68"/>
      <c r="N1" s="69"/>
      <c r="O1" s="98"/>
      <c r="P1" s="7"/>
      <c r="Q1" s="7"/>
      <c r="R1" s="7"/>
      <c r="S1" s="99"/>
      <c r="T1" s="140" t="s">
        <v>19</v>
      </c>
      <c r="U1" s="73">
        <f ca="1">TODAY()</f>
        <v>41756</v>
      </c>
      <c r="V1" s="8"/>
      <c r="W1" s="182"/>
      <c r="X1" s="9"/>
      <c r="Y1" s="54"/>
      <c r="Z1" s="9"/>
      <c r="AA1" s="54"/>
      <c r="AB1" s="106"/>
    </row>
    <row r="2" spans="1:34" ht="16.5" customHeight="1" thickBot="1">
      <c r="A2" s="249" t="s">
        <v>166</v>
      </c>
      <c r="B2" s="210" t="s">
        <v>4</v>
      </c>
      <c r="C2" s="211"/>
      <c r="D2" s="212"/>
      <c r="E2" s="204" t="s">
        <v>5</v>
      </c>
      <c r="F2" s="205"/>
      <c r="G2" s="205"/>
      <c r="H2" s="205"/>
      <c r="I2" s="205"/>
      <c r="J2" s="205"/>
      <c r="K2" s="206"/>
      <c r="L2" s="191" t="s">
        <v>140</v>
      </c>
      <c r="M2" s="191" t="s">
        <v>10</v>
      </c>
      <c r="N2" s="204" t="s">
        <v>6</v>
      </c>
      <c r="O2" s="205"/>
      <c r="P2" s="205"/>
      <c r="Q2" s="205"/>
      <c r="R2" s="206"/>
      <c r="S2" s="191" t="s">
        <v>8</v>
      </c>
      <c r="T2" s="191" t="s">
        <v>16</v>
      </c>
      <c r="U2" s="204" t="s">
        <v>7</v>
      </c>
      <c r="V2" s="206"/>
      <c r="W2" s="204" t="s">
        <v>157</v>
      </c>
      <c r="X2" s="206"/>
      <c r="Y2" s="199" t="s">
        <v>125</v>
      </c>
      <c r="Z2" s="166" t="s">
        <v>129</v>
      </c>
      <c r="AA2" s="199" t="s">
        <v>127</v>
      </c>
      <c r="AB2" s="199" t="s">
        <v>128</v>
      </c>
      <c r="AC2" s="204" t="s">
        <v>25</v>
      </c>
      <c r="AD2" s="206"/>
      <c r="AE2" s="191" t="s">
        <v>9</v>
      </c>
      <c r="AF2" s="191" t="s">
        <v>10</v>
      </c>
      <c r="AG2" s="191" t="s">
        <v>149</v>
      </c>
      <c r="AH2" s="191" t="s">
        <v>153</v>
      </c>
    </row>
    <row r="3" spans="1:34" ht="15" customHeight="1">
      <c r="A3" s="250"/>
      <c r="B3" s="247" t="s">
        <v>167</v>
      </c>
      <c r="C3" s="249" t="s">
        <v>0</v>
      </c>
      <c r="D3" s="249" t="s">
        <v>1</v>
      </c>
      <c r="E3" s="249" t="s">
        <v>158</v>
      </c>
      <c r="F3" s="249" t="s">
        <v>12</v>
      </c>
      <c r="G3" s="249" t="s">
        <v>15</v>
      </c>
      <c r="H3" s="247" t="s">
        <v>168</v>
      </c>
      <c r="I3" s="247" t="s">
        <v>170</v>
      </c>
      <c r="J3" s="247" t="s">
        <v>169</v>
      </c>
      <c r="K3" s="247" t="s">
        <v>17</v>
      </c>
      <c r="L3" s="192"/>
      <c r="M3" s="192"/>
      <c r="N3" s="249" t="s">
        <v>14</v>
      </c>
      <c r="O3" s="249" t="s">
        <v>27</v>
      </c>
      <c r="P3" s="249" t="s">
        <v>11</v>
      </c>
      <c r="Q3" s="249" t="s">
        <v>2</v>
      </c>
      <c r="R3" s="249" t="s">
        <v>3</v>
      </c>
      <c r="S3" s="192"/>
      <c r="T3" s="192"/>
      <c r="U3" s="247" t="s">
        <v>155</v>
      </c>
      <c r="V3" s="247" t="s">
        <v>18</v>
      </c>
      <c r="W3" s="247" t="s">
        <v>172</v>
      </c>
      <c r="X3" s="247" t="s">
        <v>124</v>
      </c>
      <c r="Y3" s="200"/>
      <c r="Z3" s="247" t="s">
        <v>126</v>
      </c>
      <c r="AA3" s="200"/>
      <c r="AB3" s="200"/>
      <c r="AC3" s="247" t="s">
        <v>23</v>
      </c>
      <c r="AD3" s="247" t="s">
        <v>24</v>
      </c>
      <c r="AE3" s="192"/>
      <c r="AF3" s="192"/>
      <c r="AG3" s="192"/>
      <c r="AH3" s="192"/>
    </row>
    <row r="4" spans="1:34" ht="30.75" customHeight="1" thickBot="1">
      <c r="A4" s="250"/>
      <c r="B4" s="252"/>
      <c r="C4" s="250"/>
      <c r="D4" s="250"/>
      <c r="E4" s="250"/>
      <c r="F4" s="250"/>
      <c r="G4" s="250"/>
      <c r="H4" s="252"/>
      <c r="I4" s="252"/>
      <c r="J4" s="252"/>
      <c r="K4" s="252"/>
      <c r="L4" s="192"/>
      <c r="M4" s="192"/>
      <c r="N4" s="250"/>
      <c r="O4" s="250"/>
      <c r="P4" s="250"/>
      <c r="Q4" s="250"/>
      <c r="R4" s="250"/>
      <c r="S4" s="192"/>
      <c r="T4" s="192"/>
      <c r="U4" s="252"/>
      <c r="V4" s="252"/>
      <c r="W4" s="248"/>
      <c r="X4" s="248"/>
      <c r="Y4" s="253"/>
      <c r="Z4" s="248"/>
      <c r="AA4" s="253"/>
      <c r="AB4" s="253"/>
      <c r="AC4" s="248"/>
      <c r="AD4" s="248"/>
      <c r="AE4" s="251"/>
      <c r="AF4" s="251"/>
      <c r="AG4" s="192"/>
      <c r="AH4" s="192"/>
    </row>
    <row r="5" spans="1:34" ht="30" customHeight="1" thickTop="1" thickBot="1">
      <c r="A5" s="165">
        <v>14</v>
      </c>
      <c r="B5" s="76">
        <v>90</v>
      </c>
      <c r="C5" s="76">
        <v>4501076733</v>
      </c>
      <c r="D5" s="76" t="s">
        <v>115</v>
      </c>
      <c r="E5" s="76" t="s">
        <v>116</v>
      </c>
      <c r="F5" s="77" t="str">
        <f>IF(AND(ISBLANK(J5),ISNUMBER(I5),ISNUMBER(P5)),"Réclamer Réception",IF(AND(ISNUMBER(P5),ISBLANK(I5),ISBLANK(J5)),"Absence de Réception",IF(AND(ISNUMBER(I5),ISNUMBER(J5),ISNUMBER(P5)),"OK","")))</f>
        <v/>
      </c>
      <c r="G5" s="78"/>
      <c r="H5" s="79">
        <v>41719</v>
      </c>
      <c r="I5" s="80"/>
      <c r="J5" s="80">
        <v>41723</v>
      </c>
      <c r="K5" s="81">
        <v>70502.100000000006</v>
      </c>
      <c r="L5" s="179">
        <f t="shared" ref="L5:L36" si="0">IF(AND(ISNUMBER(H5),ISNUMBER(J5),ISNUMBER(B5)),(J5-H5)/B5,"")</f>
        <v>4.4444444444444446E-2</v>
      </c>
      <c r="M5" s="83" t="str">
        <f>IF(AND(L5&lt;75%,ISNUMBER(L5)),"à temps",IF(L5="","","Retard de paiement éventuel dû au retard du traitement de la réception"))</f>
        <v>à temps</v>
      </c>
      <c r="N5" s="77" t="str">
        <f>+IF(P5&lt;H5,"Facture Antidatée",IF(AND(ISNUMBER(J5),ISBLANK(P5)),"Réclamer Facture",IF(AND(ISNUMBER(P5),ISNUMBER(J5)),"à comptabiliser","")))</f>
        <v>à comptabiliser</v>
      </c>
      <c r="O5" s="78"/>
      <c r="P5" s="80">
        <v>41729</v>
      </c>
      <c r="Q5" s="80"/>
      <c r="R5" s="80">
        <v>41740</v>
      </c>
      <c r="S5" s="82" t="str">
        <f t="shared" ref="S5:S36" si="1">IF(AND(ISNUMBER(Q5),ISNUMBER(R5),ISNUMBER(B5)),(R5-Q5)/B5,"")</f>
        <v/>
      </c>
      <c r="T5" s="101" t="str">
        <f>IF(AND(ISNUMBER(Q5),ISNUMBER(R5)),R5-Q5,"")</f>
        <v/>
      </c>
      <c r="U5" s="86">
        <f t="shared" ref="U5:U36" si="2">IF(AND(ISNUMBER(H5),ISNUMBER(B5)),H5+B5,"")</f>
        <v>41809</v>
      </c>
      <c r="V5" s="87">
        <f ca="1">IF(ISNUMBER(U5),U5-$U$1,"")</f>
        <v>53</v>
      </c>
      <c r="W5" s="170">
        <v>101</v>
      </c>
      <c r="X5" s="118">
        <v>41743</v>
      </c>
      <c r="Y5" s="44">
        <f t="shared" ref="Y5:Y36" si="3">+IF(AND(ISNUMBER(X5),ISNUMBER(R5),ISNUMBER(H5),ISNUMBER(B5)),(X5-MAX(R5,H5))/B5,"")</f>
        <v>3.3333333333333333E-2</v>
      </c>
      <c r="Z5" s="118">
        <v>41749</v>
      </c>
      <c r="AA5" s="44">
        <f t="shared" ref="AA5:AA36" si="4">+IF(AND(ISNUMBER(Z5),ISNUMBER(X5),ISNUMBER(B5)),(Z5-X5)/B5,"")</f>
        <v>6.6666666666666666E-2</v>
      </c>
      <c r="AB5" s="44">
        <f t="shared" ref="AB5:AB36" si="5">IF(AND(ISNUMBER(Z5),ISNUMBER(AC5),ISNUMBER(B5)),(AC5-Z5)/B5,"")</f>
        <v>0.33333333333333331</v>
      </c>
      <c r="AC5" s="22">
        <v>41779</v>
      </c>
      <c r="AD5" s="129">
        <v>41810</v>
      </c>
      <c r="AE5" s="177">
        <f t="shared" ref="AE5:AE36" si="6">IF(AND(ISNUMBER(H5),ISNUMBER(B5),ISNUMBER(AD5)),(AD5-H5)/B5,"")</f>
        <v>1.0111111111111111</v>
      </c>
      <c r="AF5" s="23" t="str">
        <f>IF(AND(ISNUMBER(AE5),AE5&lt;=1),"Paiement à temps",IF(AND(ISNUMBER(AE5),AE5&gt;1),"Dépassement du délai de paiement, Pensez à comptabiliser la Provision",""))</f>
        <v>Dépassement du délai de paiement, Pensez à comptabiliser la Provision</v>
      </c>
      <c r="AG5" s="125">
        <f t="shared" ref="AG5:AG36" si="7">IF(AND(ISNUMBER(K5),ISNUMBER(AE5),AE5&gt;100%),K5*10%,"")</f>
        <v>7050.2100000000009</v>
      </c>
      <c r="AH5" s="125"/>
    </row>
    <row r="6" spans="1:34" ht="30" customHeight="1" thickTop="1" thickBot="1">
      <c r="A6" s="165"/>
      <c r="B6" s="76">
        <v>90</v>
      </c>
      <c r="C6" s="76"/>
      <c r="D6" s="76" t="s">
        <v>117</v>
      </c>
      <c r="E6" s="76"/>
      <c r="F6" s="77" t="str">
        <f t="shared" ref="F6:F69" si="8">IF(AND(ISBLANK(J6),ISNUMBER(I6),ISNUMBER(P6)),"Réclamer Réception",IF(AND(ISNUMBER(P6),ISBLANK(I6),ISBLANK(J6)),"Absence de Réception",IF(AND(ISNUMBER(I6),ISNUMBER(J6),ISNUMBER(P6)),"OK","")))</f>
        <v/>
      </c>
      <c r="G6" s="78"/>
      <c r="H6" s="79">
        <v>41659</v>
      </c>
      <c r="I6" s="80"/>
      <c r="J6" s="80">
        <v>41691</v>
      </c>
      <c r="K6" s="81">
        <v>1925</v>
      </c>
      <c r="L6" s="179">
        <f t="shared" si="0"/>
        <v>0.35555555555555557</v>
      </c>
      <c r="M6" s="83" t="str">
        <f t="shared" ref="M6:M69" si="9">IF(AND(L6&lt;75%,ISNUMBER(L6)),"à temps",IF(L6="","","Retard de paiement éventuel dû au retard du traitement de la réception"))</f>
        <v>à temps</v>
      </c>
      <c r="N6" s="77" t="str">
        <f t="shared" ref="N6:N69" si="10">+IF(P6&lt;H6,"Facture Antidatée",IF(AND(ISNUMBER(J6),ISBLANK(P6)),"Réclamer Facture",IF(AND(ISNUMBER(P6),ISNUMBER(J6)),"à comptabiliser","")))</f>
        <v>à comptabiliser</v>
      </c>
      <c r="O6" s="78"/>
      <c r="P6" s="80">
        <v>41670</v>
      </c>
      <c r="Q6" s="80"/>
      <c r="R6" s="80">
        <v>41710</v>
      </c>
      <c r="S6" s="82" t="str">
        <f t="shared" si="1"/>
        <v/>
      </c>
      <c r="T6" s="101" t="str">
        <f t="shared" ref="T6:T69" si="11">IF(AND(ISNUMBER(Q6),ISNUMBER(R6)),R6-Q6,"")</f>
        <v/>
      </c>
      <c r="U6" s="86">
        <f t="shared" si="2"/>
        <v>41749</v>
      </c>
      <c r="V6" s="87">
        <f t="shared" ref="V6:V69" ca="1" si="12">IF(ISNUMBER(U6),U6-$U$1,"")</f>
        <v>-7</v>
      </c>
      <c r="W6" s="170"/>
      <c r="X6" s="118">
        <v>41718</v>
      </c>
      <c r="Y6" s="44">
        <f t="shared" si="3"/>
        <v>8.8888888888888892E-2</v>
      </c>
      <c r="Z6" s="118">
        <v>41730</v>
      </c>
      <c r="AA6" s="44">
        <f t="shared" si="4"/>
        <v>0.13333333333333333</v>
      </c>
      <c r="AB6" s="44">
        <f t="shared" si="5"/>
        <v>0.1</v>
      </c>
      <c r="AC6" s="22">
        <v>41739</v>
      </c>
      <c r="AD6" s="129">
        <v>41749</v>
      </c>
      <c r="AE6" s="177">
        <f t="shared" si="6"/>
        <v>1</v>
      </c>
      <c r="AF6" s="23" t="str">
        <f t="shared" ref="AF6:AF69" si="13">IF(AND(ISNUMBER(AE6),AE6&lt;=1),"Paiement à temps",IF(AND(ISNUMBER(AE6),AE6&gt;1),"Dépassement du délai de paiement, Pensez à comptabiliser la Provision",""))</f>
        <v>Paiement à temps</v>
      </c>
      <c r="AG6" s="125" t="str">
        <f t="shared" si="7"/>
        <v/>
      </c>
      <c r="AH6" s="125"/>
    </row>
    <row r="7" spans="1:34" ht="30" customHeight="1" thickTop="1" thickBot="1">
      <c r="A7" s="165"/>
      <c r="B7" s="76"/>
      <c r="C7" s="76">
        <v>4501072532</v>
      </c>
      <c r="D7" s="76" t="s">
        <v>118</v>
      </c>
      <c r="E7" s="76" t="s">
        <v>119</v>
      </c>
      <c r="F7" s="77" t="str">
        <f t="shared" si="8"/>
        <v>Réclamer Réception</v>
      </c>
      <c r="G7" s="78">
        <v>5006661176</v>
      </c>
      <c r="H7" s="79"/>
      <c r="I7" s="80">
        <v>41736</v>
      </c>
      <c r="J7" s="80"/>
      <c r="K7" s="81">
        <v>27668.240000000002</v>
      </c>
      <c r="L7" s="179" t="str">
        <f t="shared" si="0"/>
        <v/>
      </c>
      <c r="M7" s="83" t="str">
        <f t="shared" si="9"/>
        <v/>
      </c>
      <c r="N7" s="77" t="str">
        <f t="shared" si="10"/>
        <v/>
      </c>
      <c r="O7" s="78"/>
      <c r="P7" s="80">
        <v>41729</v>
      </c>
      <c r="Q7" s="80"/>
      <c r="R7" s="80">
        <v>41733</v>
      </c>
      <c r="S7" s="82" t="str">
        <f t="shared" si="1"/>
        <v/>
      </c>
      <c r="T7" s="101" t="str">
        <f t="shared" si="11"/>
        <v/>
      </c>
      <c r="U7" s="86" t="str">
        <f t="shared" si="2"/>
        <v/>
      </c>
      <c r="V7" s="87" t="str">
        <f t="shared" si="12"/>
        <v/>
      </c>
      <c r="W7" s="170"/>
      <c r="X7" s="118"/>
      <c r="Y7" s="44" t="str">
        <f t="shared" si="3"/>
        <v/>
      </c>
      <c r="Z7" s="118"/>
      <c r="AA7" s="44" t="str">
        <f t="shared" si="4"/>
        <v/>
      </c>
      <c r="AB7" s="44" t="str">
        <f t="shared" si="5"/>
        <v/>
      </c>
      <c r="AC7" s="102"/>
      <c r="AD7" s="129"/>
      <c r="AE7" s="177" t="str">
        <f t="shared" si="6"/>
        <v/>
      </c>
      <c r="AF7" s="23" t="str">
        <f t="shared" si="13"/>
        <v/>
      </c>
      <c r="AG7" s="125" t="str">
        <f t="shared" si="7"/>
        <v/>
      </c>
      <c r="AH7" s="125"/>
    </row>
    <row r="8" spans="1:34" ht="30" customHeight="1" thickTop="1" thickBot="1">
      <c r="A8" s="165"/>
      <c r="B8" s="76">
        <v>15</v>
      </c>
      <c r="C8" s="76">
        <v>4501076734</v>
      </c>
      <c r="D8" s="76" t="s">
        <v>120</v>
      </c>
      <c r="E8" s="76" t="s">
        <v>116</v>
      </c>
      <c r="F8" s="77" t="str">
        <f t="shared" si="8"/>
        <v>Absence de Réception</v>
      </c>
      <c r="G8" s="78"/>
      <c r="H8" s="79"/>
      <c r="I8" s="80"/>
      <c r="J8" s="80"/>
      <c r="K8" s="81">
        <v>71147.179999999993</v>
      </c>
      <c r="L8" s="179" t="str">
        <f t="shared" si="0"/>
        <v/>
      </c>
      <c r="M8" s="83" t="str">
        <f t="shared" si="9"/>
        <v/>
      </c>
      <c r="N8" s="77" t="str">
        <f t="shared" si="10"/>
        <v/>
      </c>
      <c r="O8" s="78"/>
      <c r="P8" s="80">
        <v>41729</v>
      </c>
      <c r="Q8" s="80"/>
      <c r="R8" s="80">
        <v>41740</v>
      </c>
      <c r="S8" s="82" t="str">
        <f t="shared" si="1"/>
        <v/>
      </c>
      <c r="T8" s="101" t="str">
        <f t="shared" si="11"/>
        <v/>
      </c>
      <c r="U8" s="86" t="str">
        <f t="shared" si="2"/>
        <v/>
      </c>
      <c r="V8" s="87" t="str">
        <f t="shared" si="12"/>
        <v/>
      </c>
      <c r="W8" s="170"/>
      <c r="X8" s="118"/>
      <c r="Y8" s="44" t="str">
        <f t="shared" si="3"/>
        <v/>
      </c>
      <c r="Z8" s="118"/>
      <c r="AA8" s="44" t="str">
        <f t="shared" si="4"/>
        <v/>
      </c>
      <c r="AB8" s="44" t="str">
        <f t="shared" si="5"/>
        <v/>
      </c>
      <c r="AC8" s="102"/>
      <c r="AD8" s="129"/>
      <c r="AE8" s="177" t="str">
        <f t="shared" si="6"/>
        <v/>
      </c>
      <c r="AF8" s="23" t="str">
        <f t="shared" si="13"/>
        <v/>
      </c>
      <c r="AG8" s="125" t="str">
        <f t="shared" si="7"/>
        <v/>
      </c>
      <c r="AH8" s="125"/>
    </row>
    <row r="9" spans="1:34" ht="30" customHeight="1" thickTop="1" thickBot="1">
      <c r="A9" s="165"/>
      <c r="B9" s="76"/>
      <c r="C9" s="76"/>
      <c r="D9" s="76"/>
      <c r="E9" s="76"/>
      <c r="F9" s="77" t="str">
        <f t="shared" si="8"/>
        <v/>
      </c>
      <c r="G9" s="78"/>
      <c r="H9" s="79"/>
      <c r="I9" s="80"/>
      <c r="J9" s="80"/>
      <c r="K9" s="81"/>
      <c r="L9" s="179" t="str">
        <f t="shared" si="0"/>
        <v/>
      </c>
      <c r="M9" s="83" t="str">
        <f t="shared" si="9"/>
        <v/>
      </c>
      <c r="N9" s="77" t="str">
        <f t="shared" si="10"/>
        <v/>
      </c>
      <c r="O9" s="78"/>
      <c r="P9" s="80"/>
      <c r="Q9" s="80"/>
      <c r="R9" s="80"/>
      <c r="S9" s="82" t="str">
        <f t="shared" si="1"/>
        <v/>
      </c>
      <c r="T9" s="101" t="str">
        <f t="shared" si="11"/>
        <v/>
      </c>
      <c r="U9" s="86" t="str">
        <f t="shared" si="2"/>
        <v/>
      </c>
      <c r="V9" s="87" t="str">
        <f t="shared" si="12"/>
        <v/>
      </c>
      <c r="W9" s="170"/>
      <c r="X9" s="118"/>
      <c r="Y9" s="44" t="str">
        <f t="shared" si="3"/>
        <v/>
      </c>
      <c r="Z9" s="118"/>
      <c r="AA9" s="44" t="str">
        <f t="shared" si="4"/>
        <v/>
      </c>
      <c r="AB9" s="44" t="str">
        <f t="shared" si="5"/>
        <v/>
      </c>
      <c r="AC9" s="102"/>
      <c r="AD9" s="129"/>
      <c r="AE9" s="177" t="str">
        <f t="shared" si="6"/>
        <v/>
      </c>
      <c r="AF9" s="23" t="str">
        <f t="shared" si="13"/>
        <v/>
      </c>
      <c r="AG9" s="125" t="str">
        <f t="shared" si="7"/>
        <v/>
      </c>
      <c r="AH9" s="125"/>
    </row>
    <row r="10" spans="1:34" ht="30" customHeight="1" thickTop="1" thickBot="1">
      <c r="A10" s="165"/>
      <c r="B10" s="76"/>
      <c r="C10" s="76"/>
      <c r="D10" s="76"/>
      <c r="E10" s="76"/>
      <c r="F10" s="77" t="str">
        <f t="shared" si="8"/>
        <v/>
      </c>
      <c r="G10" s="78"/>
      <c r="H10" s="79"/>
      <c r="I10" s="80"/>
      <c r="J10" s="80"/>
      <c r="K10" s="81"/>
      <c r="L10" s="179" t="str">
        <f t="shared" si="0"/>
        <v/>
      </c>
      <c r="M10" s="83" t="str">
        <f t="shared" si="9"/>
        <v/>
      </c>
      <c r="N10" s="77" t="str">
        <f t="shared" si="10"/>
        <v/>
      </c>
      <c r="O10" s="78"/>
      <c r="P10" s="80"/>
      <c r="Q10" s="80"/>
      <c r="R10" s="80"/>
      <c r="S10" s="82" t="str">
        <f t="shared" si="1"/>
        <v/>
      </c>
      <c r="T10" s="101" t="str">
        <f t="shared" si="11"/>
        <v/>
      </c>
      <c r="U10" s="86" t="str">
        <f t="shared" si="2"/>
        <v/>
      </c>
      <c r="V10" s="87" t="str">
        <f t="shared" si="12"/>
        <v/>
      </c>
      <c r="W10" s="170"/>
      <c r="X10" s="118"/>
      <c r="Y10" s="44" t="str">
        <f t="shared" si="3"/>
        <v/>
      </c>
      <c r="Z10" s="118"/>
      <c r="AA10" s="44" t="str">
        <f t="shared" si="4"/>
        <v/>
      </c>
      <c r="AB10" s="44" t="str">
        <f t="shared" si="5"/>
        <v/>
      </c>
      <c r="AC10" s="102"/>
      <c r="AD10" s="129"/>
      <c r="AE10" s="177" t="str">
        <f t="shared" si="6"/>
        <v/>
      </c>
      <c r="AF10" s="23" t="str">
        <f t="shared" si="13"/>
        <v/>
      </c>
      <c r="AG10" s="125" t="str">
        <f t="shared" si="7"/>
        <v/>
      </c>
      <c r="AH10" s="125"/>
    </row>
    <row r="11" spans="1:34" ht="30" customHeight="1" thickTop="1" thickBot="1">
      <c r="A11" s="165"/>
      <c r="B11" s="76"/>
      <c r="C11" s="76"/>
      <c r="D11" s="76"/>
      <c r="E11" s="76"/>
      <c r="F11" s="77" t="str">
        <f t="shared" si="8"/>
        <v/>
      </c>
      <c r="G11" s="78"/>
      <c r="H11" s="79"/>
      <c r="I11" s="80"/>
      <c r="J11" s="80"/>
      <c r="K11" s="81"/>
      <c r="L11" s="179" t="str">
        <f t="shared" si="0"/>
        <v/>
      </c>
      <c r="M11" s="83" t="str">
        <f t="shared" si="9"/>
        <v/>
      </c>
      <c r="N11" s="77" t="str">
        <f t="shared" si="10"/>
        <v/>
      </c>
      <c r="O11" s="78"/>
      <c r="P11" s="80"/>
      <c r="Q11" s="80"/>
      <c r="R11" s="80"/>
      <c r="S11" s="82" t="str">
        <f t="shared" si="1"/>
        <v/>
      </c>
      <c r="T11" s="101" t="str">
        <f t="shared" si="11"/>
        <v/>
      </c>
      <c r="U11" s="86" t="str">
        <f t="shared" si="2"/>
        <v/>
      </c>
      <c r="V11" s="87" t="str">
        <f t="shared" si="12"/>
        <v/>
      </c>
      <c r="W11" s="170"/>
      <c r="X11" s="118"/>
      <c r="Y11" s="44" t="str">
        <f t="shared" si="3"/>
        <v/>
      </c>
      <c r="Z11" s="118"/>
      <c r="AA11" s="44" t="str">
        <f t="shared" si="4"/>
        <v/>
      </c>
      <c r="AB11" s="44" t="str">
        <f t="shared" si="5"/>
        <v/>
      </c>
      <c r="AC11" s="102"/>
      <c r="AD11" s="129"/>
      <c r="AE11" s="177" t="str">
        <f t="shared" si="6"/>
        <v/>
      </c>
      <c r="AF11" s="23" t="str">
        <f t="shared" si="13"/>
        <v/>
      </c>
      <c r="AG11" s="125" t="str">
        <f t="shared" si="7"/>
        <v/>
      </c>
      <c r="AH11" s="125"/>
    </row>
    <row r="12" spans="1:34" ht="30" customHeight="1" thickTop="1" thickBot="1">
      <c r="A12" s="165"/>
      <c r="B12" s="76"/>
      <c r="C12" s="76"/>
      <c r="D12" s="76"/>
      <c r="E12" s="76"/>
      <c r="F12" s="77" t="str">
        <f t="shared" si="8"/>
        <v/>
      </c>
      <c r="G12" s="78"/>
      <c r="H12" s="79"/>
      <c r="I12" s="80"/>
      <c r="J12" s="80"/>
      <c r="K12" s="81"/>
      <c r="L12" s="179" t="str">
        <f t="shared" si="0"/>
        <v/>
      </c>
      <c r="M12" s="83" t="str">
        <f t="shared" si="9"/>
        <v/>
      </c>
      <c r="N12" s="77" t="str">
        <f t="shared" si="10"/>
        <v/>
      </c>
      <c r="O12" s="78"/>
      <c r="P12" s="80"/>
      <c r="Q12" s="80"/>
      <c r="R12" s="80"/>
      <c r="S12" s="82" t="str">
        <f t="shared" si="1"/>
        <v/>
      </c>
      <c r="T12" s="101" t="str">
        <f t="shared" si="11"/>
        <v/>
      </c>
      <c r="U12" s="86" t="str">
        <f t="shared" si="2"/>
        <v/>
      </c>
      <c r="V12" s="87" t="str">
        <f t="shared" si="12"/>
        <v/>
      </c>
      <c r="W12" s="170"/>
      <c r="X12" s="118"/>
      <c r="Y12" s="44" t="str">
        <f t="shared" si="3"/>
        <v/>
      </c>
      <c r="Z12" s="118"/>
      <c r="AA12" s="44" t="str">
        <f t="shared" si="4"/>
        <v/>
      </c>
      <c r="AB12" s="44" t="str">
        <f t="shared" si="5"/>
        <v/>
      </c>
      <c r="AC12" s="102"/>
      <c r="AD12" s="129"/>
      <c r="AE12" s="177" t="str">
        <f t="shared" si="6"/>
        <v/>
      </c>
      <c r="AF12" s="23" t="str">
        <f t="shared" si="13"/>
        <v/>
      </c>
      <c r="AG12" s="125" t="str">
        <f t="shared" si="7"/>
        <v/>
      </c>
      <c r="AH12" s="125"/>
    </row>
    <row r="13" spans="1:34" ht="30" customHeight="1" thickTop="1" thickBot="1">
      <c r="A13" s="165"/>
      <c r="B13" s="76"/>
      <c r="C13" s="76"/>
      <c r="D13" s="76"/>
      <c r="E13" s="76"/>
      <c r="F13" s="77" t="str">
        <f t="shared" si="8"/>
        <v/>
      </c>
      <c r="G13" s="78"/>
      <c r="H13" s="79"/>
      <c r="I13" s="80"/>
      <c r="J13" s="80"/>
      <c r="K13" s="81"/>
      <c r="L13" s="179" t="str">
        <f t="shared" si="0"/>
        <v/>
      </c>
      <c r="M13" s="83" t="str">
        <f t="shared" si="9"/>
        <v/>
      </c>
      <c r="N13" s="77" t="str">
        <f t="shared" si="10"/>
        <v/>
      </c>
      <c r="O13" s="78"/>
      <c r="P13" s="80"/>
      <c r="Q13" s="80"/>
      <c r="R13" s="80"/>
      <c r="S13" s="82" t="str">
        <f t="shared" si="1"/>
        <v/>
      </c>
      <c r="T13" s="101" t="str">
        <f t="shared" si="11"/>
        <v/>
      </c>
      <c r="U13" s="86" t="str">
        <f t="shared" si="2"/>
        <v/>
      </c>
      <c r="V13" s="87" t="str">
        <f t="shared" si="12"/>
        <v/>
      </c>
      <c r="W13" s="170"/>
      <c r="X13" s="118"/>
      <c r="Y13" s="44" t="str">
        <f t="shared" si="3"/>
        <v/>
      </c>
      <c r="Z13" s="118"/>
      <c r="AA13" s="44" t="str">
        <f t="shared" si="4"/>
        <v/>
      </c>
      <c r="AB13" s="44" t="str">
        <f t="shared" si="5"/>
        <v/>
      </c>
      <c r="AC13" s="102"/>
      <c r="AD13" s="129"/>
      <c r="AE13" s="177" t="str">
        <f t="shared" si="6"/>
        <v/>
      </c>
      <c r="AF13" s="23" t="str">
        <f t="shared" si="13"/>
        <v/>
      </c>
      <c r="AG13" s="125" t="str">
        <f t="shared" si="7"/>
        <v/>
      </c>
      <c r="AH13" s="125"/>
    </row>
    <row r="14" spans="1:34" ht="30" customHeight="1" thickTop="1" thickBot="1">
      <c r="A14" s="165"/>
      <c r="B14" s="76"/>
      <c r="C14" s="76"/>
      <c r="D14" s="76"/>
      <c r="E14" s="76"/>
      <c r="F14" s="77" t="str">
        <f t="shared" si="8"/>
        <v/>
      </c>
      <c r="G14" s="78"/>
      <c r="H14" s="79"/>
      <c r="I14" s="80"/>
      <c r="J14" s="80"/>
      <c r="K14" s="81"/>
      <c r="L14" s="179" t="str">
        <f t="shared" si="0"/>
        <v/>
      </c>
      <c r="M14" s="83" t="str">
        <f t="shared" si="9"/>
        <v/>
      </c>
      <c r="N14" s="77" t="str">
        <f t="shared" si="10"/>
        <v/>
      </c>
      <c r="O14" s="78"/>
      <c r="P14" s="80"/>
      <c r="Q14" s="80"/>
      <c r="R14" s="80"/>
      <c r="S14" s="82" t="str">
        <f t="shared" si="1"/>
        <v/>
      </c>
      <c r="T14" s="101" t="str">
        <f t="shared" si="11"/>
        <v/>
      </c>
      <c r="U14" s="86" t="str">
        <f t="shared" si="2"/>
        <v/>
      </c>
      <c r="V14" s="87" t="str">
        <f t="shared" si="12"/>
        <v/>
      </c>
      <c r="W14" s="170"/>
      <c r="X14" s="118"/>
      <c r="Y14" s="44" t="str">
        <f t="shared" si="3"/>
        <v/>
      </c>
      <c r="Z14" s="118"/>
      <c r="AA14" s="44" t="str">
        <f t="shared" si="4"/>
        <v/>
      </c>
      <c r="AB14" s="44" t="str">
        <f t="shared" si="5"/>
        <v/>
      </c>
      <c r="AC14" s="102"/>
      <c r="AD14" s="129"/>
      <c r="AE14" s="177" t="str">
        <f t="shared" si="6"/>
        <v/>
      </c>
      <c r="AF14" s="23" t="str">
        <f t="shared" si="13"/>
        <v/>
      </c>
      <c r="AG14" s="125" t="str">
        <f t="shared" si="7"/>
        <v/>
      </c>
      <c r="AH14" s="125"/>
    </row>
    <row r="15" spans="1:34" ht="30" customHeight="1" thickTop="1" thickBot="1">
      <c r="A15" s="165"/>
      <c r="B15" s="76"/>
      <c r="C15" s="76"/>
      <c r="D15" s="76"/>
      <c r="E15" s="76"/>
      <c r="F15" s="77" t="str">
        <f t="shared" si="8"/>
        <v/>
      </c>
      <c r="G15" s="78"/>
      <c r="H15" s="79"/>
      <c r="I15" s="80"/>
      <c r="J15" s="80"/>
      <c r="K15" s="81"/>
      <c r="L15" s="179" t="str">
        <f t="shared" si="0"/>
        <v/>
      </c>
      <c r="M15" s="83" t="str">
        <f t="shared" si="9"/>
        <v/>
      </c>
      <c r="N15" s="77" t="str">
        <f t="shared" si="10"/>
        <v/>
      </c>
      <c r="O15" s="78"/>
      <c r="P15" s="80"/>
      <c r="Q15" s="80"/>
      <c r="R15" s="80"/>
      <c r="S15" s="82" t="str">
        <f t="shared" si="1"/>
        <v/>
      </c>
      <c r="T15" s="101" t="str">
        <f t="shared" si="11"/>
        <v/>
      </c>
      <c r="U15" s="86" t="str">
        <f t="shared" si="2"/>
        <v/>
      </c>
      <c r="V15" s="87" t="str">
        <f t="shared" si="12"/>
        <v/>
      </c>
      <c r="W15" s="170"/>
      <c r="X15" s="118"/>
      <c r="Y15" s="44" t="str">
        <f t="shared" si="3"/>
        <v/>
      </c>
      <c r="Z15" s="118"/>
      <c r="AA15" s="44" t="str">
        <f t="shared" si="4"/>
        <v/>
      </c>
      <c r="AB15" s="44" t="str">
        <f t="shared" si="5"/>
        <v/>
      </c>
      <c r="AC15" s="102"/>
      <c r="AD15" s="129"/>
      <c r="AE15" s="177" t="str">
        <f t="shared" si="6"/>
        <v/>
      </c>
      <c r="AF15" s="23" t="str">
        <f t="shared" si="13"/>
        <v/>
      </c>
      <c r="AG15" s="125" t="str">
        <f t="shared" si="7"/>
        <v/>
      </c>
      <c r="AH15" s="125"/>
    </row>
    <row r="16" spans="1:34" ht="30" customHeight="1" thickTop="1" thickBot="1">
      <c r="A16" s="165"/>
      <c r="B16" s="76"/>
      <c r="C16" s="76"/>
      <c r="D16" s="76"/>
      <c r="E16" s="76"/>
      <c r="F16" s="77" t="str">
        <f t="shared" si="8"/>
        <v/>
      </c>
      <c r="G16" s="78"/>
      <c r="H16" s="79"/>
      <c r="I16" s="80"/>
      <c r="J16" s="80"/>
      <c r="K16" s="81"/>
      <c r="L16" s="179" t="str">
        <f t="shared" si="0"/>
        <v/>
      </c>
      <c r="M16" s="83" t="str">
        <f t="shared" si="9"/>
        <v/>
      </c>
      <c r="N16" s="77" t="str">
        <f t="shared" si="10"/>
        <v/>
      </c>
      <c r="O16" s="78"/>
      <c r="P16" s="80"/>
      <c r="Q16" s="80"/>
      <c r="R16" s="80"/>
      <c r="S16" s="82" t="str">
        <f t="shared" si="1"/>
        <v/>
      </c>
      <c r="T16" s="101" t="str">
        <f t="shared" si="11"/>
        <v/>
      </c>
      <c r="U16" s="86" t="str">
        <f t="shared" si="2"/>
        <v/>
      </c>
      <c r="V16" s="87" t="str">
        <f t="shared" si="12"/>
        <v/>
      </c>
      <c r="W16" s="170"/>
      <c r="X16" s="118"/>
      <c r="Y16" s="44" t="str">
        <f t="shared" si="3"/>
        <v/>
      </c>
      <c r="Z16" s="118"/>
      <c r="AA16" s="44" t="str">
        <f t="shared" si="4"/>
        <v/>
      </c>
      <c r="AB16" s="44" t="str">
        <f t="shared" si="5"/>
        <v/>
      </c>
      <c r="AC16" s="102"/>
      <c r="AD16" s="129"/>
      <c r="AE16" s="177" t="str">
        <f t="shared" si="6"/>
        <v/>
      </c>
      <c r="AF16" s="23" t="str">
        <f t="shared" si="13"/>
        <v/>
      </c>
      <c r="AG16" s="125" t="str">
        <f t="shared" si="7"/>
        <v/>
      </c>
      <c r="AH16" s="125"/>
    </row>
    <row r="17" spans="1:34" ht="30" customHeight="1" thickTop="1" thickBot="1">
      <c r="A17" s="165"/>
      <c r="B17" s="76"/>
      <c r="C17" s="76"/>
      <c r="D17" s="76"/>
      <c r="E17" s="76"/>
      <c r="F17" s="77" t="str">
        <f t="shared" si="8"/>
        <v/>
      </c>
      <c r="G17" s="78"/>
      <c r="H17" s="79"/>
      <c r="I17" s="80"/>
      <c r="J17" s="80"/>
      <c r="K17" s="81"/>
      <c r="L17" s="179" t="str">
        <f t="shared" si="0"/>
        <v/>
      </c>
      <c r="M17" s="83" t="str">
        <f t="shared" si="9"/>
        <v/>
      </c>
      <c r="N17" s="77" t="str">
        <f t="shared" si="10"/>
        <v/>
      </c>
      <c r="O17" s="78"/>
      <c r="P17" s="80"/>
      <c r="Q17" s="80"/>
      <c r="R17" s="80"/>
      <c r="S17" s="82" t="str">
        <f t="shared" si="1"/>
        <v/>
      </c>
      <c r="T17" s="101" t="str">
        <f t="shared" si="11"/>
        <v/>
      </c>
      <c r="U17" s="86" t="str">
        <f t="shared" si="2"/>
        <v/>
      </c>
      <c r="V17" s="87" t="str">
        <f t="shared" si="12"/>
        <v/>
      </c>
      <c r="W17" s="170"/>
      <c r="X17" s="118"/>
      <c r="Y17" s="44" t="str">
        <f t="shared" si="3"/>
        <v/>
      </c>
      <c r="Z17" s="118"/>
      <c r="AA17" s="44" t="str">
        <f t="shared" si="4"/>
        <v/>
      </c>
      <c r="AB17" s="44" t="str">
        <f t="shared" si="5"/>
        <v/>
      </c>
      <c r="AC17" s="102"/>
      <c r="AD17" s="129"/>
      <c r="AE17" s="177" t="str">
        <f t="shared" si="6"/>
        <v/>
      </c>
      <c r="AF17" s="23" t="str">
        <f t="shared" si="13"/>
        <v/>
      </c>
      <c r="AG17" s="125" t="str">
        <f t="shared" si="7"/>
        <v/>
      </c>
      <c r="AH17" s="125"/>
    </row>
    <row r="18" spans="1:34" ht="30" customHeight="1" thickTop="1" thickBot="1">
      <c r="A18" s="165"/>
      <c r="B18" s="76"/>
      <c r="C18" s="76"/>
      <c r="D18" s="76"/>
      <c r="E18" s="76"/>
      <c r="F18" s="77" t="str">
        <f t="shared" si="8"/>
        <v/>
      </c>
      <c r="G18" s="78"/>
      <c r="H18" s="79"/>
      <c r="I18" s="80"/>
      <c r="J18" s="80"/>
      <c r="K18" s="81"/>
      <c r="L18" s="179" t="str">
        <f t="shared" si="0"/>
        <v/>
      </c>
      <c r="M18" s="83" t="str">
        <f t="shared" si="9"/>
        <v/>
      </c>
      <c r="N18" s="77" t="str">
        <f t="shared" si="10"/>
        <v/>
      </c>
      <c r="O18" s="78"/>
      <c r="P18" s="80"/>
      <c r="Q18" s="80"/>
      <c r="R18" s="80"/>
      <c r="S18" s="82" t="str">
        <f t="shared" si="1"/>
        <v/>
      </c>
      <c r="T18" s="101" t="str">
        <f t="shared" si="11"/>
        <v/>
      </c>
      <c r="U18" s="86" t="str">
        <f t="shared" si="2"/>
        <v/>
      </c>
      <c r="V18" s="87" t="str">
        <f t="shared" si="12"/>
        <v/>
      </c>
      <c r="W18" s="170"/>
      <c r="X18" s="118"/>
      <c r="Y18" s="44" t="str">
        <f t="shared" si="3"/>
        <v/>
      </c>
      <c r="Z18" s="118"/>
      <c r="AA18" s="44" t="str">
        <f t="shared" si="4"/>
        <v/>
      </c>
      <c r="AB18" s="44" t="str">
        <f t="shared" si="5"/>
        <v/>
      </c>
      <c r="AC18" s="102"/>
      <c r="AD18" s="129"/>
      <c r="AE18" s="177" t="str">
        <f t="shared" si="6"/>
        <v/>
      </c>
      <c r="AF18" s="23" t="str">
        <f t="shared" si="13"/>
        <v/>
      </c>
      <c r="AG18" s="125" t="str">
        <f t="shared" si="7"/>
        <v/>
      </c>
      <c r="AH18" s="125"/>
    </row>
    <row r="19" spans="1:34" ht="30" customHeight="1" thickTop="1" thickBot="1">
      <c r="A19" s="165"/>
      <c r="B19" s="76"/>
      <c r="C19" s="76"/>
      <c r="D19" s="76"/>
      <c r="E19" s="76"/>
      <c r="F19" s="77" t="str">
        <f t="shared" si="8"/>
        <v/>
      </c>
      <c r="G19" s="78"/>
      <c r="H19" s="79"/>
      <c r="I19" s="80"/>
      <c r="J19" s="80"/>
      <c r="K19" s="81"/>
      <c r="L19" s="179" t="str">
        <f t="shared" si="0"/>
        <v/>
      </c>
      <c r="M19" s="83" t="str">
        <f t="shared" si="9"/>
        <v/>
      </c>
      <c r="N19" s="77" t="str">
        <f t="shared" si="10"/>
        <v/>
      </c>
      <c r="O19" s="78"/>
      <c r="P19" s="80"/>
      <c r="Q19" s="80"/>
      <c r="R19" s="80"/>
      <c r="S19" s="82" t="str">
        <f t="shared" si="1"/>
        <v/>
      </c>
      <c r="T19" s="101" t="str">
        <f t="shared" si="11"/>
        <v/>
      </c>
      <c r="U19" s="86" t="str">
        <f t="shared" si="2"/>
        <v/>
      </c>
      <c r="V19" s="87" t="str">
        <f t="shared" si="12"/>
        <v/>
      </c>
      <c r="W19" s="170"/>
      <c r="X19" s="118"/>
      <c r="Y19" s="44" t="str">
        <f t="shared" si="3"/>
        <v/>
      </c>
      <c r="Z19" s="118"/>
      <c r="AA19" s="44" t="str">
        <f t="shared" si="4"/>
        <v/>
      </c>
      <c r="AB19" s="44" t="str">
        <f t="shared" si="5"/>
        <v/>
      </c>
      <c r="AC19" s="102"/>
      <c r="AD19" s="129"/>
      <c r="AE19" s="177" t="str">
        <f t="shared" si="6"/>
        <v/>
      </c>
      <c r="AF19" s="23" t="str">
        <f t="shared" si="13"/>
        <v/>
      </c>
      <c r="AG19" s="125" t="str">
        <f t="shared" si="7"/>
        <v/>
      </c>
      <c r="AH19" s="125"/>
    </row>
    <row r="20" spans="1:34" ht="30" customHeight="1" thickTop="1" thickBot="1">
      <c r="A20" s="165"/>
      <c r="B20" s="76"/>
      <c r="C20" s="76"/>
      <c r="D20" s="76"/>
      <c r="E20" s="76"/>
      <c r="F20" s="77" t="str">
        <f t="shared" si="8"/>
        <v/>
      </c>
      <c r="G20" s="78"/>
      <c r="H20" s="79"/>
      <c r="I20" s="80"/>
      <c r="J20" s="80"/>
      <c r="K20" s="81"/>
      <c r="L20" s="179" t="str">
        <f t="shared" si="0"/>
        <v/>
      </c>
      <c r="M20" s="83" t="str">
        <f t="shared" si="9"/>
        <v/>
      </c>
      <c r="N20" s="77" t="str">
        <f t="shared" si="10"/>
        <v/>
      </c>
      <c r="O20" s="78"/>
      <c r="P20" s="80"/>
      <c r="Q20" s="80"/>
      <c r="R20" s="80"/>
      <c r="S20" s="82" t="str">
        <f t="shared" si="1"/>
        <v/>
      </c>
      <c r="T20" s="101" t="str">
        <f t="shared" si="11"/>
        <v/>
      </c>
      <c r="U20" s="86" t="str">
        <f t="shared" si="2"/>
        <v/>
      </c>
      <c r="V20" s="87" t="str">
        <f t="shared" si="12"/>
        <v/>
      </c>
      <c r="W20" s="170"/>
      <c r="X20" s="118"/>
      <c r="Y20" s="44" t="str">
        <f t="shared" si="3"/>
        <v/>
      </c>
      <c r="Z20" s="118"/>
      <c r="AA20" s="44" t="str">
        <f t="shared" si="4"/>
        <v/>
      </c>
      <c r="AB20" s="44" t="str">
        <f t="shared" si="5"/>
        <v/>
      </c>
      <c r="AC20" s="102"/>
      <c r="AD20" s="129"/>
      <c r="AE20" s="177" t="str">
        <f t="shared" si="6"/>
        <v/>
      </c>
      <c r="AF20" s="23" t="str">
        <f t="shared" si="13"/>
        <v/>
      </c>
      <c r="AG20" s="125" t="str">
        <f t="shared" si="7"/>
        <v/>
      </c>
      <c r="AH20" s="125"/>
    </row>
    <row r="21" spans="1:34" ht="30" customHeight="1" thickTop="1" thickBot="1">
      <c r="A21" s="165"/>
      <c r="B21" s="76"/>
      <c r="C21" s="76"/>
      <c r="D21" s="76"/>
      <c r="E21" s="76"/>
      <c r="F21" s="77" t="str">
        <f t="shared" si="8"/>
        <v/>
      </c>
      <c r="G21" s="78"/>
      <c r="H21" s="79"/>
      <c r="I21" s="80"/>
      <c r="J21" s="80"/>
      <c r="K21" s="81"/>
      <c r="L21" s="179" t="str">
        <f t="shared" si="0"/>
        <v/>
      </c>
      <c r="M21" s="83" t="str">
        <f t="shared" si="9"/>
        <v/>
      </c>
      <c r="N21" s="77" t="str">
        <f t="shared" si="10"/>
        <v/>
      </c>
      <c r="O21" s="78"/>
      <c r="P21" s="80"/>
      <c r="Q21" s="80"/>
      <c r="R21" s="80"/>
      <c r="S21" s="82" t="str">
        <f t="shared" si="1"/>
        <v/>
      </c>
      <c r="T21" s="101" t="str">
        <f t="shared" si="11"/>
        <v/>
      </c>
      <c r="U21" s="86" t="str">
        <f t="shared" si="2"/>
        <v/>
      </c>
      <c r="V21" s="87" t="str">
        <f t="shared" si="12"/>
        <v/>
      </c>
      <c r="W21" s="170"/>
      <c r="X21" s="118"/>
      <c r="Y21" s="44" t="str">
        <f t="shared" si="3"/>
        <v/>
      </c>
      <c r="Z21" s="118"/>
      <c r="AA21" s="44" t="str">
        <f t="shared" si="4"/>
        <v/>
      </c>
      <c r="AB21" s="44" t="str">
        <f t="shared" si="5"/>
        <v/>
      </c>
      <c r="AC21" s="102"/>
      <c r="AD21" s="129"/>
      <c r="AE21" s="177" t="str">
        <f t="shared" si="6"/>
        <v/>
      </c>
      <c r="AF21" s="23" t="str">
        <f t="shared" si="13"/>
        <v/>
      </c>
      <c r="AG21" s="125" t="str">
        <f t="shared" si="7"/>
        <v/>
      </c>
      <c r="AH21" s="125"/>
    </row>
    <row r="22" spans="1:34" ht="30" customHeight="1" thickTop="1" thickBot="1">
      <c r="A22" s="165"/>
      <c r="B22" s="76"/>
      <c r="C22" s="76"/>
      <c r="D22" s="76"/>
      <c r="E22" s="76"/>
      <c r="F22" s="77" t="str">
        <f t="shared" si="8"/>
        <v/>
      </c>
      <c r="G22" s="78"/>
      <c r="H22" s="79"/>
      <c r="I22" s="80"/>
      <c r="J22" s="80"/>
      <c r="K22" s="81"/>
      <c r="L22" s="179" t="str">
        <f t="shared" si="0"/>
        <v/>
      </c>
      <c r="M22" s="83" t="str">
        <f t="shared" si="9"/>
        <v/>
      </c>
      <c r="N22" s="77" t="str">
        <f t="shared" si="10"/>
        <v/>
      </c>
      <c r="O22" s="78"/>
      <c r="P22" s="80"/>
      <c r="Q22" s="80"/>
      <c r="R22" s="80"/>
      <c r="S22" s="82" t="str">
        <f t="shared" si="1"/>
        <v/>
      </c>
      <c r="T22" s="101" t="str">
        <f t="shared" si="11"/>
        <v/>
      </c>
      <c r="U22" s="86" t="str">
        <f t="shared" si="2"/>
        <v/>
      </c>
      <c r="V22" s="87" t="str">
        <f t="shared" si="12"/>
        <v/>
      </c>
      <c r="W22" s="170"/>
      <c r="X22" s="118"/>
      <c r="Y22" s="44" t="str">
        <f t="shared" si="3"/>
        <v/>
      </c>
      <c r="Z22" s="118"/>
      <c r="AA22" s="44" t="str">
        <f t="shared" si="4"/>
        <v/>
      </c>
      <c r="AB22" s="44" t="str">
        <f t="shared" si="5"/>
        <v/>
      </c>
      <c r="AC22" s="102"/>
      <c r="AD22" s="129"/>
      <c r="AE22" s="177" t="str">
        <f t="shared" si="6"/>
        <v/>
      </c>
      <c r="AF22" s="23" t="str">
        <f t="shared" si="13"/>
        <v/>
      </c>
      <c r="AG22" s="125" t="str">
        <f t="shared" si="7"/>
        <v/>
      </c>
      <c r="AH22" s="125"/>
    </row>
    <row r="23" spans="1:34" ht="30" customHeight="1" thickTop="1" thickBot="1">
      <c r="A23" s="165"/>
      <c r="B23" s="76"/>
      <c r="C23" s="76"/>
      <c r="D23" s="76"/>
      <c r="E23" s="76"/>
      <c r="F23" s="77" t="str">
        <f t="shared" si="8"/>
        <v/>
      </c>
      <c r="G23" s="78"/>
      <c r="H23" s="79"/>
      <c r="I23" s="80"/>
      <c r="J23" s="80"/>
      <c r="K23" s="81"/>
      <c r="L23" s="179" t="str">
        <f t="shared" si="0"/>
        <v/>
      </c>
      <c r="M23" s="83" t="str">
        <f t="shared" si="9"/>
        <v/>
      </c>
      <c r="N23" s="77" t="str">
        <f t="shared" si="10"/>
        <v/>
      </c>
      <c r="O23" s="78"/>
      <c r="P23" s="80"/>
      <c r="Q23" s="80"/>
      <c r="R23" s="80"/>
      <c r="S23" s="82" t="str">
        <f t="shared" si="1"/>
        <v/>
      </c>
      <c r="T23" s="101" t="str">
        <f t="shared" si="11"/>
        <v/>
      </c>
      <c r="U23" s="86" t="str">
        <f t="shared" si="2"/>
        <v/>
      </c>
      <c r="V23" s="87" t="str">
        <f t="shared" si="12"/>
        <v/>
      </c>
      <c r="W23" s="170"/>
      <c r="X23" s="118"/>
      <c r="Y23" s="44" t="str">
        <f t="shared" si="3"/>
        <v/>
      </c>
      <c r="Z23" s="118"/>
      <c r="AA23" s="44" t="str">
        <f t="shared" si="4"/>
        <v/>
      </c>
      <c r="AB23" s="44" t="str">
        <f t="shared" si="5"/>
        <v/>
      </c>
      <c r="AC23" s="102"/>
      <c r="AD23" s="129"/>
      <c r="AE23" s="177" t="str">
        <f t="shared" si="6"/>
        <v/>
      </c>
      <c r="AF23" s="23" t="str">
        <f t="shared" si="13"/>
        <v/>
      </c>
      <c r="AG23" s="125" t="str">
        <f t="shared" si="7"/>
        <v/>
      </c>
      <c r="AH23" s="125"/>
    </row>
    <row r="24" spans="1:34" ht="30" customHeight="1" thickTop="1" thickBot="1">
      <c r="A24" s="165"/>
      <c r="B24" s="76"/>
      <c r="C24" s="76"/>
      <c r="D24" s="76"/>
      <c r="E24" s="76"/>
      <c r="F24" s="77" t="str">
        <f t="shared" si="8"/>
        <v/>
      </c>
      <c r="G24" s="78"/>
      <c r="H24" s="79"/>
      <c r="I24" s="80"/>
      <c r="J24" s="80"/>
      <c r="K24" s="81"/>
      <c r="L24" s="179" t="str">
        <f t="shared" si="0"/>
        <v/>
      </c>
      <c r="M24" s="83" t="str">
        <f t="shared" si="9"/>
        <v/>
      </c>
      <c r="N24" s="77" t="str">
        <f t="shared" si="10"/>
        <v/>
      </c>
      <c r="O24" s="78"/>
      <c r="P24" s="80"/>
      <c r="Q24" s="80"/>
      <c r="R24" s="80"/>
      <c r="S24" s="82" t="str">
        <f t="shared" si="1"/>
        <v/>
      </c>
      <c r="T24" s="101" t="str">
        <f t="shared" si="11"/>
        <v/>
      </c>
      <c r="U24" s="86" t="str">
        <f t="shared" si="2"/>
        <v/>
      </c>
      <c r="V24" s="87" t="str">
        <f t="shared" si="12"/>
        <v/>
      </c>
      <c r="W24" s="170"/>
      <c r="X24" s="118"/>
      <c r="Y24" s="44" t="str">
        <f t="shared" si="3"/>
        <v/>
      </c>
      <c r="Z24" s="118"/>
      <c r="AA24" s="44" t="str">
        <f t="shared" si="4"/>
        <v/>
      </c>
      <c r="AB24" s="44" t="str">
        <f t="shared" si="5"/>
        <v/>
      </c>
      <c r="AC24" s="102"/>
      <c r="AD24" s="129"/>
      <c r="AE24" s="177" t="str">
        <f t="shared" si="6"/>
        <v/>
      </c>
      <c r="AF24" s="23" t="str">
        <f t="shared" si="13"/>
        <v/>
      </c>
      <c r="AG24" s="125" t="str">
        <f t="shared" si="7"/>
        <v/>
      </c>
      <c r="AH24" s="125"/>
    </row>
    <row r="25" spans="1:34" ht="30" customHeight="1" thickTop="1" thickBot="1">
      <c r="A25" s="165"/>
      <c r="B25" s="76"/>
      <c r="C25" s="76"/>
      <c r="D25" s="76"/>
      <c r="E25" s="76"/>
      <c r="F25" s="77" t="str">
        <f t="shared" si="8"/>
        <v/>
      </c>
      <c r="G25" s="78"/>
      <c r="H25" s="79"/>
      <c r="I25" s="80"/>
      <c r="J25" s="80"/>
      <c r="K25" s="81"/>
      <c r="L25" s="179" t="str">
        <f t="shared" si="0"/>
        <v/>
      </c>
      <c r="M25" s="83" t="str">
        <f t="shared" si="9"/>
        <v/>
      </c>
      <c r="N25" s="77" t="str">
        <f t="shared" si="10"/>
        <v/>
      </c>
      <c r="O25" s="78"/>
      <c r="P25" s="80"/>
      <c r="Q25" s="80"/>
      <c r="R25" s="80"/>
      <c r="S25" s="82" t="str">
        <f t="shared" si="1"/>
        <v/>
      </c>
      <c r="T25" s="101" t="str">
        <f t="shared" si="11"/>
        <v/>
      </c>
      <c r="U25" s="86" t="str">
        <f t="shared" si="2"/>
        <v/>
      </c>
      <c r="V25" s="87" t="str">
        <f t="shared" si="12"/>
        <v/>
      </c>
      <c r="W25" s="170"/>
      <c r="X25" s="118"/>
      <c r="Y25" s="44" t="str">
        <f t="shared" si="3"/>
        <v/>
      </c>
      <c r="Z25" s="118"/>
      <c r="AA25" s="44" t="str">
        <f t="shared" si="4"/>
        <v/>
      </c>
      <c r="AB25" s="44" t="str">
        <f t="shared" si="5"/>
        <v/>
      </c>
      <c r="AC25" s="102"/>
      <c r="AD25" s="129"/>
      <c r="AE25" s="177" t="str">
        <f t="shared" si="6"/>
        <v/>
      </c>
      <c r="AF25" s="23" t="str">
        <f t="shared" si="13"/>
        <v/>
      </c>
      <c r="AG25" s="125" t="str">
        <f t="shared" si="7"/>
        <v/>
      </c>
      <c r="AH25" s="125"/>
    </row>
    <row r="26" spans="1:34" ht="30" customHeight="1" thickTop="1" thickBot="1">
      <c r="A26" s="165"/>
      <c r="B26" s="76"/>
      <c r="C26" s="76"/>
      <c r="D26" s="76"/>
      <c r="E26" s="76"/>
      <c r="F26" s="77" t="str">
        <f t="shared" si="8"/>
        <v/>
      </c>
      <c r="G26" s="78"/>
      <c r="H26" s="79"/>
      <c r="I26" s="80"/>
      <c r="J26" s="80"/>
      <c r="K26" s="81"/>
      <c r="L26" s="179" t="str">
        <f t="shared" si="0"/>
        <v/>
      </c>
      <c r="M26" s="83" t="str">
        <f t="shared" si="9"/>
        <v/>
      </c>
      <c r="N26" s="77" t="str">
        <f t="shared" si="10"/>
        <v/>
      </c>
      <c r="O26" s="78"/>
      <c r="P26" s="80"/>
      <c r="Q26" s="80"/>
      <c r="R26" s="80"/>
      <c r="S26" s="82" t="str">
        <f t="shared" si="1"/>
        <v/>
      </c>
      <c r="T26" s="101" t="str">
        <f t="shared" si="11"/>
        <v/>
      </c>
      <c r="U26" s="86" t="str">
        <f t="shared" si="2"/>
        <v/>
      </c>
      <c r="V26" s="87" t="str">
        <f t="shared" si="12"/>
        <v/>
      </c>
      <c r="W26" s="170"/>
      <c r="X26" s="118"/>
      <c r="Y26" s="44" t="str">
        <f t="shared" si="3"/>
        <v/>
      </c>
      <c r="Z26" s="118"/>
      <c r="AA26" s="44" t="str">
        <f t="shared" si="4"/>
        <v/>
      </c>
      <c r="AB26" s="44" t="str">
        <f t="shared" si="5"/>
        <v/>
      </c>
      <c r="AC26" s="102"/>
      <c r="AD26" s="129"/>
      <c r="AE26" s="177" t="str">
        <f t="shared" si="6"/>
        <v/>
      </c>
      <c r="AF26" s="23" t="str">
        <f t="shared" si="13"/>
        <v/>
      </c>
      <c r="AG26" s="125" t="str">
        <f t="shared" si="7"/>
        <v/>
      </c>
      <c r="AH26" s="125"/>
    </row>
    <row r="27" spans="1:34" ht="30" customHeight="1" thickTop="1" thickBot="1">
      <c r="A27" s="165"/>
      <c r="B27" s="76"/>
      <c r="C27" s="76"/>
      <c r="D27" s="76"/>
      <c r="E27" s="76"/>
      <c r="F27" s="77" t="str">
        <f t="shared" si="8"/>
        <v/>
      </c>
      <c r="G27" s="78"/>
      <c r="H27" s="79"/>
      <c r="I27" s="80"/>
      <c r="J27" s="80"/>
      <c r="K27" s="81"/>
      <c r="L27" s="179" t="str">
        <f t="shared" si="0"/>
        <v/>
      </c>
      <c r="M27" s="83" t="str">
        <f t="shared" si="9"/>
        <v/>
      </c>
      <c r="N27" s="77" t="str">
        <f t="shared" si="10"/>
        <v/>
      </c>
      <c r="O27" s="78"/>
      <c r="P27" s="80"/>
      <c r="Q27" s="80"/>
      <c r="R27" s="80"/>
      <c r="S27" s="82" t="str">
        <f t="shared" si="1"/>
        <v/>
      </c>
      <c r="T27" s="101" t="str">
        <f t="shared" si="11"/>
        <v/>
      </c>
      <c r="U27" s="86" t="str">
        <f t="shared" si="2"/>
        <v/>
      </c>
      <c r="V27" s="87" t="str">
        <f t="shared" si="12"/>
        <v/>
      </c>
      <c r="W27" s="170"/>
      <c r="X27" s="118"/>
      <c r="Y27" s="44" t="str">
        <f t="shared" si="3"/>
        <v/>
      </c>
      <c r="Z27" s="118"/>
      <c r="AA27" s="44" t="str">
        <f t="shared" si="4"/>
        <v/>
      </c>
      <c r="AB27" s="44" t="str">
        <f t="shared" si="5"/>
        <v/>
      </c>
      <c r="AC27" s="102"/>
      <c r="AD27" s="129"/>
      <c r="AE27" s="177" t="str">
        <f t="shared" si="6"/>
        <v/>
      </c>
      <c r="AF27" s="23" t="str">
        <f t="shared" si="13"/>
        <v/>
      </c>
      <c r="AG27" s="125" t="str">
        <f t="shared" si="7"/>
        <v/>
      </c>
      <c r="AH27" s="125"/>
    </row>
    <row r="28" spans="1:34" ht="30" customHeight="1" thickTop="1" thickBot="1">
      <c r="A28" s="165"/>
      <c r="B28" s="76"/>
      <c r="C28" s="76"/>
      <c r="D28" s="76"/>
      <c r="E28" s="76"/>
      <c r="F28" s="77" t="str">
        <f t="shared" si="8"/>
        <v/>
      </c>
      <c r="G28" s="78"/>
      <c r="H28" s="79"/>
      <c r="I28" s="80"/>
      <c r="J28" s="80"/>
      <c r="K28" s="81"/>
      <c r="L28" s="179" t="str">
        <f t="shared" si="0"/>
        <v/>
      </c>
      <c r="M28" s="83" t="str">
        <f t="shared" si="9"/>
        <v/>
      </c>
      <c r="N28" s="77" t="str">
        <f t="shared" si="10"/>
        <v/>
      </c>
      <c r="O28" s="78"/>
      <c r="P28" s="80"/>
      <c r="Q28" s="80"/>
      <c r="R28" s="80"/>
      <c r="S28" s="82" t="str">
        <f t="shared" si="1"/>
        <v/>
      </c>
      <c r="T28" s="101" t="str">
        <f t="shared" si="11"/>
        <v/>
      </c>
      <c r="U28" s="86" t="str">
        <f t="shared" si="2"/>
        <v/>
      </c>
      <c r="V28" s="87" t="str">
        <f t="shared" si="12"/>
        <v/>
      </c>
      <c r="W28" s="170"/>
      <c r="X28" s="118"/>
      <c r="Y28" s="44" t="str">
        <f t="shared" si="3"/>
        <v/>
      </c>
      <c r="Z28" s="118"/>
      <c r="AA28" s="44" t="str">
        <f t="shared" si="4"/>
        <v/>
      </c>
      <c r="AB28" s="44" t="str">
        <f t="shared" si="5"/>
        <v/>
      </c>
      <c r="AC28" s="102"/>
      <c r="AD28" s="129"/>
      <c r="AE28" s="177" t="str">
        <f t="shared" si="6"/>
        <v/>
      </c>
      <c r="AF28" s="23" t="str">
        <f t="shared" si="13"/>
        <v/>
      </c>
      <c r="AG28" s="125" t="str">
        <f t="shared" si="7"/>
        <v/>
      </c>
      <c r="AH28" s="125"/>
    </row>
    <row r="29" spans="1:34" ht="30" customHeight="1" thickTop="1" thickBot="1">
      <c r="A29" s="165"/>
      <c r="B29" s="76"/>
      <c r="C29" s="76"/>
      <c r="D29" s="76"/>
      <c r="E29" s="76"/>
      <c r="F29" s="77" t="str">
        <f t="shared" si="8"/>
        <v/>
      </c>
      <c r="G29" s="78"/>
      <c r="H29" s="79"/>
      <c r="I29" s="80"/>
      <c r="J29" s="80"/>
      <c r="K29" s="81"/>
      <c r="L29" s="179" t="str">
        <f t="shared" si="0"/>
        <v/>
      </c>
      <c r="M29" s="83" t="str">
        <f t="shared" si="9"/>
        <v/>
      </c>
      <c r="N29" s="77" t="str">
        <f t="shared" si="10"/>
        <v/>
      </c>
      <c r="O29" s="78"/>
      <c r="P29" s="80"/>
      <c r="Q29" s="80"/>
      <c r="R29" s="80"/>
      <c r="S29" s="82" t="str">
        <f t="shared" si="1"/>
        <v/>
      </c>
      <c r="T29" s="101" t="str">
        <f t="shared" si="11"/>
        <v/>
      </c>
      <c r="U29" s="86" t="str">
        <f t="shared" si="2"/>
        <v/>
      </c>
      <c r="V29" s="87" t="str">
        <f t="shared" si="12"/>
        <v/>
      </c>
      <c r="W29" s="170"/>
      <c r="X29" s="118"/>
      <c r="Y29" s="44" t="str">
        <f t="shared" si="3"/>
        <v/>
      </c>
      <c r="Z29" s="118"/>
      <c r="AA29" s="44" t="str">
        <f t="shared" si="4"/>
        <v/>
      </c>
      <c r="AB29" s="44" t="str">
        <f t="shared" si="5"/>
        <v/>
      </c>
      <c r="AC29" s="102"/>
      <c r="AD29" s="129"/>
      <c r="AE29" s="177" t="str">
        <f t="shared" si="6"/>
        <v/>
      </c>
      <c r="AF29" s="23" t="str">
        <f t="shared" si="13"/>
        <v/>
      </c>
      <c r="AG29" s="125" t="str">
        <f t="shared" si="7"/>
        <v/>
      </c>
      <c r="AH29" s="125"/>
    </row>
    <row r="30" spans="1:34" ht="30" customHeight="1" thickTop="1" thickBot="1">
      <c r="A30" s="165"/>
      <c r="B30" s="76"/>
      <c r="C30" s="76"/>
      <c r="D30" s="76"/>
      <c r="E30" s="76"/>
      <c r="F30" s="77" t="str">
        <f t="shared" si="8"/>
        <v/>
      </c>
      <c r="G30" s="78"/>
      <c r="H30" s="79"/>
      <c r="I30" s="80"/>
      <c r="J30" s="80"/>
      <c r="K30" s="81"/>
      <c r="L30" s="179" t="str">
        <f t="shared" si="0"/>
        <v/>
      </c>
      <c r="M30" s="83" t="str">
        <f t="shared" si="9"/>
        <v/>
      </c>
      <c r="N30" s="77" t="str">
        <f t="shared" si="10"/>
        <v/>
      </c>
      <c r="O30" s="78"/>
      <c r="P30" s="80"/>
      <c r="Q30" s="80"/>
      <c r="R30" s="80"/>
      <c r="S30" s="82" t="str">
        <f t="shared" si="1"/>
        <v/>
      </c>
      <c r="T30" s="101" t="str">
        <f t="shared" si="11"/>
        <v/>
      </c>
      <c r="U30" s="86" t="str">
        <f t="shared" si="2"/>
        <v/>
      </c>
      <c r="V30" s="87" t="str">
        <f t="shared" si="12"/>
        <v/>
      </c>
      <c r="W30" s="170"/>
      <c r="X30" s="118"/>
      <c r="Y30" s="44" t="str">
        <f t="shared" si="3"/>
        <v/>
      </c>
      <c r="Z30" s="118"/>
      <c r="AA30" s="44" t="str">
        <f t="shared" si="4"/>
        <v/>
      </c>
      <c r="AB30" s="44" t="str">
        <f t="shared" si="5"/>
        <v/>
      </c>
      <c r="AC30" s="102"/>
      <c r="AD30" s="129"/>
      <c r="AE30" s="177" t="str">
        <f t="shared" si="6"/>
        <v/>
      </c>
      <c r="AF30" s="23" t="str">
        <f t="shared" si="13"/>
        <v/>
      </c>
      <c r="AG30" s="125" t="str">
        <f t="shared" si="7"/>
        <v/>
      </c>
      <c r="AH30" s="125"/>
    </row>
    <row r="31" spans="1:34" ht="30" customHeight="1" thickTop="1" thickBot="1">
      <c r="A31" s="165"/>
      <c r="B31" s="76"/>
      <c r="C31" s="76"/>
      <c r="D31" s="76"/>
      <c r="E31" s="76"/>
      <c r="F31" s="77" t="str">
        <f t="shared" si="8"/>
        <v/>
      </c>
      <c r="G31" s="78"/>
      <c r="H31" s="79"/>
      <c r="I31" s="80"/>
      <c r="J31" s="80"/>
      <c r="K31" s="81"/>
      <c r="L31" s="179" t="str">
        <f t="shared" si="0"/>
        <v/>
      </c>
      <c r="M31" s="83" t="str">
        <f t="shared" si="9"/>
        <v/>
      </c>
      <c r="N31" s="77" t="str">
        <f t="shared" si="10"/>
        <v/>
      </c>
      <c r="O31" s="78"/>
      <c r="P31" s="80"/>
      <c r="Q31" s="80"/>
      <c r="R31" s="80"/>
      <c r="S31" s="82" t="str">
        <f t="shared" si="1"/>
        <v/>
      </c>
      <c r="T31" s="101" t="str">
        <f t="shared" si="11"/>
        <v/>
      </c>
      <c r="U31" s="86" t="str">
        <f t="shared" si="2"/>
        <v/>
      </c>
      <c r="V31" s="87" t="str">
        <f t="shared" si="12"/>
        <v/>
      </c>
      <c r="W31" s="170"/>
      <c r="X31" s="118"/>
      <c r="Y31" s="44" t="str">
        <f t="shared" si="3"/>
        <v/>
      </c>
      <c r="Z31" s="118"/>
      <c r="AA31" s="44" t="str">
        <f t="shared" si="4"/>
        <v/>
      </c>
      <c r="AB31" s="44" t="str">
        <f t="shared" si="5"/>
        <v/>
      </c>
      <c r="AC31" s="102"/>
      <c r="AD31" s="129"/>
      <c r="AE31" s="177" t="str">
        <f t="shared" si="6"/>
        <v/>
      </c>
      <c r="AF31" s="23" t="str">
        <f t="shared" si="13"/>
        <v/>
      </c>
      <c r="AG31" s="125" t="str">
        <f t="shared" si="7"/>
        <v/>
      </c>
      <c r="AH31" s="125"/>
    </row>
    <row r="32" spans="1:34" ht="30" customHeight="1" thickTop="1" thickBot="1">
      <c r="A32" s="165"/>
      <c r="B32" s="76"/>
      <c r="C32" s="76"/>
      <c r="D32" s="76"/>
      <c r="E32" s="76"/>
      <c r="F32" s="77" t="str">
        <f t="shared" si="8"/>
        <v/>
      </c>
      <c r="G32" s="78"/>
      <c r="H32" s="79"/>
      <c r="I32" s="80"/>
      <c r="J32" s="80"/>
      <c r="K32" s="81"/>
      <c r="L32" s="179" t="str">
        <f t="shared" si="0"/>
        <v/>
      </c>
      <c r="M32" s="83" t="str">
        <f t="shared" si="9"/>
        <v/>
      </c>
      <c r="N32" s="77" t="str">
        <f t="shared" si="10"/>
        <v/>
      </c>
      <c r="O32" s="78"/>
      <c r="P32" s="80"/>
      <c r="Q32" s="80"/>
      <c r="R32" s="80"/>
      <c r="S32" s="82" t="str">
        <f t="shared" si="1"/>
        <v/>
      </c>
      <c r="T32" s="101" t="str">
        <f t="shared" si="11"/>
        <v/>
      </c>
      <c r="U32" s="86" t="str">
        <f t="shared" si="2"/>
        <v/>
      </c>
      <c r="V32" s="87" t="str">
        <f t="shared" si="12"/>
        <v/>
      </c>
      <c r="W32" s="170"/>
      <c r="X32" s="118"/>
      <c r="Y32" s="44" t="str">
        <f t="shared" si="3"/>
        <v/>
      </c>
      <c r="Z32" s="118"/>
      <c r="AA32" s="44" t="str">
        <f t="shared" si="4"/>
        <v/>
      </c>
      <c r="AB32" s="44" t="str">
        <f t="shared" si="5"/>
        <v/>
      </c>
      <c r="AC32" s="102"/>
      <c r="AD32" s="129"/>
      <c r="AE32" s="177" t="str">
        <f t="shared" si="6"/>
        <v/>
      </c>
      <c r="AF32" s="23" t="str">
        <f t="shared" si="13"/>
        <v/>
      </c>
      <c r="AG32" s="125" t="str">
        <f t="shared" si="7"/>
        <v/>
      </c>
      <c r="AH32" s="125"/>
    </row>
    <row r="33" spans="1:34" ht="30" customHeight="1" thickTop="1" thickBot="1">
      <c r="A33" s="165"/>
      <c r="B33" s="76"/>
      <c r="C33" s="76"/>
      <c r="D33" s="76"/>
      <c r="E33" s="76"/>
      <c r="F33" s="77" t="str">
        <f t="shared" si="8"/>
        <v/>
      </c>
      <c r="G33" s="78"/>
      <c r="H33" s="79"/>
      <c r="I33" s="80"/>
      <c r="J33" s="80"/>
      <c r="K33" s="81"/>
      <c r="L33" s="179" t="str">
        <f t="shared" si="0"/>
        <v/>
      </c>
      <c r="M33" s="83" t="str">
        <f t="shared" si="9"/>
        <v/>
      </c>
      <c r="N33" s="77" t="str">
        <f t="shared" si="10"/>
        <v/>
      </c>
      <c r="O33" s="78"/>
      <c r="P33" s="80"/>
      <c r="Q33" s="80"/>
      <c r="R33" s="80"/>
      <c r="S33" s="82" t="str">
        <f t="shared" si="1"/>
        <v/>
      </c>
      <c r="T33" s="101" t="str">
        <f t="shared" si="11"/>
        <v/>
      </c>
      <c r="U33" s="86" t="str">
        <f t="shared" si="2"/>
        <v/>
      </c>
      <c r="V33" s="87" t="str">
        <f t="shared" si="12"/>
        <v/>
      </c>
      <c r="W33" s="170"/>
      <c r="X33" s="118"/>
      <c r="Y33" s="44" t="str">
        <f t="shared" si="3"/>
        <v/>
      </c>
      <c r="Z33" s="118"/>
      <c r="AA33" s="44" t="str">
        <f t="shared" si="4"/>
        <v/>
      </c>
      <c r="AB33" s="44" t="str">
        <f t="shared" si="5"/>
        <v/>
      </c>
      <c r="AC33" s="102"/>
      <c r="AD33" s="129"/>
      <c r="AE33" s="177" t="str">
        <f t="shared" si="6"/>
        <v/>
      </c>
      <c r="AF33" s="23" t="str">
        <f t="shared" si="13"/>
        <v/>
      </c>
      <c r="AG33" s="125" t="str">
        <f t="shared" si="7"/>
        <v/>
      </c>
      <c r="AH33" s="125"/>
    </row>
    <row r="34" spans="1:34" ht="30" customHeight="1" thickTop="1" thickBot="1">
      <c r="A34" s="165"/>
      <c r="B34" s="76"/>
      <c r="C34" s="76"/>
      <c r="D34" s="76"/>
      <c r="E34" s="76"/>
      <c r="F34" s="77" t="str">
        <f t="shared" si="8"/>
        <v/>
      </c>
      <c r="G34" s="78"/>
      <c r="H34" s="79"/>
      <c r="I34" s="80"/>
      <c r="J34" s="80"/>
      <c r="K34" s="81"/>
      <c r="L34" s="179" t="str">
        <f t="shared" si="0"/>
        <v/>
      </c>
      <c r="M34" s="83" t="str">
        <f t="shared" si="9"/>
        <v/>
      </c>
      <c r="N34" s="77" t="str">
        <f t="shared" si="10"/>
        <v/>
      </c>
      <c r="O34" s="78"/>
      <c r="P34" s="80"/>
      <c r="Q34" s="80"/>
      <c r="R34" s="80"/>
      <c r="S34" s="82" t="str">
        <f t="shared" si="1"/>
        <v/>
      </c>
      <c r="T34" s="101" t="str">
        <f t="shared" si="11"/>
        <v/>
      </c>
      <c r="U34" s="86" t="str">
        <f t="shared" si="2"/>
        <v/>
      </c>
      <c r="V34" s="87" t="str">
        <f t="shared" si="12"/>
        <v/>
      </c>
      <c r="W34" s="170"/>
      <c r="X34" s="118"/>
      <c r="Y34" s="44" t="str">
        <f t="shared" si="3"/>
        <v/>
      </c>
      <c r="Z34" s="118"/>
      <c r="AA34" s="44" t="str">
        <f t="shared" si="4"/>
        <v/>
      </c>
      <c r="AB34" s="44" t="str">
        <f t="shared" si="5"/>
        <v/>
      </c>
      <c r="AC34" s="102"/>
      <c r="AD34" s="129"/>
      <c r="AE34" s="177" t="str">
        <f t="shared" si="6"/>
        <v/>
      </c>
      <c r="AF34" s="23" t="str">
        <f t="shared" si="13"/>
        <v/>
      </c>
      <c r="AG34" s="125" t="str">
        <f t="shared" si="7"/>
        <v/>
      </c>
      <c r="AH34" s="125"/>
    </row>
    <row r="35" spans="1:34" ht="30" customHeight="1" thickTop="1" thickBot="1">
      <c r="A35" s="165"/>
      <c r="B35" s="76"/>
      <c r="C35" s="76"/>
      <c r="D35" s="76"/>
      <c r="E35" s="76"/>
      <c r="F35" s="77" t="str">
        <f t="shared" si="8"/>
        <v/>
      </c>
      <c r="G35" s="78"/>
      <c r="H35" s="79"/>
      <c r="I35" s="80"/>
      <c r="J35" s="80"/>
      <c r="K35" s="81"/>
      <c r="L35" s="179" t="str">
        <f t="shared" si="0"/>
        <v/>
      </c>
      <c r="M35" s="83" t="str">
        <f t="shared" si="9"/>
        <v/>
      </c>
      <c r="N35" s="77" t="str">
        <f t="shared" si="10"/>
        <v/>
      </c>
      <c r="O35" s="78"/>
      <c r="P35" s="80"/>
      <c r="Q35" s="80"/>
      <c r="R35" s="80"/>
      <c r="S35" s="82" t="str">
        <f t="shared" si="1"/>
        <v/>
      </c>
      <c r="T35" s="101" t="str">
        <f t="shared" si="11"/>
        <v/>
      </c>
      <c r="U35" s="86" t="str">
        <f t="shared" si="2"/>
        <v/>
      </c>
      <c r="V35" s="87" t="str">
        <f t="shared" si="12"/>
        <v/>
      </c>
      <c r="W35" s="170"/>
      <c r="X35" s="118"/>
      <c r="Y35" s="44" t="str">
        <f t="shared" si="3"/>
        <v/>
      </c>
      <c r="Z35" s="118"/>
      <c r="AA35" s="44" t="str">
        <f t="shared" si="4"/>
        <v/>
      </c>
      <c r="AB35" s="44" t="str">
        <f t="shared" si="5"/>
        <v/>
      </c>
      <c r="AC35" s="102"/>
      <c r="AD35" s="129"/>
      <c r="AE35" s="177" t="str">
        <f t="shared" si="6"/>
        <v/>
      </c>
      <c r="AF35" s="23" t="str">
        <f t="shared" si="13"/>
        <v/>
      </c>
      <c r="AG35" s="125" t="str">
        <f t="shared" si="7"/>
        <v/>
      </c>
      <c r="AH35" s="125"/>
    </row>
    <row r="36" spans="1:34" ht="30" customHeight="1" thickTop="1" thickBot="1">
      <c r="A36" s="165"/>
      <c r="B36" s="76"/>
      <c r="C36" s="76"/>
      <c r="D36" s="76"/>
      <c r="E36" s="76"/>
      <c r="F36" s="77" t="str">
        <f t="shared" si="8"/>
        <v/>
      </c>
      <c r="G36" s="78"/>
      <c r="H36" s="79"/>
      <c r="I36" s="80"/>
      <c r="J36" s="80"/>
      <c r="K36" s="81"/>
      <c r="L36" s="179" t="str">
        <f t="shared" si="0"/>
        <v/>
      </c>
      <c r="M36" s="83" t="str">
        <f t="shared" si="9"/>
        <v/>
      </c>
      <c r="N36" s="77" t="str">
        <f t="shared" si="10"/>
        <v/>
      </c>
      <c r="O36" s="78"/>
      <c r="P36" s="80"/>
      <c r="Q36" s="80"/>
      <c r="R36" s="80"/>
      <c r="S36" s="82" t="str">
        <f t="shared" si="1"/>
        <v/>
      </c>
      <c r="T36" s="101" t="str">
        <f t="shared" si="11"/>
        <v/>
      </c>
      <c r="U36" s="86" t="str">
        <f t="shared" si="2"/>
        <v/>
      </c>
      <c r="V36" s="87" t="str">
        <f t="shared" si="12"/>
        <v/>
      </c>
      <c r="W36" s="170"/>
      <c r="X36" s="118"/>
      <c r="Y36" s="44" t="str">
        <f t="shared" si="3"/>
        <v/>
      </c>
      <c r="Z36" s="118"/>
      <c r="AA36" s="44" t="str">
        <f t="shared" si="4"/>
        <v/>
      </c>
      <c r="AB36" s="44" t="str">
        <f t="shared" si="5"/>
        <v/>
      </c>
      <c r="AC36" s="102"/>
      <c r="AD36" s="129"/>
      <c r="AE36" s="177" t="str">
        <f t="shared" si="6"/>
        <v/>
      </c>
      <c r="AF36" s="23" t="str">
        <f t="shared" si="13"/>
        <v/>
      </c>
      <c r="AG36" s="125" t="str">
        <f t="shared" si="7"/>
        <v/>
      </c>
      <c r="AH36" s="125"/>
    </row>
    <row r="37" spans="1:34" ht="30" customHeight="1" thickTop="1" thickBot="1">
      <c r="A37" s="165"/>
      <c r="B37" s="76"/>
      <c r="C37" s="76"/>
      <c r="D37" s="76"/>
      <c r="E37" s="76"/>
      <c r="F37" s="77" t="str">
        <f t="shared" si="8"/>
        <v/>
      </c>
      <c r="G37" s="78"/>
      <c r="H37" s="79"/>
      <c r="I37" s="80"/>
      <c r="J37" s="80"/>
      <c r="K37" s="81"/>
      <c r="L37" s="179" t="str">
        <f t="shared" ref="L37:L68" si="14">IF(AND(ISNUMBER(H37),ISNUMBER(J37),ISNUMBER(B37)),(J37-H37)/B37,"")</f>
        <v/>
      </c>
      <c r="M37" s="83" t="str">
        <f t="shared" si="9"/>
        <v/>
      </c>
      <c r="N37" s="77" t="str">
        <f t="shared" si="10"/>
        <v/>
      </c>
      <c r="O37" s="78"/>
      <c r="P37" s="80"/>
      <c r="Q37" s="80"/>
      <c r="R37" s="80"/>
      <c r="S37" s="82" t="str">
        <f t="shared" ref="S37:S68" si="15">IF(AND(ISNUMBER(Q37),ISNUMBER(R37),ISNUMBER(B37)),(R37-Q37)/B37,"")</f>
        <v/>
      </c>
      <c r="T37" s="101" t="str">
        <f t="shared" si="11"/>
        <v/>
      </c>
      <c r="U37" s="86" t="str">
        <f t="shared" ref="U37:U68" si="16">IF(AND(ISNUMBER(H37),ISNUMBER(B37)),H37+B37,"")</f>
        <v/>
      </c>
      <c r="V37" s="87" t="str">
        <f t="shared" si="12"/>
        <v/>
      </c>
      <c r="W37" s="170"/>
      <c r="X37" s="118"/>
      <c r="Y37" s="44" t="str">
        <f t="shared" ref="Y37:Y68" si="17">+IF(AND(ISNUMBER(X37),ISNUMBER(R37),ISNUMBER(H37),ISNUMBER(B37)),(X37-MAX(R37,H37))/B37,"")</f>
        <v/>
      </c>
      <c r="Z37" s="118"/>
      <c r="AA37" s="44" t="str">
        <f t="shared" ref="AA37:AA68" si="18">+IF(AND(ISNUMBER(Z37),ISNUMBER(X37),ISNUMBER(B37)),(Z37-X37)/B37,"")</f>
        <v/>
      </c>
      <c r="AB37" s="44" t="str">
        <f t="shared" ref="AB37:AB68" si="19">IF(AND(ISNUMBER(Z37),ISNUMBER(AC37),ISNUMBER(B37)),(AC37-Z37)/B37,"")</f>
        <v/>
      </c>
      <c r="AC37" s="102"/>
      <c r="AD37" s="129"/>
      <c r="AE37" s="177" t="str">
        <f t="shared" ref="AE37:AE68" si="20">IF(AND(ISNUMBER(H37),ISNUMBER(B37),ISNUMBER(AD37)),(AD37-H37)/B37,"")</f>
        <v/>
      </c>
      <c r="AF37" s="23" t="str">
        <f t="shared" si="13"/>
        <v/>
      </c>
      <c r="AG37" s="125" t="str">
        <f t="shared" ref="AG37:AG68" si="21">IF(AND(ISNUMBER(K37),ISNUMBER(AE37),AE37&gt;100%),K37*10%,"")</f>
        <v/>
      </c>
      <c r="AH37" s="125"/>
    </row>
    <row r="38" spans="1:34" ht="30" customHeight="1" thickTop="1" thickBot="1">
      <c r="A38" s="165"/>
      <c r="B38" s="76"/>
      <c r="C38" s="76"/>
      <c r="D38" s="76"/>
      <c r="E38" s="76"/>
      <c r="F38" s="77" t="str">
        <f t="shared" si="8"/>
        <v/>
      </c>
      <c r="G38" s="78"/>
      <c r="H38" s="79"/>
      <c r="I38" s="80"/>
      <c r="J38" s="80"/>
      <c r="K38" s="81"/>
      <c r="L38" s="179" t="str">
        <f t="shared" si="14"/>
        <v/>
      </c>
      <c r="M38" s="83" t="str">
        <f t="shared" si="9"/>
        <v/>
      </c>
      <c r="N38" s="77" t="str">
        <f t="shared" si="10"/>
        <v/>
      </c>
      <c r="O38" s="78"/>
      <c r="P38" s="80"/>
      <c r="Q38" s="80"/>
      <c r="R38" s="80"/>
      <c r="S38" s="82" t="str">
        <f t="shared" si="15"/>
        <v/>
      </c>
      <c r="T38" s="101" t="str">
        <f t="shared" si="11"/>
        <v/>
      </c>
      <c r="U38" s="86" t="str">
        <f t="shared" si="16"/>
        <v/>
      </c>
      <c r="V38" s="87" t="str">
        <f t="shared" si="12"/>
        <v/>
      </c>
      <c r="W38" s="170"/>
      <c r="X38" s="118"/>
      <c r="Y38" s="44" t="str">
        <f t="shared" si="17"/>
        <v/>
      </c>
      <c r="Z38" s="118"/>
      <c r="AA38" s="44" t="str">
        <f t="shared" si="18"/>
        <v/>
      </c>
      <c r="AB38" s="44" t="str">
        <f t="shared" si="19"/>
        <v/>
      </c>
      <c r="AC38" s="102"/>
      <c r="AD38" s="129"/>
      <c r="AE38" s="177" t="str">
        <f t="shared" si="20"/>
        <v/>
      </c>
      <c r="AF38" s="23" t="str">
        <f t="shared" si="13"/>
        <v/>
      </c>
      <c r="AG38" s="125" t="str">
        <f t="shared" si="21"/>
        <v/>
      </c>
      <c r="AH38" s="125"/>
    </row>
    <row r="39" spans="1:34" ht="30" customHeight="1" thickTop="1" thickBot="1">
      <c r="A39" s="165"/>
      <c r="B39" s="76"/>
      <c r="C39" s="76"/>
      <c r="D39" s="76"/>
      <c r="E39" s="76"/>
      <c r="F39" s="77" t="str">
        <f t="shared" si="8"/>
        <v/>
      </c>
      <c r="G39" s="78"/>
      <c r="H39" s="79"/>
      <c r="I39" s="80"/>
      <c r="J39" s="80"/>
      <c r="K39" s="81"/>
      <c r="L39" s="179" t="str">
        <f t="shared" si="14"/>
        <v/>
      </c>
      <c r="M39" s="83" t="str">
        <f t="shared" si="9"/>
        <v/>
      </c>
      <c r="N39" s="77" t="str">
        <f t="shared" si="10"/>
        <v/>
      </c>
      <c r="O39" s="78"/>
      <c r="P39" s="80"/>
      <c r="Q39" s="80"/>
      <c r="R39" s="80"/>
      <c r="S39" s="82" t="str">
        <f t="shared" si="15"/>
        <v/>
      </c>
      <c r="T39" s="101" t="str">
        <f t="shared" si="11"/>
        <v/>
      </c>
      <c r="U39" s="86" t="str">
        <f t="shared" si="16"/>
        <v/>
      </c>
      <c r="V39" s="87" t="str">
        <f t="shared" si="12"/>
        <v/>
      </c>
      <c r="W39" s="170"/>
      <c r="X39" s="118"/>
      <c r="Y39" s="44" t="str">
        <f t="shared" si="17"/>
        <v/>
      </c>
      <c r="Z39" s="118"/>
      <c r="AA39" s="44" t="str">
        <f t="shared" si="18"/>
        <v/>
      </c>
      <c r="AB39" s="44" t="str">
        <f t="shared" si="19"/>
        <v/>
      </c>
      <c r="AC39" s="102"/>
      <c r="AD39" s="129"/>
      <c r="AE39" s="177" t="str">
        <f t="shared" si="20"/>
        <v/>
      </c>
      <c r="AF39" s="23" t="str">
        <f t="shared" si="13"/>
        <v/>
      </c>
      <c r="AG39" s="125" t="str">
        <f t="shared" si="21"/>
        <v/>
      </c>
      <c r="AH39" s="125"/>
    </row>
    <row r="40" spans="1:34" ht="30" customHeight="1" thickTop="1" thickBot="1">
      <c r="A40" s="165"/>
      <c r="B40" s="76"/>
      <c r="C40" s="76"/>
      <c r="D40" s="76"/>
      <c r="E40" s="76"/>
      <c r="F40" s="77" t="str">
        <f t="shared" si="8"/>
        <v/>
      </c>
      <c r="G40" s="78"/>
      <c r="H40" s="79"/>
      <c r="I40" s="80"/>
      <c r="J40" s="80"/>
      <c r="K40" s="81"/>
      <c r="L40" s="179" t="str">
        <f t="shared" si="14"/>
        <v/>
      </c>
      <c r="M40" s="83" t="str">
        <f t="shared" si="9"/>
        <v/>
      </c>
      <c r="N40" s="77" t="str">
        <f t="shared" si="10"/>
        <v/>
      </c>
      <c r="O40" s="78"/>
      <c r="P40" s="80"/>
      <c r="Q40" s="80"/>
      <c r="R40" s="80"/>
      <c r="S40" s="82" t="str">
        <f t="shared" si="15"/>
        <v/>
      </c>
      <c r="T40" s="101" t="str">
        <f t="shared" si="11"/>
        <v/>
      </c>
      <c r="U40" s="86" t="str">
        <f t="shared" si="16"/>
        <v/>
      </c>
      <c r="V40" s="87" t="str">
        <f t="shared" si="12"/>
        <v/>
      </c>
      <c r="W40" s="170"/>
      <c r="X40" s="118"/>
      <c r="Y40" s="44" t="str">
        <f t="shared" si="17"/>
        <v/>
      </c>
      <c r="Z40" s="118"/>
      <c r="AA40" s="44" t="str">
        <f t="shared" si="18"/>
        <v/>
      </c>
      <c r="AB40" s="44" t="str">
        <f t="shared" si="19"/>
        <v/>
      </c>
      <c r="AC40" s="102"/>
      <c r="AD40" s="129"/>
      <c r="AE40" s="177" t="str">
        <f t="shared" si="20"/>
        <v/>
      </c>
      <c r="AF40" s="23" t="str">
        <f t="shared" si="13"/>
        <v/>
      </c>
      <c r="AG40" s="125" t="str">
        <f t="shared" si="21"/>
        <v/>
      </c>
      <c r="AH40" s="125"/>
    </row>
    <row r="41" spans="1:34" ht="30" customHeight="1" thickTop="1" thickBot="1">
      <c r="A41" s="165"/>
      <c r="B41" s="76"/>
      <c r="C41" s="76"/>
      <c r="D41" s="76"/>
      <c r="E41" s="76"/>
      <c r="F41" s="77" t="str">
        <f t="shared" si="8"/>
        <v/>
      </c>
      <c r="G41" s="78"/>
      <c r="H41" s="79"/>
      <c r="I41" s="80"/>
      <c r="J41" s="80"/>
      <c r="K41" s="81"/>
      <c r="L41" s="179" t="str">
        <f t="shared" si="14"/>
        <v/>
      </c>
      <c r="M41" s="83" t="str">
        <f t="shared" si="9"/>
        <v/>
      </c>
      <c r="N41" s="77" t="str">
        <f t="shared" si="10"/>
        <v/>
      </c>
      <c r="O41" s="78"/>
      <c r="P41" s="80"/>
      <c r="Q41" s="80"/>
      <c r="R41" s="80"/>
      <c r="S41" s="82" t="str">
        <f t="shared" si="15"/>
        <v/>
      </c>
      <c r="T41" s="101" t="str">
        <f t="shared" si="11"/>
        <v/>
      </c>
      <c r="U41" s="86" t="str">
        <f t="shared" si="16"/>
        <v/>
      </c>
      <c r="V41" s="87" t="str">
        <f t="shared" si="12"/>
        <v/>
      </c>
      <c r="W41" s="170"/>
      <c r="X41" s="118"/>
      <c r="Y41" s="44" t="str">
        <f t="shared" si="17"/>
        <v/>
      </c>
      <c r="Z41" s="118"/>
      <c r="AA41" s="44" t="str">
        <f t="shared" si="18"/>
        <v/>
      </c>
      <c r="AB41" s="44" t="str">
        <f t="shared" si="19"/>
        <v/>
      </c>
      <c r="AC41" s="102"/>
      <c r="AD41" s="129"/>
      <c r="AE41" s="177" t="str">
        <f t="shared" si="20"/>
        <v/>
      </c>
      <c r="AF41" s="23" t="str">
        <f t="shared" si="13"/>
        <v/>
      </c>
      <c r="AG41" s="125" t="str">
        <f t="shared" si="21"/>
        <v/>
      </c>
      <c r="AH41" s="125"/>
    </row>
    <row r="42" spans="1:34" ht="30" customHeight="1" thickTop="1" thickBot="1">
      <c r="A42" s="165"/>
      <c r="B42" s="76"/>
      <c r="C42" s="76"/>
      <c r="D42" s="76"/>
      <c r="E42" s="76"/>
      <c r="F42" s="77" t="str">
        <f t="shared" si="8"/>
        <v/>
      </c>
      <c r="G42" s="78"/>
      <c r="H42" s="79"/>
      <c r="I42" s="80"/>
      <c r="J42" s="80"/>
      <c r="K42" s="81"/>
      <c r="L42" s="179" t="str">
        <f t="shared" si="14"/>
        <v/>
      </c>
      <c r="M42" s="83" t="str">
        <f t="shared" si="9"/>
        <v/>
      </c>
      <c r="N42" s="77" t="str">
        <f t="shared" si="10"/>
        <v/>
      </c>
      <c r="O42" s="78"/>
      <c r="P42" s="80"/>
      <c r="Q42" s="80"/>
      <c r="R42" s="80"/>
      <c r="S42" s="82" t="str">
        <f t="shared" si="15"/>
        <v/>
      </c>
      <c r="T42" s="101" t="str">
        <f t="shared" si="11"/>
        <v/>
      </c>
      <c r="U42" s="86" t="str">
        <f t="shared" si="16"/>
        <v/>
      </c>
      <c r="V42" s="87" t="str">
        <f t="shared" si="12"/>
        <v/>
      </c>
      <c r="W42" s="170"/>
      <c r="X42" s="118"/>
      <c r="Y42" s="44" t="str">
        <f t="shared" si="17"/>
        <v/>
      </c>
      <c r="Z42" s="118"/>
      <c r="AA42" s="44" t="str">
        <f t="shared" si="18"/>
        <v/>
      </c>
      <c r="AB42" s="44" t="str">
        <f t="shared" si="19"/>
        <v/>
      </c>
      <c r="AC42" s="102"/>
      <c r="AD42" s="129"/>
      <c r="AE42" s="177" t="str">
        <f t="shared" si="20"/>
        <v/>
      </c>
      <c r="AF42" s="23" t="str">
        <f t="shared" si="13"/>
        <v/>
      </c>
      <c r="AG42" s="125" t="str">
        <f t="shared" si="21"/>
        <v/>
      </c>
      <c r="AH42" s="125"/>
    </row>
    <row r="43" spans="1:34" ht="30" customHeight="1" thickTop="1" thickBot="1">
      <c r="A43" s="165"/>
      <c r="B43" s="76"/>
      <c r="C43" s="76"/>
      <c r="D43" s="76"/>
      <c r="E43" s="76"/>
      <c r="F43" s="77" t="str">
        <f t="shared" si="8"/>
        <v/>
      </c>
      <c r="G43" s="78"/>
      <c r="H43" s="79"/>
      <c r="I43" s="80"/>
      <c r="J43" s="80"/>
      <c r="K43" s="81"/>
      <c r="L43" s="179" t="str">
        <f t="shared" si="14"/>
        <v/>
      </c>
      <c r="M43" s="83" t="str">
        <f t="shared" si="9"/>
        <v/>
      </c>
      <c r="N43" s="77" t="str">
        <f t="shared" si="10"/>
        <v/>
      </c>
      <c r="O43" s="78"/>
      <c r="P43" s="80"/>
      <c r="Q43" s="80"/>
      <c r="R43" s="80"/>
      <c r="S43" s="82" t="str">
        <f t="shared" si="15"/>
        <v/>
      </c>
      <c r="T43" s="101" t="str">
        <f t="shared" si="11"/>
        <v/>
      </c>
      <c r="U43" s="86" t="str">
        <f t="shared" si="16"/>
        <v/>
      </c>
      <c r="V43" s="87" t="str">
        <f t="shared" si="12"/>
        <v/>
      </c>
      <c r="W43" s="170"/>
      <c r="X43" s="118"/>
      <c r="Y43" s="44" t="str">
        <f t="shared" si="17"/>
        <v/>
      </c>
      <c r="Z43" s="118"/>
      <c r="AA43" s="44" t="str">
        <f t="shared" si="18"/>
        <v/>
      </c>
      <c r="AB43" s="44" t="str">
        <f t="shared" si="19"/>
        <v/>
      </c>
      <c r="AC43" s="102"/>
      <c r="AD43" s="129"/>
      <c r="AE43" s="177" t="str">
        <f t="shared" si="20"/>
        <v/>
      </c>
      <c r="AF43" s="23" t="str">
        <f t="shared" si="13"/>
        <v/>
      </c>
      <c r="AG43" s="125" t="str">
        <f t="shared" si="21"/>
        <v/>
      </c>
      <c r="AH43" s="125"/>
    </row>
    <row r="44" spans="1:34" ht="30" customHeight="1" thickTop="1" thickBot="1">
      <c r="A44" s="165"/>
      <c r="B44" s="76"/>
      <c r="C44" s="76"/>
      <c r="D44" s="76"/>
      <c r="E44" s="76"/>
      <c r="F44" s="77" t="str">
        <f t="shared" si="8"/>
        <v/>
      </c>
      <c r="G44" s="78"/>
      <c r="H44" s="79"/>
      <c r="I44" s="80"/>
      <c r="J44" s="80"/>
      <c r="K44" s="81"/>
      <c r="L44" s="179" t="str">
        <f t="shared" si="14"/>
        <v/>
      </c>
      <c r="M44" s="83" t="str">
        <f t="shared" si="9"/>
        <v/>
      </c>
      <c r="N44" s="77" t="str">
        <f t="shared" si="10"/>
        <v/>
      </c>
      <c r="O44" s="78"/>
      <c r="P44" s="80"/>
      <c r="Q44" s="80"/>
      <c r="R44" s="80"/>
      <c r="S44" s="82" t="str">
        <f t="shared" si="15"/>
        <v/>
      </c>
      <c r="T44" s="101" t="str">
        <f t="shared" si="11"/>
        <v/>
      </c>
      <c r="U44" s="86" t="str">
        <f t="shared" si="16"/>
        <v/>
      </c>
      <c r="V44" s="87" t="str">
        <f t="shared" si="12"/>
        <v/>
      </c>
      <c r="W44" s="170"/>
      <c r="X44" s="118"/>
      <c r="Y44" s="44" t="str">
        <f t="shared" si="17"/>
        <v/>
      </c>
      <c r="Z44" s="118"/>
      <c r="AA44" s="44" t="str">
        <f t="shared" si="18"/>
        <v/>
      </c>
      <c r="AB44" s="44" t="str">
        <f t="shared" si="19"/>
        <v/>
      </c>
      <c r="AC44" s="102"/>
      <c r="AD44" s="129"/>
      <c r="AE44" s="177" t="str">
        <f t="shared" si="20"/>
        <v/>
      </c>
      <c r="AF44" s="23" t="str">
        <f t="shared" si="13"/>
        <v/>
      </c>
      <c r="AG44" s="125" t="str">
        <f t="shared" si="21"/>
        <v/>
      </c>
      <c r="AH44" s="125"/>
    </row>
    <row r="45" spans="1:34" ht="30" customHeight="1" thickTop="1" thickBot="1">
      <c r="A45" s="165"/>
      <c r="B45" s="76"/>
      <c r="C45" s="76"/>
      <c r="D45" s="76"/>
      <c r="E45" s="76"/>
      <c r="F45" s="77" t="str">
        <f t="shared" si="8"/>
        <v/>
      </c>
      <c r="G45" s="78"/>
      <c r="H45" s="79"/>
      <c r="I45" s="80"/>
      <c r="J45" s="80"/>
      <c r="K45" s="81"/>
      <c r="L45" s="179" t="str">
        <f t="shared" si="14"/>
        <v/>
      </c>
      <c r="M45" s="83" t="str">
        <f t="shared" si="9"/>
        <v/>
      </c>
      <c r="N45" s="77" t="str">
        <f t="shared" si="10"/>
        <v/>
      </c>
      <c r="O45" s="78"/>
      <c r="P45" s="80"/>
      <c r="Q45" s="80"/>
      <c r="R45" s="80"/>
      <c r="S45" s="82" t="str">
        <f t="shared" si="15"/>
        <v/>
      </c>
      <c r="T45" s="101" t="str">
        <f t="shared" si="11"/>
        <v/>
      </c>
      <c r="U45" s="86" t="str">
        <f t="shared" si="16"/>
        <v/>
      </c>
      <c r="V45" s="87" t="str">
        <f t="shared" si="12"/>
        <v/>
      </c>
      <c r="W45" s="170"/>
      <c r="X45" s="118"/>
      <c r="Y45" s="44" t="str">
        <f t="shared" si="17"/>
        <v/>
      </c>
      <c r="Z45" s="118"/>
      <c r="AA45" s="44" t="str">
        <f t="shared" si="18"/>
        <v/>
      </c>
      <c r="AB45" s="44" t="str">
        <f t="shared" si="19"/>
        <v/>
      </c>
      <c r="AC45" s="102"/>
      <c r="AD45" s="129"/>
      <c r="AE45" s="177" t="str">
        <f t="shared" si="20"/>
        <v/>
      </c>
      <c r="AF45" s="23" t="str">
        <f t="shared" si="13"/>
        <v/>
      </c>
      <c r="AG45" s="125" t="str">
        <f t="shared" si="21"/>
        <v/>
      </c>
      <c r="AH45" s="125"/>
    </row>
    <row r="46" spans="1:34" ht="30" customHeight="1" thickTop="1" thickBot="1">
      <c r="A46" s="165"/>
      <c r="B46" s="76"/>
      <c r="C46" s="76"/>
      <c r="D46" s="76"/>
      <c r="E46" s="76"/>
      <c r="F46" s="77" t="str">
        <f t="shared" si="8"/>
        <v/>
      </c>
      <c r="G46" s="78"/>
      <c r="H46" s="79"/>
      <c r="I46" s="80"/>
      <c r="J46" s="80"/>
      <c r="K46" s="81"/>
      <c r="L46" s="179" t="str">
        <f t="shared" si="14"/>
        <v/>
      </c>
      <c r="M46" s="83" t="str">
        <f t="shared" si="9"/>
        <v/>
      </c>
      <c r="N46" s="77" t="str">
        <f t="shared" si="10"/>
        <v/>
      </c>
      <c r="O46" s="78"/>
      <c r="P46" s="80"/>
      <c r="Q46" s="80"/>
      <c r="R46" s="80"/>
      <c r="S46" s="82" t="str">
        <f t="shared" si="15"/>
        <v/>
      </c>
      <c r="T46" s="101" t="str">
        <f t="shared" si="11"/>
        <v/>
      </c>
      <c r="U46" s="86" t="str">
        <f t="shared" si="16"/>
        <v/>
      </c>
      <c r="V46" s="87" t="str">
        <f t="shared" si="12"/>
        <v/>
      </c>
      <c r="W46" s="170"/>
      <c r="X46" s="118"/>
      <c r="Y46" s="44" t="str">
        <f t="shared" si="17"/>
        <v/>
      </c>
      <c r="Z46" s="118"/>
      <c r="AA46" s="44" t="str">
        <f t="shared" si="18"/>
        <v/>
      </c>
      <c r="AB46" s="44" t="str">
        <f t="shared" si="19"/>
        <v/>
      </c>
      <c r="AC46" s="102"/>
      <c r="AD46" s="129"/>
      <c r="AE46" s="177" t="str">
        <f t="shared" si="20"/>
        <v/>
      </c>
      <c r="AF46" s="23" t="str">
        <f t="shared" si="13"/>
        <v/>
      </c>
      <c r="AG46" s="125" t="str">
        <f t="shared" si="21"/>
        <v/>
      </c>
      <c r="AH46" s="125"/>
    </row>
    <row r="47" spans="1:34" ht="30" customHeight="1" thickTop="1" thickBot="1">
      <c r="A47" s="165"/>
      <c r="B47" s="76"/>
      <c r="C47" s="76"/>
      <c r="D47" s="76"/>
      <c r="E47" s="76"/>
      <c r="F47" s="77" t="str">
        <f t="shared" si="8"/>
        <v/>
      </c>
      <c r="G47" s="78"/>
      <c r="H47" s="79"/>
      <c r="I47" s="80"/>
      <c r="J47" s="80"/>
      <c r="K47" s="81"/>
      <c r="L47" s="179" t="str">
        <f t="shared" si="14"/>
        <v/>
      </c>
      <c r="M47" s="83" t="str">
        <f t="shared" si="9"/>
        <v/>
      </c>
      <c r="N47" s="77" t="str">
        <f t="shared" si="10"/>
        <v/>
      </c>
      <c r="O47" s="78"/>
      <c r="P47" s="80"/>
      <c r="Q47" s="80"/>
      <c r="R47" s="80"/>
      <c r="S47" s="82" t="str">
        <f t="shared" si="15"/>
        <v/>
      </c>
      <c r="T47" s="101" t="str">
        <f t="shared" si="11"/>
        <v/>
      </c>
      <c r="U47" s="86" t="str">
        <f t="shared" si="16"/>
        <v/>
      </c>
      <c r="V47" s="87" t="str">
        <f t="shared" si="12"/>
        <v/>
      </c>
      <c r="W47" s="170"/>
      <c r="X47" s="118"/>
      <c r="Y47" s="44" t="str">
        <f t="shared" si="17"/>
        <v/>
      </c>
      <c r="Z47" s="118"/>
      <c r="AA47" s="44" t="str">
        <f t="shared" si="18"/>
        <v/>
      </c>
      <c r="AB47" s="44" t="str">
        <f t="shared" si="19"/>
        <v/>
      </c>
      <c r="AC47" s="102"/>
      <c r="AD47" s="129"/>
      <c r="AE47" s="177" t="str">
        <f t="shared" si="20"/>
        <v/>
      </c>
      <c r="AF47" s="23" t="str">
        <f t="shared" si="13"/>
        <v/>
      </c>
      <c r="AG47" s="125" t="str">
        <f t="shared" si="21"/>
        <v/>
      </c>
      <c r="AH47" s="125"/>
    </row>
    <row r="48" spans="1:34" ht="30" customHeight="1" thickTop="1" thickBot="1">
      <c r="A48" s="165"/>
      <c r="B48" s="76"/>
      <c r="C48" s="76"/>
      <c r="D48" s="76"/>
      <c r="E48" s="76"/>
      <c r="F48" s="77" t="str">
        <f t="shared" si="8"/>
        <v/>
      </c>
      <c r="G48" s="78"/>
      <c r="H48" s="79"/>
      <c r="I48" s="80"/>
      <c r="J48" s="80"/>
      <c r="K48" s="81"/>
      <c r="L48" s="179" t="str">
        <f t="shared" si="14"/>
        <v/>
      </c>
      <c r="M48" s="83" t="str">
        <f t="shared" si="9"/>
        <v/>
      </c>
      <c r="N48" s="77" t="str">
        <f t="shared" si="10"/>
        <v/>
      </c>
      <c r="O48" s="78"/>
      <c r="P48" s="80"/>
      <c r="Q48" s="80"/>
      <c r="R48" s="80"/>
      <c r="S48" s="82" t="str">
        <f t="shared" si="15"/>
        <v/>
      </c>
      <c r="T48" s="101" t="str">
        <f t="shared" si="11"/>
        <v/>
      </c>
      <c r="U48" s="86" t="str">
        <f t="shared" si="16"/>
        <v/>
      </c>
      <c r="V48" s="87" t="str">
        <f t="shared" si="12"/>
        <v/>
      </c>
      <c r="W48" s="170"/>
      <c r="X48" s="118"/>
      <c r="Y48" s="44" t="str">
        <f t="shared" si="17"/>
        <v/>
      </c>
      <c r="Z48" s="118"/>
      <c r="AA48" s="44" t="str">
        <f t="shared" si="18"/>
        <v/>
      </c>
      <c r="AB48" s="44" t="str">
        <f t="shared" si="19"/>
        <v/>
      </c>
      <c r="AC48" s="102"/>
      <c r="AD48" s="129"/>
      <c r="AE48" s="177" t="str">
        <f t="shared" si="20"/>
        <v/>
      </c>
      <c r="AF48" s="23" t="str">
        <f t="shared" si="13"/>
        <v/>
      </c>
      <c r="AG48" s="125" t="str">
        <f t="shared" si="21"/>
        <v/>
      </c>
      <c r="AH48" s="125"/>
    </row>
    <row r="49" spans="1:34" ht="30" customHeight="1" thickTop="1" thickBot="1">
      <c r="A49" s="165"/>
      <c r="B49" s="76"/>
      <c r="C49" s="76"/>
      <c r="D49" s="76"/>
      <c r="E49" s="76"/>
      <c r="F49" s="77" t="str">
        <f t="shared" si="8"/>
        <v/>
      </c>
      <c r="G49" s="78"/>
      <c r="H49" s="79"/>
      <c r="I49" s="80"/>
      <c r="J49" s="80"/>
      <c r="K49" s="81"/>
      <c r="L49" s="179" t="str">
        <f t="shared" si="14"/>
        <v/>
      </c>
      <c r="M49" s="83" t="str">
        <f t="shared" si="9"/>
        <v/>
      </c>
      <c r="N49" s="77" t="str">
        <f t="shared" si="10"/>
        <v/>
      </c>
      <c r="O49" s="78"/>
      <c r="P49" s="80"/>
      <c r="Q49" s="80"/>
      <c r="R49" s="80"/>
      <c r="S49" s="82" t="str">
        <f t="shared" si="15"/>
        <v/>
      </c>
      <c r="T49" s="101" t="str">
        <f t="shared" si="11"/>
        <v/>
      </c>
      <c r="U49" s="86" t="str">
        <f t="shared" si="16"/>
        <v/>
      </c>
      <c r="V49" s="87" t="str">
        <f t="shared" si="12"/>
        <v/>
      </c>
      <c r="W49" s="170"/>
      <c r="X49" s="118"/>
      <c r="Y49" s="44" t="str">
        <f t="shared" si="17"/>
        <v/>
      </c>
      <c r="Z49" s="118"/>
      <c r="AA49" s="44" t="str">
        <f t="shared" si="18"/>
        <v/>
      </c>
      <c r="AB49" s="44" t="str">
        <f t="shared" si="19"/>
        <v/>
      </c>
      <c r="AC49" s="102"/>
      <c r="AD49" s="129"/>
      <c r="AE49" s="177" t="str">
        <f t="shared" si="20"/>
        <v/>
      </c>
      <c r="AF49" s="23" t="str">
        <f t="shared" si="13"/>
        <v/>
      </c>
      <c r="AG49" s="125" t="str">
        <f t="shared" si="21"/>
        <v/>
      </c>
      <c r="AH49" s="125"/>
    </row>
    <row r="50" spans="1:34" ht="30" customHeight="1" thickTop="1" thickBot="1">
      <c r="A50" s="165"/>
      <c r="B50" s="76"/>
      <c r="C50" s="76"/>
      <c r="D50" s="76"/>
      <c r="E50" s="76"/>
      <c r="F50" s="77" t="str">
        <f t="shared" si="8"/>
        <v/>
      </c>
      <c r="G50" s="78"/>
      <c r="H50" s="79"/>
      <c r="I50" s="80"/>
      <c r="J50" s="80"/>
      <c r="K50" s="81"/>
      <c r="L50" s="179" t="str">
        <f t="shared" si="14"/>
        <v/>
      </c>
      <c r="M50" s="83" t="str">
        <f t="shared" si="9"/>
        <v/>
      </c>
      <c r="N50" s="77" t="str">
        <f t="shared" si="10"/>
        <v/>
      </c>
      <c r="O50" s="78"/>
      <c r="P50" s="80"/>
      <c r="Q50" s="80"/>
      <c r="R50" s="80"/>
      <c r="S50" s="82" t="str">
        <f t="shared" si="15"/>
        <v/>
      </c>
      <c r="T50" s="101" t="str">
        <f t="shared" si="11"/>
        <v/>
      </c>
      <c r="U50" s="86" t="str">
        <f t="shared" si="16"/>
        <v/>
      </c>
      <c r="V50" s="87" t="str">
        <f t="shared" si="12"/>
        <v/>
      </c>
      <c r="W50" s="170"/>
      <c r="X50" s="118"/>
      <c r="Y50" s="44" t="str">
        <f t="shared" si="17"/>
        <v/>
      </c>
      <c r="Z50" s="118"/>
      <c r="AA50" s="44" t="str">
        <f t="shared" si="18"/>
        <v/>
      </c>
      <c r="AB50" s="44" t="str">
        <f t="shared" si="19"/>
        <v/>
      </c>
      <c r="AC50" s="102"/>
      <c r="AD50" s="129"/>
      <c r="AE50" s="177" t="str">
        <f t="shared" si="20"/>
        <v/>
      </c>
      <c r="AF50" s="23" t="str">
        <f t="shared" si="13"/>
        <v/>
      </c>
      <c r="AG50" s="125" t="str">
        <f t="shared" si="21"/>
        <v/>
      </c>
      <c r="AH50" s="125"/>
    </row>
    <row r="51" spans="1:34" ht="30" customHeight="1" thickTop="1" thickBot="1">
      <c r="A51" s="165"/>
      <c r="B51" s="76"/>
      <c r="C51" s="76"/>
      <c r="D51" s="76"/>
      <c r="E51" s="76"/>
      <c r="F51" s="77" t="str">
        <f t="shared" si="8"/>
        <v/>
      </c>
      <c r="G51" s="78"/>
      <c r="H51" s="79"/>
      <c r="I51" s="80"/>
      <c r="J51" s="80"/>
      <c r="K51" s="81"/>
      <c r="L51" s="179" t="str">
        <f t="shared" si="14"/>
        <v/>
      </c>
      <c r="M51" s="83" t="str">
        <f t="shared" si="9"/>
        <v/>
      </c>
      <c r="N51" s="77" t="str">
        <f t="shared" si="10"/>
        <v/>
      </c>
      <c r="O51" s="78"/>
      <c r="P51" s="80"/>
      <c r="Q51" s="80"/>
      <c r="R51" s="80"/>
      <c r="S51" s="82" t="str">
        <f t="shared" si="15"/>
        <v/>
      </c>
      <c r="T51" s="101" t="str">
        <f t="shared" si="11"/>
        <v/>
      </c>
      <c r="U51" s="86" t="str">
        <f t="shared" si="16"/>
        <v/>
      </c>
      <c r="V51" s="87" t="str">
        <f t="shared" si="12"/>
        <v/>
      </c>
      <c r="W51" s="170"/>
      <c r="X51" s="118"/>
      <c r="Y51" s="44" t="str">
        <f t="shared" si="17"/>
        <v/>
      </c>
      <c r="Z51" s="118"/>
      <c r="AA51" s="44" t="str">
        <f t="shared" si="18"/>
        <v/>
      </c>
      <c r="AB51" s="44" t="str">
        <f t="shared" si="19"/>
        <v/>
      </c>
      <c r="AC51" s="102"/>
      <c r="AD51" s="129"/>
      <c r="AE51" s="177" t="str">
        <f t="shared" si="20"/>
        <v/>
      </c>
      <c r="AF51" s="23" t="str">
        <f t="shared" si="13"/>
        <v/>
      </c>
      <c r="AG51" s="125" t="str">
        <f t="shared" si="21"/>
        <v/>
      </c>
      <c r="AH51" s="125"/>
    </row>
    <row r="52" spans="1:34" ht="30" customHeight="1" thickTop="1" thickBot="1">
      <c r="A52" s="165"/>
      <c r="B52" s="76"/>
      <c r="C52" s="76"/>
      <c r="D52" s="76"/>
      <c r="E52" s="76"/>
      <c r="F52" s="77" t="str">
        <f t="shared" si="8"/>
        <v/>
      </c>
      <c r="G52" s="78"/>
      <c r="H52" s="79"/>
      <c r="I52" s="80"/>
      <c r="J52" s="80"/>
      <c r="K52" s="81"/>
      <c r="L52" s="179" t="str">
        <f t="shared" si="14"/>
        <v/>
      </c>
      <c r="M52" s="83" t="str">
        <f t="shared" si="9"/>
        <v/>
      </c>
      <c r="N52" s="77" t="str">
        <f t="shared" si="10"/>
        <v/>
      </c>
      <c r="O52" s="78"/>
      <c r="P52" s="80"/>
      <c r="Q52" s="80"/>
      <c r="R52" s="80"/>
      <c r="S52" s="82" t="str">
        <f t="shared" si="15"/>
        <v/>
      </c>
      <c r="T52" s="101" t="str">
        <f t="shared" si="11"/>
        <v/>
      </c>
      <c r="U52" s="86" t="str">
        <f t="shared" si="16"/>
        <v/>
      </c>
      <c r="V52" s="87" t="str">
        <f t="shared" si="12"/>
        <v/>
      </c>
      <c r="W52" s="170"/>
      <c r="X52" s="118"/>
      <c r="Y52" s="44" t="str">
        <f t="shared" si="17"/>
        <v/>
      </c>
      <c r="Z52" s="118"/>
      <c r="AA52" s="44" t="str">
        <f t="shared" si="18"/>
        <v/>
      </c>
      <c r="AB52" s="44" t="str">
        <f t="shared" si="19"/>
        <v/>
      </c>
      <c r="AC52" s="102"/>
      <c r="AD52" s="129"/>
      <c r="AE52" s="177" t="str">
        <f t="shared" si="20"/>
        <v/>
      </c>
      <c r="AF52" s="23" t="str">
        <f t="shared" si="13"/>
        <v/>
      </c>
      <c r="AG52" s="125" t="str">
        <f t="shared" si="21"/>
        <v/>
      </c>
      <c r="AH52" s="125"/>
    </row>
    <row r="53" spans="1:34" ht="30" customHeight="1" thickTop="1" thickBot="1">
      <c r="A53" s="165"/>
      <c r="B53" s="76"/>
      <c r="C53" s="76"/>
      <c r="D53" s="76"/>
      <c r="E53" s="76"/>
      <c r="F53" s="77" t="str">
        <f t="shared" si="8"/>
        <v/>
      </c>
      <c r="G53" s="78"/>
      <c r="H53" s="79"/>
      <c r="I53" s="80"/>
      <c r="J53" s="80"/>
      <c r="K53" s="81"/>
      <c r="L53" s="179" t="str">
        <f t="shared" si="14"/>
        <v/>
      </c>
      <c r="M53" s="83" t="str">
        <f t="shared" si="9"/>
        <v/>
      </c>
      <c r="N53" s="77" t="str">
        <f t="shared" si="10"/>
        <v/>
      </c>
      <c r="O53" s="78"/>
      <c r="P53" s="80"/>
      <c r="Q53" s="80"/>
      <c r="R53" s="80"/>
      <c r="S53" s="82" t="str">
        <f t="shared" si="15"/>
        <v/>
      </c>
      <c r="T53" s="101" t="str">
        <f t="shared" si="11"/>
        <v/>
      </c>
      <c r="U53" s="86" t="str">
        <f t="shared" si="16"/>
        <v/>
      </c>
      <c r="V53" s="87" t="str">
        <f t="shared" si="12"/>
        <v/>
      </c>
      <c r="W53" s="170"/>
      <c r="X53" s="118"/>
      <c r="Y53" s="44" t="str">
        <f t="shared" si="17"/>
        <v/>
      </c>
      <c r="Z53" s="118"/>
      <c r="AA53" s="44" t="str">
        <f t="shared" si="18"/>
        <v/>
      </c>
      <c r="AB53" s="44" t="str">
        <f t="shared" si="19"/>
        <v/>
      </c>
      <c r="AC53" s="102"/>
      <c r="AD53" s="129"/>
      <c r="AE53" s="177" t="str">
        <f t="shared" si="20"/>
        <v/>
      </c>
      <c r="AF53" s="23" t="str">
        <f t="shared" si="13"/>
        <v/>
      </c>
      <c r="AG53" s="125" t="str">
        <f t="shared" si="21"/>
        <v/>
      </c>
      <c r="AH53" s="125"/>
    </row>
    <row r="54" spans="1:34" ht="30" customHeight="1" thickTop="1" thickBot="1">
      <c r="A54" s="165"/>
      <c r="B54" s="76"/>
      <c r="C54" s="76"/>
      <c r="D54" s="76"/>
      <c r="E54" s="76"/>
      <c r="F54" s="77" t="str">
        <f t="shared" si="8"/>
        <v/>
      </c>
      <c r="G54" s="78"/>
      <c r="H54" s="79"/>
      <c r="I54" s="80"/>
      <c r="J54" s="80"/>
      <c r="K54" s="81"/>
      <c r="L54" s="179" t="str">
        <f t="shared" si="14"/>
        <v/>
      </c>
      <c r="M54" s="83" t="str">
        <f t="shared" si="9"/>
        <v/>
      </c>
      <c r="N54" s="77" t="str">
        <f t="shared" si="10"/>
        <v/>
      </c>
      <c r="O54" s="78"/>
      <c r="P54" s="80"/>
      <c r="Q54" s="80"/>
      <c r="R54" s="80"/>
      <c r="S54" s="82" t="str">
        <f t="shared" si="15"/>
        <v/>
      </c>
      <c r="T54" s="101" t="str">
        <f t="shared" si="11"/>
        <v/>
      </c>
      <c r="U54" s="86" t="str">
        <f t="shared" si="16"/>
        <v/>
      </c>
      <c r="V54" s="87" t="str">
        <f t="shared" si="12"/>
        <v/>
      </c>
      <c r="W54" s="170"/>
      <c r="X54" s="118"/>
      <c r="Y54" s="44" t="str">
        <f t="shared" si="17"/>
        <v/>
      </c>
      <c r="Z54" s="118"/>
      <c r="AA54" s="44" t="str">
        <f t="shared" si="18"/>
        <v/>
      </c>
      <c r="AB54" s="44" t="str">
        <f t="shared" si="19"/>
        <v/>
      </c>
      <c r="AC54" s="102"/>
      <c r="AD54" s="129"/>
      <c r="AE54" s="177" t="str">
        <f t="shared" si="20"/>
        <v/>
      </c>
      <c r="AF54" s="23" t="str">
        <f t="shared" si="13"/>
        <v/>
      </c>
      <c r="AG54" s="125" t="str">
        <f t="shared" si="21"/>
        <v/>
      </c>
      <c r="AH54" s="125"/>
    </row>
    <row r="55" spans="1:34" ht="30" customHeight="1" thickTop="1" thickBot="1">
      <c r="A55" s="165"/>
      <c r="B55" s="76"/>
      <c r="C55" s="76"/>
      <c r="D55" s="76"/>
      <c r="E55" s="76"/>
      <c r="F55" s="77" t="str">
        <f t="shared" si="8"/>
        <v/>
      </c>
      <c r="G55" s="78"/>
      <c r="H55" s="79"/>
      <c r="I55" s="80"/>
      <c r="J55" s="80"/>
      <c r="K55" s="81"/>
      <c r="L55" s="179" t="str">
        <f t="shared" si="14"/>
        <v/>
      </c>
      <c r="M55" s="83" t="str">
        <f t="shared" si="9"/>
        <v/>
      </c>
      <c r="N55" s="77" t="str">
        <f t="shared" si="10"/>
        <v/>
      </c>
      <c r="O55" s="78"/>
      <c r="P55" s="80"/>
      <c r="Q55" s="80"/>
      <c r="R55" s="80"/>
      <c r="S55" s="82" t="str">
        <f t="shared" si="15"/>
        <v/>
      </c>
      <c r="T55" s="101" t="str">
        <f t="shared" si="11"/>
        <v/>
      </c>
      <c r="U55" s="86" t="str">
        <f t="shared" si="16"/>
        <v/>
      </c>
      <c r="V55" s="87" t="str">
        <f t="shared" si="12"/>
        <v/>
      </c>
      <c r="W55" s="170"/>
      <c r="X55" s="118"/>
      <c r="Y55" s="44" t="str">
        <f t="shared" si="17"/>
        <v/>
      </c>
      <c r="Z55" s="118"/>
      <c r="AA55" s="44" t="str">
        <f t="shared" si="18"/>
        <v/>
      </c>
      <c r="AB55" s="44" t="str">
        <f t="shared" si="19"/>
        <v/>
      </c>
      <c r="AC55" s="102"/>
      <c r="AD55" s="129"/>
      <c r="AE55" s="177" t="str">
        <f t="shared" si="20"/>
        <v/>
      </c>
      <c r="AF55" s="23" t="str">
        <f t="shared" si="13"/>
        <v/>
      </c>
      <c r="AG55" s="125" t="str">
        <f t="shared" si="21"/>
        <v/>
      </c>
      <c r="AH55" s="125"/>
    </row>
    <row r="56" spans="1:34" ht="30" customHeight="1" thickTop="1" thickBot="1">
      <c r="A56" s="165"/>
      <c r="B56" s="76"/>
      <c r="C56" s="76"/>
      <c r="D56" s="76"/>
      <c r="E56" s="76"/>
      <c r="F56" s="77" t="str">
        <f t="shared" si="8"/>
        <v/>
      </c>
      <c r="G56" s="78"/>
      <c r="H56" s="79"/>
      <c r="I56" s="80"/>
      <c r="J56" s="80"/>
      <c r="K56" s="81"/>
      <c r="L56" s="179" t="str">
        <f t="shared" si="14"/>
        <v/>
      </c>
      <c r="M56" s="83" t="str">
        <f t="shared" si="9"/>
        <v/>
      </c>
      <c r="N56" s="77" t="str">
        <f t="shared" si="10"/>
        <v/>
      </c>
      <c r="O56" s="78"/>
      <c r="P56" s="80"/>
      <c r="Q56" s="80"/>
      <c r="R56" s="80"/>
      <c r="S56" s="82" t="str">
        <f t="shared" si="15"/>
        <v/>
      </c>
      <c r="T56" s="101" t="str">
        <f t="shared" si="11"/>
        <v/>
      </c>
      <c r="U56" s="86" t="str">
        <f t="shared" si="16"/>
        <v/>
      </c>
      <c r="V56" s="87" t="str">
        <f t="shared" si="12"/>
        <v/>
      </c>
      <c r="W56" s="170"/>
      <c r="X56" s="118"/>
      <c r="Y56" s="44" t="str">
        <f t="shared" si="17"/>
        <v/>
      </c>
      <c r="Z56" s="118"/>
      <c r="AA56" s="44" t="str">
        <f t="shared" si="18"/>
        <v/>
      </c>
      <c r="AB56" s="44" t="str">
        <f t="shared" si="19"/>
        <v/>
      </c>
      <c r="AC56" s="102"/>
      <c r="AD56" s="129"/>
      <c r="AE56" s="177" t="str">
        <f t="shared" si="20"/>
        <v/>
      </c>
      <c r="AF56" s="23" t="str">
        <f t="shared" si="13"/>
        <v/>
      </c>
      <c r="AG56" s="125" t="str">
        <f t="shared" si="21"/>
        <v/>
      </c>
      <c r="AH56" s="125"/>
    </row>
    <row r="57" spans="1:34" ht="30" customHeight="1" thickTop="1" thickBot="1">
      <c r="A57" s="165"/>
      <c r="B57" s="76"/>
      <c r="C57" s="76"/>
      <c r="D57" s="76"/>
      <c r="E57" s="76"/>
      <c r="F57" s="77" t="str">
        <f t="shared" si="8"/>
        <v/>
      </c>
      <c r="G57" s="78"/>
      <c r="H57" s="79"/>
      <c r="I57" s="80"/>
      <c r="J57" s="80"/>
      <c r="K57" s="81"/>
      <c r="L57" s="179" t="str">
        <f t="shared" si="14"/>
        <v/>
      </c>
      <c r="M57" s="83" t="str">
        <f t="shared" si="9"/>
        <v/>
      </c>
      <c r="N57" s="77" t="str">
        <f t="shared" si="10"/>
        <v/>
      </c>
      <c r="O57" s="78"/>
      <c r="P57" s="80"/>
      <c r="Q57" s="80"/>
      <c r="R57" s="80"/>
      <c r="S57" s="82" t="str">
        <f t="shared" si="15"/>
        <v/>
      </c>
      <c r="T57" s="101" t="str">
        <f t="shared" si="11"/>
        <v/>
      </c>
      <c r="U57" s="86" t="str">
        <f t="shared" si="16"/>
        <v/>
      </c>
      <c r="V57" s="87" t="str">
        <f t="shared" si="12"/>
        <v/>
      </c>
      <c r="W57" s="170"/>
      <c r="X57" s="118"/>
      <c r="Y57" s="44" t="str">
        <f t="shared" si="17"/>
        <v/>
      </c>
      <c r="Z57" s="118"/>
      <c r="AA57" s="44" t="str">
        <f t="shared" si="18"/>
        <v/>
      </c>
      <c r="AB57" s="44" t="str">
        <f t="shared" si="19"/>
        <v/>
      </c>
      <c r="AC57" s="102"/>
      <c r="AD57" s="129"/>
      <c r="AE57" s="177" t="str">
        <f t="shared" si="20"/>
        <v/>
      </c>
      <c r="AF57" s="23" t="str">
        <f t="shared" si="13"/>
        <v/>
      </c>
      <c r="AG57" s="125" t="str">
        <f t="shared" si="21"/>
        <v/>
      </c>
      <c r="AH57" s="125"/>
    </row>
    <row r="58" spans="1:34" ht="30" customHeight="1" thickTop="1" thickBot="1">
      <c r="A58" s="165"/>
      <c r="B58" s="76"/>
      <c r="C58" s="76"/>
      <c r="D58" s="76"/>
      <c r="E58" s="76"/>
      <c r="F58" s="77" t="str">
        <f t="shared" si="8"/>
        <v/>
      </c>
      <c r="G58" s="78"/>
      <c r="H58" s="79"/>
      <c r="I58" s="80"/>
      <c r="J58" s="80"/>
      <c r="K58" s="81"/>
      <c r="L58" s="179" t="str">
        <f t="shared" si="14"/>
        <v/>
      </c>
      <c r="M58" s="83" t="str">
        <f t="shared" si="9"/>
        <v/>
      </c>
      <c r="N58" s="77" t="str">
        <f t="shared" si="10"/>
        <v/>
      </c>
      <c r="O58" s="78"/>
      <c r="P58" s="80"/>
      <c r="Q58" s="80"/>
      <c r="R58" s="80"/>
      <c r="S58" s="82" t="str">
        <f t="shared" si="15"/>
        <v/>
      </c>
      <c r="T58" s="101" t="str">
        <f t="shared" si="11"/>
        <v/>
      </c>
      <c r="U58" s="86" t="str">
        <f t="shared" si="16"/>
        <v/>
      </c>
      <c r="V58" s="87" t="str">
        <f t="shared" si="12"/>
        <v/>
      </c>
      <c r="W58" s="170"/>
      <c r="X58" s="118"/>
      <c r="Y58" s="44" t="str">
        <f t="shared" si="17"/>
        <v/>
      </c>
      <c r="Z58" s="118"/>
      <c r="AA58" s="44" t="str">
        <f t="shared" si="18"/>
        <v/>
      </c>
      <c r="AB58" s="44" t="str">
        <f t="shared" si="19"/>
        <v/>
      </c>
      <c r="AC58" s="102"/>
      <c r="AD58" s="129"/>
      <c r="AE58" s="177" t="str">
        <f t="shared" si="20"/>
        <v/>
      </c>
      <c r="AF58" s="23" t="str">
        <f t="shared" si="13"/>
        <v/>
      </c>
      <c r="AG58" s="125" t="str">
        <f t="shared" si="21"/>
        <v/>
      </c>
      <c r="AH58" s="125"/>
    </row>
    <row r="59" spans="1:34" ht="30" customHeight="1" thickTop="1" thickBot="1">
      <c r="A59" s="165"/>
      <c r="B59" s="76"/>
      <c r="C59" s="76"/>
      <c r="D59" s="76"/>
      <c r="E59" s="76"/>
      <c r="F59" s="77" t="str">
        <f t="shared" si="8"/>
        <v/>
      </c>
      <c r="G59" s="78"/>
      <c r="H59" s="79"/>
      <c r="I59" s="80"/>
      <c r="J59" s="80"/>
      <c r="K59" s="81"/>
      <c r="L59" s="179" t="str">
        <f t="shared" si="14"/>
        <v/>
      </c>
      <c r="M59" s="83" t="str">
        <f t="shared" si="9"/>
        <v/>
      </c>
      <c r="N59" s="77" t="str">
        <f t="shared" si="10"/>
        <v/>
      </c>
      <c r="O59" s="78"/>
      <c r="P59" s="80"/>
      <c r="Q59" s="80"/>
      <c r="R59" s="80"/>
      <c r="S59" s="82" t="str">
        <f t="shared" si="15"/>
        <v/>
      </c>
      <c r="T59" s="101" t="str">
        <f t="shared" si="11"/>
        <v/>
      </c>
      <c r="U59" s="86" t="str">
        <f t="shared" si="16"/>
        <v/>
      </c>
      <c r="V59" s="87" t="str">
        <f t="shared" si="12"/>
        <v/>
      </c>
      <c r="W59" s="170"/>
      <c r="X59" s="118"/>
      <c r="Y59" s="44" t="str">
        <f t="shared" si="17"/>
        <v/>
      </c>
      <c r="Z59" s="118"/>
      <c r="AA59" s="44" t="str">
        <f t="shared" si="18"/>
        <v/>
      </c>
      <c r="AB59" s="44" t="str">
        <f t="shared" si="19"/>
        <v/>
      </c>
      <c r="AC59" s="102"/>
      <c r="AD59" s="129"/>
      <c r="AE59" s="177" t="str">
        <f t="shared" si="20"/>
        <v/>
      </c>
      <c r="AF59" s="23" t="str">
        <f t="shared" si="13"/>
        <v/>
      </c>
      <c r="AG59" s="125" t="str">
        <f t="shared" si="21"/>
        <v/>
      </c>
      <c r="AH59" s="125"/>
    </row>
    <row r="60" spans="1:34" ht="30" customHeight="1" thickTop="1" thickBot="1">
      <c r="A60" s="165"/>
      <c r="B60" s="76"/>
      <c r="C60" s="76"/>
      <c r="D60" s="76"/>
      <c r="E60" s="76"/>
      <c r="F60" s="77" t="str">
        <f t="shared" si="8"/>
        <v/>
      </c>
      <c r="G60" s="78"/>
      <c r="H60" s="79"/>
      <c r="I60" s="80"/>
      <c r="J60" s="80"/>
      <c r="K60" s="81"/>
      <c r="L60" s="179" t="str">
        <f t="shared" si="14"/>
        <v/>
      </c>
      <c r="M60" s="83" t="str">
        <f t="shared" si="9"/>
        <v/>
      </c>
      <c r="N60" s="77" t="str">
        <f t="shared" si="10"/>
        <v/>
      </c>
      <c r="O60" s="78"/>
      <c r="P60" s="80"/>
      <c r="Q60" s="80"/>
      <c r="R60" s="80"/>
      <c r="S60" s="82" t="str">
        <f t="shared" si="15"/>
        <v/>
      </c>
      <c r="T60" s="101" t="str">
        <f t="shared" si="11"/>
        <v/>
      </c>
      <c r="U60" s="86" t="str">
        <f t="shared" si="16"/>
        <v/>
      </c>
      <c r="V60" s="87" t="str">
        <f t="shared" si="12"/>
        <v/>
      </c>
      <c r="W60" s="170"/>
      <c r="X60" s="118"/>
      <c r="Y60" s="44" t="str">
        <f t="shared" si="17"/>
        <v/>
      </c>
      <c r="Z60" s="118"/>
      <c r="AA60" s="44" t="str">
        <f t="shared" si="18"/>
        <v/>
      </c>
      <c r="AB60" s="44" t="str">
        <f t="shared" si="19"/>
        <v/>
      </c>
      <c r="AC60" s="102"/>
      <c r="AD60" s="129"/>
      <c r="AE60" s="177" t="str">
        <f t="shared" si="20"/>
        <v/>
      </c>
      <c r="AF60" s="23" t="str">
        <f t="shared" si="13"/>
        <v/>
      </c>
      <c r="AG60" s="125" t="str">
        <f t="shared" si="21"/>
        <v/>
      </c>
      <c r="AH60" s="125"/>
    </row>
    <row r="61" spans="1:34" ht="30" customHeight="1" thickTop="1" thickBot="1">
      <c r="A61" s="165"/>
      <c r="B61" s="76"/>
      <c r="C61" s="76"/>
      <c r="D61" s="76"/>
      <c r="E61" s="76"/>
      <c r="F61" s="77" t="str">
        <f t="shared" si="8"/>
        <v/>
      </c>
      <c r="G61" s="78"/>
      <c r="H61" s="79"/>
      <c r="I61" s="80"/>
      <c r="J61" s="80"/>
      <c r="K61" s="81"/>
      <c r="L61" s="179" t="str">
        <f t="shared" si="14"/>
        <v/>
      </c>
      <c r="M61" s="83" t="str">
        <f t="shared" si="9"/>
        <v/>
      </c>
      <c r="N61" s="77" t="str">
        <f t="shared" si="10"/>
        <v/>
      </c>
      <c r="O61" s="78"/>
      <c r="P61" s="80"/>
      <c r="Q61" s="80"/>
      <c r="R61" s="80"/>
      <c r="S61" s="82" t="str">
        <f t="shared" si="15"/>
        <v/>
      </c>
      <c r="T61" s="101" t="str">
        <f t="shared" si="11"/>
        <v/>
      </c>
      <c r="U61" s="86" t="str">
        <f t="shared" si="16"/>
        <v/>
      </c>
      <c r="V61" s="87" t="str">
        <f t="shared" si="12"/>
        <v/>
      </c>
      <c r="W61" s="170"/>
      <c r="X61" s="118"/>
      <c r="Y61" s="44" t="str">
        <f t="shared" si="17"/>
        <v/>
      </c>
      <c r="Z61" s="118"/>
      <c r="AA61" s="44" t="str">
        <f t="shared" si="18"/>
        <v/>
      </c>
      <c r="AB61" s="44" t="str">
        <f t="shared" si="19"/>
        <v/>
      </c>
      <c r="AC61" s="102"/>
      <c r="AD61" s="129"/>
      <c r="AE61" s="177" t="str">
        <f t="shared" si="20"/>
        <v/>
      </c>
      <c r="AF61" s="23" t="str">
        <f t="shared" si="13"/>
        <v/>
      </c>
      <c r="AG61" s="125" t="str">
        <f t="shared" si="21"/>
        <v/>
      </c>
      <c r="AH61" s="125"/>
    </row>
    <row r="62" spans="1:34" ht="30" customHeight="1" thickTop="1" thickBot="1">
      <c r="A62" s="165"/>
      <c r="B62" s="76"/>
      <c r="C62" s="76"/>
      <c r="D62" s="76"/>
      <c r="E62" s="76"/>
      <c r="F62" s="77" t="str">
        <f t="shared" si="8"/>
        <v/>
      </c>
      <c r="G62" s="78"/>
      <c r="H62" s="79"/>
      <c r="I62" s="80"/>
      <c r="J62" s="80"/>
      <c r="K62" s="81"/>
      <c r="L62" s="179" t="str">
        <f t="shared" si="14"/>
        <v/>
      </c>
      <c r="M62" s="83" t="str">
        <f t="shared" si="9"/>
        <v/>
      </c>
      <c r="N62" s="77" t="str">
        <f t="shared" si="10"/>
        <v/>
      </c>
      <c r="O62" s="78"/>
      <c r="P62" s="80"/>
      <c r="Q62" s="80"/>
      <c r="R62" s="80"/>
      <c r="S62" s="82" t="str">
        <f t="shared" si="15"/>
        <v/>
      </c>
      <c r="T62" s="101" t="str">
        <f t="shared" si="11"/>
        <v/>
      </c>
      <c r="U62" s="86" t="str">
        <f t="shared" si="16"/>
        <v/>
      </c>
      <c r="V62" s="87" t="str">
        <f t="shared" si="12"/>
        <v/>
      </c>
      <c r="W62" s="170"/>
      <c r="X62" s="118"/>
      <c r="Y62" s="44" t="str">
        <f t="shared" si="17"/>
        <v/>
      </c>
      <c r="Z62" s="118"/>
      <c r="AA62" s="44" t="str">
        <f t="shared" si="18"/>
        <v/>
      </c>
      <c r="AB62" s="44" t="str">
        <f t="shared" si="19"/>
        <v/>
      </c>
      <c r="AC62" s="102"/>
      <c r="AD62" s="129"/>
      <c r="AE62" s="177" t="str">
        <f t="shared" si="20"/>
        <v/>
      </c>
      <c r="AF62" s="23" t="str">
        <f t="shared" si="13"/>
        <v/>
      </c>
      <c r="AG62" s="125" t="str">
        <f t="shared" si="21"/>
        <v/>
      </c>
      <c r="AH62" s="125"/>
    </row>
    <row r="63" spans="1:34" ht="30" customHeight="1" thickTop="1" thickBot="1">
      <c r="A63" s="165"/>
      <c r="B63" s="76"/>
      <c r="C63" s="76"/>
      <c r="D63" s="76"/>
      <c r="E63" s="76"/>
      <c r="F63" s="77" t="str">
        <f t="shared" si="8"/>
        <v/>
      </c>
      <c r="G63" s="78"/>
      <c r="H63" s="79"/>
      <c r="I63" s="80"/>
      <c r="J63" s="80"/>
      <c r="K63" s="81"/>
      <c r="L63" s="179" t="str">
        <f t="shared" si="14"/>
        <v/>
      </c>
      <c r="M63" s="83" t="str">
        <f t="shared" si="9"/>
        <v/>
      </c>
      <c r="N63" s="77" t="str">
        <f t="shared" si="10"/>
        <v/>
      </c>
      <c r="O63" s="78"/>
      <c r="P63" s="80"/>
      <c r="Q63" s="80"/>
      <c r="R63" s="80"/>
      <c r="S63" s="82" t="str">
        <f t="shared" si="15"/>
        <v/>
      </c>
      <c r="T63" s="101" t="str">
        <f t="shared" si="11"/>
        <v/>
      </c>
      <c r="U63" s="86" t="str">
        <f t="shared" si="16"/>
        <v/>
      </c>
      <c r="V63" s="87" t="str">
        <f t="shared" si="12"/>
        <v/>
      </c>
      <c r="W63" s="170"/>
      <c r="X63" s="118"/>
      <c r="Y63" s="44" t="str">
        <f t="shared" si="17"/>
        <v/>
      </c>
      <c r="Z63" s="118"/>
      <c r="AA63" s="44" t="str">
        <f t="shared" si="18"/>
        <v/>
      </c>
      <c r="AB63" s="44" t="str">
        <f t="shared" si="19"/>
        <v/>
      </c>
      <c r="AC63" s="102"/>
      <c r="AD63" s="129"/>
      <c r="AE63" s="177" t="str">
        <f t="shared" si="20"/>
        <v/>
      </c>
      <c r="AF63" s="23" t="str">
        <f t="shared" si="13"/>
        <v/>
      </c>
      <c r="AG63" s="125" t="str">
        <f t="shared" si="21"/>
        <v/>
      </c>
      <c r="AH63" s="125"/>
    </row>
    <row r="64" spans="1:34" ht="30" customHeight="1" thickTop="1" thickBot="1">
      <c r="A64" s="165"/>
      <c r="B64" s="76"/>
      <c r="C64" s="76"/>
      <c r="D64" s="76"/>
      <c r="E64" s="76"/>
      <c r="F64" s="77" t="str">
        <f t="shared" si="8"/>
        <v/>
      </c>
      <c r="G64" s="78"/>
      <c r="H64" s="79"/>
      <c r="I64" s="80"/>
      <c r="J64" s="80"/>
      <c r="K64" s="81"/>
      <c r="L64" s="179" t="str">
        <f t="shared" si="14"/>
        <v/>
      </c>
      <c r="M64" s="83" t="str">
        <f t="shared" si="9"/>
        <v/>
      </c>
      <c r="N64" s="77" t="str">
        <f t="shared" si="10"/>
        <v/>
      </c>
      <c r="O64" s="78"/>
      <c r="P64" s="80"/>
      <c r="Q64" s="80"/>
      <c r="R64" s="80"/>
      <c r="S64" s="82" t="str">
        <f t="shared" si="15"/>
        <v/>
      </c>
      <c r="T64" s="101" t="str">
        <f t="shared" si="11"/>
        <v/>
      </c>
      <c r="U64" s="86" t="str">
        <f t="shared" si="16"/>
        <v/>
      </c>
      <c r="V64" s="87" t="str">
        <f t="shared" si="12"/>
        <v/>
      </c>
      <c r="W64" s="170"/>
      <c r="X64" s="118"/>
      <c r="Y64" s="44" t="str">
        <f t="shared" si="17"/>
        <v/>
      </c>
      <c r="Z64" s="118"/>
      <c r="AA64" s="44" t="str">
        <f t="shared" si="18"/>
        <v/>
      </c>
      <c r="AB64" s="44" t="str">
        <f t="shared" si="19"/>
        <v/>
      </c>
      <c r="AC64" s="102"/>
      <c r="AD64" s="129"/>
      <c r="AE64" s="177" t="str">
        <f t="shared" si="20"/>
        <v/>
      </c>
      <c r="AF64" s="23" t="str">
        <f t="shared" si="13"/>
        <v/>
      </c>
      <c r="AG64" s="125" t="str">
        <f t="shared" si="21"/>
        <v/>
      </c>
      <c r="AH64" s="125"/>
    </row>
    <row r="65" spans="1:34" ht="30" customHeight="1" thickTop="1" thickBot="1">
      <c r="A65" s="165"/>
      <c r="B65" s="76"/>
      <c r="C65" s="76"/>
      <c r="D65" s="76"/>
      <c r="E65" s="76"/>
      <c r="F65" s="77" t="str">
        <f t="shared" si="8"/>
        <v/>
      </c>
      <c r="G65" s="78"/>
      <c r="H65" s="79"/>
      <c r="I65" s="80"/>
      <c r="J65" s="80"/>
      <c r="K65" s="81"/>
      <c r="L65" s="179" t="str">
        <f t="shared" si="14"/>
        <v/>
      </c>
      <c r="M65" s="83" t="str">
        <f t="shared" si="9"/>
        <v/>
      </c>
      <c r="N65" s="77" t="str">
        <f t="shared" si="10"/>
        <v/>
      </c>
      <c r="O65" s="78"/>
      <c r="P65" s="80"/>
      <c r="Q65" s="80"/>
      <c r="R65" s="80"/>
      <c r="S65" s="82" t="str">
        <f t="shared" si="15"/>
        <v/>
      </c>
      <c r="T65" s="101" t="str">
        <f t="shared" si="11"/>
        <v/>
      </c>
      <c r="U65" s="86" t="str">
        <f t="shared" si="16"/>
        <v/>
      </c>
      <c r="V65" s="87" t="str">
        <f t="shared" si="12"/>
        <v/>
      </c>
      <c r="W65" s="170"/>
      <c r="X65" s="118"/>
      <c r="Y65" s="44" t="str">
        <f t="shared" si="17"/>
        <v/>
      </c>
      <c r="Z65" s="118"/>
      <c r="AA65" s="44" t="str">
        <f t="shared" si="18"/>
        <v/>
      </c>
      <c r="AB65" s="44" t="str">
        <f t="shared" si="19"/>
        <v/>
      </c>
      <c r="AC65" s="102"/>
      <c r="AD65" s="129"/>
      <c r="AE65" s="177" t="str">
        <f t="shared" si="20"/>
        <v/>
      </c>
      <c r="AF65" s="23" t="str">
        <f t="shared" si="13"/>
        <v/>
      </c>
      <c r="AG65" s="125" t="str">
        <f t="shared" si="21"/>
        <v/>
      </c>
      <c r="AH65" s="125"/>
    </row>
    <row r="66" spans="1:34" ht="30" customHeight="1" thickTop="1" thickBot="1">
      <c r="A66" s="165"/>
      <c r="B66" s="76"/>
      <c r="C66" s="76"/>
      <c r="D66" s="76"/>
      <c r="E66" s="76"/>
      <c r="F66" s="77" t="str">
        <f t="shared" si="8"/>
        <v/>
      </c>
      <c r="G66" s="78"/>
      <c r="H66" s="79"/>
      <c r="I66" s="80"/>
      <c r="J66" s="80"/>
      <c r="K66" s="81"/>
      <c r="L66" s="179" t="str">
        <f t="shared" si="14"/>
        <v/>
      </c>
      <c r="M66" s="83" t="str">
        <f t="shared" si="9"/>
        <v/>
      </c>
      <c r="N66" s="77" t="str">
        <f t="shared" si="10"/>
        <v/>
      </c>
      <c r="O66" s="78"/>
      <c r="P66" s="80"/>
      <c r="Q66" s="80"/>
      <c r="R66" s="80"/>
      <c r="S66" s="82" t="str">
        <f t="shared" si="15"/>
        <v/>
      </c>
      <c r="T66" s="101" t="str">
        <f t="shared" si="11"/>
        <v/>
      </c>
      <c r="U66" s="86" t="str">
        <f t="shared" si="16"/>
        <v/>
      </c>
      <c r="V66" s="87" t="str">
        <f t="shared" si="12"/>
        <v/>
      </c>
      <c r="W66" s="170"/>
      <c r="X66" s="118"/>
      <c r="Y66" s="44" t="str">
        <f t="shared" si="17"/>
        <v/>
      </c>
      <c r="Z66" s="118"/>
      <c r="AA66" s="44" t="str">
        <f t="shared" si="18"/>
        <v/>
      </c>
      <c r="AB66" s="44" t="str">
        <f t="shared" si="19"/>
        <v/>
      </c>
      <c r="AC66" s="102"/>
      <c r="AD66" s="129"/>
      <c r="AE66" s="177" t="str">
        <f t="shared" si="20"/>
        <v/>
      </c>
      <c r="AF66" s="23" t="str">
        <f t="shared" si="13"/>
        <v/>
      </c>
      <c r="AG66" s="125" t="str">
        <f t="shared" si="21"/>
        <v/>
      </c>
      <c r="AH66" s="125"/>
    </row>
    <row r="67" spans="1:34" ht="30" customHeight="1" thickTop="1" thickBot="1">
      <c r="A67" s="165"/>
      <c r="B67" s="76"/>
      <c r="C67" s="76"/>
      <c r="D67" s="76"/>
      <c r="E67" s="76"/>
      <c r="F67" s="77" t="str">
        <f t="shared" si="8"/>
        <v/>
      </c>
      <c r="G67" s="78"/>
      <c r="H67" s="79"/>
      <c r="I67" s="80"/>
      <c r="J67" s="80"/>
      <c r="K67" s="81"/>
      <c r="L67" s="179" t="str">
        <f t="shared" si="14"/>
        <v/>
      </c>
      <c r="M67" s="83" t="str">
        <f t="shared" si="9"/>
        <v/>
      </c>
      <c r="N67" s="77" t="str">
        <f t="shared" si="10"/>
        <v/>
      </c>
      <c r="O67" s="78"/>
      <c r="P67" s="80"/>
      <c r="Q67" s="80"/>
      <c r="R67" s="80"/>
      <c r="S67" s="82" t="str">
        <f t="shared" si="15"/>
        <v/>
      </c>
      <c r="T67" s="101" t="str">
        <f t="shared" si="11"/>
        <v/>
      </c>
      <c r="U67" s="86" t="str">
        <f t="shared" si="16"/>
        <v/>
      </c>
      <c r="V67" s="87" t="str">
        <f t="shared" si="12"/>
        <v/>
      </c>
      <c r="W67" s="170"/>
      <c r="X67" s="118"/>
      <c r="Y67" s="44" t="str">
        <f t="shared" si="17"/>
        <v/>
      </c>
      <c r="Z67" s="118"/>
      <c r="AA67" s="44" t="str">
        <f t="shared" si="18"/>
        <v/>
      </c>
      <c r="AB67" s="44" t="str">
        <f t="shared" si="19"/>
        <v/>
      </c>
      <c r="AC67" s="102"/>
      <c r="AD67" s="129"/>
      <c r="AE67" s="177" t="str">
        <f t="shared" si="20"/>
        <v/>
      </c>
      <c r="AF67" s="23" t="str">
        <f t="shared" si="13"/>
        <v/>
      </c>
      <c r="AG67" s="125" t="str">
        <f t="shared" si="21"/>
        <v/>
      </c>
      <c r="AH67" s="125"/>
    </row>
    <row r="68" spans="1:34" ht="30" customHeight="1" thickTop="1" thickBot="1">
      <c r="A68" s="165"/>
      <c r="B68" s="76"/>
      <c r="C68" s="76"/>
      <c r="D68" s="76"/>
      <c r="E68" s="76"/>
      <c r="F68" s="77" t="str">
        <f t="shared" si="8"/>
        <v/>
      </c>
      <c r="G68" s="78"/>
      <c r="H68" s="79"/>
      <c r="I68" s="80"/>
      <c r="J68" s="80"/>
      <c r="K68" s="81"/>
      <c r="L68" s="179" t="str">
        <f t="shared" si="14"/>
        <v/>
      </c>
      <c r="M68" s="83" t="str">
        <f t="shared" si="9"/>
        <v/>
      </c>
      <c r="N68" s="77" t="str">
        <f t="shared" si="10"/>
        <v/>
      </c>
      <c r="O68" s="78"/>
      <c r="P68" s="80"/>
      <c r="Q68" s="80"/>
      <c r="R68" s="80"/>
      <c r="S68" s="82" t="str">
        <f t="shared" si="15"/>
        <v/>
      </c>
      <c r="T68" s="101" t="str">
        <f t="shared" si="11"/>
        <v/>
      </c>
      <c r="U68" s="86" t="str">
        <f t="shared" si="16"/>
        <v/>
      </c>
      <c r="V68" s="87" t="str">
        <f t="shared" si="12"/>
        <v/>
      </c>
      <c r="W68" s="170"/>
      <c r="X68" s="118"/>
      <c r="Y68" s="44" t="str">
        <f t="shared" si="17"/>
        <v/>
      </c>
      <c r="Z68" s="118"/>
      <c r="AA68" s="44" t="str">
        <f t="shared" si="18"/>
        <v/>
      </c>
      <c r="AB68" s="44" t="str">
        <f t="shared" si="19"/>
        <v/>
      </c>
      <c r="AC68" s="102"/>
      <c r="AD68" s="129"/>
      <c r="AE68" s="177" t="str">
        <f t="shared" si="20"/>
        <v/>
      </c>
      <c r="AF68" s="23" t="str">
        <f t="shared" si="13"/>
        <v/>
      </c>
      <c r="AG68" s="125" t="str">
        <f t="shared" si="21"/>
        <v/>
      </c>
      <c r="AH68" s="125"/>
    </row>
    <row r="69" spans="1:34" ht="30" customHeight="1" thickTop="1" thickBot="1">
      <c r="A69" s="165"/>
      <c r="B69" s="76"/>
      <c r="C69" s="76"/>
      <c r="D69" s="76"/>
      <c r="E69" s="76"/>
      <c r="F69" s="77" t="str">
        <f t="shared" si="8"/>
        <v/>
      </c>
      <c r="G69" s="78"/>
      <c r="H69" s="79"/>
      <c r="I69" s="80"/>
      <c r="J69" s="80"/>
      <c r="K69" s="81"/>
      <c r="L69" s="179" t="str">
        <f t="shared" ref="L69:L100" si="22">IF(AND(ISNUMBER(H69),ISNUMBER(J69),ISNUMBER(B69)),(J69-H69)/B69,"")</f>
        <v/>
      </c>
      <c r="M69" s="83" t="str">
        <f t="shared" si="9"/>
        <v/>
      </c>
      <c r="N69" s="77" t="str">
        <f t="shared" si="10"/>
        <v/>
      </c>
      <c r="O69" s="78"/>
      <c r="P69" s="80"/>
      <c r="Q69" s="80"/>
      <c r="R69" s="80"/>
      <c r="S69" s="82" t="str">
        <f t="shared" ref="S69:S100" si="23">IF(AND(ISNUMBER(Q69),ISNUMBER(R69),ISNUMBER(B69)),(R69-Q69)/B69,"")</f>
        <v/>
      </c>
      <c r="T69" s="101" t="str">
        <f t="shared" si="11"/>
        <v/>
      </c>
      <c r="U69" s="86" t="str">
        <f t="shared" ref="U69:U100" si="24">IF(AND(ISNUMBER(H69),ISNUMBER(B69)),H69+B69,"")</f>
        <v/>
      </c>
      <c r="V69" s="87" t="str">
        <f t="shared" si="12"/>
        <v/>
      </c>
      <c r="W69" s="170"/>
      <c r="X69" s="118"/>
      <c r="Y69" s="44" t="str">
        <f t="shared" ref="Y69:Y100" si="25">+IF(AND(ISNUMBER(X69),ISNUMBER(R69),ISNUMBER(H69),ISNUMBER(B69)),(X69-MAX(R69,H69))/B69,"")</f>
        <v/>
      </c>
      <c r="Z69" s="118"/>
      <c r="AA69" s="44" t="str">
        <f t="shared" ref="AA69:AA100" si="26">+IF(AND(ISNUMBER(Z69),ISNUMBER(X69),ISNUMBER(B69)),(Z69-X69)/B69,"")</f>
        <v/>
      </c>
      <c r="AB69" s="44" t="str">
        <f t="shared" ref="AB69:AB100" si="27">IF(AND(ISNUMBER(Z69),ISNUMBER(AC69),ISNUMBER(B69)),(AC69-Z69)/B69,"")</f>
        <v/>
      </c>
      <c r="AC69" s="102"/>
      <c r="AD69" s="129"/>
      <c r="AE69" s="177" t="str">
        <f t="shared" ref="AE69:AE100" si="28">IF(AND(ISNUMBER(H69),ISNUMBER(B69),ISNUMBER(AD69)),(AD69-H69)/B69,"")</f>
        <v/>
      </c>
      <c r="AF69" s="23" t="str">
        <f t="shared" si="13"/>
        <v/>
      </c>
      <c r="AG69" s="125" t="str">
        <f t="shared" ref="AG69:AG100" si="29">IF(AND(ISNUMBER(K69),ISNUMBER(AE69),AE69&gt;100%),K69*10%,"")</f>
        <v/>
      </c>
      <c r="AH69" s="125"/>
    </row>
    <row r="70" spans="1:34" ht="30" customHeight="1" thickTop="1" thickBot="1">
      <c r="A70" s="165"/>
      <c r="B70" s="76"/>
      <c r="C70" s="76"/>
      <c r="D70" s="76"/>
      <c r="E70" s="76"/>
      <c r="F70" s="77" t="str">
        <f t="shared" ref="F70:F133" si="30">IF(AND(ISBLANK(J70),ISNUMBER(I70),ISNUMBER(P70)),"Réclamer Réception",IF(AND(ISNUMBER(P70),ISBLANK(I70),ISBLANK(J70)),"Absence de Réception",IF(AND(ISNUMBER(I70),ISNUMBER(J70),ISNUMBER(P70)),"OK","")))</f>
        <v/>
      </c>
      <c r="G70" s="78"/>
      <c r="H70" s="79"/>
      <c r="I70" s="80"/>
      <c r="J70" s="80"/>
      <c r="K70" s="81"/>
      <c r="L70" s="179" t="str">
        <f t="shared" si="22"/>
        <v/>
      </c>
      <c r="M70" s="83" t="str">
        <f t="shared" ref="M70:M133" si="31">IF(AND(L70&lt;75%,ISNUMBER(L70)),"à temps",IF(L70="","","Retard de paiement éventuel dû au retard du traitement de la réception"))</f>
        <v/>
      </c>
      <c r="N70" s="77" t="str">
        <f t="shared" ref="N70:N133" si="32">+IF(P70&lt;H70,"Facture Antidatée",IF(AND(ISNUMBER(J70),ISBLANK(P70)),"Réclamer Facture",IF(AND(ISNUMBER(P70),ISNUMBER(J70)),"à comptabiliser","")))</f>
        <v/>
      </c>
      <c r="O70" s="78"/>
      <c r="P70" s="80"/>
      <c r="Q70" s="80"/>
      <c r="R70" s="80"/>
      <c r="S70" s="82" t="str">
        <f t="shared" si="23"/>
        <v/>
      </c>
      <c r="T70" s="101" t="str">
        <f t="shared" ref="T70:T133" si="33">IF(AND(ISNUMBER(Q70),ISNUMBER(R70)),R70-Q70,"")</f>
        <v/>
      </c>
      <c r="U70" s="86" t="str">
        <f t="shared" si="24"/>
        <v/>
      </c>
      <c r="V70" s="87" t="str">
        <f t="shared" ref="V70:V133" si="34">IF(ISNUMBER(U70),U70-$U$1,"")</f>
        <v/>
      </c>
      <c r="W70" s="170"/>
      <c r="X70" s="118"/>
      <c r="Y70" s="44" t="str">
        <f t="shared" si="25"/>
        <v/>
      </c>
      <c r="Z70" s="118"/>
      <c r="AA70" s="44" t="str">
        <f t="shared" si="26"/>
        <v/>
      </c>
      <c r="AB70" s="44" t="str">
        <f t="shared" si="27"/>
        <v/>
      </c>
      <c r="AC70" s="102"/>
      <c r="AD70" s="129"/>
      <c r="AE70" s="177" t="str">
        <f t="shared" si="28"/>
        <v/>
      </c>
      <c r="AF70" s="23" t="str">
        <f t="shared" ref="AF70:AF133" si="35">IF(AND(ISNUMBER(AE70),AE70&lt;=1),"Paiement à temps",IF(AND(ISNUMBER(AE70),AE70&gt;1),"Dépassement du délai de paiement, Pensez à comptabiliser la Provision",""))</f>
        <v/>
      </c>
      <c r="AG70" s="125" t="str">
        <f t="shared" si="29"/>
        <v/>
      </c>
      <c r="AH70" s="125"/>
    </row>
    <row r="71" spans="1:34" ht="30" customHeight="1" thickTop="1" thickBot="1">
      <c r="A71" s="165"/>
      <c r="B71" s="76"/>
      <c r="C71" s="76"/>
      <c r="D71" s="76"/>
      <c r="E71" s="76"/>
      <c r="F71" s="77" t="str">
        <f t="shared" si="30"/>
        <v/>
      </c>
      <c r="G71" s="78"/>
      <c r="H71" s="79"/>
      <c r="I71" s="80"/>
      <c r="J71" s="80"/>
      <c r="K71" s="81"/>
      <c r="L71" s="179" t="str">
        <f t="shared" si="22"/>
        <v/>
      </c>
      <c r="M71" s="83" t="str">
        <f t="shared" si="31"/>
        <v/>
      </c>
      <c r="N71" s="77" t="str">
        <f t="shared" si="32"/>
        <v/>
      </c>
      <c r="O71" s="78"/>
      <c r="P71" s="80"/>
      <c r="Q71" s="80"/>
      <c r="R71" s="80"/>
      <c r="S71" s="82" t="str">
        <f t="shared" si="23"/>
        <v/>
      </c>
      <c r="T71" s="101" t="str">
        <f t="shared" si="33"/>
        <v/>
      </c>
      <c r="U71" s="86" t="str">
        <f t="shared" si="24"/>
        <v/>
      </c>
      <c r="V71" s="87" t="str">
        <f t="shared" si="34"/>
        <v/>
      </c>
      <c r="W71" s="170"/>
      <c r="X71" s="118"/>
      <c r="Y71" s="44" t="str">
        <f t="shared" si="25"/>
        <v/>
      </c>
      <c r="Z71" s="118"/>
      <c r="AA71" s="44" t="str">
        <f t="shared" si="26"/>
        <v/>
      </c>
      <c r="AB71" s="44" t="str">
        <f t="shared" si="27"/>
        <v/>
      </c>
      <c r="AC71" s="102"/>
      <c r="AD71" s="129"/>
      <c r="AE71" s="177" t="str">
        <f t="shared" si="28"/>
        <v/>
      </c>
      <c r="AF71" s="23" t="str">
        <f t="shared" si="35"/>
        <v/>
      </c>
      <c r="AG71" s="125" t="str">
        <f t="shared" si="29"/>
        <v/>
      </c>
      <c r="AH71" s="125"/>
    </row>
    <row r="72" spans="1:34" ht="30" customHeight="1" thickTop="1" thickBot="1">
      <c r="A72" s="165"/>
      <c r="B72" s="76"/>
      <c r="C72" s="76"/>
      <c r="D72" s="76"/>
      <c r="E72" s="76"/>
      <c r="F72" s="77" t="str">
        <f t="shared" si="30"/>
        <v/>
      </c>
      <c r="G72" s="78"/>
      <c r="H72" s="79"/>
      <c r="I72" s="80"/>
      <c r="J72" s="80"/>
      <c r="K72" s="81"/>
      <c r="L72" s="179" t="str">
        <f t="shared" si="22"/>
        <v/>
      </c>
      <c r="M72" s="83" t="str">
        <f t="shared" si="31"/>
        <v/>
      </c>
      <c r="N72" s="77" t="str">
        <f t="shared" si="32"/>
        <v/>
      </c>
      <c r="O72" s="78"/>
      <c r="P72" s="80"/>
      <c r="Q72" s="80"/>
      <c r="R72" s="80"/>
      <c r="S72" s="82" t="str">
        <f t="shared" si="23"/>
        <v/>
      </c>
      <c r="T72" s="101" t="str">
        <f t="shared" si="33"/>
        <v/>
      </c>
      <c r="U72" s="86" t="str">
        <f t="shared" si="24"/>
        <v/>
      </c>
      <c r="V72" s="87" t="str">
        <f t="shared" si="34"/>
        <v/>
      </c>
      <c r="W72" s="170"/>
      <c r="X72" s="118"/>
      <c r="Y72" s="44" t="str">
        <f t="shared" si="25"/>
        <v/>
      </c>
      <c r="Z72" s="118"/>
      <c r="AA72" s="44" t="str">
        <f t="shared" si="26"/>
        <v/>
      </c>
      <c r="AB72" s="44" t="str">
        <f t="shared" si="27"/>
        <v/>
      </c>
      <c r="AC72" s="102"/>
      <c r="AD72" s="129"/>
      <c r="AE72" s="177" t="str">
        <f t="shared" si="28"/>
        <v/>
      </c>
      <c r="AF72" s="23" t="str">
        <f t="shared" si="35"/>
        <v/>
      </c>
      <c r="AG72" s="125" t="str">
        <f t="shared" si="29"/>
        <v/>
      </c>
      <c r="AH72" s="125"/>
    </row>
    <row r="73" spans="1:34" ht="30" customHeight="1" thickTop="1" thickBot="1">
      <c r="A73" s="165"/>
      <c r="B73" s="76"/>
      <c r="C73" s="76"/>
      <c r="D73" s="76"/>
      <c r="E73" s="76"/>
      <c r="F73" s="77" t="str">
        <f t="shared" si="30"/>
        <v/>
      </c>
      <c r="G73" s="78"/>
      <c r="H73" s="79"/>
      <c r="I73" s="80"/>
      <c r="J73" s="80"/>
      <c r="K73" s="81"/>
      <c r="L73" s="179" t="str">
        <f t="shared" si="22"/>
        <v/>
      </c>
      <c r="M73" s="83" t="str">
        <f t="shared" si="31"/>
        <v/>
      </c>
      <c r="N73" s="77" t="str">
        <f t="shared" si="32"/>
        <v/>
      </c>
      <c r="O73" s="78"/>
      <c r="P73" s="80"/>
      <c r="Q73" s="80"/>
      <c r="R73" s="80"/>
      <c r="S73" s="82" t="str">
        <f t="shared" si="23"/>
        <v/>
      </c>
      <c r="T73" s="101" t="str">
        <f t="shared" si="33"/>
        <v/>
      </c>
      <c r="U73" s="86" t="str">
        <f t="shared" si="24"/>
        <v/>
      </c>
      <c r="V73" s="87" t="str">
        <f t="shared" si="34"/>
        <v/>
      </c>
      <c r="W73" s="170"/>
      <c r="X73" s="118"/>
      <c r="Y73" s="44" t="str">
        <f t="shared" si="25"/>
        <v/>
      </c>
      <c r="Z73" s="118"/>
      <c r="AA73" s="44" t="str">
        <f t="shared" si="26"/>
        <v/>
      </c>
      <c r="AB73" s="44" t="str">
        <f t="shared" si="27"/>
        <v/>
      </c>
      <c r="AC73" s="102"/>
      <c r="AD73" s="129"/>
      <c r="AE73" s="177" t="str">
        <f t="shared" si="28"/>
        <v/>
      </c>
      <c r="AF73" s="23" t="str">
        <f t="shared" si="35"/>
        <v/>
      </c>
      <c r="AG73" s="125" t="str">
        <f t="shared" si="29"/>
        <v/>
      </c>
      <c r="AH73" s="125"/>
    </row>
    <row r="74" spans="1:34" ht="30" customHeight="1" thickTop="1" thickBot="1">
      <c r="A74" s="165"/>
      <c r="B74" s="76"/>
      <c r="C74" s="76"/>
      <c r="D74" s="76"/>
      <c r="E74" s="76"/>
      <c r="F74" s="77" t="str">
        <f t="shared" si="30"/>
        <v/>
      </c>
      <c r="G74" s="78"/>
      <c r="H74" s="79"/>
      <c r="I74" s="80"/>
      <c r="J74" s="80"/>
      <c r="K74" s="81"/>
      <c r="L74" s="179" t="str">
        <f t="shared" si="22"/>
        <v/>
      </c>
      <c r="M74" s="83" t="str">
        <f t="shared" si="31"/>
        <v/>
      </c>
      <c r="N74" s="77" t="str">
        <f t="shared" si="32"/>
        <v/>
      </c>
      <c r="O74" s="78"/>
      <c r="P74" s="80"/>
      <c r="Q74" s="80"/>
      <c r="R74" s="80"/>
      <c r="S74" s="82" t="str">
        <f t="shared" si="23"/>
        <v/>
      </c>
      <c r="T74" s="101" t="str">
        <f t="shared" si="33"/>
        <v/>
      </c>
      <c r="U74" s="86" t="str">
        <f t="shared" si="24"/>
        <v/>
      </c>
      <c r="V74" s="87" t="str">
        <f t="shared" si="34"/>
        <v/>
      </c>
      <c r="W74" s="170"/>
      <c r="X74" s="118"/>
      <c r="Y74" s="44" t="str">
        <f t="shared" si="25"/>
        <v/>
      </c>
      <c r="Z74" s="118"/>
      <c r="AA74" s="44" t="str">
        <f t="shared" si="26"/>
        <v/>
      </c>
      <c r="AB74" s="44" t="str">
        <f t="shared" si="27"/>
        <v/>
      </c>
      <c r="AC74" s="102"/>
      <c r="AD74" s="129"/>
      <c r="AE74" s="177" t="str">
        <f t="shared" si="28"/>
        <v/>
      </c>
      <c r="AF74" s="23" t="str">
        <f t="shared" si="35"/>
        <v/>
      </c>
      <c r="AG74" s="125" t="str">
        <f t="shared" si="29"/>
        <v/>
      </c>
      <c r="AH74" s="125"/>
    </row>
    <row r="75" spans="1:34" ht="30" customHeight="1" thickTop="1" thickBot="1">
      <c r="A75" s="165"/>
      <c r="B75" s="76"/>
      <c r="C75" s="76"/>
      <c r="D75" s="76"/>
      <c r="E75" s="76"/>
      <c r="F75" s="77" t="str">
        <f t="shared" si="30"/>
        <v/>
      </c>
      <c r="G75" s="78"/>
      <c r="H75" s="79"/>
      <c r="I75" s="80"/>
      <c r="J75" s="80"/>
      <c r="K75" s="81"/>
      <c r="L75" s="179" t="str">
        <f t="shared" si="22"/>
        <v/>
      </c>
      <c r="M75" s="83" t="str">
        <f t="shared" si="31"/>
        <v/>
      </c>
      <c r="N75" s="77" t="str">
        <f t="shared" si="32"/>
        <v/>
      </c>
      <c r="O75" s="78"/>
      <c r="P75" s="80"/>
      <c r="Q75" s="80"/>
      <c r="R75" s="80"/>
      <c r="S75" s="82" t="str">
        <f t="shared" si="23"/>
        <v/>
      </c>
      <c r="T75" s="101" t="str">
        <f t="shared" si="33"/>
        <v/>
      </c>
      <c r="U75" s="86" t="str">
        <f t="shared" si="24"/>
        <v/>
      </c>
      <c r="V75" s="87" t="str">
        <f t="shared" si="34"/>
        <v/>
      </c>
      <c r="W75" s="170"/>
      <c r="X75" s="118"/>
      <c r="Y75" s="44" t="str">
        <f t="shared" si="25"/>
        <v/>
      </c>
      <c r="Z75" s="118"/>
      <c r="AA75" s="44" t="str">
        <f t="shared" si="26"/>
        <v/>
      </c>
      <c r="AB75" s="44" t="str">
        <f t="shared" si="27"/>
        <v/>
      </c>
      <c r="AC75" s="102"/>
      <c r="AD75" s="129"/>
      <c r="AE75" s="177" t="str">
        <f t="shared" si="28"/>
        <v/>
      </c>
      <c r="AF75" s="23" t="str">
        <f t="shared" si="35"/>
        <v/>
      </c>
      <c r="AG75" s="125" t="str">
        <f t="shared" si="29"/>
        <v/>
      </c>
      <c r="AH75" s="125"/>
    </row>
    <row r="76" spans="1:34" ht="30" customHeight="1" thickTop="1" thickBot="1">
      <c r="A76" s="165"/>
      <c r="B76" s="76"/>
      <c r="C76" s="76"/>
      <c r="D76" s="76"/>
      <c r="E76" s="76"/>
      <c r="F76" s="77" t="str">
        <f t="shared" si="30"/>
        <v/>
      </c>
      <c r="G76" s="78"/>
      <c r="H76" s="79"/>
      <c r="I76" s="80"/>
      <c r="J76" s="80"/>
      <c r="K76" s="81"/>
      <c r="L76" s="179" t="str">
        <f t="shared" si="22"/>
        <v/>
      </c>
      <c r="M76" s="83" t="str">
        <f t="shared" si="31"/>
        <v/>
      </c>
      <c r="N76" s="77" t="str">
        <f t="shared" si="32"/>
        <v/>
      </c>
      <c r="O76" s="78"/>
      <c r="P76" s="80"/>
      <c r="Q76" s="80"/>
      <c r="R76" s="80"/>
      <c r="S76" s="82" t="str">
        <f t="shared" si="23"/>
        <v/>
      </c>
      <c r="T76" s="101" t="str">
        <f t="shared" si="33"/>
        <v/>
      </c>
      <c r="U76" s="86" t="str">
        <f t="shared" si="24"/>
        <v/>
      </c>
      <c r="V76" s="87" t="str">
        <f t="shared" si="34"/>
        <v/>
      </c>
      <c r="W76" s="170"/>
      <c r="X76" s="118"/>
      <c r="Y76" s="44" t="str">
        <f t="shared" si="25"/>
        <v/>
      </c>
      <c r="Z76" s="118"/>
      <c r="AA76" s="44" t="str">
        <f t="shared" si="26"/>
        <v/>
      </c>
      <c r="AB76" s="44" t="str">
        <f t="shared" si="27"/>
        <v/>
      </c>
      <c r="AC76" s="102"/>
      <c r="AD76" s="129"/>
      <c r="AE76" s="177" t="str">
        <f t="shared" si="28"/>
        <v/>
      </c>
      <c r="AF76" s="23" t="str">
        <f t="shared" si="35"/>
        <v/>
      </c>
      <c r="AG76" s="125" t="str">
        <f t="shared" si="29"/>
        <v/>
      </c>
      <c r="AH76" s="125"/>
    </row>
    <row r="77" spans="1:34" ht="30" customHeight="1" thickTop="1" thickBot="1">
      <c r="A77" s="165"/>
      <c r="B77" s="76"/>
      <c r="C77" s="76"/>
      <c r="D77" s="76"/>
      <c r="E77" s="76"/>
      <c r="F77" s="77" t="str">
        <f t="shared" si="30"/>
        <v/>
      </c>
      <c r="G77" s="78"/>
      <c r="H77" s="79"/>
      <c r="I77" s="80"/>
      <c r="J77" s="80"/>
      <c r="K77" s="81"/>
      <c r="L77" s="179" t="str">
        <f t="shared" si="22"/>
        <v/>
      </c>
      <c r="M77" s="83" t="str">
        <f t="shared" si="31"/>
        <v/>
      </c>
      <c r="N77" s="77" t="str">
        <f t="shared" si="32"/>
        <v/>
      </c>
      <c r="O77" s="78"/>
      <c r="P77" s="80"/>
      <c r="Q77" s="80"/>
      <c r="R77" s="80"/>
      <c r="S77" s="82" t="str">
        <f t="shared" si="23"/>
        <v/>
      </c>
      <c r="T77" s="101" t="str">
        <f t="shared" si="33"/>
        <v/>
      </c>
      <c r="U77" s="86" t="str">
        <f t="shared" si="24"/>
        <v/>
      </c>
      <c r="V77" s="87" t="str">
        <f t="shared" si="34"/>
        <v/>
      </c>
      <c r="W77" s="170"/>
      <c r="X77" s="118"/>
      <c r="Y77" s="44" t="str">
        <f t="shared" si="25"/>
        <v/>
      </c>
      <c r="Z77" s="118"/>
      <c r="AA77" s="44" t="str">
        <f t="shared" si="26"/>
        <v/>
      </c>
      <c r="AB77" s="44" t="str">
        <f t="shared" si="27"/>
        <v/>
      </c>
      <c r="AC77" s="102"/>
      <c r="AD77" s="129"/>
      <c r="AE77" s="177" t="str">
        <f t="shared" si="28"/>
        <v/>
      </c>
      <c r="AF77" s="23" t="str">
        <f t="shared" si="35"/>
        <v/>
      </c>
      <c r="AG77" s="125" t="str">
        <f t="shared" si="29"/>
        <v/>
      </c>
      <c r="AH77" s="125"/>
    </row>
    <row r="78" spans="1:34" ht="30" customHeight="1" thickTop="1" thickBot="1">
      <c r="A78" s="165"/>
      <c r="B78" s="76"/>
      <c r="C78" s="76"/>
      <c r="D78" s="76"/>
      <c r="E78" s="76"/>
      <c r="F78" s="77" t="str">
        <f t="shared" si="30"/>
        <v/>
      </c>
      <c r="G78" s="78"/>
      <c r="H78" s="79"/>
      <c r="I78" s="80"/>
      <c r="J78" s="80"/>
      <c r="K78" s="81"/>
      <c r="L78" s="179" t="str">
        <f t="shared" si="22"/>
        <v/>
      </c>
      <c r="M78" s="83" t="str">
        <f t="shared" si="31"/>
        <v/>
      </c>
      <c r="N78" s="77" t="str">
        <f t="shared" si="32"/>
        <v/>
      </c>
      <c r="O78" s="78"/>
      <c r="P78" s="80"/>
      <c r="Q78" s="80"/>
      <c r="R78" s="80"/>
      <c r="S78" s="82" t="str">
        <f t="shared" si="23"/>
        <v/>
      </c>
      <c r="T78" s="101" t="str">
        <f t="shared" si="33"/>
        <v/>
      </c>
      <c r="U78" s="86" t="str">
        <f t="shared" si="24"/>
        <v/>
      </c>
      <c r="V78" s="87" t="str">
        <f t="shared" si="34"/>
        <v/>
      </c>
      <c r="W78" s="170"/>
      <c r="X78" s="118"/>
      <c r="Y78" s="44" t="str">
        <f t="shared" si="25"/>
        <v/>
      </c>
      <c r="Z78" s="118"/>
      <c r="AA78" s="44" t="str">
        <f t="shared" si="26"/>
        <v/>
      </c>
      <c r="AB78" s="44" t="str">
        <f t="shared" si="27"/>
        <v/>
      </c>
      <c r="AC78" s="102"/>
      <c r="AD78" s="129"/>
      <c r="AE78" s="177" t="str">
        <f t="shared" si="28"/>
        <v/>
      </c>
      <c r="AF78" s="23" t="str">
        <f t="shared" si="35"/>
        <v/>
      </c>
      <c r="AG78" s="125" t="str">
        <f t="shared" si="29"/>
        <v/>
      </c>
      <c r="AH78" s="125"/>
    </row>
    <row r="79" spans="1:34" ht="30" customHeight="1" thickTop="1" thickBot="1">
      <c r="A79" s="165"/>
      <c r="B79" s="76"/>
      <c r="C79" s="76"/>
      <c r="D79" s="76"/>
      <c r="E79" s="76"/>
      <c r="F79" s="77" t="str">
        <f t="shared" si="30"/>
        <v/>
      </c>
      <c r="G79" s="78"/>
      <c r="H79" s="79"/>
      <c r="I79" s="80"/>
      <c r="J79" s="80"/>
      <c r="K79" s="81"/>
      <c r="L79" s="179" t="str">
        <f t="shared" si="22"/>
        <v/>
      </c>
      <c r="M79" s="83" t="str">
        <f t="shared" si="31"/>
        <v/>
      </c>
      <c r="N79" s="77" t="str">
        <f t="shared" si="32"/>
        <v/>
      </c>
      <c r="O79" s="78"/>
      <c r="P79" s="80"/>
      <c r="Q79" s="80"/>
      <c r="R79" s="80"/>
      <c r="S79" s="82" t="str">
        <f t="shared" si="23"/>
        <v/>
      </c>
      <c r="T79" s="101" t="str">
        <f t="shared" si="33"/>
        <v/>
      </c>
      <c r="U79" s="86" t="str">
        <f t="shared" si="24"/>
        <v/>
      </c>
      <c r="V79" s="87" t="str">
        <f t="shared" si="34"/>
        <v/>
      </c>
      <c r="W79" s="170"/>
      <c r="X79" s="118"/>
      <c r="Y79" s="44" t="str">
        <f t="shared" si="25"/>
        <v/>
      </c>
      <c r="Z79" s="118"/>
      <c r="AA79" s="44" t="str">
        <f t="shared" si="26"/>
        <v/>
      </c>
      <c r="AB79" s="44" t="str">
        <f t="shared" si="27"/>
        <v/>
      </c>
      <c r="AC79" s="102"/>
      <c r="AD79" s="129"/>
      <c r="AE79" s="177" t="str">
        <f t="shared" si="28"/>
        <v/>
      </c>
      <c r="AF79" s="23" t="str">
        <f t="shared" si="35"/>
        <v/>
      </c>
      <c r="AG79" s="125" t="str">
        <f t="shared" si="29"/>
        <v/>
      </c>
      <c r="AH79" s="125"/>
    </row>
    <row r="80" spans="1:34" ht="30" customHeight="1" thickTop="1" thickBot="1">
      <c r="A80" s="165"/>
      <c r="B80" s="76"/>
      <c r="C80" s="76"/>
      <c r="D80" s="76"/>
      <c r="E80" s="76"/>
      <c r="F80" s="77" t="str">
        <f t="shared" si="30"/>
        <v/>
      </c>
      <c r="G80" s="78"/>
      <c r="H80" s="79"/>
      <c r="I80" s="80"/>
      <c r="J80" s="80"/>
      <c r="K80" s="81"/>
      <c r="L80" s="179" t="str">
        <f t="shared" si="22"/>
        <v/>
      </c>
      <c r="M80" s="83" t="str">
        <f t="shared" si="31"/>
        <v/>
      </c>
      <c r="N80" s="77" t="str">
        <f t="shared" si="32"/>
        <v/>
      </c>
      <c r="O80" s="78"/>
      <c r="P80" s="80"/>
      <c r="Q80" s="80"/>
      <c r="R80" s="80"/>
      <c r="S80" s="82" t="str">
        <f t="shared" si="23"/>
        <v/>
      </c>
      <c r="T80" s="101" t="str">
        <f t="shared" si="33"/>
        <v/>
      </c>
      <c r="U80" s="86" t="str">
        <f t="shared" si="24"/>
        <v/>
      </c>
      <c r="V80" s="87" t="str">
        <f t="shared" si="34"/>
        <v/>
      </c>
      <c r="W80" s="170"/>
      <c r="X80" s="118"/>
      <c r="Y80" s="44" t="str">
        <f t="shared" si="25"/>
        <v/>
      </c>
      <c r="Z80" s="118"/>
      <c r="AA80" s="44" t="str">
        <f t="shared" si="26"/>
        <v/>
      </c>
      <c r="AB80" s="44" t="str">
        <f t="shared" si="27"/>
        <v/>
      </c>
      <c r="AC80" s="102"/>
      <c r="AD80" s="129"/>
      <c r="AE80" s="177" t="str">
        <f t="shared" si="28"/>
        <v/>
      </c>
      <c r="AF80" s="23" t="str">
        <f t="shared" si="35"/>
        <v/>
      </c>
      <c r="AG80" s="125" t="str">
        <f t="shared" si="29"/>
        <v/>
      </c>
      <c r="AH80" s="125"/>
    </row>
    <row r="81" spans="1:34" ht="30" customHeight="1" thickTop="1" thickBot="1">
      <c r="A81" s="165"/>
      <c r="B81" s="76"/>
      <c r="C81" s="76"/>
      <c r="D81" s="76"/>
      <c r="E81" s="76"/>
      <c r="F81" s="77" t="str">
        <f t="shared" si="30"/>
        <v/>
      </c>
      <c r="G81" s="78"/>
      <c r="H81" s="79"/>
      <c r="I81" s="80"/>
      <c r="J81" s="80"/>
      <c r="K81" s="81"/>
      <c r="L81" s="179" t="str">
        <f t="shared" si="22"/>
        <v/>
      </c>
      <c r="M81" s="83" t="str">
        <f t="shared" si="31"/>
        <v/>
      </c>
      <c r="N81" s="77" t="str">
        <f t="shared" si="32"/>
        <v/>
      </c>
      <c r="O81" s="78"/>
      <c r="P81" s="80"/>
      <c r="Q81" s="80"/>
      <c r="R81" s="80"/>
      <c r="S81" s="82" t="str">
        <f t="shared" si="23"/>
        <v/>
      </c>
      <c r="T81" s="101" t="str">
        <f t="shared" si="33"/>
        <v/>
      </c>
      <c r="U81" s="86" t="str">
        <f t="shared" si="24"/>
        <v/>
      </c>
      <c r="V81" s="87" t="str">
        <f t="shared" si="34"/>
        <v/>
      </c>
      <c r="W81" s="170"/>
      <c r="X81" s="118"/>
      <c r="Y81" s="44" t="str">
        <f t="shared" si="25"/>
        <v/>
      </c>
      <c r="Z81" s="118"/>
      <c r="AA81" s="44" t="str">
        <f t="shared" si="26"/>
        <v/>
      </c>
      <c r="AB81" s="44" t="str">
        <f t="shared" si="27"/>
        <v/>
      </c>
      <c r="AC81" s="102"/>
      <c r="AD81" s="129"/>
      <c r="AE81" s="177" t="str">
        <f t="shared" si="28"/>
        <v/>
      </c>
      <c r="AF81" s="23" t="str">
        <f t="shared" si="35"/>
        <v/>
      </c>
      <c r="AG81" s="125" t="str">
        <f t="shared" si="29"/>
        <v/>
      </c>
      <c r="AH81" s="125"/>
    </row>
    <row r="82" spans="1:34" ht="30" customHeight="1" thickTop="1" thickBot="1">
      <c r="A82" s="165"/>
      <c r="B82" s="76"/>
      <c r="C82" s="76"/>
      <c r="D82" s="76"/>
      <c r="E82" s="76"/>
      <c r="F82" s="77" t="str">
        <f t="shared" si="30"/>
        <v/>
      </c>
      <c r="G82" s="78"/>
      <c r="H82" s="79"/>
      <c r="I82" s="80"/>
      <c r="J82" s="80"/>
      <c r="K82" s="81"/>
      <c r="L82" s="179" t="str">
        <f t="shared" si="22"/>
        <v/>
      </c>
      <c r="M82" s="83" t="str">
        <f t="shared" si="31"/>
        <v/>
      </c>
      <c r="N82" s="77" t="str">
        <f t="shared" si="32"/>
        <v/>
      </c>
      <c r="O82" s="78"/>
      <c r="P82" s="80"/>
      <c r="Q82" s="80"/>
      <c r="R82" s="80"/>
      <c r="S82" s="82" t="str">
        <f t="shared" si="23"/>
        <v/>
      </c>
      <c r="T82" s="101" t="str">
        <f t="shared" si="33"/>
        <v/>
      </c>
      <c r="U82" s="86" t="str">
        <f t="shared" si="24"/>
        <v/>
      </c>
      <c r="V82" s="87" t="str">
        <f t="shared" si="34"/>
        <v/>
      </c>
      <c r="W82" s="170"/>
      <c r="X82" s="118"/>
      <c r="Y82" s="44" t="str">
        <f t="shared" si="25"/>
        <v/>
      </c>
      <c r="Z82" s="118"/>
      <c r="AA82" s="44" t="str">
        <f t="shared" si="26"/>
        <v/>
      </c>
      <c r="AB82" s="44" t="str">
        <f t="shared" si="27"/>
        <v/>
      </c>
      <c r="AC82" s="102"/>
      <c r="AD82" s="129"/>
      <c r="AE82" s="177" t="str">
        <f t="shared" si="28"/>
        <v/>
      </c>
      <c r="AF82" s="23" t="str">
        <f t="shared" si="35"/>
        <v/>
      </c>
      <c r="AG82" s="125" t="str">
        <f t="shared" si="29"/>
        <v/>
      </c>
      <c r="AH82" s="125"/>
    </row>
    <row r="83" spans="1:34" ht="30" customHeight="1" thickTop="1" thickBot="1">
      <c r="A83" s="165"/>
      <c r="B83" s="76"/>
      <c r="C83" s="76"/>
      <c r="D83" s="76"/>
      <c r="E83" s="76"/>
      <c r="F83" s="77" t="str">
        <f t="shared" si="30"/>
        <v/>
      </c>
      <c r="G83" s="78"/>
      <c r="H83" s="79"/>
      <c r="I83" s="80"/>
      <c r="J83" s="80"/>
      <c r="K83" s="81"/>
      <c r="L83" s="179" t="str">
        <f t="shared" si="22"/>
        <v/>
      </c>
      <c r="M83" s="83" t="str">
        <f t="shared" si="31"/>
        <v/>
      </c>
      <c r="N83" s="77" t="str">
        <f t="shared" si="32"/>
        <v/>
      </c>
      <c r="O83" s="78"/>
      <c r="P83" s="80"/>
      <c r="Q83" s="80"/>
      <c r="R83" s="80"/>
      <c r="S83" s="82" t="str">
        <f t="shared" si="23"/>
        <v/>
      </c>
      <c r="T83" s="101" t="str">
        <f t="shared" si="33"/>
        <v/>
      </c>
      <c r="U83" s="86" t="str">
        <f t="shared" si="24"/>
        <v/>
      </c>
      <c r="V83" s="87" t="str">
        <f t="shared" si="34"/>
        <v/>
      </c>
      <c r="W83" s="170"/>
      <c r="X83" s="118"/>
      <c r="Y83" s="44" t="str">
        <f t="shared" si="25"/>
        <v/>
      </c>
      <c r="Z83" s="118"/>
      <c r="AA83" s="44" t="str">
        <f t="shared" si="26"/>
        <v/>
      </c>
      <c r="AB83" s="44" t="str">
        <f t="shared" si="27"/>
        <v/>
      </c>
      <c r="AC83" s="102"/>
      <c r="AD83" s="129"/>
      <c r="AE83" s="177" t="str">
        <f t="shared" si="28"/>
        <v/>
      </c>
      <c r="AF83" s="23" t="str">
        <f t="shared" si="35"/>
        <v/>
      </c>
      <c r="AG83" s="125" t="str">
        <f t="shared" si="29"/>
        <v/>
      </c>
      <c r="AH83" s="125"/>
    </row>
    <row r="84" spans="1:34" ht="30" customHeight="1" thickTop="1" thickBot="1">
      <c r="A84" s="165"/>
      <c r="B84" s="76"/>
      <c r="C84" s="76"/>
      <c r="D84" s="76"/>
      <c r="E84" s="76"/>
      <c r="F84" s="77" t="str">
        <f t="shared" si="30"/>
        <v/>
      </c>
      <c r="G84" s="78"/>
      <c r="H84" s="79"/>
      <c r="I84" s="80"/>
      <c r="J84" s="80"/>
      <c r="K84" s="81"/>
      <c r="L84" s="179" t="str">
        <f t="shared" si="22"/>
        <v/>
      </c>
      <c r="M84" s="83" t="str">
        <f t="shared" si="31"/>
        <v/>
      </c>
      <c r="N84" s="77" t="str">
        <f t="shared" si="32"/>
        <v/>
      </c>
      <c r="O84" s="78"/>
      <c r="P84" s="80"/>
      <c r="Q84" s="80"/>
      <c r="R84" s="80"/>
      <c r="S84" s="82" t="str">
        <f t="shared" si="23"/>
        <v/>
      </c>
      <c r="T84" s="101" t="str">
        <f t="shared" si="33"/>
        <v/>
      </c>
      <c r="U84" s="86" t="str">
        <f t="shared" si="24"/>
        <v/>
      </c>
      <c r="V84" s="87" t="str">
        <f t="shared" si="34"/>
        <v/>
      </c>
      <c r="W84" s="170"/>
      <c r="X84" s="118"/>
      <c r="Y84" s="44" t="str">
        <f t="shared" si="25"/>
        <v/>
      </c>
      <c r="Z84" s="118"/>
      <c r="AA84" s="44" t="str">
        <f t="shared" si="26"/>
        <v/>
      </c>
      <c r="AB84" s="44" t="str">
        <f t="shared" si="27"/>
        <v/>
      </c>
      <c r="AC84" s="102"/>
      <c r="AD84" s="129"/>
      <c r="AE84" s="177" t="str">
        <f t="shared" si="28"/>
        <v/>
      </c>
      <c r="AF84" s="23" t="str">
        <f t="shared" si="35"/>
        <v/>
      </c>
      <c r="AG84" s="125" t="str">
        <f t="shared" si="29"/>
        <v/>
      </c>
      <c r="AH84" s="125"/>
    </row>
    <row r="85" spans="1:34" ht="30" customHeight="1" thickTop="1" thickBot="1">
      <c r="A85" s="165"/>
      <c r="B85" s="76"/>
      <c r="C85" s="76"/>
      <c r="D85" s="76"/>
      <c r="E85" s="76"/>
      <c r="F85" s="77" t="str">
        <f t="shared" si="30"/>
        <v/>
      </c>
      <c r="G85" s="78"/>
      <c r="H85" s="79"/>
      <c r="I85" s="80"/>
      <c r="J85" s="80"/>
      <c r="K85" s="81"/>
      <c r="L85" s="179" t="str">
        <f t="shared" si="22"/>
        <v/>
      </c>
      <c r="M85" s="83" t="str">
        <f t="shared" si="31"/>
        <v/>
      </c>
      <c r="N85" s="77" t="str">
        <f t="shared" si="32"/>
        <v/>
      </c>
      <c r="O85" s="78"/>
      <c r="P85" s="80"/>
      <c r="Q85" s="80"/>
      <c r="R85" s="80"/>
      <c r="S85" s="82" t="str">
        <f t="shared" si="23"/>
        <v/>
      </c>
      <c r="T85" s="101" t="str">
        <f t="shared" si="33"/>
        <v/>
      </c>
      <c r="U85" s="86" t="str">
        <f t="shared" si="24"/>
        <v/>
      </c>
      <c r="V85" s="87" t="str">
        <f t="shared" si="34"/>
        <v/>
      </c>
      <c r="W85" s="170"/>
      <c r="X85" s="118"/>
      <c r="Y85" s="44" t="str">
        <f t="shared" si="25"/>
        <v/>
      </c>
      <c r="Z85" s="118"/>
      <c r="AA85" s="44" t="str">
        <f t="shared" si="26"/>
        <v/>
      </c>
      <c r="AB85" s="44" t="str">
        <f t="shared" si="27"/>
        <v/>
      </c>
      <c r="AC85" s="102"/>
      <c r="AD85" s="129"/>
      <c r="AE85" s="177" t="str">
        <f t="shared" si="28"/>
        <v/>
      </c>
      <c r="AF85" s="23" t="str">
        <f t="shared" si="35"/>
        <v/>
      </c>
      <c r="AG85" s="125" t="str">
        <f t="shared" si="29"/>
        <v/>
      </c>
      <c r="AH85" s="125"/>
    </row>
    <row r="86" spans="1:34" ht="30" customHeight="1" thickTop="1" thickBot="1">
      <c r="A86" s="165"/>
      <c r="B86" s="76"/>
      <c r="C86" s="76"/>
      <c r="D86" s="76"/>
      <c r="E86" s="76"/>
      <c r="F86" s="77" t="str">
        <f t="shared" si="30"/>
        <v/>
      </c>
      <c r="G86" s="78"/>
      <c r="H86" s="79"/>
      <c r="I86" s="80"/>
      <c r="J86" s="80"/>
      <c r="K86" s="81"/>
      <c r="L86" s="179" t="str">
        <f t="shared" si="22"/>
        <v/>
      </c>
      <c r="M86" s="83" t="str">
        <f t="shared" si="31"/>
        <v/>
      </c>
      <c r="N86" s="77" t="str">
        <f t="shared" si="32"/>
        <v/>
      </c>
      <c r="O86" s="78"/>
      <c r="P86" s="80"/>
      <c r="Q86" s="80"/>
      <c r="R86" s="80"/>
      <c r="S86" s="82" t="str">
        <f t="shared" si="23"/>
        <v/>
      </c>
      <c r="T86" s="101" t="str">
        <f t="shared" si="33"/>
        <v/>
      </c>
      <c r="U86" s="86" t="str">
        <f t="shared" si="24"/>
        <v/>
      </c>
      <c r="V86" s="87" t="str">
        <f t="shared" si="34"/>
        <v/>
      </c>
      <c r="W86" s="170"/>
      <c r="X86" s="118"/>
      <c r="Y86" s="44" t="str">
        <f t="shared" si="25"/>
        <v/>
      </c>
      <c r="Z86" s="118"/>
      <c r="AA86" s="44" t="str">
        <f t="shared" si="26"/>
        <v/>
      </c>
      <c r="AB86" s="44" t="str">
        <f t="shared" si="27"/>
        <v/>
      </c>
      <c r="AC86" s="102"/>
      <c r="AD86" s="129"/>
      <c r="AE86" s="177" t="str">
        <f t="shared" si="28"/>
        <v/>
      </c>
      <c r="AF86" s="23" t="str">
        <f t="shared" si="35"/>
        <v/>
      </c>
      <c r="AG86" s="125" t="str">
        <f t="shared" si="29"/>
        <v/>
      </c>
      <c r="AH86" s="125"/>
    </row>
    <row r="87" spans="1:34" ht="30" customHeight="1" thickTop="1" thickBot="1">
      <c r="A87" s="165"/>
      <c r="B87" s="76"/>
      <c r="C87" s="76"/>
      <c r="D87" s="76"/>
      <c r="E87" s="76"/>
      <c r="F87" s="77" t="str">
        <f t="shared" si="30"/>
        <v/>
      </c>
      <c r="G87" s="78"/>
      <c r="H87" s="79"/>
      <c r="I87" s="80"/>
      <c r="J87" s="80"/>
      <c r="K87" s="81"/>
      <c r="L87" s="179" t="str">
        <f t="shared" si="22"/>
        <v/>
      </c>
      <c r="M87" s="83" t="str">
        <f t="shared" si="31"/>
        <v/>
      </c>
      <c r="N87" s="77" t="str">
        <f t="shared" si="32"/>
        <v/>
      </c>
      <c r="O87" s="78"/>
      <c r="P87" s="80"/>
      <c r="Q87" s="80"/>
      <c r="R87" s="80"/>
      <c r="S87" s="82" t="str">
        <f t="shared" si="23"/>
        <v/>
      </c>
      <c r="T87" s="101" t="str">
        <f t="shared" si="33"/>
        <v/>
      </c>
      <c r="U87" s="86" t="str">
        <f t="shared" si="24"/>
        <v/>
      </c>
      <c r="V87" s="87" t="str">
        <f t="shared" si="34"/>
        <v/>
      </c>
      <c r="W87" s="170"/>
      <c r="X87" s="118"/>
      <c r="Y87" s="44" t="str">
        <f t="shared" si="25"/>
        <v/>
      </c>
      <c r="Z87" s="118"/>
      <c r="AA87" s="44" t="str">
        <f t="shared" si="26"/>
        <v/>
      </c>
      <c r="AB87" s="44" t="str">
        <f t="shared" si="27"/>
        <v/>
      </c>
      <c r="AC87" s="102"/>
      <c r="AD87" s="129"/>
      <c r="AE87" s="177" t="str">
        <f t="shared" si="28"/>
        <v/>
      </c>
      <c r="AF87" s="23" t="str">
        <f t="shared" si="35"/>
        <v/>
      </c>
      <c r="AG87" s="125" t="str">
        <f t="shared" si="29"/>
        <v/>
      </c>
      <c r="AH87" s="125"/>
    </row>
    <row r="88" spans="1:34" ht="30" customHeight="1" thickTop="1" thickBot="1">
      <c r="A88" s="165"/>
      <c r="B88" s="76"/>
      <c r="C88" s="76"/>
      <c r="D88" s="76"/>
      <c r="E88" s="76"/>
      <c r="F88" s="77" t="str">
        <f t="shared" si="30"/>
        <v/>
      </c>
      <c r="G88" s="78"/>
      <c r="H88" s="79"/>
      <c r="I88" s="80"/>
      <c r="J88" s="80"/>
      <c r="K88" s="81"/>
      <c r="L88" s="179" t="str">
        <f t="shared" si="22"/>
        <v/>
      </c>
      <c r="M88" s="83" t="str">
        <f t="shared" si="31"/>
        <v/>
      </c>
      <c r="N88" s="77" t="str">
        <f t="shared" si="32"/>
        <v/>
      </c>
      <c r="O88" s="78"/>
      <c r="P88" s="80"/>
      <c r="Q88" s="80"/>
      <c r="R88" s="80"/>
      <c r="S88" s="82" t="str">
        <f t="shared" si="23"/>
        <v/>
      </c>
      <c r="T88" s="101" t="str">
        <f t="shared" si="33"/>
        <v/>
      </c>
      <c r="U88" s="86" t="str">
        <f t="shared" si="24"/>
        <v/>
      </c>
      <c r="V88" s="87" t="str">
        <f t="shared" si="34"/>
        <v/>
      </c>
      <c r="W88" s="170"/>
      <c r="X88" s="118"/>
      <c r="Y88" s="44" t="str">
        <f t="shared" si="25"/>
        <v/>
      </c>
      <c r="Z88" s="118"/>
      <c r="AA88" s="44" t="str">
        <f t="shared" si="26"/>
        <v/>
      </c>
      <c r="AB88" s="44" t="str">
        <f t="shared" si="27"/>
        <v/>
      </c>
      <c r="AC88" s="102"/>
      <c r="AD88" s="129"/>
      <c r="AE88" s="177" t="str">
        <f t="shared" si="28"/>
        <v/>
      </c>
      <c r="AF88" s="23" t="str">
        <f t="shared" si="35"/>
        <v/>
      </c>
      <c r="AG88" s="125" t="str">
        <f t="shared" si="29"/>
        <v/>
      </c>
      <c r="AH88" s="125"/>
    </row>
    <row r="89" spans="1:34" ht="30" customHeight="1" thickTop="1" thickBot="1">
      <c r="A89" s="165"/>
      <c r="B89" s="76"/>
      <c r="C89" s="76"/>
      <c r="D89" s="76"/>
      <c r="E89" s="76"/>
      <c r="F89" s="77" t="str">
        <f t="shared" si="30"/>
        <v/>
      </c>
      <c r="G89" s="78"/>
      <c r="H89" s="79"/>
      <c r="I89" s="80"/>
      <c r="J89" s="80"/>
      <c r="K89" s="81"/>
      <c r="L89" s="179" t="str">
        <f t="shared" si="22"/>
        <v/>
      </c>
      <c r="M89" s="83" t="str">
        <f t="shared" si="31"/>
        <v/>
      </c>
      <c r="N89" s="77" t="str">
        <f t="shared" si="32"/>
        <v/>
      </c>
      <c r="O89" s="78"/>
      <c r="P89" s="80"/>
      <c r="Q89" s="80"/>
      <c r="R89" s="80"/>
      <c r="S89" s="82" t="str">
        <f t="shared" si="23"/>
        <v/>
      </c>
      <c r="T89" s="101" t="str">
        <f t="shared" si="33"/>
        <v/>
      </c>
      <c r="U89" s="86" t="str">
        <f t="shared" si="24"/>
        <v/>
      </c>
      <c r="V89" s="87" t="str">
        <f t="shared" si="34"/>
        <v/>
      </c>
      <c r="W89" s="170"/>
      <c r="X89" s="118"/>
      <c r="Y89" s="44" t="str">
        <f t="shared" si="25"/>
        <v/>
      </c>
      <c r="Z89" s="118"/>
      <c r="AA89" s="44" t="str">
        <f t="shared" si="26"/>
        <v/>
      </c>
      <c r="AB89" s="44" t="str">
        <f t="shared" si="27"/>
        <v/>
      </c>
      <c r="AC89" s="102"/>
      <c r="AD89" s="129"/>
      <c r="AE89" s="177" t="str">
        <f t="shared" si="28"/>
        <v/>
      </c>
      <c r="AF89" s="23" t="str">
        <f t="shared" si="35"/>
        <v/>
      </c>
      <c r="AG89" s="125" t="str">
        <f t="shared" si="29"/>
        <v/>
      </c>
      <c r="AH89" s="125"/>
    </row>
    <row r="90" spans="1:34" ht="30" customHeight="1" thickTop="1" thickBot="1">
      <c r="A90" s="165"/>
      <c r="B90" s="76"/>
      <c r="C90" s="76"/>
      <c r="D90" s="76"/>
      <c r="E90" s="76"/>
      <c r="F90" s="77" t="str">
        <f t="shared" si="30"/>
        <v/>
      </c>
      <c r="G90" s="78"/>
      <c r="H90" s="79"/>
      <c r="I90" s="80"/>
      <c r="J90" s="80"/>
      <c r="K90" s="81"/>
      <c r="L90" s="179" t="str">
        <f t="shared" si="22"/>
        <v/>
      </c>
      <c r="M90" s="83" t="str">
        <f t="shared" si="31"/>
        <v/>
      </c>
      <c r="N90" s="77" t="str">
        <f t="shared" si="32"/>
        <v/>
      </c>
      <c r="O90" s="78"/>
      <c r="P90" s="80"/>
      <c r="Q90" s="80"/>
      <c r="R90" s="80"/>
      <c r="S90" s="82" t="str">
        <f t="shared" si="23"/>
        <v/>
      </c>
      <c r="T90" s="101" t="str">
        <f t="shared" si="33"/>
        <v/>
      </c>
      <c r="U90" s="86" t="str">
        <f t="shared" si="24"/>
        <v/>
      </c>
      <c r="V90" s="87" t="str">
        <f t="shared" si="34"/>
        <v/>
      </c>
      <c r="W90" s="170"/>
      <c r="X90" s="118"/>
      <c r="Y90" s="44" t="str">
        <f t="shared" si="25"/>
        <v/>
      </c>
      <c r="Z90" s="118"/>
      <c r="AA90" s="44" t="str">
        <f t="shared" si="26"/>
        <v/>
      </c>
      <c r="AB90" s="44" t="str">
        <f t="shared" si="27"/>
        <v/>
      </c>
      <c r="AC90" s="102"/>
      <c r="AD90" s="129"/>
      <c r="AE90" s="177" t="str">
        <f t="shared" si="28"/>
        <v/>
      </c>
      <c r="AF90" s="23" t="str">
        <f t="shared" si="35"/>
        <v/>
      </c>
      <c r="AG90" s="125" t="str">
        <f t="shared" si="29"/>
        <v/>
      </c>
      <c r="AH90" s="125"/>
    </row>
    <row r="91" spans="1:34" ht="30" customHeight="1" thickTop="1" thickBot="1">
      <c r="A91" s="165"/>
      <c r="B91" s="76"/>
      <c r="C91" s="76"/>
      <c r="D91" s="76"/>
      <c r="E91" s="76"/>
      <c r="F91" s="77" t="str">
        <f t="shared" si="30"/>
        <v/>
      </c>
      <c r="G91" s="78"/>
      <c r="H91" s="79"/>
      <c r="I91" s="80"/>
      <c r="J91" s="80"/>
      <c r="K91" s="81"/>
      <c r="L91" s="179" t="str">
        <f t="shared" si="22"/>
        <v/>
      </c>
      <c r="M91" s="83" t="str">
        <f t="shared" si="31"/>
        <v/>
      </c>
      <c r="N91" s="77" t="str">
        <f t="shared" si="32"/>
        <v/>
      </c>
      <c r="O91" s="78"/>
      <c r="P91" s="80"/>
      <c r="Q91" s="80"/>
      <c r="R91" s="80"/>
      <c r="S91" s="82" t="str">
        <f t="shared" si="23"/>
        <v/>
      </c>
      <c r="T91" s="101" t="str">
        <f t="shared" si="33"/>
        <v/>
      </c>
      <c r="U91" s="86" t="str">
        <f t="shared" si="24"/>
        <v/>
      </c>
      <c r="V91" s="87" t="str">
        <f t="shared" si="34"/>
        <v/>
      </c>
      <c r="W91" s="170"/>
      <c r="X91" s="118"/>
      <c r="Y91" s="44" t="str">
        <f t="shared" si="25"/>
        <v/>
      </c>
      <c r="Z91" s="118"/>
      <c r="AA91" s="44" t="str">
        <f t="shared" si="26"/>
        <v/>
      </c>
      <c r="AB91" s="44" t="str">
        <f t="shared" si="27"/>
        <v/>
      </c>
      <c r="AC91" s="102"/>
      <c r="AD91" s="129"/>
      <c r="AE91" s="177" t="str">
        <f t="shared" si="28"/>
        <v/>
      </c>
      <c r="AF91" s="23" t="str">
        <f t="shared" si="35"/>
        <v/>
      </c>
      <c r="AG91" s="125" t="str">
        <f t="shared" si="29"/>
        <v/>
      </c>
      <c r="AH91" s="125"/>
    </row>
    <row r="92" spans="1:34" ht="30" customHeight="1" thickTop="1" thickBot="1">
      <c r="A92" s="165"/>
      <c r="B92" s="76"/>
      <c r="C92" s="76"/>
      <c r="D92" s="76"/>
      <c r="E92" s="76"/>
      <c r="F92" s="77" t="str">
        <f t="shared" si="30"/>
        <v/>
      </c>
      <c r="G92" s="78"/>
      <c r="H92" s="79"/>
      <c r="I92" s="80"/>
      <c r="J92" s="80"/>
      <c r="K92" s="81"/>
      <c r="L92" s="179" t="str">
        <f t="shared" si="22"/>
        <v/>
      </c>
      <c r="M92" s="83" t="str">
        <f t="shared" si="31"/>
        <v/>
      </c>
      <c r="N92" s="77" t="str">
        <f t="shared" si="32"/>
        <v/>
      </c>
      <c r="O92" s="78"/>
      <c r="P92" s="80"/>
      <c r="Q92" s="80"/>
      <c r="R92" s="80"/>
      <c r="S92" s="82" t="str">
        <f t="shared" si="23"/>
        <v/>
      </c>
      <c r="T92" s="101" t="str">
        <f t="shared" si="33"/>
        <v/>
      </c>
      <c r="U92" s="86" t="str">
        <f t="shared" si="24"/>
        <v/>
      </c>
      <c r="V92" s="87" t="str">
        <f t="shared" si="34"/>
        <v/>
      </c>
      <c r="W92" s="170"/>
      <c r="X92" s="118"/>
      <c r="Y92" s="44" t="str">
        <f t="shared" si="25"/>
        <v/>
      </c>
      <c r="Z92" s="118"/>
      <c r="AA92" s="44" t="str">
        <f t="shared" si="26"/>
        <v/>
      </c>
      <c r="AB92" s="44" t="str">
        <f t="shared" si="27"/>
        <v/>
      </c>
      <c r="AC92" s="102"/>
      <c r="AD92" s="129"/>
      <c r="AE92" s="177" t="str">
        <f t="shared" si="28"/>
        <v/>
      </c>
      <c r="AF92" s="23" t="str">
        <f t="shared" si="35"/>
        <v/>
      </c>
      <c r="AG92" s="125" t="str">
        <f t="shared" si="29"/>
        <v/>
      </c>
      <c r="AH92" s="125"/>
    </row>
    <row r="93" spans="1:34" ht="30" customHeight="1" thickTop="1" thickBot="1">
      <c r="A93" s="165"/>
      <c r="B93" s="76"/>
      <c r="C93" s="76"/>
      <c r="D93" s="76"/>
      <c r="E93" s="76"/>
      <c r="F93" s="77" t="str">
        <f t="shared" si="30"/>
        <v/>
      </c>
      <c r="G93" s="78"/>
      <c r="H93" s="79"/>
      <c r="I93" s="80"/>
      <c r="J93" s="80"/>
      <c r="K93" s="81"/>
      <c r="L93" s="179" t="str">
        <f t="shared" si="22"/>
        <v/>
      </c>
      <c r="M93" s="83" t="str">
        <f t="shared" si="31"/>
        <v/>
      </c>
      <c r="N93" s="77" t="str">
        <f t="shared" si="32"/>
        <v/>
      </c>
      <c r="O93" s="78"/>
      <c r="P93" s="80"/>
      <c r="Q93" s="80"/>
      <c r="R93" s="80"/>
      <c r="S93" s="82" t="str">
        <f t="shared" si="23"/>
        <v/>
      </c>
      <c r="T93" s="101" t="str">
        <f t="shared" si="33"/>
        <v/>
      </c>
      <c r="U93" s="86" t="str">
        <f t="shared" si="24"/>
        <v/>
      </c>
      <c r="V93" s="87" t="str">
        <f t="shared" si="34"/>
        <v/>
      </c>
      <c r="W93" s="170"/>
      <c r="X93" s="118"/>
      <c r="Y93" s="44" t="str">
        <f t="shared" si="25"/>
        <v/>
      </c>
      <c r="Z93" s="118"/>
      <c r="AA93" s="44" t="str">
        <f t="shared" si="26"/>
        <v/>
      </c>
      <c r="AB93" s="44" t="str">
        <f t="shared" si="27"/>
        <v/>
      </c>
      <c r="AC93" s="102"/>
      <c r="AD93" s="129"/>
      <c r="AE93" s="177" t="str">
        <f t="shared" si="28"/>
        <v/>
      </c>
      <c r="AF93" s="23" t="str">
        <f t="shared" si="35"/>
        <v/>
      </c>
      <c r="AG93" s="125" t="str">
        <f t="shared" si="29"/>
        <v/>
      </c>
      <c r="AH93" s="125"/>
    </row>
    <row r="94" spans="1:34" ht="30" customHeight="1" thickTop="1" thickBot="1">
      <c r="A94" s="165"/>
      <c r="B94" s="76"/>
      <c r="C94" s="76"/>
      <c r="D94" s="76"/>
      <c r="E94" s="76"/>
      <c r="F94" s="77" t="str">
        <f t="shared" si="30"/>
        <v/>
      </c>
      <c r="G94" s="78"/>
      <c r="H94" s="79"/>
      <c r="I94" s="80"/>
      <c r="J94" s="80"/>
      <c r="K94" s="81"/>
      <c r="L94" s="179" t="str">
        <f t="shared" si="22"/>
        <v/>
      </c>
      <c r="M94" s="83" t="str">
        <f t="shared" si="31"/>
        <v/>
      </c>
      <c r="N94" s="77" t="str">
        <f t="shared" si="32"/>
        <v/>
      </c>
      <c r="O94" s="78"/>
      <c r="P94" s="80"/>
      <c r="Q94" s="80"/>
      <c r="R94" s="80"/>
      <c r="S94" s="82" t="str">
        <f t="shared" si="23"/>
        <v/>
      </c>
      <c r="T94" s="101" t="str">
        <f t="shared" si="33"/>
        <v/>
      </c>
      <c r="U94" s="86" t="str">
        <f t="shared" si="24"/>
        <v/>
      </c>
      <c r="V94" s="87" t="str">
        <f t="shared" si="34"/>
        <v/>
      </c>
      <c r="W94" s="170"/>
      <c r="X94" s="118"/>
      <c r="Y94" s="44" t="str">
        <f t="shared" si="25"/>
        <v/>
      </c>
      <c r="Z94" s="118"/>
      <c r="AA94" s="44" t="str">
        <f t="shared" si="26"/>
        <v/>
      </c>
      <c r="AB94" s="44" t="str">
        <f t="shared" si="27"/>
        <v/>
      </c>
      <c r="AC94" s="102"/>
      <c r="AD94" s="129"/>
      <c r="AE94" s="177" t="str">
        <f t="shared" si="28"/>
        <v/>
      </c>
      <c r="AF94" s="23" t="str">
        <f t="shared" si="35"/>
        <v/>
      </c>
      <c r="AG94" s="125" t="str">
        <f t="shared" si="29"/>
        <v/>
      </c>
      <c r="AH94" s="125"/>
    </row>
    <row r="95" spans="1:34" ht="30" customHeight="1" thickTop="1" thickBot="1">
      <c r="A95" s="165"/>
      <c r="B95" s="76"/>
      <c r="C95" s="76"/>
      <c r="D95" s="76"/>
      <c r="E95" s="76"/>
      <c r="F95" s="77" t="str">
        <f t="shared" si="30"/>
        <v/>
      </c>
      <c r="G95" s="78"/>
      <c r="H95" s="79"/>
      <c r="I95" s="80"/>
      <c r="J95" s="80"/>
      <c r="K95" s="81"/>
      <c r="L95" s="179" t="str">
        <f t="shared" si="22"/>
        <v/>
      </c>
      <c r="M95" s="83" t="str">
        <f t="shared" si="31"/>
        <v/>
      </c>
      <c r="N95" s="77" t="str">
        <f t="shared" si="32"/>
        <v/>
      </c>
      <c r="O95" s="78"/>
      <c r="P95" s="80"/>
      <c r="Q95" s="80"/>
      <c r="R95" s="80"/>
      <c r="S95" s="82" t="str">
        <f t="shared" si="23"/>
        <v/>
      </c>
      <c r="T95" s="101" t="str">
        <f t="shared" si="33"/>
        <v/>
      </c>
      <c r="U95" s="86" t="str">
        <f t="shared" si="24"/>
        <v/>
      </c>
      <c r="V95" s="87" t="str">
        <f t="shared" si="34"/>
        <v/>
      </c>
      <c r="W95" s="170"/>
      <c r="X95" s="118"/>
      <c r="Y95" s="44" t="str">
        <f t="shared" si="25"/>
        <v/>
      </c>
      <c r="Z95" s="118"/>
      <c r="AA95" s="44" t="str">
        <f t="shared" si="26"/>
        <v/>
      </c>
      <c r="AB95" s="44" t="str">
        <f t="shared" si="27"/>
        <v/>
      </c>
      <c r="AC95" s="102"/>
      <c r="AD95" s="129"/>
      <c r="AE95" s="177" t="str">
        <f t="shared" si="28"/>
        <v/>
      </c>
      <c r="AF95" s="23" t="str">
        <f t="shared" si="35"/>
        <v/>
      </c>
      <c r="AG95" s="125" t="str">
        <f t="shared" si="29"/>
        <v/>
      </c>
      <c r="AH95" s="125"/>
    </row>
    <row r="96" spans="1:34" ht="30" customHeight="1" thickTop="1" thickBot="1">
      <c r="A96" s="165"/>
      <c r="B96" s="76"/>
      <c r="C96" s="76"/>
      <c r="D96" s="76"/>
      <c r="E96" s="76"/>
      <c r="F96" s="77" t="str">
        <f t="shared" si="30"/>
        <v/>
      </c>
      <c r="G96" s="78"/>
      <c r="H96" s="79"/>
      <c r="I96" s="80"/>
      <c r="J96" s="80"/>
      <c r="K96" s="81"/>
      <c r="L96" s="179" t="str">
        <f t="shared" si="22"/>
        <v/>
      </c>
      <c r="M96" s="83" t="str">
        <f t="shared" si="31"/>
        <v/>
      </c>
      <c r="N96" s="77" t="str">
        <f t="shared" si="32"/>
        <v/>
      </c>
      <c r="O96" s="78"/>
      <c r="P96" s="80"/>
      <c r="Q96" s="80"/>
      <c r="R96" s="80"/>
      <c r="S96" s="82" t="str">
        <f t="shared" si="23"/>
        <v/>
      </c>
      <c r="T96" s="101" t="str">
        <f t="shared" si="33"/>
        <v/>
      </c>
      <c r="U96" s="86" t="str">
        <f t="shared" si="24"/>
        <v/>
      </c>
      <c r="V96" s="87" t="str">
        <f t="shared" si="34"/>
        <v/>
      </c>
      <c r="W96" s="170"/>
      <c r="X96" s="118"/>
      <c r="Y96" s="44" t="str">
        <f t="shared" si="25"/>
        <v/>
      </c>
      <c r="Z96" s="118"/>
      <c r="AA96" s="44" t="str">
        <f t="shared" si="26"/>
        <v/>
      </c>
      <c r="AB96" s="44" t="str">
        <f t="shared" si="27"/>
        <v/>
      </c>
      <c r="AC96" s="102"/>
      <c r="AD96" s="129"/>
      <c r="AE96" s="177" t="str">
        <f t="shared" si="28"/>
        <v/>
      </c>
      <c r="AF96" s="23" t="str">
        <f t="shared" si="35"/>
        <v/>
      </c>
      <c r="AG96" s="125" t="str">
        <f t="shared" si="29"/>
        <v/>
      </c>
      <c r="AH96" s="125"/>
    </row>
    <row r="97" spans="1:34" ht="30" customHeight="1" thickTop="1" thickBot="1">
      <c r="A97" s="165"/>
      <c r="B97" s="76"/>
      <c r="C97" s="76"/>
      <c r="D97" s="76"/>
      <c r="E97" s="76"/>
      <c r="F97" s="77" t="str">
        <f t="shared" si="30"/>
        <v/>
      </c>
      <c r="G97" s="78"/>
      <c r="H97" s="79"/>
      <c r="I97" s="80"/>
      <c r="J97" s="80"/>
      <c r="K97" s="81"/>
      <c r="L97" s="179" t="str">
        <f t="shared" si="22"/>
        <v/>
      </c>
      <c r="M97" s="83" t="str">
        <f t="shared" si="31"/>
        <v/>
      </c>
      <c r="N97" s="77" t="str">
        <f t="shared" si="32"/>
        <v/>
      </c>
      <c r="O97" s="78"/>
      <c r="P97" s="80"/>
      <c r="Q97" s="80"/>
      <c r="R97" s="80"/>
      <c r="S97" s="82" t="str">
        <f t="shared" si="23"/>
        <v/>
      </c>
      <c r="T97" s="101" t="str">
        <f t="shared" si="33"/>
        <v/>
      </c>
      <c r="U97" s="86" t="str">
        <f t="shared" si="24"/>
        <v/>
      </c>
      <c r="V97" s="87" t="str">
        <f t="shared" si="34"/>
        <v/>
      </c>
      <c r="W97" s="170"/>
      <c r="X97" s="118"/>
      <c r="Y97" s="44" t="str">
        <f t="shared" si="25"/>
        <v/>
      </c>
      <c r="Z97" s="118"/>
      <c r="AA97" s="44" t="str">
        <f t="shared" si="26"/>
        <v/>
      </c>
      <c r="AB97" s="44" t="str">
        <f t="shared" si="27"/>
        <v/>
      </c>
      <c r="AC97" s="102"/>
      <c r="AD97" s="129"/>
      <c r="AE97" s="177" t="str">
        <f t="shared" si="28"/>
        <v/>
      </c>
      <c r="AF97" s="23" t="str">
        <f t="shared" si="35"/>
        <v/>
      </c>
      <c r="AG97" s="125" t="str">
        <f t="shared" si="29"/>
        <v/>
      </c>
      <c r="AH97" s="125"/>
    </row>
    <row r="98" spans="1:34" ht="30" customHeight="1" thickTop="1" thickBot="1">
      <c r="A98" s="165"/>
      <c r="B98" s="76"/>
      <c r="C98" s="76"/>
      <c r="D98" s="76"/>
      <c r="E98" s="76"/>
      <c r="F98" s="77" t="str">
        <f t="shared" si="30"/>
        <v/>
      </c>
      <c r="G98" s="78"/>
      <c r="H98" s="79"/>
      <c r="I98" s="80"/>
      <c r="J98" s="80"/>
      <c r="K98" s="81"/>
      <c r="L98" s="179" t="str">
        <f t="shared" si="22"/>
        <v/>
      </c>
      <c r="M98" s="83" t="str">
        <f t="shared" si="31"/>
        <v/>
      </c>
      <c r="N98" s="77" t="str">
        <f t="shared" si="32"/>
        <v/>
      </c>
      <c r="O98" s="78"/>
      <c r="P98" s="80"/>
      <c r="Q98" s="80"/>
      <c r="R98" s="80"/>
      <c r="S98" s="82" t="str">
        <f t="shared" si="23"/>
        <v/>
      </c>
      <c r="T98" s="101" t="str">
        <f t="shared" si="33"/>
        <v/>
      </c>
      <c r="U98" s="86" t="str">
        <f t="shared" si="24"/>
        <v/>
      </c>
      <c r="V98" s="87" t="str">
        <f t="shared" si="34"/>
        <v/>
      </c>
      <c r="W98" s="170"/>
      <c r="X98" s="118"/>
      <c r="Y98" s="44" t="str">
        <f t="shared" si="25"/>
        <v/>
      </c>
      <c r="Z98" s="118"/>
      <c r="AA98" s="44" t="str">
        <f t="shared" si="26"/>
        <v/>
      </c>
      <c r="AB98" s="44" t="str">
        <f t="shared" si="27"/>
        <v/>
      </c>
      <c r="AC98" s="102"/>
      <c r="AD98" s="129"/>
      <c r="AE98" s="177" t="str">
        <f t="shared" si="28"/>
        <v/>
      </c>
      <c r="AF98" s="23" t="str">
        <f t="shared" si="35"/>
        <v/>
      </c>
      <c r="AG98" s="125" t="str">
        <f t="shared" si="29"/>
        <v/>
      </c>
      <c r="AH98" s="125"/>
    </row>
    <row r="99" spans="1:34" ht="30" customHeight="1" thickTop="1" thickBot="1">
      <c r="A99" s="165"/>
      <c r="B99" s="76"/>
      <c r="C99" s="76"/>
      <c r="D99" s="76"/>
      <c r="E99" s="76"/>
      <c r="F99" s="77" t="str">
        <f t="shared" si="30"/>
        <v/>
      </c>
      <c r="G99" s="78"/>
      <c r="H99" s="79"/>
      <c r="I99" s="80"/>
      <c r="J99" s="80"/>
      <c r="K99" s="81"/>
      <c r="L99" s="179" t="str">
        <f t="shared" si="22"/>
        <v/>
      </c>
      <c r="M99" s="83" t="str">
        <f t="shared" si="31"/>
        <v/>
      </c>
      <c r="N99" s="77" t="str">
        <f t="shared" si="32"/>
        <v/>
      </c>
      <c r="O99" s="78"/>
      <c r="P99" s="80"/>
      <c r="Q99" s="80"/>
      <c r="R99" s="80"/>
      <c r="S99" s="82" t="str">
        <f t="shared" si="23"/>
        <v/>
      </c>
      <c r="T99" s="101" t="str">
        <f t="shared" si="33"/>
        <v/>
      </c>
      <c r="U99" s="86" t="str">
        <f t="shared" si="24"/>
        <v/>
      </c>
      <c r="V99" s="87" t="str">
        <f t="shared" si="34"/>
        <v/>
      </c>
      <c r="W99" s="170"/>
      <c r="X99" s="118"/>
      <c r="Y99" s="44" t="str">
        <f t="shared" si="25"/>
        <v/>
      </c>
      <c r="Z99" s="118"/>
      <c r="AA99" s="44" t="str">
        <f t="shared" si="26"/>
        <v/>
      </c>
      <c r="AB99" s="44" t="str">
        <f t="shared" si="27"/>
        <v/>
      </c>
      <c r="AC99" s="102"/>
      <c r="AD99" s="129"/>
      <c r="AE99" s="177" t="str">
        <f t="shared" si="28"/>
        <v/>
      </c>
      <c r="AF99" s="23" t="str">
        <f t="shared" si="35"/>
        <v/>
      </c>
      <c r="AG99" s="125" t="str">
        <f t="shared" si="29"/>
        <v/>
      </c>
      <c r="AH99" s="125"/>
    </row>
    <row r="100" spans="1:34" ht="30" customHeight="1" thickTop="1" thickBot="1">
      <c r="A100" s="165"/>
      <c r="B100" s="76"/>
      <c r="C100" s="76"/>
      <c r="D100" s="76"/>
      <c r="E100" s="76"/>
      <c r="F100" s="77" t="str">
        <f t="shared" si="30"/>
        <v/>
      </c>
      <c r="G100" s="78"/>
      <c r="H100" s="79"/>
      <c r="I100" s="80"/>
      <c r="J100" s="80"/>
      <c r="K100" s="81"/>
      <c r="L100" s="179" t="str">
        <f t="shared" si="22"/>
        <v/>
      </c>
      <c r="M100" s="83" t="str">
        <f t="shared" si="31"/>
        <v/>
      </c>
      <c r="N100" s="77" t="str">
        <f t="shared" si="32"/>
        <v/>
      </c>
      <c r="O100" s="78"/>
      <c r="P100" s="80"/>
      <c r="Q100" s="80"/>
      <c r="R100" s="80"/>
      <c r="S100" s="82" t="str">
        <f t="shared" si="23"/>
        <v/>
      </c>
      <c r="T100" s="101" t="str">
        <f t="shared" si="33"/>
        <v/>
      </c>
      <c r="U100" s="86" t="str">
        <f t="shared" si="24"/>
        <v/>
      </c>
      <c r="V100" s="87" t="str">
        <f t="shared" si="34"/>
        <v/>
      </c>
      <c r="W100" s="170"/>
      <c r="X100" s="118"/>
      <c r="Y100" s="44" t="str">
        <f t="shared" si="25"/>
        <v/>
      </c>
      <c r="Z100" s="118"/>
      <c r="AA100" s="44" t="str">
        <f t="shared" si="26"/>
        <v/>
      </c>
      <c r="AB100" s="44" t="str">
        <f t="shared" si="27"/>
        <v/>
      </c>
      <c r="AC100" s="102"/>
      <c r="AD100" s="129"/>
      <c r="AE100" s="177" t="str">
        <f t="shared" si="28"/>
        <v/>
      </c>
      <c r="AF100" s="23" t="str">
        <f t="shared" si="35"/>
        <v/>
      </c>
      <c r="AG100" s="125" t="str">
        <f t="shared" si="29"/>
        <v/>
      </c>
      <c r="AH100" s="125"/>
    </row>
    <row r="101" spans="1:34" ht="30" customHeight="1" thickTop="1" thickBot="1">
      <c r="A101" s="165"/>
      <c r="B101" s="76"/>
      <c r="C101" s="76"/>
      <c r="D101" s="76"/>
      <c r="E101" s="76"/>
      <c r="F101" s="77" t="str">
        <f t="shared" si="30"/>
        <v/>
      </c>
      <c r="G101" s="78"/>
      <c r="H101" s="79"/>
      <c r="I101" s="80"/>
      <c r="J101" s="80"/>
      <c r="K101" s="81"/>
      <c r="L101" s="179" t="str">
        <f t="shared" ref="L101:L132" si="36">IF(AND(ISNUMBER(H101),ISNUMBER(J101),ISNUMBER(B101)),(J101-H101)/B101,"")</f>
        <v/>
      </c>
      <c r="M101" s="83" t="str">
        <f t="shared" si="31"/>
        <v/>
      </c>
      <c r="N101" s="77" t="str">
        <f t="shared" si="32"/>
        <v/>
      </c>
      <c r="O101" s="78"/>
      <c r="P101" s="80"/>
      <c r="Q101" s="80"/>
      <c r="R101" s="80"/>
      <c r="S101" s="82" t="str">
        <f t="shared" ref="S101:S132" si="37">IF(AND(ISNUMBER(Q101),ISNUMBER(R101),ISNUMBER(B101)),(R101-Q101)/B101,"")</f>
        <v/>
      </c>
      <c r="T101" s="101" t="str">
        <f t="shared" si="33"/>
        <v/>
      </c>
      <c r="U101" s="86" t="str">
        <f t="shared" ref="U101:U132" si="38">IF(AND(ISNUMBER(H101),ISNUMBER(B101)),H101+B101,"")</f>
        <v/>
      </c>
      <c r="V101" s="87" t="str">
        <f t="shared" si="34"/>
        <v/>
      </c>
      <c r="W101" s="170"/>
      <c r="X101" s="118"/>
      <c r="Y101" s="44" t="str">
        <f t="shared" ref="Y101:Y132" si="39">+IF(AND(ISNUMBER(X101),ISNUMBER(R101),ISNUMBER(H101),ISNUMBER(B101)),(X101-MAX(R101,H101))/B101,"")</f>
        <v/>
      </c>
      <c r="Z101" s="118"/>
      <c r="AA101" s="44" t="str">
        <f t="shared" ref="AA101:AA132" si="40">+IF(AND(ISNUMBER(Z101),ISNUMBER(X101),ISNUMBER(B101)),(Z101-X101)/B101,"")</f>
        <v/>
      </c>
      <c r="AB101" s="44" t="str">
        <f t="shared" ref="AB101:AB132" si="41">IF(AND(ISNUMBER(Z101),ISNUMBER(AC101),ISNUMBER(B101)),(AC101-Z101)/B101,"")</f>
        <v/>
      </c>
      <c r="AC101" s="102"/>
      <c r="AD101" s="129"/>
      <c r="AE101" s="177" t="str">
        <f t="shared" ref="AE101:AE132" si="42">IF(AND(ISNUMBER(H101),ISNUMBER(B101),ISNUMBER(AD101)),(AD101-H101)/B101,"")</f>
        <v/>
      </c>
      <c r="AF101" s="23" t="str">
        <f t="shared" si="35"/>
        <v/>
      </c>
      <c r="AG101" s="125" t="str">
        <f t="shared" ref="AG101:AG132" si="43">IF(AND(ISNUMBER(K101),ISNUMBER(AE101),AE101&gt;100%),K101*10%,"")</f>
        <v/>
      </c>
      <c r="AH101" s="125"/>
    </row>
    <row r="102" spans="1:34" ht="30" customHeight="1" thickTop="1" thickBot="1">
      <c r="A102" s="165"/>
      <c r="B102" s="76"/>
      <c r="C102" s="76"/>
      <c r="D102" s="76"/>
      <c r="E102" s="76"/>
      <c r="F102" s="77" t="str">
        <f t="shared" si="30"/>
        <v/>
      </c>
      <c r="G102" s="78"/>
      <c r="H102" s="79"/>
      <c r="I102" s="80"/>
      <c r="J102" s="80"/>
      <c r="K102" s="81"/>
      <c r="L102" s="179" t="str">
        <f t="shared" si="36"/>
        <v/>
      </c>
      <c r="M102" s="83" t="str">
        <f t="shared" si="31"/>
        <v/>
      </c>
      <c r="N102" s="77" t="str">
        <f t="shared" si="32"/>
        <v/>
      </c>
      <c r="O102" s="78"/>
      <c r="P102" s="80"/>
      <c r="Q102" s="80"/>
      <c r="R102" s="80"/>
      <c r="S102" s="82" t="str">
        <f t="shared" si="37"/>
        <v/>
      </c>
      <c r="T102" s="101" t="str">
        <f t="shared" si="33"/>
        <v/>
      </c>
      <c r="U102" s="86" t="str">
        <f t="shared" si="38"/>
        <v/>
      </c>
      <c r="V102" s="87" t="str">
        <f t="shared" si="34"/>
        <v/>
      </c>
      <c r="W102" s="170"/>
      <c r="X102" s="118"/>
      <c r="Y102" s="44" t="str">
        <f t="shared" si="39"/>
        <v/>
      </c>
      <c r="Z102" s="118"/>
      <c r="AA102" s="44" t="str">
        <f t="shared" si="40"/>
        <v/>
      </c>
      <c r="AB102" s="44" t="str">
        <f t="shared" si="41"/>
        <v/>
      </c>
      <c r="AC102" s="102"/>
      <c r="AD102" s="129"/>
      <c r="AE102" s="177" t="str">
        <f t="shared" si="42"/>
        <v/>
      </c>
      <c r="AF102" s="23" t="str">
        <f t="shared" si="35"/>
        <v/>
      </c>
      <c r="AG102" s="125" t="str">
        <f t="shared" si="43"/>
        <v/>
      </c>
      <c r="AH102" s="125"/>
    </row>
    <row r="103" spans="1:34" ht="30" customHeight="1" thickTop="1" thickBot="1">
      <c r="A103" s="165"/>
      <c r="B103" s="76"/>
      <c r="C103" s="76"/>
      <c r="D103" s="76"/>
      <c r="E103" s="76"/>
      <c r="F103" s="77" t="str">
        <f t="shared" si="30"/>
        <v/>
      </c>
      <c r="G103" s="78"/>
      <c r="H103" s="79"/>
      <c r="I103" s="80"/>
      <c r="J103" s="80"/>
      <c r="K103" s="81"/>
      <c r="L103" s="179" t="str">
        <f t="shared" si="36"/>
        <v/>
      </c>
      <c r="M103" s="83" t="str">
        <f t="shared" si="31"/>
        <v/>
      </c>
      <c r="N103" s="77" t="str">
        <f t="shared" si="32"/>
        <v/>
      </c>
      <c r="O103" s="78"/>
      <c r="P103" s="80"/>
      <c r="Q103" s="80"/>
      <c r="R103" s="80"/>
      <c r="S103" s="82" t="str">
        <f t="shared" si="37"/>
        <v/>
      </c>
      <c r="T103" s="101" t="str">
        <f t="shared" si="33"/>
        <v/>
      </c>
      <c r="U103" s="86" t="str">
        <f t="shared" si="38"/>
        <v/>
      </c>
      <c r="V103" s="87" t="str">
        <f t="shared" si="34"/>
        <v/>
      </c>
      <c r="W103" s="170"/>
      <c r="X103" s="118"/>
      <c r="Y103" s="44" t="str">
        <f t="shared" si="39"/>
        <v/>
      </c>
      <c r="Z103" s="118"/>
      <c r="AA103" s="44" t="str">
        <f t="shared" si="40"/>
        <v/>
      </c>
      <c r="AB103" s="44" t="str">
        <f t="shared" si="41"/>
        <v/>
      </c>
      <c r="AC103" s="102"/>
      <c r="AD103" s="129"/>
      <c r="AE103" s="177" t="str">
        <f t="shared" si="42"/>
        <v/>
      </c>
      <c r="AF103" s="23" t="str">
        <f t="shared" si="35"/>
        <v/>
      </c>
      <c r="AG103" s="125" t="str">
        <f t="shared" si="43"/>
        <v/>
      </c>
      <c r="AH103" s="125"/>
    </row>
    <row r="104" spans="1:34" ht="30" customHeight="1" thickTop="1" thickBot="1">
      <c r="A104" s="165"/>
      <c r="B104" s="76"/>
      <c r="C104" s="76"/>
      <c r="D104" s="76"/>
      <c r="E104" s="76"/>
      <c r="F104" s="77" t="str">
        <f t="shared" si="30"/>
        <v/>
      </c>
      <c r="G104" s="78"/>
      <c r="H104" s="79"/>
      <c r="I104" s="80"/>
      <c r="J104" s="80"/>
      <c r="K104" s="81"/>
      <c r="L104" s="179" t="str">
        <f t="shared" si="36"/>
        <v/>
      </c>
      <c r="M104" s="83" t="str">
        <f t="shared" si="31"/>
        <v/>
      </c>
      <c r="N104" s="77" t="str">
        <f t="shared" si="32"/>
        <v/>
      </c>
      <c r="O104" s="78"/>
      <c r="P104" s="80"/>
      <c r="Q104" s="80"/>
      <c r="R104" s="80"/>
      <c r="S104" s="82" t="str">
        <f t="shared" si="37"/>
        <v/>
      </c>
      <c r="T104" s="101" t="str">
        <f t="shared" si="33"/>
        <v/>
      </c>
      <c r="U104" s="86" t="str">
        <f t="shared" si="38"/>
        <v/>
      </c>
      <c r="V104" s="87" t="str">
        <f t="shared" si="34"/>
        <v/>
      </c>
      <c r="W104" s="170"/>
      <c r="X104" s="118"/>
      <c r="Y104" s="44" t="str">
        <f t="shared" si="39"/>
        <v/>
      </c>
      <c r="Z104" s="118"/>
      <c r="AA104" s="44" t="str">
        <f t="shared" si="40"/>
        <v/>
      </c>
      <c r="AB104" s="44" t="str">
        <f t="shared" si="41"/>
        <v/>
      </c>
      <c r="AC104" s="102"/>
      <c r="AD104" s="129"/>
      <c r="AE104" s="177" t="str">
        <f t="shared" si="42"/>
        <v/>
      </c>
      <c r="AF104" s="23" t="str">
        <f t="shared" si="35"/>
        <v/>
      </c>
      <c r="AG104" s="125" t="str">
        <f t="shared" si="43"/>
        <v/>
      </c>
      <c r="AH104" s="125"/>
    </row>
    <row r="105" spans="1:34" ht="30" customHeight="1" thickTop="1" thickBot="1">
      <c r="A105" s="165"/>
      <c r="B105" s="76"/>
      <c r="C105" s="76"/>
      <c r="D105" s="76"/>
      <c r="E105" s="76"/>
      <c r="F105" s="77" t="str">
        <f t="shared" si="30"/>
        <v/>
      </c>
      <c r="G105" s="78"/>
      <c r="H105" s="79"/>
      <c r="I105" s="80"/>
      <c r="J105" s="80"/>
      <c r="K105" s="81"/>
      <c r="L105" s="179" t="str">
        <f t="shared" si="36"/>
        <v/>
      </c>
      <c r="M105" s="83" t="str">
        <f t="shared" si="31"/>
        <v/>
      </c>
      <c r="N105" s="77" t="str">
        <f t="shared" si="32"/>
        <v/>
      </c>
      <c r="O105" s="78"/>
      <c r="P105" s="80"/>
      <c r="Q105" s="80"/>
      <c r="R105" s="80"/>
      <c r="S105" s="82" t="str">
        <f t="shared" si="37"/>
        <v/>
      </c>
      <c r="T105" s="101" t="str">
        <f t="shared" si="33"/>
        <v/>
      </c>
      <c r="U105" s="86" t="str">
        <f t="shared" si="38"/>
        <v/>
      </c>
      <c r="V105" s="87" t="str">
        <f t="shared" si="34"/>
        <v/>
      </c>
      <c r="W105" s="170"/>
      <c r="X105" s="118"/>
      <c r="Y105" s="44" t="str">
        <f t="shared" si="39"/>
        <v/>
      </c>
      <c r="Z105" s="118"/>
      <c r="AA105" s="44" t="str">
        <f t="shared" si="40"/>
        <v/>
      </c>
      <c r="AB105" s="44" t="str">
        <f t="shared" si="41"/>
        <v/>
      </c>
      <c r="AC105" s="102"/>
      <c r="AD105" s="129"/>
      <c r="AE105" s="177" t="str">
        <f t="shared" si="42"/>
        <v/>
      </c>
      <c r="AF105" s="23" t="str">
        <f t="shared" si="35"/>
        <v/>
      </c>
      <c r="AG105" s="125" t="str">
        <f t="shared" si="43"/>
        <v/>
      </c>
      <c r="AH105" s="125"/>
    </row>
    <row r="106" spans="1:34" ht="30" customHeight="1" thickTop="1" thickBot="1">
      <c r="A106" s="165"/>
      <c r="B106" s="76"/>
      <c r="C106" s="76"/>
      <c r="D106" s="76"/>
      <c r="E106" s="76"/>
      <c r="F106" s="77" t="str">
        <f t="shared" si="30"/>
        <v/>
      </c>
      <c r="G106" s="78"/>
      <c r="H106" s="79"/>
      <c r="I106" s="80"/>
      <c r="J106" s="80"/>
      <c r="K106" s="81"/>
      <c r="L106" s="179" t="str">
        <f t="shared" si="36"/>
        <v/>
      </c>
      <c r="M106" s="83" t="str">
        <f t="shared" si="31"/>
        <v/>
      </c>
      <c r="N106" s="77" t="str">
        <f t="shared" si="32"/>
        <v/>
      </c>
      <c r="O106" s="78"/>
      <c r="P106" s="80"/>
      <c r="Q106" s="80"/>
      <c r="R106" s="80"/>
      <c r="S106" s="82" t="str">
        <f t="shared" si="37"/>
        <v/>
      </c>
      <c r="T106" s="101" t="str">
        <f t="shared" si="33"/>
        <v/>
      </c>
      <c r="U106" s="86" t="str">
        <f t="shared" si="38"/>
        <v/>
      </c>
      <c r="V106" s="87" t="str">
        <f t="shared" si="34"/>
        <v/>
      </c>
      <c r="W106" s="170"/>
      <c r="X106" s="118"/>
      <c r="Y106" s="44" t="str">
        <f t="shared" si="39"/>
        <v/>
      </c>
      <c r="Z106" s="118"/>
      <c r="AA106" s="44" t="str">
        <f t="shared" si="40"/>
        <v/>
      </c>
      <c r="AB106" s="44" t="str">
        <f t="shared" si="41"/>
        <v/>
      </c>
      <c r="AC106" s="102"/>
      <c r="AD106" s="129"/>
      <c r="AE106" s="177" t="str">
        <f t="shared" si="42"/>
        <v/>
      </c>
      <c r="AF106" s="23" t="str">
        <f t="shared" si="35"/>
        <v/>
      </c>
      <c r="AG106" s="125" t="str">
        <f t="shared" si="43"/>
        <v/>
      </c>
      <c r="AH106" s="125"/>
    </row>
    <row r="107" spans="1:34" ht="30" customHeight="1" thickTop="1" thickBot="1">
      <c r="A107" s="165"/>
      <c r="B107" s="76"/>
      <c r="C107" s="76"/>
      <c r="D107" s="76"/>
      <c r="E107" s="76"/>
      <c r="F107" s="77" t="str">
        <f t="shared" si="30"/>
        <v/>
      </c>
      <c r="G107" s="78"/>
      <c r="H107" s="79"/>
      <c r="I107" s="80"/>
      <c r="J107" s="80"/>
      <c r="K107" s="81"/>
      <c r="L107" s="179" t="str">
        <f t="shared" si="36"/>
        <v/>
      </c>
      <c r="M107" s="83" t="str">
        <f t="shared" si="31"/>
        <v/>
      </c>
      <c r="N107" s="77" t="str">
        <f t="shared" si="32"/>
        <v/>
      </c>
      <c r="O107" s="78"/>
      <c r="P107" s="80"/>
      <c r="Q107" s="80"/>
      <c r="R107" s="80"/>
      <c r="S107" s="82" t="str">
        <f t="shared" si="37"/>
        <v/>
      </c>
      <c r="T107" s="101" t="str">
        <f t="shared" si="33"/>
        <v/>
      </c>
      <c r="U107" s="86" t="str">
        <f t="shared" si="38"/>
        <v/>
      </c>
      <c r="V107" s="87" t="str">
        <f t="shared" si="34"/>
        <v/>
      </c>
      <c r="W107" s="170"/>
      <c r="X107" s="118"/>
      <c r="Y107" s="44" t="str">
        <f t="shared" si="39"/>
        <v/>
      </c>
      <c r="Z107" s="118"/>
      <c r="AA107" s="44" t="str">
        <f t="shared" si="40"/>
        <v/>
      </c>
      <c r="AB107" s="44" t="str">
        <f t="shared" si="41"/>
        <v/>
      </c>
      <c r="AC107" s="102"/>
      <c r="AD107" s="129"/>
      <c r="AE107" s="177" t="str">
        <f t="shared" si="42"/>
        <v/>
      </c>
      <c r="AF107" s="23" t="str">
        <f t="shared" si="35"/>
        <v/>
      </c>
      <c r="AG107" s="125" t="str">
        <f t="shared" si="43"/>
        <v/>
      </c>
      <c r="AH107" s="125"/>
    </row>
    <row r="108" spans="1:34" ht="30" customHeight="1" thickTop="1" thickBot="1">
      <c r="A108" s="165"/>
      <c r="B108" s="76"/>
      <c r="C108" s="76"/>
      <c r="D108" s="76"/>
      <c r="E108" s="76"/>
      <c r="F108" s="77" t="str">
        <f t="shared" si="30"/>
        <v/>
      </c>
      <c r="G108" s="78"/>
      <c r="H108" s="79"/>
      <c r="I108" s="80"/>
      <c r="J108" s="80"/>
      <c r="K108" s="81"/>
      <c r="L108" s="179" t="str">
        <f t="shared" si="36"/>
        <v/>
      </c>
      <c r="M108" s="83" t="str">
        <f t="shared" si="31"/>
        <v/>
      </c>
      <c r="N108" s="77" t="str">
        <f t="shared" si="32"/>
        <v/>
      </c>
      <c r="O108" s="78"/>
      <c r="P108" s="80"/>
      <c r="Q108" s="80"/>
      <c r="R108" s="80"/>
      <c r="S108" s="82" t="str">
        <f t="shared" si="37"/>
        <v/>
      </c>
      <c r="T108" s="101" t="str">
        <f t="shared" si="33"/>
        <v/>
      </c>
      <c r="U108" s="86" t="str">
        <f t="shared" si="38"/>
        <v/>
      </c>
      <c r="V108" s="87" t="str">
        <f t="shared" si="34"/>
        <v/>
      </c>
      <c r="W108" s="170"/>
      <c r="X108" s="118"/>
      <c r="Y108" s="44" t="str">
        <f t="shared" si="39"/>
        <v/>
      </c>
      <c r="Z108" s="118"/>
      <c r="AA108" s="44" t="str">
        <f t="shared" si="40"/>
        <v/>
      </c>
      <c r="AB108" s="44" t="str">
        <f t="shared" si="41"/>
        <v/>
      </c>
      <c r="AC108" s="102"/>
      <c r="AD108" s="129"/>
      <c r="AE108" s="177" t="str">
        <f t="shared" si="42"/>
        <v/>
      </c>
      <c r="AF108" s="23" t="str">
        <f t="shared" si="35"/>
        <v/>
      </c>
      <c r="AG108" s="125" t="str">
        <f t="shared" si="43"/>
        <v/>
      </c>
      <c r="AH108" s="125"/>
    </row>
    <row r="109" spans="1:34" ht="30" customHeight="1" thickTop="1" thickBot="1">
      <c r="A109" s="165"/>
      <c r="B109" s="76"/>
      <c r="C109" s="76"/>
      <c r="D109" s="76"/>
      <c r="E109" s="76"/>
      <c r="F109" s="77" t="str">
        <f t="shared" si="30"/>
        <v/>
      </c>
      <c r="G109" s="78"/>
      <c r="H109" s="79"/>
      <c r="I109" s="80"/>
      <c r="J109" s="80"/>
      <c r="K109" s="81"/>
      <c r="L109" s="179" t="str">
        <f t="shared" si="36"/>
        <v/>
      </c>
      <c r="M109" s="83" t="str">
        <f t="shared" si="31"/>
        <v/>
      </c>
      <c r="N109" s="77" t="str">
        <f t="shared" si="32"/>
        <v/>
      </c>
      <c r="O109" s="78"/>
      <c r="P109" s="80"/>
      <c r="Q109" s="80"/>
      <c r="R109" s="80"/>
      <c r="S109" s="82" t="str">
        <f t="shared" si="37"/>
        <v/>
      </c>
      <c r="T109" s="101" t="str">
        <f t="shared" si="33"/>
        <v/>
      </c>
      <c r="U109" s="86" t="str">
        <f t="shared" si="38"/>
        <v/>
      </c>
      <c r="V109" s="87" t="str">
        <f t="shared" si="34"/>
        <v/>
      </c>
      <c r="W109" s="170"/>
      <c r="X109" s="118"/>
      <c r="Y109" s="44" t="str">
        <f t="shared" si="39"/>
        <v/>
      </c>
      <c r="Z109" s="118"/>
      <c r="AA109" s="44" t="str">
        <f t="shared" si="40"/>
        <v/>
      </c>
      <c r="AB109" s="44" t="str">
        <f t="shared" si="41"/>
        <v/>
      </c>
      <c r="AC109" s="102"/>
      <c r="AD109" s="129"/>
      <c r="AE109" s="177" t="str">
        <f t="shared" si="42"/>
        <v/>
      </c>
      <c r="AF109" s="23" t="str">
        <f t="shared" si="35"/>
        <v/>
      </c>
      <c r="AG109" s="125" t="str">
        <f t="shared" si="43"/>
        <v/>
      </c>
      <c r="AH109" s="125"/>
    </row>
    <row r="110" spans="1:34" ht="30" customHeight="1" thickTop="1" thickBot="1">
      <c r="A110" s="165"/>
      <c r="B110" s="76"/>
      <c r="C110" s="76"/>
      <c r="D110" s="76"/>
      <c r="E110" s="76"/>
      <c r="F110" s="77" t="str">
        <f t="shared" si="30"/>
        <v/>
      </c>
      <c r="G110" s="78"/>
      <c r="H110" s="79"/>
      <c r="I110" s="80"/>
      <c r="J110" s="80"/>
      <c r="K110" s="81"/>
      <c r="L110" s="179" t="str">
        <f t="shared" si="36"/>
        <v/>
      </c>
      <c r="M110" s="83" t="str">
        <f t="shared" si="31"/>
        <v/>
      </c>
      <c r="N110" s="77" t="str">
        <f t="shared" si="32"/>
        <v/>
      </c>
      <c r="O110" s="78"/>
      <c r="P110" s="80"/>
      <c r="Q110" s="80"/>
      <c r="R110" s="80"/>
      <c r="S110" s="82" t="str">
        <f t="shared" si="37"/>
        <v/>
      </c>
      <c r="T110" s="101" t="str">
        <f t="shared" si="33"/>
        <v/>
      </c>
      <c r="U110" s="86" t="str">
        <f t="shared" si="38"/>
        <v/>
      </c>
      <c r="V110" s="87" t="str">
        <f t="shared" si="34"/>
        <v/>
      </c>
      <c r="W110" s="170"/>
      <c r="X110" s="118"/>
      <c r="Y110" s="44" t="str">
        <f t="shared" si="39"/>
        <v/>
      </c>
      <c r="Z110" s="118"/>
      <c r="AA110" s="44" t="str">
        <f t="shared" si="40"/>
        <v/>
      </c>
      <c r="AB110" s="44" t="str">
        <f t="shared" si="41"/>
        <v/>
      </c>
      <c r="AC110" s="102"/>
      <c r="AD110" s="129"/>
      <c r="AE110" s="177" t="str">
        <f t="shared" si="42"/>
        <v/>
      </c>
      <c r="AF110" s="23" t="str">
        <f t="shared" si="35"/>
        <v/>
      </c>
      <c r="AG110" s="125" t="str">
        <f t="shared" si="43"/>
        <v/>
      </c>
      <c r="AH110" s="125"/>
    </row>
    <row r="111" spans="1:34" ht="30" customHeight="1" thickTop="1" thickBot="1">
      <c r="A111" s="165"/>
      <c r="B111" s="76"/>
      <c r="C111" s="76"/>
      <c r="D111" s="76"/>
      <c r="E111" s="76"/>
      <c r="F111" s="77" t="str">
        <f t="shared" si="30"/>
        <v/>
      </c>
      <c r="G111" s="78"/>
      <c r="H111" s="79"/>
      <c r="I111" s="80"/>
      <c r="J111" s="80"/>
      <c r="K111" s="81"/>
      <c r="L111" s="179" t="str">
        <f t="shared" si="36"/>
        <v/>
      </c>
      <c r="M111" s="83" t="str">
        <f t="shared" si="31"/>
        <v/>
      </c>
      <c r="N111" s="77" t="str">
        <f t="shared" si="32"/>
        <v/>
      </c>
      <c r="O111" s="78"/>
      <c r="P111" s="80"/>
      <c r="Q111" s="80"/>
      <c r="R111" s="80"/>
      <c r="S111" s="82" t="str">
        <f t="shared" si="37"/>
        <v/>
      </c>
      <c r="T111" s="101" t="str">
        <f t="shared" si="33"/>
        <v/>
      </c>
      <c r="U111" s="86" t="str">
        <f t="shared" si="38"/>
        <v/>
      </c>
      <c r="V111" s="87" t="str">
        <f t="shared" si="34"/>
        <v/>
      </c>
      <c r="W111" s="170"/>
      <c r="X111" s="118"/>
      <c r="Y111" s="44" t="str">
        <f t="shared" si="39"/>
        <v/>
      </c>
      <c r="Z111" s="118"/>
      <c r="AA111" s="44" t="str">
        <f t="shared" si="40"/>
        <v/>
      </c>
      <c r="AB111" s="44" t="str">
        <f t="shared" si="41"/>
        <v/>
      </c>
      <c r="AC111" s="102"/>
      <c r="AD111" s="129"/>
      <c r="AE111" s="177" t="str">
        <f t="shared" si="42"/>
        <v/>
      </c>
      <c r="AF111" s="23" t="str">
        <f t="shared" si="35"/>
        <v/>
      </c>
      <c r="AG111" s="125" t="str">
        <f t="shared" si="43"/>
        <v/>
      </c>
      <c r="AH111" s="125"/>
    </row>
    <row r="112" spans="1:34" ht="30" customHeight="1" thickTop="1" thickBot="1">
      <c r="A112" s="165"/>
      <c r="B112" s="76"/>
      <c r="C112" s="76"/>
      <c r="D112" s="76"/>
      <c r="E112" s="76"/>
      <c r="F112" s="77" t="str">
        <f t="shared" si="30"/>
        <v/>
      </c>
      <c r="G112" s="78"/>
      <c r="H112" s="79"/>
      <c r="I112" s="80"/>
      <c r="J112" s="80"/>
      <c r="K112" s="81"/>
      <c r="L112" s="179" t="str">
        <f t="shared" si="36"/>
        <v/>
      </c>
      <c r="M112" s="83" t="str">
        <f t="shared" si="31"/>
        <v/>
      </c>
      <c r="N112" s="77" t="str">
        <f t="shared" si="32"/>
        <v/>
      </c>
      <c r="O112" s="78"/>
      <c r="P112" s="80"/>
      <c r="Q112" s="80"/>
      <c r="R112" s="80"/>
      <c r="S112" s="82" t="str">
        <f t="shared" si="37"/>
        <v/>
      </c>
      <c r="T112" s="101" t="str">
        <f t="shared" si="33"/>
        <v/>
      </c>
      <c r="U112" s="86" t="str">
        <f t="shared" si="38"/>
        <v/>
      </c>
      <c r="V112" s="87" t="str">
        <f t="shared" si="34"/>
        <v/>
      </c>
      <c r="W112" s="170"/>
      <c r="X112" s="118"/>
      <c r="Y112" s="44" t="str">
        <f t="shared" si="39"/>
        <v/>
      </c>
      <c r="Z112" s="118"/>
      <c r="AA112" s="44" t="str">
        <f t="shared" si="40"/>
        <v/>
      </c>
      <c r="AB112" s="44" t="str">
        <f t="shared" si="41"/>
        <v/>
      </c>
      <c r="AC112" s="102"/>
      <c r="AD112" s="129"/>
      <c r="AE112" s="177" t="str">
        <f t="shared" si="42"/>
        <v/>
      </c>
      <c r="AF112" s="23" t="str">
        <f t="shared" si="35"/>
        <v/>
      </c>
      <c r="AG112" s="125" t="str">
        <f t="shared" si="43"/>
        <v/>
      </c>
      <c r="AH112" s="125"/>
    </row>
    <row r="113" spans="1:34" ht="30" customHeight="1" thickTop="1" thickBot="1">
      <c r="A113" s="165"/>
      <c r="B113" s="76"/>
      <c r="C113" s="76"/>
      <c r="D113" s="76"/>
      <c r="E113" s="76"/>
      <c r="F113" s="77" t="str">
        <f t="shared" si="30"/>
        <v/>
      </c>
      <c r="G113" s="78"/>
      <c r="H113" s="79"/>
      <c r="I113" s="80"/>
      <c r="J113" s="80"/>
      <c r="K113" s="81"/>
      <c r="L113" s="179" t="str">
        <f t="shared" si="36"/>
        <v/>
      </c>
      <c r="M113" s="83" t="str">
        <f t="shared" si="31"/>
        <v/>
      </c>
      <c r="N113" s="77" t="str">
        <f t="shared" si="32"/>
        <v/>
      </c>
      <c r="O113" s="78"/>
      <c r="P113" s="80"/>
      <c r="Q113" s="80"/>
      <c r="R113" s="80"/>
      <c r="S113" s="82" t="str">
        <f t="shared" si="37"/>
        <v/>
      </c>
      <c r="T113" s="101" t="str">
        <f t="shared" si="33"/>
        <v/>
      </c>
      <c r="U113" s="86" t="str">
        <f t="shared" si="38"/>
        <v/>
      </c>
      <c r="V113" s="87" t="str">
        <f t="shared" si="34"/>
        <v/>
      </c>
      <c r="W113" s="170"/>
      <c r="X113" s="118"/>
      <c r="Y113" s="44" t="str">
        <f t="shared" si="39"/>
        <v/>
      </c>
      <c r="Z113" s="118"/>
      <c r="AA113" s="44" t="str">
        <f t="shared" si="40"/>
        <v/>
      </c>
      <c r="AB113" s="44" t="str">
        <f t="shared" si="41"/>
        <v/>
      </c>
      <c r="AC113" s="102"/>
      <c r="AD113" s="129"/>
      <c r="AE113" s="177" t="str">
        <f t="shared" si="42"/>
        <v/>
      </c>
      <c r="AF113" s="23" t="str">
        <f t="shared" si="35"/>
        <v/>
      </c>
      <c r="AG113" s="125" t="str">
        <f t="shared" si="43"/>
        <v/>
      </c>
      <c r="AH113" s="125"/>
    </row>
    <row r="114" spans="1:34" ht="30" customHeight="1" thickTop="1" thickBot="1">
      <c r="A114" s="165"/>
      <c r="B114" s="76"/>
      <c r="C114" s="76"/>
      <c r="D114" s="76"/>
      <c r="E114" s="76"/>
      <c r="F114" s="77" t="str">
        <f t="shared" si="30"/>
        <v/>
      </c>
      <c r="G114" s="78"/>
      <c r="H114" s="79"/>
      <c r="I114" s="80"/>
      <c r="J114" s="80"/>
      <c r="K114" s="81"/>
      <c r="L114" s="179" t="str">
        <f t="shared" si="36"/>
        <v/>
      </c>
      <c r="M114" s="83" t="str">
        <f t="shared" si="31"/>
        <v/>
      </c>
      <c r="N114" s="77" t="str">
        <f t="shared" si="32"/>
        <v/>
      </c>
      <c r="O114" s="78"/>
      <c r="P114" s="80"/>
      <c r="Q114" s="80"/>
      <c r="R114" s="80"/>
      <c r="S114" s="82" t="str">
        <f t="shared" si="37"/>
        <v/>
      </c>
      <c r="T114" s="101" t="str">
        <f t="shared" si="33"/>
        <v/>
      </c>
      <c r="U114" s="86" t="str">
        <f t="shared" si="38"/>
        <v/>
      </c>
      <c r="V114" s="87" t="str">
        <f t="shared" si="34"/>
        <v/>
      </c>
      <c r="W114" s="170"/>
      <c r="X114" s="118"/>
      <c r="Y114" s="44" t="str">
        <f t="shared" si="39"/>
        <v/>
      </c>
      <c r="Z114" s="118"/>
      <c r="AA114" s="44" t="str">
        <f t="shared" si="40"/>
        <v/>
      </c>
      <c r="AB114" s="44" t="str">
        <f t="shared" si="41"/>
        <v/>
      </c>
      <c r="AC114" s="102"/>
      <c r="AD114" s="129"/>
      <c r="AE114" s="177" t="str">
        <f t="shared" si="42"/>
        <v/>
      </c>
      <c r="AF114" s="23" t="str">
        <f t="shared" si="35"/>
        <v/>
      </c>
      <c r="AG114" s="125" t="str">
        <f t="shared" si="43"/>
        <v/>
      </c>
      <c r="AH114" s="125"/>
    </row>
    <row r="115" spans="1:34" ht="30" customHeight="1" thickTop="1" thickBot="1">
      <c r="A115" s="165"/>
      <c r="B115" s="76"/>
      <c r="C115" s="76"/>
      <c r="D115" s="76"/>
      <c r="E115" s="76"/>
      <c r="F115" s="77" t="str">
        <f t="shared" si="30"/>
        <v/>
      </c>
      <c r="G115" s="78"/>
      <c r="H115" s="79"/>
      <c r="I115" s="80"/>
      <c r="J115" s="80"/>
      <c r="K115" s="81"/>
      <c r="L115" s="179" t="str">
        <f t="shared" si="36"/>
        <v/>
      </c>
      <c r="M115" s="83" t="str">
        <f t="shared" si="31"/>
        <v/>
      </c>
      <c r="N115" s="77" t="str">
        <f t="shared" si="32"/>
        <v/>
      </c>
      <c r="O115" s="78"/>
      <c r="P115" s="80"/>
      <c r="Q115" s="80"/>
      <c r="R115" s="80"/>
      <c r="S115" s="82" t="str">
        <f t="shared" si="37"/>
        <v/>
      </c>
      <c r="T115" s="101" t="str">
        <f t="shared" si="33"/>
        <v/>
      </c>
      <c r="U115" s="86" t="str">
        <f t="shared" si="38"/>
        <v/>
      </c>
      <c r="V115" s="87" t="str">
        <f t="shared" si="34"/>
        <v/>
      </c>
      <c r="W115" s="170"/>
      <c r="X115" s="118"/>
      <c r="Y115" s="44" t="str">
        <f t="shared" si="39"/>
        <v/>
      </c>
      <c r="Z115" s="118"/>
      <c r="AA115" s="44" t="str">
        <f t="shared" si="40"/>
        <v/>
      </c>
      <c r="AB115" s="44" t="str">
        <f t="shared" si="41"/>
        <v/>
      </c>
      <c r="AC115" s="102"/>
      <c r="AD115" s="129"/>
      <c r="AE115" s="177" t="str">
        <f t="shared" si="42"/>
        <v/>
      </c>
      <c r="AF115" s="23" t="str">
        <f t="shared" si="35"/>
        <v/>
      </c>
      <c r="AG115" s="125" t="str">
        <f t="shared" si="43"/>
        <v/>
      </c>
      <c r="AH115" s="125"/>
    </row>
    <row r="116" spans="1:34" ht="30" customHeight="1" thickTop="1" thickBot="1">
      <c r="A116" s="165"/>
      <c r="B116" s="76"/>
      <c r="C116" s="76"/>
      <c r="D116" s="76"/>
      <c r="E116" s="76"/>
      <c r="F116" s="77" t="str">
        <f t="shared" si="30"/>
        <v/>
      </c>
      <c r="G116" s="78"/>
      <c r="H116" s="79"/>
      <c r="I116" s="80"/>
      <c r="J116" s="80"/>
      <c r="K116" s="81"/>
      <c r="L116" s="179" t="str">
        <f t="shared" si="36"/>
        <v/>
      </c>
      <c r="M116" s="83" t="str">
        <f t="shared" si="31"/>
        <v/>
      </c>
      <c r="N116" s="77" t="str">
        <f t="shared" si="32"/>
        <v/>
      </c>
      <c r="O116" s="78"/>
      <c r="P116" s="80"/>
      <c r="Q116" s="80"/>
      <c r="R116" s="80"/>
      <c r="S116" s="82" t="str">
        <f t="shared" si="37"/>
        <v/>
      </c>
      <c r="T116" s="101" t="str">
        <f t="shared" si="33"/>
        <v/>
      </c>
      <c r="U116" s="86" t="str">
        <f t="shared" si="38"/>
        <v/>
      </c>
      <c r="V116" s="87" t="str">
        <f t="shared" si="34"/>
        <v/>
      </c>
      <c r="W116" s="170"/>
      <c r="X116" s="118"/>
      <c r="Y116" s="44" t="str">
        <f t="shared" si="39"/>
        <v/>
      </c>
      <c r="Z116" s="118"/>
      <c r="AA116" s="44" t="str">
        <f t="shared" si="40"/>
        <v/>
      </c>
      <c r="AB116" s="44" t="str">
        <f t="shared" si="41"/>
        <v/>
      </c>
      <c r="AC116" s="102"/>
      <c r="AD116" s="129"/>
      <c r="AE116" s="177" t="str">
        <f t="shared" si="42"/>
        <v/>
      </c>
      <c r="AF116" s="23" t="str">
        <f t="shared" si="35"/>
        <v/>
      </c>
      <c r="AG116" s="125" t="str">
        <f t="shared" si="43"/>
        <v/>
      </c>
      <c r="AH116" s="125"/>
    </row>
    <row r="117" spans="1:34" ht="30" customHeight="1" thickTop="1" thickBot="1">
      <c r="A117" s="165"/>
      <c r="B117" s="76"/>
      <c r="C117" s="76"/>
      <c r="D117" s="76"/>
      <c r="E117" s="76"/>
      <c r="F117" s="77" t="str">
        <f t="shared" si="30"/>
        <v/>
      </c>
      <c r="G117" s="78"/>
      <c r="H117" s="79"/>
      <c r="I117" s="80"/>
      <c r="J117" s="80"/>
      <c r="K117" s="81"/>
      <c r="L117" s="179" t="str">
        <f t="shared" si="36"/>
        <v/>
      </c>
      <c r="M117" s="83" t="str">
        <f t="shared" si="31"/>
        <v/>
      </c>
      <c r="N117" s="77" t="str">
        <f t="shared" si="32"/>
        <v/>
      </c>
      <c r="O117" s="78"/>
      <c r="P117" s="80"/>
      <c r="Q117" s="80"/>
      <c r="R117" s="80"/>
      <c r="S117" s="82" t="str">
        <f t="shared" si="37"/>
        <v/>
      </c>
      <c r="T117" s="101" t="str">
        <f t="shared" si="33"/>
        <v/>
      </c>
      <c r="U117" s="86" t="str">
        <f t="shared" si="38"/>
        <v/>
      </c>
      <c r="V117" s="87" t="str">
        <f t="shared" si="34"/>
        <v/>
      </c>
      <c r="W117" s="170"/>
      <c r="X117" s="118"/>
      <c r="Y117" s="44" t="str">
        <f t="shared" si="39"/>
        <v/>
      </c>
      <c r="Z117" s="118"/>
      <c r="AA117" s="44" t="str">
        <f t="shared" si="40"/>
        <v/>
      </c>
      <c r="AB117" s="44" t="str">
        <f t="shared" si="41"/>
        <v/>
      </c>
      <c r="AC117" s="102"/>
      <c r="AD117" s="129"/>
      <c r="AE117" s="177" t="str">
        <f t="shared" si="42"/>
        <v/>
      </c>
      <c r="AF117" s="23" t="str">
        <f t="shared" si="35"/>
        <v/>
      </c>
      <c r="AG117" s="125" t="str">
        <f t="shared" si="43"/>
        <v/>
      </c>
      <c r="AH117" s="125"/>
    </row>
    <row r="118" spans="1:34" ht="30" customHeight="1" thickTop="1" thickBot="1">
      <c r="A118" s="165"/>
      <c r="B118" s="76"/>
      <c r="C118" s="76"/>
      <c r="D118" s="76"/>
      <c r="E118" s="76"/>
      <c r="F118" s="77" t="str">
        <f t="shared" si="30"/>
        <v/>
      </c>
      <c r="G118" s="78"/>
      <c r="H118" s="79"/>
      <c r="I118" s="80"/>
      <c r="J118" s="80"/>
      <c r="K118" s="81"/>
      <c r="L118" s="179" t="str">
        <f t="shared" si="36"/>
        <v/>
      </c>
      <c r="M118" s="83" t="str">
        <f t="shared" si="31"/>
        <v/>
      </c>
      <c r="N118" s="77" t="str">
        <f t="shared" si="32"/>
        <v/>
      </c>
      <c r="O118" s="78"/>
      <c r="P118" s="80"/>
      <c r="Q118" s="80"/>
      <c r="R118" s="80"/>
      <c r="S118" s="82" t="str">
        <f t="shared" si="37"/>
        <v/>
      </c>
      <c r="T118" s="101" t="str">
        <f t="shared" si="33"/>
        <v/>
      </c>
      <c r="U118" s="86" t="str">
        <f t="shared" si="38"/>
        <v/>
      </c>
      <c r="V118" s="87" t="str">
        <f t="shared" si="34"/>
        <v/>
      </c>
      <c r="W118" s="170"/>
      <c r="X118" s="118"/>
      <c r="Y118" s="44" t="str">
        <f t="shared" si="39"/>
        <v/>
      </c>
      <c r="Z118" s="118"/>
      <c r="AA118" s="44" t="str">
        <f t="shared" si="40"/>
        <v/>
      </c>
      <c r="AB118" s="44" t="str">
        <f t="shared" si="41"/>
        <v/>
      </c>
      <c r="AC118" s="102"/>
      <c r="AD118" s="129"/>
      <c r="AE118" s="177" t="str">
        <f t="shared" si="42"/>
        <v/>
      </c>
      <c r="AF118" s="23" t="str">
        <f t="shared" si="35"/>
        <v/>
      </c>
      <c r="AG118" s="125" t="str">
        <f t="shared" si="43"/>
        <v/>
      </c>
      <c r="AH118" s="125"/>
    </row>
    <row r="119" spans="1:34" ht="30" customHeight="1" thickTop="1" thickBot="1">
      <c r="A119" s="165"/>
      <c r="B119" s="76"/>
      <c r="C119" s="76"/>
      <c r="D119" s="76"/>
      <c r="E119" s="76"/>
      <c r="F119" s="77" t="str">
        <f t="shared" si="30"/>
        <v/>
      </c>
      <c r="G119" s="78"/>
      <c r="H119" s="79"/>
      <c r="I119" s="80"/>
      <c r="J119" s="80"/>
      <c r="K119" s="81"/>
      <c r="L119" s="179" t="str">
        <f t="shared" si="36"/>
        <v/>
      </c>
      <c r="M119" s="83" t="str">
        <f t="shared" si="31"/>
        <v/>
      </c>
      <c r="N119" s="77" t="str">
        <f t="shared" si="32"/>
        <v/>
      </c>
      <c r="O119" s="78"/>
      <c r="P119" s="80"/>
      <c r="Q119" s="80"/>
      <c r="R119" s="80"/>
      <c r="S119" s="82" t="str">
        <f t="shared" si="37"/>
        <v/>
      </c>
      <c r="T119" s="101" t="str">
        <f t="shared" si="33"/>
        <v/>
      </c>
      <c r="U119" s="86" t="str">
        <f t="shared" si="38"/>
        <v/>
      </c>
      <c r="V119" s="87" t="str">
        <f t="shared" si="34"/>
        <v/>
      </c>
      <c r="W119" s="170"/>
      <c r="X119" s="118"/>
      <c r="Y119" s="44" t="str">
        <f t="shared" si="39"/>
        <v/>
      </c>
      <c r="Z119" s="118"/>
      <c r="AA119" s="44" t="str">
        <f t="shared" si="40"/>
        <v/>
      </c>
      <c r="AB119" s="44" t="str">
        <f t="shared" si="41"/>
        <v/>
      </c>
      <c r="AC119" s="102"/>
      <c r="AD119" s="129"/>
      <c r="AE119" s="177" t="str">
        <f t="shared" si="42"/>
        <v/>
      </c>
      <c r="AF119" s="23" t="str">
        <f t="shared" si="35"/>
        <v/>
      </c>
      <c r="AG119" s="125" t="str">
        <f t="shared" si="43"/>
        <v/>
      </c>
      <c r="AH119" s="125"/>
    </row>
    <row r="120" spans="1:34" ht="30" customHeight="1" thickTop="1" thickBot="1">
      <c r="A120" s="165"/>
      <c r="B120" s="76"/>
      <c r="C120" s="76"/>
      <c r="D120" s="76"/>
      <c r="E120" s="76"/>
      <c r="F120" s="77" t="str">
        <f t="shared" si="30"/>
        <v/>
      </c>
      <c r="G120" s="78"/>
      <c r="H120" s="79"/>
      <c r="I120" s="80"/>
      <c r="J120" s="80"/>
      <c r="K120" s="81"/>
      <c r="L120" s="179" t="str">
        <f t="shared" si="36"/>
        <v/>
      </c>
      <c r="M120" s="83" t="str">
        <f t="shared" si="31"/>
        <v/>
      </c>
      <c r="N120" s="77" t="str">
        <f t="shared" si="32"/>
        <v/>
      </c>
      <c r="O120" s="78"/>
      <c r="P120" s="80"/>
      <c r="Q120" s="80"/>
      <c r="R120" s="80"/>
      <c r="S120" s="82" t="str">
        <f t="shared" si="37"/>
        <v/>
      </c>
      <c r="T120" s="101" t="str">
        <f t="shared" si="33"/>
        <v/>
      </c>
      <c r="U120" s="86" t="str">
        <f t="shared" si="38"/>
        <v/>
      </c>
      <c r="V120" s="87" t="str">
        <f t="shared" si="34"/>
        <v/>
      </c>
      <c r="W120" s="170"/>
      <c r="X120" s="118"/>
      <c r="Y120" s="44" t="str">
        <f t="shared" si="39"/>
        <v/>
      </c>
      <c r="Z120" s="118"/>
      <c r="AA120" s="44" t="str">
        <f t="shared" si="40"/>
        <v/>
      </c>
      <c r="AB120" s="44" t="str">
        <f t="shared" si="41"/>
        <v/>
      </c>
      <c r="AC120" s="102"/>
      <c r="AD120" s="129"/>
      <c r="AE120" s="177" t="str">
        <f t="shared" si="42"/>
        <v/>
      </c>
      <c r="AF120" s="23" t="str">
        <f t="shared" si="35"/>
        <v/>
      </c>
      <c r="AG120" s="125" t="str">
        <f t="shared" si="43"/>
        <v/>
      </c>
      <c r="AH120" s="125"/>
    </row>
    <row r="121" spans="1:34" ht="30" customHeight="1" thickTop="1" thickBot="1">
      <c r="A121" s="165"/>
      <c r="B121" s="76"/>
      <c r="C121" s="76"/>
      <c r="D121" s="76"/>
      <c r="E121" s="76"/>
      <c r="F121" s="77" t="str">
        <f t="shared" si="30"/>
        <v/>
      </c>
      <c r="G121" s="78"/>
      <c r="H121" s="79"/>
      <c r="I121" s="80"/>
      <c r="J121" s="80"/>
      <c r="K121" s="81"/>
      <c r="L121" s="179" t="str">
        <f t="shared" si="36"/>
        <v/>
      </c>
      <c r="M121" s="83" t="str">
        <f t="shared" si="31"/>
        <v/>
      </c>
      <c r="N121" s="77" t="str">
        <f t="shared" si="32"/>
        <v/>
      </c>
      <c r="O121" s="78"/>
      <c r="P121" s="80"/>
      <c r="Q121" s="80"/>
      <c r="R121" s="80"/>
      <c r="S121" s="82" t="str">
        <f t="shared" si="37"/>
        <v/>
      </c>
      <c r="T121" s="101" t="str">
        <f t="shared" si="33"/>
        <v/>
      </c>
      <c r="U121" s="86" t="str">
        <f t="shared" si="38"/>
        <v/>
      </c>
      <c r="V121" s="87" t="str">
        <f t="shared" si="34"/>
        <v/>
      </c>
      <c r="W121" s="170"/>
      <c r="X121" s="118"/>
      <c r="Y121" s="44" t="str">
        <f t="shared" si="39"/>
        <v/>
      </c>
      <c r="Z121" s="118"/>
      <c r="AA121" s="44" t="str">
        <f t="shared" si="40"/>
        <v/>
      </c>
      <c r="AB121" s="44" t="str">
        <f t="shared" si="41"/>
        <v/>
      </c>
      <c r="AC121" s="102"/>
      <c r="AD121" s="129"/>
      <c r="AE121" s="177" t="str">
        <f t="shared" si="42"/>
        <v/>
      </c>
      <c r="AF121" s="23" t="str">
        <f t="shared" si="35"/>
        <v/>
      </c>
      <c r="AG121" s="125" t="str">
        <f t="shared" si="43"/>
        <v/>
      </c>
      <c r="AH121" s="125"/>
    </row>
    <row r="122" spans="1:34" ht="30" customHeight="1" thickTop="1" thickBot="1">
      <c r="A122" s="165"/>
      <c r="B122" s="76"/>
      <c r="C122" s="76"/>
      <c r="D122" s="76"/>
      <c r="E122" s="76"/>
      <c r="F122" s="77" t="str">
        <f t="shared" si="30"/>
        <v/>
      </c>
      <c r="G122" s="78"/>
      <c r="H122" s="79"/>
      <c r="I122" s="80"/>
      <c r="J122" s="80"/>
      <c r="K122" s="81"/>
      <c r="L122" s="179" t="str">
        <f t="shared" si="36"/>
        <v/>
      </c>
      <c r="M122" s="83" t="str">
        <f t="shared" si="31"/>
        <v/>
      </c>
      <c r="N122" s="77" t="str">
        <f t="shared" si="32"/>
        <v/>
      </c>
      <c r="O122" s="78"/>
      <c r="P122" s="80"/>
      <c r="Q122" s="80"/>
      <c r="R122" s="80"/>
      <c r="S122" s="82" t="str">
        <f t="shared" si="37"/>
        <v/>
      </c>
      <c r="T122" s="101" t="str">
        <f t="shared" si="33"/>
        <v/>
      </c>
      <c r="U122" s="86" t="str">
        <f t="shared" si="38"/>
        <v/>
      </c>
      <c r="V122" s="87" t="str">
        <f t="shared" si="34"/>
        <v/>
      </c>
      <c r="W122" s="170"/>
      <c r="X122" s="118"/>
      <c r="Y122" s="44" t="str">
        <f t="shared" si="39"/>
        <v/>
      </c>
      <c r="Z122" s="118"/>
      <c r="AA122" s="44" t="str">
        <f t="shared" si="40"/>
        <v/>
      </c>
      <c r="AB122" s="44" t="str">
        <f t="shared" si="41"/>
        <v/>
      </c>
      <c r="AC122" s="102"/>
      <c r="AD122" s="129"/>
      <c r="AE122" s="177" t="str">
        <f t="shared" si="42"/>
        <v/>
      </c>
      <c r="AF122" s="23" t="str">
        <f t="shared" si="35"/>
        <v/>
      </c>
      <c r="AG122" s="125" t="str">
        <f t="shared" si="43"/>
        <v/>
      </c>
      <c r="AH122" s="125"/>
    </row>
    <row r="123" spans="1:34" ht="30" customHeight="1" thickTop="1" thickBot="1">
      <c r="A123" s="165"/>
      <c r="B123" s="76"/>
      <c r="C123" s="76"/>
      <c r="D123" s="76"/>
      <c r="E123" s="76"/>
      <c r="F123" s="77" t="str">
        <f t="shared" si="30"/>
        <v/>
      </c>
      <c r="G123" s="78"/>
      <c r="H123" s="79"/>
      <c r="I123" s="80"/>
      <c r="J123" s="80"/>
      <c r="K123" s="81"/>
      <c r="L123" s="179" t="str">
        <f t="shared" si="36"/>
        <v/>
      </c>
      <c r="M123" s="83" t="str">
        <f t="shared" si="31"/>
        <v/>
      </c>
      <c r="N123" s="77" t="str">
        <f t="shared" si="32"/>
        <v/>
      </c>
      <c r="O123" s="78"/>
      <c r="P123" s="80"/>
      <c r="Q123" s="80"/>
      <c r="R123" s="80"/>
      <c r="S123" s="82" t="str">
        <f t="shared" si="37"/>
        <v/>
      </c>
      <c r="T123" s="101" t="str">
        <f t="shared" si="33"/>
        <v/>
      </c>
      <c r="U123" s="86" t="str">
        <f t="shared" si="38"/>
        <v/>
      </c>
      <c r="V123" s="87" t="str">
        <f t="shared" si="34"/>
        <v/>
      </c>
      <c r="W123" s="170"/>
      <c r="X123" s="118"/>
      <c r="Y123" s="44" t="str">
        <f t="shared" si="39"/>
        <v/>
      </c>
      <c r="Z123" s="118"/>
      <c r="AA123" s="44" t="str">
        <f t="shared" si="40"/>
        <v/>
      </c>
      <c r="AB123" s="44" t="str">
        <f t="shared" si="41"/>
        <v/>
      </c>
      <c r="AC123" s="102"/>
      <c r="AD123" s="129"/>
      <c r="AE123" s="177" t="str">
        <f t="shared" si="42"/>
        <v/>
      </c>
      <c r="AF123" s="23" t="str">
        <f t="shared" si="35"/>
        <v/>
      </c>
      <c r="AG123" s="125" t="str">
        <f t="shared" si="43"/>
        <v/>
      </c>
      <c r="AH123" s="125"/>
    </row>
    <row r="124" spans="1:34" ht="30" customHeight="1" thickTop="1" thickBot="1">
      <c r="A124" s="165"/>
      <c r="B124" s="76"/>
      <c r="C124" s="76"/>
      <c r="D124" s="76"/>
      <c r="E124" s="76"/>
      <c r="F124" s="77" t="str">
        <f t="shared" si="30"/>
        <v/>
      </c>
      <c r="G124" s="78"/>
      <c r="H124" s="79"/>
      <c r="I124" s="80"/>
      <c r="J124" s="80"/>
      <c r="K124" s="81"/>
      <c r="L124" s="179" t="str">
        <f t="shared" si="36"/>
        <v/>
      </c>
      <c r="M124" s="83" t="str">
        <f t="shared" si="31"/>
        <v/>
      </c>
      <c r="N124" s="77" t="str">
        <f t="shared" si="32"/>
        <v/>
      </c>
      <c r="O124" s="78"/>
      <c r="P124" s="80"/>
      <c r="Q124" s="80"/>
      <c r="R124" s="80"/>
      <c r="S124" s="82" t="str">
        <f t="shared" si="37"/>
        <v/>
      </c>
      <c r="T124" s="101" t="str">
        <f t="shared" si="33"/>
        <v/>
      </c>
      <c r="U124" s="86" t="str">
        <f t="shared" si="38"/>
        <v/>
      </c>
      <c r="V124" s="87" t="str">
        <f t="shared" si="34"/>
        <v/>
      </c>
      <c r="W124" s="170"/>
      <c r="X124" s="118"/>
      <c r="Y124" s="44" t="str">
        <f t="shared" si="39"/>
        <v/>
      </c>
      <c r="Z124" s="118"/>
      <c r="AA124" s="44" t="str">
        <f t="shared" si="40"/>
        <v/>
      </c>
      <c r="AB124" s="44" t="str">
        <f t="shared" si="41"/>
        <v/>
      </c>
      <c r="AC124" s="102"/>
      <c r="AD124" s="129"/>
      <c r="AE124" s="177" t="str">
        <f t="shared" si="42"/>
        <v/>
      </c>
      <c r="AF124" s="23" t="str">
        <f t="shared" si="35"/>
        <v/>
      </c>
      <c r="AG124" s="125" t="str">
        <f t="shared" si="43"/>
        <v/>
      </c>
      <c r="AH124" s="125"/>
    </row>
    <row r="125" spans="1:34" ht="30" customHeight="1" thickTop="1" thickBot="1">
      <c r="A125" s="165"/>
      <c r="B125" s="76"/>
      <c r="C125" s="76"/>
      <c r="D125" s="76"/>
      <c r="E125" s="76"/>
      <c r="F125" s="77" t="str">
        <f t="shared" si="30"/>
        <v/>
      </c>
      <c r="G125" s="78"/>
      <c r="H125" s="79"/>
      <c r="I125" s="80"/>
      <c r="J125" s="80"/>
      <c r="K125" s="81"/>
      <c r="L125" s="179" t="str">
        <f t="shared" si="36"/>
        <v/>
      </c>
      <c r="M125" s="83" t="str">
        <f t="shared" si="31"/>
        <v/>
      </c>
      <c r="N125" s="77" t="str">
        <f t="shared" si="32"/>
        <v/>
      </c>
      <c r="O125" s="78"/>
      <c r="P125" s="80"/>
      <c r="Q125" s="80"/>
      <c r="R125" s="80"/>
      <c r="S125" s="82" t="str">
        <f t="shared" si="37"/>
        <v/>
      </c>
      <c r="T125" s="101" t="str">
        <f t="shared" si="33"/>
        <v/>
      </c>
      <c r="U125" s="86" t="str">
        <f t="shared" si="38"/>
        <v/>
      </c>
      <c r="V125" s="87" t="str">
        <f t="shared" si="34"/>
        <v/>
      </c>
      <c r="W125" s="170"/>
      <c r="X125" s="118"/>
      <c r="Y125" s="44" t="str">
        <f t="shared" si="39"/>
        <v/>
      </c>
      <c r="Z125" s="118"/>
      <c r="AA125" s="44" t="str">
        <f t="shared" si="40"/>
        <v/>
      </c>
      <c r="AB125" s="44" t="str">
        <f t="shared" si="41"/>
        <v/>
      </c>
      <c r="AC125" s="102"/>
      <c r="AD125" s="129"/>
      <c r="AE125" s="177" t="str">
        <f t="shared" si="42"/>
        <v/>
      </c>
      <c r="AF125" s="23" t="str">
        <f t="shared" si="35"/>
        <v/>
      </c>
      <c r="AG125" s="125" t="str">
        <f t="shared" si="43"/>
        <v/>
      </c>
      <c r="AH125" s="125"/>
    </row>
    <row r="126" spans="1:34" ht="30" customHeight="1" thickTop="1" thickBot="1">
      <c r="A126" s="165"/>
      <c r="B126" s="76"/>
      <c r="C126" s="76"/>
      <c r="D126" s="76"/>
      <c r="E126" s="76"/>
      <c r="F126" s="77" t="str">
        <f t="shared" si="30"/>
        <v/>
      </c>
      <c r="G126" s="78"/>
      <c r="H126" s="79"/>
      <c r="I126" s="80"/>
      <c r="J126" s="80"/>
      <c r="K126" s="81"/>
      <c r="L126" s="179" t="str">
        <f t="shared" si="36"/>
        <v/>
      </c>
      <c r="M126" s="83" t="str">
        <f t="shared" si="31"/>
        <v/>
      </c>
      <c r="N126" s="77" t="str">
        <f t="shared" si="32"/>
        <v/>
      </c>
      <c r="O126" s="78"/>
      <c r="P126" s="80"/>
      <c r="Q126" s="80"/>
      <c r="R126" s="80"/>
      <c r="S126" s="82" t="str">
        <f t="shared" si="37"/>
        <v/>
      </c>
      <c r="T126" s="101" t="str">
        <f t="shared" si="33"/>
        <v/>
      </c>
      <c r="U126" s="86" t="str">
        <f t="shared" si="38"/>
        <v/>
      </c>
      <c r="V126" s="87" t="str">
        <f t="shared" si="34"/>
        <v/>
      </c>
      <c r="W126" s="170"/>
      <c r="X126" s="118"/>
      <c r="Y126" s="44" t="str">
        <f t="shared" si="39"/>
        <v/>
      </c>
      <c r="Z126" s="118"/>
      <c r="AA126" s="44" t="str">
        <f t="shared" si="40"/>
        <v/>
      </c>
      <c r="AB126" s="44" t="str">
        <f t="shared" si="41"/>
        <v/>
      </c>
      <c r="AC126" s="102"/>
      <c r="AD126" s="129"/>
      <c r="AE126" s="177" t="str">
        <f t="shared" si="42"/>
        <v/>
      </c>
      <c r="AF126" s="23" t="str">
        <f t="shared" si="35"/>
        <v/>
      </c>
      <c r="AG126" s="125" t="str">
        <f t="shared" si="43"/>
        <v/>
      </c>
      <c r="AH126" s="125"/>
    </row>
    <row r="127" spans="1:34" ht="30" customHeight="1" thickTop="1" thickBot="1">
      <c r="A127" s="165"/>
      <c r="B127" s="76"/>
      <c r="C127" s="76"/>
      <c r="D127" s="76"/>
      <c r="E127" s="76"/>
      <c r="F127" s="77" t="str">
        <f t="shared" si="30"/>
        <v/>
      </c>
      <c r="G127" s="78"/>
      <c r="H127" s="79"/>
      <c r="I127" s="80"/>
      <c r="J127" s="80"/>
      <c r="K127" s="81"/>
      <c r="L127" s="179" t="str">
        <f t="shared" si="36"/>
        <v/>
      </c>
      <c r="M127" s="83" t="str">
        <f t="shared" si="31"/>
        <v/>
      </c>
      <c r="N127" s="77" t="str">
        <f t="shared" si="32"/>
        <v/>
      </c>
      <c r="O127" s="78"/>
      <c r="P127" s="80"/>
      <c r="Q127" s="80"/>
      <c r="R127" s="80"/>
      <c r="S127" s="82" t="str">
        <f t="shared" si="37"/>
        <v/>
      </c>
      <c r="T127" s="101" t="str">
        <f t="shared" si="33"/>
        <v/>
      </c>
      <c r="U127" s="86" t="str">
        <f t="shared" si="38"/>
        <v/>
      </c>
      <c r="V127" s="87" t="str">
        <f t="shared" si="34"/>
        <v/>
      </c>
      <c r="W127" s="170"/>
      <c r="X127" s="118"/>
      <c r="Y127" s="44" t="str">
        <f t="shared" si="39"/>
        <v/>
      </c>
      <c r="Z127" s="118"/>
      <c r="AA127" s="44" t="str">
        <f t="shared" si="40"/>
        <v/>
      </c>
      <c r="AB127" s="44" t="str">
        <f t="shared" si="41"/>
        <v/>
      </c>
      <c r="AC127" s="102"/>
      <c r="AD127" s="129"/>
      <c r="AE127" s="177" t="str">
        <f t="shared" si="42"/>
        <v/>
      </c>
      <c r="AF127" s="23" t="str">
        <f t="shared" si="35"/>
        <v/>
      </c>
      <c r="AG127" s="125" t="str">
        <f t="shared" si="43"/>
        <v/>
      </c>
      <c r="AH127" s="125"/>
    </row>
    <row r="128" spans="1:34" ht="30" customHeight="1" thickTop="1" thickBot="1">
      <c r="A128" s="165"/>
      <c r="B128" s="76"/>
      <c r="C128" s="76"/>
      <c r="D128" s="76"/>
      <c r="E128" s="76"/>
      <c r="F128" s="77" t="str">
        <f t="shared" si="30"/>
        <v/>
      </c>
      <c r="G128" s="78"/>
      <c r="H128" s="79"/>
      <c r="I128" s="80"/>
      <c r="J128" s="80"/>
      <c r="K128" s="81"/>
      <c r="L128" s="179" t="str">
        <f t="shared" si="36"/>
        <v/>
      </c>
      <c r="M128" s="83" t="str">
        <f t="shared" si="31"/>
        <v/>
      </c>
      <c r="N128" s="77" t="str">
        <f t="shared" si="32"/>
        <v/>
      </c>
      <c r="O128" s="78"/>
      <c r="P128" s="80"/>
      <c r="Q128" s="80"/>
      <c r="R128" s="80"/>
      <c r="S128" s="82" t="str">
        <f t="shared" si="37"/>
        <v/>
      </c>
      <c r="T128" s="101" t="str">
        <f t="shared" si="33"/>
        <v/>
      </c>
      <c r="U128" s="86" t="str">
        <f t="shared" si="38"/>
        <v/>
      </c>
      <c r="V128" s="87" t="str">
        <f t="shared" si="34"/>
        <v/>
      </c>
      <c r="W128" s="170"/>
      <c r="X128" s="118"/>
      <c r="Y128" s="44" t="str">
        <f t="shared" si="39"/>
        <v/>
      </c>
      <c r="Z128" s="118"/>
      <c r="AA128" s="44" t="str">
        <f t="shared" si="40"/>
        <v/>
      </c>
      <c r="AB128" s="44" t="str">
        <f t="shared" si="41"/>
        <v/>
      </c>
      <c r="AC128" s="102"/>
      <c r="AD128" s="129"/>
      <c r="AE128" s="177" t="str">
        <f t="shared" si="42"/>
        <v/>
      </c>
      <c r="AF128" s="23" t="str">
        <f t="shared" si="35"/>
        <v/>
      </c>
      <c r="AG128" s="125" t="str">
        <f t="shared" si="43"/>
        <v/>
      </c>
      <c r="AH128" s="125"/>
    </row>
    <row r="129" spans="1:34" ht="30" customHeight="1" thickTop="1" thickBot="1">
      <c r="A129" s="165"/>
      <c r="B129" s="76"/>
      <c r="C129" s="76"/>
      <c r="D129" s="76"/>
      <c r="E129" s="76"/>
      <c r="F129" s="77" t="str">
        <f t="shared" si="30"/>
        <v/>
      </c>
      <c r="G129" s="78"/>
      <c r="H129" s="79"/>
      <c r="I129" s="80"/>
      <c r="J129" s="80"/>
      <c r="K129" s="81"/>
      <c r="L129" s="179" t="str">
        <f t="shared" si="36"/>
        <v/>
      </c>
      <c r="M129" s="83" t="str">
        <f t="shared" si="31"/>
        <v/>
      </c>
      <c r="N129" s="77" t="str">
        <f t="shared" si="32"/>
        <v/>
      </c>
      <c r="O129" s="78"/>
      <c r="P129" s="80"/>
      <c r="Q129" s="80"/>
      <c r="R129" s="80"/>
      <c r="S129" s="82" t="str">
        <f t="shared" si="37"/>
        <v/>
      </c>
      <c r="T129" s="101" t="str">
        <f t="shared" si="33"/>
        <v/>
      </c>
      <c r="U129" s="86" t="str">
        <f t="shared" si="38"/>
        <v/>
      </c>
      <c r="V129" s="87" t="str">
        <f t="shared" si="34"/>
        <v/>
      </c>
      <c r="W129" s="170"/>
      <c r="X129" s="118"/>
      <c r="Y129" s="44" t="str">
        <f t="shared" si="39"/>
        <v/>
      </c>
      <c r="Z129" s="118"/>
      <c r="AA129" s="44" t="str">
        <f t="shared" si="40"/>
        <v/>
      </c>
      <c r="AB129" s="44" t="str">
        <f t="shared" si="41"/>
        <v/>
      </c>
      <c r="AC129" s="102"/>
      <c r="AD129" s="129"/>
      <c r="AE129" s="177" t="str">
        <f t="shared" si="42"/>
        <v/>
      </c>
      <c r="AF129" s="23" t="str">
        <f t="shared" si="35"/>
        <v/>
      </c>
      <c r="AG129" s="125" t="str">
        <f t="shared" si="43"/>
        <v/>
      </c>
      <c r="AH129" s="125"/>
    </row>
    <row r="130" spans="1:34" ht="30" customHeight="1" thickTop="1" thickBot="1">
      <c r="A130" s="165"/>
      <c r="B130" s="76"/>
      <c r="C130" s="76"/>
      <c r="D130" s="76"/>
      <c r="E130" s="76"/>
      <c r="F130" s="77" t="str">
        <f t="shared" si="30"/>
        <v/>
      </c>
      <c r="G130" s="78"/>
      <c r="H130" s="79"/>
      <c r="I130" s="80"/>
      <c r="J130" s="80"/>
      <c r="K130" s="81"/>
      <c r="L130" s="179" t="str">
        <f t="shared" si="36"/>
        <v/>
      </c>
      <c r="M130" s="83" t="str">
        <f t="shared" si="31"/>
        <v/>
      </c>
      <c r="N130" s="77" t="str">
        <f t="shared" si="32"/>
        <v/>
      </c>
      <c r="O130" s="78"/>
      <c r="P130" s="80"/>
      <c r="Q130" s="80"/>
      <c r="R130" s="80"/>
      <c r="S130" s="82" t="str">
        <f t="shared" si="37"/>
        <v/>
      </c>
      <c r="T130" s="101" t="str">
        <f t="shared" si="33"/>
        <v/>
      </c>
      <c r="U130" s="86" t="str">
        <f t="shared" si="38"/>
        <v/>
      </c>
      <c r="V130" s="87" t="str">
        <f t="shared" si="34"/>
        <v/>
      </c>
      <c r="W130" s="170"/>
      <c r="X130" s="118"/>
      <c r="Y130" s="44" t="str">
        <f t="shared" si="39"/>
        <v/>
      </c>
      <c r="Z130" s="118"/>
      <c r="AA130" s="44" t="str">
        <f t="shared" si="40"/>
        <v/>
      </c>
      <c r="AB130" s="44" t="str">
        <f t="shared" si="41"/>
        <v/>
      </c>
      <c r="AC130" s="102"/>
      <c r="AD130" s="129"/>
      <c r="AE130" s="177" t="str">
        <f t="shared" si="42"/>
        <v/>
      </c>
      <c r="AF130" s="23" t="str">
        <f t="shared" si="35"/>
        <v/>
      </c>
      <c r="AG130" s="125" t="str">
        <f t="shared" si="43"/>
        <v/>
      </c>
      <c r="AH130" s="125"/>
    </row>
    <row r="131" spans="1:34" ht="30" customHeight="1" thickTop="1" thickBot="1">
      <c r="A131" s="165"/>
      <c r="B131" s="76"/>
      <c r="C131" s="76"/>
      <c r="D131" s="76"/>
      <c r="E131" s="76"/>
      <c r="F131" s="77" t="str">
        <f t="shared" si="30"/>
        <v/>
      </c>
      <c r="G131" s="78"/>
      <c r="H131" s="79"/>
      <c r="I131" s="80"/>
      <c r="J131" s="80"/>
      <c r="K131" s="81"/>
      <c r="L131" s="179" t="str">
        <f t="shared" si="36"/>
        <v/>
      </c>
      <c r="M131" s="83" t="str">
        <f t="shared" si="31"/>
        <v/>
      </c>
      <c r="N131" s="77" t="str">
        <f t="shared" si="32"/>
        <v/>
      </c>
      <c r="O131" s="78"/>
      <c r="P131" s="80"/>
      <c r="Q131" s="80"/>
      <c r="R131" s="80"/>
      <c r="S131" s="82" t="str">
        <f t="shared" si="37"/>
        <v/>
      </c>
      <c r="T131" s="101" t="str">
        <f t="shared" si="33"/>
        <v/>
      </c>
      <c r="U131" s="86" t="str">
        <f t="shared" si="38"/>
        <v/>
      </c>
      <c r="V131" s="87" t="str">
        <f t="shared" si="34"/>
        <v/>
      </c>
      <c r="W131" s="170"/>
      <c r="X131" s="118"/>
      <c r="Y131" s="44" t="str">
        <f t="shared" si="39"/>
        <v/>
      </c>
      <c r="Z131" s="118"/>
      <c r="AA131" s="44" t="str">
        <f t="shared" si="40"/>
        <v/>
      </c>
      <c r="AB131" s="44" t="str">
        <f t="shared" si="41"/>
        <v/>
      </c>
      <c r="AC131" s="102"/>
      <c r="AD131" s="129"/>
      <c r="AE131" s="177" t="str">
        <f t="shared" si="42"/>
        <v/>
      </c>
      <c r="AF131" s="23" t="str">
        <f t="shared" si="35"/>
        <v/>
      </c>
      <c r="AG131" s="125" t="str">
        <f t="shared" si="43"/>
        <v/>
      </c>
      <c r="AH131" s="125"/>
    </row>
    <row r="132" spans="1:34" ht="30" customHeight="1" thickTop="1" thickBot="1">
      <c r="A132" s="165"/>
      <c r="B132" s="76"/>
      <c r="C132" s="76"/>
      <c r="D132" s="76"/>
      <c r="E132" s="76"/>
      <c r="F132" s="77" t="str">
        <f t="shared" si="30"/>
        <v/>
      </c>
      <c r="G132" s="78"/>
      <c r="H132" s="79"/>
      <c r="I132" s="80"/>
      <c r="J132" s="80"/>
      <c r="K132" s="81"/>
      <c r="L132" s="179" t="str">
        <f t="shared" si="36"/>
        <v/>
      </c>
      <c r="M132" s="83" t="str">
        <f t="shared" si="31"/>
        <v/>
      </c>
      <c r="N132" s="77" t="str">
        <f t="shared" si="32"/>
        <v/>
      </c>
      <c r="O132" s="78"/>
      <c r="P132" s="80"/>
      <c r="Q132" s="80"/>
      <c r="R132" s="80"/>
      <c r="S132" s="82" t="str">
        <f t="shared" si="37"/>
        <v/>
      </c>
      <c r="T132" s="101" t="str">
        <f t="shared" si="33"/>
        <v/>
      </c>
      <c r="U132" s="86" t="str">
        <f t="shared" si="38"/>
        <v/>
      </c>
      <c r="V132" s="87" t="str">
        <f t="shared" si="34"/>
        <v/>
      </c>
      <c r="W132" s="170"/>
      <c r="X132" s="118"/>
      <c r="Y132" s="44" t="str">
        <f t="shared" si="39"/>
        <v/>
      </c>
      <c r="Z132" s="118"/>
      <c r="AA132" s="44" t="str">
        <f t="shared" si="40"/>
        <v/>
      </c>
      <c r="AB132" s="44" t="str">
        <f t="shared" si="41"/>
        <v/>
      </c>
      <c r="AC132" s="102"/>
      <c r="AD132" s="129"/>
      <c r="AE132" s="177" t="str">
        <f t="shared" si="42"/>
        <v/>
      </c>
      <c r="AF132" s="23" t="str">
        <f t="shared" si="35"/>
        <v/>
      </c>
      <c r="AG132" s="125" t="str">
        <f t="shared" si="43"/>
        <v/>
      </c>
      <c r="AH132" s="125"/>
    </row>
    <row r="133" spans="1:34" ht="30" customHeight="1" thickTop="1" thickBot="1">
      <c r="A133" s="165"/>
      <c r="B133" s="76"/>
      <c r="C133" s="76"/>
      <c r="D133" s="76"/>
      <c r="E133" s="76"/>
      <c r="F133" s="77" t="str">
        <f t="shared" si="30"/>
        <v/>
      </c>
      <c r="G133" s="78"/>
      <c r="H133" s="79"/>
      <c r="I133" s="80"/>
      <c r="J133" s="80"/>
      <c r="K133" s="81"/>
      <c r="L133" s="179" t="str">
        <f t="shared" ref="L133:L164" si="44">IF(AND(ISNUMBER(H133),ISNUMBER(J133),ISNUMBER(B133)),(J133-H133)/B133,"")</f>
        <v/>
      </c>
      <c r="M133" s="83" t="str">
        <f t="shared" si="31"/>
        <v/>
      </c>
      <c r="N133" s="77" t="str">
        <f t="shared" si="32"/>
        <v/>
      </c>
      <c r="O133" s="78"/>
      <c r="P133" s="80"/>
      <c r="Q133" s="80"/>
      <c r="R133" s="80"/>
      <c r="S133" s="82" t="str">
        <f t="shared" ref="S133:S164" si="45">IF(AND(ISNUMBER(Q133),ISNUMBER(R133),ISNUMBER(B133)),(R133-Q133)/B133,"")</f>
        <v/>
      </c>
      <c r="T133" s="101" t="str">
        <f t="shared" si="33"/>
        <v/>
      </c>
      <c r="U133" s="86" t="str">
        <f t="shared" ref="U133:U164" si="46">IF(AND(ISNUMBER(H133),ISNUMBER(B133)),H133+B133,"")</f>
        <v/>
      </c>
      <c r="V133" s="87" t="str">
        <f t="shared" si="34"/>
        <v/>
      </c>
      <c r="W133" s="170"/>
      <c r="X133" s="118"/>
      <c r="Y133" s="44" t="str">
        <f t="shared" ref="Y133:Y164" si="47">+IF(AND(ISNUMBER(X133),ISNUMBER(R133),ISNUMBER(H133),ISNUMBER(B133)),(X133-MAX(R133,H133))/B133,"")</f>
        <v/>
      </c>
      <c r="Z133" s="118"/>
      <c r="AA133" s="44" t="str">
        <f t="shared" ref="AA133:AA164" si="48">+IF(AND(ISNUMBER(Z133),ISNUMBER(X133),ISNUMBER(B133)),(Z133-X133)/B133,"")</f>
        <v/>
      </c>
      <c r="AB133" s="44" t="str">
        <f t="shared" ref="AB133:AB164" si="49">IF(AND(ISNUMBER(Z133),ISNUMBER(AC133),ISNUMBER(B133)),(AC133-Z133)/B133,"")</f>
        <v/>
      </c>
      <c r="AC133" s="102"/>
      <c r="AD133" s="129"/>
      <c r="AE133" s="177" t="str">
        <f t="shared" ref="AE133:AE164" si="50">IF(AND(ISNUMBER(H133),ISNUMBER(B133),ISNUMBER(AD133)),(AD133-H133)/B133,"")</f>
        <v/>
      </c>
      <c r="AF133" s="23" t="str">
        <f t="shared" si="35"/>
        <v/>
      </c>
      <c r="AG133" s="125" t="str">
        <f t="shared" ref="AG133:AG164" si="51">IF(AND(ISNUMBER(K133),ISNUMBER(AE133),AE133&gt;100%),K133*10%,"")</f>
        <v/>
      </c>
      <c r="AH133" s="125"/>
    </row>
    <row r="134" spans="1:34" ht="30" customHeight="1" thickTop="1" thickBot="1">
      <c r="A134" s="165"/>
      <c r="B134" s="76"/>
      <c r="C134" s="76"/>
      <c r="D134" s="76"/>
      <c r="E134" s="76"/>
      <c r="F134" s="77" t="str">
        <f t="shared" ref="F134:F181" si="52">IF(AND(ISBLANK(J134),ISNUMBER(I134),ISNUMBER(P134)),"Réclamer Réception",IF(AND(ISNUMBER(P134),ISBLANK(I134),ISBLANK(J134)),"Absence de Réception",IF(AND(ISNUMBER(I134),ISNUMBER(J134),ISNUMBER(P134)),"OK","")))</f>
        <v/>
      </c>
      <c r="G134" s="78"/>
      <c r="H134" s="79"/>
      <c r="I134" s="80"/>
      <c r="J134" s="80"/>
      <c r="K134" s="81"/>
      <c r="L134" s="179" t="str">
        <f t="shared" si="44"/>
        <v/>
      </c>
      <c r="M134" s="83" t="str">
        <f t="shared" ref="M134:M181" si="53">IF(AND(L134&lt;75%,ISNUMBER(L134)),"à temps",IF(L134="","","Retard de paiement éventuel dû au retard du traitement de la réception"))</f>
        <v/>
      </c>
      <c r="N134" s="77" t="str">
        <f t="shared" ref="N134:N181" si="54">+IF(P134&lt;H134,"Facture Antidatée",IF(AND(ISNUMBER(J134),ISBLANK(P134)),"Réclamer Facture",IF(AND(ISNUMBER(P134),ISNUMBER(J134)),"à comptabiliser","")))</f>
        <v/>
      </c>
      <c r="O134" s="78"/>
      <c r="P134" s="80"/>
      <c r="Q134" s="80"/>
      <c r="R134" s="80"/>
      <c r="S134" s="82" t="str">
        <f t="shared" si="45"/>
        <v/>
      </c>
      <c r="T134" s="101" t="str">
        <f t="shared" ref="T134:T181" si="55">IF(AND(ISNUMBER(Q134),ISNUMBER(R134)),R134-Q134,"")</f>
        <v/>
      </c>
      <c r="U134" s="86" t="str">
        <f t="shared" si="46"/>
        <v/>
      </c>
      <c r="V134" s="87" t="str">
        <f t="shared" ref="V134:V181" si="56">IF(ISNUMBER(U134),U134-$U$1,"")</f>
        <v/>
      </c>
      <c r="W134" s="170"/>
      <c r="X134" s="118"/>
      <c r="Y134" s="44" t="str">
        <f t="shared" si="47"/>
        <v/>
      </c>
      <c r="Z134" s="118"/>
      <c r="AA134" s="44" t="str">
        <f t="shared" si="48"/>
        <v/>
      </c>
      <c r="AB134" s="44" t="str">
        <f t="shared" si="49"/>
        <v/>
      </c>
      <c r="AC134" s="102"/>
      <c r="AD134" s="129"/>
      <c r="AE134" s="177" t="str">
        <f t="shared" si="50"/>
        <v/>
      </c>
      <c r="AF134" s="23" t="str">
        <f t="shared" ref="AF134:AF181" si="57">IF(AND(ISNUMBER(AE134),AE134&lt;=1),"Paiement à temps",IF(AND(ISNUMBER(AE134),AE134&gt;1),"Dépassement du délai de paiement, Pensez à comptabiliser la Provision",""))</f>
        <v/>
      </c>
      <c r="AG134" s="125" t="str">
        <f t="shared" si="51"/>
        <v/>
      </c>
      <c r="AH134" s="125"/>
    </row>
    <row r="135" spans="1:34" ht="30" customHeight="1" thickTop="1" thickBot="1">
      <c r="A135" s="165"/>
      <c r="B135" s="76"/>
      <c r="C135" s="76"/>
      <c r="D135" s="76"/>
      <c r="E135" s="76"/>
      <c r="F135" s="77" t="str">
        <f t="shared" si="52"/>
        <v/>
      </c>
      <c r="G135" s="78"/>
      <c r="H135" s="79"/>
      <c r="I135" s="80"/>
      <c r="J135" s="80"/>
      <c r="K135" s="81"/>
      <c r="L135" s="179" t="str">
        <f t="shared" si="44"/>
        <v/>
      </c>
      <c r="M135" s="83" t="str">
        <f t="shared" si="53"/>
        <v/>
      </c>
      <c r="N135" s="77" t="str">
        <f t="shared" si="54"/>
        <v/>
      </c>
      <c r="O135" s="78"/>
      <c r="P135" s="80"/>
      <c r="Q135" s="80"/>
      <c r="R135" s="80"/>
      <c r="S135" s="82" t="str">
        <f t="shared" si="45"/>
        <v/>
      </c>
      <c r="T135" s="101" t="str">
        <f t="shared" si="55"/>
        <v/>
      </c>
      <c r="U135" s="86" t="str">
        <f t="shared" si="46"/>
        <v/>
      </c>
      <c r="V135" s="87" t="str">
        <f t="shared" si="56"/>
        <v/>
      </c>
      <c r="W135" s="170"/>
      <c r="X135" s="118"/>
      <c r="Y135" s="44" t="str">
        <f t="shared" si="47"/>
        <v/>
      </c>
      <c r="Z135" s="118"/>
      <c r="AA135" s="44" t="str">
        <f t="shared" si="48"/>
        <v/>
      </c>
      <c r="AB135" s="44" t="str">
        <f t="shared" si="49"/>
        <v/>
      </c>
      <c r="AC135" s="102"/>
      <c r="AD135" s="129"/>
      <c r="AE135" s="177" t="str">
        <f t="shared" si="50"/>
        <v/>
      </c>
      <c r="AF135" s="23" t="str">
        <f t="shared" si="57"/>
        <v/>
      </c>
      <c r="AG135" s="125" t="str">
        <f t="shared" si="51"/>
        <v/>
      </c>
      <c r="AH135" s="125"/>
    </row>
    <row r="136" spans="1:34" ht="30" customHeight="1" thickTop="1" thickBot="1">
      <c r="A136" s="165"/>
      <c r="B136" s="76"/>
      <c r="C136" s="76"/>
      <c r="D136" s="76"/>
      <c r="E136" s="76"/>
      <c r="F136" s="77" t="str">
        <f t="shared" si="52"/>
        <v/>
      </c>
      <c r="G136" s="78"/>
      <c r="H136" s="79"/>
      <c r="I136" s="80"/>
      <c r="J136" s="80"/>
      <c r="K136" s="81"/>
      <c r="L136" s="179" t="str">
        <f t="shared" si="44"/>
        <v/>
      </c>
      <c r="M136" s="83" t="str">
        <f t="shared" si="53"/>
        <v/>
      </c>
      <c r="N136" s="77" t="str">
        <f t="shared" si="54"/>
        <v/>
      </c>
      <c r="O136" s="78"/>
      <c r="P136" s="80"/>
      <c r="Q136" s="80"/>
      <c r="R136" s="80"/>
      <c r="S136" s="82" t="str">
        <f t="shared" si="45"/>
        <v/>
      </c>
      <c r="T136" s="101" t="str">
        <f t="shared" si="55"/>
        <v/>
      </c>
      <c r="U136" s="86" t="str">
        <f t="shared" si="46"/>
        <v/>
      </c>
      <c r="V136" s="87" t="str">
        <f t="shared" si="56"/>
        <v/>
      </c>
      <c r="W136" s="170"/>
      <c r="X136" s="118"/>
      <c r="Y136" s="44" t="str">
        <f t="shared" si="47"/>
        <v/>
      </c>
      <c r="Z136" s="118"/>
      <c r="AA136" s="44" t="str">
        <f t="shared" si="48"/>
        <v/>
      </c>
      <c r="AB136" s="44" t="str">
        <f t="shared" si="49"/>
        <v/>
      </c>
      <c r="AC136" s="102"/>
      <c r="AD136" s="129"/>
      <c r="AE136" s="177" t="str">
        <f t="shared" si="50"/>
        <v/>
      </c>
      <c r="AF136" s="23" t="str">
        <f t="shared" si="57"/>
        <v/>
      </c>
      <c r="AG136" s="125" t="str">
        <f t="shared" si="51"/>
        <v/>
      </c>
      <c r="AH136" s="125"/>
    </row>
    <row r="137" spans="1:34" ht="30" customHeight="1" thickTop="1" thickBot="1">
      <c r="A137" s="165"/>
      <c r="B137" s="76"/>
      <c r="C137" s="76"/>
      <c r="D137" s="76"/>
      <c r="E137" s="76"/>
      <c r="F137" s="77" t="str">
        <f t="shared" si="52"/>
        <v/>
      </c>
      <c r="G137" s="78"/>
      <c r="H137" s="79"/>
      <c r="I137" s="80"/>
      <c r="J137" s="80"/>
      <c r="K137" s="81"/>
      <c r="L137" s="179" t="str">
        <f t="shared" si="44"/>
        <v/>
      </c>
      <c r="M137" s="83" t="str">
        <f t="shared" si="53"/>
        <v/>
      </c>
      <c r="N137" s="77" t="str">
        <f t="shared" si="54"/>
        <v/>
      </c>
      <c r="O137" s="78"/>
      <c r="P137" s="80"/>
      <c r="Q137" s="80"/>
      <c r="R137" s="80"/>
      <c r="S137" s="82" t="str">
        <f t="shared" si="45"/>
        <v/>
      </c>
      <c r="T137" s="101" t="str">
        <f t="shared" si="55"/>
        <v/>
      </c>
      <c r="U137" s="86" t="str">
        <f t="shared" si="46"/>
        <v/>
      </c>
      <c r="V137" s="87" t="str">
        <f t="shared" si="56"/>
        <v/>
      </c>
      <c r="W137" s="170"/>
      <c r="X137" s="118"/>
      <c r="Y137" s="44" t="str">
        <f t="shared" si="47"/>
        <v/>
      </c>
      <c r="Z137" s="118"/>
      <c r="AA137" s="44" t="str">
        <f t="shared" si="48"/>
        <v/>
      </c>
      <c r="AB137" s="44" t="str">
        <f t="shared" si="49"/>
        <v/>
      </c>
      <c r="AC137" s="102"/>
      <c r="AD137" s="129"/>
      <c r="AE137" s="177" t="str">
        <f t="shared" si="50"/>
        <v/>
      </c>
      <c r="AF137" s="23" t="str">
        <f t="shared" si="57"/>
        <v/>
      </c>
      <c r="AG137" s="125" t="str">
        <f t="shared" si="51"/>
        <v/>
      </c>
      <c r="AH137" s="125"/>
    </row>
    <row r="138" spans="1:34" ht="30" customHeight="1" thickTop="1" thickBot="1">
      <c r="A138" s="165"/>
      <c r="B138" s="76"/>
      <c r="C138" s="76"/>
      <c r="D138" s="76"/>
      <c r="E138" s="76"/>
      <c r="F138" s="77" t="str">
        <f t="shared" si="52"/>
        <v/>
      </c>
      <c r="G138" s="78"/>
      <c r="H138" s="79"/>
      <c r="I138" s="80"/>
      <c r="J138" s="80"/>
      <c r="K138" s="81"/>
      <c r="L138" s="179" t="str">
        <f t="shared" si="44"/>
        <v/>
      </c>
      <c r="M138" s="83" t="str">
        <f t="shared" si="53"/>
        <v/>
      </c>
      <c r="N138" s="77" t="str">
        <f t="shared" si="54"/>
        <v/>
      </c>
      <c r="O138" s="78"/>
      <c r="P138" s="80"/>
      <c r="Q138" s="80"/>
      <c r="R138" s="80"/>
      <c r="S138" s="82" t="str">
        <f t="shared" si="45"/>
        <v/>
      </c>
      <c r="T138" s="101" t="str">
        <f t="shared" si="55"/>
        <v/>
      </c>
      <c r="U138" s="86" t="str">
        <f t="shared" si="46"/>
        <v/>
      </c>
      <c r="V138" s="87" t="str">
        <f t="shared" si="56"/>
        <v/>
      </c>
      <c r="W138" s="170"/>
      <c r="X138" s="118"/>
      <c r="Y138" s="44" t="str">
        <f t="shared" si="47"/>
        <v/>
      </c>
      <c r="Z138" s="118"/>
      <c r="AA138" s="44" t="str">
        <f t="shared" si="48"/>
        <v/>
      </c>
      <c r="AB138" s="44" t="str">
        <f t="shared" si="49"/>
        <v/>
      </c>
      <c r="AC138" s="102"/>
      <c r="AD138" s="129"/>
      <c r="AE138" s="177" t="str">
        <f t="shared" si="50"/>
        <v/>
      </c>
      <c r="AF138" s="23" t="str">
        <f t="shared" si="57"/>
        <v/>
      </c>
      <c r="AG138" s="125" t="str">
        <f t="shared" si="51"/>
        <v/>
      </c>
      <c r="AH138" s="125"/>
    </row>
    <row r="139" spans="1:34" ht="30" customHeight="1" thickTop="1" thickBot="1">
      <c r="A139" s="165"/>
      <c r="B139" s="76"/>
      <c r="C139" s="76"/>
      <c r="D139" s="76"/>
      <c r="E139" s="76"/>
      <c r="F139" s="77" t="str">
        <f t="shared" si="52"/>
        <v/>
      </c>
      <c r="G139" s="78"/>
      <c r="H139" s="79"/>
      <c r="I139" s="80"/>
      <c r="J139" s="80"/>
      <c r="K139" s="81"/>
      <c r="L139" s="179" t="str">
        <f t="shared" si="44"/>
        <v/>
      </c>
      <c r="M139" s="83" t="str">
        <f t="shared" si="53"/>
        <v/>
      </c>
      <c r="N139" s="77" t="str">
        <f t="shared" si="54"/>
        <v/>
      </c>
      <c r="O139" s="78"/>
      <c r="P139" s="80"/>
      <c r="Q139" s="80"/>
      <c r="R139" s="80"/>
      <c r="S139" s="82" t="str">
        <f t="shared" si="45"/>
        <v/>
      </c>
      <c r="T139" s="101" t="str">
        <f t="shared" si="55"/>
        <v/>
      </c>
      <c r="U139" s="86" t="str">
        <f t="shared" si="46"/>
        <v/>
      </c>
      <c r="V139" s="87" t="str">
        <f t="shared" si="56"/>
        <v/>
      </c>
      <c r="W139" s="170"/>
      <c r="X139" s="118"/>
      <c r="Y139" s="44" t="str">
        <f t="shared" si="47"/>
        <v/>
      </c>
      <c r="Z139" s="118"/>
      <c r="AA139" s="44" t="str">
        <f t="shared" si="48"/>
        <v/>
      </c>
      <c r="AB139" s="44" t="str">
        <f t="shared" si="49"/>
        <v/>
      </c>
      <c r="AC139" s="102"/>
      <c r="AD139" s="129"/>
      <c r="AE139" s="177" t="str">
        <f t="shared" si="50"/>
        <v/>
      </c>
      <c r="AF139" s="23" t="str">
        <f t="shared" si="57"/>
        <v/>
      </c>
      <c r="AG139" s="125" t="str">
        <f t="shared" si="51"/>
        <v/>
      </c>
      <c r="AH139" s="125"/>
    </row>
    <row r="140" spans="1:34" ht="30" customHeight="1" thickTop="1" thickBot="1">
      <c r="A140" s="165"/>
      <c r="B140" s="76"/>
      <c r="C140" s="76"/>
      <c r="D140" s="76"/>
      <c r="E140" s="76"/>
      <c r="F140" s="77" t="str">
        <f t="shared" si="52"/>
        <v/>
      </c>
      <c r="G140" s="78"/>
      <c r="H140" s="79"/>
      <c r="I140" s="80"/>
      <c r="J140" s="80"/>
      <c r="K140" s="81"/>
      <c r="L140" s="179" t="str">
        <f t="shared" si="44"/>
        <v/>
      </c>
      <c r="M140" s="83" t="str">
        <f t="shared" si="53"/>
        <v/>
      </c>
      <c r="N140" s="77" t="str">
        <f t="shared" si="54"/>
        <v/>
      </c>
      <c r="O140" s="78"/>
      <c r="P140" s="80"/>
      <c r="Q140" s="80"/>
      <c r="R140" s="80"/>
      <c r="S140" s="82" t="str">
        <f t="shared" si="45"/>
        <v/>
      </c>
      <c r="T140" s="101" t="str">
        <f t="shared" si="55"/>
        <v/>
      </c>
      <c r="U140" s="86" t="str">
        <f t="shared" si="46"/>
        <v/>
      </c>
      <c r="V140" s="87" t="str">
        <f t="shared" si="56"/>
        <v/>
      </c>
      <c r="W140" s="170"/>
      <c r="X140" s="118"/>
      <c r="Y140" s="44" t="str">
        <f t="shared" si="47"/>
        <v/>
      </c>
      <c r="Z140" s="118"/>
      <c r="AA140" s="44" t="str">
        <f t="shared" si="48"/>
        <v/>
      </c>
      <c r="AB140" s="44" t="str">
        <f t="shared" si="49"/>
        <v/>
      </c>
      <c r="AC140" s="102"/>
      <c r="AD140" s="129"/>
      <c r="AE140" s="177" t="str">
        <f t="shared" si="50"/>
        <v/>
      </c>
      <c r="AF140" s="23" t="str">
        <f t="shared" si="57"/>
        <v/>
      </c>
      <c r="AG140" s="125" t="str">
        <f t="shared" si="51"/>
        <v/>
      </c>
      <c r="AH140" s="125"/>
    </row>
    <row r="141" spans="1:34" ht="30" customHeight="1" thickTop="1" thickBot="1">
      <c r="A141" s="165"/>
      <c r="B141" s="76"/>
      <c r="C141" s="76"/>
      <c r="D141" s="76"/>
      <c r="E141" s="76"/>
      <c r="F141" s="77" t="str">
        <f t="shared" si="52"/>
        <v/>
      </c>
      <c r="G141" s="78"/>
      <c r="H141" s="79"/>
      <c r="I141" s="80"/>
      <c r="J141" s="80"/>
      <c r="K141" s="81"/>
      <c r="L141" s="179" t="str">
        <f t="shared" si="44"/>
        <v/>
      </c>
      <c r="M141" s="83" t="str">
        <f t="shared" si="53"/>
        <v/>
      </c>
      <c r="N141" s="77" t="str">
        <f t="shared" si="54"/>
        <v/>
      </c>
      <c r="O141" s="78"/>
      <c r="P141" s="80"/>
      <c r="Q141" s="80"/>
      <c r="R141" s="80"/>
      <c r="S141" s="82" t="str">
        <f t="shared" si="45"/>
        <v/>
      </c>
      <c r="T141" s="101" t="str">
        <f t="shared" si="55"/>
        <v/>
      </c>
      <c r="U141" s="86" t="str">
        <f t="shared" si="46"/>
        <v/>
      </c>
      <c r="V141" s="87" t="str">
        <f t="shared" si="56"/>
        <v/>
      </c>
      <c r="W141" s="170"/>
      <c r="X141" s="118"/>
      <c r="Y141" s="44" t="str">
        <f t="shared" si="47"/>
        <v/>
      </c>
      <c r="Z141" s="118"/>
      <c r="AA141" s="44" t="str">
        <f t="shared" si="48"/>
        <v/>
      </c>
      <c r="AB141" s="44" t="str">
        <f t="shared" si="49"/>
        <v/>
      </c>
      <c r="AC141" s="102"/>
      <c r="AD141" s="129"/>
      <c r="AE141" s="177" t="str">
        <f t="shared" si="50"/>
        <v/>
      </c>
      <c r="AF141" s="23" t="str">
        <f t="shared" si="57"/>
        <v/>
      </c>
      <c r="AG141" s="125" t="str">
        <f t="shared" si="51"/>
        <v/>
      </c>
      <c r="AH141" s="125"/>
    </row>
    <row r="142" spans="1:34" ht="30" customHeight="1" thickTop="1" thickBot="1">
      <c r="A142" s="165"/>
      <c r="B142" s="76"/>
      <c r="C142" s="76"/>
      <c r="D142" s="76"/>
      <c r="E142" s="76"/>
      <c r="F142" s="77" t="str">
        <f t="shared" si="52"/>
        <v/>
      </c>
      <c r="G142" s="78"/>
      <c r="H142" s="79"/>
      <c r="I142" s="80"/>
      <c r="J142" s="80"/>
      <c r="K142" s="81"/>
      <c r="L142" s="179" t="str">
        <f t="shared" si="44"/>
        <v/>
      </c>
      <c r="M142" s="83" t="str">
        <f t="shared" si="53"/>
        <v/>
      </c>
      <c r="N142" s="77" t="str">
        <f t="shared" si="54"/>
        <v/>
      </c>
      <c r="O142" s="78"/>
      <c r="P142" s="80"/>
      <c r="Q142" s="80"/>
      <c r="R142" s="80"/>
      <c r="S142" s="82" t="str">
        <f t="shared" si="45"/>
        <v/>
      </c>
      <c r="T142" s="101" t="str">
        <f t="shared" si="55"/>
        <v/>
      </c>
      <c r="U142" s="86" t="str">
        <f t="shared" si="46"/>
        <v/>
      </c>
      <c r="V142" s="87" t="str">
        <f t="shared" si="56"/>
        <v/>
      </c>
      <c r="W142" s="170"/>
      <c r="X142" s="118"/>
      <c r="Y142" s="44" t="str">
        <f t="shared" si="47"/>
        <v/>
      </c>
      <c r="Z142" s="118"/>
      <c r="AA142" s="44" t="str">
        <f t="shared" si="48"/>
        <v/>
      </c>
      <c r="AB142" s="44" t="str">
        <f t="shared" si="49"/>
        <v/>
      </c>
      <c r="AC142" s="102"/>
      <c r="AD142" s="129"/>
      <c r="AE142" s="177" t="str">
        <f t="shared" si="50"/>
        <v/>
      </c>
      <c r="AF142" s="23" t="str">
        <f t="shared" si="57"/>
        <v/>
      </c>
      <c r="AG142" s="125" t="str">
        <f t="shared" si="51"/>
        <v/>
      </c>
      <c r="AH142" s="125"/>
    </row>
    <row r="143" spans="1:34" ht="30" customHeight="1" thickTop="1" thickBot="1">
      <c r="A143" s="165"/>
      <c r="B143" s="76"/>
      <c r="C143" s="76"/>
      <c r="D143" s="76"/>
      <c r="E143" s="76"/>
      <c r="F143" s="77" t="str">
        <f t="shared" si="52"/>
        <v/>
      </c>
      <c r="G143" s="78"/>
      <c r="H143" s="79"/>
      <c r="I143" s="80"/>
      <c r="J143" s="80"/>
      <c r="K143" s="81"/>
      <c r="L143" s="179" t="str">
        <f t="shared" si="44"/>
        <v/>
      </c>
      <c r="M143" s="83" t="str">
        <f t="shared" si="53"/>
        <v/>
      </c>
      <c r="N143" s="77" t="str">
        <f t="shared" si="54"/>
        <v/>
      </c>
      <c r="O143" s="78"/>
      <c r="P143" s="80"/>
      <c r="Q143" s="80"/>
      <c r="R143" s="80"/>
      <c r="S143" s="82" t="str">
        <f t="shared" si="45"/>
        <v/>
      </c>
      <c r="T143" s="101" t="str">
        <f t="shared" si="55"/>
        <v/>
      </c>
      <c r="U143" s="86" t="str">
        <f t="shared" si="46"/>
        <v/>
      </c>
      <c r="V143" s="87" t="str">
        <f t="shared" si="56"/>
        <v/>
      </c>
      <c r="W143" s="170"/>
      <c r="X143" s="118"/>
      <c r="Y143" s="44" t="str">
        <f t="shared" si="47"/>
        <v/>
      </c>
      <c r="Z143" s="118"/>
      <c r="AA143" s="44" t="str">
        <f t="shared" si="48"/>
        <v/>
      </c>
      <c r="AB143" s="44" t="str">
        <f t="shared" si="49"/>
        <v/>
      </c>
      <c r="AC143" s="102"/>
      <c r="AD143" s="129"/>
      <c r="AE143" s="177" t="str">
        <f t="shared" si="50"/>
        <v/>
      </c>
      <c r="AF143" s="23" t="str">
        <f t="shared" si="57"/>
        <v/>
      </c>
      <c r="AG143" s="125" t="str">
        <f t="shared" si="51"/>
        <v/>
      </c>
      <c r="AH143" s="125"/>
    </row>
    <row r="144" spans="1:34" ht="30" customHeight="1" thickTop="1" thickBot="1">
      <c r="A144" s="165"/>
      <c r="B144" s="76"/>
      <c r="C144" s="76"/>
      <c r="D144" s="76"/>
      <c r="E144" s="76"/>
      <c r="F144" s="77" t="str">
        <f t="shared" si="52"/>
        <v/>
      </c>
      <c r="G144" s="78"/>
      <c r="H144" s="79"/>
      <c r="I144" s="80"/>
      <c r="J144" s="80"/>
      <c r="K144" s="81"/>
      <c r="L144" s="179" t="str">
        <f t="shared" si="44"/>
        <v/>
      </c>
      <c r="M144" s="83" t="str">
        <f t="shared" si="53"/>
        <v/>
      </c>
      <c r="N144" s="77" t="str">
        <f t="shared" si="54"/>
        <v/>
      </c>
      <c r="O144" s="78"/>
      <c r="P144" s="80"/>
      <c r="Q144" s="80"/>
      <c r="R144" s="80"/>
      <c r="S144" s="82" t="str">
        <f t="shared" si="45"/>
        <v/>
      </c>
      <c r="T144" s="101" t="str">
        <f t="shared" si="55"/>
        <v/>
      </c>
      <c r="U144" s="86" t="str">
        <f t="shared" si="46"/>
        <v/>
      </c>
      <c r="V144" s="87" t="str">
        <f t="shared" si="56"/>
        <v/>
      </c>
      <c r="W144" s="170"/>
      <c r="X144" s="118"/>
      <c r="Y144" s="44" t="str">
        <f t="shared" si="47"/>
        <v/>
      </c>
      <c r="Z144" s="118"/>
      <c r="AA144" s="44" t="str">
        <f t="shared" si="48"/>
        <v/>
      </c>
      <c r="AB144" s="44" t="str">
        <f t="shared" si="49"/>
        <v/>
      </c>
      <c r="AC144" s="102"/>
      <c r="AD144" s="129"/>
      <c r="AE144" s="177" t="str">
        <f t="shared" si="50"/>
        <v/>
      </c>
      <c r="AF144" s="23" t="str">
        <f t="shared" si="57"/>
        <v/>
      </c>
      <c r="AG144" s="125" t="str">
        <f t="shared" si="51"/>
        <v/>
      </c>
      <c r="AH144" s="125"/>
    </row>
    <row r="145" spans="1:34" ht="30" customHeight="1" thickTop="1" thickBot="1">
      <c r="A145" s="165"/>
      <c r="B145" s="76"/>
      <c r="C145" s="76"/>
      <c r="D145" s="76"/>
      <c r="E145" s="76"/>
      <c r="F145" s="77" t="str">
        <f t="shared" si="52"/>
        <v/>
      </c>
      <c r="G145" s="78"/>
      <c r="H145" s="79"/>
      <c r="I145" s="80"/>
      <c r="J145" s="80"/>
      <c r="K145" s="81"/>
      <c r="L145" s="179" t="str">
        <f t="shared" si="44"/>
        <v/>
      </c>
      <c r="M145" s="83" t="str">
        <f t="shared" si="53"/>
        <v/>
      </c>
      <c r="N145" s="77" t="str">
        <f t="shared" si="54"/>
        <v/>
      </c>
      <c r="O145" s="78"/>
      <c r="P145" s="80"/>
      <c r="Q145" s="80"/>
      <c r="R145" s="80"/>
      <c r="S145" s="82" t="str">
        <f t="shared" si="45"/>
        <v/>
      </c>
      <c r="T145" s="101" t="str">
        <f t="shared" si="55"/>
        <v/>
      </c>
      <c r="U145" s="86" t="str">
        <f t="shared" si="46"/>
        <v/>
      </c>
      <c r="V145" s="87" t="str">
        <f t="shared" si="56"/>
        <v/>
      </c>
      <c r="W145" s="170"/>
      <c r="X145" s="118"/>
      <c r="Y145" s="44" t="str">
        <f t="shared" si="47"/>
        <v/>
      </c>
      <c r="Z145" s="118"/>
      <c r="AA145" s="44" t="str">
        <f t="shared" si="48"/>
        <v/>
      </c>
      <c r="AB145" s="44" t="str">
        <f t="shared" si="49"/>
        <v/>
      </c>
      <c r="AC145" s="102"/>
      <c r="AD145" s="129"/>
      <c r="AE145" s="177" t="str">
        <f t="shared" si="50"/>
        <v/>
      </c>
      <c r="AF145" s="23" t="str">
        <f t="shared" si="57"/>
        <v/>
      </c>
      <c r="AG145" s="125" t="str">
        <f t="shared" si="51"/>
        <v/>
      </c>
      <c r="AH145" s="125"/>
    </row>
    <row r="146" spans="1:34" ht="30" customHeight="1" thickTop="1" thickBot="1">
      <c r="A146" s="165"/>
      <c r="B146" s="76"/>
      <c r="C146" s="76"/>
      <c r="D146" s="76"/>
      <c r="E146" s="76"/>
      <c r="F146" s="77" t="str">
        <f t="shared" si="52"/>
        <v/>
      </c>
      <c r="G146" s="78"/>
      <c r="H146" s="79"/>
      <c r="I146" s="80"/>
      <c r="J146" s="80"/>
      <c r="K146" s="81"/>
      <c r="L146" s="179" t="str">
        <f t="shared" si="44"/>
        <v/>
      </c>
      <c r="M146" s="83" t="str">
        <f t="shared" si="53"/>
        <v/>
      </c>
      <c r="N146" s="77" t="str">
        <f t="shared" si="54"/>
        <v/>
      </c>
      <c r="O146" s="78"/>
      <c r="P146" s="80"/>
      <c r="Q146" s="80"/>
      <c r="R146" s="80"/>
      <c r="S146" s="82" t="str">
        <f t="shared" si="45"/>
        <v/>
      </c>
      <c r="T146" s="101" t="str">
        <f t="shared" si="55"/>
        <v/>
      </c>
      <c r="U146" s="86" t="str">
        <f t="shared" si="46"/>
        <v/>
      </c>
      <c r="V146" s="87" t="str">
        <f t="shared" si="56"/>
        <v/>
      </c>
      <c r="W146" s="170"/>
      <c r="X146" s="118"/>
      <c r="Y146" s="44" t="str">
        <f t="shared" si="47"/>
        <v/>
      </c>
      <c r="Z146" s="118"/>
      <c r="AA146" s="44" t="str">
        <f t="shared" si="48"/>
        <v/>
      </c>
      <c r="AB146" s="44" t="str">
        <f t="shared" si="49"/>
        <v/>
      </c>
      <c r="AC146" s="102"/>
      <c r="AD146" s="129"/>
      <c r="AE146" s="177" t="str">
        <f t="shared" si="50"/>
        <v/>
      </c>
      <c r="AF146" s="23" t="str">
        <f t="shared" si="57"/>
        <v/>
      </c>
      <c r="AG146" s="125" t="str">
        <f t="shared" si="51"/>
        <v/>
      </c>
      <c r="AH146" s="125"/>
    </row>
    <row r="147" spans="1:34" ht="30" customHeight="1" thickTop="1" thickBot="1">
      <c r="A147" s="165"/>
      <c r="B147" s="76"/>
      <c r="C147" s="76"/>
      <c r="D147" s="76"/>
      <c r="E147" s="76"/>
      <c r="F147" s="77" t="str">
        <f t="shared" si="52"/>
        <v/>
      </c>
      <c r="G147" s="78"/>
      <c r="H147" s="79"/>
      <c r="I147" s="80"/>
      <c r="J147" s="80"/>
      <c r="K147" s="81"/>
      <c r="L147" s="179" t="str">
        <f t="shared" si="44"/>
        <v/>
      </c>
      <c r="M147" s="83" t="str">
        <f t="shared" si="53"/>
        <v/>
      </c>
      <c r="N147" s="77" t="str">
        <f t="shared" si="54"/>
        <v/>
      </c>
      <c r="O147" s="78"/>
      <c r="P147" s="80"/>
      <c r="Q147" s="80"/>
      <c r="R147" s="80"/>
      <c r="S147" s="82" t="str">
        <f t="shared" si="45"/>
        <v/>
      </c>
      <c r="T147" s="101" t="str">
        <f t="shared" si="55"/>
        <v/>
      </c>
      <c r="U147" s="86" t="str">
        <f t="shared" si="46"/>
        <v/>
      </c>
      <c r="V147" s="87" t="str">
        <f t="shared" si="56"/>
        <v/>
      </c>
      <c r="W147" s="170"/>
      <c r="X147" s="118"/>
      <c r="Y147" s="44" t="str">
        <f t="shared" si="47"/>
        <v/>
      </c>
      <c r="Z147" s="118"/>
      <c r="AA147" s="44" t="str">
        <f t="shared" si="48"/>
        <v/>
      </c>
      <c r="AB147" s="44" t="str">
        <f t="shared" si="49"/>
        <v/>
      </c>
      <c r="AC147" s="102"/>
      <c r="AD147" s="129"/>
      <c r="AE147" s="177" t="str">
        <f t="shared" si="50"/>
        <v/>
      </c>
      <c r="AF147" s="23" t="str">
        <f t="shared" si="57"/>
        <v/>
      </c>
      <c r="AG147" s="125" t="str">
        <f t="shared" si="51"/>
        <v/>
      </c>
      <c r="AH147" s="125"/>
    </row>
    <row r="148" spans="1:34" ht="30" customHeight="1" thickTop="1" thickBot="1">
      <c r="A148" s="165"/>
      <c r="B148" s="76"/>
      <c r="C148" s="76"/>
      <c r="D148" s="76"/>
      <c r="E148" s="76"/>
      <c r="F148" s="77" t="str">
        <f t="shared" si="52"/>
        <v/>
      </c>
      <c r="G148" s="78"/>
      <c r="H148" s="79"/>
      <c r="I148" s="80"/>
      <c r="J148" s="80"/>
      <c r="K148" s="81"/>
      <c r="L148" s="179" t="str">
        <f t="shared" si="44"/>
        <v/>
      </c>
      <c r="M148" s="83" t="str">
        <f t="shared" si="53"/>
        <v/>
      </c>
      <c r="N148" s="77" t="str">
        <f t="shared" si="54"/>
        <v/>
      </c>
      <c r="O148" s="78"/>
      <c r="P148" s="80"/>
      <c r="Q148" s="80"/>
      <c r="R148" s="80"/>
      <c r="S148" s="82" t="str">
        <f t="shared" si="45"/>
        <v/>
      </c>
      <c r="T148" s="101" t="str">
        <f t="shared" si="55"/>
        <v/>
      </c>
      <c r="U148" s="86" t="str">
        <f t="shared" si="46"/>
        <v/>
      </c>
      <c r="V148" s="87" t="str">
        <f t="shared" si="56"/>
        <v/>
      </c>
      <c r="W148" s="170"/>
      <c r="X148" s="118"/>
      <c r="Y148" s="44" t="str">
        <f t="shared" si="47"/>
        <v/>
      </c>
      <c r="Z148" s="118"/>
      <c r="AA148" s="44" t="str">
        <f t="shared" si="48"/>
        <v/>
      </c>
      <c r="AB148" s="44" t="str">
        <f t="shared" si="49"/>
        <v/>
      </c>
      <c r="AC148" s="102"/>
      <c r="AD148" s="129"/>
      <c r="AE148" s="177" t="str">
        <f t="shared" si="50"/>
        <v/>
      </c>
      <c r="AF148" s="23" t="str">
        <f t="shared" si="57"/>
        <v/>
      </c>
      <c r="AG148" s="125" t="str">
        <f t="shared" si="51"/>
        <v/>
      </c>
      <c r="AH148" s="125"/>
    </row>
    <row r="149" spans="1:34" ht="30" customHeight="1" thickTop="1" thickBot="1">
      <c r="A149" s="165"/>
      <c r="B149" s="76"/>
      <c r="C149" s="76"/>
      <c r="D149" s="76"/>
      <c r="E149" s="76"/>
      <c r="F149" s="77" t="str">
        <f t="shared" si="52"/>
        <v/>
      </c>
      <c r="G149" s="78"/>
      <c r="H149" s="79"/>
      <c r="I149" s="80"/>
      <c r="J149" s="80"/>
      <c r="K149" s="81"/>
      <c r="L149" s="179" t="str">
        <f t="shared" si="44"/>
        <v/>
      </c>
      <c r="M149" s="83" t="str">
        <f t="shared" si="53"/>
        <v/>
      </c>
      <c r="N149" s="77" t="str">
        <f t="shared" si="54"/>
        <v/>
      </c>
      <c r="O149" s="78"/>
      <c r="P149" s="80"/>
      <c r="Q149" s="80"/>
      <c r="R149" s="80"/>
      <c r="S149" s="82" t="str">
        <f t="shared" si="45"/>
        <v/>
      </c>
      <c r="T149" s="101" t="str">
        <f t="shared" si="55"/>
        <v/>
      </c>
      <c r="U149" s="86" t="str">
        <f t="shared" si="46"/>
        <v/>
      </c>
      <c r="V149" s="87" t="str">
        <f t="shared" si="56"/>
        <v/>
      </c>
      <c r="W149" s="170"/>
      <c r="X149" s="118"/>
      <c r="Y149" s="44" t="str">
        <f t="shared" si="47"/>
        <v/>
      </c>
      <c r="Z149" s="118"/>
      <c r="AA149" s="44" t="str">
        <f t="shared" si="48"/>
        <v/>
      </c>
      <c r="AB149" s="44" t="str">
        <f t="shared" si="49"/>
        <v/>
      </c>
      <c r="AC149" s="102"/>
      <c r="AD149" s="129"/>
      <c r="AE149" s="177" t="str">
        <f t="shared" si="50"/>
        <v/>
      </c>
      <c r="AF149" s="23" t="str">
        <f t="shared" si="57"/>
        <v/>
      </c>
      <c r="AG149" s="125" t="str">
        <f t="shared" si="51"/>
        <v/>
      </c>
      <c r="AH149" s="125"/>
    </row>
    <row r="150" spans="1:34" ht="30" customHeight="1" thickTop="1" thickBot="1">
      <c r="A150" s="165"/>
      <c r="B150" s="76"/>
      <c r="C150" s="76"/>
      <c r="D150" s="76"/>
      <c r="E150" s="76"/>
      <c r="F150" s="77" t="str">
        <f t="shared" si="52"/>
        <v/>
      </c>
      <c r="G150" s="78"/>
      <c r="H150" s="79"/>
      <c r="I150" s="80"/>
      <c r="J150" s="80"/>
      <c r="K150" s="81"/>
      <c r="L150" s="179" t="str">
        <f t="shared" si="44"/>
        <v/>
      </c>
      <c r="M150" s="83" t="str">
        <f t="shared" si="53"/>
        <v/>
      </c>
      <c r="N150" s="77" t="str">
        <f t="shared" si="54"/>
        <v/>
      </c>
      <c r="O150" s="78"/>
      <c r="P150" s="80"/>
      <c r="Q150" s="80"/>
      <c r="R150" s="80"/>
      <c r="S150" s="82" t="str">
        <f t="shared" si="45"/>
        <v/>
      </c>
      <c r="T150" s="101" t="str">
        <f t="shared" si="55"/>
        <v/>
      </c>
      <c r="U150" s="86" t="str">
        <f t="shared" si="46"/>
        <v/>
      </c>
      <c r="V150" s="87" t="str">
        <f t="shared" si="56"/>
        <v/>
      </c>
      <c r="W150" s="170"/>
      <c r="X150" s="118"/>
      <c r="Y150" s="44" t="str">
        <f t="shared" si="47"/>
        <v/>
      </c>
      <c r="Z150" s="118"/>
      <c r="AA150" s="44" t="str">
        <f t="shared" si="48"/>
        <v/>
      </c>
      <c r="AB150" s="44" t="str">
        <f t="shared" si="49"/>
        <v/>
      </c>
      <c r="AC150" s="102"/>
      <c r="AD150" s="129"/>
      <c r="AE150" s="177" t="str">
        <f t="shared" si="50"/>
        <v/>
      </c>
      <c r="AF150" s="23" t="str">
        <f t="shared" si="57"/>
        <v/>
      </c>
      <c r="AG150" s="125" t="str">
        <f t="shared" si="51"/>
        <v/>
      </c>
      <c r="AH150" s="125"/>
    </row>
    <row r="151" spans="1:34" ht="30" customHeight="1" thickTop="1" thickBot="1">
      <c r="A151" s="165"/>
      <c r="B151" s="76"/>
      <c r="C151" s="76"/>
      <c r="D151" s="76"/>
      <c r="E151" s="76"/>
      <c r="F151" s="77" t="str">
        <f t="shared" si="52"/>
        <v/>
      </c>
      <c r="G151" s="78"/>
      <c r="H151" s="79"/>
      <c r="I151" s="80"/>
      <c r="J151" s="80"/>
      <c r="K151" s="81"/>
      <c r="L151" s="179" t="str">
        <f t="shared" si="44"/>
        <v/>
      </c>
      <c r="M151" s="83" t="str">
        <f t="shared" si="53"/>
        <v/>
      </c>
      <c r="N151" s="77" t="str">
        <f t="shared" si="54"/>
        <v/>
      </c>
      <c r="O151" s="78"/>
      <c r="P151" s="80"/>
      <c r="Q151" s="80"/>
      <c r="R151" s="80"/>
      <c r="S151" s="82" t="str">
        <f t="shared" si="45"/>
        <v/>
      </c>
      <c r="T151" s="101" t="str">
        <f t="shared" si="55"/>
        <v/>
      </c>
      <c r="U151" s="86" t="str">
        <f t="shared" si="46"/>
        <v/>
      </c>
      <c r="V151" s="87" t="str">
        <f t="shared" si="56"/>
        <v/>
      </c>
      <c r="W151" s="170"/>
      <c r="X151" s="118"/>
      <c r="Y151" s="44" t="str">
        <f t="shared" si="47"/>
        <v/>
      </c>
      <c r="Z151" s="118"/>
      <c r="AA151" s="44" t="str">
        <f t="shared" si="48"/>
        <v/>
      </c>
      <c r="AB151" s="44" t="str">
        <f t="shared" si="49"/>
        <v/>
      </c>
      <c r="AC151" s="102"/>
      <c r="AD151" s="129"/>
      <c r="AE151" s="177" t="str">
        <f t="shared" si="50"/>
        <v/>
      </c>
      <c r="AF151" s="23" t="str">
        <f t="shared" si="57"/>
        <v/>
      </c>
      <c r="AG151" s="125" t="str">
        <f t="shared" si="51"/>
        <v/>
      </c>
      <c r="AH151" s="125"/>
    </row>
    <row r="152" spans="1:34" ht="30" customHeight="1" thickTop="1" thickBot="1">
      <c r="A152" s="165"/>
      <c r="B152" s="76"/>
      <c r="C152" s="76"/>
      <c r="D152" s="76"/>
      <c r="E152" s="76"/>
      <c r="F152" s="77" t="str">
        <f t="shared" si="52"/>
        <v/>
      </c>
      <c r="G152" s="78"/>
      <c r="H152" s="79"/>
      <c r="I152" s="80"/>
      <c r="J152" s="80"/>
      <c r="K152" s="81"/>
      <c r="L152" s="179" t="str">
        <f t="shared" si="44"/>
        <v/>
      </c>
      <c r="M152" s="83" t="str">
        <f t="shared" si="53"/>
        <v/>
      </c>
      <c r="N152" s="77" t="str">
        <f t="shared" si="54"/>
        <v/>
      </c>
      <c r="O152" s="78"/>
      <c r="P152" s="80"/>
      <c r="Q152" s="80"/>
      <c r="R152" s="80"/>
      <c r="S152" s="82" t="str">
        <f t="shared" si="45"/>
        <v/>
      </c>
      <c r="T152" s="101" t="str">
        <f t="shared" si="55"/>
        <v/>
      </c>
      <c r="U152" s="86" t="str">
        <f t="shared" si="46"/>
        <v/>
      </c>
      <c r="V152" s="87" t="str">
        <f t="shared" si="56"/>
        <v/>
      </c>
      <c r="W152" s="170"/>
      <c r="X152" s="118"/>
      <c r="Y152" s="44" t="str">
        <f t="shared" si="47"/>
        <v/>
      </c>
      <c r="Z152" s="118"/>
      <c r="AA152" s="44" t="str">
        <f t="shared" si="48"/>
        <v/>
      </c>
      <c r="AB152" s="44" t="str">
        <f t="shared" si="49"/>
        <v/>
      </c>
      <c r="AC152" s="102"/>
      <c r="AD152" s="129"/>
      <c r="AE152" s="177" t="str">
        <f t="shared" si="50"/>
        <v/>
      </c>
      <c r="AF152" s="23" t="str">
        <f t="shared" si="57"/>
        <v/>
      </c>
      <c r="AG152" s="125" t="str">
        <f t="shared" si="51"/>
        <v/>
      </c>
      <c r="AH152" s="125"/>
    </row>
    <row r="153" spans="1:34" ht="30" customHeight="1" thickTop="1" thickBot="1">
      <c r="A153" s="165"/>
      <c r="B153" s="76"/>
      <c r="C153" s="76"/>
      <c r="D153" s="76"/>
      <c r="E153" s="76"/>
      <c r="F153" s="77" t="str">
        <f t="shared" si="52"/>
        <v/>
      </c>
      <c r="G153" s="78"/>
      <c r="H153" s="79"/>
      <c r="I153" s="80"/>
      <c r="J153" s="80"/>
      <c r="K153" s="81"/>
      <c r="L153" s="179" t="str">
        <f t="shared" si="44"/>
        <v/>
      </c>
      <c r="M153" s="83" t="str">
        <f t="shared" si="53"/>
        <v/>
      </c>
      <c r="N153" s="77" t="str">
        <f t="shared" si="54"/>
        <v/>
      </c>
      <c r="O153" s="78"/>
      <c r="P153" s="80"/>
      <c r="Q153" s="80"/>
      <c r="R153" s="80"/>
      <c r="S153" s="82" t="str">
        <f t="shared" si="45"/>
        <v/>
      </c>
      <c r="T153" s="101" t="str">
        <f t="shared" si="55"/>
        <v/>
      </c>
      <c r="U153" s="86" t="str">
        <f t="shared" si="46"/>
        <v/>
      </c>
      <c r="V153" s="87" t="str">
        <f t="shared" si="56"/>
        <v/>
      </c>
      <c r="W153" s="170"/>
      <c r="X153" s="118"/>
      <c r="Y153" s="44" t="str">
        <f t="shared" si="47"/>
        <v/>
      </c>
      <c r="Z153" s="118"/>
      <c r="AA153" s="44" t="str">
        <f t="shared" si="48"/>
        <v/>
      </c>
      <c r="AB153" s="44" t="str">
        <f t="shared" si="49"/>
        <v/>
      </c>
      <c r="AC153" s="102"/>
      <c r="AD153" s="129"/>
      <c r="AE153" s="177" t="str">
        <f t="shared" si="50"/>
        <v/>
      </c>
      <c r="AF153" s="23" t="str">
        <f t="shared" si="57"/>
        <v/>
      </c>
      <c r="AG153" s="125" t="str">
        <f t="shared" si="51"/>
        <v/>
      </c>
      <c r="AH153" s="125"/>
    </row>
    <row r="154" spans="1:34" ht="30" customHeight="1" thickTop="1" thickBot="1">
      <c r="A154" s="165"/>
      <c r="B154" s="76"/>
      <c r="C154" s="76"/>
      <c r="D154" s="76"/>
      <c r="E154" s="76"/>
      <c r="F154" s="77" t="str">
        <f t="shared" si="52"/>
        <v/>
      </c>
      <c r="G154" s="78"/>
      <c r="H154" s="79"/>
      <c r="I154" s="80"/>
      <c r="J154" s="80"/>
      <c r="K154" s="81"/>
      <c r="L154" s="179" t="str">
        <f t="shared" si="44"/>
        <v/>
      </c>
      <c r="M154" s="83" t="str">
        <f t="shared" si="53"/>
        <v/>
      </c>
      <c r="N154" s="77" t="str">
        <f t="shared" si="54"/>
        <v/>
      </c>
      <c r="O154" s="78"/>
      <c r="P154" s="80"/>
      <c r="Q154" s="80"/>
      <c r="R154" s="80"/>
      <c r="S154" s="82" t="str">
        <f t="shared" si="45"/>
        <v/>
      </c>
      <c r="T154" s="101" t="str">
        <f t="shared" si="55"/>
        <v/>
      </c>
      <c r="U154" s="86" t="str">
        <f t="shared" si="46"/>
        <v/>
      </c>
      <c r="V154" s="87" t="str">
        <f t="shared" si="56"/>
        <v/>
      </c>
      <c r="W154" s="170"/>
      <c r="X154" s="118"/>
      <c r="Y154" s="44" t="str">
        <f t="shared" si="47"/>
        <v/>
      </c>
      <c r="Z154" s="118"/>
      <c r="AA154" s="44" t="str">
        <f t="shared" si="48"/>
        <v/>
      </c>
      <c r="AB154" s="44" t="str">
        <f t="shared" si="49"/>
        <v/>
      </c>
      <c r="AC154" s="102"/>
      <c r="AD154" s="129"/>
      <c r="AE154" s="177" t="str">
        <f t="shared" si="50"/>
        <v/>
      </c>
      <c r="AF154" s="23" t="str">
        <f t="shared" si="57"/>
        <v/>
      </c>
      <c r="AG154" s="125" t="str">
        <f t="shared" si="51"/>
        <v/>
      </c>
      <c r="AH154" s="125"/>
    </row>
    <row r="155" spans="1:34" ht="30" customHeight="1" thickTop="1" thickBot="1">
      <c r="A155" s="165"/>
      <c r="B155" s="76"/>
      <c r="C155" s="76"/>
      <c r="D155" s="76"/>
      <c r="E155" s="76"/>
      <c r="F155" s="77" t="str">
        <f t="shared" si="52"/>
        <v/>
      </c>
      <c r="G155" s="78"/>
      <c r="H155" s="79"/>
      <c r="I155" s="80"/>
      <c r="J155" s="80"/>
      <c r="K155" s="81"/>
      <c r="L155" s="179" t="str">
        <f t="shared" si="44"/>
        <v/>
      </c>
      <c r="M155" s="83" t="str">
        <f t="shared" si="53"/>
        <v/>
      </c>
      <c r="N155" s="77" t="str">
        <f t="shared" si="54"/>
        <v/>
      </c>
      <c r="O155" s="78"/>
      <c r="P155" s="80"/>
      <c r="Q155" s="80"/>
      <c r="R155" s="80"/>
      <c r="S155" s="82" t="str">
        <f t="shared" si="45"/>
        <v/>
      </c>
      <c r="T155" s="101" t="str">
        <f t="shared" si="55"/>
        <v/>
      </c>
      <c r="U155" s="86" t="str">
        <f t="shared" si="46"/>
        <v/>
      </c>
      <c r="V155" s="87" t="str">
        <f t="shared" si="56"/>
        <v/>
      </c>
      <c r="W155" s="170"/>
      <c r="X155" s="118"/>
      <c r="Y155" s="44" t="str">
        <f t="shared" si="47"/>
        <v/>
      </c>
      <c r="Z155" s="118"/>
      <c r="AA155" s="44" t="str">
        <f t="shared" si="48"/>
        <v/>
      </c>
      <c r="AB155" s="44" t="str">
        <f t="shared" si="49"/>
        <v/>
      </c>
      <c r="AC155" s="102"/>
      <c r="AD155" s="129"/>
      <c r="AE155" s="177" t="str">
        <f t="shared" si="50"/>
        <v/>
      </c>
      <c r="AF155" s="23" t="str">
        <f t="shared" si="57"/>
        <v/>
      </c>
      <c r="AG155" s="125" t="str">
        <f t="shared" si="51"/>
        <v/>
      </c>
      <c r="AH155" s="125"/>
    </row>
    <row r="156" spans="1:34" ht="30" customHeight="1" thickTop="1" thickBot="1">
      <c r="A156" s="165"/>
      <c r="B156" s="76"/>
      <c r="C156" s="76"/>
      <c r="D156" s="76"/>
      <c r="E156" s="76"/>
      <c r="F156" s="77" t="str">
        <f t="shared" si="52"/>
        <v/>
      </c>
      <c r="G156" s="78"/>
      <c r="H156" s="79"/>
      <c r="I156" s="80"/>
      <c r="J156" s="80"/>
      <c r="K156" s="81"/>
      <c r="L156" s="179" t="str">
        <f t="shared" si="44"/>
        <v/>
      </c>
      <c r="M156" s="83" t="str">
        <f t="shared" si="53"/>
        <v/>
      </c>
      <c r="N156" s="77" t="str">
        <f t="shared" si="54"/>
        <v/>
      </c>
      <c r="O156" s="78"/>
      <c r="P156" s="80"/>
      <c r="Q156" s="80"/>
      <c r="R156" s="80"/>
      <c r="S156" s="82" t="str">
        <f t="shared" si="45"/>
        <v/>
      </c>
      <c r="T156" s="101" t="str">
        <f t="shared" si="55"/>
        <v/>
      </c>
      <c r="U156" s="86" t="str">
        <f t="shared" si="46"/>
        <v/>
      </c>
      <c r="V156" s="87" t="str">
        <f t="shared" si="56"/>
        <v/>
      </c>
      <c r="W156" s="170"/>
      <c r="X156" s="118"/>
      <c r="Y156" s="44" t="str">
        <f t="shared" si="47"/>
        <v/>
      </c>
      <c r="Z156" s="118"/>
      <c r="AA156" s="44" t="str">
        <f t="shared" si="48"/>
        <v/>
      </c>
      <c r="AB156" s="44" t="str">
        <f t="shared" si="49"/>
        <v/>
      </c>
      <c r="AC156" s="102"/>
      <c r="AD156" s="129"/>
      <c r="AE156" s="177" t="str">
        <f t="shared" si="50"/>
        <v/>
      </c>
      <c r="AF156" s="23" t="str">
        <f t="shared" si="57"/>
        <v/>
      </c>
      <c r="AG156" s="125" t="str">
        <f t="shared" si="51"/>
        <v/>
      </c>
      <c r="AH156" s="125"/>
    </row>
    <row r="157" spans="1:34" ht="30" customHeight="1" thickTop="1" thickBot="1">
      <c r="A157" s="165"/>
      <c r="B157" s="76"/>
      <c r="C157" s="76"/>
      <c r="D157" s="76"/>
      <c r="E157" s="76"/>
      <c r="F157" s="77" t="str">
        <f t="shared" si="52"/>
        <v/>
      </c>
      <c r="G157" s="78"/>
      <c r="H157" s="79"/>
      <c r="I157" s="80"/>
      <c r="J157" s="80"/>
      <c r="K157" s="81"/>
      <c r="L157" s="179" t="str">
        <f t="shared" si="44"/>
        <v/>
      </c>
      <c r="M157" s="83" t="str">
        <f t="shared" si="53"/>
        <v/>
      </c>
      <c r="N157" s="77" t="str">
        <f t="shared" si="54"/>
        <v/>
      </c>
      <c r="O157" s="78"/>
      <c r="P157" s="80"/>
      <c r="Q157" s="80"/>
      <c r="R157" s="80"/>
      <c r="S157" s="82" t="str">
        <f t="shared" si="45"/>
        <v/>
      </c>
      <c r="T157" s="101" t="str">
        <f t="shared" si="55"/>
        <v/>
      </c>
      <c r="U157" s="86" t="str">
        <f t="shared" si="46"/>
        <v/>
      </c>
      <c r="V157" s="87" t="str">
        <f t="shared" si="56"/>
        <v/>
      </c>
      <c r="W157" s="170"/>
      <c r="X157" s="118"/>
      <c r="Y157" s="44" t="str">
        <f t="shared" si="47"/>
        <v/>
      </c>
      <c r="Z157" s="118"/>
      <c r="AA157" s="44" t="str">
        <f t="shared" si="48"/>
        <v/>
      </c>
      <c r="AB157" s="44" t="str">
        <f t="shared" si="49"/>
        <v/>
      </c>
      <c r="AC157" s="102"/>
      <c r="AD157" s="129"/>
      <c r="AE157" s="177" t="str">
        <f t="shared" si="50"/>
        <v/>
      </c>
      <c r="AF157" s="23" t="str">
        <f t="shared" si="57"/>
        <v/>
      </c>
      <c r="AG157" s="125" t="str">
        <f t="shared" si="51"/>
        <v/>
      </c>
      <c r="AH157" s="125"/>
    </row>
    <row r="158" spans="1:34" ht="30" customHeight="1" thickTop="1" thickBot="1">
      <c r="A158" s="165"/>
      <c r="B158" s="76"/>
      <c r="C158" s="76"/>
      <c r="D158" s="76"/>
      <c r="E158" s="76"/>
      <c r="F158" s="77" t="str">
        <f t="shared" si="52"/>
        <v/>
      </c>
      <c r="G158" s="78"/>
      <c r="H158" s="79"/>
      <c r="I158" s="80"/>
      <c r="J158" s="80"/>
      <c r="K158" s="81"/>
      <c r="L158" s="179" t="str">
        <f t="shared" si="44"/>
        <v/>
      </c>
      <c r="M158" s="83" t="str">
        <f t="shared" si="53"/>
        <v/>
      </c>
      <c r="N158" s="77" t="str">
        <f t="shared" si="54"/>
        <v/>
      </c>
      <c r="O158" s="78"/>
      <c r="P158" s="80"/>
      <c r="Q158" s="80"/>
      <c r="R158" s="80"/>
      <c r="S158" s="82" t="str">
        <f t="shared" si="45"/>
        <v/>
      </c>
      <c r="T158" s="101" t="str">
        <f t="shared" si="55"/>
        <v/>
      </c>
      <c r="U158" s="86" t="str">
        <f t="shared" si="46"/>
        <v/>
      </c>
      <c r="V158" s="87" t="str">
        <f t="shared" si="56"/>
        <v/>
      </c>
      <c r="W158" s="170"/>
      <c r="X158" s="118"/>
      <c r="Y158" s="44" t="str">
        <f t="shared" si="47"/>
        <v/>
      </c>
      <c r="Z158" s="118"/>
      <c r="AA158" s="44" t="str">
        <f t="shared" si="48"/>
        <v/>
      </c>
      <c r="AB158" s="44" t="str">
        <f t="shared" si="49"/>
        <v/>
      </c>
      <c r="AC158" s="102"/>
      <c r="AD158" s="129"/>
      <c r="AE158" s="177" t="str">
        <f t="shared" si="50"/>
        <v/>
      </c>
      <c r="AF158" s="23" t="str">
        <f t="shared" si="57"/>
        <v/>
      </c>
      <c r="AG158" s="125" t="str">
        <f t="shared" si="51"/>
        <v/>
      </c>
      <c r="AH158" s="125"/>
    </row>
    <row r="159" spans="1:34" ht="30" customHeight="1" thickTop="1" thickBot="1">
      <c r="A159" s="165"/>
      <c r="B159" s="76"/>
      <c r="C159" s="76"/>
      <c r="D159" s="76"/>
      <c r="E159" s="76"/>
      <c r="F159" s="77" t="str">
        <f t="shared" si="52"/>
        <v/>
      </c>
      <c r="G159" s="78"/>
      <c r="H159" s="79"/>
      <c r="I159" s="80"/>
      <c r="J159" s="80"/>
      <c r="K159" s="81"/>
      <c r="L159" s="179" t="str">
        <f t="shared" si="44"/>
        <v/>
      </c>
      <c r="M159" s="83" t="str">
        <f t="shared" si="53"/>
        <v/>
      </c>
      <c r="N159" s="77" t="str">
        <f t="shared" si="54"/>
        <v/>
      </c>
      <c r="O159" s="78"/>
      <c r="P159" s="80"/>
      <c r="Q159" s="80"/>
      <c r="R159" s="80"/>
      <c r="S159" s="82" t="str">
        <f t="shared" si="45"/>
        <v/>
      </c>
      <c r="T159" s="101" t="str">
        <f t="shared" si="55"/>
        <v/>
      </c>
      <c r="U159" s="86" t="str">
        <f t="shared" si="46"/>
        <v/>
      </c>
      <c r="V159" s="87" t="str">
        <f t="shared" si="56"/>
        <v/>
      </c>
      <c r="W159" s="170"/>
      <c r="X159" s="118"/>
      <c r="Y159" s="44" t="str">
        <f t="shared" si="47"/>
        <v/>
      </c>
      <c r="Z159" s="118"/>
      <c r="AA159" s="44" t="str">
        <f t="shared" si="48"/>
        <v/>
      </c>
      <c r="AB159" s="44" t="str">
        <f t="shared" si="49"/>
        <v/>
      </c>
      <c r="AC159" s="102"/>
      <c r="AD159" s="129"/>
      <c r="AE159" s="177" t="str">
        <f t="shared" si="50"/>
        <v/>
      </c>
      <c r="AF159" s="23" t="str">
        <f t="shared" si="57"/>
        <v/>
      </c>
      <c r="AG159" s="125" t="str">
        <f t="shared" si="51"/>
        <v/>
      </c>
      <c r="AH159" s="125"/>
    </row>
    <row r="160" spans="1:34" ht="30" customHeight="1" thickTop="1" thickBot="1">
      <c r="A160" s="165"/>
      <c r="B160" s="76"/>
      <c r="C160" s="76"/>
      <c r="D160" s="76"/>
      <c r="E160" s="76"/>
      <c r="F160" s="77" t="str">
        <f t="shared" si="52"/>
        <v/>
      </c>
      <c r="G160" s="78"/>
      <c r="H160" s="79"/>
      <c r="I160" s="80"/>
      <c r="J160" s="80"/>
      <c r="K160" s="81"/>
      <c r="L160" s="179" t="str">
        <f t="shared" si="44"/>
        <v/>
      </c>
      <c r="M160" s="83" t="str">
        <f t="shared" si="53"/>
        <v/>
      </c>
      <c r="N160" s="77" t="str">
        <f t="shared" si="54"/>
        <v/>
      </c>
      <c r="O160" s="78"/>
      <c r="P160" s="80"/>
      <c r="Q160" s="80"/>
      <c r="R160" s="80"/>
      <c r="S160" s="82" t="str">
        <f t="shared" si="45"/>
        <v/>
      </c>
      <c r="T160" s="101" t="str">
        <f t="shared" si="55"/>
        <v/>
      </c>
      <c r="U160" s="86" t="str">
        <f t="shared" si="46"/>
        <v/>
      </c>
      <c r="V160" s="87" t="str">
        <f t="shared" si="56"/>
        <v/>
      </c>
      <c r="W160" s="170"/>
      <c r="X160" s="118"/>
      <c r="Y160" s="44" t="str">
        <f t="shared" si="47"/>
        <v/>
      </c>
      <c r="Z160" s="118"/>
      <c r="AA160" s="44" t="str">
        <f t="shared" si="48"/>
        <v/>
      </c>
      <c r="AB160" s="44" t="str">
        <f t="shared" si="49"/>
        <v/>
      </c>
      <c r="AC160" s="102"/>
      <c r="AD160" s="129"/>
      <c r="AE160" s="177" t="str">
        <f t="shared" si="50"/>
        <v/>
      </c>
      <c r="AF160" s="23" t="str">
        <f t="shared" si="57"/>
        <v/>
      </c>
      <c r="AG160" s="125" t="str">
        <f t="shared" si="51"/>
        <v/>
      </c>
      <c r="AH160" s="125"/>
    </row>
    <row r="161" spans="1:34" ht="30" customHeight="1" thickTop="1" thickBot="1">
      <c r="A161" s="165"/>
      <c r="B161" s="76"/>
      <c r="C161" s="76"/>
      <c r="D161" s="76"/>
      <c r="E161" s="76"/>
      <c r="F161" s="77" t="str">
        <f t="shared" si="52"/>
        <v/>
      </c>
      <c r="G161" s="78"/>
      <c r="H161" s="79"/>
      <c r="I161" s="80"/>
      <c r="J161" s="80"/>
      <c r="K161" s="81"/>
      <c r="L161" s="179" t="str">
        <f t="shared" si="44"/>
        <v/>
      </c>
      <c r="M161" s="83" t="str">
        <f t="shared" si="53"/>
        <v/>
      </c>
      <c r="N161" s="77" t="str">
        <f t="shared" si="54"/>
        <v/>
      </c>
      <c r="O161" s="78"/>
      <c r="P161" s="80"/>
      <c r="Q161" s="80"/>
      <c r="R161" s="80"/>
      <c r="S161" s="82" t="str">
        <f t="shared" si="45"/>
        <v/>
      </c>
      <c r="T161" s="101" t="str">
        <f t="shared" si="55"/>
        <v/>
      </c>
      <c r="U161" s="86" t="str">
        <f t="shared" si="46"/>
        <v/>
      </c>
      <c r="V161" s="87" t="str">
        <f t="shared" si="56"/>
        <v/>
      </c>
      <c r="W161" s="170"/>
      <c r="X161" s="118"/>
      <c r="Y161" s="44" t="str">
        <f t="shared" si="47"/>
        <v/>
      </c>
      <c r="Z161" s="118"/>
      <c r="AA161" s="44" t="str">
        <f t="shared" si="48"/>
        <v/>
      </c>
      <c r="AB161" s="44" t="str">
        <f t="shared" si="49"/>
        <v/>
      </c>
      <c r="AC161" s="102"/>
      <c r="AD161" s="129"/>
      <c r="AE161" s="177" t="str">
        <f t="shared" si="50"/>
        <v/>
      </c>
      <c r="AF161" s="23" t="str">
        <f t="shared" si="57"/>
        <v/>
      </c>
      <c r="AG161" s="125" t="str">
        <f t="shared" si="51"/>
        <v/>
      </c>
      <c r="AH161" s="125"/>
    </row>
    <row r="162" spans="1:34" ht="30" customHeight="1" thickTop="1" thickBot="1">
      <c r="A162" s="165"/>
      <c r="B162" s="76"/>
      <c r="C162" s="76"/>
      <c r="D162" s="76"/>
      <c r="E162" s="76"/>
      <c r="F162" s="77" t="str">
        <f t="shared" si="52"/>
        <v/>
      </c>
      <c r="G162" s="78"/>
      <c r="H162" s="79"/>
      <c r="I162" s="80"/>
      <c r="J162" s="80"/>
      <c r="K162" s="81"/>
      <c r="L162" s="179" t="str">
        <f t="shared" si="44"/>
        <v/>
      </c>
      <c r="M162" s="83" t="str">
        <f t="shared" si="53"/>
        <v/>
      </c>
      <c r="N162" s="77" t="str">
        <f t="shared" si="54"/>
        <v/>
      </c>
      <c r="O162" s="78"/>
      <c r="P162" s="80"/>
      <c r="Q162" s="80"/>
      <c r="R162" s="80"/>
      <c r="S162" s="82" t="str">
        <f t="shared" si="45"/>
        <v/>
      </c>
      <c r="T162" s="101" t="str">
        <f t="shared" si="55"/>
        <v/>
      </c>
      <c r="U162" s="86" t="str">
        <f t="shared" si="46"/>
        <v/>
      </c>
      <c r="V162" s="87" t="str">
        <f t="shared" si="56"/>
        <v/>
      </c>
      <c r="W162" s="170"/>
      <c r="X162" s="118"/>
      <c r="Y162" s="44" t="str">
        <f t="shared" si="47"/>
        <v/>
      </c>
      <c r="Z162" s="118"/>
      <c r="AA162" s="44" t="str">
        <f t="shared" si="48"/>
        <v/>
      </c>
      <c r="AB162" s="44" t="str">
        <f t="shared" si="49"/>
        <v/>
      </c>
      <c r="AC162" s="102"/>
      <c r="AD162" s="129"/>
      <c r="AE162" s="177" t="str">
        <f t="shared" si="50"/>
        <v/>
      </c>
      <c r="AF162" s="23" t="str">
        <f t="shared" si="57"/>
        <v/>
      </c>
      <c r="AG162" s="125" t="str">
        <f t="shared" si="51"/>
        <v/>
      </c>
      <c r="AH162" s="125"/>
    </row>
    <row r="163" spans="1:34" ht="30" customHeight="1" thickTop="1" thickBot="1">
      <c r="A163" s="165"/>
      <c r="B163" s="76"/>
      <c r="C163" s="76"/>
      <c r="D163" s="76"/>
      <c r="E163" s="76"/>
      <c r="F163" s="77" t="str">
        <f t="shared" si="52"/>
        <v/>
      </c>
      <c r="G163" s="78"/>
      <c r="H163" s="79"/>
      <c r="I163" s="80"/>
      <c r="J163" s="80"/>
      <c r="K163" s="81"/>
      <c r="L163" s="179" t="str">
        <f t="shared" si="44"/>
        <v/>
      </c>
      <c r="M163" s="83" t="str">
        <f t="shared" si="53"/>
        <v/>
      </c>
      <c r="N163" s="77" t="str">
        <f t="shared" si="54"/>
        <v/>
      </c>
      <c r="O163" s="78"/>
      <c r="P163" s="80"/>
      <c r="Q163" s="80"/>
      <c r="R163" s="80"/>
      <c r="S163" s="82" t="str">
        <f t="shared" si="45"/>
        <v/>
      </c>
      <c r="T163" s="101" t="str">
        <f t="shared" si="55"/>
        <v/>
      </c>
      <c r="U163" s="86" t="str">
        <f t="shared" si="46"/>
        <v/>
      </c>
      <c r="V163" s="87" t="str">
        <f t="shared" si="56"/>
        <v/>
      </c>
      <c r="W163" s="170"/>
      <c r="X163" s="118"/>
      <c r="Y163" s="44" t="str">
        <f t="shared" si="47"/>
        <v/>
      </c>
      <c r="Z163" s="118"/>
      <c r="AA163" s="44" t="str">
        <f t="shared" si="48"/>
        <v/>
      </c>
      <c r="AB163" s="44" t="str">
        <f t="shared" si="49"/>
        <v/>
      </c>
      <c r="AC163" s="102"/>
      <c r="AD163" s="129"/>
      <c r="AE163" s="177" t="str">
        <f t="shared" si="50"/>
        <v/>
      </c>
      <c r="AF163" s="23" t="str">
        <f t="shared" si="57"/>
        <v/>
      </c>
      <c r="AG163" s="125" t="str">
        <f t="shared" si="51"/>
        <v/>
      </c>
      <c r="AH163" s="125"/>
    </row>
    <row r="164" spans="1:34" ht="30" customHeight="1" thickTop="1" thickBot="1">
      <c r="A164" s="165"/>
      <c r="B164" s="76"/>
      <c r="C164" s="76"/>
      <c r="D164" s="76"/>
      <c r="E164" s="76"/>
      <c r="F164" s="77" t="str">
        <f t="shared" si="52"/>
        <v/>
      </c>
      <c r="G164" s="78"/>
      <c r="H164" s="79"/>
      <c r="I164" s="80"/>
      <c r="J164" s="80"/>
      <c r="K164" s="81"/>
      <c r="L164" s="179" t="str">
        <f t="shared" si="44"/>
        <v/>
      </c>
      <c r="M164" s="83" t="str">
        <f t="shared" si="53"/>
        <v/>
      </c>
      <c r="N164" s="77" t="str">
        <f t="shared" si="54"/>
        <v/>
      </c>
      <c r="O164" s="78"/>
      <c r="P164" s="80"/>
      <c r="Q164" s="80"/>
      <c r="R164" s="80"/>
      <c r="S164" s="82" t="str">
        <f t="shared" si="45"/>
        <v/>
      </c>
      <c r="T164" s="101" t="str">
        <f t="shared" si="55"/>
        <v/>
      </c>
      <c r="U164" s="86" t="str">
        <f t="shared" si="46"/>
        <v/>
      </c>
      <c r="V164" s="87" t="str">
        <f t="shared" si="56"/>
        <v/>
      </c>
      <c r="W164" s="170"/>
      <c r="X164" s="118"/>
      <c r="Y164" s="44" t="str">
        <f t="shared" si="47"/>
        <v/>
      </c>
      <c r="Z164" s="118"/>
      <c r="AA164" s="44" t="str">
        <f t="shared" si="48"/>
        <v/>
      </c>
      <c r="AB164" s="44" t="str">
        <f t="shared" si="49"/>
        <v/>
      </c>
      <c r="AC164" s="102"/>
      <c r="AD164" s="129"/>
      <c r="AE164" s="177" t="str">
        <f t="shared" si="50"/>
        <v/>
      </c>
      <c r="AF164" s="23" t="str">
        <f t="shared" si="57"/>
        <v/>
      </c>
      <c r="AG164" s="125" t="str">
        <f t="shared" si="51"/>
        <v/>
      </c>
      <c r="AH164" s="125"/>
    </row>
    <row r="165" spans="1:34" ht="30" customHeight="1" thickTop="1" thickBot="1">
      <c r="A165" s="165"/>
      <c r="B165" s="76"/>
      <c r="C165" s="76"/>
      <c r="D165" s="76"/>
      <c r="E165" s="76"/>
      <c r="F165" s="77" t="str">
        <f t="shared" si="52"/>
        <v/>
      </c>
      <c r="G165" s="78"/>
      <c r="H165" s="79"/>
      <c r="I165" s="80"/>
      <c r="J165" s="80"/>
      <c r="K165" s="81"/>
      <c r="L165" s="179" t="str">
        <f t="shared" ref="L165:L181" si="58">IF(AND(ISNUMBER(H165),ISNUMBER(J165),ISNUMBER(B165)),(J165-H165)/B165,"")</f>
        <v/>
      </c>
      <c r="M165" s="83" t="str">
        <f t="shared" si="53"/>
        <v/>
      </c>
      <c r="N165" s="77" t="str">
        <f t="shared" si="54"/>
        <v/>
      </c>
      <c r="O165" s="78"/>
      <c r="P165" s="80"/>
      <c r="Q165" s="80"/>
      <c r="R165" s="80"/>
      <c r="S165" s="82" t="str">
        <f t="shared" ref="S165:S196" si="59">IF(AND(ISNUMBER(Q165),ISNUMBER(R165),ISNUMBER(B165)),(R165-Q165)/B165,"")</f>
        <v/>
      </c>
      <c r="T165" s="101" t="str">
        <f t="shared" si="55"/>
        <v/>
      </c>
      <c r="U165" s="86" t="str">
        <f t="shared" ref="U165:U181" si="60">IF(AND(ISNUMBER(H165),ISNUMBER(B165)),H165+B165,"")</f>
        <v/>
      </c>
      <c r="V165" s="87" t="str">
        <f t="shared" si="56"/>
        <v/>
      </c>
      <c r="W165" s="170"/>
      <c r="X165" s="118"/>
      <c r="Y165" s="44" t="str">
        <f t="shared" ref="Y165:Y196" si="61">+IF(AND(ISNUMBER(X165),ISNUMBER(R165),ISNUMBER(H165),ISNUMBER(B165)),(X165-MAX(R165,H165))/B165,"")</f>
        <v/>
      </c>
      <c r="Z165" s="118"/>
      <c r="AA165" s="44" t="str">
        <f t="shared" ref="AA165:AA196" si="62">+IF(AND(ISNUMBER(Z165),ISNUMBER(X165),ISNUMBER(B165)),(Z165-X165)/B165,"")</f>
        <v/>
      </c>
      <c r="AB165" s="44" t="str">
        <f t="shared" ref="AB165:AB196" si="63">IF(AND(ISNUMBER(Z165),ISNUMBER(AC165),ISNUMBER(B165)),(AC165-Z165)/B165,"")</f>
        <v/>
      </c>
      <c r="AC165" s="102"/>
      <c r="AD165" s="129"/>
      <c r="AE165" s="177" t="str">
        <f t="shared" ref="AE165:AE196" si="64">IF(AND(ISNUMBER(H165),ISNUMBER(B165),ISNUMBER(AD165)),(AD165-H165)/B165,"")</f>
        <v/>
      </c>
      <c r="AF165" s="23" t="str">
        <f t="shared" si="57"/>
        <v/>
      </c>
      <c r="AG165" s="125" t="str">
        <f t="shared" ref="AG165:AG181" si="65">IF(AND(ISNUMBER(K165),ISNUMBER(AE165),AE165&gt;100%),K165*10%,"")</f>
        <v/>
      </c>
      <c r="AH165" s="125"/>
    </row>
    <row r="166" spans="1:34" ht="30" customHeight="1" thickTop="1" thickBot="1">
      <c r="A166" s="165"/>
      <c r="B166" s="76"/>
      <c r="C166" s="76"/>
      <c r="D166" s="76"/>
      <c r="E166" s="76"/>
      <c r="F166" s="77" t="str">
        <f t="shared" si="52"/>
        <v/>
      </c>
      <c r="G166" s="78"/>
      <c r="H166" s="79"/>
      <c r="I166" s="80"/>
      <c r="J166" s="80"/>
      <c r="K166" s="81"/>
      <c r="L166" s="179" t="str">
        <f t="shared" si="58"/>
        <v/>
      </c>
      <c r="M166" s="83" t="str">
        <f t="shared" si="53"/>
        <v/>
      </c>
      <c r="N166" s="77" t="str">
        <f t="shared" si="54"/>
        <v/>
      </c>
      <c r="O166" s="78"/>
      <c r="P166" s="80"/>
      <c r="Q166" s="80"/>
      <c r="R166" s="80"/>
      <c r="S166" s="82" t="str">
        <f t="shared" si="59"/>
        <v/>
      </c>
      <c r="T166" s="101" t="str">
        <f t="shared" si="55"/>
        <v/>
      </c>
      <c r="U166" s="86" t="str">
        <f t="shared" si="60"/>
        <v/>
      </c>
      <c r="V166" s="87" t="str">
        <f t="shared" si="56"/>
        <v/>
      </c>
      <c r="W166" s="170"/>
      <c r="X166" s="118"/>
      <c r="Y166" s="44" t="str">
        <f t="shared" si="61"/>
        <v/>
      </c>
      <c r="Z166" s="118"/>
      <c r="AA166" s="44" t="str">
        <f t="shared" si="62"/>
        <v/>
      </c>
      <c r="AB166" s="44" t="str">
        <f t="shared" si="63"/>
        <v/>
      </c>
      <c r="AC166" s="102"/>
      <c r="AD166" s="129"/>
      <c r="AE166" s="177" t="str">
        <f t="shared" si="64"/>
        <v/>
      </c>
      <c r="AF166" s="23" t="str">
        <f t="shared" si="57"/>
        <v/>
      </c>
      <c r="AG166" s="125" t="str">
        <f t="shared" si="65"/>
        <v/>
      </c>
      <c r="AH166" s="125"/>
    </row>
    <row r="167" spans="1:34" ht="30" customHeight="1" thickTop="1" thickBot="1">
      <c r="A167" s="165"/>
      <c r="B167" s="76"/>
      <c r="C167" s="76"/>
      <c r="D167" s="76"/>
      <c r="E167" s="76"/>
      <c r="F167" s="77" t="str">
        <f t="shared" si="52"/>
        <v/>
      </c>
      <c r="G167" s="78"/>
      <c r="H167" s="79"/>
      <c r="I167" s="80"/>
      <c r="J167" s="80"/>
      <c r="K167" s="81"/>
      <c r="L167" s="179" t="str">
        <f t="shared" si="58"/>
        <v/>
      </c>
      <c r="M167" s="83" t="str">
        <f t="shared" si="53"/>
        <v/>
      </c>
      <c r="N167" s="77" t="str">
        <f t="shared" si="54"/>
        <v/>
      </c>
      <c r="O167" s="78"/>
      <c r="P167" s="80"/>
      <c r="Q167" s="80"/>
      <c r="R167" s="80"/>
      <c r="S167" s="82" t="str">
        <f t="shared" si="59"/>
        <v/>
      </c>
      <c r="T167" s="101" t="str">
        <f t="shared" si="55"/>
        <v/>
      </c>
      <c r="U167" s="86" t="str">
        <f t="shared" si="60"/>
        <v/>
      </c>
      <c r="V167" s="87" t="str">
        <f t="shared" si="56"/>
        <v/>
      </c>
      <c r="W167" s="170"/>
      <c r="X167" s="118"/>
      <c r="Y167" s="44" t="str">
        <f t="shared" si="61"/>
        <v/>
      </c>
      <c r="Z167" s="118"/>
      <c r="AA167" s="44" t="str">
        <f t="shared" si="62"/>
        <v/>
      </c>
      <c r="AB167" s="44" t="str">
        <f t="shared" si="63"/>
        <v/>
      </c>
      <c r="AC167" s="102"/>
      <c r="AD167" s="129"/>
      <c r="AE167" s="177" t="str">
        <f t="shared" si="64"/>
        <v/>
      </c>
      <c r="AF167" s="23" t="str">
        <f t="shared" si="57"/>
        <v/>
      </c>
      <c r="AG167" s="125" t="str">
        <f t="shared" si="65"/>
        <v/>
      </c>
      <c r="AH167" s="125"/>
    </row>
    <row r="168" spans="1:34" ht="30" customHeight="1" thickTop="1" thickBot="1">
      <c r="A168" s="165"/>
      <c r="B168" s="76"/>
      <c r="C168" s="76"/>
      <c r="D168" s="76"/>
      <c r="E168" s="76"/>
      <c r="F168" s="77" t="str">
        <f t="shared" si="52"/>
        <v/>
      </c>
      <c r="G168" s="78"/>
      <c r="H168" s="79"/>
      <c r="I168" s="80"/>
      <c r="J168" s="80"/>
      <c r="K168" s="81"/>
      <c r="L168" s="179" t="str">
        <f t="shared" si="58"/>
        <v/>
      </c>
      <c r="M168" s="83" t="str">
        <f t="shared" si="53"/>
        <v/>
      </c>
      <c r="N168" s="77" t="str">
        <f t="shared" si="54"/>
        <v/>
      </c>
      <c r="O168" s="78"/>
      <c r="P168" s="80"/>
      <c r="Q168" s="80"/>
      <c r="R168" s="80"/>
      <c r="S168" s="82" t="str">
        <f t="shared" si="59"/>
        <v/>
      </c>
      <c r="T168" s="101" t="str">
        <f t="shared" si="55"/>
        <v/>
      </c>
      <c r="U168" s="86" t="str">
        <f t="shared" si="60"/>
        <v/>
      </c>
      <c r="V168" s="87" t="str">
        <f t="shared" si="56"/>
        <v/>
      </c>
      <c r="W168" s="170"/>
      <c r="X168" s="118"/>
      <c r="Y168" s="44" t="str">
        <f t="shared" si="61"/>
        <v/>
      </c>
      <c r="Z168" s="118"/>
      <c r="AA168" s="44" t="str">
        <f t="shared" si="62"/>
        <v/>
      </c>
      <c r="AB168" s="44" t="str">
        <f t="shared" si="63"/>
        <v/>
      </c>
      <c r="AC168" s="102"/>
      <c r="AD168" s="129"/>
      <c r="AE168" s="177" t="str">
        <f t="shared" si="64"/>
        <v/>
      </c>
      <c r="AF168" s="23" t="str">
        <f t="shared" si="57"/>
        <v/>
      </c>
      <c r="AG168" s="125" t="str">
        <f t="shared" si="65"/>
        <v/>
      </c>
      <c r="AH168" s="125"/>
    </row>
    <row r="169" spans="1:34" ht="30" customHeight="1" thickTop="1" thickBot="1">
      <c r="A169" s="165"/>
      <c r="B169" s="76"/>
      <c r="C169" s="76"/>
      <c r="D169" s="76"/>
      <c r="E169" s="76"/>
      <c r="F169" s="77" t="str">
        <f t="shared" si="52"/>
        <v/>
      </c>
      <c r="G169" s="78"/>
      <c r="H169" s="79"/>
      <c r="I169" s="80"/>
      <c r="J169" s="80"/>
      <c r="K169" s="81"/>
      <c r="L169" s="179" t="str">
        <f t="shared" si="58"/>
        <v/>
      </c>
      <c r="M169" s="83" t="str">
        <f t="shared" si="53"/>
        <v/>
      </c>
      <c r="N169" s="77" t="str">
        <f t="shared" si="54"/>
        <v/>
      </c>
      <c r="O169" s="78"/>
      <c r="P169" s="80"/>
      <c r="Q169" s="80"/>
      <c r="R169" s="80"/>
      <c r="S169" s="82" t="str">
        <f t="shared" si="59"/>
        <v/>
      </c>
      <c r="T169" s="101" t="str">
        <f t="shared" si="55"/>
        <v/>
      </c>
      <c r="U169" s="86" t="str">
        <f t="shared" si="60"/>
        <v/>
      </c>
      <c r="V169" s="87" t="str">
        <f t="shared" si="56"/>
        <v/>
      </c>
      <c r="W169" s="170"/>
      <c r="X169" s="118"/>
      <c r="Y169" s="44" t="str">
        <f t="shared" si="61"/>
        <v/>
      </c>
      <c r="Z169" s="118"/>
      <c r="AA169" s="44" t="str">
        <f t="shared" si="62"/>
        <v/>
      </c>
      <c r="AB169" s="44" t="str">
        <f t="shared" si="63"/>
        <v/>
      </c>
      <c r="AC169" s="102"/>
      <c r="AD169" s="129"/>
      <c r="AE169" s="177" t="str">
        <f t="shared" si="64"/>
        <v/>
      </c>
      <c r="AF169" s="23" t="str">
        <f t="shared" si="57"/>
        <v/>
      </c>
      <c r="AG169" s="125" t="str">
        <f t="shared" si="65"/>
        <v/>
      </c>
      <c r="AH169" s="125"/>
    </row>
    <row r="170" spans="1:34" ht="30" customHeight="1" thickTop="1" thickBot="1">
      <c r="A170" s="165"/>
      <c r="B170" s="76"/>
      <c r="C170" s="76"/>
      <c r="D170" s="76"/>
      <c r="E170" s="76"/>
      <c r="F170" s="77" t="str">
        <f t="shared" si="52"/>
        <v/>
      </c>
      <c r="G170" s="78"/>
      <c r="H170" s="79"/>
      <c r="I170" s="80"/>
      <c r="J170" s="80"/>
      <c r="K170" s="81"/>
      <c r="L170" s="179" t="str">
        <f t="shared" si="58"/>
        <v/>
      </c>
      <c r="M170" s="83" t="str">
        <f t="shared" si="53"/>
        <v/>
      </c>
      <c r="N170" s="77" t="str">
        <f t="shared" si="54"/>
        <v/>
      </c>
      <c r="O170" s="78"/>
      <c r="P170" s="80"/>
      <c r="Q170" s="80"/>
      <c r="R170" s="80"/>
      <c r="S170" s="82" t="str">
        <f t="shared" si="59"/>
        <v/>
      </c>
      <c r="T170" s="101" t="str">
        <f t="shared" si="55"/>
        <v/>
      </c>
      <c r="U170" s="86" t="str">
        <f t="shared" si="60"/>
        <v/>
      </c>
      <c r="V170" s="87" t="str">
        <f t="shared" si="56"/>
        <v/>
      </c>
      <c r="W170" s="170"/>
      <c r="X170" s="118"/>
      <c r="Y170" s="44" t="str">
        <f t="shared" si="61"/>
        <v/>
      </c>
      <c r="Z170" s="118"/>
      <c r="AA170" s="44" t="str">
        <f t="shared" si="62"/>
        <v/>
      </c>
      <c r="AB170" s="44" t="str">
        <f t="shared" si="63"/>
        <v/>
      </c>
      <c r="AC170" s="102"/>
      <c r="AD170" s="129"/>
      <c r="AE170" s="177" t="str">
        <f t="shared" si="64"/>
        <v/>
      </c>
      <c r="AF170" s="23" t="str">
        <f t="shared" si="57"/>
        <v/>
      </c>
      <c r="AG170" s="125" t="str">
        <f t="shared" si="65"/>
        <v/>
      </c>
      <c r="AH170" s="125"/>
    </row>
    <row r="171" spans="1:34" ht="30" customHeight="1" thickTop="1" thickBot="1">
      <c r="A171" s="165"/>
      <c r="B171" s="76"/>
      <c r="C171" s="76"/>
      <c r="D171" s="76"/>
      <c r="E171" s="76"/>
      <c r="F171" s="77" t="str">
        <f t="shared" si="52"/>
        <v/>
      </c>
      <c r="G171" s="78"/>
      <c r="H171" s="79"/>
      <c r="I171" s="80"/>
      <c r="J171" s="80"/>
      <c r="K171" s="81"/>
      <c r="L171" s="179" t="str">
        <f t="shared" si="58"/>
        <v/>
      </c>
      <c r="M171" s="83" t="str">
        <f t="shared" si="53"/>
        <v/>
      </c>
      <c r="N171" s="77" t="str">
        <f t="shared" si="54"/>
        <v/>
      </c>
      <c r="O171" s="78"/>
      <c r="P171" s="80"/>
      <c r="Q171" s="80"/>
      <c r="R171" s="80"/>
      <c r="S171" s="82" t="str">
        <f t="shared" si="59"/>
        <v/>
      </c>
      <c r="T171" s="101" t="str">
        <f t="shared" si="55"/>
        <v/>
      </c>
      <c r="U171" s="86" t="str">
        <f t="shared" si="60"/>
        <v/>
      </c>
      <c r="V171" s="87" t="str">
        <f t="shared" si="56"/>
        <v/>
      </c>
      <c r="W171" s="170"/>
      <c r="X171" s="118"/>
      <c r="Y171" s="44" t="str">
        <f t="shared" si="61"/>
        <v/>
      </c>
      <c r="Z171" s="118"/>
      <c r="AA171" s="44" t="str">
        <f t="shared" si="62"/>
        <v/>
      </c>
      <c r="AB171" s="44" t="str">
        <f t="shared" si="63"/>
        <v/>
      </c>
      <c r="AC171" s="102"/>
      <c r="AD171" s="129"/>
      <c r="AE171" s="177" t="str">
        <f t="shared" si="64"/>
        <v/>
      </c>
      <c r="AF171" s="23" t="str">
        <f t="shared" si="57"/>
        <v/>
      </c>
      <c r="AG171" s="125" t="str">
        <f t="shared" si="65"/>
        <v/>
      </c>
      <c r="AH171" s="125"/>
    </row>
    <row r="172" spans="1:34" ht="30" customHeight="1" thickTop="1" thickBot="1">
      <c r="A172" s="165"/>
      <c r="B172" s="76"/>
      <c r="C172" s="76"/>
      <c r="D172" s="76"/>
      <c r="E172" s="76"/>
      <c r="F172" s="77" t="str">
        <f t="shared" si="52"/>
        <v/>
      </c>
      <c r="G172" s="78"/>
      <c r="H172" s="79"/>
      <c r="I172" s="80"/>
      <c r="J172" s="80"/>
      <c r="K172" s="81"/>
      <c r="L172" s="179" t="str">
        <f t="shared" si="58"/>
        <v/>
      </c>
      <c r="M172" s="83" t="str">
        <f t="shared" si="53"/>
        <v/>
      </c>
      <c r="N172" s="77" t="str">
        <f t="shared" si="54"/>
        <v/>
      </c>
      <c r="O172" s="78"/>
      <c r="P172" s="80"/>
      <c r="Q172" s="80"/>
      <c r="R172" s="80"/>
      <c r="S172" s="82" t="str">
        <f t="shared" si="59"/>
        <v/>
      </c>
      <c r="T172" s="101" t="str">
        <f t="shared" si="55"/>
        <v/>
      </c>
      <c r="U172" s="86" t="str">
        <f t="shared" si="60"/>
        <v/>
      </c>
      <c r="V172" s="87" t="str">
        <f t="shared" si="56"/>
        <v/>
      </c>
      <c r="W172" s="170"/>
      <c r="X172" s="118"/>
      <c r="Y172" s="44" t="str">
        <f t="shared" si="61"/>
        <v/>
      </c>
      <c r="Z172" s="118"/>
      <c r="AA172" s="44" t="str">
        <f t="shared" si="62"/>
        <v/>
      </c>
      <c r="AB172" s="44" t="str">
        <f t="shared" si="63"/>
        <v/>
      </c>
      <c r="AC172" s="102"/>
      <c r="AD172" s="129"/>
      <c r="AE172" s="177" t="str">
        <f t="shared" si="64"/>
        <v/>
      </c>
      <c r="AF172" s="23" t="str">
        <f t="shared" si="57"/>
        <v/>
      </c>
      <c r="AG172" s="125" t="str">
        <f t="shared" si="65"/>
        <v/>
      </c>
      <c r="AH172" s="125"/>
    </row>
    <row r="173" spans="1:34" ht="30" customHeight="1" thickTop="1" thickBot="1">
      <c r="A173" s="165"/>
      <c r="B173" s="76"/>
      <c r="C173" s="76"/>
      <c r="D173" s="76"/>
      <c r="E173" s="76"/>
      <c r="F173" s="77" t="str">
        <f t="shared" si="52"/>
        <v/>
      </c>
      <c r="G173" s="78"/>
      <c r="H173" s="79"/>
      <c r="I173" s="80"/>
      <c r="J173" s="80"/>
      <c r="K173" s="81"/>
      <c r="L173" s="179" t="str">
        <f t="shared" si="58"/>
        <v/>
      </c>
      <c r="M173" s="83" t="str">
        <f t="shared" si="53"/>
        <v/>
      </c>
      <c r="N173" s="77" t="str">
        <f t="shared" si="54"/>
        <v/>
      </c>
      <c r="O173" s="78"/>
      <c r="P173" s="80"/>
      <c r="Q173" s="80"/>
      <c r="R173" s="80"/>
      <c r="S173" s="82" t="str">
        <f t="shared" si="59"/>
        <v/>
      </c>
      <c r="T173" s="101" t="str">
        <f t="shared" si="55"/>
        <v/>
      </c>
      <c r="U173" s="86" t="str">
        <f t="shared" si="60"/>
        <v/>
      </c>
      <c r="V173" s="87" t="str">
        <f t="shared" si="56"/>
        <v/>
      </c>
      <c r="W173" s="170"/>
      <c r="X173" s="118"/>
      <c r="Y173" s="44" t="str">
        <f t="shared" si="61"/>
        <v/>
      </c>
      <c r="Z173" s="118"/>
      <c r="AA173" s="44" t="str">
        <f t="shared" si="62"/>
        <v/>
      </c>
      <c r="AB173" s="44" t="str">
        <f t="shared" si="63"/>
        <v/>
      </c>
      <c r="AC173" s="102"/>
      <c r="AD173" s="129"/>
      <c r="AE173" s="177" t="str">
        <f t="shared" si="64"/>
        <v/>
      </c>
      <c r="AF173" s="23" t="str">
        <f t="shared" si="57"/>
        <v/>
      </c>
      <c r="AG173" s="125" t="str">
        <f t="shared" si="65"/>
        <v/>
      </c>
      <c r="AH173" s="125"/>
    </row>
    <row r="174" spans="1:34" ht="30" customHeight="1" thickTop="1" thickBot="1">
      <c r="A174" s="165"/>
      <c r="B174" s="76"/>
      <c r="C174" s="76"/>
      <c r="D174" s="76"/>
      <c r="E174" s="76"/>
      <c r="F174" s="77" t="str">
        <f t="shared" si="52"/>
        <v/>
      </c>
      <c r="G174" s="78"/>
      <c r="H174" s="79"/>
      <c r="I174" s="80"/>
      <c r="J174" s="80"/>
      <c r="K174" s="81"/>
      <c r="L174" s="179" t="str">
        <f t="shared" si="58"/>
        <v/>
      </c>
      <c r="M174" s="83" t="str">
        <f t="shared" si="53"/>
        <v/>
      </c>
      <c r="N174" s="77" t="str">
        <f t="shared" si="54"/>
        <v/>
      </c>
      <c r="O174" s="78"/>
      <c r="P174" s="80"/>
      <c r="Q174" s="80"/>
      <c r="R174" s="80"/>
      <c r="S174" s="82" t="str">
        <f t="shared" si="59"/>
        <v/>
      </c>
      <c r="T174" s="101" t="str">
        <f t="shared" si="55"/>
        <v/>
      </c>
      <c r="U174" s="86" t="str">
        <f t="shared" si="60"/>
        <v/>
      </c>
      <c r="V174" s="87" t="str">
        <f t="shared" si="56"/>
        <v/>
      </c>
      <c r="W174" s="170"/>
      <c r="X174" s="118"/>
      <c r="Y174" s="44" t="str">
        <f t="shared" si="61"/>
        <v/>
      </c>
      <c r="Z174" s="118"/>
      <c r="AA174" s="44" t="str">
        <f t="shared" si="62"/>
        <v/>
      </c>
      <c r="AB174" s="44" t="str">
        <f t="shared" si="63"/>
        <v/>
      </c>
      <c r="AC174" s="102"/>
      <c r="AD174" s="129"/>
      <c r="AE174" s="177" t="str">
        <f t="shared" si="64"/>
        <v/>
      </c>
      <c r="AF174" s="23" t="str">
        <f t="shared" si="57"/>
        <v/>
      </c>
      <c r="AG174" s="125" t="str">
        <f t="shared" si="65"/>
        <v/>
      </c>
      <c r="AH174" s="125"/>
    </row>
    <row r="175" spans="1:34" ht="30" customHeight="1" thickTop="1" thickBot="1">
      <c r="A175" s="165"/>
      <c r="B175" s="76"/>
      <c r="C175" s="76"/>
      <c r="D175" s="76"/>
      <c r="E175" s="76"/>
      <c r="F175" s="77" t="str">
        <f t="shared" si="52"/>
        <v/>
      </c>
      <c r="G175" s="78"/>
      <c r="H175" s="79"/>
      <c r="I175" s="80"/>
      <c r="J175" s="80"/>
      <c r="K175" s="81"/>
      <c r="L175" s="179" t="str">
        <f t="shared" si="58"/>
        <v/>
      </c>
      <c r="M175" s="83" t="str">
        <f t="shared" si="53"/>
        <v/>
      </c>
      <c r="N175" s="77" t="str">
        <f t="shared" si="54"/>
        <v/>
      </c>
      <c r="O175" s="78"/>
      <c r="P175" s="80"/>
      <c r="Q175" s="80"/>
      <c r="R175" s="80"/>
      <c r="S175" s="82" t="str">
        <f t="shared" si="59"/>
        <v/>
      </c>
      <c r="T175" s="101" t="str">
        <f t="shared" si="55"/>
        <v/>
      </c>
      <c r="U175" s="86" t="str">
        <f t="shared" si="60"/>
        <v/>
      </c>
      <c r="V175" s="87" t="str">
        <f t="shared" si="56"/>
        <v/>
      </c>
      <c r="W175" s="170"/>
      <c r="X175" s="118"/>
      <c r="Y175" s="44" t="str">
        <f t="shared" si="61"/>
        <v/>
      </c>
      <c r="Z175" s="118"/>
      <c r="AA175" s="44" t="str">
        <f t="shared" si="62"/>
        <v/>
      </c>
      <c r="AB175" s="44" t="str">
        <f t="shared" si="63"/>
        <v/>
      </c>
      <c r="AC175" s="102"/>
      <c r="AD175" s="129"/>
      <c r="AE175" s="177" t="str">
        <f t="shared" si="64"/>
        <v/>
      </c>
      <c r="AF175" s="23" t="str">
        <f t="shared" si="57"/>
        <v/>
      </c>
      <c r="AG175" s="125" t="str">
        <f t="shared" si="65"/>
        <v/>
      </c>
      <c r="AH175" s="125"/>
    </row>
    <row r="176" spans="1:34" ht="30" customHeight="1" thickTop="1" thickBot="1">
      <c r="A176" s="165"/>
      <c r="B176" s="76"/>
      <c r="C176" s="76"/>
      <c r="D176" s="76"/>
      <c r="E176" s="76"/>
      <c r="F176" s="77" t="str">
        <f t="shared" si="52"/>
        <v/>
      </c>
      <c r="G176" s="78"/>
      <c r="H176" s="79"/>
      <c r="I176" s="80"/>
      <c r="J176" s="80"/>
      <c r="K176" s="81"/>
      <c r="L176" s="179" t="str">
        <f t="shared" si="58"/>
        <v/>
      </c>
      <c r="M176" s="83" t="str">
        <f t="shared" si="53"/>
        <v/>
      </c>
      <c r="N176" s="77" t="str">
        <f t="shared" si="54"/>
        <v/>
      </c>
      <c r="O176" s="78"/>
      <c r="P176" s="80"/>
      <c r="Q176" s="80"/>
      <c r="R176" s="80"/>
      <c r="S176" s="82" t="str">
        <f t="shared" si="59"/>
        <v/>
      </c>
      <c r="T176" s="101" t="str">
        <f t="shared" si="55"/>
        <v/>
      </c>
      <c r="U176" s="86" t="str">
        <f t="shared" si="60"/>
        <v/>
      </c>
      <c r="V176" s="87" t="str">
        <f t="shared" si="56"/>
        <v/>
      </c>
      <c r="W176" s="170"/>
      <c r="X176" s="118"/>
      <c r="Y176" s="44" t="str">
        <f t="shared" si="61"/>
        <v/>
      </c>
      <c r="Z176" s="118"/>
      <c r="AA176" s="44" t="str">
        <f t="shared" si="62"/>
        <v/>
      </c>
      <c r="AB176" s="44" t="str">
        <f t="shared" si="63"/>
        <v/>
      </c>
      <c r="AC176" s="102"/>
      <c r="AD176" s="129"/>
      <c r="AE176" s="177" t="str">
        <f t="shared" si="64"/>
        <v/>
      </c>
      <c r="AF176" s="23" t="str">
        <f t="shared" si="57"/>
        <v/>
      </c>
      <c r="AG176" s="125" t="str">
        <f t="shared" si="65"/>
        <v/>
      </c>
      <c r="AH176" s="125"/>
    </row>
    <row r="177" spans="1:34" ht="30" customHeight="1" thickTop="1" thickBot="1">
      <c r="A177" s="165"/>
      <c r="B177" s="76"/>
      <c r="C177" s="76"/>
      <c r="D177" s="76"/>
      <c r="E177" s="76"/>
      <c r="F177" s="77" t="str">
        <f t="shared" si="52"/>
        <v/>
      </c>
      <c r="G177" s="78"/>
      <c r="H177" s="79"/>
      <c r="I177" s="80"/>
      <c r="J177" s="80"/>
      <c r="K177" s="81"/>
      <c r="L177" s="179" t="str">
        <f t="shared" si="58"/>
        <v/>
      </c>
      <c r="M177" s="83" t="str">
        <f t="shared" si="53"/>
        <v/>
      </c>
      <c r="N177" s="77" t="str">
        <f t="shared" si="54"/>
        <v/>
      </c>
      <c r="O177" s="78"/>
      <c r="P177" s="80"/>
      <c r="Q177" s="80"/>
      <c r="R177" s="80"/>
      <c r="S177" s="82" t="str">
        <f t="shared" si="59"/>
        <v/>
      </c>
      <c r="T177" s="101" t="str">
        <f t="shared" si="55"/>
        <v/>
      </c>
      <c r="U177" s="86" t="str">
        <f t="shared" si="60"/>
        <v/>
      </c>
      <c r="V177" s="87" t="str">
        <f t="shared" si="56"/>
        <v/>
      </c>
      <c r="W177" s="170"/>
      <c r="X177" s="118"/>
      <c r="Y177" s="44" t="str">
        <f t="shared" si="61"/>
        <v/>
      </c>
      <c r="Z177" s="118"/>
      <c r="AA177" s="44" t="str">
        <f t="shared" si="62"/>
        <v/>
      </c>
      <c r="AB177" s="44" t="str">
        <f t="shared" si="63"/>
        <v/>
      </c>
      <c r="AC177" s="102"/>
      <c r="AD177" s="129"/>
      <c r="AE177" s="177" t="str">
        <f t="shared" si="64"/>
        <v/>
      </c>
      <c r="AF177" s="23" t="str">
        <f t="shared" si="57"/>
        <v/>
      </c>
      <c r="AG177" s="125" t="str">
        <f t="shared" si="65"/>
        <v/>
      </c>
      <c r="AH177" s="125"/>
    </row>
    <row r="178" spans="1:34" ht="30" customHeight="1" thickTop="1" thickBot="1">
      <c r="A178" s="165"/>
      <c r="B178" s="76"/>
      <c r="C178" s="76"/>
      <c r="D178" s="76"/>
      <c r="E178" s="76"/>
      <c r="F178" s="77" t="str">
        <f t="shared" si="52"/>
        <v/>
      </c>
      <c r="G178" s="78"/>
      <c r="H178" s="79"/>
      <c r="I178" s="80"/>
      <c r="J178" s="80"/>
      <c r="K178" s="81"/>
      <c r="L178" s="179" t="str">
        <f t="shared" si="58"/>
        <v/>
      </c>
      <c r="M178" s="83" t="str">
        <f t="shared" si="53"/>
        <v/>
      </c>
      <c r="N178" s="77" t="str">
        <f t="shared" si="54"/>
        <v/>
      </c>
      <c r="O178" s="78"/>
      <c r="P178" s="80"/>
      <c r="Q178" s="80"/>
      <c r="R178" s="80"/>
      <c r="S178" s="82" t="str">
        <f t="shared" si="59"/>
        <v/>
      </c>
      <c r="T178" s="101" t="str">
        <f t="shared" si="55"/>
        <v/>
      </c>
      <c r="U178" s="86" t="str">
        <f t="shared" si="60"/>
        <v/>
      </c>
      <c r="V178" s="87" t="str">
        <f t="shared" si="56"/>
        <v/>
      </c>
      <c r="W178" s="170"/>
      <c r="X178" s="118"/>
      <c r="Y178" s="44" t="str">
        <f t="shared" si="61"/>
        <v/>
      </c>
      <c r="Z178" s="118"/>
      <c r="AA178" s="44" t="str">
        <f t="shared" si="62"/>
        <v/>
      </c>
      <c r="AB178" s="44" t="str">
        <f t="shared" si="63"/>
        <v/>
      </c>
      <c r="AC178" s="102"/>
      <c r="AD178" s="129"/>
      <c r="AE178" s="177" t="str">
        <f t="shared" si="64"/>
        <v/>
      </c>
      <c r="AF178" s="23" t="str">
        <f t="shared" si="57"/>
        <v/>
      </c>
      <c r="AG178" s="125" t="str">
        <f t="shared" si="65"/>
        <v/>
      </c>
      <c r="AH178" s="125"/>
    </row>
    <row r="179" spans="1:34" ht="30" customHeight="1" thickTop="1" thickBot="1">
      <c r="A179" s="165"/>
      <c r="B179" s="76"/>
      <c r="C179" s="76"/>
      <c r="D179" s="76"/>
      <c r="E179" s="76"/>
      <c r="F179" s="77" t="str">
        <f t="shared" si="52"/>
        <v/>
      </c>
      <c r="G179" s="78"/>
      <c r="H179" s="79"/>
      <c r="I179" s="80"/>
      <c r="J179" s="80"/>
      <c r="K179" s="81"/>
      <c r="L179" s="179" t="str">
        <f t="shared" si="58"/>
        <v/>
      </c>
      <c r="M179" s="83" t="str">
        <f t="shared" si="53"/>
        <v/>
      </c>
      <c r="N179" s="77" t="str">
        <f t="shared" si="54"/>
        <v/>
      </c>
      <c r="O179" s="78"/>
      <c r="P179" s="80"/>
      <c r="Q179" s="80"/>
      <c r="R179" s="80"/>
      <c r="S179" s="82" t="str">
        <f t="shared" si="59"/>
        <v/>
      </c>
      <c r="T179" s="101" t="str">
        <f t="shared" si="55"/>
        <v/>
      </c>
      <c r="U179" s="86" t="str">
        <f t="shared" si="60"/>
        <v/>
      </c>
      <c r="V179" s="87" t="str">
        <f t="shared" si="56"/>
        <v/>
      </c>
      <c r="W179" s="170"/>
      <c r="X179" s="118"/>
      <c r="Y179" s="44" t="str">
        <f t="shared" si="61"/>
        <v/>
      </c>
      <c r="Z179" s="118"/>
      <c r="AA179" s="44" t="str">
        <f t="shared" si="62"/>
        <v/>
      </c>
      <c r="AB179" s="44" t="str">
        <f t="shared" si="63"/>
        <v/>
      </c>
      <c r="AC179" s="102"/>
      <c r="AD179" s="129"/>
      <c r="AE179" s="177" t="str">
        <f t="shared" si="64"/>
        <v/>
      </c>
      <c r="AF179" s="23" t="str">
        <f t="shared" si="57"/>
        <v/>
      </c>
      <c r="AG179" s="125" t="str">
        <f t="shared" si="65"/>
        <v/>
      </c>
      <c r="AH179" s="125"/>
    </row>
    <row r="180" spans="1:34" ht="30" customHeight="1" thickTop="1" thickBot="1">
      <c r="A180" s="165"/>
      <c r="B180" s="76"/>
      <c r="C180" s="76"/>
      <c r="D180" s="76"/>
      <c r="E180" s="76"/>
      <c r="F180" s="77" t="str">
        <f t="shared" si="52"/>
        <v/>
      </c>
      <c r="G180" s="78"/>
      <c r="H180" s="79"/>
      <c r="I180" s="80"/>
      <c r="J180" s="80"/>
      <c r="K180" s="81"/>
      <c r="L180" s="179" t="str">
        <f t="shared" si="58"/>
        <v/>
      </c>
      <c r="M180" s="83" t="str">
        <f t="shared" si="53"/>
        <v/>
      </c>
      <c r="N180" s="77" t="str">
        <f t="shared" si="54"/>
        <v/>
      </c>
      <c r="O180" s="78"/>
      <c r="P180" s="80"/>
      <c r="Q180" s="80"/>
      <c r="R180" s="80"/>
      <c r="S180" s="82" t="str">
        <f t="shared" si="59"/>
        <v/>
      </c>
      <c r="T180" s="101" t="str">
        <f t="shared" si="55"/>
        <v/>
      </c>
      <c r="U180" s="86" t="str">
        <f t="shared" si="60"/>
        <v/>
      </c>
      <c r="V180" s="87" t="str">
        <f t="shared" si="56"/>
        <v/>
      </c>
      <c r="W180" s="170"/>
      <c r="X180" s="118"/>
      <c r="Y180" s="44" t="str">
        <f t="shared" si="61"/>
        <v/>
      </c>
      <c r="Z180" s="118"/>
      <c r="AA180" s="44" t="str">
        <f t="shared" si="62"/>
        <v/>
      </c>
      <c r="AB180" s="44" t="str">
        <f t="shared" si="63"/>
        <v/>
      </c>
      <c r="AC180" s="102"/>
      <c r="AD180" s="129"/>
      <c r="AE180" s="177" t="str">
        <f t="shared" si="64"/>
        <v/>
      </c>
      <c r="AF180" s="23" t="str">
        <f t="shared" si="57"/>
        <v/>
      </c>
      <c r="AG180" s="125" t="str">
        <f t="shared" si="65"/>
        <v/>
      </c>
      <c r="AH180" s="125"/>
    </row>
    <row r="181" spans="1:34" ht="30" customHeight="1" thickTop="1" thickBot="1">
      <c r="A181" s="165"/>
      <c r="B181" s="76"/>
      <c r="C181" s="76"/>
      <c r="D181" s="76"/>
      <c r="E181" s="76"/>
      <c r="F181" s="77" t="str">
        <f t="shared" si="52"/>
        <v/>
      </c>
      <c r="G181" s="78"/>
      <c r="H181" s="79"/>
      <c r="I181" s="80"/>
      <c r="J181" s="80"/>
      <c r="K181" s="81"/>
      <c r="L181" s="179" t="str">
        <f t="shared" si="58"/>
        <v/>
      </c>
      <c r="M181" s="83" t="str">
        <f t="shared" si="53"/>
        <v/>
      </c>
      <c r="N181" s="77" t="str">
        <f t="shared" si="54"/>
        <v/>
      </c>
      <c r="O181" s="78"/>
      <c r="P181" s="80"/>
      <c r="Q181" s="80"/>
      <c r="R181" s="80"/>
      <c r="S181" s="82" t="str">
        <f t="shared" si="59"/>
        <v/>
      </c>
      <c r="T181" s="101" t="str">
        <f t="shared" si="55"/>
        <v/>
      </c>
      <c r="U181" s="86" t="str">
        <f t="shared" si="60"/>
        <v/>
      </c>
      <c r="V181" s="87" t="str">
        <f t="shared" si="56"/>
        <v/>
      </c>
      <c r="W181" s="170"/>
      <c r="X181" s="118"/>
      <c r="Y181" s="44" t="str">
        <f t="shared" si="61"/>
        <v/>
      </c>
      <c r="Z181" s="118"/>
      <c r="AA181" s="44" t="str">
        <f t="shared" si="62"/>
        <v/>
      </c>
      <c r="AB181" s="44" t="str">
        <f t="shared" si="63"/>
        <v/>
      </c>
      <c r="AC181" s="102"/>
      <c r="AD181" s="129"/>
      <c r="AE181" s="177" t="str">
        <f t="shared" si="64"/>
        <v/>
      </c>
      <c r="AF181" s="23" t="str">
        <f t="shared" si="57"/>
        <v/>
      </c>
      <c r="AG181" s="125" t="str">
        <f t="shared" si="65"/>
        <v/>
      </c>
      <c r="AH181" s="125"/>
    </row>
    <row r="182" spans="1:34" ht="30" customHeight="1" thickTop="1" thickBot="1">
      <c r="A182" s="165"/>
      <c r="B182" s="76"/>
      <c r="C182" s="76"/>
      <c r="D182" s="76"/>
      <c r="E182" s="76"/>
      <c r="F182" s="77"/>
      <c r="G182" s="78"/>
      <c r="H182" s="79"/>
      <c r="I182" s="80"/>
      <c r="J182" s="80"/>
      <c r="K182" s="81"/>
      <c r="L182" s="179"/>
      <c r="M182" s="83"/>
      <c r="N182" s="77"/>
      <c r="O182" s="78"/>
      <c r="P182" s="80"/>
      <c r="Q182" s="80"/>
      <c r="R182" s="80"/>
      <c r="S182" s="82"/>
      <c r="T182" s="101"/>
      <c r="U182" s="86"/>
      <c r="V182" s="87"/>
      <c r="W182" s="170"/>
      <c r="X182" s="118"/>
      <c r="Y182" s="44"/>
      <c r="Z182" s="118"/>
      <c r="AA182" s="44"/>
      <c r="AB182" s="44"/>
      <c r="AC182" s="102"/>
      <c r="AD182" s="129"/>
      <c r="AE182" s="177"/>
      <c r="AF182" s="23"/>
      <c r="AG182" s="125"/>
      <c r="AH182" s="125"/>
    </row>
    <row r="183" spans="1:34" ht="16.5" thickTop="1"/>
  </sheetData>
  <mergeCells count="41">
    <mergeCell ref="M2:M4"/>
    <mergeCell ref="AB2:AB4"/>
    <mergeCell ref="AC3:AC4"/>
    <mergeCell ref="AD3:AD4"/>
    <mergeCell ref="AC2:AD2"/>
    <mergeCell ref="X3:X4"/>
    <mergeCell ref="Y2:Y4"/>
    <mergeCell ref="Z3:Z4"/>
    <mergeCell ref="AA2:AA4"/>
    <mergeCell ref="AH2:AH4"/>
    <mergeCell ref="AG2:AG4"/>
    <mergeCell ref="C1:K1"/>
    <mergeCell ref="E2:K2"/>
    <mergeCell ref="N2:R2"/>
    <mergeCell ref="AF2:AF4"/>
    <mergeCell ref="C3:C4"/>
    <mergeCell ref="D3:D4"/>
    <mergeCell ref="E3:E4"/>
    <mergeCell ref="F3:F4"/>
    <mergeCell ref="G3:G4"/>
    <mergeCell ref="S2:S4"/>
    <mergeCell ref="T2:T4"/>
    <mergeCell ref="AE2:AE4"/>
    <mergeCell ref="O3:O4"/>
    <mergeCell ref="P3:P4"/>
    <mergeCell ref="B2:D2"/>
    <mergeCell ref="W3:W4"/>
    <mergeCell ref="U2:V2"/>
    <mergeCell ref="W2:X2"/>
    <mergeCell ref="A2:A4"/>
    <mergeCell ref="Q3:Q4"/>
    <mergeCell ref="R3:R4"/>
    <mergeCell ref="B3:B4"/>
    <mergeCell ref="U3:U4"/>
    <mergeCell ref="V3:V4"/>
    <mergeCell ref="H3:H4"/>
    <mergeCell ref="I3:I4"/>
    <mergeCell ref="J3:J4"/>
    <mergeCell ref="K3:K4"/>
    <mergeCell ref="N3:N4"/>
    <mergeCell ref="L2:L4"/>
  </mergeCells>
  <conditionalFormatting sqref="N1:O2 N5:O182">
    <cfRule type="cellIs" dxfId="72" priority="111" operator="equal">
      <formula>"à comptabiliser"</formula>
    </cfRule>
    <cfRule type="cellIs" dxfId="71" priority="112" operator="equal">
      <formula>"Réclamer Facture"</formula>
    </cfRule>
    <cfRule type="cellIs" dxfId="70" priority="113" operator="equal">
      <formula>"Facture Antidatée"</formula>
    </cfRule>
    <cfRule type="expression" dxfId="69" priority="114">
      <formula>"SI(M6&lt;F6;""Facture Antidatée"";SI(ET(ESTNUM(H6);ESTVIDE(M6));$G$1""Réclamer Facture"";SI(ET(ESTNUM(M6);ESTNUM(H6));""à comptabiliser"";"""")))"</formula>
    </cfRule>
    <cfRule type="containsText" dxfId="68" priority="115" operator="containsText" text="Facture antidatée">
      <formula>NOT(ISERROR(SEARCH("Facture antidatée",N1)))</formula>
    </cfRule>
  </conditionalFormatting>
  <conditionalFormatting sqref="F5:F182">
    <cfRule type="expression" dxfId="67" priority="110">
      <formula>"SI(ET(ESTVIDE(H6);ESTNUM(G6);ESTNUM(M6));""Réclamer Réception"";SI(ET(ESTNUM(M6);ESTVIDE(G6);ESTVIDE(H6));""Absence de Réception"";""""))"</formula>
    </cfRule>
  </conditionalFormatting>
  <conditionalFormatting sqref="F2 F5:F182">
    <cfRule type="cellIs" dxfId="66" priority="107" operator="equal">
      <formula>"Absence de Réception"</formula>
    </cfRule>
    <cfRule type="cellIs" dxfId="65" priority="108" operator="equal">
      <formula>"Réclamer Réception"</formula>
    </cfRule>
    <cfRule type="cellIs" dxfId="64" priority="109" operator="equal">
      <formula>"Réclamer Réception"</formula>
    </cfRule>
  </conditionalFormatting>
  <conditionalFormatting sqref="S1 S5:S182">
    <cfRule type="cellIs" dxfId="63" priority="106" operator="equal">
      <formula>""""""</formula>
    </cfRule>
  </conditionalFormatting>
  <conditionalFormatting sqref="G3:G4 C3:E4 F1:F182 A2">
    <cfRule type="cellIs" dxfId="62" priority="96" operator="equal">
      <formula>"OK"</formula>
    </cfRule>
    <cfRule type="cellIs" dxfId="61" priority="97" operator="equal">
      <formula>"Absence de Réception"</formula>
    </cfRule>
    <cfRule type="cellIs" dxfId="60" priority="98" operator="equal">
      <formula>"Réclamer Réception"</formula>
    </cfRule>
    <cfRule type="cellIs" dxfId="59" priority="99" operator="equal">
      <formula>"OK"</formula>
    </cfRule>
    <cfRule type="cellIs" dxfId="58" priority="100" operator="equal">
      <formula>"OK"</formula>
    </cfRule>
  </conditionalFormatting>
  <conditionalFormatting sqref="P3:R4 N1:O182">
    <cfRule type="cellIs" dxfId="57" priority="93" operator="equal">
      <formula>"Réclamer Facture"</formula>
    </cfRule>
    <cfRule type="cellIs" dxfId="56" priority="94" operator="equal">
      <formula>"Facture Antidatée"</formula>
    </cfRule>
    <cfRule type="cellIs" dxfId="55" priority="95" operator="equal">
      <formula>"à comptabiliser"</formula>
    </cfRule>
  </conditionalFormatting>
  <conditionalFormatting sqref="AF5:AF182 AE2:AH2">
    <cfRule type="cellIs" dxfId="54" priority="91" operator="equal">
      <formula>"paiement à temps"</formula>
    </cfRule>
    <cfRule type="cellIs" dxfId="53" priority="92" operator="equal">
      <formula>"Retard de paiement,pensez à comptabiliser la provision"</formula>
    </cfRule>
  </conditionalFormatting>
  <conditionalFormatting sqref="M1:M1048576">
    <cfRule type="cellIs" dxfId="52" priority="72" operator="equal">
      <formula>"Retard de paiement éventuel dû au retard du traitement de la réception"</formula>
    </cfRule>
    <cfRule type="cellIs" dxfId="51" priority="73" operator="equal">
      <formula>"à temps"</formula>
    </cfRule>
  </conditionalFormatting>
  <conditionalFormatting sqref="AF5:AF1048576 AF1:AF2 AE2 AG2:AH2">
    <cfRule type="cellIs" dxfId="50" priority="65" operator="equal">
      <formula>"Paiement à temps"</formula>
    </cfRule>
    <cfRule type="cellIs" dxfId="49" priority="66" operator="equal">
      <formula>"Dépassement du délai de paiement, Pensez à comptabiliser la Provision"</formula>
    </cfRule>
  </conditionalFormatting>
  <conditionalFormatting sqref="L2:L4">
    <cfRule type="cellIs" dxfId="48" priority="1" operator="equal">
      <formula>"Retard de paiement éventuel dû au retard du traitement de la réception"</formula>
    </cfRule>
    <cfRule type="cellIs" dxfId="47" priority="2" operator="equal">
      <formula>"à temps"</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I91"/>
  <sheetViews>
    <sheetView workbookViewId="0"/>
  </sheetViews>
  <sheetFormatPr baseColWidth="10" defaultRowHeight="15"/>
  <cols>
    <col min="2" max="2" width="29.42578125" customWidth="1"/>
    <col min="3" max="3" width="14" style="38" customWidth="1"/>
    <col min="4" max="4" width="13.42578125" style="173" customWidth="1"/>
    <col min="5" max="5" width="14.140625" customWidth="1"/>
    <col min="6" max="6" width="13.7109375" customWidth="1"/>
    <col min="7" max="7" width="14.7109375" customWidth="1"/>
    <col min="8" max="8" width="16.7109375" customWidth="1"/>
    <col min="9" max="9" width="13.5703125" customWidth="1"/>
  </cols>
  <sheetData>
    <row r="1" spans="1:9" ht="15.75" thickBot="1"/>
    <row r="2" spans="1:9" ht="16.5" thickBot="1">
      <c r="C2" s="220" t="s">
        <v>177</v>
      </c>
      <c r="D2" s="221"/>
      <c r="E2" s="221"/>
      <c r="F2" s="222"/>
      <c r="I2" s="156"/>
    </row>
    <row r="3" spans="1:9" ht="15.75" thickBot="1">
      <c r="G3" s="174" t="s">
        <v>164</v>
      </c>
      <c r="H3" s="175">
        <f ca="1">TODAY()</f>
        <v>41756</v>
      </c>
    </row>
    <row r="4" spans="1:9" ht="16.5" thickBot="1">
      <c r="A4" s="215" t="s">
        <v>176</v>
      </c>
      <c r="B4" s="215" t="s">
        <v>160</v>
      </c>
      <c r="C4" s="218" t="s">
        <v>174</v>
      </c>
      <c r="D4" s="219"/>
      <c r="E4" s="218" t="s">
        <v>162</v>
      </c>
      <c r="F4" s="219"/>
      <c r="G4" s="215" t="s">
        <v>175</v>
      </c>
      <c r="H4" s="215" t="s">
        <v>172</v>
      </c>
    </row>
    <row r="5" spans="1:9">
      <c r="A5" s="216"/>
      <c r="B5" s="216"/>
      <c r="C5" s="215" t="s">
        <v>159</v>
      </c>
      <c r="D5" s="223" t="s">
        <v>161</v>
      </c>
      <c r="E5" s="215" t="s">
        <v>163</v>
      </c>
      <c r="F5" s="215" t="s">
        <v>173</v>
      </c>
      <c r="G5" s="216"/>
      <c r="H5" s="216"/>
    </row>
    <row r="6" spans="1:9">
      <c r="A6" s="216"/>
      <c r="B6" s="216"/>
      <c r="C6" s="216"/>
      <c r="D6" s="224"/>
      <c r="E6" s="216"/>
      <c r="F6" s="216"/>
      <c r="G6" s="216"/>
      <c r="H6" s="216"/>
    </row>
    <row r="7" spans="1:9" ht="15.75" thickBot="1">
      <c r="A7" s="216"/>
      <c r="B7" s="217"/>
      <c r="C7" s="217"/>
      <c r="D7" s="225"/>
      <c r="E7" s="217"/>
      <c r="F7" s="217"/>
      <c r="G7" s="217"/>
      <c r="H7" s="217"/>
    </row>
    <row r="8" spans="1:9">
      <c r="A8" s="169">
        <v>1</v>
      </c>
      <c r="B8" s="167" t="str">
        <f>IF(ISNUMBER(C8),VLOOKUP(C8,'frais généraux'!A2:D255,4,FALSE),"")</f>
        <v>BOUMARA TRANS</v>
      </c>
      <c r="C8" s="159">
        <v>14</v>
      </c>
      <c r="D8" s="160">
        <f>IF(ISNUMBER(C8),VLOOKUP(C8,'frais généraux'!A2:P255,16,FALSE),"")</f>
        <v>41729</v>
      </c>
      <c r="E8" s="159" t="str">
        <f>IF(ISNUMBER(#REF!),H3-#REF!,"")</f>
        <v/>
      </c>
      <c r="F8" s="159"/>
      <c r="G8" s="159">
        <f>IF(ISNUMBER(C8),VLOOKUP(C8,'frais généraux'!A2:D255,3,FALSE),"")</f>
        <v>4501076733</v>
      </c>
      <c r="H8" s="159">
        <f>+IF(ISNUMBER(C8),VLOOKUP(C8,'frais généraux'!A2:W255,23,FALSE),"")</f>
        <v>101</v>
      </c>
    </row>
    <row r="9" spans="1:9">
      <c r="A9" s="169">
        <v>2</v>
      </c>
      <c r="B9" s="167" t="str">
        <f>IF(ISNUMBER(C9),VLOOKUP(C9,'frais généraux'!A3:D256,4,FALSE),"")</f>
        <v/>
      </c>
      <c r="C9" s="157"/>
      <c r="D9" s="160" t="str">
        <f>IF(ISNUMBER(C9),VLOOKUP(C9,'frais généraux'!A3:P256,16,FALSE),"")</f>
        <v/>
      </c>
      <c r="E9" s="157" t="str">
        <f>IF(ISNUMBER(#REF!),H4-#REF!,"")</f>
        <v/>
      </c>
      <c r="F9" s="157"/>
      <c r="G9" s="159" t="str">
        <f>IF(ISNUMBER(C9),VLOOKUP(C9,'frais généraux'!A3:D256,3,FALSE),"")</f>
        <v/>
      </c>
      <c r="H9" s="159" t="str">
        <f>+IF(ISNUMBER(C9),VLOOKUP(C9,'frais généraux'!A3:W256,23,FALSE),"")</f>
        <v/>
      </c>
    </row>
    <row r="10" spans="1:9">
      <c r="A10" s="169">
        <v>3</v>
      </c>
      <c r="B10" s="167" t="str">
        <f>IF(ISNUMBER(C10),VLOOKUP(C10,'frais généraux'!A4:D257,4,FALSE),"")</f>
        <v/>
      </c>
      <c r="C10" s="157"/>
      <c r="D10" s="160" t="str">
        <f>IF(ISNUMBER(C10),VLOOKUP(C10,'frais généraux'!A4:P257,16,FALSE),"")</f>
        <v/>
      </c>
      <c r="E10" s="157" t="str">
        <f>IF(ISNUMBER(#REF!),H5-#REF!,"")</f>
        <v/>
      </c>
      <c r="F10" s="157"/>
      <c r="G10" s="159" t="str">
        <f>IF(ISNUMBER(C10),VLOOKUP(C10,'frais généraux'!A4:D257,3,FALSE),"")</f>
        <v/>
      </c>
      <c r="H10" s="159" t="str">
        <f>+IF(ISNUMBER(C10),VLOOKUP(C10,'frais généraux'!A4:W257,23,FALSE),"")</f>
        <v/>
      </c>
    </row>
    <row r="11" spans="1:9">
      <c r="A11" s="169">
        <v>4</v>
      </c>
      <c r="B11" s="167" t="str">
        <f>IF(ISNUMBER(C11),VLOOKUP(C11,'frais généraux'!A5:D258,4,FALSE),"")</f>
        <v/>
      </c>
      <c r="C11" s="157"/>
      <c r="D11" s="160" t="str">
        <f>IF(ISNUMBER(C11),VLOOKUP(C11,'frais généraux'!A5:P258,16,FALSE),"")</f>
        <v/>
      </c>
      <c r="E11" s="157" t="str">
        <f>IF(ISNUMBER(#REF!),H6-#REF!,"")</f>
        <v/>
      </c>
      <c r="F11" s="157"/>
      <c r="G11" s="159" t="str">
        <f>IF(ISNUMBER(C11),VLOOKUP(C11,'frais généraux'!A5:D258,3,FALSE),"")</f>
        <v/>
      </c>
      <c r="H11" s="159" t="str">
        <f>+IF(ISNUMBER(C11),VLOOKUP(C11,'frais généraux'!A5:W258,23,FALSE),"")</f>
        <v/>
      </c>
    </row>
    <row r="12" spans="1:9">
      <c r="A12" s="169">
        <v>5</v>
      </c>
      <c r="B12" s="167" t="str">
        <f>IF(ISNUMBER(C12),VLOOKUP(C12,'frais généraux'!A6:D259,4,FALSE),"")</f>
        <v/>
      </c>
      <c r="C12" s="157"/>
      <c r="D12" s="160" t="str">
        <f>IF(ISNUMBER(C12),VLOOKUP(C12,'frais généraux'!A6:P259,16,FALSE),"")</f>
        <v/>
      </c>
      <c r="E12" s="157" t="str">
        <f>IF(ISNUMBER(#REF!),H7-#REF!,"")</f>
        <v/>
      </c>
      <c r="F12" s="157"/>
      <c r="G12" s="159" t="str">
        <f>IF(ISNUMBER(C12),VLOOKUP(C12,'frais généraux'!A6:D259,3,FALSE),"")</f>
        <v/>
      </c>
      <c r="H12" s="159" t="str">
        <f>+IF(ISNUMBER(C12),VLOOKUP(C12,'frais généraux'!A6:W259,23,FALSE),"")</f>
        <v/>
      </c>
    </row>
    <row r="13" spans="1:9">
      <c r="A13" s="169">
        <v>6</v>
      </c>
      <c r="B13" s="167" t="str">
        <f>IF(ISNUMBER(C13),VLOOKUP(C13,'frais généraux'!A7:D260,4,FALSE),"")</f>
        <v/>
      </c>
      <c r="C13" s="157"/>
      <c r="D13" s="160" t="str">
        <f>IF(ISNUMBER(C13),VLOOKUP(C13,'frais généraux'!A7:P260,16,FALSE),"")</f>
        <v/>
      </c>
      <c r="E13" s="157" t="str">
        <f>IF(ISNUMBER(#REF!),H8-#REF!,"")</f>
        <v/>
      </c>
      <c r="F13" s="157"/>
      <c r="G13" s="159" t="str">
        <f>IF(ISNUMBER(C13),VLOOKUP(C13,'frais généraux'!A7:D260,3,FALSE),"")</f>
        <v/>
      </c>
      <c r="H13" s="159" t="str">
        <f>+IF(ISNUMBER(C13),VLOOKUP(C13,'frais généraux'!A7:W260,23,FALSE),"")</f>
        <v/>
      </c>
    </row>
    <row r="14" spans="1:9">
      <c r="A14" s="169">
        <v>7</v>
      </c>
      <c r="B14" s="167" t="str">
        <f>IF(ISNUMBER(C14),VLOOKUP(C14,'frais généraux'!A8:D261,4,FALSE),"")</f>
        <v/>
      </c>
      <c r="C14" s="157"/>
      <c r="D14" s="160" t="str">
        <f>IF(ISNUMBER(C14),VLOOKUP(C14,'frais généraux'!A8:P261,16,FALSE),"")</f>
        <v/>
      </c>
      <c r="E14" s="157" t="str">
        <f>IF(ISNUMBER(#REF!),H9-#REF!,"")</f>
        <v/>
      </c>
      <c r="F14" s="157"/>
      <c r="G14" s="159" t="str">
        <f>IF(ISNUMBER(C14),VLOOKUP(C14,'frais généraux'!A8:D261,3,FALSE),"")</f>
        <v/>
      </c>
      <c r="H14" s="159" t="str">
        <f>+IF(ISNUMBER(C14),VLOOKUP(C14,'frais généraux'!A8:W261,23,FALSE),"")</f>
        <v/>
      </c>
    </row>
    <row r="15" spans="1:9">
      <c r="A15" s="169">
        <v>8</v>
      </c>
      <c r="B15" s="167" t="str">
        <f>IF(ISNUMBER(C15),VLOOKUP(C15,'frais généraux'!A9:D262,4,FALSE),"")</f>
        <v/>
      </c>
      <c r="C15" s="157"/>
      <c r="D15" s="160" t="str">
        <f>IF(ISNUMBER(C15),VLOOKUP(C15,'frais généraux'!A9:P262,16,FALSE),"")</f>
        <v/>
      </c>
      <c r="E15" s="157" t="str">
        <f>IF(ISNUMBER(#REF!),H10-#REF!,"")</f>
        <v/>
      </c>
      <c r="F15" s="157"/>
      <c r="G15" s="159" t="str">
        <f>IF(ISNUMBER(C15),VLOOKUP(C15,'frais généraux'!A9:D262,3,FALSE),"")</f>
        <v/>
      </c>
      <c r="H15" s="159" t="str">
        <f>+IF(ISNUMBER(C15),VLOOKUP(C15,'frais généraux'!A9:W262,23,FALSE),"")</f>
        <v/>
      </c>
    </row>
    <row r="16" spans="1:9">
      <c r="A16" s="169">
        <v>9</v>
      </c>
      <c r="B16" s="167" t="str">
        <f>IF(ISNUMBER(C16),VLOOKUP(C16,'frais généraux'!A10:D263,4,FALSE),"")</f>
        <v/>
      </c>
      <c r="C16" s="157"/>
      <c r="D16" s="160" t="str">
        <f>IF(ISNUMBER(C16),VLOOKUP(C16,'frais généraux'!A10:P263,16,FALSE),"")</f>
        <v/>
      </c>
      <c r="E16" s="157" t="str">
        <f>IF(ISNUMBER(#REF!),H11-#REF!,"")</f>
        <v/>
      </c>
      <c r="F16" s="157"/>
      <c r="G16" s="159" t="str">
        <f>IF(ISNUMBER(C16),VLOOKUP(C16,'frais généraux'!A10:D263,3,FALSE),"")</f>
        <v/>
      </c>
      <c r="H16" s="159" t="str">
        <f>+IF(ISNUMBER(C16),VLOOKUP(C16,'frais généraux'!A10:W263,23,FALSE),"")</f>
        <v/>
      </c>
    </row>
    <row r="17" spans="1:8">
      <c r="A17" s="169">
        <v>10</v>
      </c>
      <c r="B17" s="167" t="str">
        <f>IF(ISNUMBER(C17),VLOOKUP(C17,'frais généraux'!A11:D264,4,FALSE),"")</f>
        <v/>
      </c>
      <c r="C17" s="157"/>
      <c r="D17" s="160" t="str">
        <f>IF(ISNUMBER(C17),VLOOKUP(C17,'frais généraux'!A11:P264,16,FALSE),"")</f>
        <v/>
      </c>
      <c r="E17" s="157" t="str">
        <f>IF(ISNUMBER(#REF!),H12-#REF!,"")</f>
        <v/>
      </c>
      <c r="F17" s="157"/>
      <c r="G17" s="159" t="str">
        <f>IF(ISNUMBER(C17),VLOOKUP(C17,'frais généraux'!A11:D264,3,FALSE),"")</f>
        <v/>
      </c>
      <c r="H17" s="159" t="str">
        <f>+IF(ISNUMBER(C17),VLOOKUP(C17,'frais généraux'!A11:W264,23,FALSE),"")</f>
        <v/>
      </c>
    </row>
    <row r="18" spans="1:8">
      <c r="A18" s="169">
        <v>11</v>
      </c>
      <c r="B18" s="167" t="str">
        <f>IF(ISNUMBER(C18),VLOOKUP(C18,'frais généraux'!A12:D265,4,FALSE),"")</f>
        <v/>
      </c>
      <c r="C18" s="157"/>
      <c r="D18" s="160" t="str">
        <f>IF(ISNUMBER(C18),VLOOKUP(C18,'frais généraux'!A12:P265,16,FALSE),"")</f>
        <v/>
      </c>
      <c r="E18" s="157" t="str">
        <f>IF(ISNUMBER(#REF!),H13-#REF!,"")</f>
        <v/>
      </c>
      <c r="F18" s="157"/>
      <c r="G18" s="159" t="str">
        <f>IF(ISNUMBER(C18),VLOOKUP(C18,'frais généraux'!A12:D265,3,FALSE),"")</f>
        <v/>
      </c>
      <c r="H18" s="159" t="str">
        <f>+IF(ISNUMBER(C18),VLOOKUP(C18,'frais généraux'!A12:W265,23,FALSE),"")</f>
        <v/>
      </c>
    </row>
    <row r="19" spans="1:8">
      <c r="A19" s="169">
        <v>12</v>
      </c>
      <c r="B19" s="167" t="str">
        <f>IF(ISNUMBER(C19),VLOOKUP(C19,'frais généraux'!A13:D266,4,FALSE),"")</f>
        <v/>
      </c>
      <c r="C19" s="157"/>
      <c r="D19" s="160" t="str">
        <f>IF(ISNUMBER(C19),VLOOKUP(C19,'frais généraux'!A13:P266,16,FALSE),"")</f>
        <v/>
      </c>
      <c r="E19" s="157" t="str">
        <f>IF(ISNUMBER(#REF!),H14-#REF!,"")</f>
        <v/>
      </c>
      <c r="F19" s="157"/>
      <c r="G19" s="159" t="str">
        <f>IF(ISNUMBER(C19),VLOOKUP(C19,'frais généraux'!A13:D266,3,FALSE),"")</f>
        <v/>
      </c>
      <c r="H19" s="159" t="str">
        <f>+IF(ISNUMBER(C19),VLOOKUP(C19,'frais généraux'!A13:W266,23,FALSE),"")</f>
        <v/>
      </c>
    </row>
    <row r="20" spans="1:8">
      <c r="A20" s="169">
        <v>13</v>
      </c>
      <c r="B20" s="167" t="str">
        <f>IF(ISNUMBER(C20),VLOOKUP(C20,'frais généraux'!A14:D267,4,FALSE),"")</f>
        <v/>
      </c>
      <c r="C20" s="157"/>
      <c r="D20" s="160" t="str">
        <f>IF(ISNUMBER(C20),VLOOKUP(C20,'frais généraux'!A14:P267,16,FALSE),"")</f>
        <v/>
      </c>
      <c r="E20" s="157" t="str">
        <f>IF(ISNUMBER(#REF!),H15-#REF!,"")</f>
        <v/>
      </c>
      <c r="F20" s="157"/>
      <c r="G20" s="159" t="str">
        <f>IF(ISNUMBER(C20),VLOOKUP(C20,'frais généraux'!A14:D267,3,FALSE),"")</f>
        <v/>
      </c>
      <c r="H20" s="159" t="str">
        <f>+IF(ISNUMBER(C20),VLOOKUP(C20,'frais généraux'!A14:W267,23,FALSE),"")</f>
        <v/>
      </c>
    </row>
    <row r="21" spans="1:8">
      <c r="A21" s="169">
        <v>14</v>
      </c>
      <c r="B21" s="167" t="str">
        <f>IF(ISNUMBER(C21),VLOOKUP(C21,'frais généraux'!A15:D268,4,FALSE),"")</f>
        <v/>
      </c>
      <c r="C21" s="157"/>
      <c r="D21" s="160" t="str">
        <f>IF(ISNUMBER(C21),VLOOKUP(C21,'frais généraux'!A15:P268,16,FALSE),"")</f>
        <v/>
      </c>
      <c r="E21" s="157" t="str">
        <f>IF(ISNUMBER(#REF!),H16-#REF!,"")</f>
        <v/>
      </c>
      <c r="F21" s="157"/>
      <c r="G21" s="159" t="str">
        <f>IF(ISNUMBER(C21),VLOOKUP(C21,'frais généraux'!A15:D268,3,FALSE),"")</f>
        <v/>
      </c>
      <c r="H21" s="159" t="str">
        <f>+IF(ISNUMBER(C21),VLOOKUP(C21,'frais généraux'!A15:W268,23,FALSE),"")</f>
        <v/>
      </c>
    </row>
    <row r="22" spans="1:8">
      <c r="A22" s="169">
        <v>15</v>
      </c>
      <c r="B22" s="167" t="str">
        <f>IF(ISNUMBER(C22),VLOOKUP(C22,'frais généraux'!A16:D269,4,FALSE),"")</f>
        <v/>
      </c>
      <c r="C22" s="157"/>
      <c r="D22" s="160" t="str">
        <f>IF(ISNUMBER(C22),VLOOKUP(C22,'frais généraux'!A16:P269,16,FALSE),"")</f>
        <v/>
      </c>
      <c r="E22" s="157" t="str">
        <f>IF(ISNUMBER(#REF!),H17-#REF!,"")</f>
        <v/>
      </c>
      <c r="F22" s="157"/>
      <c r="G22" s="159" t="str">
        <f>IF(ISNUMBER(C22),VLOOKUP(C22,'frais généraux'!A16:D269,3,FALSE),"")</f>
        <v/>
      </c>
      <c r="H22" s="159" t="str">
        <f>+IF(ISNUMBER(C22),VLOOKUP(C22,'frais généraux'!A16:W269,23,FALSE),"")</f>
        <v/>
      </c>
    </row>
    <row r="23" spans="1:8">
      <c r="A23" s="169">
        <v>16</v>
      </c>
      <c r="B23" s="167" t="str">
        <f>IF(ISNUMBER(C23),VLOOKUP(C23,'frais généraux'!A17:D270,4,FALSE),"")</f>
        <v/>
      </c>
      <c r="C23" s="157"/>
      <c r="D23" s="160" t="str">
        <f>IF(ISNUMBER(C23),VLOOKUP(C23,'frais généraux'!A17:P270,16,FALSE),"")</f>
        <v/>
      </c>
      <c r="E23" s="157" t="str">
        <f>IF(ISNUMBER(#REF!),H18-#REF!,"")</f>
        <v/>
      </c>
      <c r="F23" s="157"/>
      <c r="G23" s="159" t="str">
        <f>IF(ISNUMBER(C23),VLOOKUP(C23,'frais généraux'!A17:D270,3,FALSE),"")</f>
        <v/>
      </c>
      <c r="H23" s="159" t="str">
        <f>+IF(ISNUMBER(C23),VLOOKUP(C23,'frais généraux'!A17:W270,23,FALSE),"")</f>
        <v/>
      </c>
    </row>
    <row r="24" spans="1:8">
      <c r="A24" s="169">
        <v>17</v>
      </c>
      <c r="B24" s="167" t="str">
        <f>IF(ISNUMBER(C24),VLOOKUP(C24,'frais généraux'!A18:D271,4,FALSE),"")</f>
        <v/>
      </c>
      <c r="C24" s="157"/>
      <c r="D24" s="160" t="str">
        <f>IF(ISNUMBER(C24),VLOOKUP(C24,'frais généraux'!A18:P271,16,FALSE),"")</f>
        <v/>
      </c>
      <c r="E24" s="157" t="str">
        <f>IF(ISNUMBER(#REF!),H19-#REF!,"")</f>
        <v/>
      </c>
      <c r="F24" s="157"/>
      <c r="G24" s="159" t="str">
        <f>IF(ISNUMBER(C24),VLOOKUP(C24,'frais généraux'!A18:D271,3,FALSE),"")</f>
        <v/>
      </c>
      <c r="H24" s="159" t="str">
        <f>+IF(ISNUMBER(C24),VLOOKUP(C24,'frais généraux'!A18:W271,23,FALSE),"")</f>
        <v/>
      </c>
    </row>
    <row r="25" spans="1:8">
      <c r="A25" s="169">
        <v>18</v>
      </c>
      <c r="B25" s="167" t="str">
        <f>IF(ISNUMBER(C25),VLOOKUP(C25,'frais généraux'!A19:D272,4,FALSE),"")</f>
        <v/>
      </c>
      <c r="C25" s="157"/>
      <c r="D25" s="160" t="str">
        <f>IF(ISNUMBER(C25),VLOOKUP(C25,'frais généraux'!A19:P272,16,FALSE),"")</f>
        <v/>
      </c>
      <c r="E25" s="157" t="str">
        <f>IF(ISNUMBER(#REF!),H20-#REF!,"")</f>
        <v/>
      </c>
      <c r="F25" s="157"/>
      <c r="G25" s="159" t="str">
        <f>IF(ISNUMBER(C25),VLOOKUP(C25,'frais généraux'!A19:D272,3,FALSE),"")</f>
        <v/>
      </c>
      <c r="H25" s="159" t="str">
        <f>+IF(ISNUMBER(C25),VLOOKUP(C25,'frais généraux'!A19:W272,23,FALSE),"")</f>
        <v/>
      </c>
    </row>
    <row r="26" spans="1:8">
      <c r="A26" s="169">
        <v>19</v>
      </c>
      <c r="B26" s="167" t="str">
        <f>IF(ISNUMBER(C26),VLOOKUP(C26,'frais généraux'!A20:D273,4,FALSE),"")</f>
        <v/>
      </c>
      <c r="C26" s="157"/>
      <c r="D26" s="160" t="str">
        <f>IF(ISNUMBER(C26),VLOOKUP(C26,'frais généraux'!A20:P273,16,FALSE),"")</f>
        <v/>
      </c>
      <c r="E26" s="157" t="str">
        <f>IF(ISNUMBER(#REF!),H21-#REF!,"")</f>
        <v/>
      </c>
      <c r="F26" s="157"/>
      <c r="G26" s="159" t="str">
        <f>IF(ISNUMBER(C26),VLOOKUP(C26,'frais généraux'!A20:D273,3,FALSE),"")</f>
        <v/>
      </c>
      <c r="H26" s="159" t="str">
        <f>+IF(ISNUMBER(C26),VLOOKUP(C26,'frais généraux'!A20:W273,23,FALSE),"")</f>
        <v/>
      </c>
    </row>
    <row r="27" spans="1:8">
      <c r="A27" s="169">
        <v>20</v>
      </c>
      <c r="B27" s="167" t="str">
        <f>IF(ISNUMBER(C27),VLOOKUP(C27,'frais généraux'!A21:D274,4,FALSE),"")</f>
        <v/>
      </c>
      <c r="C27" s="157"/>
      <c r="D27" s="160" t="str">
        <f>IF(ISNUMBER(C27),VLOOKUP(C27,'frais généraux'!A21:P274,16,FALSE),"")</f>
        <v/>
      </c>
      <c r="E27" s="157" t="str">
        <f>IF(ISNUMBER(#REF!),H22-#REF!,"")</f>
        <v/>
      </c>
      <c r="F27" s="157"/>
      <c r="G27" s="159" t="str">
        <f>IF(ISNUMBER(C27),VLOOKUP(C27,'frais généraux'!A21:D274,3,FALSE),"")</f>
        <v/>
      </c>
      <c r="H27" s="159" t="str">
        <f>+IF(ISNUMBER(C27),VLOOKUP(C27,'frais généraux'!A21:W274,23,FALSE),"")</f>
        <v/>
      </c>
    </row>
    <row r="28" spans="1:8">
      <c r="A28" s="169">
        <v>21</v>
      </c>
      <c r="B28" s="167" t="str">
        <f>IF(ISNUMBER(C28),VLOOKUP(C28,'frais généraux'!A22:D275,4,FALSE),"")</f>
        <v/>
      </c>
      <c r="C28" s="157"/>
      <c r="D28" s="160" t="str">
        <f>IF(ISNUMBER(C28),VLOOKUP(C28,'frais généraux'!A22:P275,16,FALSE),"")</f>
        <v/>
      </c>
      <c r="E28" s="157" t="str">
        <f>IF(ISNUMBER(#REF!),H23-#REF!,"")</f>
        <v/>
      </c>
      <c r="F28" s="157"/>
      <c r="G28" s="159" t="str">
        <f>IF(ISNUMBER(C28),VLOOKUP(C28,'frais généraux'!A22:D275,3,FALSE),"")</f>
        <v/>
      </c>
      <c r="H28" s="159" t="str">
        <f>+IF(ISNUMBER(C28),VLOOKUP(C28,'frais généraux'!A22:W275,23,FALSE),"")</f>
        <v/>
      </c>
    </row>
    <row r="29" spans="1:8">
      <c r="A29" s="169">
        <v>22</v>
      </c>
      <c r="B29" s="167" t="str">
        <f>IF(ISNUMBER(C29),VLOOKUP(C29,'frais généraux'!A23:D276,4,FALSE),"")</f>
        <v/>
      </c>
      <c r="C29" s="157"/>
      <c r="D29" s="160" t="str">
        <f>IF(ISNUMBER(C29),VLOOKUP(C29,'frais généraux'!A23:P276,16,FALSE),"")</f>
        <v/>
      </c>
      <c r="E29" s="157" t="str">
        <f>IF(ISNUMBER(#REF!),H24-#REF!,"")</f>
        <v/>
      </c>
      <c r="F29" s="157"/>
      <c r="G29" s="159" t="str">
        <f>IF(ISNUMBER(C29),VLOOKUP(C29,'frais généraux'!A23:D276,3,FALSE),"")</f>
        <v/>
      </c>
      <c r="H29" s="159" t="str">
        <f>+IF(ISNUMBER(C29),VLOOKUP(C29,'frais généraux'!A23:W276,23,FALSE),"")</f>
        <v/>
      </c>
    </row>
    <row r="30" spans="1:8">
      <c r="A30" s="169">
        <v>23</v>
      </c>
      <c r="B30" s="167" t="str">
        <f>IF(ISNUMBER(C30),VLOOKUP(C30,'frais généraux'!A24:D277,4,FALSE),"")</f>
        <v/>
      </c>
      <c r="C30" s="157"/>
      <c r="D30" s="160" t="str">
        <f>IF(ISNUMBER(C30),VLOOKUP(C30,'frais généraux'!A24:P277,16,FALSE),"")</f>
        <v/>
      </c>
      <c r="E30" s="157" t="str">
        <f>IF(ISNUMBER(#REF!),H25-#REF!,"")</f>
        <v/>
      </c>
      <c r="F30" s="157"/>
      <c r="G30" s="159" t="str">
        <f>IF(ISNUMBER(C30),VLOOKUP(C30,'frais généraux'!A24:D277,3,FALSE),"")</f>
        <v/>
      </c>
      <c r="H30" s="159" t="str">
        <f>+IF(ISNUMBER(C30),VLOOKUP(C30,'frais généraux'!A24:W277,23,FALSE),"")</f>
        <v/>
      </c>
    </row>
    <row r="31" spans="1:8">
      <c r="A31" s="169">
        <v>24</v>
      </c>
      <c r="B31" s="167" t="str">
        <f>IF(ISNUMBER(C31),VLOOKUP(C31,'frais généraux'!A25:D278,4,FALSE),"")</f>
        <v/>
      </c>
      <c r="C31" s="157"/>
      <c r="D31" s="160" t="str">
        <f>IF(ISNUMBER(C31),VLOOKUP(C31,'frais généraux'!A25:P278,16,FALSE),"")</f>
        <v/>
      </c>
      <c r="E31" s="157" t="str">
        <f>IF(ISNUMBER(#REF!),H26-#REF!,"")</f>
        <v/>
      </c>
      <c r="F31" s="157"/>
      <c r="G31" s="159" t="str">
        <f>IF(ISNUMBER(C31),VLOOKUP(C31,'frais généraux'!A25:D278,3,FALSE),"")</f>
        <v/>
      </c>
      <c r="H31" s="159" t="str">
        <f>+IF(ISNUMBER(C31),VLOOKUP(C31,'frais généraux'!A25:W278,23,FALSE),"")</f>
        <v/>
      </c>
    </row>
    <row r="32" spans="1:8">
      <c r="A32" s="169">
        <v>25</v>
      </c>
      <c r="B32" s="167" t="str">
        <f>IF(ISNUMBER(C32),VLOOKUP(C32,'frais généraux'!A26:D279,4,FALSE),"")</f>
        <v/>
      </c>
      <c r="C32" s="157"/>
      <c r="D32" s="160" t="str">
        <f>IF(ISNUMBER(C32),VLOOKUP(C32,'frais généraux'!A26:P279,16,FALSE),"")</f>
        <v/>
      </c>
      <c r="E32" s="157" t="str">
        <f>IF(ISNUMBER(#REF!),H27-#REF!,"")</f>
        <v/>
      </c>
      <c r="F32" s="157"/>
      <c r="G32" s="159" t="str">
        <f>IF(ISNUMBER(C32),VLOOKUP(C32,'frais généraux'!A26:D279,3,FALSE),"")</f>
        <v/>
      </c>
      <c r="H32" s="159" t="str">
        <f>+IF(ISNUMBER(C32),VLOOKUP(C32,'frais généraux'!A26:W279,23,FALSE),"")</f>
        <v/>
      </c>
    </row>
    <row r="33" spans="1:8">
      <c r="A33" s="169">
        <v>26</v>
      </c>
      <c r="B33" s="167" t="str">
        <f>IF(ISNUMBER(C33),VLOOKUP(C33,'frais généraux'!A27:D280,4,FALSE),"")</f>
        <v/>
      </c>
      <c r="C33" s="157"/>
      <c r="D33" s="160" t="str">
        <f>IF(ISNUMBER(C33),VLOOKUP(C33,'frais généraux'!A27:P280,16,FALSE),"")</f>
        <v/>
      </c>
      <c r="E33" s="157" t="str">
        <f>IF(ISNUMBER(#REF!),H28-#REF!,"")</f>
        <v/>
      </c>
      <c r="F33" s="157"/>
      <c r="G33" s="159" t="str">
        <f>IF(ISNUMBER(C33),VLOOKUP(C33,'frais généraux'!A27:D280,3,FALSE),"")</f>
        <v/>
      </c>
      <c r="H33" s="159" t="str">
        <f>+IF(ISNUMBER(C33),VLOOKUP(C33,'frais généraux'!A27:W280,23,FALSE),"")</f>
        <v/>
      </c>
    </row>
    <row r="34" spans="1:8">
      <c r="A34" s="169">
        <v>27</v>
      </c>
      <c r="B34" s="167" t="str">
        <f>IF(ISNUMBER(C34),VLOOKUP(C34,'frais généraux'!A28:D281,4,FALSE),"")</f>
        <v/>
      </c>
      <c r="C34" s="157"/>
      <c r="D34" s="160" t="str">
        <f>IF(ISNUMBER(C34),VLOOKUP(C34,'frais généraux'!A28:P281,16,FALSE),"")</f>
        <v/>
      </c>
      <c r="E34" s="157" t="str">
        <f>IF(ISNUMBER(#REF!),H29-#REF!,"")</f>
        <v/>
      </c>
      <c r="F34" s="157"/>
      <c r="G34" s="159" t="str">
        <f>IF(ISNUMBER(C34),VLOOKUP(C34,'frais généraux'!A28:D281,3,FALSE),"")</f>
        <v/>
      </c>
      <c r="H34" s="159" t="str">
        <f>+IF(ISNUMBER(C34),VLOOKUP(C34,'frais généraux'!A28:W281,23,FALSE),"")</f>
        <v/>
      </c>
    </row>
    <row r="35" spans="1:8">
      <c r="A35" s="169">
        <v>28</v>
      </c>
      <c r="B35" s="167" t="str">
        <f>IF(ISNUMBER(C35),VLOOKUP(C35,'frais généraux'!A29:D282,4,FALSE),"")</f>
        <v/>
      </c>
      <c r="C35" s="157"/>
      <c r="D35" s="160" t="str">
        <f>IF(ISNUMBER(C35),VLOOKUP(C35,'frais généraux'!A29:P282,16,FALSE),"")</f>
        <v/>
      </c>
      <c r="E35" s="157" t="str">
        <f>IF(ISNUMBER(#REF!),H30-#REF!,"")</f>
        <v/>
      </c>
      <c r="F35" s="157"/>
      <c r="G35" s="159" t="str">
        <f>IF(ISNUMBER(C35),VLOOKUP(C35,'frais généraux'!A29:D282,3,FALSE),"")</f>
        <v/>
      </c>
      <c r="H35" s="159" t="str">
        <f>+IF(ISNUMBER(C35),VLOOKUP(C35,'frais généraux'!A29:W282,23,FALSE),"")</f>
        <v/>
      </c>
    </row>
    <row r="36" spans="1:8">
      <c r="A36" s="169">
        <v>29</v>
      </c>
      <c r="B36" s="167" t="str">
        <f>IF(ISNUMBER(C36),VLOOKUP(C36,'frais généraux'!A30:D283,4,FALSE),"")</f>
        <v/>
      </c>
      <c r="C36" s="157"/>
      <c r="D36" s="160" t="str">
        <f>IF(ISNUMBER(C36),VLOOKUP(C36,'frais généraux'!A30:P283,16,FALSE),"")</f>
        <v/>
      </c>
      <c r="E36" s="157" t="str">
        <f>IF(ISNUMBER(#REF!),H31-#REF!,"")</f>
        <v/>
      </c>
      <c r="F36" s="157"/>
      <c r="G36" s="159" t="str">
        <f>IF(ISNUMBER(C36),VLOOKUP(C36,'frais généraux'!A30:D283,3,FALSE),"")</f>
        <v/>
      </c>
      <c r="H36" s="159" t="str">
        <f>+IF(ISNUMBER(C36),VLOOKUP(C36,'frais généraux'!A30:W283,23,FALSE),"")</f>
        <v/>
      </c>
    </row>
    <row r="37" spans="1:8">
      <c r="A37" s="169">
        <v>30</v>
      </c>
      <c r="B37" s="167" t="str">
        <f>IF(ISNUMBER(C37),VLOOKUP(C37,'frais généraux'!A31:D284,4,FALSE),"")</f>
        <v/>
      </c>
      <c r="C37" s="157"/>
      <c r="D37" s="160" t="str">
        <f>IF(ISNUMBER(C37),VLOOKUP(C37,'frais généraux'!A31:P284,16,FALSE),"")</f>
        <v/>
      </c>
      <c r="E37" s="157" t="str">
        <f>IF(ISNUMBER(#REF!),H32-#REF!,"")</f>
        <v/>
      </c>
      <c r="F37" s="157"/>
      <c r="G37" s="159" t="str">
        <f>IF(ISNUMBER(C37),VLOOKUP(C37,'frais généraux'!A31:D284,3,FALSE),"")</f>
        <v/>
      </c>
      <c r="H37" s="159" t="str">
        <f>+IF(ISNUMBER(C37),VLOOKUP(C37,'frais généraux'!A31:W284,23,FALSE),"")</f>
        <v/>
      </c>
    </row>
    <row r="38" spans="1:8">
      <c r="A38" s="169">
        <v>31</v>
      </c>
      <c r="B38" s="167" t="str">
        <f>IF(ISNUMBER(C38),VLOOKUP(C38,'frais généraux'!A32:D285,4,FALSE),"")</f>
        <v/>
      </c>
      <c r="C38" s="157"/>
      <c r="D38" s="160" t="str">
        <f>IF(ISNUMBER(C38),VLOOKUP(C38,'frais généraux'!A32:P285,16,FALSE),"")</f>
        <v/>
      </c>
      <c r="E38" s="157" t="str">
        <f>IF(ISNUMBER(#REF!),H33-#REF!,"")</f>
        <v/>
      </c>
      <c r="F38" s="157"/>
      <c r="G38" s="159" t="str">
        <f>IF(ISNUMBER(C38),VLOOKUP(C38,'frais généraux'!A32:D285,3,FALSE),"")</f>
        <v/>
      </c>
      <c r="H38" s="159" t="str">
        <f>+IF(ISNUMBER(C38),VLOOKUP(C38,'frais généraux'!A32:W285,23,FALSE),"")</f>
        <v/>
      </c>
    </row>
    <row r="39" spans="1:8">
      <c r="A39" s="169">
        <v>32</v>
      </c>
      <c r="B39" s="167" t="str">
        <f>IF(ISNUMBER(C39),VLOOKUP(C39,'frais généraux'!A33:D286,4,FALSE),"")</f>
        <v/>
      </c>
      <c r="C39" s="157"/>
      <c r="D39" s="160" t="str">
        <f>IF(ISNUMBER(C39),VLOOKUP(C39,'frais généraux'!A33:P286,16,FALSE),"")</f>
        <v/>
      </c>
      <c r="E39" s="157" t="str">
        <f>IF(ISNUMBER(#REF!),H34-#REF!,"")</f>
        <v/>
      </c>
      <c r="F39" s="157"/>
      <c r="G39" s="159" t="str">
        <f>IF(ISNUMBER(C39),VLOOKUP(C39,'frais généraux'!A33:D286,3,FALSE),"")</f>
        <v/>
      </c>
      <c r="H39" s="159" t="str">
        <f>+IF(ISNUMBER(C39),VLOOKUP(C39,'frais généraux'!A33:W286,23,FALSE),"")</f>
        <v/>
      </c>
    </row>
    <row r="40" spans="1:8">
      <c r="A40" s="169">
        <v>33</v>
      </c>
      <c r="B40" s="167" t="str">
        <f>IF(ISNUMBER(C40),VLOOKUP(C40,'frais généraux'!A34:D287,4,FALSE),"")</f>
        <v/>
      </c>
      <c r="C40" s="157"/>
      <c r="D40" s="160" t="str">
        <f>IF(ISNUMBER(C40),VLOOKUP(C40,'frais généraux'!A34:P287,16,FALSE),"")</f>
        <v/>
      </c>
      <c r="E40" s="157" t="str">
        <f>IF(ISNUMBER(#REF!),H35-#REF!,"")</f>
        <v/>
      </c>
      <c r="F40" s="157"/>
      <c r="G40" s="159" t="str">
        <f>IF(ISNUMBER(C40),VLOOKUP(C40,'frais généraux'!A34:D287,3,FALSE),"")</f>
        <v/>
      </c>
      <c r="H40" s="159" t="str">
        <f>+IF(ISNUMBER(C40),VLOOKUP(C40,'frais généraux'!A34:W287,23,FALSE),"")</f>
        <v/>
      </c>
    </row>
    <row r="41" spans="1:8">
      <c r="A41" s="169">
        <v>34</v>
      </c>
      <c r="B41" s="167" t="str">
        <f>IF(ISNUMBER(C41),VLOOKUP(C41,'frais généraux'!A35:D288,4,FALSE),"")</f>
        <v/>
      </c>
      <c r="C41" s="157"/>
      <c r="D41" s="160" t="str">
        <f>IF(ISNUMBER(C41),VLOOKUP(C41,'frais généraux'!A35:P288,16,FALSE),"")</f>
        <v/>
      </c>
      <c r="E41" s="157" t="str">
        <f>IF(ISNUMBER(#REF!),H36-#REF!,"")</f>
        <v/>
      </c>
      <c r="F41" s="157"/>
      <c r="G41" s="159" t="str">
        <f>IF(ISNUMBER(C41),VLOOKUP(C41,'frais généraux'!A35:D288,3,FALSE),"")</f>
        <v/>
      </c>
      <c r="H41" s="159" t="str">
        <f>+IF(ISNUMBER(C41),VLOOKUP(C41,'frais généraux'!A35:W288,23,FALSE),"")</f>
        <v/>
      </c>
    </row>
    <row r="42" spans="1:8">
      <c r="A42" s="169">
        <v>35</v>
      </c>
      <c r="B42" s="167" t="str">
        <f>IF(ISNUMBER(C42),VLOOKUP(C42,'frais généraux'!A36:D289,4,FALSE),"")</f>
        <v/>
      </c>
      <c r="C42" s="157"/>
      <c r="D42" s="160" t="str">
        <f>IF(ISNUMBER(C42),VLOOKUP(C42,'frais généraux'!A36:P289,16,FALSE),"")</f>
        <v/>
      </c>
      <c r="E42" s="157" t="str">
        <f>IF(ISNUMBER(#REF!),H37-#REF!,"")</f>
        <v/>
      </c>
      <c r="F42" s="157"/>
      <c r="G42" s="159" t="str">
        <f>IF(ISNUMBER(C42),VLOOKUP(C42,'frais généraux'!A36:D289,3,FALSE),"")</f>
        <v/>
      </c>
      <c r="H42" s="159" t="str">
        <f>+IF(ISNUMBER(C42),VLOOKUP(C42,'frais généraux'!A36:W289,23,FALSE),"")</f>
        <v/>
      </c>
    </row>
    <row r="43" spans="1:8">
      <c r="A43" s="169">
        <v>36</v>
      </c>
      <c r="B43" s="167" t="str">
        <f>IF(ISNUMBER(C43),VLOOKUP(C43,'frais généraux'!A37:D290,4,FALSE),"")</f>
        <v/>
      </c>
      <c r="C43" s="157"/>
      <c r="D43" s="160" t="str">
        <f>IF(ISNUMBER(C43),VLOOKUP(C43,'frais généraux'!A37:P290,16,FALSE),"")</f>
        <v/>
      </c>
      <c r="E43" s="157" t="str">
        <f>IF(ISNUMBER(#REF!),H38-#REF!,"")</f>
        <v/>
      </c>
      <c r="F43" s="157"/>
      <c r="G43" s="159" t="str">
        <f>IF(ISNUMBER(C43),VLOOKUP(C43,'frais généraux'!A37:D290,3,FALSE),"")</f>
        <v/>
      </c>
      <c r="H43" s="159" t="str">
        <f>+IF(ISNUMBER(C43),VLOOKUP(C43,'frais généraux'!A37:W290,23,FALSE),"")</f>
        <v/>
      </c>
    </row>
    <row r="44" spans="1:8">
      <c r="A44" s="169">
        <v>37</v>
      </c>
      <c r="B44" s="167" t="str">
        <f>IF(ISNUMBER(C44),VLOOKUP(C44,'frais généraux'!A38:D291,4,FALSE),"")</f>
        <v/>
      </c>
      <c r="C44" s="157"/>
      <c r="D44" s="160" t="str">
        <f>IF(ISNUMBER(C44),VLOOKUP(C44,'frais généraux'!A38:P291,16,FALSE),"")</f>
        <v/>
      </c>
      <c r="E44" s="157" t="str">
        <f>IF(ISNUMBER(#REF!),H39-#REF!,"")</f>
        <v/>
      </c>
      <c r="F44" s="157"/>
      <c r="G44" s="159" t="str">
        <f>IF(ISNUMBER(C44),VLOOKUP(C44,'frais généraux'!A38:D291,3,FALSE),"")</f>
        <v/>
      </c>
      <c r="H44" s="159" t="str">
        <f>+IF(ISNUMBER(C44),VLOOKUP(C44,'frais généraux'!A38:W291,23,FALSE),"")</f>
        <v/>
      </c>
    </row>
    <row r="45" spans="1:8">
      <c r="A45" s="169">
        <v>38</v>
      </c>
      <c r="B45" s="167" t="str">
        <f>IF(ISNUMBER(C45),VLOOKUP(C45,'frais généraux'!A39:D292,4,FALSE),"")</f>
        <v/>
      </c>
      <c r="C45" s="157"/>
      <c r="D45" s="160" t="str">
        <f>IF(ISNUMBER(C45),VLOOKUP(C45,'frais généraux'!A39:P292,16,FALSE),"")</f>
        <v/>
      </c>
      <c r="E45" s="157" t="str">
        <f>IF(ISNUMBER(#REF!),H40-#REF!,"")</f>
        <v/>
      </c>
      <c r="F45" s="157"/>
      <c r="G45" s="159" t="str">
        <f>IF(ISNUMBER(C45),VLOOKUP(C45,'frais généraux'!A39:D292,3,FALSE),"")</f>
        <v/>
      </c>
      <c r="H45" s="159" t="str">
        <f>+IF(ISNUMBER(C45),VLOOKUP(C45,'frais généraux'!A39:W292,23,FALSE),"")</f>
        <v/>
      </c>
    </row>
    <row r="46" spans="1:8">
      <c r="A46" s="169">
        <v>39</v>
      </c>
      <c r="B46" s="167" t="str">
        <f>IF(ISNUMBER(C46),VLOOKUP(C46,'frais généraux'!A40:D293,4,FALSE),"")</f>
        <v/>
      </c>
      <c r="C46" s="157"/>
      <c r="D46" s="160" t="str">
        <f>IF(ISNUMBER(C46),VLOOKUP(C46,'frais généraux'!A40:P293,16,FALSE),"")</f>
        <v/>
      </c>
      <c r="E46" s="157" t="str">
        <f>IF(ISNUMBER(#REF!),H41-#REF!,"")</f>
        <v/>
      </c>
      <c r="F46" s="157"/>
      <c r="G46" s="159" t="str">
        <f>IF(ISNUMBER(C46),VLOOKUP(C46,'frais généraux'!A40:D293,3,FALSE),"")</f>
        <v/>
      </c>
      <c r="H46" s="159" t="str">
        <f>+IF(ISNUMBER(C46),VLOOKUP(C46,'frais généraux'!A40:W293,23,FALSE),"")</f>
        <v/>
      </c>
    </row>
    <row r="47" spans="1:8">
      <c r="A47" s="169">
        <v>40</v>
      </c>
      <c r="B47" s="167" t="str">
        <f>IF(ISNUMBER(C47),VLOOKUP(C47,'frais généraux'!A41:D294,4,FALSE),"")</f>
        <v/>
      </c>
      <c r="C47" s="157"/>
      <c r="D47" s="160" t="str">
        <f>IF(ISNUMBER(C47),VLOOKUP(C47,'frais généraux'!A41:P294,16,FALSE),"")</f>
        <v/>
      </c>
      <c r="E47" s="157" t="str">
        <f>IF(ISNUMBER(#REF!),H42-#REF!,"")</f>
        <v/>
      </c>
      <c r="F47" s="157"/>
      <c r="G47" s="159" t="str">
        <f>IF(ISNUMBER(C47),VLOOKUP(C47,'frais généraux'!A41:D294,3,FALSE),"")</f>
        <v/>
      </c>
      <c r="H47" s="159" t="str">
        <f>+IF(ISNUMBER(C47),VLOOKUP(C47,'frais généraux'!A41:W294,23,FALSE),"")</f>
        <v/>
      </c>
    </row>
    <row r="48" spans="1:8">
      <c r="A48" s="169">
        <v>41</v>
      </c>
      <c r="B48" s="167" t="str">
        <f>IF(ISNUMBER(C48),VLOOKUP(C48,'frais généraux'!A42:D295,4,FALSE),"")</f>
        <v/>
      </c>
      <c r="C48" s="157"/>
      <c r="D48" s="160" t="str">
        <f>IF(ISNUMBER(C48),VLOOKUP(C48,'frais généraux'!A42:P295,16,FALSE),"")</f>
        <v/>
      </c>
      <c r="E48" s="157" t="str">
        <f>IF(ISNUMBER(#REF!),H43-#REF!,"")</f>
        <v/>
      </c>
      <c r="F48" s="157"/>
      <c r="G48" s="159" t="str">
        <f>IF(ISNUMBER(C48),VLOOKUP(C48,'frais généraux'!A42:D295,3,FALSE),"")</f>
        <v/>
      </c>
      <c r="H48" s="159" t="str">
        <f>+IF(ISNUMBER(C48),VLOOKUP(C48,'frais généraux'!A42:W295,23,FALSE),"")</f>
        <v/>
      </c>
    </row>
    <row r="49" spans="1:8">
      <c r="A49" s="169">
        <v>42</v>
      </c>
      <c r="B49" s="167" t="str">
        <f>IF(ISNUMBER(C49),VLOOKUP(C49,'frais généraux'!A43:D296,4,FALSE),"")</f>
        <v/>
      </c>
      <c r="C49" s="157"/>
      <c r="D49" s="160" t="str">
        <f>IF(ISNUMBER(C49),VLOOKUP(C49,'frais généraux'!A43:P296,16,FALSE),"")</f>
        <v/>
      </c>
      <c r="E49" s="157" t="str">
        <f>IF(ISNUMBER(#REF!),H44-#REF!,"")</f>
        <v/>
      </c>
      <c r="F49" s="157"/>
      <c r="G49" s="159" t="str">
        <f>IF(ISNUMBER(C49),VLOOKUP(C49,'frais généraux'!A43:D296,3,FALSE),"")</f>
        <v/>
      </c>
      <c r="H49" s="159" t="str">
        <f>+IF(ISNUMBER(C49),VLOOKUP(C49,'frais généraux'!A43:W296,23,FALSE),"")</f>
        <v/>
      </c>
    </row>
    <row r="50" spans="1:8">
      <c r="A50" s="169">
        <v>43</v>
      </c>
      <c r="B50" s="167" t="str">
        <f>IF(ISNUMBER(C50),VLOOKUP(C50,'frais généraux'!A44:D297,4,FALSE),"")</f>
        <v/>
      </c>
      <c r="C50" s="157"/>
      <c r="D50" s="160" t="str">
        <f>IF(ISNUMBER(C50),VLOOKUP(C50,'frais généraux'!A44:P297,16,FALSE),"")</f>
        <v/>
      </c>
      <c r="E50" s="157" t="str">
        <f>IF(ISNUMBER(#REF!),H45-#REF!,"")</f>
        <v/>
      </c>
      <c r="F50" s="157"/>
      <c r="G50" s="159" t="str">
        <f>IF(ISNUMBER(C50),VLOOKUP(C50,'frais généraux'!A44:D297,3,FALSE),"")</f>
        <v/>
      </c>
      <c r="H50" s="159" t="str">
        <f>+IF(ISNUMBER(C50),VLOOKUP(C50,'frais généraux'!A44:W297,23,FALSE),"")</f>
        <v/>
      </c>
    </row>
    <row r="51" spans="1:8">
      <c r="A51" s="169">
        <v>44</v>
      </c>
      <c r="B51" s="167" t="str">
        <f>IF(ISNUMBER(C51),VLOOKUP(C51,'frais généraux'!A45:D298,4,FALSE),"")</f>
        <v/>
      </c>
      <c r="C51" s="157"/>
      <c r="D51" s="160" t="str">
        <f>IF(ISNUMBER(C51),VLOOKUP(C51,'frais généraux'!A45:P298,16,FALSE),"")</f>
        <v/>
      </c>
      <c r="E51" s="157" t="str">
        <f>IF(ISNUMBER(#REF!),H46-#REF!,"")</f>
        <v/>
      </c>
      <c r="F51" s="157"/>
      <c r="G51" s="159" t="str">
        <f>IF(ISNUMBER(C51),VLOOKUP(C51,'frais généraux'!A45:D298,3,FALSE),"")</f>
        <v/>
      </c>
      <c r="H51" s="159" t="str">
        <f>+IF(ISNUMBER(C51),VLOOKUP(C51,'frais généraux'!A45:W298,23,FALSE),"")</f>
        <v/>
      </c>
    </row>
    <row r="52" spans="1:8">
      <c r="A52" s="169">
        <v>45</v>
      </c>
      <c r="B52" s="167" t="str">
        <f>IF(ISNUMBER(C52),VLOOKUP(C52,'frais généraux'!A46:D299,4,FALSE),"")</f>
        <v/>
      </c>
      <c r="C52" s="157"/>
      <c r="D52" s="160" t="str">
        <f>IF(ISNUMBER(C52),VLOOKUP(C52,'frais généraux'!A46:P299,16,FALSE),"")</f>
        <v/>
      </c>
      <c r="E52" s="157" t="str">
        <f>IF(ISNUMBER(#REF!),H47-#REF!,"")</f>
        <v/>
      </c>
      <c r="F52" s="157"/>
      <c r="G52" s="159" t="str">
        <f>IF(ISNUMBER(C52),VLOOKUP(C52,'frais généraux'!A46:D299,3,FALSE),"")</f>
        <v/>
      </c>
      <c r="H52" s="159" t="str">
        <f>+IF(ISNUMBER(C52),VLOOKUP(C52,'frais généraux'!A46:W299,23,FALSE),"")</f>
        <v/>
      </c>
    </row>
    <row r="53" spans="1:8">
      <c r="A53" s="169">
        <v>46</v>
      </c>
      <c r="B53" s="167" t="str">
        <f>IF(ISNUMBER(C53),VLOOKUP(C53,'frais généraux'!A47:D300,4,FALSE),"")</f>
        <v/>
      </c>
      <c r="C53" s="157"/>
      <c r="D53" s="160" t="str">
        <f>IF(ISNUMBER(C53),VLOOKUP(C53,'frais généraux'!A47:P300,16,FALSE),"")</f>
        <v/>
      </c>
      <c r="E53" s="157" t="str">
        <f>IF(ISNUMBER(#REF!),H48-#REF!,"")</f>
        <v/>
      </c>
      <c r="F53" s="157"/>
      <c r="G53" s="159" t="str">
        <f>IF(ISNUMBER(C53),VLOOKUP(C53,'frais généraux'!A47:D300,3,FALSE),"")</f>
        <v/>
      </c>
      <c r="H53" s="159" t="str">
        <f>+IF(ISNUMBER(C53),VLOOKUP(C53,'frais généraux'!A47:W300,23,FALSE),"")</f>
        <v/>
      </c>
    </row>
    <row r="54" spans="1:8">
      <c r="A54" s="169">
        <v>47</v>
      </c>
      <c r="B54" s="167" t="str">
        <f>IF(ISNUMBER(C54),VLOOKUP(C54,'frais généraux'!A48:D301,4,FALSE),"")</f>
        <v/>
      </c>
      <c r="C54" s="157"/>
      <c r="D54" s="160" t="str">
        <f>IF(ISNUMBER(C54),VLOOKUP(C54,'frais généraux'!A48:P301,16,FALSE),"")</f>
        <v/>
      </c>
      <c r="E54" s="157" t="str">
        <f>IF(ISNUMBER(#REF!),H49-#REF!,"")</f>
        <v/>
      </c>
      <c r="F54" s="157"/>
      <c r="G54" s="159" t="str">
        <f>IF(ISNUMBER(C54),VLOOKUP(C54,'frais généraux'!A48:D301,3,FALSE),"")</f>
        <v/>
      </c>
      <c r="H54" s="159" t="str">
        <f>+IF(ISNUMBER(C54),VLOOKUP(C54,'frais généraux'!A48:W301,23,FALSE),"")</f>
        <v/>
      </c>
    </row>
    <row r="55" spans="1:8">
      <c r="A55" s="169">
        <v>48</v>
      </c>
      <c r="B55" s="167" t="str">
        <f>IF(ISNUMBER(C55),VLOOKUP(C55,'frais généraux'!A49:D302,4,FALSE),"")</f>
        <v/>
      </c>
      <c r="C55" s="157"/>
      <c r="D55" s="160" t="str">
        <f>IF(ISNUMBER(C55),VLOOKUP(C55,'frais généraux'!A49:P302,16,FALSE),"")</f>
        <v/>
      </c>
      <c r="E55" s="157" t="str">
        <f>IF(ISNUMBER(#REF!),H50-#REF!,"")</f>
        <v/>
      </c>
      <c r="F55" s="157"/>
      <c r="G55" s="159" t="str">
        <f>IF(ISNUMBER(C55),VLOOKUP(C55,'frais généraux'!A49:D302,3,FALSE),"")</f>
        <v/>
      </c>
      <c r="H55" s="159" t="str">
        <f>+IF(ISNUMBER(C55),VLOOKUP(C55,'frais généraux'!A49:W302,23,FALSE),"")</f>
        <v/>
      </c>
    </row>
    <row r="56" spans="1:8">
      <c r="A56" s="169">
        <v>49</v>
      </c>
      <c r="B56" s="167" t="str">
        <f>IF(ISNUMBER(C56),VLOOKUP(C56,'frais généraux'!A50:D303,4,FALSE),"")</f>
        <v/>
      </c>
      <c r="C56" s="157"/>
      <c r="D56" s="160" t="str">
        <f>IF(ISNUMBER(C56),VLOOKUP(C56,'frais généraux'!A50:P303,16,FALSE),"")</f>
        <v/>
      </c>
      <c r="E56" s="157" t="str">
        <f>IF(ISNUMBER(#REF!),H51-#REF!,"")</f>
        <v/>
      </c>
      <c r="F56" s="157"/>
      <c r="G56" s="159" t="str">
        <f>IF(ISNUMBER(C56),VLOOKUP(C56,'frais généraux'!A50:D303,3,FALSE),"")</f>
        <v/>
      </c>
      <c r="H56" s="159" t="str">
        <f>+IF(ISNUMBER(C56),VLOOKUP(C56,'frais généraux'!A50:W303,23,FALSE),"")</f>
        <v/>
      </c>
    </row>
    <row r="57" spans="1:8">
      <c r="A57" s="169">
        <v>50</v>
      </c>
      <c r="B57" s="167" t="str">
        <f>IF(ISNUMBER(C57),VLOOKUP(C57,'frais généraux'!A51:D304,4,FALSE),"")</f>
        <v/>
      </c>
      <c r="C57" s="157"/>
      <c r="D57" s="160" t="str">
        <f>IF(ISNUMBER(C57),VLOOKUP(C57,'frais généraux'!A51:P304,16,FALSE),"")</f>
        <v/>
      </c>
      <c r="E57" s="157" t="str">
        <f>IF(ISNUMBER(#REF!),H52-#REF!,"")</f>
        <v/>
      </c>
      <c r="F57" s="157"/>
      <c r="G57" s="159" t="str">
        <f>IF(ISNUMBER(C57),VLOOKUP(C57,'frais généraux'!A51:D304,3,FALSE),"")</f>
        <v/>
      </c>
      <c r="H57" s="159" t="str">
        <f>+IF(ISNUMBER(C57),VLOOKUP(C57,'frais généraux'!A51:W304,23,FALSE),"")</f>
        <v/>
      </c>
    </row>
    <row r="58" spans="1:8">
      <c r="A58" s="169">
        <v>51</v>
      </c>
      <c r="B58" s="167" t="str">
        <f>IF(ISNUMBER(C58),VLOOKUP(C58,'frais généraux'!A52:D305,4,FALSE),"")</f>
        <v/>
      </c>
      <c r="C58" s="157"/>
      <c r="D58" s="160" t="str">
        <f>IF(ISNUMBER(C58),VLOOKUP(C58,'frais généraux'!A52:P305,16,FALSE),"")</f>
        <v/>
      </c>
      <c r="E58" s="157" t="str">
        <f>IF(ISNUMBER(#REF!),H53-#REF!,"")</f>
        <v/>
      </c>
      <c r="F58" s="157"/>
      <c r="G58" s="159" t="str">
        <f>IF(ISNUMBER(C58),VLOOKUP(C58,'frais généraux'!A52:D305,3,FALSE),"")</f>
        <v/>
      </c>
      <c r="H58" s="159" t="str">
        <f>+IF(ISNUMBER(C58),VLOOKUP(C58,'frais généraux'!A52:W305,23,FALSE),"")</f>
        <v/>
      </c>
    </row>
    <row r="59" spans="1:8">
      <c r="A59" s="169">
        <v>52</v>
      </c>
      <c r="B59" s="167" t="str">
        <f>IF(ISNUMBER(C59),VLOOKUP(C59,'frais généraux'!A53:D306,4,FALSE),"")</f>
        <v/>
      </c>
      <c r="C59" s="157"/>
      <c r="D59" s="160" t="str">
        <f>IF(ISNUMBER(C59),VLOOKUP(C59,'frais généraux'!A53:P306,16,FALSE),"")</f>
        <v/>
      </c>
      <c r="E59" s="157" t="str">
        <f>IF(ISNUMBER(#REF!),H54-#REF!,"")</f>
        <v/>
      </c>
      <c r="F59" s="157"/>
      <c r="G59" s="159" t="str">
        <f>IF(ISNUMBER(C59),VLOOKUP(C59,'frais généraux'!A53:D306,3,FALSE),"")</f>
        <v/>
      </c>
      <c r="H59" s="159" t="str">
        <f>+IF(ISNUMBER(C59),VLOOKUP(C59,'frais généraux'!A53:W306,23,FALSE),"")</f>
        <v/>
      </c>
    </row>
    <row r="60" spans="1:8">
      <c r="A60" s="169">
        <v>53</v>
      </c>
      <c r="B60" s="167" t="str">
        <f>IF(ISNUMBER(C60),VLOOKUP(C60,'frais généraux'!A54:D307,4,FALSE),"")</f>
        <v/>
      </c>
      <c r="C60" s="157"/>
      <c r="D60" s="160" t="str">
        <f>IF(ISNUMBER(C60),VLOOKUP(C60,'frais généraux'!A54:P307,16,FALSE),"")</f>
        <v/>
      </c>
      <c r="E60" s="157" t="str">
        <f>IF(ISNUMBER(#REF!),H55-#REF!,"")</f>
        <v/>
      </c>
      <c r="F60" s="157"/>
      <c r="G60" s="159" t="str">
        <f>IF(ISNUMBER(C60),VLOOKUP(C60,'frais généraux'!A54:D307,3,FALSE),"")</f>
        <v/>
      </c>
      <c r="H60" s="159" t="str">
        <f>+IF(ISNUMBER(C60),VLOOKUP(C60,'frais généraux'!A54:W307,23,FALSE),"")</f>
        <v/>
      </c>
    </row>
    <row r="61" spans="1:8">
      <c r="A61" s="169">
        <v>54</v>
      </c>
      <c r="B61" s="167" t="str">
        <f>IF(ISNUMBER(C61),VLOOKUP(C61,'frais généraux'!A55:D308,4,FALSE),"")</f>
        <v/>
      </c>
      <c r="C61" s="157"/>
      <c r="D61" s="160" t="str">
        <f>IF(ISNUMBER(C61),VLOOKUP(C61,'frais généraux'!A55:P308,16,FALSE),"")</f>
        <v/>
      </c>
      <c r="E61" s="157" t="str">
        <f>IF(ISNUMBER(#REF!),H56-#REF!,"")</f>
        <v/>
      </c>
      <c r="F61" s="157"/>
      <c r="G61" s="159" t="str">
        <f>IF(ISNUMBER(C61),VLOOKUP(C61,'frais généraux'!A55:D308,3,FALSE),"")</f>
        <v/>
      </c>
      <c r="H61" s="159" t="str">
        <f>+IF(ISNUMBER(C61),VLOOKUP(C61,'frais généraux'!A55:W308,23,FALSE),"")</f>
        <v/>
      </c>
    </row>
    <row r="62" spans="1:8">
      <c r="A62" s="169">
        <v>55</v>
      </c>
      <c r="B62" s="167" t="str">
        <f>IF(ISNUMBER(C62),VLOOKUP(C62,'frais généraux'!A56:D309,4,FALSE),"")</f>
        <v/>
      </c>
      <c r="C62" s="157"/>
      <c r="D62" s="160" t="str">
        <f>IF(ISNUMBER(C62),VLOOKUP(C62,'frais généraux'!A56:P309,16,FALSE),"")</f>
        <v/>
      </c>
      <c r="E62" s="157" t="str">
        <f>IF(ISNUMBER(#REF!),H57-#REF!,"")</f>
        <v/>
      </c>
      <c r="F62" s="157"/>
      <c r="G62" s="159" t="str">
        <f>IF(ISNUMBER(C62),VLOOKUP(C62,'frais généraux'!A56:D309,3,FALSE),"")</f>
        <v/>
      </c>
      <c r="H62" s="159" t="str">
        <f>+IF(ISNUMBER(C62),VLOOKUP(C62,'frais généraux'!A56:W309,23,FALSE),"")</f>
        <v/>
      </c>
    </row>
    <row r="63" spans="1:8">
      <c r="A63" s="169">
        <v>56</v>
      </c>
      <c r="B63" s="167" t="str">
        <f>IF(ISNUMBER(C63),VLOOKUP(C63,'frais généraux'!A57:D310,4,FALSE),"")</f>
        <v/>
      </c>
      <c r="C63" s="157"/>
      <c r="D63" s="160" t="str">
        <f>IF(ISNUMBER(C63),VLOOKUP(C63,'frais généraux'!A57:P310,16,FALSE),"")</f>
        <v/>
      </c>
      <c r="E63" s="157" t="str">
        <f>IF(ISNUMBER(#REF!),H58-#REF!,"")</f>
        <v/>
      </c>
      <c r="F63" s="157"/>
      <c r="G63" s="159" t="str">
        <f>IF(ISNUMBER(C63),VLOOKUP(C63,'frais généraux'!A57:D310,3,FALSE),"")</f>
        <v/>
      </c>
      <c r="H63" s="159" t="str">
        <f>+IF(ISNUMBER(C63),VLOOKUP(C63,'frais généraux'!A57:W310,23,FALSE),"")</f>
        <v/>
      </c>
    </row>
    <row r="64" spans="1:8">
      <c r="A64" s="169">
        <v>57</v>
      </c>
      <c r="B64" s="167" t="str">
        <f>IF(ISNUMBER(C64),VLOOKUP(C64,'frais généraux'!A58:D311,4,FALSE),"")</f>
        <v/>
      </c>
      <c r="C64" s="157"/>
      <c r="D64" s="160" t="str">
        <f>IF(ISNUMBER(C64),VLOOKUP(C64,'frais généraux'!A58:P311,16,FALSE),"")</f>
        <v/>
      </c>
      <c r="E64" s="157" t="str">
        <f>IF(ISNUMBER(#REF!),H59-#REF!,"")</f>
        <v/>
      </c>
      <c r="F64" s="157"/>
      <c r="G64" s="159" t="str">
        <f>IF(ISNUMBER(C64),VLOOKUP(C64,'frais généraux'!A58:D311,3,FALSE),"")</f>
        <v/>
      </c>
      <c r="H64" s="159" t="str">
        <f>+IF(ISNUMBER(C64),VLOOKUP(C64,'frais généraux'!A58:W311,23,FALSE),"")</f>
        <v/>
      </c>
    </row>
    <row r="65" spans="1:8">
      <c r="A65" s="169">
        <v>58</v>
      </c>
      <c r="B65" s="167" t="str">
        <f>IF(ISNUMBER(C65),VLOOKUP(C65,'frais généraux'!A59:D312,4,FALSE),"")</f>
        <v/>
      </c>
      <c r="C65" s="157"/>
      <c r="D65" s="160" t="str">
        <f>IF(ISNUMBER(C65),VLOOKUP(C65,'frais généraux'!A59:P312,16,FALSE),"")</f>
        <v/>
      </c>
      <c r="E65" s="157" t="str">
        <f>IF(ISNUMBER(#REF!),H60-#REF!,"")</f>
        <v/>
      </c>
      <c r="F65" s="157"/>
      <c r="G65" s="159" t="str">
        <f>IF(ISNUMBER(C65),VLOOKUP(C65,'frais généraux'!A59:D312,3,FALSE),"")</f>
        <v/>
      </c>
      <c r="H65" s="159" t="str">
        <f>+IF(ISNUMBER(C65),VLOOKUP(C65,'frais généraux'!A59:W312,23,FALSE),"")</f>
        <v/>
      </c>
    </row>
    <row r="66" spans="1:8">
      <c r="A66" s="169">
        <v>59</v>
      </c>
      <c r="B66" s="167" t="str">
        <f>IF(ISNUMBER(C66),VLOOKUP(C66,'frais généraux'!A60:D313,4,FALSE),"")</f>
        <v/>
      </c>
      <c r="C66" s="157"/>
      <c r="D66" s="160" t="str">
        <f>IF(ISNUMBER(C66),VLOOKUP(C66,'frais généraux'!A60:P313,16,FALSE),"")</f>
        <v/>
      </c>
      <c r="E66" s="157" t="str">
        <f>IF(ISNUMBER(#REF!),H61-#REF!,"")</f>
        <v/>
      </c>
      <c r="F66" s="157"/>
      <c r="G66" s="159" t="str">
        <f>IF(ISNUMBER(C66),VLOOKUP(C66,'frais généraux'!A60:D313,3,FALSE),"")</f>
        <v/>
      </c>
      <c r="H66" s="159" t="str">
        <f>+IF(ISNUMBER(C66),VLOOKUP(C66,'frais généraux'!A60:W313,23,FALSE),"")</f>
        <v/>
      </c>
    </row>
    <row r="67" spans="1:8">
      <c r="A67" s="169">
        <v>60</v>
      </c>
      <c r="B67" s="167" t="str">
        <f>IF(ISNUMBER(C67),VLOOKUP(C67,'frais généraux'!A61:D314,4,FALSE),"")</f>
        <v/>
      </c>
      <c r="C67" s="157"/>
      <c r="D67" s="160" t="str">
        <f>IF(ISNUMBER(C67),VLOOKUP(C67,'frais généraux'!A61:P314,16,FALSE),"")</f>
        <v/>
      </c>
      <c r="E67" s="157" t="str">
        <f>IF(ISNUMBER(#REF!),H62-#REF!,"")</f>
        <v/>
      </c>
      <c r="F67" s="157"/>
      <c r="G67" s="159" t="str">
        <f>IF(ISNUMBER(C67),VLOOKUP(C67,'frais généraux'!A61:D314,3,FALSE),"")</f>
        <v/>
      </c>
      <c r="H67" s="159" t="str">
        <f>+IF(ISNUMBER(C67),VLOOKUP(C67,'frais généraux'!A61:W314,23,FALSE),"")</f>
        <v/>
      </c>
    </row>
    <row r="68" spans="1:8">
      <c r="A68" s="169">
        <v>61</v>
      </c>
      <c r="B68" s="167" t="str">
        <f>IF(ISNUMBER(C68),VLOOKUP(C68,'frais généraux'!A62:D315,4,FALSE),"")</f>
        <v/>
      </c>
      <c r="C68" s="157"/>
      <c r="D68" s="160" t="str">
        <f>IF(ISNUMBER(C68),VLOOKUP(C68,'frais généraux'!A62:P315,16,FALSE),"")</f>
        <v/>
      </c>
      <c r="E68" s="157" t="str">
        <f>IF(ISNUMBER(#REF!),H63-#REF!,"")</f>
        <v/>
      </c>
      <c r="F68" s="157"/>
      <c r="G68" s="159" t="str">
        <f>IF(ISNUMBER(C68),VLOOKUP(C68,'frais généraux'!A62:D315,3,FALSE),"")</f>
        <v/>
      </c>
      <c r="H68" s="159" t="str">
        <f>+IF(ISNUMBER(C68),VLOOKUP(C68,'frais généraux'!A62:W315,23,FALSE),"")</f>
        <v/>
      </c>
    </row>
    <row r="69" spans="1:8">
      <c r="A69" s="169">
        <v>62</v>
      </c>
      <c r="B69" s="167" t="str">
        <f>IF(ISNUMBER(C69),VLOOKUP(C69,'frais généraux'!A63:D316,4,FALSE),"")</f>
        <v/>
      </c>
      <c r="C69" s="157"/>
      <c r="D69" s="160" t="str">
        <f>IF(ISNUMBER(C69),VLOOKUP(C69,'frais généraux'!A63:P316,16,FALSE),"")</f>
        <v/>
      </c>
      <c r="E69" s="157" t="str">
        <f>IF(ISNUMBER(#REF!),H64-#REF!,"")</f>
        <v/>
      </c>
      <c r="F69" s="157"/>
      <c r="G69" s="159" t="str">
        <f>IF(ISNUMBER(C69),VLOOKUP(C69,'frais généraux'!A63:D316,3,FALSE),"")</f>
        <v/>
      </c>
      <c r="H69" s="159" t="str">
        <f>+IF(ISNUMBER(C69),VLOOKUP(C69,'frais généraux'!A63:W316,23,FALSE),"")</f>
        <v/>
      </c>
    </row>
    <row r="70" spans="1:8">
      <c r="A70" s="169">
        <v>63</v>
      </c>
      <c r="B70" s="167" t="str">
        <f>IF(ISNUMBER(C70),VLOOKUP(C70,'frais généraux'!A64:D317,4,FALSE),"")</f>
        <v/>
      </c>
      <c r="C70" s="157"/>
      <c r="D70" s="160" t="str">
        <f>IF(ISNUMBER(C70),VLOOKUP(C70,'frais généraux'!A64:P317,16,FALSE),"")</f>
        <v/>
      </c>
      <c r="E70" s="157" t="str">
        <f>IF(ISNUMBER(#REF!),H65-#REF!,"")</f>
        <v/>
      </c>
      <c r="F70" s="157"/>
      <c r="G70" s="159" t="str">
        <f>IF(ISNUMBER(C70),VLOOKUP(C70,'frais généraux'!A64:D317,3,FALSE),"")</f>
        <v/>
      </c>
      <c r="H70" s="159" t="str">
        <f>+IF(ISNUMBER(C70),VLOOKUP(C70,'frais généraux'!A64:W317,23,FALSE),"")</f>
        <v/>
      </c>
    </row>
    <row r="71" spans="1:8">
      <c r="A71" s="169">
        <v>64</v>
      </c>
      <c r="B71" s="167" t="str">
        <f>IF(ISNUMBER(C71),VLOOKUP(C71,'frais généraux'!A65:D318,4,FALSE),"")</f>
        <v/>
      </c>
      <c r="C71" s="157"/>
      <c r="D71" s="160" t="str">
        <f>IF(ISNUMBER(C71),VLOOKUP(C71,'frais généraux'!A65:P318,16,FALSE),"")</f>
        <v/>
      </c>
      <c r="E71" s="157" t="str">
        <f>IF(ISNUMBER(#REF!),H66-#REF!,"")</f>
        <v/>
      </c>
      <c r="F71" s="157"/>
      <c r="G71" s="159" t="str">
        <f>IF(ISNUMBER(C71),VLOOKUP(C71,'frais généraux'!A65:D318,3,FALSE),"")</f>
        <v/>
      </c>
      <c r="H71" s="159" t="str">
        <f>+IF(ISNUMBER(C71),VLOOKUP(C71,'frais généraux'!A65:W318,23,FALSE),"")</f>
        <v/>
      </c>
    </row>
    <row r="72" spans="1:8">
      <c r="A72" s="169">
        <v>65</v>
      </c>
      <c r="B72" s="167" t="str">
        <f>IF(ISNUMBER(C72),VLOOKUP(C72,'frais généraux'!A66:D319,4,FALSE),"")</f>
        <v/>
      </c>
      <c r="C72" s="157"/>
      <c r="D72" s="160" t="str">
        <f>IF(ISNUMBER(C72),VLOOKUP(C72,'frais généraux'!A66:P319,16,FALSE),"")</f>
        <v/>
      </c>
      <c r="E72" s="157" t="str">
        <f>IF(ISNUMBER(#REF!),H67-#REF!,"")</f>
        <v/>
      </c>
      <c r="F72" s="157"/>
      <c r="G72" s="159" t="str">
        <f>IF(ISNUMBER(C72),VLOOKUP(C72,'frais généraux'!A66:D319,3,FALSE),"")</f>
        <v/>
      </c>
      <c r="H72" s="159" t="str">
        <f>+IF(ISNUMBER(C72),VLOOKUP(C72,'frais généraux'!A66:W319,23,FALSE),"")</f>
        <v/>
      </c>
    </row>
    <row r="73" spans="1:8">
      <c r="A73" s="169">
        <v>66</v>
      </c>
      <c r="B73" s="167" t="str">
        <f>IF(ISNUMBER(C73),VLOOKUP(C73,'frais généraux'!A67:D320,4,FALSE),"")</f>
        <v/>
      </c>
      <c r="C73" s="157"/>
      <c r="D73" s="160" t="str">
        <f>IF(ISNUMBER(C73),VLOOKUP(C73,'frais généraux'!A67:P320,16,FALSE),"")</f>
        <v/>
      </c>
      <c r="E73" s="157" t="str">
        <f>IF(ISNUMBER(#REF!),H68-#REF!,"")</f>
        <v/>
      </c>
      <c r="F73" s="157"/>
      <c r="G73" s="159" t="str">
        <f>IF(ISNUMBER(C73),VLOOKUP(C73,'frais généraux'!A67:D320,3,FALSE),"")</f>
        <v/>
      </c>
      <c r="H73" s="159" t="str">
        <f>+IF(ISNUMBER(C73),VLOOKUP(C73,'frais généraux'!A67:W320,23,FALSE),"")</f>
        <v/>
      </c>
    </row>
    <row r="74" spans="1:8">
      <c r="A74" s="169">
        <v>67</v>
      </c>
      <c r="B74" s="167" t="str">
        <f>IF(ISNUMBER(C74),VLOOKUP(C74,'frais généraux'!A68:D321,4,FALSE),"")</f>
        <v/>
      </c>
      <c r="C74" s="157"/>
      <c r="D74" s="160" t="str">
        <f>IF(ISNUMBER(C74),VLOOKUP(C74,'frais généraux'!A68:P321,16,FALSE),"")</f>
        <v/>
      </c>
      <c r="E74" s="157" t="str">
        <f>IF(ISNUMBER(#REF!),H69-#REF!,"")</f>
        <v/>
      </c>
      <c r="F74" s="157"/>
      <c r="G74" s="159" t="str">
        <f>IF(ISNUMBER(C74),VLOOKUP(C74,'frais généraux'!A68:D321,3,FALSE),"")</f>
        <v/>
      </c>
      <c r="H74" s="159" t="str">
        <f>+IF(ISNUMBER(C74),VLOOKUP(C74,'frais généraux'!A68:W321,23,FALSE),"")</f>
        <v/>
      </c>
    </row>
    <row r="75" spans="1:8">
      <c r="A75" s="169">
        <v>68</v>
      </c>
      <c r="B75" s="167" t="str">
        <f>IF(ISNUMBER(C75),VLOOKUP(C75,'frais généraux'!A69:D322,4,FALSE),"")</f>
        <v/>
      </c>
      <c r="C75" s="157"/>
      <c r="D75" s="160" t="str">
        <f>IF(ISNUMBER(C75),VLOOKUP(C75,'frais généraux'!A69:P322,16,FALSE),"")</f>
        <v/>
      </c>
      <c r="E75" s="157" t="str">
        <f>IF(ISNUMBER(#REF!),H70-#REF!,"")</f>
        <v/>
      </c>
      <c r="F75" s="157"/>
      <c r="G75" s="159" t="str">
        <f>IF(ISNUMBER(C75),VLOOKUP(C75,'frais généraux'!A69:D322,3,FALSE),"")</f>
        <v/>
      </c>
      <c r="H75" s="159" t="str">
        <f>+IF(ISNUMBER(C75),VLOOKUP(C75,'frais généraux'!A69:W322,23,FALSE),"")</f>
        <v/>
      </c>
    </row>
    <row r="76" spans="1:8">
      <c r="A76" s="169">
        <v>69</v>
      </c>
      <c r="B76" s="167" t="str">
        <f>IF(ISNUMBER(C76),VLOOKUP(C76,'frais généraux'!A70:D323,4,FALSE),"")</f>
        <v/>
      </c>
      <c r="C76" s="157"/>
      <c r="D76" s="160" t="str">
        <f>IF(ISNUMBER(C76),VLOOKUP(C76,'frais généraux'!A70:P323,16,FALSE),"")</f>
        <v/>
      </c>
      <c r="E76" s="157" t="str">
        <f>IF(ISNUMBER(#REF!),H71-#REF!,"")</f>
        <v/>
      </c>
      <c r="F76" s="157"/>
      <c r="G76" s="159" t="str">
        <f>IF(ISNUMBER(C76),VLOOKUP(C76,'frais généraux'!A70:D323,3,FALSE),"")</f>
        <v/>
      </c>
      <c r="H76" s="159" t="str">
        <f>+IF(ISNUMBER(C76),VLOOKUP(C76,'frais généraux'!A70:W323,23,FALSE),"")</f>
        <v/>
      </c>
    </row>
    <row r="77" spans="1:8">
      <c r="A77" s="169">
        <v>70</v>
      </c>
      <c r="B77" s="167" t="str">
        <f>IF(ISNUMBER(C77),VLOOKUP(C77,'frais généraux'!A71:D324,4,FALSE),"")</f>
        <v/>
      </c>
      <c r="C77" s="157"/>
      <c r="D77" s="160" t="str">
        <f>IF(ISNUMBER(C77),VLOOKUP(C77,'frais généraux'!A71:P324,16,FALSE),"")</f>
        <v/>
      </c>
      <c r="E77" s="157" t="str">
        <f>IF(ISNUMBER(#REF!),H72-#REF!,"")</f>
        <v/>
      </c>
      <c r="F77" s="157"/>
      <c r="G77" s="159" t="str">
        <f>IF(ISNUMBER(C77),VLOOKUP(C77,'frais généraux'!A71:D324,3,FALSE),"")</f>
        <v/>
      </c>
      <c r="H77" s="159" t="str">
        <f>+IF(ISNUMBER(C77),VLOOKUP(C77,'frais généraux'!A71:W324,23,FALSE),"")</f>
        <v/>
      </c>
    </row>
    <row r="78" spans="1:8">
      <c r="A78" s="169">
        <v>71</v>
      </c>
      <c r="B78" s="167" t="str">
        <f>IF(ISNUMBER(C78),VLOOKUP(C78,'frais généraux'!A72:D325,4,FALSE),"")</f>
        <v/>
      </c>
      <c r="C78" s="157"/>
      <c r="D78" s="160" t="str">
        <f>IF(ISNUMBER(C78),VLOOKUP(C78,'frais généraux'!A72:P325,16,FALSE),"")</f>
        <v/>
      </c>
      <c r="E78" s="157" t="str">
        <f>IF(ISNUMBER(#REF!),H73-#REF!,"")</f>
        <v/>
      </c>
      <c r="F78" s="157"/>
      <c r="G78" s="159" t="str">
        <f>IF(ISNUMBER(C78),VLOOKUP(C78,'frais généraux'!A72:D325,3,FALSE),"")</f>
        <v/>
      </c>
      <c r="H78" s="159" t="str">
        <f>+IF(ISNUMBER(C78),VLOOKUP(C78,'frais généraux'!A72:W325,23,FALSE),"")</f>
        <v/>
      </c>
    </row>
    <row r="79" spans="1:8">
      <c r="A79" s="169">
        <v>72</v>
      </c>
      <c r="B79" s="167" t="str">
        <f>IF(ISNUMBER(C79),VLOOKUP(C79,'frais généraux'!A73:D326,4,FALSE),"")</f>
        <v/>
      </c>
      <c r="C79" s="157"/>
      <c r="D79" s="160" t="str">
        <f>IF(ISNUMBER(C79),VLOOKUP(C79,'frais généraux'!A73:P326,16,FALSE),"")</f>
        <v/>
      </c>
      <c r="E79" s="157" t="str">
        <f>IF(ISNUMBER(#REF!),H74-#REF!,"")</f>
        <v/>
      </c>
      <c r="F79" s="157"/>
      <c r="G79" s="159" t="str">
        <f>IF(ISNUMBER(C79),VLOOKUP(C79,'frais généraux'!A73:D326,3,FALSE),"")</f>
        <v/>
      </c>
      <c r="H79" s="159" t="str">
        <f>+IF(ISNUMBER(C79),VLOOKUP(C79,'frais généraux'!A73:W326,23,FALSE),"")</f>
        <v/>
      </c>
    </row>
    <row r="80" spans="1:8">
      <c r="A80" s="169">
        <v>73</v>
      </c>
      <c r="B80" s="167" t="str">
        <f>IF(ISNUMBER(C80),VLOOKUP(C80,'frais généraux'!A74:D327,4,FALSE),"")</f>
        <v/>
      </c>
      <c r="C80" s="157"/>
      <c r="D80" s="160" t="str">
        <f>IF(ISNUMBER(C80),VLOOKUP(C80,'frais généraux'!A74:P327,16,FALSE),"")</f>
        <v/>
      </c>
      <c r="E80" s="157" t="str">
        <f>IF(ISNUMBER(#REF!),H75-#REF!,"")</f>
        <v/>
      </c>
      <c r="F80" s="157"/>
      <c r="G80" s="159" t="str">
        <f>IF(ISNUMBER(C80),VLOOKUP(C80,'frais généraux'!A74:D327,3,FALSE),"")</f>
        <v/>
      </c>
      <c r="H80" s="159" t="str">
        <f>+IF(ISNUMBER(C80),VLOOKUP(C80,'frais généraux'!A74:W327,23,FALSE),"")</f>
        <v/>
      </c>
    </row>
    <row r="81" spans="1:8">
      <c r="A81" s="169">
        <v>74</v>
      </c>
      <c r="B81" s="167" t="str">
        <f>IF(ISNUMBER(C81),VLOOKUP(C81,'frais généraux'!A75:D328,4,FALSE),"")</f>
        <v/>
      </c>
      <c r="C81" s="157"/>
      <c r="D81" s="160" t="str">
        <f>IF(ISNUMBER(C81),VLOOKUP(C81,'frais généraux'!A75:P328,16,FALSE),"")</f>
        <v/>
      </c>
      <c r="E81" s="157" t="str">
        <f>IF(ISNUMBER(#REF!),H76-#REF!,"")</f>
        <v/>
      </c>
      <c r="F81" s="157"/>
      <c r="G81" s="159" t="str">
        <f>IF(ISNUMBER(C81),VLOOKUP(C81,'frais généraux'!A75:D328,3,FALSE),"")</f>
        <v/>
      </c>
      <c r="H81" s="159" t="str">
        <f>+IF(ISNUMBER(C81),VLOOKUP(C81,'frais généraux'!A75:W328,23,FALSE),"")</f>
        <v/>
      </c>
    </row>
    <row r="82" spans="1:8">
      <c r="A82" s="169">
        <v>75</v>
      </c>
      <c r="B82" s="167" t="str">
        <f>IF(ISNUMBER(C82),VLOOKUP(C82,'frais généraux'!A76:D329,4,FALSE),"")</f>
        <v/>
      </c>
      <c r="C82" s="157"/>
      <c r="D82" s="160" t="str">
        <f>IF(ISNUMBER(C82),VLOOKUP(C82,'frais généraux'!A76:P329,16,FALSE),"")</f>
        <v/>
      </c>
      <c r="E82" s="157" t="str">
        <f>IF(ISNUMBER(#REF!),H77-#REF!,"")</f>
        <v/>
      </c>
      <c r="F82" s="157"/>
      <c r="G82" s="159" t="str">
        <f>IF(ISNUMBER(C82),VLOOKUP(C82,'frais généraux'!A76:D329,3,FALSE),"")</f>
        <v/>
      </c>
      <c r="H82" s="159" t="str">
        <f>+IF(ISNUMBER(C82),VLOOKUP(C82,'frais généraux'!A76:W329,23,FALSE),"")</f>
        <v/>
      </c>
    </row>
    <row r="83" spans="1:8">
      <c r="A83" s="169">
        <v>76</v>
      </c>
      <c r="B83" s="167" t="str">
        <f>IF(ISNUMBER(C83),VLOOKUP(C83,'frais généraux'!A77:D330,4,FALSE),"")</f>
        <v/>
      </c>
      <c r="C83" s="157"/>
      <c r="D83" s="160" t="str">
        <f>IF(ISNUMBER(C83),VLOOKUP(C83,'frais généraux'!A77:P330,16,FALSE),"")</f>
        <v/>
      </c>
      <c r="E83" s="157" t="str">
        <f>IF(ISNUMBER(#REF!),H78-#REF!,"")</f>
        <v/>
      </c>
      <c r="F83" s="157"/>
      <c r="G83" s="159" t="str">
        <f>IF(ISNUMBER(C83),VLOOKUP(C83,'frais généraux'!A77:D330,3,FALSE),"")</f>
        <v/>
      </c>
      <c r="H83" s="159" t="str">
        <f>+IF(ISNUMBER(C83),VLOOKUP(C83,'frais généraux'!A77:W330,23,FALSE),"")</f>
        <v/>
      </c>
    </row>
    <row r="84" spans="1:8">
      <c r="A84" s="169">
        <v>77</v>
      </c>
      <c r="B84" s="167" t="str">
        <f>IF(ISNUMBER(C84),VLOOKUP(C84,'frais généraux'!A78:D331,4,FALSE),"")</f>
        <v/>
      </c>
      <c r="C84" s="157"/>
      <c r="D84" s="160" t="str">
        <f>IF(ISNUMBER(C84),VLOOKUP(C84,'frais généraux'!A78:P331,16,FALSE),"")</f>
        <v/>
      </c>
      <c r="E84" s="157" t="str">
        <f>IF(ISNUMBER(#REF!),H79-#REF!,"")</f>
        <v/>
      </c>
      <c r="F84" s="157"/>
      <c r="G84" s="159" t="str">
        <f>IF(ISNUMBER(C84),VLOOKUP(C84,'frais généraux'!A78:D331,3,FALSE),"")</f>
        <v/>
      </c>
      <c r="H84" s="159" t="str">
        <f>+IF(ISNUMBER(C84),VLOOKUP(C84,'frais généraux'!A78:W331,23,FALSE),"")</f>
        <v/>
      </c>
    </row>
    <row r="85" spans="1:8">
      <c r="A85" s="169">
        <v>78</v>
      </c>
      <c r="B85" s="167" t="str">
        <f>IF(ISNUMBER(C85),VLOOKUP(C85,'frais généraux'!A79:D332,4,FALSE),"")</f>
        <v/>
      </c>
      <c r="C85" s="157"/>
      <c r="D85" s="160" t="str">
        <f>IF(ISNUMBER(C85),VLOOKUP(C85,'frais généraux'!A79:P332,16,FALSE),"")</f>
        <v/>
      </c>
      <c r="E85" s="157" t="str">
        <f>IF(ISNUMBER(#REF!),H80-#REF!,"")</f>
        <v/>
      </c>
      <c r="F85" s="157"/>
      <c r="G85" s="159" t="str">
        <f>IF(ISNUMBER(C85),VLOOKUP(C85,'frais généraux'!A79:D332,3,FALSE),"")</f>
        <v/>
      </c>
      <c r="H85" s="159" t="str">
        <f>+IF(ISNUMBER(C85),VLOOKUP(C85,'frais généraux'!A79:W332,23,FALSE),"")</f>
        <v/>
      </c>
    </row>
    <row r="86" spans="1:8">
      <c r="A86" s="169">
        <v>79</v>
      </c>
      <c r="B86" s="167" t="str">
        <f>IF(ISNUMBER(C86),VLOOKUP(C86,'frais généraux'!A80:D333,4,FALSE),"")</f>
        <v/>
      </c>
      <c r="C86" s="157"/>
      <c r="D86" s="160" t="str">
        <f>IF(ISNUMBER(C86),VLOOKUP(C86,'frais généraux'!A80:P333,16,FALSE),"")</f>
        <v/>
      </c>
      <c r="E86" s="157" t="str">
        <f>IF(ISNUMBER(#REF!),H81-#REF!,"")</f>
        <v/>
      </c>
      <c r="F86" s="157"/>
      <c r="G86" s="159" t="str">
        <f>IF(ISNUMBER(C86),VLOOKUP(C86,'frais généraux'!A80:D333,3,FALSE),"")</f>
        <v/>
      </c>
      <c r="H86" s="159" t="str">
        <f>+IF(ISNUMBER(C86),VLOOKUP(C86,'frais généraux'!A80:W333,23,FALSE),"")</f>
        <v/>
      </c>
    </row>
    <row r="87" spans="1:8">
      <c r="A87" s="169">
        <v>80</v>
      </c>
      <c r="B87" s="167" t="str">
        <f>IF(ISNUMBER(C87),VLOOKUP(C87,'frais généraux'!A81:D334,4,FALSE),"")</f>
        <v/>
      </c>
      <c r="C87" s="157"/>
      <c r="D87" s="160" t="str">
        <f>IF(ISNUMBER(C87),VLOOKUP(C87,'frais généraux'!A81:P334,16,FALSE),"")</f>
        <v/>
      </c>
      <c r="E87" s="157" t="str">
        <f>IF(ISNUMBER(#REF!),H82-#REF!,"")</f>
        <v/>
      </c>
      <c r="F87" s="157"/>
      <c r="G87" s="159" t="str">
        <f>IF(ISNUMBER(C87),VLOOKUP(C87,'frais généraux'!A81:D334,3,FALSE),"")</f>
        <v/>
      </c>
      <c r="H87" s="159" t="str">
        <f>+IF(ISNUMBER(C87),VLOOKUP(C87,'frais généraux'!A81:W334,23,FALSE),"")</f>
        <v/>
      </c>
    </row>
    <row r="88" spans="1:8">
      <c r="A88" s="169">
        <v>81</v>
      </c>
      <c r="B88" s="167" t="str">
        <f>IF(ISNUMBER(C88),VLOOKUP(C88,'frais généraux'!A82:D335,4,FALSE),"")</f>
        <v/>
      </c>
      <c r="C88" s="157"/>
      <c r="D88" s="160" t="str">
        <f>IF(ISNUMBER(C88),VLOOKUP(C88,'frais généraux'!A82:P335,16,FALSE),"")</f>
        <v/>
      </c>
      <c r="E88" s="157" t="str">
        <f>IF(ISNUMBER(#REF!),H83-#REF!,"")</f>
        <v/>
      </c>
      <c r="F88" s="157"/>
      <c r="G88" s="159" t="str">
        <f>IF(ISNUMBER(C88),VLOOKUP(C88,'frais généraux'!A82:D335,3,FALSE),"")</f>
        <v/>
      </c>
      <c r="H88" s="159" t="str">
        <f>+IF(ISNUMBER(C88),VLOOKUP(C88,'frais généraux'!A82:W335,23,FALSE),"")</f>
        <v/>
      </c>
    </row>
    <row r="89" spans="1:8">
      <c r="A89" s="169">
        <v>82</v>
      </c>
      <c r="B89" s="167" t="str">
        <f>IF(ISNUMBER(C89),VLOOKUP(C89,'frais généraux'!A83:D336,4,FALSE),"")</f>
        <v/>
      </c>
      <c r="C89" s="157"/>
      <c r="D89" s="160" t="str">
        <f>IF(ISNUMBER(C89),VLOOKUP(C89,'frais généraux'!A83:P336,16,FALSE),"")</f>
        <v/>
      </c>
      <c r="E89" s="157" t="str">
        <f>IF(ISNUMBER(#REF!),H84-#REF!,"")</f>
        <v/>
      </c>
      <c r="F89" s="157"/>
      <c r="G89" s="159" t="str">
        <f>IF(ISNUMBER(C89),VLOOKUP(C89,'frais généraux'!A83:D336,3,FALSE),"")</f>
        <v/>
      </c>
      <c r="H89" s="159" t="str">
        <f>+IF(ISNUMBER(C89),VLOOKUP(C89,'frais généraux'!A83:W336,23,FALSE),"")</f>
        <v/>
      </c>
    </row>
    <row r="90" spans="1:8">
      <c r="A90" s="169">
        <v>83</v>
      </c>
      <c r="B90" s="167" t="str">
        <f>IF(ISNUMBER(C90),VLOOKUP(C90,'frais généraux'!A84:D337,4,FALSE),"")</f>
        <v/>
      </c>
      <c r="C90" s="157"/>
      <c r="D90" s="160" t="str">
        <f>IF(ISNUMBER(C90),VLOOKUP(C90,'frais généraux'!A84:P337,16,FALSE),"")</f>
        <v/>
      </c>
      <c r="E90" s="157" t="str">
        <f>IF(ISNUMBER(#REF!),H85-#REF!,"")</f>
        <v/>
      </c>
      <c r="F90" s="157"/>
      <c r="G90" s="159" t="str">
        <f>IF(ISNUMBER(C90),VLOOKUP(C90,'frais généraux'!A84:D337,3,FALSE),"")</f>
        <v/>
      </c>
      <c r="H90" s="159" t="str">
        <f>+IF(ISNUMBER(C90),VLOOKUP(C90,'frais généraux'!A84:W337,23,FALSE),"")</f>
        <v/>
      </c>
    </row>
    <row r="91" spans="1:8">
      <c r="A91" s="169">
        <v>84</v>
      </c>
      <c r="B91" s="167" t="str">
        <f>IF(ISNUMBER(C91),VLOOKUP(C91,'frais généraux'!A85:D338,4,FALSE),"")</f>
        <v/>
      </c>
      <c r="C91" s="157"/>
      <c r="D91" s="160" t="str">
        <f>IF(ISNUMBER(C91),VLOOKUP(C91,'frais généraux'!A85:P338,16,FALSE),"")</f>
        <v/>
      </c>
      <c r="E91" s="157" t="str">
        <f>IF(ISNUMBER(#REF!),H86-#REF!,"")</f>
        <v/>
      </c>
      <c r="F91" s="157"/>
      <c r="G91" s="159" t="str">
        <f>IF(ISNUMBER(C91),VLOOKUP(C91,'frais généraux'!A85:D338,3,FALSE),"")</f>
        <v/>
      </c>
      <c r="H91" s="159" t="str">
        <f>+IF(ISNUMBER(C91),VLOOKUP(C91,'frais généraux'!A85:W338,23,FALSE),"")</f>
        <v/>
      </c>
    </row>
  </sheetData>
  <mergeCells count="11">
    <mergeCell ref="C2:F2"/>
    <mergeCell ref="A4:A7"/>
    <mergeCell ref="B4:B7"/>
    <mergeCell ref="C4:D4"/>
    <mergeCell ref="E4:F4"/>
    <mergeCell ref="H4:H7"/>
    <mergeCell ref="C5:C7"/>
    <mergeCell ref="D5:D7"/>
    <mergeCell ref="E5:E7"/>
    <mergeCell ref="F5:F7"/>
    <mergeCell ref="G4:G7"/>
  </mergeCell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5"/>
  <dimension ref="A1:AH4"/>
  <sheetViews>
    <sheetView tabSelected="1" workbookViewId="0">
      <selection activeCell="M8" sqref="M8"/>
    </sheetView>
  </sheetViews>
  <sheetFormatPr baseColWidth="10" defaultRowHeight="15"/>
  <cols>
    <col min="12" max="12" width="12.140625" customWidth="1"/>
    <col min="13" max="13" width="14.140625" customWidth="1"/>
  </cols>
  <sheetData>
    <row r="1" spans="1:34" ht="27.75" thickBot="1">
      <c r="A1" s="39"/>
      <c r="B1" s="39"/>
      <c r="C1" s="142"/>
      <c r="D1" s="142"/>
      <c r="E1" s="142"/>
      <c r="F1" s="209" t="s">
        <v>20</v>
      </c>
      <c r="G1" s="209"/>
      <c r="H1" s="209"/>
      <c r="I1" s="209"/>
      <c r="J1" s="209"/>
      <c r="K1" s="209"/>
      <c r="L1" s="209"/>
      <c r="M1" s="209"/>
      <c r="N1" s="209"/>
      <c r="O1" s="209"/>
      <c r="P1" s="209"/>
      <c r="Q1" s="209"/>
      <c r="R1" s="143"/>
      <c r="S1" s="144"/>
      <c r="T1" s="152" t="s">
        <v>19</v>
      </c>
      <c r="U1" s="145">
        <v>41756</v>
      </c>
      <c r="V1" s="146"/>
      <c r="W1" s="171"/>
      <c r="X1" s="9"/>
      <c r="Y1" s="46"/>
      <c r="Z1" s="9"/>
      <c r="AA1" s="54"/>
      <c r="AB1" s="54"/>
      <c r="AC1" s="9"/>
      <c r="AD1" s="120"/>
      <c r="AE1" s="181"/>
      <c r="AF1" s="10"/>
      <c r="AG1" s="122"/>
      <c r="AH1" s="11"/>
    </row>
    <row r="2" spans="1:34" ht="16.5" thickBot="1">
      <c r="A2" s="184" t="s">
        <v>154</v>
      </c>
      <c r="B2" s="204" t="s">
        <v>4</v>
      </c>
      <c r="C2" s="205"/>
      <c r="D2" s="206"/>
      <c r="E2" s="210" t="s">
        <v>5</v>
      </c>
      <c r="F2" s="211"/>
      <c r="G2" s="211"/>
      <c r="H2" s="211"/>
      <c r="I2" s="211"/>
      <c r="J2" s="211"/>
      <c r="K2" s="212"/>
      <c r="L2" s="199" t="s">
        <v>140</v>
      </c>
      <c r="M2" s="191" t="s">
        <v>10</v>
      </c>
      <c r="N2" s="204" t="s">
        <v>6</v>
      </c>
      <c r="O2" s="205"/>
      <c r="P2" s="205"/>
      <c r="Q2" s="205"/>
      <c r="R2" s="206"/>
      <c r="S2" s="191" t="s">
        <v>8</v>
      </c>
      <c r="T2" s="191" t="s">
        <v>16</v>
      </c>
      <c r="U2" s="187" t="s">
        <v>7</v>
      </c>
      <c r="V2" s="188"/>
      <c r="W2" s="187" t="s">
        <v>157</v>
      </c>
      <c r="X2" s="188"/>
      <c r="Y2" s="196" t="s">
        <v>125</v>
      </c>
      <c r="Z2" s="141" t="s">
        <v>129</v>
      </c>
      <c r="AA2" s="199" t="s">
        <v>127</v>
      </c>
      <c r="AB2" s="199" t="s">
        <v>128</v>
      </c>
      <c r="AC2" s="194" t="s">
        <v>25</v>
      </c>
      <c r="AD2" s="195"/>
      <c r="AE2" s="191" t="s">
        <v>152</v>
      </c>
      <c r="AF2" s="191" t="s">
        <v>10</v>
      </c>
      <c r="AG2" s="191" t="s">
        <v>148</v>
      </c>
      <c r="AH2" s="191" t="s">
        <v>153</v>
      </c>
    </row>
    <row r="3" spans="1:34">
      <c r="A3" s="185"/>
      <c r="B3" s="202" t="s">
        <v>167</v>
      </c>
      <c r="C3" s="202" t="s">
        <v>0</v>
      </c>
      <c r="D3" s="207" t="s">
        <v>1</v>
      </c>
      <c r="E3" s="207" t="s">
        <v>158</v>
      </c>
      <c r="F3" s="207" t="s">
        <v>12</v>
      </c>
      <c r="G3" s="207" t="s">
        <v>15</v>
      </c>
      <c r="H3" s="189" t="s">
        <v>168</v>
      </c>
      <c r="I3" s="189" t="s">
        <v>171</v>
      </c>
      <c r="J3" s="189" t="s">
        <v>169</v>
      </c>
      <c r="K3" s="213" t="s">
        <v>17</v>
      </c>
      <c r="L3" s="200"/>
      <c r="M3" s="192"/>
      <c r="N3" s="207" t="s">
        <v>14</v>
      </c>
      <c r="O3" s="207" t="s">
        <v>26</v>
      </c>
      <c r="P3" s="207" t="s">
        <v>11</v>
      </c>
      <c r="Q3" s="189" t="s">
        <v>2</v>
      </c>
      <c r="R3" s="189" t="s">
        <v>3</v>
      </c>
      <c r="S3" s="192"/>
      <c r="T3" s="192"/>
      <c r="U3" s="189" t="s">
        <v>155</v>
      </c>
      <c r="V3" s="189" t="s">
        <v>18</v>
      </c>
      <c r="W3" s="189" t="s">
        <v>156</v>
      </c>
      <c r="X3" s="189" t="s">
        <v>124</v>
      </c>
      <c r="Y3" s="197"/>
      <c r="Z3" s="189" t="s">
        <v>126</v>
      </c>
      <c r="AA3" s="200"/>
      <c r="AB3" s="200"/>
      <c r="AC3" s="189" t="s">
        <v>23</v>
      </c>
      <c r="AD3" s="189" t="s">
        <v>24</v>
      </c>
      <c r="AE3" s="192"/>
      <c r="AF3" s="192"/>
      <c r="AG3" s="192"/>
      <c r="AH3" s="192"/>
    </row>
    <row r="4" spans="1:34" ht="42.75" customHeight="1" thickBot="1">
      <c r="A4" s="186"/>
      <c r="B4" s="203"/>
      <c r="C4" s="203"/>
      <c r="D4" s="208"/>
      <c r="E4" s="208"/>
      <c r="F4" s="208"/>
      <c r="G4" s="208"/>
      <c r="H4" s="190"/>
      <c r="I4" s="190"/>
      <c r="J4" s="190"/>
      <c r="K4" s="214"/>
      <c r="L4" s="201"/>
      <c r="M4" s="193"/>
      <c r="N4" s="208"/>
      <c r="O4" s="208"/>
      <c r="P4" s="208"/>
      <c r="Q4" s="190"/>
      <c r="R4" s="190"/>
      <c r="S4" s="193"/>
      <c r="T4" s="193"/>
      <c r="U4" s="190"/>
      <c r="V4" s="190"/>
      <c r="W4" s="190"/>
      <c r="X4" s="190"/>
      <c r="Y4" s="198"/>
      <c r="Z4" s="190"/>
      <c r="AA4" s="201"/>
      <c r="AB4" s="201"/>
      <c r="AC4" s="190"/>
      <c r="AD4" s="190"/>
      <c r="AE4" s="193"/>
      <c r="AF4" s="193"/>
      <c r="AG4" s="193"/>
      <c r="AH4" s="193"/>
    </row>
  </sheetData>
  <mergeCells count="41">
    <mergeCell ref="Z3:Z4"/>
    <mergeCell ref="AC3:AC4"/>
    <mergeCell ref="AD3:AD4"/>
    <mergeCell ref="K3:K4"/>
    <mergeCell ref="N3:N4"/>
    <mergeCell ref="O3:O4"/>
    <mergeCell ref="P3:P4"/>
    <mergeCell ref="Q3:Q4"/>
    <mergeCell ref="R3:R4"/>
    <mergeCell ref="E3:E4"/>
    <mergeCell ref="F3:F4"/>
    <mergeCell ref="G3:G4"/>
    <mergeCell ref="H3:H4"/>
    <mergeCell ref="I3:I4"/>
    <mergeCell ref="J3:J4"/>
    <mergeCell ref="AB2:AB4"/>
    <mergeCell ref="AC2:AD2"/>
    <mergeCell ref="AE2:AE4"/>
    <mergeCell ref="AF2:AF4"/>
    <mergeCell ref="AG2:AG4"/>
    <mergeCell ref="AH2:AH4"/>
    <mergeCell ref="S2:S4"/>
    <mergeCell ref="T2:T4"/>
    <mergeCell ref="U2:V2"/>
    <mergeCell ref="W2:X2"/>
    <mergeCell ref="Y2:Y4"/>
    <mergeCell ref="AA2:AA4"/>
    <mergeCell ref="U3:U4"/>
    <mergeCell ref="V3:V4"/>
    <mergeCell ref="W3:W4"/>
    <mergeCell ref="X3:X4"/>
    <mergeCell ref="F1:Q1"/>
    <mergeCell ref="A2:A4"/>
    <mergeCell ref="B2:D2"/>
    <mergeCell ref="E2:K2"/>
    <mergeCell ref="L2:L4"/>
    <mergeCell ref="M2:M4"/>
    <mergeCell ref="N2:R2"/>
    <mergeCell ref="B3:B4"/>
    <mergeCell ref="C3:C4"/>
    <mergeCell ref="D3:D4"/>
  </mergeCells>
  <conditionalFormatting sqref="N2:O2">
    <cfRule type="cellIs" dxfId="45" priority="19" operator="equal">
      <formula>"à comptabiliser"</formula>
    </cfRule>
    <cfRule type="cellIs" dxfId="44" priority="20" operator="equal">
      <formula>"Réclamer Facture"</formula>
    </cfRule>
    <cfRule type="cellIs" dxfId="43" priority="21" operator="equal">
      <formula>"Facture Antidatée"</formula>
    </cfRule>
    <cfRule type="expression" dxfId="42" priority="22">
      <formula>"SI(M6&lt;F6;""Facture Antidatée"";SI(ET(ESTNUM(H6);ESTVIDE(M6));$G$1""Réclamer Facture"";SI(ET(ESTNUM(M6);ESTNUM(H6));""à comptabiliser"";"""")))"</formula>
    </cfRule>
    <cfRule type="containsText" dxfId="41" priority="23" operator="containsText" text="Facture antidatée">
      <formula>NOT(ISERROR(SEARCH("Facture antidatée",N2)))</formula>
    </cfRule>
  </conditionalFormatting>
  <conditionalFormatting sqref="F2">
    <cfRule type="cellIs" dxfId="35" priority="16" operator="equal">
      <formula>"Absence de Réception"</formula>
    </cfRule>
    <cfRule type="cellIs" dxfId="34" priority="17" operator="equal">
      <formula>"Réclamer Réception"</formula>
    </cfRule>
    <cfRule type="cellIs" dxfId="33" priority="18" operator="equal">
      <formula>"Réclamer Réception"</formula>
    </cfRule>
  </conditionalFormatting>
  <conditionalFormatting sqref="S1">
    <cfRule type="cellIs" dxfId="29" priority="15" operator="equal">
      <formula>""""""</formula>
    </cfRule>
  </conditionalFormatting>
  <conditionalFormatting sqref="F2:F4">
    <cfRule type="cellIs" dxfId="27" priority="10" operator="equal">
      <formula>"OK"</formula>
    </cfRule>
    <cfRule type="cellIs" dxfId="26" priority="11" operator="equal">
      <formula>"Absence de Réception"</formula>
    </cfRule>
    <cfRule type="cellIs" dxfId="25" priority="12" operator="equal">
      <formula>"Réclamer Réception"</formula>
    </cfRule>
    <cfRule type="cellIs" dxfId="24" priority="13" operator="equal">
      <formula>"OK"</formula>
    </cfRule>
    <cfRule type="cellIs" dxfId="23" priority="14" operator="equal">
      <formula>"OK"</formula>
    </cfRule>
  </conditionalFormatting>
  <conditionalFormatting sqref="P3:P4 N2:O4">
    <cfRule type="cellIs" dxfId="17" priority="7" operator="equal">
      <formula>"Réclamer Facture"</formula>
    </cfRule>
    <cfRule type="cellIs" dxfId="16" priority="8" operator="equal">
      <formula>"Facture Antidatée"</formula>
    </cfRule>
    <cfRule type="cellIs" dxfId="15" priority="9" operator="equal">
      <formula>"à comptabiliser"</formula>
    </cfRule>
  </conditionalFormatting>
  <conditionalFormatting sqref="AF1:AF4 AG2:AH4 AE2:AE4">
    <cfRule type="cellIs" dxfId="11" priority="5" operator="equal">
      <formula>"paiement à temps"</formula>
    </cfRule>
    <cfRule type="cellIs" dxfId="10" priority="6" operator="equal">
      <formula>"Retard de paiement,pensez à comptabiliser la provision"</formula>
    </cfRule>
  </conditionalFormatting>
  <conditionalFormatting sqref="AF1:AF4 AG2:AH4 AE2:AE4">
    <cfRule type="cellIs" dxfId="7" priority="4" operator="equal">
      <formula>"Dépassement du délai de paiement, Pensez à comptabiliser la Provision"</formula>
    </cfRule>
  </conditionalFormatting>
  <conditionalFormatting sqref="M1:M4">
    <cfRule type="cellIs" dxfId="5" priority="2" operator="equal">
      <formula>"Retard de paiement éventuel dû au retard du traitement de la réception"</formula>
    </cfRule>
    <cfRule type="cellIs" dxfId="4" priority="3" operator="equal">
      <formula>"à temps"</formula>
    </cfRule>
  </conditionalFormatting>
  <conditionalFormatting sqref="F1:F4">
    <cfRule type="cellIs" dxfId="1" priority="1" operator="equal">
      <formula>"Réceptionner"</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3">
    <tabColor theme="9" tint="-0.249977111117893"/>
  </sheetPr>
  <dimension ref="A1:M165"/>
  <sheetViews>
    <sheetView workbookViewId="0">
      <selection sqref="A1:J1"/>
    </sheetView>
  </sheetViews>
  <sheetFormatPr baseColWidth="10" defaultRowHeight="15"/>
  <cols>
    <col min="1" max="1" width="16.42578125" style="38" customWidth="1"/>
    <col min="2" max="2" width="16.85546875" style="38" customWidth="1"/>
    <col min="3" max="3" width="17.42578125" style="38" customWidth="1"/>
    <col min="4" max="4" width="16.7109375" style="38" customWidth="1"/>
    <col min="5" max="5" width="16.85546875" style="41" customWidth="1"/>
    <col min="6" max="7" width="18.28515625" style="41" customWidth="1"/>
    <col min="8" max="8" width="19.28515625" style="43" customWidth="1"/>
    <col min="9" max="9" width="18.42578125" style="41" customWidth="1"/>
    <col min="10" max="10" width="21.7109375" style="40" customWidth="1"/>
  </cols>
  <sheetData>
    <row r="1" spans="1:13" ht="23.25" thickBot="1">
      <c r="A1" s="254" t="s">
        <v>20</v>
      </c>
      <c r="B1" s="254"/>
      <c r="C1" s="254"/>
      <c r="D1" s="254"/>
      <c r="E1" s="254"/>
      <c r="F1" s="254"/>
      <c r="G1" s="254"/>
      <c r="H1" s="254"/>
      <c r="I1" s="254"/>
      <c r="J1" s="254"/>
      <c r="K1" s="6"/>
      <c r="L1" s="6"/>
      <c r="M1" s="6"/>
    </row>
    <row r="2" spans="1:13" ht="16.5" customHeight="1" thickBot="1">
      <c r="A2" s="255" t="s">
        <v>4</v>
      </c>
      <c r="B2" s="256"/>
      <c r="C2" s="255" t="s">
        <v>5</v>
      </c>
      <c r="D2" s="257"/>
      <c r="E2" s="257"/>
      <c r="F2" s="257"/>
      <c r="G2" s="257"/>
      <c r="H2" s="257"/>
      <c r="I2" s="256"/>
      <c r="J2" s="262" t="s">
        <v>28</v>
      </c>
      <c r="K2" s="267" t="s">
        <v>51</v>
      </c>
      <c r="L2" s="268"/>
      <c r="M2" s="269"/>
    </row>
    <row r="3" spans="1:13" ht="15" customHeight="1">
      <c r="A3" s="258" t="s">
        <v>0</v>
      </c>
      <c r="B3" s="258" t="s">
        <v>1</v>
      </c>
      <c r="C3" s="258" t="s">
        <v>13</v>
      </c>
      <c r="D3" s="258" t="s">
        <v>15</v>
      </c>
      <c r="E3" s="260" t="s">
        <v>21</v>
      </c>
      <c r="F3" s="260" t="s">
        <v>22</v>
      </c>
      <c r="G3" s="260" t="s">
        <v>121</v>
      </c>
      <c r="H3" s="274" t="s">
        <v>122</v>
      </c>
      <c r="I3" s="260" t="s">
        <v>123</v>
      </c>
      <c r="J3" s="263"/>
      <c r="K3" s="270"/>
      <c r="L3" s="271"/>
      <c r="M3" s="272"/>
    </row>
    <row r="4" spans="1:13" ht="27.75" customHeight="1" thickBot="1">
      <c r="A4" s="259"/>
      <c r="B4" s="259"/>
      <c r="C4" s="259"/>
      <c r="D4" s="259"/>
      <c r="E4" s="261"/>
      <c r="F4" s="261"/>
      <c r="G4" s="273"/>
      <c r="H4" s="275"/>
      <c r="I4" s="261"/>
      <c r="J4" s="263"/>
      <c r="K4" s="270"/>
      <c r="L4" s="271"/>
      <c r="M4" s="272"/>
    </row>
    <row r="5" spans="1:13" ht="30" customHeight="1" thickTop="1" thickBot="1">
      <c r="A5" s="1">
        <v>4501081526</v>
      </c>
      <c r="B5" s="1" t="s">
        <v>29</v>
      </c>
      <c r="C5" s="1" t="s">
        <v>30</v>
      </c>
      <c r="D5" s="4">
        <v>217364</v>
      </c>
      <c r="E5" s="37">
        <v>41736</v>
      </c>
      <c r="F5" s="2">
        <v>41739</v>
      </c>
      <c r="G5" s="2">
        <v>41739</v>
      </c>
      <c r="H5" s="42">
        <f>IF(AND(ISNUMBER(G5),ISNUMBER(E5)),G5-E5,"")</f>
        <v>3</v>
      </c>
      <c r="I5" s="2"/>
      <c r="J5" s="5" t="str">
        <f t="shared" ref="J5:J36" si="0">IF(AND(ISNUMBER(I5),ISNUMBER(E5)),I5-E5,"")</f>
        <v/>
      </c>
      <c r="K5" s="264"/>
      <c r="L5" s="265"/>
      <c r="M5" s="266"/>
    </row>
    <row r="6" spans="1:13" ht="30" customHeight="1" thickTop="1" thickBot="1">
      <c r="A6" s="1">
        <v>4300053586</v>
      </c>
      <c r="B6" s="1" t="s">
        <v>31</v>
      </c>
      <c r="C6" s="1" t="s">
        <v>32</v>
      </c>
      <c r="D6" s="4">
        <v>35411</v>
      </c>
      <c r="E6" s="37">
        <v>41737</v>
      </c>
      <c r="F6" s="2"/>
      <c r="G6" s="2"/>
      <c r="H6" s="42" t="str">
        <f t="shared" ref="H6:H69" si="1">IF(AND(ISNUMBER(G6),ISNUMBER(E6)),G6-E6,"")</f>
        <v/>
      </c>
      <c r="I6" s="2"/>
      <c r="J6" s="5" t="str">
        <f t="shared" si="0"/>
        <v/>
      </c>
      <c r="K6" s="264"/>
      <c r="L6" s="265"/>
      <c r="M6" s="266"/>
    </row>
    <row r="7" spans="1:13" ht="30" customHeight="1" thickTop="1" thickBot="1">
      <c r="A7" s="1"/>
      <c r="B7" s="1" t="s">
        <v>33</v>
      </c>
      <c r="C7" s="1"/>
      <c r="D7" s="4" t="s">
        <v>34</v>
      </c>
      <c r="E7" s="37">
        <v>41737</v>
      </c>
      <c r="F7" s="2"/>
      <c r="G7" s="2"/>
      <c r="H7" s="42" t="str">
        <f t="shared" si="1"/>
        <v/>
      </c>
      <c r="I7" s="2"/>
      <c r="J7" s="5" t="str">
        <f t="shared" si="0"/>
        <v/>
      </c>
      <c r="K7" s="264"/>
      <c r="L7" s="265"/>
      <c r="M7" s="266"/>
    </row>
    <row r="8" spans="1:13" ht="30" customHeight="1" thickTop="1" thickBot="1">
      <c r="A8" s="1">
        <v>4501080614</v>
      </c>
      <c r="B8" s="1" t="s">
        <v>35</v>
      </c>
      <c r="C8" s="1" t="s">
        <v>36</v>
      </c>
      <c r="D8" s="4">
        <v>219</v>
      </c>
      <c r="E8" s="37">
        <v>41737</v>
      </c>
      <c r="F8" s="2">
        <v>41739</v>
      </c>
      <c r="G8" s="2"/>
      <c r="H8" s="42" t="str">
        <f t="shared" si="1"/>
        <v/>
      </c>
      <c r="I8" s="2">
        <v>41740</v>
      </c>
      <c r="J8" s="5">
        <f t="shared" si="0"/>
        <v>3</v>
      </c>
      <c r="K8" s="264"/>
      <c r="L8" s="265"/>
      <c r="M8" s="266"/>
    </row>
    <row r="9" spans="1:13" ht="30" customHeight="1" thickTop="1" thickBot="1">
      <c r="A9" s="1">
        <v>4501010491</v>
      </c>
      <c r="B9" s="1" t="s">
        <v>35</v>
      </c>
      <c r="C9" s="1" t="s">
        <v>36</v>
      </c>
      <c r="D9" s="4">
        <v>219</v>
      </c>
      <c r="E9" s="37">
        <v>41737</v>
      </c>
      <c r="F9" s="2">
        <v>41739</v>
      </c>
      <c r="G9" s="2"/>
      <c r="H9" s="42" t="str">
        <f t="shared" si="1"/>
        <v/>
      </c>
      <c r="I9" s="2">
        <v>41740</v>
      </c>
      <c r="J9" s="5">
        <f t="shared" si="0"/>
        <v>3</v>
      </c>
      <c r="K9" s="264"/>
      <c r="L9" s="265"/>
      <c r="M9" s="266"/>
    </row>
    <row r="10" spans="1:13" ht="30" customHeight="1" thickTop="1" thickBot="1">
      <c r="A10" s="1">
        <v>4501078639</v>
      </c>
      <c r="B10" s="1" t="s">
        <v>37</v>
      </c>
      <c r="C10" s="1" t="s">
        <v>36</v>
      </c>
      <c r="D10" s="4">
        <v>56815</v>
      </c>
      <c r="E10" s="37">
        <v>41737</v>
      </c>
      <c r="F10" s="2">
        <v>41739</v>
      </c>
      <c r="G10" s="2"/>
      <c r="H10" s="42" t="str">
        <f t="shared" si="1"/>
        <v/>
      </c>
      <c r="I10" s="2">
        <v>41740</v>
      </c>
      <c r="J10" s="5">
        <f t="shared" si="0"/>
        <v>3</v>
      </c>
      <c r="K10" s="264"/>
      <c r="L10" s="265"/>
      <c r="M10" s="266"/>
    </row>
    <row r="11" spans="1:13" ht="30" customHeight="1" thickTop="1" thickBot="1">
      <c r="A11" s="1">
        <v>4501053211</v>
      </c>
      <c r="B11" s="1" t="s">
        <v>38</v>
      </c>
      <c r="C11" s="1" t="s">
        <v>39</v>
      </c>
      <c r="D11" s="4" t="s">
        <v>40</v>
      </c>
      <c r="E11" s="37">
        <v>41738</v>
      </c>
      <c r="F11" s="2">
        <v>41739</v>
      </c>
      <c r="G11" s="2"/>
      <c r="H11" s="42" t="str">
        <f t="shared" si="1"/>
        <v/>
      </c>
      <c r="I11" s="2"/>
      <c r="J11" s="5" t="str">
        <f t="shared" si="0"/>
        <v/>
      </c>
      <c r="K11" s="264"/>
      <c r="L11" s="265"/>
      <c r="M11" s="266"/>
    </row>
    <row r="12" spans="1:13" ht="30" customHeight="1" thickTop="1" thickBot="1">
      <c r="A12" s="1">
        <v>4501048868</v>
      </c>
      <c r="B12" s="1" t="s">
        <v>41</v>
      </c>
      <c r="C12" s="1" t="s">
        <v>36</v>
      </c>
      <c r="D12" s="4" t="s">
        <v>42</v>
      </c>
      <c r="E12" s="37">
        <v>41738</v>
      </c>
      <c r="F12" s="2">
        <v>41740</v>
      </c>
      <c r="G12" s="2"/>
      <c r="H12" s="42" t="str">
        <f t="shared" si="1"/>
        <v/>
      </c>
      <c r="I12" s="2">
        <v>41744</v>
      </c>
      <c r="J12" s="5">
        <f t="shared" si="0"/>
        <v>6</v>
      </c>
      <c r="K12" s="264"/>
      <c r="L12" s="265"/>
      <c r="M12" s="266"/>
    </row>
    <row r="13" spans="1:13" ht="30" customHeight="1" thickTop="1" thickBot="1">
      <c r="A13" s="1">
        <v>4501077317</v>
      </c>
      <c r="B13" s="1" t="s">
        <v>43</v>
      </c>
      <c r="C13" s="1" t="s">
        <v>44</v>
      </c>
      <c r="D13" s="4" t="s">
        <v>45</v>
      </c>
      <c r="E13" s="37">
        <v>41737</v>
      </c>
      <c r="F13" s="2">
        <v>41739</v>
      </c>
      <c r="G13" s="2"/>
      <c r="H13" s="42" t="str">
        <f t="shared" si="1"/>
        <v/>
      </c>
      <c r="I13" s="2">
        <v>41740</v>
      </c>
      <c r="J13" s="5">
        <f t="shared" si="0"/>
        <v>3</v>
      </c>
      <c r="K13" s="264"/>
      <c r="L13" s="265"/>
      <c r="M13" s="266"/>
    </row>
    <row r="14" spans="1:13" ht="30" customHeight="1" thickTop="1" thickBot="1">
      <c r="A14" s="1">
        <v>4501068518</v>
      </c>
      <c r="B14" s="1" t="s">
        <v>46</v>
      </c>
      <c r="C14" s="1" t="s">
        <v>47</v>
      </c>
      <c r="D14" s="4" t="s">
        <v>48</v>
      </c>
      <c r="E14" s="37">
        <v>41743</v>
      </c>
      <c r="F14" s="2">
        <v>41744</v>
      </c>
      <c r="G14" s="2"/>
      <c r="H14" s="42" t="str">
        <f t="shared" si="1"/>
        <v/>
      </c>
      <c r="I14" s="2">
        <v>41744</v>
      </c>
      <c r="J14" s="5">
        <f t="shared" si="0"/>
        <v>1</v>
      </c>
      <c r="K14" s="264"/>
      <c r="L14" s="265"/>
      <c r="M14" s="266"/>
    </row>
    <row r="15" spans="1:13" ht="30" customHeight="1" thickTop="1" thickBot="1">
      <c r="A15" s="1">
        <v>4501079585</v>
      </c>
      <c r="B15" s="1" t="s">
        <v>49</v>
      </c>
      <c r="C15" s="1" t="s">
        <v>36</v>
      </c>
      <c r="D15" s="4" t="s">
        <v>50</v>
      </c>
      <c r="E15" s="37">
        <v>41740</v>
      </c>
      <c r="F15" s="2"/>
      <c r="G15" s="2"/>
      <c r="H15" s="42" t="str">
        <f t="shared" si="1"/>
        <v/>
      </c>
      <c r="I15" s="2"/>
      <c r="J15" s="5" t="str">
        <f t="shared" si="0"/>
        <v/>
      </c>
      <c r="K15" s="264"/>
      <c r="L15" s="265"/>
      <c r="M15" s="266"/>
    </row>
    <row r="16" spans="1:13" ht="30" customHeight="1" thickTop="1" thickBot="1">
      <c r="A16" s="1"/>
      <c r="B16" s="1"/>
      <c r="C16" s="1"/>
      <c r="D16" s="4"/>
      <c r="E16" s="37"/>
      <c r="F16" s="2"/>
      <c r="G16" s="2"/>
      <c r="H16" s="42" t="str">
        <f t="shared" si="1"/>
        <v/>
      </c>
      <c r="I16" s="2"/>
      <c r="J16" s="5" t="str">
        <f t="shared" si="0"/>
        <v/>
      </c>
      <c r="K16" s="264"/>
      <c r="L16" s="265"/>
      <c r="M16" s="266"/>
    </row>
    <row r="17" spans="1:13" ht="30" customHeight="1" thickTop="1" thickBot="1">
      <c r="A17" s="1"/>
      <c r="B17" s="1"/>
      <c r="C17" s="1"/>
      <c r="D17" s="4"/>
      <c r="E17" s="37"/>
      <c r="F17" s="2"/>
      <c r="G17" s="2"/>
      <c r="H17" s="42" t="str">
        <f t="shared" si="1"/>
        <v/>
      </c>
      <c r="I17" s="2"/>
      <c r="J17" s="5" t="str">
        <f t="shared" si="0"/>
        <v/>
      </c>
      <c r="K17" s="264"/>
      <c r="L17" s="265"/>
      <c r="M17" s="266"/>
    </row>
    <row r="18" spans="1:13" ht="30" customHeight="1" thickTop="1" thickBot="1">
      <c r="A18" s="1"/>
      <c r="B18" s="1"/>
      <c r="C18" s="1"/>
      <c r="D18" s="4"/>
      <c r="E18" s="37"/>
      <c r="F18" s="2"/>
      <c r="G18" s="2"/>
      <c r="H18" s="42" t="str">
        <f t="shared" si="1"/>
        <v/>
      </c>
      <c r="I18" s="2"/>
      <c r="J18" s="5" t="str">
        <f t="shared" si="0"/>
        <v/>
      </c>
      <c r="K18" s="264"/>
      <c r="L18" s="265"/>
      <c r="M18" s="266"/>
    </row>
    <row r="19" spans="1:13" ht="30" customHeight="1" thickTop="1" thickBot="1">
      <c r="A19" s="1"/>
      <c r="B19" s="1"/>
      <c r="C19" s="1"/>
      <c r="D19" s="4"/>
      <c r="E19" s="37"/>
      <c r="F19" s="2"/>
      <c r="G19" s="2"/>
      <c r="H19" s="42" t="str">
        <f t="shared" si="1"/>
        <v/>
      </c>
      <c r="I19" s="2"/>
      <c r="J19" s="5" t="str">
        <f t="shared" si="0"/>
        <v/>
      </c>
      <c r="K19" s="264"/>
      <c r="L19" s="265"/>
      <c r="M19" s="266"/>
    </row>
    <row r="20" spans="1:13" ht="30" customHeight="1" thickTop="1" thickBot="1">
      <c r="A20" s="1"/>
      <c r="B20" s="1"/>
      <c r="C20" s="1"/>
      <c r="D20" s="4"/>
      <c r="E20" s="37"/>
      <c r="F20" s="2"/>
      <c r="G20" s="2"/>
      <c r="H20" s="42" t="str">
        <f t="shared" si="1"/>
        <v/>
      </c>
      <c r="I20" s="2"/>
      <c r="J20" s="5" t="str">
        <f t="shared" si="0"/>
        <v/>
      </c>
      <c r="K20" s="264"/>
      <c r="L20" s="265"/>
      <c r="M20" s="266"/>
    </row>
    <row r="21" spans="1:13" ht="30" customHeight="1" thickTop="1" thickBot="1">
      <c r="A21" s="1"/>
      <c r="B21" s="1"/>
      <c r="C21" s="1"/>
      <c r="D21" s="4"/>
      <c r="E21" s="37"/>
      <c r="F21" s="2"/>
      <c r="G21" s="2"/>
      <c r="H21" s="42" t="str">
        <f t="shared" si="1"/>
        <v/>
      </c>
      <c r="I21" s="2"/>
      <c r="J21" s="5" t="str">
        <f t="shared" si="0"/>
        <v/>
      </c>
      <c r="K21" s="264"/>
      <c r="L21" s="265"/>
      <c r="M21" s="266"/>
    </row>
    <row r="22" spans="1:13" ht="30" customHeight="1" thickTop="1" thickBot="1">
      <c r="A22" s="1"/>
      <c r="B22" s="1"/>
      <c r="C22" s="1"/>
      <c r="D22" s="4"/>
      <c r="E22" s="37"/>
      <c r="F22" s="2"/>
      <c r="G22" s="2"/>
      <c r="H22" s="42" t="str">
        <f t="shared" si="1"/>
        <v/>
      </c>
      <c r="I22" s="2"/>
      <c r="J22" s="5" t="str">
        <f t="shared" si="0"/>
        <v/>
      </c>
      <c r="K22" s="264"/>
      <c r="L22" s="265"/>
      <c r="M22" s="266"/>
    </row>
    <row r="23" spans="1:13" ht="30" customHeight="1" thickTop="1" thickBot="1">
      <c r="A23" s="1"/>
      <c r="B23" s="1"/>
      <c r="C23" s="1"/>
      <c r="D23" s="4"/>
      <c r="E23" s="37"/>
      <c r="F23" s="2"/>
      <c r="G23" s="2"/>
      <c r="H23" s="42" t="str">
        <f t="shared" si="1"/>
        <v/>
      </c>
      <c r="I23" s="2"/>
      <c r="J23" s="5" t="str">
        <f t="shared" si="0"/>
        <v/>
      </c>
      <c r="K23" s="264"/>
      <c r="L23" s="265"/>
      <c r="M23" s="266"/>
    </row>
    <row r="24" spans="1:13" ht="30" customHeight="1" thickTop="1" thickBot="1">
      <c r="A24" s="1"/>
      <c r="B24" s="1"/>
      <c r="C24" s="1"/>
      <c r="D24" s="4"/>
      <c r="E24" s="37"/>
      <c r="F24" s="2"/>
      <c r="G24" s="2"/>
      <c r="H24" s="42" t="str">
        <f t="shared" si="1"/>
        <v/>
      </c>
      <c r="I24" s="2"/>
      <c r="J24" s="5" t="str">
        <f t="shared" si="0"/>
        <v/>
      </c>
      <c r="K24" s="264"/>
      <c r="L24" s="265"/>
      <c r="M24" s="266"/>
    </row>
    <row r="25" spans="1:13" ht="30" customHeight="1" thickTop="1" thickBot="1">
      <c r="A25" s="1"/>
      <c r="B25" s="1"/>
      <c r="C25" s="1"/>
      <c r="D25" s="4"/>
      <c r="E25" s="37"/>
      <c r="F25" s="2"/>
      <c r="G25" s="2"/>
      <c r="H25" s="42" t="str">
        <f t="shared" si="1"/>
        <v/>
      </c>
      <c r="I25" s="2"/>
      <c r="J25" s="5" t="str">
        <f t="shared" si="0"/>
        <v/>
      </c>
      <c r="K25" s="264"/>
      <c r="L25" s="265"/>
      <c r="M25" s="266"/>
    </row>
    <row r="26" spans="1:13" ht="30" customHeight="1" thickTop="1" thickBot="1">
      <c r="A26" s="1"/>
      <c r="B26" s="1"/>
      <c r="C26" s="1"/>
      <c r="D26" s="4"/>
      <c r="E26" s="37"/>
      <c r="F26" s="2"/>
      <c r="G26" s="2"/>
      <c r="H26" s="42" t="str">
        <f t="shared" si="1"/>
        <v/>
      </c>
      <c r="I26" s="2"/>
      <c r="J26" s="5" t="str">
        <f t="shared" si="0"/>
        <v/>
      </c>
      <c r="K26" s="264"/>
      <c r="L26" s="265"/>
      <c r="M26" s="266"/>
    </row>
    <row r="27" spans="1:13" ht="30" customHeight="1" thickTop="1" thickBot="1">
      <c r="A27" s="1"/>
      <c r="B27" s="1"/>
      <c r="C27" s="1"/>
      <c r="D27" s="4"/>
      <c r="E27" s="37"/>
      <c r="F27" s="2"/>
      <c r="G27" s="2"/>
      <c r="H27" s="42" t="str">
        <f t="shared" si="1"/>
        <v/>
      </c>
      <c r="I27" s="2"/>
      <c r="J27" s="5" t="str">
        <f t="shared" si="0"/>
        <v/>
      </c>
      <c r="K27" s="264"/>
      <c r="L27" s="265"/>
      <c r="M27" s="266"/>
    </row>
    <row r="28" spans="1:13" ht="30" customHeight="1" thickTop="1" thickBot="1">
      <c r="A28" s="1"/>
      <c r="B28" s="1"/>
      <c r="C28" s="1"/>
      <c r="D28" s="4"/>
      <c r="E28" s="37"/>
      <c r="F28" s="2"/>
      <c r="G28" s="2"/>
      <c r="H28" s="42" t="str">
        <f t="shared" si="1"/>
        <v/>
      </c>
      <c r="I28" s="2"/>
      <c r="J28" s="5" t="str">
        <f t="shared" si="0"/>
        <v/>
      </c>
      <c r="K28" s="264"/>
      <c r="L28" s="265"/>
      <c r="M28" s="266"/>
    </row>
    <row r="29" spans="1:13" ht="30" customHeight="1" thickTop="1" thickBot="1">
      <c r="A29" s="1"/>
      <c r="B29" s="1"/>
      <c r="C29" s="1"/>
      <c r="D29" s="4"/>
      <c r="E29" s="37"/>
      <c r="F29" s="2"/>
      <c r="G29" s="2"/>
      <c r="H29" s="42" t="str">
        <f t="shared" si="1"/>
        <v/>
      </c>
      <c r="I29" s="2"/>
      <c r="J29" s="5" t="str">
        <f t="shared" si="0"/>
        <v/>
      </c>
      <c r="K29" s="264"/>
      <c r="L29" s="265"/>
      <c r="M29" s="266"/>
    </row>
    <row r="30" spans="1:13" ht="30" customHeight="1" thickTop="1" thickBot="1">
      <c r="A30" s="1"/>
      <c r="B30" s="1"/>
      <c r="C30" s="1"/>
      <c r="D30" s="4"/>
      <c r="E30" s="37"/>
      <c r="F30" s="2"/>
      <c r="G30" s="2"/>
      <c r="H30" s="42" t="str">
        <f t="shared" si="1"/>
        <v/>
      </c>
      <c r="I30" s="2"/>
      <c r="J30" s="5" t="str">
        <f t="shared" si="0"/>
        <v/>
      </c>
      <c r="K30" s="264"/>
      <c r="L30" s="265"/>
      <c r="M30" s="266"/>
    </row>
    <row r="31" spans="1:13" ht="30" customHeight="1" thickTop="1" thickBot="1">
      <c r="A31" s="1"/>
      <c r="B31" s="1"/>
      <c r="C31" s="1"/>
      <c r="D31" s="4"/>
      <c r="E31" s="37"/>
      <c r="F31" s="2"/>
      <c r="G31" s="2"/>
      <c r="H31" s="42" t="str">
        <f t="shared" si="1"/>
        <v/>
      </c>
      <c r="I31" s="2"/>
      <c r="J31" s="5" t="str">
        <f t="shared" si="0"/>
        <v/>
      </c>
      <c r="K31" s="264"/>
      <c r="L31" s="265"/>
      <c r="M31" s="266"/>
    </row>
    <row r="32" spans="1:13" ht="30" customHeight="1" thickTop="1" thickBot="1">
      <c r="A32" s="1"/>
      <c r="B32" s="1"/>
      <c r="C32" s="1"/>
      <c r="D32" s="4"/>
      <c r="E32" s="37"/>
      <c r="F32" s="2"/>
      <c r="G32" s="2"/>
      <c r="H32" s="42" t="str">
        <f t="shared" si="1"/>
        <v/>
      </c>
      <c r="I32" s="2"/>
      <c r="J32" s="5" t="str">
        <f t="shared" si="0"/>
        <v/>
      </c>
      <c r="K32" s="264"/>
      <c r="L32" s="265"/>
      <c r="M32" s="266"/>
    </row>
    <row r="33" spans="1:13" ht="30" customHeight="1" thickTop="1" thickBot="1">
      <c r="A33" s="1"/>
      <c r="B33" s="1"/>
      <c r="C33" s="1"/>
      <c r="D33" s="4"/>
      <c r="E33" s="37"/>
      <c r="F33" s="2"/>
      <c r="G33" s="2"/>
      <c r="H33" s="42" t="str">
        <f t="shared" si="1"/>
        <v/>
      </c>
      <c r="I33" s="2"/>
      <c r="J33" s="5" t="str">
        <f t="shared" si="0"/>
        <v/>
      </c>
      <c r="K33" s="264"/>
      <c r="L33" s="265"/>
      <c r="M33" s="266"/>
    </row>
    <row r="34" spans="1:13" ht="30" customHeight="1" thickTop="1" thickBot="1">
      <c r="A34" s="1"/>
      <c r="B34" s="1"/>
      <c r="C34" s="1"/>
      <c r="D34" s="4"/>
      <c r="E34" s="37"/>
      <c r="F34" s="2"/>
      <c r="G34" s="2"/>
      <c r="H34" s="42" t="str">
        <f t="shared" si="1"/>
        <v/>
      </c>
      <c r="I34" s="2"/>
      <c r="J34" s="5" t="str">
        <f t="shared" si="0"/>
        <v/>
      </c>
      <c r="K34" s="264"/>
      <c r="L34" s="265"/>
      <c r="M34" s="266"/>
    </row>
    <row r="35" spans="1:13" ht="30" customHeight="1" thickTop="1" thickBot="1">
      <c r="A35" s="1"/>
      <c r="B35" s="1"/>
      <c r="C35" s="1"/>
      <c r="D35" s="4"/>
      <c r="E35" s="37"/>
      <c r="F35" s="2"/>
      <c r="G35" s="2"/>
      <c r="H35" s="42" t="str">
        <f t="shared" si="1"/>
        <v/>
      </c>
      <c r="I35" s="2"/>
      <c r="J35" s="5" t="str">
        <f t="shared" si="0"/>
        <v/>
      </c>
      <c r="K35" s="264"/>
      <c r="L35" s="265"/>
      <c r="M35" s="266"/>
    </row>
    <row r="36" spans="1:13" ht="30" customHeight="1" thickTop="1" thickBot="1">
      <c r="A36" s="1"/>
      <c r="B36" s="1"/>
      <c r="C36" s="1"/>
      <c r="D36" s="4"/>
      <c r="E36" s="37"/>
      <c r="F36" s="2"/>
      <c r="G36" s="2"/>
      <c r="H36" s="42" t="str">
        <f t="shared" si="1"/>
        <v/>
      </c>
      <c r="I36" s="2"/>
      <c r="J36" s="5" t="str">
        <f t="shared" si="0"/>
        <v/>
      </c>
      <c r="K36" s="264"/>
      <c r="L36" s="265"/>
      <c r="M36" s="266"/>
    </row>
    <row r="37" spans="1:13" ht="30" customHeight="1" thickTop="1" thickBot="1">
      <c r="A37" s="1"/>
      <c r="B37" s="1"/>
      <c r="C37" s="1"/>
      <c r="D37" s="4"/>
      <c r="E37" s="37"/>
      <c r="F37" s="2"/>
      <c r="G37" s="2"/>
      <c r="H37" s="42" t="str">
        <f t="shared" si="1"/>
        <v/>
      </c>
      <c r="I37" s="2"/>
      <c r="J37" s="5" t="str">
        <f t="shared" ref="J37:J68" si="2">IF(AND(ISNUMBER(I37),ISNUMBER(E37)),I37-E37,"")</f>
        <v/>
      </c>
      <c r="K37" s="264"/>
      <c r="L37" s="265"/>
      <c r="M37" s="266"/>
    </row>
    <row r="38" spans="1:13" ht="30" customHeight="1" thickTop="1" thickBot="1">
      <c r="A38" s="1"/>
      <c r="B38" s="1"/>
      <c r="C38" s="1"/>
      <c r="D38" s="4"/>
      <c r="E38" s="37"/>
      <c r="F38" s="2"/>
      <c r="G38" s="2"/>
      <c r="H38" s="42" t="str">
        <f t="shared" si="1"/>
        <v/>
      </c>
      <c r="I38" s="2"/>
      <c r="J38" s="5" t="str">
        <f t="shared" si="2"/>
        <v/>
      </c>
      <c r="K38" s="264"/>
      <c r="L38" s="265"/>
      <c r="M38" s="266"/>
    </row>
    <row r="39" spans="1:13" ht="30" customHeight="1" thickTop="1" thickBot="1">
      <c r="A39" s="1"/>
      <c r="B39" s="1"/>
      <c r="C39" s="1"/>
      <c r="D39" s="4"/>
      <c r="E39" s="37"/>
      <c r="F39" s="2"/>
      <c r="G39" s="2"/>
      <c r="H39" s="42" t="str">
        <f t="shared" si="1"/>
        <v/>
      </c>
      <c r="I39" s="2"/>
      <c r="J39" s="5" t="str">
        <f t="shared" si="2"/>
        <v/>
      </c>
      <c r="K39" s="264"/>
      <c r="L39" s="265"/>
      <c r="M39" s="266"/>
    </row>
    <row r="40" spans="1:13" ht="30" customHeight="1" thickTop="1" thickBot="1">
      <c r="A40" s="1"/>
      <c r="B40" s="1"/>
      <c r="C40" s="1"/>
      <c r="D40" s="4"/>
      <c r="E40" s="37"/>
      <c r="F40" s="2"/>
      <c r="G40" s="2"/>
      <c r="H40" s="42" t="str">
        <f t="shared" si="1"/>
        <v/>
      </c>
      <c r="I40" s="2"/>
      <c r="J40" s="5" t="str">
        <f t="shared" si="2"/>
        <v/>
      </c>
      <c r="K40" s="264"/>
      <c r="L40" s="265"/>
      <c r="M40" s="266"/>
    </row>
    <row r="41" spans="1:13" ht="30" customHeight="1" thickTop="1" thickBot="1">
      <c r="A41" s="1"/>
      <c r="B41" s="1"/>
      <c r="C41" s="1"/>
      <c r="D41" s="4"/>
      <c r="E41" s="37"/>
      <c r="F41" s="2"/>
      <c r="G41" s="2"/>
      <c r="H41" s="42" t="str">
        <f t="shared" si="1"/>
        <v/>
      </c>
      <c r="I41" s="2"/>
      <c r="J41" s="5" t="str">
        <f t="shared" si="2"/>
        <v/>
      </c>
      <c r="K41" s="264"/>
      <c r="L41" s="265"/>
      <c r="M41" s="266"/>
    </row>
    <row r="42" spans="1:13" ht="30" customHeight="1" thickTop="1" thickBot="1">
      <c r="A42" s="1"/>
      <c r="B42" s="1"/>
      <c r="C42" s="1"/>
      <c r="D42" s="4"/>
      <c r="E42" s="37"/>
      <c r="F42" s="2"/>
      <c r="G42" s="2"/>
      <c r="H42" s="42" t="str">
        <f t="shared" si="1"/>
        <v/>
      </c>
      <c r="I42" s="2"/>
      <c r="J42" s="5" t="str">
        <f t="shared" si="2"/>
        <v/>
      </c>
      <c r="K42" s="264"/>
      <c r="L42" s="265"/>
      <c r="M42" s="266"/>
    </row>
    <row r="43" spans="1:13" ht="30" customHeight="1" thickTop="1" thickBot="1">
      <c r="A43" s="1"/>
      <c r="B43" s="1"/>
      <c r="C43" s="1"/>
      <c r="D43" s="4"/>
      <c r="E43" s="37"/>
      <c r="F43" s="2"/>
      <c r="G43" s="2"/>
      <c r="H43" s="42" t="str">
        <f t="shared" si="1"/>
        <v/>
      </c>
      <c r="I43" s="2"/>
      <c r="J43" s="5" t="str">
        <f t="shared" si="2"/>
        <v/>
      </c>
      <c r="K43" s="264"/>
      <c r="L43" s="265"/>
      <c r="M43" s="266"/>
    </row>
    <row r="44" spans="1:13" ht="30" customHeight="1" thickTop="1" thickBot="1">
      <c r="A44" s="1"/>
      <c r="B44" s="1"/>
      <c r="C44" s="1"/>
      <c r="D44" s="4"/>
      <c r="E44" s="37"/>
      <c r="F44" s="2"/>
      <c r="G44" s="2"/>
      <c r="H44" s="42" t="str">
        <f t="shared" si="1"/>
        <v/>
      </c>
      <c r="I44" s="2"/>
      <c r="J44" s="5" t="str">
        <f t="shared" si="2"/>
        <v/>
      </c>
      <c r="K44" s="264"/>
      <c r="L44" s="265"/>
      <c r="M44" s="266"/>
    </row>
    <row r="45" spans="1:13" ht="30" customHeight="1" thickTop="1" thickBot="1">
      <c r="A45" s="1"/>
      <c r="B45" s="1"/>
      <c r="C45" s="1"/>
      <c r="D45" s="4"/>
      <c r="E45" s="37"/>
      <c r="F45" s="2"/>
      <c r="G45" s="2"/>
      <c r="H45" s="42" t="str">
        <f t="shared" si="1"/>
        <v/>
      </c>
      <c r="I45" s="2"/>
      <c r="J45" s="5" t="str">
        <f t="shared" si="2"/>
        <v/>
      </c>
      <c r="K45" s="264"/>
      <c r="L45" s="265"/>
      <c r="M45" s="266"/>
    </row>
    <row r="46" spans="1:13" ht="30" customHeight="1" thickTop="1" thickBot="1">
      <c r="A46" s="1"/>
      <c r="B46" s="1"/>
      <c r="C46" s="1"/>
      <c r="D46" s="4"/>
      <c r="E46" s="37"/>
      <c r="F46" s="2"/>
      <c r="G46" s="2"/>
      <c r="H46" s="42" t="str">
        <f t="shared" si="1"/>
        <v/>
      </c>
      <c r="I46" s="2"/>
      <c r="J46" s="5" t="str">
        <f t="shared" si="2"/>
        <v/>
      </c>
      <c r="K46" s="264"/>
      <c r="L46" s="265"/>
      <c r="M46" s="266"/>
    </row>
    <row r="47" spans="1:13" ht="30" customHeight="1" thickTop="1" thickBot="1">
      <c r="A47" s="1"/>
      <c r="B47" s="1"/>
      <c r="C47" s="1"/>
      <c r="D47" s="4"/>
      <c r="E47" s="37"/>
      <c r="F47" s="2"/>
      <c r="G47" s="2"/>
      <c r="H47" s="42" t="str">
        <f t="shared" si="1"/>
        <v/>
      </c>
      <c r="I47" s="2"/>
      <c r="J47" s="5" t="str">
        <f t="shared" si="2"/>
        <v/>
      </c>
      <c r="K47" s="264"/>
      <c r="L47" s="265"/>
      <c r="M47" s="266"/>
    </row>
    <row r="48" spans="1:13" ht="30" customHeight="1" thickTop="1" thickBot="1">
      <c r="A48" s="1"/>
      <c r="B48" s="1"/>
      <c r="C48" s="1"/>
      <c r="D48" s="4"/>
      <c r="E48" s="37"/>
      <c r="F48" s="2"/>
      <c r="G48" s="2"/>
      <c r="H48" s="42" t="str">
        <f t="shared" si="1"/>
        <v/>
      </c>
      <c r="I48" s="2"/>
      <c r="J48" s="5" t="str">
        <f t="shared" si="2"/>
        <v/>
      </c>
      <c r="K48" s="264"/>
      <c r="L48" s="265"/>
      <c r="M48" s="266"/>
    </row>
    <row r="49" spans="1:13" ht="30" customHeight="1" thickTop="1" thickBot="1">
      <c r="A49" s="1"/>
      <c r="B49" s="1"/>
      <c r="C49" s="1"/>
      <c r="D49" s="4"/>
      <c r="E49" s="37"/>
      <c r="F49" s="2"/>
      <c r="G49" s="2"/>
      <c r="H49" s="42" t="str">
        <f t="shared" si="1"/>
        <v/>
      </c>
      <c r="I49" s="2"/>
      <c r="J49" s="5" t="str">
        <f t="shared" si="2"/>
        <v/>
      </c>
      <c r="K49" s="264"/>
      <c r="L49" s="265"/>
      <c r="M49" s="266"/>
    </row>
    <row r="50" spans="1:13" ht="30" customHeight="1" thickTop="1" thickBot="1">
      <c r="A50" s="1"/>
      <c r="B50" s="1"/>
      <c r="C50" s="1"/>
      <c r="D50" s="4"/>
      <c r="E50" s="37"/>
      <c r="F50" s="2"/>
      <c r="G50" s="2"/>
      <c r="H50" s="42" t="str">
        <f t="shared" si="1"/>
        <v/>
      </c>
      <c r="I50" s="2"/>
      <c r="J50" s="5" t="str">
        <f t="shared" si="2"/>
        <v/>
      </c>
      <c r="K50" s="264"/>
      <c r="L50" s="265"/>
      <c r="M50" s="266"/>
    </row>
    <row r="51" spans="1:13" ht="30" customHeight="1" thickTop="1" thickBot="1">
      <c r="A51" s="1"/>
      <c r="B51" s="1"/>
      <c r="C51" s="1"/>
      <c r="D51" s="4"/>
      <c r="E51" s="37"/>
      <c r="F51" s="2"/>
      <c r="G51" s="2"/>
      <c r="H51" s="42" t="str">
        <f t="shared" si="1"/>
        <v/>
      </c>
      <c r="I51" s="2"/>
      <c r="J51" s="5" t="str">
        <f t="shared" si="2"/>
        <v/>
      </c>
      <c r="K51" s="264"/>
      <c r="L51" s="265"/>
      <c r="M51" s="266"/>
    </row>
    <row r="52" spans="1:13" ht="30" customHeight="1" thickTop="1" thickBot="1">
      <c r="A52" s="1"/>
      <c r="B52" s="1"/>
      <c r="C52" s="1"/>
      <c r="D52" s="4"/>
      <c r="E52" s="37"/>
      <c r="F52" s="2"/>
      <c r="G52" s="2"/>
      <c r="H52" s="42" t="str">
        <f t="shared" si="1"/>
        <v/>
      </c>
      <c r="I52" s="2"/>
      <c r="J52" s="5" t="str">
        <f t="shared" si="2"/>
        <v/>
      </c>
      <c r="K52" s="264"/>
      <c r="L52" s="265"/>
      <c r="M52" s="266"/>
    </row>
    <row r="53" spans="1:13" ht="30" customHeight="1" thickTop="1" thickBot="1">
      <c r="A53" s="1"/>
      <c r="B53" s="1"/>
      <c r="C53" s="1"/>
      <c r="D53" s="4"/>
      <c r="E53" s="37"/>
      <c r="F53" s="2"/>
      <c r="G53" s="2"/>
      <c r="H53" s="42" t="str">
        <f t="shared" si="1"/>
        <v/>
      </c>
      <c r="I53" s="2"/>
      <c r="J53" s="5" t="str">
        <f t="shared" si="2"/>
        <v/>
      </c>
      <c r="K53" s="264"/>
      <c r="L53" s="265"/>
      <c r="M53" s="266"/>
    </row>
    <row r="54" spans="1:13" ht="30" customHeight="1" thickTop="1" thickBot="1">
      <c r="A54" s="1"/>
      <c r="B54" s="1"/>
      <c r="C54" s="1"/>
      <c r="D54" s="4"/>
      <c r="E54" s="37"/>
      <c r="F54" s="2"/>
      <c r="G54" s="2"/>
      <c r="H54" s="42" t="str">
        <f t="shared" si="1"/>
        <v/>
      </c>
      <c r="I54" s="2"/>
      <c r="J54" s="5" t="str">
        <f t="shared" si="2"/>
        <v/>
      </c>
      <c r="K54" s="264"/>
      <c r="L54" s="265"/>
      <c r="M54" s="266"/>
    </row>
    <row r="55" spans="1:13" ht="30" customHeight="1" thickTop="1" thickBot="1">
      <c r="A55" s="1"/>
      <c r="B55" s="1"/>
      <c r="C55" s="1"/>
      <c r="D55" s="4"/>
      <c r="E55" s="37"/>
      <c r="F55" s="2"/>
      <c r="G55" s="2"/>
      <c r="H55" s="42" t="str">
        <f t="shared" si="1"/>
        <v/>
      </c>
      <c r="I55" s="2"/>
      <c r="J55" s="5" t="str">
        <f t="shared" si="2"/>
        <v/>
      </c>
      <c r="K55" s="264"/>
      <c r="L55" s="265"/>
      <c r="M55" s="266"/>
    </row>
    <row r="56" spans="1:13" ht="30" customHeight="1" thickTop="1" thickBot="1">
      <c r="A56" s="1"/>
      <c r="B56" s="1"/>
      <c r="C56" s="1"/>
      <c r="D56" s="4"/>
      <c r="E56" s="37"/>
      <c r="F56" s="2"/>
      <c r="G56" s="2"/>
      <c r="H56" s="42" t="str">
        <f t="shared" si="1"/>
        <v/>
      </c>
      <c r="I56" s="2"/>
      <c r="J56" s="5" t="str">
        <f t="shared" si="2"/>
        <v/>
      </c>
      <c r="K56" s="264"/>
      <c r="L56" s="265"/>
      <c r="M56" s="266"/>
    </row>
    <row r="57" spans="1:13" ht="30" customHeight="1" thickTop="1" thickBot="1">
      <c r="A57" s="1"/>
      <c r="B57" s="1"/>
      <c r="C57" s="1"/>
      <c r="D57" s="4"/>
      <c r="E57" s="37"/>
      <c r="F57" s="2"/>
      <c r="G57" s="2"/>
      <c r="H57" s="42" t="str">
        <f t="shared" si="1"/>
        <v/>
      </c>
      <c r="I57" s="2"/>
      <c r="J57" s="5" t="str">
        <f t="shared" si="2"/>
        <v/>
      </c>
      <c r="K57" s="264"/>
      <c r="L57" s="265"/>
      <c r="M57" s="266"/>
    </row>
    <row r="58" spans="1:13" ht="30" customHeight="1" thickTop="1" thickBot="1">
      <c r="A58" s="1"/>
      <c r="B58" s="1"/>
      <c r="C58" s="1"/>
      <c r="D58" s="4"/>
      <c r="E58" s="37"/>
      <c r="F58" s="2"/>
      <c r="G58" s="2"/>
      <c r="H58" s="42" t="str">
        <f t="shared" si="1"/>
        <v/>
      </c>
      <c r="I58" s="2"/>
      <c r="J58" s="5" t="str">
        <f t="shared" si="2"/>
        <v/>
      </c>
      <c r="K58" s="264"/>
      <c r="L58" s="265"/>
      <c r="M58" s="266"/>
    </row>
    <row r="59" spans="1:13" ht="30" customHeight="1" thickTop="1" thickBot="1">
      <c r="A59" s="1"/>
      <c r="B59" s="1"/>
      <c r="C59" s="1"/>
      <c r="D59" s="4"/>
      <c r="E59" s="37"/>
      <c r="F59" s="2"/>
      <c r="G59" s="2"/>
      <c r="H59" s="42" t="str">
        <f t="shared" si="1"/>
        <v/>
      </c>
      <c r="I59" s="2"/>
      <c r="J59" s="5" t="str">
        <f t="shared" si="2"/>
        <v/>
      </c>
      <c r="K59" s="264"/>
      <c r="L59" s="265"/>
      <c r="M59" s="266"/>
    </row>
    <row r="60" spans="1:13" ht="30" customHeight="1" thickTop="1" thickBot="1">
      <c r="A60" s="1"/>
      <c r="B60" s="1"/>
      <c r="C60" s="1"/>
      <c r="D60" s="4"/>
      <c r="E60" s="37"/>
      <c r="F60" s="2"/>
      <c r="G60" s="2"/>
      <c r="H60" s="42" t="str">
        <f t="shared" si="1"/>
        <v/>
      </c>
      <c r="I60" s="2"/>
      <c r="J60" s="5" t="str">
        <f t="shared" si="2"/>
        <v/>
      </c>
      <c r="K60" s="264"/>
      <c r="L60" s="265"/>
      <c r="M60" s="266"/>
    </row>
    <row r="61" spans="1:13" ht="30" customHeight="1" thickTop="1" thickBot="1">
      <c r="A61" s="1"/>
      <c r="B61" s="1"/>
      <c r="C61" s="1"/>
      <c r="D61" s="4"/>
      <c r="E61" s="37"/>
      <c r="F61" s="2"/>
      <c r="G61" s="2"/>
      <c r="H61" s="42" t="str">
        <f t="shared" si="1"/>
        <v/>
      </c>
      <c r="I61" s="2"/>
      <c r="J61" s="5" t="str">
        <f t="shared" si="2"/>
        <v/>
      </c>
      <c r="K61" s="264"/>
      <c r="L61" s="265"/>
      <c r="M61" s="266"/>
    </row>
    <row r="62" spans="1:13" ht="30" customHeight="1" thickTop="1" thickBot="1">
      <c r="A62" s="1"/>
      <c r="B62" s="1"/>
      <c r="C62" s="1"/>
      <c r="D62" s="4"/>
      <c r="E62" s="37"/>
      <c r="F62" s="2"/>
      <c r="G62" s="2"/>
      <c r="H62" s="42" t="str">
        <f t="shared" si="1"/>
        <v/>
      </c>
      <c r="I62" s="2"/>
      <c r="J62" s="5" t="str">
        <f t="shared" si="2"/>
        <v/>
      </c>
      <c r="K62" s="264"/>
      <c r="L62" s="265"/>
      <c r="M62" s="266"/>
    </row>
    <row r="63" spans="1:13" ht="30" customHeight="1" thickTop="1" thickBot="1">
      <c r="A63" s="1"/>
      <c r="B63" s="1"/>
      <c r="C63" s="1"/>
      <c r="D63" s="4"/>
      <c r="E63" s="37"/>
      <c r="F63" s="2"/>
      <c r="G63" s="2"/>
      <c r="H63" s="42" t="str">
        <f t="shared" si="1"/>
        <v/>
      </c>
      <c r="I63" s="2"/>
      <c r="J63" s="5" t="str">
        <f t="shared" si="2"/>
        <v/>
      </c>
      <c r="K63" s="264"/>
      <c r="L63" s="265"/>
      <c r="M63" s="266"/>
    </row>
    <row r="64" spans="1:13" ht="30" customHeight="1" thickTop="1" thickBot="1">
      <c r="A64" s="1"/>
      <c r="B64" s="1"/>
      <c r="C64" s="1"/>
      <c r="D64" s="4"/>
      <c r="E64" s="37"/>
      <c r="F64" s="2"/>
      <c r="G64" s="2"/>
      <c r="H64" s="42" t="str">
        <f t="shared" si="1"/>
        <v/>
      </c>
      <c r="I64" s="2"/>
      <c r="J64" s="5" t="str">
        <f t="shared" si="2"/>
        <v/>
      </c>
      <c r="K64" s="264"/>
      <c r="L64" s="265"/>
      <c r="M64" s="266"/>
    </row>
    <row r="65" spans="1:13" ht="30" customHeight="1" thickTop="1" thickBot="1">
      <c r="A65" s="1"/>
      <c r="B65" s="1"/>
      <c r="C65" s="1"/>
      <c r="D65" s="4"/>
      <c r="E65" s="37"/>
      <c r="F65" s="2"/>
      <c r="G65" s="2"/>
      <c r="H65" s="42" t="str">
        <f t="shared" si="1"/>
        <v/>
      </c>
      <c r="I65" s="2"/>
      <c r="J65" s="5" t="str">
        <f t="shared" si="2"/>
        <v/>
      </c>
      <c r="K65" s="264"/>
      <c r="L65" s="265"/>
      <c r="M65" s="266"/>
    </row>
    <row r="66" spans="1:13" ht="30" customHeight="1" thickTop="1" thickBot="1">
      <c r="A66" s="1"/>
      <c r="B66" s="1"/>
      <c r="C66" s="1"/>
      <c r="D66" s="4"/>
      <c r="E66" s="37"/>
      <c r="F66" s="2"/>
      <c r="G66" s="2"/>
      <c r="H66" s="42" t="str">
        <f t="shared" si="1"/>
        <v/>
      </c>
      <c r="I66" s="2"/>
      <c r="J66" s="5" t="str">
        <f t="shared" si="2"/>
        <v/>
      </c>
      <c r="K66" s="264"/>
      <c r="L66" s="265"/>
      <c r="M66" s="266"/>
    </row>
    <row r="67" spans="1:13" ht="30" customHeight="1" thickTop="1" thickBot="1">
      <c r="A67" s="1"/>
      <c r="B67" s="1"/>
      <c r="C67" s="1"/>
      <c r="D67" s="4"/>
      <c r="E67" s="37"/>
      <c r="F67" s="2"/>
      <c r="G67" s="2"/>
      <c r="H67" s="42" t="str">
        <f t="shared" si="1"/>
        <v/>
      </c>
      <c r="I67" s="2"/>
      <c r="J67" s="5" t="str">
        <f t="shared" si="2"/>
        <v/>
      </c>
      <c r="K67" s="264"/>
      <c r="L67" s="265"/>
      <c r="M67" s="266"/>
    </row>
    <row r="68" spans="1:13" ht="30" customHeight="1" thickTop="1" thickBot="1">
      <c r="A68" s="1"/>
      <c r="B68" s="1"/>
      <c r="C68" s="1"/>
      <c r="D68" s="4"/>
      <c r="E68" s="37"/>
      <c r="F68" s="2"/>
      <c r="G68" s="2"/>
      <c r="H68" s="42" t="str">
        <f t="shared" si="1"/>
        <v/>
      </c>
      <c r="I68" s="2"/>
      <c r="J68" s="5" t="str">
        <f t="shared" si="2"/>
        <v/>
      </c>
      <c r="K68" s="264"/>
      <c r="L68" s="265"/>
      <c r="M68" s="266"/>
    </row>
    <row r="69" spans="1:13" ht="30" customHeight="1" thickTop="1" thickBot="1">
      <c r="A69" s="1"/>
      <c r="B69" s="1"/>
      <c r="C69" s="1"/>
      <c r="D69" s="4"/>
      <c r="E69" s="37"/>
      <c r="F69" s="2"/>
      <c r="G69" s="2"/>
      <c r="H69" s="42" t="str">
        <f t="shared" si="1"/>
        <v/>
      </c>
      <c r="I69" s="2"/>
      <c r="J69" s="5" t="str">
        <f t="shared" ref="J69:J100" si="3">IF(AND(ISNUMBER(I69),ISNUMBER(E69)),I69-E69,"")</f>
        <v/>
      </c>
      <c r="K69" s="264"/>
      <c r="L69" s="265"/>
      <c r="M69" s="266"/>
    </row>
    <row r="70" spans="1:13" ht="30" customHeight="1" thickTop="1" thickBot="1">
      <c r="A70" s="1"/>
      <c r="B70" s="1"/>
      <c r="C70" s="1"/>
      <c r="D70" s="4"/>
      <c r="E70" s="37"/>
      <c r="F70" s="2"/>
      <c r="G70" s="2"/>
      <c r="H70" s="42" t="str">
        <f t="shared" ref="H70:H133" si="4">IF(AND(ISNUMBER(G70),ISNUMBER(E70)),G70-E70,"")</f>
        <v/>
      </c>
      <c r="I70" s="2"/>
      <c r="J70" s="5" t="str">
        <f t="shared" si="3"/>
        <v/>
      </c>
      <c r="K70" s="264"/>
      <c r="L70" s="265"/>
      <c r="M70" s="266"/>
    </row>
    <row r="71" spans="1:13" ht="30" customHeight="1" thickTop="1" thickBot="1">
      <c r="A71" s="1"/>
      <c r="B71" s="1"/>
      <c r="C71" s="1"/>
      <c r="D71" s="4"/>
      <c r="E71" s="37"/>
      <c r="F71" s="2"/>
      <c r="G71" s="2"/>
      <c r="H71" s="42" t="str">
        <f t="shared" si="4"/>
        <v/>
      </c>
      <c r="I71" s="2"/>
      <c r="J71" s="5" t="str">
        <f t="shared" si="3"/>
        <v/>
      </c>
      <c r="K71" s="264"/>
      <c r="L71" s="265"/>
      <c r="M71" s="266"/>
    </row>
    <row r="72" spans="1:13" ht="30" customHeight="1" thickTop="1" thickBot="1">
      <c r="A72" s="1"/>
      <c r="B72" s="1"/>
      <c r="C72" s="1"/>
      <c r="D72" s="4"/>
      <c r="E72" s="37"/>
      <c r="F72" s="2"/>
      <c r="G72" s="2"/>
      <c r="H72" s="42" t="str">
        <f t="shared" si="4"/>
        <v/>
      </c>
      <c r="I72" s="2"/>
      <c r="J72" s="5" t="str">
        <f t="shared" si="3"/>
        <v/>
      </c>
      <c r="K72" s="264"/>
      <c r="L72" s="265"/>
      <c r="M72" s="266"/>
    </row>
    <row r="73" spans="1:13" ht="30" customHeight="1" thickTop="1" thickBot="1">
      <c r="A73" s="1"/>
      <c r="B73" s="1"/>
      <c r="C73" s="1"/>
      <c r="D73" s="4"/>
      <c r="E73" s="37"/>
      <c r="F73" s="2"/>
      <c r="G73" s="2"/>
      <c r="H73" s="42" t="str">
        <f t="shared" si="4"/>
        <v/>
      </c>
      <c r="I73" s="2"/>
      <c r="J73" s="5" t="str">
        <f t="shared" si="3"/>
        <v/>
      </c>
      <c r="K73" s="264"/>
      <c r="L73" s="265"/>
      <c r="M73" s="266"/>
    </row>
    <row r="74" spans="1:13" ht="30" customHeight="1" thickTop="1" thickBot="1">
      <c r="A74" s="1"/>
      <c r="B74" s="1"/>
      <c r="C74" s="1"/>
      <c r="D74" s="4"/>
      <c r="E74" s="37"/>
      <c r="F74" s="2"/>
      <c r="G74" s="2"/>
      <c r="H74" s="42" t="str">
        <f t="shared" si="4"/>
        <v/>
      </c>
      <c r="I74" s="2"/>
      <c r="J74" s="5" t="str">
        <f t="shared" si="3"/>
        <v/>
      </c>
      <c r="K74" s="264"/>
      <c r="L74" s="265"/>
      <c r="M74" s="266"/>
    </row>
    <row r="75" spans="1:13" ht="30" customHeight="1" thickTop="1" thickBot="1">
      <c r="A75" s="1"/>
      <c r="B75" s="1"/>
      <c r="C75" s="1"/>
      <c r="D75" s="4"/>
      <c r="E75" s="37"/>
      <c r="F75" s="2"/>
      <c r="G75" s="2"/>
      <c r="H75" s="42" t="str">
        <f t="shared" si="4"/>
        <v/>
      </c>
      <c r="I75" s="2"/>
      <c r="J75" s="5" t="str">
        <f t="shared" si="3"/>
        <v/>
      </c>
      <c r="K75" s="264"/>
      <c r="L75" s="265"/>
      <c r="M75" s="266"/>
    </row>
    <row r="76" spans="1:13" ht="30" customHeight="1" thickTop="1" thickBot="1">
      <c r="A76" s="1"/>
      <c r="B76" s="1"/>
      <c r="C76" s="1"/>
      <c r="D76" s="4"/>
      <c r="E76" s="37"/>
      <c r="F76" s="2"/>
      <c r="G76" s="2"/>
      <c r="H76" s="42" t="str">
        <f t="shared" si="4"/>
        <v/>
      </c>
      <c r="I76" s="2"/>
      <c r="J76" s="5" t="str">
        <f t="shared" si="3"/>
        <v/>
      </c>
      <c r="K76" s="264"/>
      <c r="L76" s="265"/>
      <c r="M76" s="266"/>
    </row>
    <row r="77" spans="1:13" ht="30" customHeight="1" thickTop="1" thickBot="1">
      <c r="A77" s="1"/>
      <c r="B77" s="1"/>
      <c r="C77" s="1"/>
      <c r="D77" s="4"/>
      <c r="E77" s="37"/>
      <c r="F77" s="2"/>
      <c r="G77" s="2"/>
      <c r="H77" s="42" t="str">
        <f t="shared" si="4"/>
        <v/>
      </c>
      <c r="I77" s="2"/>
      <c r="J77" s="5" t="str">
        <f t="shared" si="3"/>
        <v/>
      </c>
      <c r="K77" s="264"/>
      <c r="L77" s="265"/>
      <c r="M77" s="266"/>
    </row>
    <row r="78" spans="1:13" ht="30" customHeight="1" thickTop="1" thickBot="1">
      <c r="A78" s="1"/>
      <c r="B78" s="1"/>
      <c r="C78" s="1"/>
      <c r="D78" s="4"/>
      <c r="E78" s="37"/>
      <c r="F78" s="2"/>
      <c r="G78" s="2"/>
      <c r="H78" s="42" t="str">
        <f t="shared" si="4"/>
        <v/>
      </c>
      <c r="I78" s="2"/>
      <c r="J78" s="5" t="str">
        <f t="shared" si="3"/>
        <v/>
      </c>
      <c r="K78" s="264"/>
      <c r="L78" s="265"/>
      <c r="M78" s="266"/>
    </row>
    <row r="79" spans="1:13" ht="30" customHeight="1" thickTop="1" thickBot="1">
      <c r="A79" s="1"/>
      <c r="B79" s="1"/>
      <c r="C79" s="1"/>
      <c r="D79" s="4"/>
      <c r="E79" s="37"/>
      <c r="F79" s="2"/>
      <c r="G79" s="2"/>
      <c r="H79" s="42" t="str">
        <f t="shared" si="4"/>
        <v/>
      </c>
      <c r="I79" s="2"/>
      <c r="J79" s="5" t="str">
        <f t="shared" si="3"/>
        <v/>
      </c>
      <c r="K79" s="264"/>
      <c r="L79" s="265"/>
      <c r="M79" s="266"/>
    </row>
    <row r="80" spans="1:13" ht="30" customHeight="1" thickTop="1" thickBot="1">
      <c r="A80" s="1"/>
      <c r="B80" s="1"/>
      <c r="C80" s="1"/>
      <c r="D80" s="4"/>
      <c r="E80" s="37"/>
      <c r="F80" s="2"/>
      <c r="G80" s="2"/>
      <c r="H80" s="42" t="str">
        <f t="shared" si="4"/>
        <v/>
      </c>
      <c r="I80" s="2"/>
      <c r="J80" s="5" t="str">
        <f t="shared" si="3"/>
        <v/>
      </c>
      <c r="K80" s="264"/>
      <c r="L80" s="265"/>
      <c r="M80" s="266"/>
    </row>
    <row r="81" spans="1:13" ht="30" customHeight="1" thickTop="1" thickBot="1">
      <c r="A81" s="1"/>
      <c r="B81" s="1"/>
      <c r="C81" s="1"/>
      <c r="D81" s="4"/>
      <c r="E81" s="37"/>
      <c r="F81" s="2"/>
      <c r="G81" s="2"/>
      <c r="H81" s="42" t="str">
        <f t="shared" si="4"/>
        <v/>
      </c>
      <c r="I81" s="2"/>
      <c r="J81" s="5" t="str">
        <f t="shared" si="3"/>
        <v/>
      </c>
      <c r="K81" s="264"/>
      <c r="L81" s="265"/>
      <c r="M81" s="266"/>
    </row>
    <row r="82" spans="1:13" ht="30" customHeight="1" thickTop="1" thickBot="1">
      <c r="A82" s="1"/>
      <c r="B82" s="1"/>
      <c r="C82" s="1"/>
      <c r="D82" s="4"/>
      <c r="E82" s="37"/>
      <c r="F82" s="2"/>
      <c r="G82" s="2"/>
      <c r="H82" s="42" t="str">
        <f t="shared" si="4"/>
        <v/>
      </c>
      <c r="I82" s="2"/>
      <c r="J82" s="5" t="str">
        <f t="shared" si="3"/>
        <v/>
      </c>
      <c r="K82" s="264"/>
      <c r="L82" s="265"/>
      <c r="M82" s="266"/>
    </row>
    <row r="83" spans="1:13" ht="30" customHeight="1" thickTop="1" thickBot="1">
      <c r="A83" s="1"/>
      <c r="B83" s="1"/>
      <c r="C83" s="1"/>
      <c r="D83" s="4"/>
      <c r="E83" s="37"/>
      <c r="F83" s="2"/>
      <c r="G83" s="2"/>
      <c r="H83" s="42" t="str">
        <f t="shared" si="4"/>
        <v/>
      </c>
      <c r="I83" s="2"/>
      <c r="J83" s="5" t="str">
        <f t="shared" si="3"/>
        <v/>
      </c>
      <c r="K83" s="264"/>
      <c r="L83" s="265"/>
      <c r="M83" s="266"/>
    </row>
    <row r="84" spans="1:13" ht="30" customHeight="1" thickTop="1" thickBot="1">
      <c r="A84" s="1"/>
      <c r="B84" s="1"/>
      <c r="C84" s="1"/>
      <c r="D84" s="4"/>
      <c r="E84" s="37"/>
      <c r="F84" s="2"/>
      <c r="G84" s="2"/>
      <c r="H84" s="42" t="str">
        <f t="shared" si="4"/>
        <v/>
      </c>
      <c r="I84" s="2"/>
      <c r="J84" s="5" t="str">
        <f t="shared" si="3"/>
        <v/>
      </c>
      <c r="K84" s="264"/>
      <c r="L84" s="265"/>
      <c r="M84" s="266"/>
    </row>
    <row r="85" spans="1:13" ht="30" customHeight="1" thickTop="1" thickBot="1">
      <c r="A85" s="1"/>
      <c r="B85" s="1"/>
      <c r="C85" s="1"/>
      <c r="D85" s="4"/>
      <c r="E85" s="37"/>
      <c r="F85" s="2"/>
      <c r="G85" s="2"/>
      <c r="H85" s="42" t="str">
        <f t="shared" si="4"/>
        <v/>
      </c>
      <c r="I85" s="2"/>
      <c r="J85" s="5" t="str">
        <f t="shared" si="3"/>
        <v/>
      </c>
      <c r="K85" s="264"/>
      <c r="L85" s="265"/>
      <c r="M85" s="266"/>
    </row>
    <row r="86" spans="1:13" ht="30" customHeight="1" thickTop="1" thickBot="1">
      <c r="A86" s="1"/>
      <c r="B86" s="1"/>
      <c r="C86" s="1"/>
      <c r="D86" s="4"/>
      <c r="E86" s="37"/>
      <c r="F86" s="2"/>
      <c r="G86" s="2"/>
      <c r="H86" s="42" t="str">
        <f t="shared" si="4"/>
        <v/>
      </c>
      <c r="I86" s="2"/>
      <c r="J86" s="5" t="str">
        <f t="shared" si="3"/>
        <v/>
      </c>
      <c r="K86" s="264"/>
      <c r="L86" s="265"/>
      <c r="M86" s="266"/>
    </row>
    <row r="87" spans="1:13" ht="30" customHeight="1" thickTop="1" thickBot="1">
      <c r="A87" s="1"/>
      <c r="B87" s="1"/>
      <c r="C87" s="1"/>
      <c r="D87" s="4"/>
      <c r="E87" s="37"/>
      <c r="F87" s="2"/>
      <c r="G87" s="2"/>
      <c r="H87" s="42" t="str">
        <f t="shared" si="4"/>
        <v/>
      </c>
      <c r="I87" s="2"/>
      <c r="J87" s="5" t="str">
        <f t="shared" si="3"/>
        <v/>
      </c>
      <c r="K87" s="264"/>
      <c r="L87" s="265"/>
      <c r="M87" s="266"/>
    </row>
    <row r="88" spans="1:13" ht="30" customHeight="1" thickTop="1" thickBot="1">
      <c r="A88" s="1"/>
      <c r="B88" s="1"/>
      <c r="C88" s="1"/>
      <c r="D88" s="4"/>
      <c r="E88" s="37"/>
      <c r="F88" s="2"/>
      <c r="G88" s="2"/>
      <c r="H88" s="42" t="str">
        <f t="shared" si="4"/>
        <v/>
      </c>
      <c r="I88" s="2"/>
      <c r="J88" s="5" t="str">
        <f t="shared" si="3"/>
        <v/>
      </c>
      <c r="K88" s="264"/>
      <c r="L88" s="265"/>
      <c r="M88" s="266"/>
    </row>
    <row r="89" spans="1:13" ht="30" customHeight="1" thickTop="1" thickBot="1">
      <c r="A89" s="1"/>
      <c r="B89" s="1"/>
      <c r="C89" s="1"/>
      <c r="D89" s="4"/>
      <c r="E89" s="37"/>
      <c r="F89" s="2"/>
      <c r="G89" s="2"/>
      <c r="H89" s="42" t="str">
        <f t="shared" si="4"/>
        <v/>
      </c>
      <c r="I89" s="2"/>
      <c r="J89" s="5" t="str">
        <f t="shared" si="3"/>
        <v/>
      </c>
      <c r="K89" s="264"/>
      <c r="L89" s="265"/>
      <c r="M89" s="266"/>
    </row>
    <row r="90" spans="1:13" ht="30" customHeight="1" thickTop="1" thickBot="1">
      <c r="A90" s="1"/>
      <c r="B90" s="1"/>
      <c r="C90" s="1"/>
      <c r="D90" s="4"/>
      <c r="E90" s="37"/>
      <c r="F90" s="2"/>
      <c r="G90" s="2"/>
      <c r="H90" s="42" t="str">
        <f t="shared" si="4"/>
        <v/>
      </c>
      <c r="I90" s="2"/>
      <c r="J90" s="5" t="str">
        <f t="shared" si="3"/>
        <v/>
      </c>
      <c r="K90" s="264"/>
      <c r="L90" s="265"/>
      <c r="M90" s="266"/>
    </row>
    <row r="91" spans="1:13" ht="30" customHeight="1" thickTop="1" thickBot="1">
      <c r="A91" s="1"/>
      <c r="B91" s="1"/>
      <c r="C91" s="1"/>
      <c r="D91" s="4"/>
      <c r="E91" s="37"/>
      <c r="F91" s="2"/>
      <c r="G91" s="2"/>
      <c r="H91" s="42" t="str">
        <f t="shared" si="4"/>
        <v/>
      </c>
      <c r="I91" s="2"/>
      <c r="J91" s="5" t="str">
        <f t="shared" si="3"/>
        <v/>
      </c>
      <c r="K91" s="264"/>
      <c r="L91" s="265"/>
      <c r="M91" s="266"/>
    </row>
    <row r="92" spans="1:13" ht="30" customHeight="1" thickTop="1" thickBot="1">
      <c r="A92" s="1"/>
      <c r="B92" s="1"/>
      <c r="C92" s="1"/>
      <c r="D92" s="4"/>
      <c r="E92" s="37"/>
      <c r="F92" s="2"/>
      <c r="G92" s="2"/>
      <c r="H92" s="42" t="str">
        <f t="shared" si="4"/>
        <v/>
      </c>
      <c r="I92" s="2"/>
      <c r="J92" s="5" t="str">
        <f t="shared" si="3"/>
        <v/>
      </c>
      <c r="K92" s="264"/>
      <c r="L92" s="265"/>
      <c r="M92" s="266"/>
    </row>
    <row r="93" spans="1:13" ht="30" customHeight="1" thickTop="1" thickBot="1">
      <c r="A93" s="1"/>
      <c r="B93" s="1"/>
      <c r="C93" s="1"/>
      <c r="D93" s="4"/>
      <c r="E93" s="37"/>
      <c r="F93" s="2"/>
      <c r="G93" s="2"/>
      <c r="H93" s="42" t="str">
        <f t="shared" si="4"/>
        <v/>
      </c>
      <c r="I93" s="2"/>
      <c r="J93" s="5" t="str">
        <f t="shared" si="3"/>
        <v/>
      </c>
      <c r="K93" s="264"/>
      <c r="L93" s="265"/>
      <c r="M93" s="266"/>
    </row>
    <row r="94" spans="1:13" ht="30" customHeight="1" thickTop="1" thickBot="1">
      <c r="A94" s="1"/>
      <c r="B94" s="1"/>
      <c r="C94" s="1"/>
      <c r="D94" s="4"/>
      <c r="E94" s="37"/>
      <c r="F94" s="2"/>
      <c r="G94" s="2"/>
      <c r="H94" s="42" t="str">
        <f t="shared" si="4"/>
        <v/>
      </c>
      <c r="I94" s="2"/>
      <c r="J94" s="5" t="str">
        <f t="shared" si="3"/>
        <v/>
      </c>
      <c r="K94" s="264"/>
      <c r="L94" s="265"/>
      <c r="M94" s="266"/>
    </row>
    <row r="95" spans="1:13" ht="30" customHeight="1" thickTop="1" thickBot="1">
      <c r="A95" s="1"/>
      <c r="B95" s="1"/>
      <c r="C95" s="1"/>
      <c r="D95" s="4"/>
      <c r="E95" s="37"/>
      <c r="F95" s="2"/>
      <c r="G95" s="2"/>
      <c r="H95" s="42" t="str">
        <f t="shared" si="4"/>
        <v/>
      </c>
      <c r="I95" s="2"/>
      <c r="J95" s="5" t="str">
        <f t="shared" si="3"/>
        <v/>
      </c>
      <c r="K95" s="264"/>
      <c r="L95" s="265"/>
      <c r="M95" s="266"/>
    </row>
    <row r="96" spans="1:13" ht="30" customHeight="1" thickTop="1" thickBot="1">
      <c r="A96" s="1"/>
      <c r="B96" s="1"/>
      <c r="C96" s="1"/>
      <c r="D96" s="4"/>
      <c r="E96" s="37"/>
      <c r="F96" s="2"/>
      <c r="G96" s="2"/>
      <c r="H96" s="42" t="str">
        <f t="shared" si="4"/>
        <v/>
      </c>
      <c r="I96" s="2"/>
      <c r="J96" s="5" t="str">
        <f t="shared" si="3"/>
        <v/>
      </c>
      <c r="K96" s="264"/>
      <c r="L96" s="265"/>
      <c r="M96" s="266"/>
    </row>
    <row r="97" spans="1:13" ht="30" customHeight="1" thickTop="1" thickBot="1">
      <c r="A97" s="1"/>
      <c r="B97" s="1"/>
      <c r="C97" s="1"/>
      <c r="D97" s="4"/>
      <c r="E97" s="37"/>
      <c r="F97" s="2"/>
      <c r="G97" s="2"/>
      <c r="H97" s="42" t="str">
        <f t="shared" si="4"/>
        <v/>
      </c>
      <c r="I97" s="2"/>
      <c r="J97" s="5" t="str">
        <f t="shared" si="3"/>
        <v/>
      </c>
      <c r="K97" s="264"/>
      <c r="L97" s="265"/>
      <c r="M97" s="266"/>
    </row>
    <row r="98" spans="1:13" ht="30" customHeight="1" thickTop="1" thickBot="1">
      <c r="A98" s="1"/>
      <c r="B98" s="1"/>
      <c r="C98" s="1"/>
      <c r="D98" s="4"/>
      <c r="E98" s="37"/>
      <c r="F98" s="2"/>
      <c r="G98" s="2"/>
      <c r="H98" s="42" t="str">
        <f t="shared" si="4"/>
        <v/>
      </c>
      <c r="I98" s="2"/>
      <c r="J98" s="5" t="str">
        <f t="shared" si="3"/>
        <v/>
      </c>
      <c r="K98" s="264"/>
      <c r="L98" s="265"/>
      <c r="M98" s="266"/>
    </row>
    <row r="99" spans="1:13" ht="30" customHeight="1" thickTop="1" thickBot="1">
      <c r="A99" s="1"/>
      <c r="B99" s="1"/>
      <c r="C99" s="1"/>
      <c r="D99" s="4"/>
      <c r="E99" s="37"/>
      <c r="F99" s="2"/>
      <c r="G99" s="2"/>
      <c r="H99" s="42" t="str">
        <f t="shared" si="4"/>
        <v/>
      </c>
      <c r="I99" s="2"/>
      <c r="J99" s="5" t="str">
        <f t="shared" si="3"/>
        <v/>
      </c>
      <c r="K99" s="264"/>
      <c r="L99" s="265"/>
      <c r="M99" s="266"/>
    </row>
    <row r="100" spans="1:13" ht="30" customHeight="1" thickTop="1" thickBot="1">
      <c r="A100" s="1"/>
      <c r="B100" s="1"/>
      <c r="C100" s="1"/>
      <c r="D100" s="4"/>
      <c r="E100" s="37"/>
      <c r="F100" s="2"/>
      <c r="G100" s="2"/>
      <c r="H100" s="42" t="str">
        <f t="shared" si="4"/>
        <v/>
      </c>
      <c r="I100" s="2"/>
      <c r="J100" s="5" t="str">
        <f t="shared" si="3"/>
        <v/>
      </c>
      <c r="K100" s="264"/>
      <c r="L100" s="265"/>
      <c r="M100" s="266"/>
    </row>
    <row r="101" spans="1:13" ht="30" customHeight="1" thickTop="1" thickBot="1">
      <c r="A101" s="1"/>
      <c r="B101" s="1"/>
      <c r="C101" s="1"/>
      <c r="D101" s="4"/>
      <c r="E101" s="37"/>
      <c r="F101" s="2"/>
      <c r="G101" s="2"/>
      <c r="H101" s="42" t="str">
        <f t="shared" si="4"/>
        <v/>
      </c>
      <c r="I101" s="2"/>
      <c r="J101" s="5" t="str">
        <f t="shared" ref="J101:J132" si="5">IF(AND(ISNUMBER(I101),ISNUMBER(E101)),I101-E101,"")</f>
        <v/>
      </c>
      <c r="K101" s="264"/>
      <c r="L101" s="265"/>
      <c r="M101" s="266"/>
    </row>
    <row r="102" spans="1:13" ht="30" customHeight="1" thickTop="1" thickBot="1">
      <c r="A102" s="1"/>
      <c r="B102" s="1"/>
      <c r="C102" s="1"/>
      <c r="D102" s="4"/>
      <c r="E102" s="37"/>
      <c r="F102" s="2"/>
      <c r="G102" s="2"/>
      <c r="H102" s="42" t="str">
        <f t="shared" si="4"/>
        <v/>
      </c>
      <c r="I102" s="2"/>
      <c r="J102" s="5" t="str">
        <f t="shared" si="5"/>
        <v/>
      </c>
      <c r="K102" s="264"/>
      <c r="L102" s="265"/>
      <c r="M102" s="266"/>
    </row>
    <row r="103" spans="1:13" ht="30" customHeight="1" thickTop="1" thickBot="1">
      <c r="A103" s="1"/>
      <c r="B103" s="1"/>
      <c r="C103" s="1"/>
      <c r="D103" s="4"/>
      <c r="E103" s="37"/>
      <c r="F103" s="2"/>
      <c r="G103" s="2"/>
      <c r="H103" s="42" t="str">
        <f t="shared" si="4"/>
        <v/>
      </c>
      <c r="I103" s="2"/>
      <c r="J103" s="5" t="str">
        <f t="shared" si="5"/>
        <v/>
      </c>
      <c r="K103" s="264"/>
      <c r="L103" s="265"/>
      <c r="M103" s="266"/>
    </row>
    <row r="104" spans="1:13" ht="30" customHeight="1" thickTop="1" thickBot="1">
      <c r="A104" s="1"/>
      <c r="B104" s="1"/>
      <c r="C104" s="1"/>
      <c r="D104" s="4"/>
      <c r="E104" s="37"/>
      <c r="F104" s="2"/>
      <c r="G104" s="2"/>
      <c r="H104" s="42" t="str">
        <f t="shared" si="4"/>
        <v/>
      </c>
      <c r="I104" s="2"/>
      <c r="J104" s="5" t="str">
        <f t="shared" si="5"/>
        <v/>
      </c>
      <c r="K104" s="264"/>
      <c r="L104" s="265"/>
      <c r="M104" s="266"/>
    </row>
    <row r="105" spans="1:13" ht="30" customHeight="1" thickTop="1" thickBot="1">
      <c r="A105" s="1"/>
      <c r="B105" s="1"/>
      <c r="C105" s="1"/>
      <c r="D105" s="4"/>
      <c r="E105" s="37"/>
      <c r="F105" s="2"/>
      <c r="G105" s="2"/>
      <c r="H105" s="42" t="str">
        <f t="shared" si="4"/>
        <v/>
      </c>
      <c r="I105" s="2"/>
      <c r="J105" s="5" t="str">
        <f t="shared" si="5"/>
        <v/>
      </c>
      <c r="K105" s="264"/>
      <c r="L105" s="265"/>
      <c r="M105" s="266"/>
    </row>
    <row r="106" spans="1:13" ht="30" customHeight="1" thickTop="1" thickBot="1">
      <c r="A106" s="1"/>
      <c r="B106" s="1"/>
      <c r="C106" s="1"/>
      <c r="D106" s="4"/>
      <c r="E106" s="37"/>
      <c r="F106" s="2"/>
      <c r="G106" s="2"/>
      <c r="H106" s="42" t="str">
        <f t="shared" si="4"/>
        <v/>
      </c>
      <c r="I106" s="2"/>
      <c r="J106" s="5" t="str">
        <f t="shared" si="5"/>
        <v/>
      </c>
      <c r="K106" s="264"/>
      <c r="L106" s="265"/>
      <c r="M106" s="266"/>
    </row>
    <row r="107" spans="1:13" ht="30" customHeight="1" thickTop="1" thickBot="1">
      <c r="A107" s="1"/>
      <c r="B107" s="1"/>
      <c r="C107" s="1"/>
      <c r="D107" s="4"/>
      <c r="E107" s="37"/>
      <c r="F107" s="2"/>
      <c r="G107" s="2"/>
      <c r="H107" s="42" t="str">
        <f t="shared" si="4"/>
        <v/>
      </c>
      <c r="I107" s="2"/>
      <c r="J107" s="5" t="str">
        <f t="shared" si="5"/>
        <v/>
      </c>
      <c r="K107" s="264"/>
      <c r="L107" s="265"/>
      <c r="M107" s="266"/>
    </row>
    <row r="108" spans="1:13" ht="30" customHeight="1" thickTop="1" thickBot="1">
      <c r="A108" s="1"/>
      <c r="B108" s="1"/>
      <c r="C108" s="1"/>
      <c r="D108" s="4"/>
      <c r="E108" s="37"/>
      <c r="F108" s="2"/>
      <c r="G108" s="2"/>
      <c r="H108" s="42" t="str">
        <f t="shared" si="4"/>
        <v/>
      </c>
      <c r="I108" s="2"/>
      <c r="J108" s="5" t="str">
        <f t="shared" si="5"/>
        <v/>
      </c>
      <c r="K108" s="264"/>
      <c r="L108" s="265"/>
      <c r="M108" s="266"/>
    </row>
    <row r="109" spans="1:13" ht="30" customHeight="1" thickTop="1" thickBot="1">
      <c r="A109" s="1"/>
      <c r="B109" s="1"/>
      <c r="C109" s="1"/>
      <c r="D109" s="4"/>
      <c r="E109" s="37"/>
      <c r="F109" s="2"/>
      <c r="G109" s="2"/>
      <c r="H109" s="42" t="str">
        <f t="shared" si="4"/>
        <v/>
      </c>
      <c r="I109" s="2"/>
      <c r="J109" s="5" t="str">
        <f t="shared" si="5"/>
        <v/>
      </c>
      <c r="K109" s="264"/>
      <c r="L109" s="265"/>
      <c r="M109" s="266"/>
    </row>
    <row r="110" spans="1:13" ht="30" customHeight="1" thickTop="1" thickBot="1">
      <c r="A110" s="1"/>
      <c r="B110" s="1"/>
      <c r="C110" s="1"/>
      <c r="D110" s="4"/>
      <c r="E110" s="37"/>
      <c r="F110" s="2"/>
      <c r="G110" s="2"/>
      <c r="H110" s="42" t="str">
        <f t="shared" si="4"/>
        <v/>
      </c>
      <c r="I110" s="2"/>
      <c r="J110" s="5" t="str">
        <f t="shared" si="5"/>
        <v/>
      </c>
      <c r="K110" s="264"/>
      <c r="L110" s="265"/>
      <c r="M110" s="266"/>
    </row>
    <row r="111" spans="1:13" ht="30" customHeight="1" thickTop="1" thickBot="1">
      <c r="A111" s="1"/>
      <c r="B111" s="1"/>
      <c r="C111" s="1"/>
      <c r="D111" s="4"/>
      <c r="E111" s="37"/>
      <c r="F111" s="2"/>
      <c r="G111" s="2"/>
      <c r="H111" s="42" t="str">
        <f t="shared" si="4"/>
        <v/>
      </c>
      <c r="I111" s="2"/>
      <c r="J111" s="5" t="str">
        <f t="shared" si="5"/>
        <v/>
      </c>
      <c r="K111" s="264"/>
      <c r="L111" s="265"/>
      <c r="M111" s="266"/>
    </row>
    <row r="112" spans="1:13" ht="30" customHeight="1" thickTop="1" thickBot="1">
      <c r="A112" s="1"/>
      <c r="B112" s="1"/>
      <c r="C112" s="1"/>
      <c r="D112" s="4"/>
      <c r="E112" s="37"/>
      <c r="F112" s="2"/>
      <c r="G112" s="2"/>
      <c r="H112" s="42" t="str">
        <f t="shared" si="4"/>
        <v/>
      </c>
      <c r="I112" s="2"/>
      <c r="J112" s="5" t="str">
        <f t="shared" si="5"/>
        <v/>
      </c>
      <c r="K112" s="264"/>
      <c r="L112" s="265"/>
      <c r="M112" s="266"/>
    </row>
    <row r="113" spans="1:13" ht="30" customHeight="1" thickTop="1" thickBot="1">
      <c r="A113" s="1"/>
      <c r="B113" s="1"/>
      <c r="C113" s="1"/>
      <c r="D113" s="4"/>
      <c r="E113" s="37"/>
      <c r="F113" s="2"/>
      <c r="G113" s="2"/>
      <c r="H113" s="42" t="str">
        <f t="shared" si="4"/>
        <v/>
      </c>
      <c r="I113" s="2"/>
      <c r="J113" s="5" t="str">
        <f t="shared" si="5"/>
        <v/>
      </c>
      <c r="K113" s="264"/>
      <c r="L113" s="265"/>
      <c r="M113" s="266"/>
    </row>
    <row r="114" spans="1:13" ht="30" customHeight="1" thickTop="1" thickBot="1">
      <c r="A114" s="1"/>
      <c r="B114" s="1"/>
      <c r="C114" s="1"/>
      <c r="D114" s="4"/>
      <c r="E114" s="37"/>
      <c r="F114" s="2"/>
      <c r="G114" s="2"/>
      <c r="H114" s="42" t="str">
        <f t="shared" si="4"/>
        <v/>
      </c>
      <c r="I114" s="2"/>
      <c r="J114" s="5" t="str">
        <f t="shared" si="5"/>
        <v/>
      </c>
      <c r="K114" s="264"/>
      <c r="L114" s="265"/>
      <c r="M114" s="266"/>
    </row>
    <row r="115" spans="1:13" ht="30" customHeight="1" thickTop="1" thickBot="1">
      <c r="A115" s="1"/>
      <c r="B115" s="1"/>
      <c r="C115" s="1"/>
      <c r="D115" s="4"/>
      <c r="E115" s="37"/>
      <c r="F115" s="2"/>
      <c r="G115" s="2"/>
      <c r="H115" s="42" t="str">
        <f t="shared" si="4"/>
        <v/>
      </c>
      <c r="I115" s="2"/>
      <c r="J115" s="5" t="str">
        <f t="shared" si="5"/>
        <v/>
      </c>
      <c r="K115" s="264"/>
      <c r="L115" s="265"/>
      <c r="M115" s="266"/>
    </row>
    <row r="116" spans="1:13" ht="30" customHeight="1" thickTop="1" thickBot="1">
      <c r="A116" s="1"/>
      <c r="B116" s="1"/>
      <c r="C116" s="1"/>
      <c r="D116" s="4"/>
      <c r="E116" s="37"/>
      <c r="F116" s="2"/>
      <c r="G116" s="2"/>
      <c r="H116" s="42" t="str">
        <f t="shared" si="4"/>
        <v/>
      </c>
      <c r="I116" s="2"/>
      <c r="J116" s="5" t="str">
        <f t="shared" si="5"/>
        <v/>
      </c>
      <c r="K116" s="264"/>
      <c r="L116" s="265"/>
      <c r="M116" s="266"/>
    </row>
    <row r="117" spans="1:13" ht="30" customHeight="1" thickTop="1" thickBot="1">
      <c r="A117" s="1"/>
      <c r="B117" s="1"/>
      <c r="C117" s="1"/>
      <c r="D117" s="4"/>
      <c r="E117" s="37"/>
      <c r="F117" s="2"/>
      <c r="G117" s="2"/>
      <c r="H117" s="42" t="str">
        <f t="shared" si="4"/>
        <v/>
      </c>
      <c r="I117" s="2"/>
      <c r="J117" s="5" t="str">
        <f t="shared" si="5"/>
        <v/>
      </c>
      <c r="K117" s="264"/>
      <c r="L117" s="265"/>
      <c r="M117" s="266"/>
    </row>
    <row r="118" spans="1:13" ht="30" customHeight="1" thickTop="1" thickBot="1">
      <c r="A118" s="1"/>
      <c r="B118" s="1"/>
      <c r="C118" s="1"/>
      <c r="D118" s="4"/>
      <c r="E118" s="37"/>
      <c r="F118" s="2"/>
      <c r="G118" s="2"/>
      <c r="H118" s="42" t="str">
        <f t="shared" si="4"/>
        <v/>
      </c>
      <c r="I118" s="2"/>
      <c r="J118" s="5" t="str">
        <f t="shared" si="5"/>
        <v/>
      </c>
      <c r="K118" s="264"/>
      <c r="L118" s="265"/>
      <c r="M118" s="266"/>
    </row>
    <row r="119" spans="1:13" ht="30" customHeight="1" thickTop="1" thickBot="1">
      <c r="A119" s="1"/>
      <c r="B119" s="1"/>
      <c r="C119" s="1"/>
      <c r="D119" s="4"/>
      <c r="E119" s="37"/>
      <c r="F119" s="2"/>
      <c r="G119" s="2"/>
      <c r="H119" s="42" t="str">
        <f t="shared" si="4"/>
        <v/>
      </c>
      <c r="I119" s="2"/>
      <c r="J119" s="5" t="str">
        <f t="shared" si="5"/>
        <v/>
      </c>
      <c r="K119" s="264"/>
      <c r="L119" s="265"/>
      <c r="M119" s="266"/>
    </row>
    <row r="120" spans="1:13" ht="30" customHeight="1" thickTop="1" thickBot="1">
      <c r="A120" s="1"/>
      <c r="B120" s="1"/>
      <c r="C120" s="1"/>
      <c r="D120" s="4"/>
      <c r="E120" s="37"/>
      <c r="F120" s="2"/>
      <c r="G120" s="2"/>
      <c r="H120" s="42" t="str">
        <f t="shared" si="4"/>
        <v/>
      </c>
      <c r="I120" s="2"/>
      <c r="J120" s="5" t="str">
        <f t="shared" si="5"/>
        <v/>
      </c>
      <c r="K120" s="264"/>
      <c r="L120" s="265"/>
      <c r="M120" s="266"/>
    </row>
    <row r="121" spans="1:13" ht="30" customHeight="1" thickTop="1" thickBot="1">
      <c r="A121" s="1"/>
      <c r="B121" s="1"/>
      <c r="C121" s="1"/>
      <c r="D121" s="4"/>
      <c r="E121" s="37"/>
      <c r="F121" s="2"/>
      <c r="G121" s="2"/>
      <c r="H121" s="42" t="str">
        <f t="shared" si="4"/>
        <v/>
      </c>
      <c r="I121" s="2"/>
      <c r="J121" s="5" t="str">
        <f t="shared" si="5"/>
        <v/>
      </c>
      <c r="K121" s="264"/>
      <c r="L121" s="265"/>
      <c r="M121" s="266"/>
    </row>
    <row r="122" spans="1:13" ht="30" customHeight="1" thickTop="1" thickBot="1">
      <c r="A122" s="1"/>
      <c r="B122" s="1"/>
      <c r="C122" s="1"/>
      <c r="D122" s="4"/>
      <c r="E122" s="37"/>
      <c r="F122" s="2"/>
      <c r="G122" s="2"/>
      <c r="H122" s="42" t="str">
        <f t="shared" si="4"/>
        <v/>
      </c>
      <c r="I122" s="2"/>
      <c r="J122" s="5" t="str">
        <f t="shared" si="5"/>
        <v/>
      </c>
      <c r="K122" s="264"/>
      <c r="L122" s="265"/>
      <c r="M122" s="266"/>
    </row>
    <row r="123" spans="1:13" ht="30" customHeight="1" thickTop="1" thickBot="1">
      <c r="A123" s="1"/>
      <c r="B123" s="1"/>
      <c r="C123" s="1"/>
      <c r="D123" s="4"/>
      <c r="E123" s="37"/>
      <c r="F123" s="2"/>
      <c r="G123" s="2"/>
      <c r="H123" s="42" t="str">
        <f t="shared" si="4"/>
        <v/>
      </c>
      <c r="I123" s="2"/>
      <c r="J123" s="5" t="str">
        <f t="shared" si="5"/>
        <v/>
      </c>
      <c r="K123" s="264"/>
      <c r="L123" s="265"/>
      <c r="M123" s="266"/>
    </row>
    <row r="124" spans="1:13" ht="30" customHeight="1" thickTop="1" thickBot="1">
      <c r="A124" s="1"/>
      <c r="B124" s="1"/>
      <c r="C124" s="1"/>
      <c r="D124" s="4"/>
      <c r="E124" s="37"/>
      <c r="F124" s="2"/>
      <c r="G124" s="2"/>
      <c r="H124" s="42" t="str">
        <f t="shared" si="4"/>
        <v/>
      </c>
      <c r="I124" s="2"/>
      <c r="J124" s="5" t="str">
        <f t="shared" si="5"/>
        <v/>
      </c>
      <c r="K124" s="264"/>
      <c r="L124" s="265"/>
      <c r="M124" s="266"/>
    </row>
    <row r="125" spans="1:13" ht="30" customHeight="1" thickTop="1" thickBot="1">
      <c r="A125" s="1"/>
      <c r="B125" s="1"/>
      <c r="C125" s="1"/>
      <c r="D125" s="4"/>
      <c r="E125" s="37"/>
      <c r="F125" s="2"/>
      <c r="G125" s="2"/>
      <c r="H125" s="42" t="str">
        <f t="shared" si="4"/>
        <v/>
      </c>
      <c r="I125" s="2"/>
      <c r="J125" s="5" t="str">
        <f t="shared" si="5"/>
        <v/>
      </c>
      <c r="K125" s="264"/>
      <c r="L125" s="265"/>
      <c r="M125" s="266"/>
    </row>
    <row r="126" spans="1:13" ht="30" customHeight="1" thickTop="1" thickBot="1">
      <c r="A126" s="1"/>
      <c r="B126" s="1"/>
      <c r="C126" s="1"/>
      <c r="D126" s="4"/>
      <c r="E126" s="37"/>
      <c r="F126" s="2"/>
      <c r="G126" s="2"/>
      <c r="H126" s="42" t="str">
        <f t="shared" si="4"/>
        <v/>
      </c>
      <c r="I126" s="2"/>
      <c r="J126" s="5" t="str">
        <f t="shared" si="5"/>
        <v/>
      </c>
      <c r="K126" s="264"/>
      <c r="L126" s="265"/>
      <c r="M126" s="266"/>
    </row>
    <row r="127" spans="1:13" ht="30" customHeight="1" thickTop="1" thickBot="1">
      <c r="A127" s="1"/>
      <c r="B127" s="1"/>
      <c r="C127" s="1"/>
      <c r="D127" s="4"/>
      <c r="E127" s="37"/>
      <c r="F127" s="2"/>
      <c r="G127" s="2"/>
      <c r="H127" s="42" t="str">
        <f t="shared" si="4"/>
        <v/>
      </c>
      <c r="I127" s="2"/>
      <c r="J127" s="5" t="str">
        <f t="shared" si="5"/>
        <v/>
      </c>
      <c r="K127" s="264"/>
      <c r="L127" s="265"/>
      <c r="M127" s="266"/>
    </row>
    <row r="128" spans="1:13" ht="30" customHeight="1" thickTop="1" thickBot="1">
      <c r="A128" s="1"/>
      <c r="B128" s="1"/>
      <c r="C128" s="1"/>
      <c r="D128" s="4"/>
      <c r="E128" s="37"/>
      <c r="F128" s="2"/>
      <c r="G128" s="2"/>
      <c r="H128" s="42" t="str">
        <f t="shared" si="4"/>
        <v/>
      </c>
      <c r="I128" s="2"/>
      <c r="J128" s="5" t="str">
        <f t="shared" si="5"/>
        <v/>
      </c>
      <c r="K128" s="264"/>
      <c r="L128" s="265"/>
      <c r="M128" s="266"/>
    </row>
    <row r="129" spans="1:13" ht="30" customHeight="1" thickTop="1" thickBot="1">
      <c r="A129" s="1"/>
      <c r="B129" s="1"/>
      <c r="C129" s="1"/>
      <c r="D129" s="4"/>
      <c r="E129" s="37"/>
      <c r="F129" s="2"/>
      <c r="G129" s="2"/>
      <c r="H129" s="42" t="str">
        <f t="shared" si="4"/>
        <v/>
      </c>
      <c r="I129" s="2"/>
      <c r="J129" s="5" t="str">
        <f t="shared" si="5"/>
        <v/>
      </c>
      <c r="K129" s="264"/>
      <c r="L129" s="265"/>
      <c r="M129" s="266"/>
    </row>
    <row r="130" spans="1:13" ht="30" customHeight="1" thickTop="1" thickBot="1">
      <c r="A130" s="1"/>
      <c r="B130" s="1"/>
      <c r="C130" s="1"/>
      <c r="D130" s="4"/>
      <c r="E130" s="37"/>
      <c r="F130" s="2"/>
      <c r="G130" s="2"/>
      <c r="H130" s="42" t="str">
        <f t="shared" si="4"/>
        <v/>
      </c>
      <c r="I130" s="2"/>
      <c r="J130" s="5" t="str">
        <f t="shared" si="5"/>
        <v/>
      </c>
      <c r="K130" s="264"/>
      <c r="L130" s="265"/>
      <c r="M130" s="266"/>
    </row>
    <row r="131" spans="1:13" ht="30" customHeight="1" thickTop="1" thickBot="1">
      <c r="A131" s="1"/>
      <c r="B131" s="1"/>
      <c r="C131" s="1"/>
      <c r="D131" s="4"/>
      <c r="E131" s="37"/>
      <c r="F131" s="2"/>
      <c r="G131" s="2"/>
      <c r="H131" s="42" t="str">
        <f t="shared" si="4"/>
        <v/>
      </c>
      <c r="I131" s="2"/>
      <c r="J131" s="5" t="str">
        <f t="shared" si="5"/>
        <v/>
      </c>
      <c r="K131" s="264"/>
      <c r="L131" s="265"/>
      <c r="M131" s="266"/>
    </row>
    <row r="132" spans="1:13" ht="30" customHeight="1" thickTop="1" thickBot="1">
      <c r="A132" s="1"/>
      <c r="B132" s="1"/>
      <c r="C132" s="1"/>
      <c r="D132" s="4"/>
      <c r="E132" s="37"/>
      <c r="F132" s="2"/>
      <c r="G132" s="2"/>
      <c r="H132" s="42" t="str">
        <f t="shared" si="4"/>
        <v/>
      </c>
      <c r="I132" s="2"/>
      <c r="J132" s="5" t="str">
        <f t="shared" si="5"/>
        <v/>
      </c>
      <c r="K132" s="264"/>
      <c r="L132" s="265"/>
      <c r="M132" s="266"/>
    </row>
    <row r="133" spans="1:13" ht="30" customHeight="1" thickTop="1" thickBot="1">
      <c r="A133" s="1"/>
      <c r="B133" s="1"/>
      <c r="C133" s="1"/>
      <c r="D133" s="4"/>
      <c r="E133" s="37"/>
      <c r="F133" s="2"/>
      <c r="G133" s="2"/>
      <c r="H133" s="42" t="str">
        <f t="shared" si="4"/>
        <v/>
      </c>
      <c r="I133" s="2"/>
      <c r="J133" s="5" t="str">
        <f t="shared" ref="J133:J164" si="6">IF(AND(ISNUMBER(I133),ISNUMBER(E133)),I133-E133,"")</f>
        <v/>
      </c>
      <c r="K133" s="264"/>
      <c r="L133" s="265"/>
      <c r="M133" s="266"/>
    </row>
    <row r="134" spans="1:13" ht="30" customHeight="1" thickTop="1" thickBot="1">
      <c r="A134" s="1"/>
      <c r="B134" s="1"/>
      <c r="C134" s="1"/>
      <c r="D134" s="4"/>
      <c r="E134" s="37"/>
      <c r="F134" s="2"/>
      <c r="G134" s="2"/>
      <c r="H134" s="42" t="str">
        <f t="shared" ref="H134:H164" si="7">IF(AND(ISNUMBER(G134),ISNUMBER(E134)),G134-E134,"")</f>
        <v/>
      </c>
      <c r="I134" s="2"/>
      <c r="J134" s="5" t="str">
        <f t="shared" si="6"/>
        <v/>
      </c>
      <c r="K134" s="264"/>
      <c r="L134" s="265"/>
      <c r="M134" s="266"/>
    </row>
    <row r="135" spans="1:13" ht="30" customHeight="1" thickTop="1" thickBot="1">
      <c r="A135" s="1"/>
      <c r="B135" s="1"/>
      <c r="C135" s="1"/>
      <c r="D135" s="4"/>
      <c r="E135" s="37"/>
      <c r="F135" s="2"/>
      <c r="G135" s="2"/>
      <c r="H135" s="42" t="str">
        <f t="shared" si="7"/>
        <v/>
      </c>
      <c r="I135" s="2"/>
      <c r="J135" s="5" t="str">
        <f t="shared" si="6"/>
        <v/>
      </c>
      <c r="K135" s="264"/>
      <c r="L135" s="265"/>
      <c r="M135" s="266"/>
    </row>
    <row r="136" spans="1:13" ht="30" customHeight="1" thickTop="1" thickBot="1">
      <c r="A136" s="1"/>
      <c r="B136" s="1"/>
      <c r="C136" s="1"/>
      <c r="D136" s="4"/>
      <c r="E136" s="37"/>
      <c r="F136" s="2"/>
      <c r="G136" s="2"/>
      <c r="H136" s="42" t="str">
        <f t="shared" si="7"/>
        <v/>
      </c>
      <c r="I136" s="2"/>
      <c r="J136" s="5" t="str">
        <f t="shared" si="6"/>
        <v/>
      </c>
      <c r="K136" s="264"/>
      <c r="L136" s="265"/>
      <c r="M136" s="266"/>
    </row>
    <row r="137" spans="1:13" ht="30" customHeight="1" thickTop="1" thickBot="1">
      <c r="A137" s="1"/>
      <c r="B137" s="1"/>
      <c r="C137" s="1"/>
      <c r="D137" s="4"/>
      <c r="E137" s="37"/>
      <c r="F137" s="2"/>
      <c r="G137" s="2"/>
      <c r="H137" s="42" t="str">
        <f t="shared" si="7"/>
        <v/>
      </c>
      <c r="I137" s="2"/>
      <c r="J137" s="5" t="str">
        <f t="shared" si="6"/>
        <v/>
      </c>
      <c r="K137" s="264"/>
      <c r="L137" s="265"/>
      <c r="M137" s="266"/>
    </row>
    <row r="138" spans="1:13" ht="30" customHeight="1" thickTop="1" thickBot="1">
      <c r="A138" s="1"/>
      <c r="B138" s="1"/>
      <c r="C138" s="1"/>
      <c r="D138" s="4"/>
      <c r="E138" s="37"/>
      <c r="F138" s="2"/>
      <c r="G138" s="2"/>
      <c r="H138" s="42" t="str">
        <f t="shared" si="7"/>
        <v/>
      </c>
      <c r="I138" s="2"/>
      <c r="J138" s="5" t="str">
        <f t="shared" si="6"/>
        <v/>
      </c>
      <c r="K138" s="264"/>
      <c r="L138" s="265"/>
      <c r="M138" s="266"/>
    </row>
    <row r="139" spans="1:13" ht="30" customHeight="1" thickTop="1" thickBot="1">
      <c r="A139" s="1"/>
      <c r="B139" s="1"/>
      <c r="C139" s="1"/>
      <c r="D139" s="4"/>
      <c r="E139" s="37"/>
      <c r="F139" s="2"/>
      <c r="G139" s="2"/>
      <c r="H139" s="42" t="str">
        <f t="shared" si="7"/>
        <v/>
      </c>
      <c r="I139" s="2"/>
      <c r="J139" s="5" t="str">
        <f t="shared" si="6"/>
        <v/>
      </c>
      <c r="K139" s="264"/>
      <c r="L139" s="265"/>
      <c r="M139" s="266"/>
    </row>
    <row r="140" spans="1:13" ht="30" customHeight="1" thickTop="1" thickBot="1">
      <c r="A140" s="1"/>
      <c r="B140" s="1"/>
      <c r="C140" s="1"/>
      <c r="D140" s="4"/>
      <c r="E140" s="37"/>
      <c r="F140" s="2"/>
      <c r="G140" s="2"/>
      <c r="H140" s="42" t="str">
        <f t="shared" si="7"/>
        <v/>
      </c>
      <c r="I140" s="2"/>
      <c r="J140" s="5" t="str">
        <f t="shared" si="6"/>
        <v/>
      </c>
      <c r="K140" s="264"/>
      <c r="L140" s="265"/>
      <c r="M140" s="266"/>
    </row>
    <row r="141" spans="1:13" ht="30" customHeight="1" thickTop="1" thickBot="1">
      <c r="A141" s="1"/>
      <c r="B141" s="1"/>
      <c r="C141" s="1"/>
      <c r="D141" s="4"/>
      <c r="E141" s="37"/>
      <c r="F141" s="2"/>
      <c r="G141" s="2"/>
      <c r="H141" s="42" t="str">
        <f t="shared" si="7"/>
        <v/>
      </c>
      <c r="I141" s="2"/>
      <c r="J141" s="5" t="str">
        <f t="shared" si="6"/>
        <v/>
      </c>
      <c r="K141" s="264"/>
      <c r="L141" s="265"/>
      <c r="M141" s="266"/>
    </row>
    <row r="142" spans="1:13" ht="30" customHeight="1" thickTop="1" thickBot="1">
      <c r="A142" s="1"/>
      <c r="B142" s="1"/>
      <c r="C142" s="1"/>
      <c r="D142" s="4"/>
      <c r="E142" s="37"/>
      <c r="F142" s="2"/>
      <c r="G142" s="2"/>
      <c r="H142" s="42" t="str">
        <f t="shared" si="7"/>
        <v/>
      </c>
      <c r="I142" s="2"/>
      <c r="J142" s="5" t="str">
        <f t="shared" si="6"/>
        <v/>
      </c>
      <c r="K142" s="264"/>
      <c r="L142" s="265"/>
      <c r="M142" s="266"/>
    </row>
    <row r="143" spans="1:13" ht="30" customHeight="1" thickTop="1" thickBot="1">
      <c r="A143" s="1"/>
      <c r="B143" s="1"/>
      <c r="C143" s="1"/>
      <c r="D143" s="4"/>
      <c r="E143" s="37"/>
      <c r="F143" s="2"/>
      <c r="G143" s="2"/>
      <c r="H143" s="42" t="str">
        <f t="shared" si="7"/>
        <v/>
      </c>
      <c r="I143" s="2"/>
      <c r="J143" s="5" t="str">
        <f t="shared" si="6"/>
        <v/>
      </c>
      <c r="K143" s="264"/>
      <c r="L143" s="265"/>
      <c r="M143" s="266"/>
    </row>
    <row r="144" spans="1:13" ht="30" customHeight="1" thickTop="1" thickBot="1">
      <c r="A144" s="1"/>
      <c r="B144" s="1"/>
      <c r="C144" s="1"/>
      <c r="D144" s="4"/>
      <c r="E144" s="37"/>
      <c r="F144" s="2"/>
      <c r="G144" s="2"/>
      <c r="H144" s="42" t="str">
        <f t="shared" si="7"/>
        <v/>
      </c>
      <c r="I144" s="2"/>
      <c r="J144" s="5" t="str">
        <f t="shared" si="6"/>
        <v/>
      </c>
      <c r="K144" s="264"/>
      <c r="L144" s="265"/>
      <c r="M144" s="266"/>
    </row>
    <row r="145" spans="1:13" ht="30" customHeight="1" thickTop="1" thickBot="1">
      <c r="A145" s="1"/>
      <c r="B145" s="1"/>
      <c r="C145" s="1"/>
      <c r="D145" s="4"/>
      <c r="E145" s="37"/>
      <c r="F145" s="2"/>
      <c r="G145" s="2"/>
      <c r="H145" s="42" t="str">
        <f t="shared" si="7"/>
        <v/>
      </c>
      <c r="I145" s="2"/>
      <c r="J145" s="5" t="str">
        <f t="shared" si="6"/>
        <v/>
      </c>
      <c r="K145" s="264"/>
      <c r="L145" s="265"/>
      <c r="M145" s="266"/>
    </row>
    <row r="146" spans="1:13" ht="30" customHeight="1" thickTop="1" thickBot="1">
      <c r="A146" s="1"/>
      <c r="B146" s="1"/>
      <c r="C146" s="1"/>
      <c r="D146" s="4"/>
      <c r="E146" s="37"/>
      <c r="F146" s="2"/>
      <c r="G146" s="2"/>
      <c r="H146" s="42" t="str">
        <f t="shared" si="7"/>
        <v/>
      </c>
      <c r="I146" s="2"/>
      <c r="J146" s="5" t="str">
        <f t="shared" si="6"/>
        <v/>
      </c>
      <c r="K146" s="264"/>
      <c r="L146" s="265"/>
      <c r="M146" s="266"/>
    </row>
    <row r="147" spans="1:13" ht="30" customHeight="1" thickTop="1" thickBot="1">
      <c r="A147" s="1"/>
      <c r="B147" s="1"/>
      <c r="C147" s="1"/>
      <c r="D147" s="4"/>
      <c r="E147" s="37"/>
      <c r="F147" s="2"/>
      <c r="G147" s="2"/>
      <c r="H147" s="42" t="str">
        <f t="shared" si="7"/>
        <v/>
      </c>
      <c r="I147" s="2"/>
      <c r="J147" s="5" t="str">
        <f t="shared" si="6"/>
        <v/>
      </c>
      <c r="K147" s="264"/>
      <c r="L147" s="265"/>
      <c r="M147" s="266"/>
    </row>
    <row r="148" spans="1:13" ht="30" customHeight="1" thickTop="1" thickBot="1">
      <c r="A148" s="1"/>
      <c r="B148" s="1"/>
      <c r="C148" s="1"/>
      <c r="D148" s="4"/>
      <c r="E148" s="37"/>
      <c r="F148" s="2"/>
      <c r="G148" s="2"/>
      <c r="H148" s="42" t="str">
        <f t="shared" si="7"/>
        <v/>
      </c>
      <c r="I148" s="2"/>
      <c r="J148" s="5" t="str">
        <f t="shared" si="6"/>
        <v/>
      </c>
      <c r="K148" s="264"/>
      <c r="L148" s="265"/>
      <c r="M148" s="266"/>
    </row>
    <row r="149" spans="1:13" ht="30" customHeight="1" thickTop="1" thickBot="1">
      <c r="A149" s="1"/>
      <c r="B149" s="1"/>
      <c r="C149" s="1"/>
      <c r="D149" s="4"/>
      <c r="E149" s="37"/>
      <c r="F149" s="2"/>
      <c r="G149" s="2"/>
      <c r="H149" s="42" t="str">
        <f t="shared" si="7"/>
        <v/>
      </c>
      <c r="I149" s="2"/>
      <c r="J149" s="5" t="str">
        <f t="shared" si="6"/>
        <v/>
      </c>
      <c r="K149" s="264"/>
      <c r="L149" s="265"/>
      <c r="M149" s="266"/>
    </row>
    <row r="150" spans="1:13" ht="30" customHeight="1" thickTop="1" thickBot="1">
      <c r="A150" s="1"/>
      <c r="B150" s="1"/>
      <c r="C150" s="1"/>
      <c r="D150" s="4"/>
      <c r="E150" s="37"/>
      <c r="F150" s="2"/>
      <c r="G150" s="2"/>
      <c r="H150" s="42" t="str">
        <f t="shared" si="7"/>
        <v/>
      </c>
      <c r="I150" s="2"/>
      <c r="J150" s="5" t="str">
        <f t="shared" si="6"/>
        <v/>
      </c>
      <c r="K150" s="264"/>
      <c r="L150" s="265"/>
      <c r="M150" s="266"/>
    </row>
    <row r="151" spans="1:13" ht="30" customHeight="1" thickTop="1" thickBot="1">
      <c r="A151" s="1"/>
      <c r="B151" s="1"/>
      <c r="C151" s="1"/>
      <c r="D151" s="4"/>
      <c r="E151" s="37"/>
      <c r="F151" s="2"/>
      <c r="G151" s="2"/>
      <c r="H151" s="42" t="str">
        <f t="shared" si="7"/>
        <v/>
      </c>
      <c r="I151" s="2"/>
      <c r="J151" s="5" t="str">
        <f t="shared" si="6"/>
        <v/>
      </c>
      <c r="K151" s="264"/>
      <c r="L151" s="265"/>
      <c r="M151" s="266"/>
    </row>
    <row r="152" spans="1:13" ht="30" customHeight="1" thickTop="1" thickBot="1">
      <c r="A152" s="1"/>
      <c r="B152" s="1"/>
      <c r="C152" s="1"/>
      <c r="D152" s="4"/>
      <c r="E152" s="37"/>
      <c r="F152" s="2"/>
      <c r="G152" s="2"/>
      <c r="H152" s="42" t="str">
        <f t="shared" si="7"/>
        <v/>
      </c>
      <c r="I152" s="2"/>
      <c r="J152" s="5" t="str">
        <f t="shared" si="6"/>
        <v/>
      </c>
      <c r="K152" s="264"/>
      <c r="L152" s="265"/>
      <c r="M152" s="266"/>
    </row>
    <row r="153" spans="1:13" ht="30" customHeight="1" thickTop="1" thickBot="1">
      <c r="A153" s="1"/>
      <c r="B153" s="1"/>
      <c r="C153" s="1"/>
      <c r="D153" s="4"/>
      <c r="E153" s="37"/>
      <c r="F153" s="2"/>
      <c r="G153" s="2"/>
      <c r="H153" s="42" t="str">
        <f t="shared" si="7"/>
        <v/>
      </c>
      <c r="I153" s="2"/>
      <c r="J153" s="5" t="str">
        <f t="shared" si="6"/>
        <v/>
      </c>
      <c r="K153" s="264"/>
      <c r="L153" s="265"/>
      <c r="M153" s="266"/>
    </row>
    <row r="154" spans="1:13" ht="30" customHeight="1" thickTop="1" thickBot="1">
      <c r="A154" s="1"/>
      <c r="B154" s="1"/>
      <c r="C154" s="1"/>
      <c r="D154" s="4"/>
      <c r="E154" s="37"/>
      <c r="F154" s="2"/>
      <c r="G154" s="2"/>
      <c r="H154" s="42" t="str">
        <f t="shared" si="7"/>
        <v/>
      </c>
      <c r="I154" s="2"/>
      <c r="J154" s="5" t="str">
        <f t="shared" si="6"/>
        <v/>
      </c>
      <c r="K154" s="264"/>
      <c r="L154" s="265"/>
      <c r="M154" s="266"/>
    </row>
    <row r="155" spans="1:13" ht="30" customHeight="1" thickTop="1" thickBot="1">
      <c r="A155" s="1"/>
      <c r="B155" s="1"/>
      <c r="C155" s="1"/>
      <c r="D155" s="4"/>
      <c r="E155" s="37"/>
      <c r="F155" s="2"/>
      <c r="G155" s="2"/>
      <c r="H155" s="42" t="str">
        <f t="shared" si="7"/>
        <v/>
      </c>
      <c r="I155" s="2"/>
      <c r="J155" s="5" t="str">
        <f t="shared" si="6"/>
        <v/>
      </c>
      <c r="K155" s="264"/>
      <c r="L155" s="265"/>
      <c r="M155" s="266"/>
    </row>
    <row r="156" spans="1:13" ht="30" customHeight="1" thickTop="1" thickBot="1">
      <c r="A156" s="1"/>
      <c r="B156" s="1"/>
      <c r="C156" s="1"/>
      <c r="D156" s="4"/>
      <c r="E156" s="37"/>
      <c r="F156" s="2"/>
      <c r="G156" s="2"/>
      <c r="H156" s="42" t="str">
        <f t="shared" si="7"/>
        <v/>
      </c>
      <c r="I156" s="2"/>
      <c r="J156" s="5" t="str">
        <f t="shared" si="6"/>
        <v/>
      </c>
      <c r="K156" s="264"/>
      <c r="L156" s="265"/>
      <c r="M156" s="266"/>
    </row>
    <row r="157" spans="1:13" ht="30" customHeight="1" thickTop="1" thickBot="1">
      <c r="A157" s="1"/>
      <c r="B157" s="1"/>
      <c r="C157" s="1"/>
      <c r="D157" s="4"/>
      <c r="E157" s="37"/>
      <c r="F157" s="2"/>
      <c r="G157" s="2"/>
      <c r="H157" s="42" t="str">
        <f t="shared" si="7"/>
        <v/>
      </c>
      <c r="I157" s="2"/>
      <c r="J157" s="5" t="str">
        <f t="shared" si="6"/>
        <v/>
      </c>
      <c r="K157" s="264"/>
      <c r="L157" s="265"/>
      <c r="M157" s="266"/>
    </row>
    <row r="158" spans="1:13" ht="30" customHeight="1" thickTop="1" thickBot="1">
      <c r="A158" s="1"/>
      <c r="B158" s="1"/>
      <c r="C158" s="1"/>
      <c r="D158" s="4"/>
      <c r="E158" s="37"/>
      <c r="F158" s="2"/>
      <c r="G158" s="2"/>
      <c r="H158" s="42" t="str">
        <f t="shared" si="7"/>
        <v/>
      </c>
      <c r="I158" s="2"/>
      <c r="J158" s="5" t="str">
        <f t="shared" si="6"/>
        <v/>
      </c>
      <c r="K158" s="264"/>
      <c r="L158" s="265"/>
      <c r="M158" s="266"/>
    </row>
    <row r="159" spans="1:13" ht="30" customHeight="1" thickTop="1" thickBot="1">
      <c r="A159" s="1"/>
      <c r="B159" s="1"/>
      <c r="C159" s="1"/>
      <c r="D159" s="4"/>
      <c r="E159" s="37"/>
      <c r="F159" s="2"/>
      <c r="G159" s="2"/>
      <c r="H159" s="42" t="str">
        <f t="shared" si="7"/>
        <v/>
      </c>
      <c r="I159" s="2"/>
      <c r="J159" s="5" t="str">
        <f t="shared" si="6"/>
        <v/>
      </c>
      <c r="K159" s="264"/>
      <c r="L159" s="265"/>
      <c r="M159" s="266"/>
    </row>
    <row r="160" spans="1:13" ht="30" customHeight="1" thickTop="1" thickBot="1">
      <c r="A160" s="1"/>
      <c r="B160" s="1"/>
      <c r="C160" s="1"/>
      <c r="D160" s="4"/>
      <c r="E160" s="37"/>
      <c r="F160" s="2"/>
      <c r="G160" s="2"/>
      <c r="H160" s="42" t="str">
        <f t="shared" si="7"/>
        <v/>
      </c>
      <c r="I160" s="2"/>
      <c r="J160" s="5" t="str">
        <f t="shared" si="6"/>
        <v/>
      </c>
      <c r="K160" s="264"/>
      <c r="L160" s="265"/>
      <c r="M160" s="266"/>
    </row>
    <row r="161" spans="1:13" ht="30" customHeight="1" thickTop="1" thickBot="1">
      <c r="A161" s="1"/>
      <c r="B161" s="1"/>
      <c r="C161" s="1"/>
      <c r="D161" s="4"/>
      <c r="E161" s="37"/>
      <c r="F161" s="2"/>
      <c r="G161" s="2"/>
      <c r="H161" s="42" t="str">
        <f t="shared" si="7"/>
        <v/>
      </c>
      <c r="I161" s="2"/>
      <c r="J161" s="5" t="str">
        <f t="shared" si="6"/>
        <v/>
      </c>
      <c r="K161" s="264"/>
      <c r="L161" s="265"/>
      <c r="M161" s="266"/>
    </row>
    <row r="162" spans="1:13" ht="30" customHeight="1" thickTop="1" thickBot="1">
      <c r="A162" s="1"/>
      <c r="B162" s="1"/>
      <c r="C162" s="1"/>
      <c r="D162" s="4"/>
      <c r="E162" s="37"/>
      <c r="F162" s="2"/>
      <c r="G162" s="2"/>
      <c r="H162" s="42" t="str">
        <f t="shared" si="7"/>
        <v/>
      </c>
      <c r="I162" s="2"/>
      <c r="J162" s="5" t="str">
        <f t="shared" si="6"/>
        <v/>
      </c>
      <c r="K162" s="264"/>
      <c r="L162" s="265"/>
      <c r="M162" s="266"/>
    </row>
    <row r="163" spans="1:13" ht="30" customHeight="1" thickTop="1" thickBot="1">
      <c r="A163" s="1"/>
      <c r="B163" s="1"/>
      <c r="C163" s="1"/>
      <c r="D163" s="4"/>
      <c r="E163" s="37"/>
      <c r="F163" s="2"/>
      <c r="G163" s="2"/>
      <c r="H163" s="42" t="str">
        <f t="shared" si="7"/>
        <v/>
      </c>
      <c r="I163" s="2"/>
      <c r="J163" s="5" t="str">
        <f t="shared" si="6"/>
        <v/>
      </c>
      <c r="K163" s="264"/>
      <c r="L163" s="265"/>
      <c r="M163" s="266"/>
    </row>
    <row r="164" spans="1:13" ht="30" customHeight="1" thickTop="1" thickBot="1">
      <c r="A164" s="1"/>
      <c r="B164" s="1"/>
      <c r="C164" s="1"/>
      <c r="D164" s="4"/>
      <c r="E164" s="37"/>
      <c r="F164" s="2"/>
      <c r="G164" s="2"/>
      <c r="H164" s="42" t="str">
        <f t="shared" si="7"/>
        <v/>
      </c>
      <c r="I164" s="2"/>
      <c r="J164" s="5" t="str">
        <f t="shared" si="6"/>
        <v/>
      </c>
      <c r="K164" s="264"/>
      <c r="L164" s="265"/>
      <c r="M164" s="266"/>
    </row>
    <row r="165" spans="1:13" ht="15.75" thickTop="1"/>
  </sheetData>
  <mergeCells count="174">
    <mergeCell ref="K163:M163"/>
    <mergeCell ref="K164:M164"/>
    <mergeCell ref="G3:G4"/>
    <mergeCell ref="H3:H4"/>
    <mergeCell ref="K158:M158"/>
    <mergeCell ref="K159:M159"/>
    <mergeCell ref="K160:M160"/>
    <mergeCell ref="K161:M161"/>
    <mergeCell ref="K162:M162"/>
    <mergeCell ref="K153:M153"/>
    <mergeCell ref="K154:M154"/>
    <mergeCell ref="K155:M155"/>
    <mergeCell ref="K156:M156"/>
    <mergeCell ref="K157:M157"/>
    <mergeCell ref="K148:M148"/>
    <mergeCell ref="K149:M149"/>
    <mergeCell ref="K150:M150"/>
    <mergeCell ref="K151:M151"/>
    <mergeCell ref="K152:M152"/>
    <mergeCell ref="K143:M143"/>
    <mergeCell ref="K144:M144"/>
    <mergeCell ref="K145:M145"/>
    <mergeCell ref="K146:M146"/>
    <mergeCell ref="K147:M147"/>
    <mergeCell ref="K138:M138"/>
    <mergeCell ref="K139:M139"/>
    <mergeCell ref="K140:M140"/>
    <mergeCell ref="K141:M141"/>
    <mergeCell ref="K142:M142"/>
    <mergeCell ref="K133:M133"/>
    <mergeCell ref="K134:M134"/>
    <mergeCell ref="K135:M135"/>
    <mergeCell ref="K136:M136"/>
    <mergeCell ref="K137:M137"/>
    <mergeCell ref="K128:M128"/>
    <mergeCell ref="K129:M129"/>
    <mergeCell ref="K130:M130"/>
    <mergeCell ref="K131:M131"/>
    <mergeCell ref="K132:M132"/>
    <mergeCell ref="K123:M123"/>
    <mergeCell ref="K124:M124"/>
    <mergeCell ref="K125:M125"/>
    <mergeCell ref="K126:M126"/>
    <mergeCell ref="K127:M127"/>
    <mergeCell ref="K118:M118"/>
    <mergeCell ref="K119:M119"/>
    <mergeCell ref="K120:M120"/>
    <mergeCell ref="K121:M121"/>
    <mergeCell ref="K122:M122"/>
    <mergeCell ref="K113:M113"/>
    <mergeCell ref="K114:M114"/>
    <mergeCell ref="K115:M115"/>
    <mergeCell ref="K116:M116"/>
    <mergeCell ref="K117:M117"/>
    <mergeCell ref="K108:M108"/>
    <mergeCell ref="K109:M109"/>
    <mergeCell ref="K110:M110"/>
    <mergeCell ref="K111:M111"/>
    <mergeCell ref="K112:M112"/>
    <mergeCell ref="K103:M103"/>
    <mergeCell ref="K104:M104"/>
    <mergeCell ref="K105:M105"/>
    <mergeCell ref="K106:M106"/>
    <mergeCell ref="K107:M107"/>
    <mergeCell ref="K98:M98"/>
    <mergeCell ref="K99:M99"/>
    <mergeCell ref="K100:M100"/>
    <mergeCell ref="K101:M101"/>
    <mergeCell ref="K102:M102"/>
    <mergeCell ref="K93:M93"/>
    <mergeCell ref="K94:M94"/>
    <mergeCell ref="K95:M95"/>
    <mergeCell ref="K96:M96"/>
    <mergeCell ref="K97:M97"/>
    <mergeCell ref="K88:M88"/>
    <mergeCell ref="K89:M89"/>
    <mergeCell ref="K90:M90"/>
    <mergeCell ref="K91:M91"/>
    <mergeCell ref="K92:M92"/>
    <mergeCell ref="K83:M83"/>
    <mergeCell ref="K84:M84"/>
    <mergeCell ref="K85:M85"/>
    <mergeCell ref="K86:M86"/>
    <mergeCell ref="K87:M87"/>
    <mergeCell ref="K78:M78"/>
    <mergeCell ref="K79:M79"/>
    <mergeCell ref="K80:M80"/>
    <mergeCell ref="K81:M81"/>
    <mergeCell ref="K82:M82"/>
    <mergeCell ref="K73:M73"/>
    <mergeCell ref="K74:M74"/>
    <mergeCell ref="K75:M75"/>
    <mergeCell ref="K76:M76"/>
    <mergeCell ref="K77:M77"/>
    <mergeCell ref="K68:M68"/>
    <mergeCell ref="K69:M69"/>
    <mergeCell ref="K70:M70"/>
    <mergeCell ref="K71:M71"/>
    <mergeCell ref="K72:M72"/>
    <mergeCell ref="K63:M63"/>
    <mergeCell ref="K64:M64"/>
    <mergeCell ref="K65:M65"/>
    <mergeCell ref="K66:M66"/>
    <mergeCell ref="K67:M67"/>
    <mergeCell ref="K58:M58"/>
    <mergeCell ref="K59:M59"/>
    <mergeCell ref="K60:M60"/>
    <mergeCell ref="K61:M61"/>
    <mergeCell ref="K62:M62"/>
    <mergeCell ref="K53:M53"/>
    <mergeCell ref="K54:M54"/>
    <mergeCell ref="K55:M55"/>
    <mergeCell ref="K56:M56"/>
    <mergeCell ref="K57:M57"/>
    <mergeCell ref="K48:M48"/>
    <mergeCell ref="K49:M49"/>
    <mergeCell ref="K50:M50"/>
    <mergeCell ref="K51:M51"/>
    <mergeCell ref="K52:M52"/>
    <mergeCell ref="K43:M43"/>
    <mergeCell ref="K44:M44"/>
    <mergeCell ref="K45:M45"/>
    <mergeCell ref="K46:M46"/>
    <mergeCell ref="K47:M47"/>
    <mergeCell ref="K38:M38"/>
    <mergeCell ref="K39:M39"/>
    <mergeCell ref="K40:M40"/>
    <mergeCell ref="K41:M41"/>
    <mergeCell ref="K42:M42"/>
    <mergeCell ref="K33:M33"/>
    <mergeCell ref="K34:M34"/>
    <mergeCell ref="K35:M35"/>
    <mergeCell ref="K36:M36"/>
    <mergeCell ref="K37:M37"/>
    <mergeCell ref="K28:M28"/>
    <mergeCell ref="K29:M29"/>
    <mergeCell ref="K30:M30"/>
    <mergeCell ref="K31:M31"/>
    <mergeCell ref="K32:M32"/>
    <mergeCell ref="K23:M23"/>
    <mergeCell ref="K24:M24"/>
    <mergeCell ref="K25:M25"/>
    <mergeCell ref="K26:M26"/>
    <mergeCell ref="K27:M27"/>
    <mergeCell ref="K18:M18"/>
    <mergeCell ref="K19:M19"/>
    <mergeCell ref="K20:M20"/>
    <mergeCell ref="K21:M21"/>
    <mergeCell ref="K22:M22"/>
    <mergeCell ref="K13:M13"/>
    <mergeCell ref="K14:M14"/>
    <mergeCell ref="K15:M15"/>
    <mergeCell ref="K16:M16"/>
    <mergeCell ref="K17:M17"/>
    <mergeCell ref="K8:M8"/>
    <mergeCell ref="K9:M9"/>
    <mergeCell ref="K10:M10"/>
    <mergeCell ref="K11:M11"/>
    <mergeCell ref="K12:M12"/>
    <mergeCell ref="K2:M4"/>
    <mergeCell ref="K5:M5"/>
    <mergeCell ref="K6:M6"/>
    <mergeCell ref="K7:M7"/>
    <mergeCell ref="A1:J1"/>
    <mergeCell ref="A2:B2"/>
    <mergeCell ref="C2:I2"/>
    <mergeCell ref="A3:A4"/>
    <mergeCell ref="B3:B4"/>
    <mergeCell ref="C3:C4"/>
    <mergeCell ref="I3:I4"/>
    <mergeCell ref="D3:D4"/>
    <mergeCell ref="E3:E4"/>
    <mergeCell ref="F3:F4"/>
    <mergeCell ref="J2:J4"/>
  </mergeCells>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sheetPr codeName="Feuil2">
    <tabColor theme="7" tint="-0.249977111117893"/>
  </sheetPr>
  <dimension ref="A1:M24"/>
  <sheetViews>
    <sheetView workbookViewId="0">
      <selection activeCell="B4" sqref="B4"/>
    </sheetView>
  </sheetViews>
  <sheetFormatPr baseColWidth="10" defaultRowHeight="15"/>
  <sheetData>
    <row r="1" spans="1:13" ht="15.75" thickBot="1"/>
    <row r="2" spans="1:13" ht="15.75" thickBot="1">
      <c r="B2" s="282" t="s">
        <v>136</v>
      </c>
      <c r="C2" s="283"/>
      <c r="D2" s="283"/>
      <c r="E2" s="284"/>
      <c r="F2" s="282" t="s">
        <v>134</v>
      </c>
      <c r="G2" s="283"/>
      <c r="H2" s="283"/>
      <c r="I2" s="284"/>
      <c r="J2" s="282" t="s">
        <v>135</v>
      </c>
      <c r="K2" s="283"/>
      <c r="L2" s="283"/>
      <c r="M2" s="284"/>
    </row>
    <row r="3" spans="1:13">
      <c r="B3" s="109" t="s">
        <v>130</v>
      </c>
      <c r="C3" s="110" t="s">
        <v>131</v>
      </c>
      <c r="D3" s="110" t="s">
        <v>132</v>
      </c>
      <c r="E3" s="111" t="s">
        <v>133</v>
      </c>
      <c r="F3" s="109" t="s">
        <v>130</v>
      </c>
      <c r="G3" s="110" t="s">
        <v>131</v>
      </c>
      <c r="H3" s="110" t="s">
        <v>132</v>
      </c>
      <c r="I3" s="111" t="s">
        <v>133</v>
      </c>
      <c r="J3" s="109" t="s">
        <v>130</v>
      </c>
      <c r="K3" s="110" t="s">
        <v>131</v>
      </c>
      <c r="L3" s="110" t="s">
        <v>132</v>
      </c>
      <c r="M3" s="111" t="s">
        <v>133</v>
      </c>
    </row>
    <row r="4" spans="1:13" ht="16.5" thickBot="1">
      <c r="A4" s="112" t="s">
        <v>137</v>
      </c>
      <c r="B4" s="114">
        <f>AVERAGE('import-export'!L:L)</f>
        <v>0.13333333333333333</v>
      </c>
      <c r="C4" s="115">
        <f>AVERAGE('import-export'!Y:Y)</f>
        <v>0.3</v>
      </c>
      <c r="D4" s="115">
        <f>AVERAGE('import-export'!AA:AA)</f>
        <v>8.611111111111111E-2</v>
      </c>
      <c r="E4" s="116">
        <f>AVERAGE('import-export'!AB:AB)</f>
        <v>0.28888888888888886</v>
      </c>
      <c r="F4" s="114" t="e">
        <f>AVERAGE(mm!L:L)</f>
        <v>#DIV/0!</v>
      </c>
      <c r="G4" s="115">
        <f>AVERAGE(mm!Y:Y)</f>
        <v>6.6666666666666666E-2</v>
      </c>
      <c r="H4" s="115">
        <f>AVERAGE(mm!AA:AA)</f>
        <v>0.3611111111111111</v>
      </c>
      <c r="I4" s="116">
        <f>AVERAGE(mm!AB:AB)</f>
        <v>0.24444444444444444</v>
      </c>
      <c r="J4" s="114">
        <f>+AVERAGE('frais généraux'!L:L)</f>
        <v>0.2</v>
      </c>
      <c r="K4" s="115">
        <f>+AVERAGE('frais généraux'!Y:Y)</f>
        <v>6.1111111111111116E-2</v>
      </c>
      <c r="L4" s="115">
        <f>AVERAGE('frais généraux'!AA:AA)</f>
        <v>0.1</v>
      </c>
      <c r="M4" s="116">
        <f>AVERAGE('frais généraux'!AB:AB)</f>
        <v>0.21666666666666667</v>
      </c>
    </row>
    <row r="5" spans="1:13" ht="15.75">
      <c r="A5" s="113" t="s">
        <v>138</v>
      </c>
      <c r="B5" s="108">
        <f>MAX('import-export'!L:L)</f>
        <v>0.13333333333333333</v>
      </c>
      <c r="C5" s="108">
        <f>MAX('import-export'!Y:Y)</f>
        <v>0.43333333333333335</v>
      </c>
      <c r="D5" s="108">
        <f>MAX('import-export'!AA:AA)</f>
        <v>0.15</v>
      </c>
      <c r="E5" s="108">
        <f>MAX('import-export'!AB:AB)</f>
        <v>0.36666666666666664</v>
      </c>
      <c r="F5" s="108">
        <f>MAX(mm!L:L)</f>
        <v>0</v>
      </c>
      <c r="G5" s="108">
        <f>MAX(mm!Y:Y)</f>
        <v>6.6666666666666666E-2</v>
      </c>
      <c r="H5" s="108">
        <f>MAX(mm!AA:AA)</f>
        <v>0.66666666666666663</v>
      </c>
      <c r="I5" s="108">
        <f>MAX(mm!AB:AB)</f>
        <v>0.45555555555555555</v>
      </c>
      <c r="J5" s="108">
        <f>MAX('frais généraux'!L:L)</f>
        <v>0.35555555555555557</v>
      </c>
      <c r="K5" s="108">
        <f>MAX('frais généraux'!Y:Y)</f>
        <v>8.8888888888888892E-2</v>
      </c>
      <c r="L5" s="108">
        <f>MAX('frais généraux'!AA:AA)</f>
        <v>0.13333333333333333</v>
      </c>
      <c r="M5" s="108">
        <f>MAX('frais généraux'!AB:AB)</f>
        <v>0.33333333333333331</v>
      </c>
    </row>
    <row r="6" spans="1:13" ht="15.75">
      <c r="A6" s="113" t="s">
        <v>139</v>
      </c>
      <c r="B6" s="56">
        <f>MIN('import-export'!L:L)</f>
        <v>0.13333333333333333</v>
      </c>
      <c r="C6" s="56">
        <f>MIN('import-export'!Y:Y)</f>
        <v>0.16666666666666666</v>
      </c>
      <c r="D6" s="56">
        <f>MIN('import-export'!AA:AA)</f>
        <v>2.2222222222222223E-2</v>
      </c>
      <c r="E6" s="56">
        <f>MIN('import-export'!AB:AB)</f>
        <v>0.21111111111111111</v>
      </c>
      <c r="F6" s="56">
        <f>MIN(mm!L:L)</f>
        <v>0</v>
      </c>
      <c r="G6" s="56">
        <f>MIN(mm!Y:Y)</f>
        <v>6.6666666666666666E-2</v>
      </c>
      <c r="H6" s="56">
        <f>MIN(mm!AA:AA)</f>
        <v>5.5555555555555552E-2</v>
      </c>
      <c r="I6" s="56">
        <f>MIN(mm!AB:AB)</f>
        <v>3.3333333333333333E-2</v>
      </c>
      <c r="J6" s="56">
        <f>MIN('frais généraux'!L:L)</f>
        <v>4.4444444444444446E-2</v>
      </c>
      <c r="K6" s="56">
        <f>MIN(mm!Y:Y)</f>
        <v>6.6666666666666666E-2</v>
      </c>
      <c r="L6" s="56">
        <f>MIN('frais généraux'!AA:AA)</f>
        <v>6.6666666666666666E-2</v>
      </c>
      <c r="M6" s="56">
        <f>MIN('frais généraux'!AB:AB)</f>
        <v>0.1</v>
      </c>
    </row>
    <row r="7" spans="1:13" ht="16.5" thickBot="1">
      <c r="A7" s="57"/>
      <c r="B7" s="58"/>
      <c r="C7" s="58"/>
      <c r="D7" s="58"/>
      <c r="E7" s="58"/>
      <c r="F7" s="58"/>
      <c r="G7" s="58"/>
      <c r="H7" s="58"/>
      <c r="I7" s="58"/>
      <c r="J7" s="58"/>
      <c r="K7" s="58"/>
      <c r="L7" s="58"/>
      <c r="M7" s="58"/>
    </row>
    <row r="8" spans="1:13" ht="15.75" thickBot="1">
      <c r="B8" s="285" t="s">
        <v>141</v>
      </c>
      <c r="C8" s="286"/>
      <c r="D8" s="286"/>
      <c r="E8" s="286"/>
      <c r="F8" s="286"/>
      <c r="G8" s="286"/>
      <c r="H8" s="286"/>
      <c r="I8" s="286"/>
      <c r="J8" s="286"/>
      <c r="K8" s="286"/>
      <c r="L8" s="286"/>
      <c r="M8" s="287"/>
    </row>
    <row r="9" spans="1:13" ht="15.75" thickBot="1">
      <c r="B9" s="282" t="s">
        <v>143</v>
      </c>
      <c r="C9" s="283"/>
      <c r="D9" s="283"/>
      <c r="E9" s="284"/>
      <c r="F9" s="282" t="s">
        <v>142</v>
      </c>
      <c r="G9" s="283"/>
      <c r="H9" s="283"/>
      <c r="I9" s="284"/>
      <c r="J9" s="282" t="s">
        <v>144</v>
      </c>
      <c r="K9" s="283"/>
      <c r="L9" s="283"/>
      <c r="M9" s="284"/>
    </row>
    <row r="10" spans="1:13">
      <c r="B10" s="59"/>
      <c r="C10" s="60"/>
      <c r="D10" s="60"/>
      <c r="E10" s="61"/>
      <c r="F10" s="59"/>
      <c r="G10" s="60"/>
      <c r="H10" s="60"/>
      <c r="I10" s="61"/>
      <c r="J10" s="60"/>
      <c r="K10" s="60"/>
      <c r="L10" s="60"/>
      <c r="M10" s="61"/>
    </row>
    <row r="11" spans="1:13">
      <c r="B11" s="62"/>
      <c r="C11" s="57"/>
      <c r="D11" s="57"/>
      <c r="E11" s="63"/>
      <c r="F11" s="62"/>
      <c r="G11" s="57"/>
      <c r="H11" s="57"/>
      <c r="I11" s="63"/>
      <c r="J11" s="57"/>
      <c r="K11" s="57"/>
      <c r="L11" s="57"/>
      <c r="M11" s="63"/>
    </row>
    <row r="12" spans="1:13">
      <c r="B12" s="62"/>
      <c r="C12" s="57"/>
      <c r="D12" s="57"/>
      <c r="E12" s="63"/>
      <c r="F12" s="62"/>
      <c r="G12" s="57"/>
      <c r="H12" s="57"/>
      <c r="I12" s="63"/>
      <c r="J12" s="57"/>
      <c r="K12" s="57"/>
      <c r="L12" s="57"/>
      <c r="M12" s="63"/>
    </row>
    <row r="13" spans="1:13">
      <c r="B13" s="62"/>
      <c r="C13" s="57"/>
      <c r="D13" s="57"/>
      <c r="E13" s="63"/>
      <c r="F13" s="62"/>
      <c r="G13" s="57"/>
      <c r="H13" s="57"/>
      <c r="I13" s="63"/>
      <c r="J13" s="57"/>
      <c r="K13" s="57"/>
      <c r="L13" s="57"/>
      <c r="M13" s="63"/>
    </row>
    <row r="14" spans="1:13">
      <c r="B14" s="62"/>
      <c r="C14" s="57"/>
      <c r="D14" s="57"/>
      <c r="E14" s="63"/>
      <c r="F14" s="62"/>
      <c r="G14" s="57"/>
      <c r="H14" s="57"/>
      <c r="I14" s="63"/>
      <c r="J14" s="57"/>
      <c r="K14" s="57"/>
      <c r="L14" s="57"/>
      <c r="M14" s="63"/>
    </row>
    <row r="15" spans="1:13">
      <c r="B15" s="62"/>
      <c r="C15" s="57"/>
      <c r="D15" s="57"/>
      <c r="E15" s="63"/>
      <c r="F15" s="62"/>
      <c r="G15" s="57"/>
      <c r="H15" s="57"/>
      <c r="I15" s="63"/>
      <c r="J15" s="57"/>
      <c r="K15" s="57"/>
      <c r="L15" s="57"/>
      <c r="M15" s="63"/>
    </row>
    <row r="16" spans="1:13">
      <c r="B16" s="62"/>
      <c r="C16" s="57"/>
      <c r="D16" s="57"/>
      <c r="E16" s="63"/>
      <c r="F16" s="62"/>
      <c r="G16" s="57"/>
      <c r="H16" s="57"/>
      <c r="I16" s="63"/>
      <c r="J16" s="57"/>
      <c r="K16" s="57"/>
      <c r="L16" s="57"/>
      <c r="M16" s="63"/>
    </row>
    <row r="17" spans="2:13">
      <c r="B17" s="62"/>
      <c r="C17" s="57"/>
      <c r="D17" s="57"/>
      <c r="E17" s="63"/>
      <c r="F17" s="62"/>
      <c r="G17" s="57"/>
      <c r="H17" s="57"/>
      <c r="I17" s="63"/>
      <c r="J17" s="57"/>
      <c r="K17" s="57"/>
      <c r="L17" s="57"/>
      <c r="M17" s="63"/>
    </row>
    <row r="18" spans="2:13">
      <c r="B18" s="62"/>
      <c r="C18" s="57"/>
      <c r="D18" s="57"/>
      <c r="E18" s="63"/>
      <c r="F18" s="62"/>
      <c r="G18" s="57"/>
      <c r="H18" s="57"/>
      <c r="I18" s="63"/>
      <c r="J18" s="57"/>
      <c r="K18" s="57"/>
      <c r="L18" s="57"/>
      <c r="M18" s="63"/>
    </row>
    <row r="19" spans="2:13">
      <c r="B19" s="62"/>
      <c r="C19" s="57"/>
      <c r="D19" s="57"/>
      <c r="E19" s="63"/>
      <c r="F19" s="62"/>
      <c r="G19" s="57"/>
      <c r="H19" s="57"/>
      <c r="I19" s="63"/>
      <c r="J19" s="57"/>
      <c r="K19" s="57"/>
      <c r="L19" s="57"/>
      <c r="M19" s="63"/>
    </row>
    <row r="20" spans="2:13">
      <c r="B20" s="62"/>
      <c r="C20" s="57"/>
      <c r="D20" s="57"/>
      <c r="E20" s="63"/>
      <c r="F20" s="62"/>
      <c r="G20" s="57"/>
      <c r="H20" s="57"/>
      <c r="I20" s="63"/>
      <c r="J20" s="57"/>
      <c r="K20" s="57"/>
      <c r="L20" s="57"/>
      <c r="M20" s="63"/>
    </row>
    <row r="21" spans="2:13">
      <c r="B21" s="62"/>
      <c r="C21" s="57"/>
      <c r="D21" s="57"/>
      <c r="E21" s="63"/>
      <c r="F21" s="62"/>
      <c r="G21" s="57"/>
      <c r="H21" s="57"/>
      <c r="I21" s="63"/>
      <c r="J21" s="57"/>
      <c r="K21" s="57"/>
      <c r="L21" s="57"/>
      <c r="M21" s="63"/>
    </row>
    <row r="22" spans="2:13" ht="15.75" thickBot="1">
      <c r="B22" s="64"/>
      <c r="C22" s="65"/>
      <c r="D22" s="65"/>
      <c r="E22" s="66"/>
      <c r="F22" s="64"/>
      <c r="G22" s="65"/>
      <c r="H22" s="65"/>
      <c r="I22" s="66"/>
      <c r="J22" s="65"/>
      <c r="K22" s="65"/>
      <c r="L22" s="65"/>
      <c r="M22" s="66"/>
    </row>
    <row r="23" spans="2:13">
      <c r="B23" s="276" t="s">
        <v>151</v>
      </c>
      <c r="C23" s="277"/>
      <c r="D23" s="277"/>
      <c r="E23" s="277"/>
      <c r="F23" s="277"/>
      <c r="G23" s="277"/>
      <c r="H23" s="277"/>
      <c r="I23" s="277"/>
      <c r="J23" s="277"/>
      <c r="K23" s="277"/>
      <c r="L23" s="277"/>
      <c r="M23" s="278"/>
    </row>
    <row r="24" spans="2:13" ht="15.75" thickBot="1">
      <c r="B24" s="279"/>
      <c r="C24" s="280"/>
      <c r="D24" s="280"/>
      <c r="E24" s="280"/>
      <c r="F24" s="280"/>
      <c r="G24" s="280"/>
      <c r="H24" s="280"/>
      <c r="I24" s="280"/>
      <c r="J24" s="280"/>
      <c r="K24" s="280"/>
      <c r="L24" s="280"/>
      <c r="M24" s="281"/>
    </row>
  </sheetData>
  <mergeCells count="8">
    <mergeCell ref="B23:M24"/>
    <mergeCell ref="B2:E2"/>
    <mergeCell ref="F2:I2"/>
    <mergeCell ref="J2:M2"/>
    <mergeCell ref="B9:E9"/>
    <mergeCell ref="F9:I9"/>
    <mergeCell ref="J9:M9"/>
    <mergeCell ref="B8:M8"/>
  </mergeCells>
  <conditionalFormatting sqref="B5:M6">
    <cfRule type="aboveAverage" dxfId="46" priority="1"/>
  </conditionalFormatting>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sheetPr codeName="Feuil4"/>
  <dimension ref="A1:L50"/>
  <sheetViews>
    <sheetView workbookViewId="0">
      <selection activeCell="A18" sqref="A18"/>
    </sheetView>
  </sheetViews>
  <sheetFormatPr baseColWidth="10" defaultRowHeight="15.75"/>
  <cols>
    <col min="1" max="1" width="11.42578125" style="134"/>
    <col min="2" max="3" width="11.42578125" style="135"/>
    <col min="4" max="4" width="11.42578125" style="136"/>
    <col min="5" max="5" width="11.42578125" style="134"/>
    <col min="6" max="7" width="11.42578125" style="135"/>
    <col min="8" max="8" width="11.42578125" style="136"/>
    <col min="9" max="9" width="11.42578125" style="134"/>
    <col min="10" max="11" width="11.42578125" style="135"/>
    <col min="12" max="12" width="11.42578125" style="136"/>
  </cols>
  <sheetData>
    <row r="1" spans="1:12" ht="18.75">
      <c r="A1" s="291" t="s">
        <v>150</v>
      </c>
      <c r="B1" s="292"/>
      <c r="C1" s="292"/>
      <c r="D1" s="292"/>
      <c r="E1" s="292"/>
      <c r="F1" s="292"/>
      <c r="G1" s="292"/>
      <c r="H1" s="292"/>
      <c r="I1" s="292"/>
      <c r="J1" s="292"/>
      <c r="K1" s="292"/>
      <c r="L1" s="293"/>
    </row>
    <row r="2" spans="1:12">
      <c r="A2" s="288" t="s">
        <v>145</v>
      </c>
      <c r="B2" s="289"/>
      <c r="C2" s="289"/>
      <c r="D2" s="290"/>
      <c r="E2" s="288" t="s">
        <v>146</v>
      </c>
      <c r="F2" s="289"/>
      <c r="G2" s="289"/>
      <c r="H2" s="290"/>
      <c r="I2" s="288" t="s">
        <v>147</v>
      </c>
      <c r="J2" s="289"/>
      <c r="K2" s="289"/>
      <c r="L2" s="290"/>
    </row>
    <row r="3" spans="1:12">
      <c r="A3" s="137" t="s">
        <v>130</v>
      </c>
      <c r="B3" s="138" t="s">
        <v>131</v>
      </c>
      <c r="C3" s="138" t="s">
        <v>132</v>
      </c>
      <c r="D3" s="139" t="s">
        <v>133</v>
      </c>
      <c r="E3" s="137" t="s">
        <v>130</v>
      </c>
      <c r="F3" s="138" t="s">
        <v>131</v>
      </c>
      <c r="G3" s="138" t="s">
        <v>132</v>
      </c>
      <c r="H3" s="139" t="s">
        <v>133</v>
      </c>
      <c r="I3" s="137" t="s">
        <v>130</v>
      </c>
      <c r="J3" s="138" t="s">
        <v>131</v>
      </c>
      <c r="K3" s="138" t="s">
        <v>132</v>
      </c>
      <c r="L3" s="139" t="s">
        <v>133</v>
      </c>
    </row>
    <row r="4" spans="1:12">
      <c r="A4" s="130">
        <v>0.13333333333333333</v>
      </c>
      <c r="B4" s="131" t="e">
        <v>#DIV/0!</v>
      </c>
      <c r="C4" s="131" t="e">
        <v>#DIV/0!</v>
      </c>
      <c r="D4" s="132" t="e">
        <v>#DIV/0!</v>
      </c>
      <c r="E4" s="133">
        <v>0.1111111111111111</v>
      </c>
      <c r="F4" s="131">
        <v>0.17222222222222222</v>
      </c>
      <c r="G4" s="131">
        <v>0.21111111111111111</v>
      </c>
      <c r="H4" s="132">
        <v>0.21666666666666667</v>
      </c>
      <c r="I4" s="133">
        <v>4.4444444444444446E-2</v>
      </c>
      <c r="J4" s="131">
        <v>3.3333333333333333E-2</v>
      </c>
      <c r="K4" s="131" t="e">
        <v>#DIV/0!</v>
      </c>
      <c r="L4" s="132" t="e">
        <v>#DIV/0!</v>
      </c>
    </row>
    <row r="5" spans="1:12">
      <c r="A5" s="133">
        <v>0.18333333333333332</v>
      </c>
      <c r="B5" s="131">
        <v>0.16666666666666666</v>
      </c>
      <c r="C5" s="131" t="e">
        <v>#DIV/0!</v>
      </c>
      <c r="D5" s="132" t="e">
        <v>#DIV/0!</v>
      </c>
      <c r="E5" s="133">
        <v>5.5555555555555552E-2</v>
      </c>
      <c r="F5" s="131">
        <v>0.11666666666666667</v>
      </c>
      <c r="G5" s="131">
        <v>0.21111111111111111</v>
      </c>
      <c r="H5" s="132">
        <v>0.31111111111111112</v>
      </c>
      <c r="I5" s="133">
        <v>3.0555555555555558E-2</v>
      </c>
      <c r="J5" s="131">
        <v>1.6666666666666666E-2</v>
      </c>
      <c r="K5" s="131" t="e">
        <v>#DIV/0!</v>
      </c>
      <c r="L5" s="132">
        <v>0.33333333333333331</v>
      </c>
    </row>
    <row r="6" spans="1:12">
      <c r="A6" s="133">
        <v>0.18333333333333332</v>
      </c>
      <c r="B6" s="131">
        <v>0.3</v>
      </c>
      <c r="C6" s="131">
        <v>0.15</v>
      </c>
      <c r="D6" s="132">
        <v>0.36666666666666664</v>
      </c>
      <c r="E6" s="133">
        <v>0</v>
      </c>
      <c r="F6" s="131"/>
      <c r="G6" s="131">
        <v>0.19444444444444442</v>
      </c>
      <c r="H6" s="132">
        <v>0.14444444444444443</v>
      </c>
      <c r="I6" s="133">
        <v>0.52222222222222225</v>
      </c>
      <c r="J6" s="131">
        <v>6.1111111111111116E-2</v>
      </c>
      <c r="K6" s="131">
        <v>6.6666666666666666E-2</v>
      </c>
      <c r="L6" s="132">
        <v>0.21666666666666667</v>
      </c>
    </row>
    <row r="7" spans="1:12">
      <c r="A7" s="133">
        <v>0.35416666666666669</v>
      </c>
      <c r="B7" s="131"/>
      <c r="C7" s="131">
        <v>8.611111111111111E-2</v>
      </c>
      <c r="D7" s="132">
        <v>0.28888888888888886</v>
      </c>
      <c r="E7" s="133"/>
      <c r="F7" s="131"/>
      <c r="G7" s="131">
        <v>0.3611111111111111</v>
      </c>
      <c r="H7" s="132">
        <v>0.24444444444444444</v>
      </c>
      <c r="I7" s="133">
        <v>0.28888888888888886</v>
      </c>
      <c r="J7" s="131"/>
      <c r="K7" s="131">
        <v>0.1</v>
      </c>
      <c r="L7" s="132"/>
    </row>
    <row r="8" spans="1:12">
      <c r="A8" s="133">
        <v>0.05</v>
      </c>
      <c r="B8" s="131"/>
      <c r="C8" s="131"/>
      <c r="D8" s="132"/>
      <c r="E8" s="133"/>
      <c r="F8" s="131"/>
      <c r="G8" s="131"/>
      <c r="H8" s="132"/>
      <c r="I8" s="133">
        <v>0.2</v>
      </c>
      <c r="J8" s="131"/>
      <c r="K8" s="131"/>
      <c r="L8" s="132"/>
    </row>
    <row r="9" spans="1:12">
      <c r="A9" s="133">
        <v>9.1666666666666674E-2</v>
      </c>
      <c r="B9" s="131"/>
      <c r="C9" s="131"/>
      <c r="D9" s="132"/>
      <c r="E9" s="133"/>
      <c r="F9" s="131"/>
      <c r="G9" s="131"/>
      <c r="H9" s="132"/>
      <c r="I9" s="133"/>
      <c r="J9" s="131"/>
      <c r="K9" s="131"/>
      <c r="L9" s="132"/>
    </row>
    <row r="10" spans="1:12">
      <c r="A10" s="133"/>
      <c r="B10" s="131"/>
      <c r="C10" s="131"/>
      <c r="D10" s="132"/>
      <c r="E10" s="133"/>
      <c r="F10" s="131"/>
      <c r="G10" s="131"/>
      <c r="H10" s="132"/>
      <c r="I10" s="133"/>
      <c r="J10" s="131"/>
      <c r="K10" s="131"/>
      <c r="L10" s="132"/>
    </row>
    <row r="11" spans="1:12">
      <c r="A11" s="133"/>
      <c r="B11" s="131"/>
      <c r="C11" s="131"/>
      <c r="D11" s="132"/>
      <c r="E11" s="133"/>
      <c r="F11" s="131"/>
      <c r="G11" s="131"/>
      <c r="H11" s="132"/>
      <c r="I11" s="133"/>
      <c r="J11" s="131"/>
      <c r="K11" s="131"/>
      <c r="L11" s="132"/>
    </row>
    <row r="12" spans="1:12">
      <c r="A12" s="133"/>
      <c r="B12" s="131"/>
      <c r="C12" s="131"/>
      <c r="D12" s="132"/>
      <c r="E12" s="133"/>
      <c r="F12" s="131"/>
      <c r="G12" s="131"/>
      <c r="H12" s="132"/>
      <c r="I12" s="133"/>
      <c r="J12" s="131"/>
      <c r="K12" s="131"/>
      <c r="L12" s="132"/>
    </row>
    <row r="13" spans="1:12">
      <c r="A13" s="133"/>
      <c r="B13" s="131"/>
      <c r="C13" s="131"/>
      <c r="D13" s="132"/>
      <c r="E13" s="133"/>
      <c r="F13" s="131"/>
      <c r="G13" s="131"/>
      <c r="H13" s="132"/>
      <c r="I13" s="133"/>
      <c r="J13" s="131"/>
      <c r="K13" s="131"/>
      <c r="L13" s="132"/>
    </row>
    <row r="14" spans="1:12">
      <c r="A14" s="133"/>
      <c r="B14" s="131"/>
      <c r="C14" s="131"/>
      <c r="D14" s="132"/>
      <c r="E14" s="133"/>
      <c r="F14" s="131"/>
      <c r="G14" s="131"/>
      <c r="H14" s="132"/>
      <c r="I14" s="133"/>
      <c r="J14" s="131"/>
      <c r="K14" s="131"/>
      <c r="L14" s="132"/>
    </row>
    <row r="15" spans="1:12">
      <c r="A15" s="133"/>
      <c r="B15" s="131"/>
      <c r="C15" s="131"/>
      <c r="D15" s="132"/>
      <c r="E15" s="133"/>
      <c r="F15" s="131"/>
      <c r="G15" s="131"/>
      <c r="H15" s="132"/>
      <c r="I15" s="133"/>
      <c r="J15" s="131"/>
      <c r="K15" s="131"/>
      <c r="L15" s="132"/>
    </row>
    <row r="16" spans="1:12">
      <c r="A16" s="133"/>
      <c r="B16" s="131"/>
      <c r="C16" s="131"/>
      <c r="D16" s="132"/>
      <c r="E16" s="133"/>
      <c r="F16" s="131"/>
      <c r="G16" s="131"/>
      <c r="H16" s="132"/>
      <c r="I16" s="133"/>
      <c r="J16" s="131"/>
      <c r="K16" s="131"/>
      <c r="L16" s="132"/>
    </row>
    <row r="17" spans="1:12">
      <c r="A17" s="133"/>
      <c r="B17" s="131"/>
      <c r="C17" s="131"/>
      <c r="D17" s="132"/>
      <c r="E17" s="133"/>
      <c r="F17" s="131"/>
      <c r="G17" s="131"/>
      <c r="H17" s="132"/>
      <c r="I17" s="133"/>
      <c r="J17" s="131"/>
      <c r="K17" s="131"/>
      <c r="L17" s="132"/>
    </row>
    <row r="18" spans="1:12">
      <c r="A18" s="133"/>
      <c r="B18" s="131"/>
      <c r="C18" s="131"/>
      <c r="D18" s="132"/>
      <c r="E18" s="133"/>
      <c r="F18" s="131"/>
      <c r="G18" s="131"/>
      <c r="H18" s="132"/>
      <c r="I18" s="133"/>
      <c r="J18" s="131"/>
      <c r="K18" s="131"/>
      <c r="L18" s="132"/>
    </row>
    <row r="19" spans="1:12">
      <c r="A19" s="133"/>
      <c r="B19" s="131"/>
      <c r="C19" s="131"/>
      <c r="D19" s="132"/>
      <c r="E19" s="133"/>
      <c r="F19" s="131"/>
      <c r="G19" s="131"/>
      <c r="H19" s="132"/>
      <c r="I19" s="133"/>
      <c r="J19" s="131"/>
      <c r="K19" s="131"/>
      <c r="L19" s="132"/>
    </row>
    <row r="20" spans="1:12">
      <c r="A20" s="133"/>
      <c r="B20" s="131"/>
      <c r="C20" s="131"/>
      <c r="D20" s="132"/>
      <c r="E20" s="133"/>
      <c r="F20" s="131"/>
      <c r="G20" s="131"/>
      <c r="H20" s="132"/>
      <c r="I20" s="133"/>
      <c r="J20" s="131"/>
      <c r="K20" s="131"/>
      <c r="L20" s="132"/>
    </row>
    <row r="21" spans="1:12">
      <c r="A21" s="133"/>
      <c r="B21" s="131"/>
      <c r="C21" s="131"/>
      <c r="D21" s="132"/>
      <c r="E21" s="133"/>
      <c r="F21" s="131"/>
      <c r="G21" s="131"/>
      <c r="H21" s="132"/>
      <c r="I21" s="133"/>
      <c r="J21" s="131"/>
      <c r="K21" s="131"/>
      <c r="L21" s="132"/>
    </row>
    <row r="22" spans="1:12">
      <c r="A22" s="133"/>
      <c r="B22" s="131"/>
      <c r="C22" s="131"/>
      <c r="D22" s="132"/>
      <c r="E22" s="133"/>
      <c r="F22" s="131"/>
      <c r="G22" s="131"/>
      <c r="H22" s="132"/>
      <c r="I22" s="133"/>
      <c r="J22" s="131"/>
      <c r="K22" s="131"/>
      <c r="L22" s="132"/>
    </row>
    <row r="23" spans="1:12">
      <c r="A23" s="133"/>
      <c r="B23" s="131"/>
      <c r="C23" s="131"/>
      <c r="D23" s="132"/>
      <c r="E23" s="133"/>
      <c r="F23" s="131"/>
      <c r="G23" s="131"/>
      <c r="H23" s="132"/>
      <c r="I23" s="133"/>
      <c r="J23" s="131"/>
      <c r="K23" s="131"/>
      <c r="L23" s="132"/>
    </row>
    <row r="24" spans="1:12">
      <c r="A24" s="133"/>
      <c r="B24" s="131"/>
      <c r="C24" s="131"/>
      <c r="D24" s="132"/>
      <c r="E24" s="133"/>
      <c r="F24" s="131"/>
      <c r="G24" s="131"/>
      <c r="H24" s="132"/>
      <c r="I24" s="133"/>
      <c r="J24" s="131"/>
      <c r="K24" s="131"/>
      <c r="L24" s="132"/>
    </row>
    <row r="25" spans="1:12">
      <c r="A25" s="133"/>
      <c r="B25" s="131"/>
      <c r="C25" s="131"/>
      <c r="D25" s="132"/>
      <c r="E25" s="133"/>
      <c r="F25" s="131"/>
      <c r="G25" s="131"/>
      <c r="H25" s="132"/>
      <c r="I25" s="133"/>
      <c r="J25" s="131"/>
      <c r="K25" s="131"/>
      <c r="L25" s="132"/>
    </row>
    <row r="26" spans="1:12">
      <c r="A26" s="133"/>
      <c r="B26" s="131"/>
      <c r="C26" s="131"/>
      <c r="D26" s="132"/>
      <c r="E26" s="133"/>
      <c r="F26" s="131"/>
      <c r="G26" s="131"/>
      <c r="H26" s="132"/>
      <c r="I26" s="133"/>
      <c r="J26" s="131"/>
      <c r="K26" s="131"/>
      <c r="L26" s="132"/>
    </row>
    <row r="27" spans="1:12">
      <c r="A27" s="133"/>
      <c r="B27" s="131"/>
      <c r="C27" s="131"/>
      <c r="D27" s="132"/>
      <c r="E27" s="133"/>
      <c r="F27" s="131"/>
      <c r="G27" s="131"/>
      <c r="H27" s="132"/>
      <c r="I27" s="133"/>
      <c r="J27" s="131"/>
      <c r="K27" s="131"/>
      <c r="L27" s="132"/>
    </row>
    <row r="28" spans="1:12">
      <c r="A28" s="133"/>
      <c r="B28" s="131"/>
      <c r="C28" s="131"/>
      <c r="D28" s="132"/>
      <c r="E28" s="133"/>
      <c r="F28" s="131"/>
      <c r="G28" s="131"/>
      <c r="H28" s="132"/>
      <c r="I28" s="133"/>
      <c r="J28" s="131"/>
      <c r="K28" s="131"/>
      <c r="L28" s="132"/>
    </row>
    <row r="29" spans="1:12">
      <c r="A29" s="133"/>
      <c r="B29" s="131"/>
      <c r="C29" s="131"/>
      <c r="D29" s="132"/>
      <c r="E29" s="133"/>
      <c r="F29" s="131"/>
      <c r="G29" s="131"/>
      <c r="H29" s="132"/>
      <c r="I29" s="133"/>
      <c r="J29" s="131"/>
      <c r="K29" s="131"/>
      <c r="L29" s="132"/>
    </row>
    <row r="30" spans="1:12">
      <c r="A30" s="133"/>
      <c r="B30" s="131"/>
      <c r="C30" s="131"/>
      <c r="D30" s="132"/>
      <c r="E30" s="133"/>
      <c r="F30" s="131"/>
      <c r="G30" s="131"/>
      <c r="H30" s="132"/>
      <c r="I30" s="133"/>
      <c r="J30" s="131"/>
      <c r="K30" s="131"/>
      <c r="L30" s="132"/>
    </row>
    <row r="31" spans="1:12">
      <c r="A31" s="133"/>
      <c r="B31" s="131"/>
      <c r="C31" s="131"/>
      <c r="D31" s="132"/>
      <c r="E31" s="133"/>
      <c r="F31" s="131"/>
      <c r="G31" s="131"/>
      <c r="H31" s="132"/>
      <c r="I31" s="133"/>
      <c r="J31" s="131"/>
      <c r="K31" s="131"/>
      <c r="L31" s="132"/>
    </row>
    <row r="32" spans="1:12">
      <c r="A32" s="133"/>
      <c r="B32" s="131"/>
      <c r="C32" s="131"/>
      <c r="D32" s="132"/>
      <c r="E32" s="133"/>
      <c r="F32" s="131"/>
      <c r="G32" s="131"/>
      <c r="H32" s="132"/>
      <c r="I32" s="133"/>
      <c r="J32" s="131"/>
      <c r="K32" s="131"/>
      <c r="L32" s="132"/>
    </row>
    <row r="33" spans="1:12">
      <c r="A33" s="133"/>
      <c r="B33" s="131"/>
      <c r="C33" s="131"/>
      <c r="D33" s="132"/>
      <c r="E33" s="133"/>
      <c r="F33" s="131"/>
      <c r="G33" s="131"/>
      <c r="H33" s="132"/>
      <c r="I33" s="133"/>
      <c r="J33" s="131"/>
      <c r="K33" s="131"/>
      <c r="L33" s="132"/>
    </row>
    <row r="34" spans="1:12">
      <c r="A34" s="133"/>
      <c r="B34" s="131"/>
      <c r="C34" s="131"/>
      <c r="D34" s="132"/>
      <c r="E34" s="133"/>
      <c r="F34" s="131"/>
      <c r="G34" s="131"/>
      <c r="H34" s="132"/>
      <c r="I34" s="133"/>
      <c r="J34" s="131"/>
      <c r="K34" s="131"/>
      <c r="L34" s="132"/>
    </row>
    <row r="35" spans="1:12">
      <c r="A35" s="133"/>
      <c r="B35" s="131"/>
      <c r="C35" s="131"/>
      <c r="D35" s="132"/>
      <c r="E35" s="133"/>
      <c r="F35" s="131"/>
      <c r="G35" s="131"/>
      <c r="H35" s="132"/>
      <c r="I35" s="133"/>
      <c r="J35" s="131"/>
      <c r="K35" s="131"/>
      <c r="L35" s="132"/>
    </row>
    <row r="36" spans="1:12">
      <c r="A36" s="133"/>
      <c r="B36" s="131"/>
      <c r="C36" s="131"/>
      <c r="D36" s="132"/>
      <c r="E36" s="133"/>
      <c r="F36" s="131"/>
      <c r="G36" s="131"/>
      <c r="H36" s="132"/>
      <c r="I36" s="133"/>
      <c r="J36" s="131"/>
      <c r="K36" s="131"/>
      <c r="L36" s="132"/>
    </row>
    <row r="37" spans="1:12">
      <c r="A37" s="133"/>
      <c r="B37" s="131"/>
      <c r="C37" s="131"/>
      <c r="D37" s="132"/>
      <c r="E37" s="133"/>
      <c r="F37" s="131"/>
      <c r="G37" s="131"/>
      <c r="H37" s="132"/>
      <c r="I37" s="133"/>
      <c r="J37" s="131"/>
      <c r="K37" s="131"/>
      <c r="L37" s="132"/>
    </row>
    <row r="38" spans="1:12">
      <c r="A38" s="133"/>
      <c r="B38" s="131"/>
      <c r="C38" s="131"/>
      <c r="D38" s="132"/>
      <c r="E38" s="133"/>
      <c r="F38" s="131"/>
      <c r="G38" s="131"/>
      <c r="H38" s="132"/>
      <c r="I38" s="133"/>
      <c r="J38" s="131"/>
      <c r="K38" s="131"/>
      <c r="L38" s="132"/>
    </row>
    <row r="39" spans="1:12">
      <c r="A39" s="133"/>
      <c r="B39" s="131"/>
      <c r="C39" s="131"/>
      <c r="D39" s="132"/>
      <c r="E39" s="133"/>
      <c r="F39" s="131"/>
      <c r="G39" s="131"/>
      <c r="H39" s="132"/>
      <c r="I39" s="133"/>
      <c r="J39" s="131"/>
      <c r="K39" s="131"/>
      <c r="L39" s="132"/>
    </row>
    <row r="40" spans="1:12">
      <c r="A40" s="133"/>
      <c r="B40" s="131"/>
      <c r="C40" s="131"/>
      <c r="D40" s="132"/>
      <c r="E40" s="133"/>
      <c r="F40" s="131"/>
      <c r="G40" s="131"/>
      <c r="H40" s="132"/>
      <c r="I40" s="133"/>
      <c r="J40" s="131"/>
      <c r="K40" s="131"/>
      <c r="L40" s="132"/>
    </row>
    <row r="41" spans="1:12">
      <c r="A41" s="133"/>
      <c r="B41" s="131"/>
      <c r="C41" s="131"/>
      <c r="D41" s="132"/>
      <c r="E41" s="133"/>
      <c r="F41" s="131"/>
      <c r="G41" s="131"/>
      <c r="H41" s="132"/>
      <c r="I41" s="133"/>
      <c r="J41" s="131"/>
      <c r="K41" s="131"/>
      <c r="L41" s="132"/>
    </row>
    <row r="42" spans="1:12">
      <c r="A42" s="133"/>
      <c r="B42" s="131"/>
      <c r="C42" s="131"/>
      <c r="D42" s="132"/>
      <c r="E42" s="133"/>
      <c r="F42" s="131"/>
      <c r="G42" s="131"/>
      <c r="H42" s="132"/>
      <c r="I42" s="133"/>
      <c r="J42" s="131"/>
      <c r="K42" s="131"/>
      <c r="L42" s="132"/>
    </row>
    <row r="43" spans="1:12">
      <c r="A43" s="133"/>
      <c r="B43" s="131"/>
      <c r="C43" s="131"/>
      <c r="D43" s="132"/>
      <c r="E43" s="133"/>
      <c r="F43" s="131"/>
      <c r="G43" s="131"/>
      <c r="H43" s="132"/>
      <c r="I43" s="133"/>
      <c r="J43" s="131"/>
      <c r="K43" s="131"/>
      <c r="L43" s="132"/>
    </row>
    <row r="44" spans="1:12">
      <c r="A44" s="133"/>
      <c r="B44" s="131"/>
      <c r="C44" s="131"/>
      <c r="D44" s="132"/>
      <c r="E44" s="133"/>
      <c r="F44" s="131"/>
      <c r="G44" s="131"/>
      <c r="H44" s="132"/>
      <c r="I44" s="133"/>
      <c r="J44" s="131"/>
      <c r="K44" s="131"/>
      <c r="L44" s="132"/>
    </row>
    <row r="45" spans="1:12">
      <c r="A45" s="133"/>
      <c r="B45" s="131"/>
      <c r="C45" s="131"/>
      <c r="D45" s="132"/>
      <c r="E45" s="133"/>
      <c r="F45" s="131"/>
      <c r="G45" s="131"/>
      <c r="H45" s="132"/>
      <c r="I45" s="133"/>
      <c r="J45" s="131"/>
      <c r="K45" s="131"/>
      <c r="L45" s="132"/>
    </row>
    <row r="46" spans="1:12">
      <c r="A46" s="133"/>
      <c r="B46" s="131"/>
      <c r="C46" s="131"/>
      <c r="D46" s="132"/>
      <c r="E46" s="133"/>
      <c r="F46" s="131"/>
      <c r="G46" s="131"/>
      <c r="H46" s="132"/>
      <c r="I46" s="133"/>
      <c r="J46" s="131"/>
      <c r="K46" s="131"/>
      <c r="L46" s="132"/>
    </row>
    <row r="47" spans="1:12">
      <c r="A47" s="133"/>
      <c r="B47" s="131"/>
      <c r="C47" s="131"/>
      <c r="D47" s="132"/>
      <c r="E47" s="133"/>
      <c r="F47" s="131"/>
      <c r="G47" s="131"/>
      <c r="H47" s="132"/>
      <c r="I47" s="133"/>
      <c r="J47" s="131"/>
      <c r="K47" s="131"/>
      <c r="L47" s="132"/>
    </row>
    <row r="48" spans="1:12">
      <c r="A48" s="133"/>
      <c r="B48" s="131"/>
      <c r="C48" s="131"/>
      <c r="D48" s="132"/>
      <c r="E48" s="133"/>
      <c r="F48" s="131"/>
      <c r="G48" s="131"/>
      <c r="H48" s="132"/>
      <c r="I48" s="133"/>
      <c r="J48" s="131"/>
      <c r="K48" s="131"/>
      <c r="L48" s="132"/>
    </row>
    <row r="49" spans="1:12">
      <c r="A49" s="133"/>
      <c r="B49" s="131"/>
      <c r="C49" s="131"/>
      <c r="D49" s="132"/>
      <c r="E49" s="133"/>
      <c r="F49" s="131"/>
      <c r="G49" s="131"/>
      <c r="H49" s="132"/>
      <c r="I49" s="133"/>
      <c r="J49" s="131"/>
      <c r="K49" s="131"/>
      <c r="L49" s="132"/>
    </row>
    <row r="50" spans="1:12">
      <c r="A50" s="133"/>
      <c r="B50" s="131"/>
      <c r="C50" s="131"/>
      <c r="D50" s="132"/>
      <c r="E50" s="133"/>
      <c r="F50" s="131"/>
      <c r="G50" s="131"/>
      <c r="H50" s="132"/>
      <c r="I50" s="133"/>
      <c r="J50" s="131"/>
      <c r="K50" s="131"/>
      <c r="L50" s="132"/>
    </row>
  </sheetData>
  <mergeCells count="4">
    <mergeCell ref="A2:D2"/>
    <mergeCell ref="E2:H2"/>
    <mergeCell ref="I2:L2"/>
    <mergeCell ref="A1:L1"/>
  </mergeCells>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vt:i4>
      </vt:variant>
    </vt:vector>
  </HeadingPairs>
  <TitlesOfParts>
    <vt:vector size="11" baseType="lpstr">
      <vt:lpstr>import-export</vt:lpstr>
      <vt:lpstr>Bordereau IE</vt:lpstr>
      <vt:lpstr>mm</vt:lpstr>
      <vt:lpstr>Bordereau mm</vt:lpstr>
      <vt:lpstr>frais généraux</vt:lpstr>
      <vt:lpstr>Bordereau FG</vt:lpstr>
      <vt:lpstr>tableau général</vt:lpstr>
      <vt:lpstr>magasin</vt:lpstr>
      <vt:lpstr>TB indicateur de performance</vt:lpstr>
      <vt:lpstr>Histo Iindicateur Performance</vt:lpstr>
      <vt:lpstr>commande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2014-04-08T07:50:12Z</dcterms:created>
  <dcterms:modified xsi:type="dcterms:W3CDTF">2014-04-27T11:50:55Z</dcterms:modified>
</cp:coreProperties>
</file>