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240" yWindow="75" windowWidth="19320" windowHeight="7260" tabRatio="796" activeTab="5"/>
  </bookViews>
  <sheets>
    <sheet name="import-export" sheetId="1" r:id="rId1"/>
    <sheet name="mm" sheetId="3" r:id="rId2"/>
    <sheet name="frais généraux" sheetId="2" r:id="rId3"/>
    <sheet name="magasin" sheetId="5" r:id="rId4"/>
    <sheet name="TB indicateur préventif" sheetId="13" r:id="rId5"/>
    <sheet name="TB indicateur de performance" sheetId="14" r:id="rId6"/>
  </sheets>
  <definedNames>
    <definedName name="commande">'import-export'!$A:$A</definedName>
  </definedNames>
  <calcPr calcId="124519"/>
</workbook>
</file>

<file path=xl/calcChain.xml><?xml version="1.0" encoding="utf-8"?>
<calcChain xmlns="http://schemas.openxmlformats.org/spreadsheetml/2006/main">
  <c r="M6" i="14"/>
  <c r="M5"/>
  <c r="M4"/>
  <c r="L6"/>
  <c r="L5"/>
  <c r="L4"/>
  <c r="K6"/>
  <c r="K5"/>
  <c r="K4"/>
  <c r="J6"/>
  <c r="J5"/>
  <c r="J4"/>
  <c r="I6"/>
  <c r="I5"/>
  <c r="I4"/>
  <c r="H6"/>
  <c r="H5"/>
  <c r="H4"/>
  <c r="G6"/>
  <c r="G5"/>
  <c r="G4"/>
  <c r="F6"/>
  <c r="F5"/>
  <c r="F4"/>
  <c r="Z6" i="2"/>
  <c r="Z7"/>
  <c r="Z8"/>
  <c r="Z9"/>
  <c r="Z10"/>
  <c r="Z11"/>
  <c r="Z12"/>
  <c r="Z13"/>
  <c r="Z14"/>
  <c r="Z15"/>
  <c r="Z16"/>
  <c r="Z17"/>
  <c r="Z18"/>
  <c r="Z19"/>
  <c r="Z20"/>
  <c r="Z21"/>
  <c r="Z22"/>
  <c r="Z23"/>
  <c r="Z24"/>
  <c r="Z25"/>
  <c r="Z26"/>
  <c r="Z27"/>
  <c r="Z28"/>
  <c r="Z29"/>
  <c r="Z30"/>
  <c r="Z31"/>
  <c r="Z32"/>
  <c r="Z33"/>
  <c r="Z34"/>
  <c r="Z35"/>
  <c r="Z36"/>
  <c r="Z37"/>
  <c r="Z38"/>
  <c r="Z39"/>
  <c r="Z40"/>
  <c r="Z41"/>
  <c r="Z42"/>
  <c r="Z43"/>
  <c r="Z44"/>
  <c r="Z45"/>
  <c r="Z46"/>
  <c r="Z47"/>
  <c r="Z48"/>
  <c r="Z49"/>
  <c r="Z50"/>
  <c r="Z51"/>
  <c r="Z52"/>
  <c r="Z53"/>
  <c r="Z54"/>
  <c r="Z55"/>
  <c r="Z56"/>
  <c r="Z57"/>
  <c r="Z58"/>
  <c r="Z59"/>
  <c r="Z60"/>
  <c r="Z61"/>
  <c r="Z62"/>
  <c r="Z63"/>
  <c r="Z64"/>
  <c r="Z65"/>
  <c r="Z66"/>
  <c r="Z67"/>
  <c r="Z68"/>
  <c r="Z69"/>
  <c r="Z70"/>
  <c r="Z71"/>
  <c r="Z72"/>
  <c r="Z73"/>
  <c r="Z74"/>
  <c r="Z75"/>
  <c r="Z76"/>
  <c r="Z77"/>
  <c r="Z78"/>
  <c r="Z79"/>
  <c r="Z80"/>
  <c r="Z81"/>
  <c r="Z82"/>
  <c r="Z83"/>
  <c r="Z84"/>
  <c r="Z85"/>
  <c r="Z86"/>
  <c r="Z87"/>
  <c r="Z88"/>
  <c r="Z89"/>
  <c r="Z90"/>
  <c r="Z91"/>
  <c r="Z92"/>
  <c r="Z93"/>
  <c r="Z94"/>
  <c r="Z95"/>
  <c r="Z96"/>
  <c r="Z97"/>
  <c r="Z98"/>
  <c r="Z99"/>
  <c r="Z100"/>
  <c r="Z101"/>
  <c r="Z102"/>
  <c r="Z103"/>
  <c r="Z104"/>
  <c r="Z105"/>
  <c r="Z106"/>
  <c r="Z107"/>
  <c r="Z108"/>
  <c r="Z109"/>
  <c r="Z110"/>
  <c r="Z111"/>
  <c r="Z112"/>
  <c r="Z113"/>
  <c r="Z114"/>
  <c r="Z115"/>
  <c r="Z116"/>
  <c r="Z117"/>
  <c r="Z118"/>
  <c r="Z119"/>
  <c r="Z120"/>
  <c r="Z121"/>
  <c r="Z122"/>
  <c r="Z123"/>
  <c r="Z124"/>
  <c r="Z125"/>
  <c r="Z126"/>
  <c r="Z127"/>
  <c r="Z128"/>
  <c r="Z129"/>
  <c r="Z130"/>
  <c r="Z131"/>
  <c r="Z132"/>
  <c r="Z133"/>
  <c r="Z134"/>
  <c r="Z135"/>
  <c r="Z136"/>
  <c r="Z137"/>
  <c r="Z138"/>
  <c r="Z139"/>
  <c r="Z140"/>
  <c r="Z141"/>
  <c r="Z142"/>
  <c r="Z143"/>
  <c r="Z144"/>
  <c r="Z145"/>
  <c r="Z146"/>
  <c r="Z147"/>
  <c r="Z148"/>
  <c r="Z149"/>
  <c r="Z150"/>
  <c r="Z151"/>
  <c r="Z152"/>
  <c r="Z153"/>
  <c r="Z154"/>
  <c r="Z155"/>
  <c r="Z156"/>
  <c r="Z157"/>
  <c r="Z158"/>
  <c r="Z159"/>
  <c r="Z160"/>
  <c r="Z161"/>
  <c r="Z162"/>
  <c r="Z163"/>
  <c r="Z164"/>
  <c r="Z165"/>
  <c r="Z166"/>
  <c r="Z167"/>
  <c r="Z168"/>
  <c r="Z169"/>
  <c r="Z170"/>
  <c r="Z171"/>
  <c r="Z172"/>
  <c r="Z173"/>
  <c r="Z174"/>
  <c r="Z175"/>
  <c r="Z176"/>
  <c r="Z177"/>
  <c r="Z178"/>
  <c r="Z179"/>
  <c r="Z180"/>
  <c r="Z181"/>
  <c r="Z182"/>
  <c r="Z5"/>
  <c r="Y6"/>
  <c r="Y7"/>
  <c r="Y8"/>
  <c r="Y9"/>
  <c r="Y10"/>
  <c r="Y11"/>
  <c r="Y12"/>
  <c r="Y13"/>
  <c r="Y14"/>
  <c r="Y15"/>
  <c r="Y16"/>
  <c r="Y17"/>
  <c r="Y18"/>
  <c r="Y19"/>
  <c r="Y20"/>
  <c r="Y21"/>
  <c r="Y22"/>
  <c r="Y23"/>
  <c r="Y24"/>
  <c r="Y25"/>
  <c r="Y26"/>
  <c r="Y27"/>
  <c r="Y28"/>
  <c r="Y29"/>
  <c r="Y30"/>
  <c r="Y31"/>
  <c r="Y32"/>
  <c r="Y33"/>
  <c r="Y34"/>
  <c r="Y35"/>
  <c r="Y36"/>
  <c r="Y37"/>
  <c r="Y38"/>
  <c r="Y39"/>
  <c r="Y40"/>
  <c r="Y41"/>
  <c r="Y42"/>
  <c r="Y43"/>
  <c r="Y44"/>
  <c r="Y45"/>
  <c r="Y46"/>
  <c r="Y47"/>
  <c r="Y48"/>
  <c r="Y49"/>
  <c r="Y50"/>
  <c r="Y51"/>
  <c r="Y52"/>
  <c r="Y53"/>
  <c r="Y54"/>
  <c r="Y55"/>
  <c r="Y56"/>
  <c r="Y57"/>
  <c r="Y58"/>
  <c r="Y59"/>
  <c r="Y60"/>
  <c r="Y61"/>
  <c r="Y62"/>
  <c r="Y63"/>
  <c r="Y64"/>
  <c r="Y65"/>
  <c r="Y66"/>
  <c r="Y67"/>
  <c r="Y68"/>
  <c r="Y69"/>
  <c r="Y70"/>
  <c r="Y71"/>
  <c r="Y72"/>
  <c r="Y73"/>
  <c r="Y74"/>
  <c r="Y75"/>
  <c r="Y76"/>
  <c r="Y77"/>
  <c r="Y78"/>
  <c r="Y79"/>
  <c r="Y80"/>
  <c r="Y81"/>
  <c r="Y82"/>
  <c r="Y83"/>
  <c r="Y84"/>
  <c r="Y85"/>
  <c r="Y86"/>
  <c r="Y87"/>
  <c r="Y88"/>
  <c r="Y89"/>
  <c r="Y90"/>
  <c r="Y91"/>
  <c r="Y92"/>
  <c r="Y93"/>
  <c r="Y94"/>
  <c r="Y95"/>
  <c r="Y96"/>
  <c r="Y97"/>
  <c r="Y98"/>
  <c r="Y99"/>
  <c r="Y100"/>
  <c r="Y101"/>
  <c r="Y102"/>
  <c r="Y103"/>
  <c r="Y104"/>
  <c r="Y105"/>
  <c r="Y106"/>
  <c r="Y107"/>
  <c r="Y108"/>
  <c r="Y109"/>
  <c r="Y110"/>
  <c r="Y111"/>
  <c r="Y112"/>
  <c r="Y113"/>
  <c r="Y114"/>
  <c r="Y115"/>
  <c r="Y116"/>
  <c r="Y117"/>
  <c r="Y118"/>
  <c r="Y119"/>
  <c r="Y120"/>
  <c r="Y121"/>
  <c r="Y122"/>
  <c r="Y123"/>
  <c r="Y124"/>
  <c r="Y125"/>
  <c r="Y126"/>
  <c r="Y127"/>
  <c r="Y128"/>
  <c r="Y129"/>
  <c r="Y130"/>
  <c r="Y131"/>
  <c r="Y132"/>
  <c r="Y133"/>
  <c r="Y134"/>
  <c r="Y135"/>
  <c r="Y136"/>
  <c r="Y137"/>
  <c r="Y138"/>
  <c r="Y139"/>
  <c r="Y140"/>
  <c r="Y141"/>
  <c r="Y142"/>
  <c r="Y143"/>
  <c r="Y144"/>
  <c r="Y145"/>
  <c r="Y146"/>
  <c r="Y147"/>
  <c r="Y148"/>
  <c r="Y149"/>
  <c r="Y150"/>
  <c r="Y151"/>
  <c r="Y152"/>
  <c r="Y153"/>
  <c r="Y154"/>
  <c r="Y155"/>
  <c r="Y156"/>
  <c r="Y157"/>
  <c r="Y158"/>
  <c r="Y159"/>
  <c r="Y160"/>
  <c r="Y161"/>
  <c r="Y162"/>
  <c r="Y163"/>
  <c r="Y164"/>
  <c r="Y165"/>
  <c r="Y166"/>
  <c r="Y167"/>
  <c r="Y168"/>
  <c r="Y169"/>
  <c r="Y170"/>
  <c r="Y171"/>
  <c r="Y172"/>
  <c r="Y173"/>
  <c r="Y174"/>
  <c r="Y175"/>
  <c r="Y176"/>
  <c r="Y177"/>
  <c r="Y178"/>
  <c r="Y179"/>
  <c r="Y180"/>
  <c r="Y181"/>
  <c r="Y182"/>
  <c r="Y5"/>
  <c r="W6"/>
  <c r="W7"/>
  <c r="W8"/>
  <c r="W9"/>
  <c r="W10"/>
  <c r="W11"/>
  <c r="W12"/>
  <c r="W13"/>
  <c r="W14"/>
  <c r="W15"/>
  <c r="W16"/>
  <c r="W17"/>
  <c r="W18"/>
  <c r="W19"/>
  <c r="W20"/>
  <c r="W21"/>
  <c r="W22"/>
  <c r="W23"/>
  <c r="W24"/>
  <c r="W25"/>
  <c r="W26"/>
  <c r="W27"/>
  <c r="W28"/>
  <c r="W29"/>
  <c r="W30"/>
  <c r="W31"/>
  <c r="W32"/>
  <c r="W33"/>
  <c r="W34"/>
  <c r="W35"/>
  <c r="W36"/>
  <c r="W37"/>
  <c r="W38"/>
  <c r="W39"/>
  <c r="W40"/>
  <c r="W41"/>
  <c r="W42"/>
  <c r="W43"/>
  <c r="W44"/>
  <c r="W45"/>
  <c r="W46"/>
  <c r="W47"/>
  <c r="W48"/>
  <c r="W49"/>
  <c r="W50"/>
  <c r="W51"/>
  <c r="W52"/>
  <c r="W53"/>
  <c r="W54"/>
  <c r="W55"/>
  <c r="W56"/>
  <c r="W57"/>
  <c r="W58"/>
  <c r="W59"/>
  <c r="W60"/>
  <c r="W61"/>
  <c r="W62"/>
  <c r="W63"/>
  <c r="W64"/>
  <c r="W65"/>
  <c r="W66"/>
  <c r="W67"/>
  <c r="W68"/>
  <c r="W69"/>
  <c r="W70"/>
  <c r="W71"/>
  <c r="W72"/>
  <c r="W73"/>
  <c r="W74"/>
  <c r="W75"/>
  <c r="W76"/>
  <c r="W77"/>
  <c r="W78"/>
  <c r="W79"/>
  <c r="W80"/>
  <c r="W81"/>
  <c r="W82"/>
  <c r="W83"/>
  <c r="W84"/>
  <c r="W85"/>
  <c r="W86"/>
  <c r="W87"/>
  <c r="W88"/>
  <c r="W89"/>
  <c r="W90"/>
  <c r="W91"/>
  <c r="W92"/>
  <c r="W93"/>
  <c r="W94"/>
  <c r="W95"/>
  <c r="W96"/>
  <c r="W97"/>
  <c r="W98"/>
  <c r="W99"/>
  <c r="W100"/>
  <c r="W101"/>
  <c r="W102"/>
  <c r="W103"/>
  <c r="W104"/>
  <c r="W105"/>
  <c r="W106"/>
  <c r="W107"/>
  <c r="W108"/>
  <c r="W109"/>
  <c r="W110"/>
  <c r="W111"/>
  <c r="W112"/>
  <c r="W113"/>
  <c r="W114"/>
  <c r="W115"/>
  <c r="W116"/>
  <c r="W117"/>
  <c r="W118"/>
  <c r="W119"/>
  <c r="W120"/>
  <c r="W121"/>
  <c r="W122"/>
  <c r="W123"/>
  <c r="W124"/>
  <c r="W125"/>
  <c r="W126"/>
  <c r="W127"/>
  <c r="W128"/>
  <c r="W129"/>
  <c r="W130"/>
  <c r="W131"/>
  <c r="W132"/>
  <c r="W133"/>
  <c r="W134"/>
  <c r="W135"/>
  <c r="W136"/>
  <c r="W137"/>
  <c r="W138"/>
  <c r="W139"/>
  <c r="W140"/>
  <c r="W141"/>
  <c r="W142"/>
  <c r="W143"/>
  <c r="W144"/>
  <c r="W145"/>
  <c r="W146"/>
  <c r="W147"/>
  <c r="W148"/>
  <c r="W149"/>
  <c r="W150"/>
  <c r="W151"/>
  <c r="W152"/>
  <c r="W153"/>
  <c r="W154"/>
  <c r="W155"/>
  <c r="W156"/>
  <c r="W157"/>
  <c r="W158"/>
  <c r="W159"/>
  <c r="W160"/>
  <c r="W161"/>
  <c r="W162"/>
  <c r="W163"/>
  <c r="W164"/>
  <c r="W165"/>
  <c r="W166"/>
  <c r="W167"/>
  <c r="W168"/>
  <c r="W169"/>
  <c r="W170"/>
  <c r="W171"/>
  <c r="W172"/>
  <c r="W173"/>
  <c r="W174"/>
  <c r="W175"/>
  <c r="W176"/>
  <c r="W177"/>
  <c r="W178"/>
  <c r="W179"/>
  <c r="W180"/>
  <c r="W181"/>
  <c r="W182"/>
  <c r="W5"/>
  <c r="Z6" i="3"/>
  <c r="Z7"/>
  <c r="Z8"/>
  <c r="Z9"/>
  <c r="Z10"/>
  <c r="Z11"/>
  <c r="Z12"/>
  <c r="Z13"/>
  <c r="Z14"/>
  <c r="Z15"/>
  <c r="Z16"/>
  <c r="Z17"/>
  <c r="Z18"/>
  <c r="Z19"/>
  <c r="Z20"/>
  <c r="Z21"/>
  <c r="Z22"/>
  <c r="Z23"/>
  <c r="Z24"/>
  <c r="Z25"/>
  <c r="Z26"/>
  <c r="Z27"/>
  <c r="Z28"/>
  <c r="Z29"/>
  <c r="Z30"/>
  <c r="Z31"/>
  <c r="Z32"/>
  <c r="Z33"/>
  <c r="Z34"/>
  <c r="Z35"/>
  <c r="Z36"/>
  <c r="Z37"/>
  <c r="Z38"/>
  <c r="Z39"/>
  <c r="Z40"/>
  <c r="Z41"/>
  <c r="Z42"/>
  <c r="Z43"/>
  <c r="Z44"/>
  <c r="Z45"/>
  <c r="Z46"/>
  <c r="Z47"/>
  <c r="Z48"/>
  <c r="Z49"/>
  <c r="Z50"/>
  <c r="Z51"/>
  <c r="Z52"/>
  <c r="Z53"/>
  <c r="Z54"/>
  <c r="Z55"/>
  <c r="Z56"/>
  <c r="Z57"/>
  <c r="Z58"/>
  <c r="Z59"/>
  <c r="Z60"/>
  <c r="Z61"/>
  <c r="Z62"/>
  <c r="Z63"/>
  <c r="Z64"/>
  <c r="Z65"/>
  <c r="Z66"/>
  <c r="Z67"/>
  <c r="Z68"/>
  <c r="Z69"/>
  <c r="Z70"/>
  <c r="Z71"/>
  <c r="Z72"/>
  <c r="Z73"/>
  <c r="Z74"/>
  <c r="Z75"/>
  <c r="Z76"/>
  <c r="Z77"/>
  <c r="Z78"/>
  <c r="Z79"/>
  <c r="Z80"/>
  <c r="Z81"/>
  <c r="Z82"/>
  <c r="Z83"/>
  <c r="Z84"/>
  <c r="Z85"/>
  <c r="Z86"/>
  <c r="Z87"/>
  <c r="Z88"/>
  <c r="Z89"/>
  <c r="Z90"/>
  <c r="Z91"/>
  <c r="Z92"/>
  <c r="Z93"/>
  <c r="Z94"/>
  <c r="Z95"/>
  <c r="Z96"/>
  <c r="Z97"/>
  <c r="Z98"/>
  <c r="Z99"/>
  <c r="Z100"/>
  <c r="Z101"/>
  <c r="Z102"/>
  <c r="Z103"/>
  <c r="Z104"/>
  <c r="Z105"/>
  <c r="Z106"/>
  <c r="Z107"/>
  <c r="Z108"/>
  <c r="Z109"/>
  <c r="Z110"/>
  <c r="Z111"/>
  <c r="Z112"/>
  <c r="Z113"/>
  <c r="Z114"/>
  <c r="Z115"/>
  <c r="Z116"/>
  <c r="Z117"/>
  <c r="Z118"/>
  <c r="Z119"/>
  <c r="Z120"/>
  <c r="Z121"/>
  <c r="Z122"/>
  <c r="Z123"/>
  <c r="Z124"/>
  <c r="Z125"/>
  <c r="Z126"/>
  <c r="Z127"/>
  <c r="Z128"/>
  <c r="Z129"/>
  <c r="Z130"/>
  <c r="Z131"/>
  <c r="Z132"/>
  <c r="Z133"/>
  <c r="Z134"/>
  <c r="Z135"/>
  <c r="Z136"/>
  <c r="Z137"/>
  <c r="Z138"/>
  <c r="Z139"/>
  <c r="Z140"/>
  <c r="Z141"/>
  <c r="Z142"/>
  <c r="Z143"/>
  <c r="Z144"/>
  <c r="Z145"/>
  <c r="Z146"/>
  <c r="Z147"/>
  <c r="Z148"/>
  <c r="Z149"/>
  <c r="Z150"/>
  <c r="Z151"/>
  <c r="Z152"/>
  <c r="Z153"/>
  <c r="Z154"/>
  <c r="Z155"/>
  <c r="Y6"/>
  <c r="Y7"/>
  <c r="Y8"/>
  <c r="Y9"/>
  <c r="Y10"/>
  <c r="Y11"/>
  <c r="Y12"/>
  <c r="Y13"/>
  <c r="Y14"/>
  <c r="Y15"/>
  <c r="Y16"/>
  <c r="Y17"/>
  <c r="Y18"/>
  <c r="Y19"/>
  <c r="Y20"/>
  <c r="Y21"/>
  <c r="Y22"/>
  <c r="Y23"/>
  <c r="Y24"/>
  <c r="Y25"/>
  <c r="Y26"/>
  <c r="Y27"/>
  <c r="Y28"/>
  <c r="Y29"/>
  <c r="Y30"/>
  <c r="Y31"/>
  <c r="Y32"/>
  <c r="Y33"/>
  <c r="Y34"/>
  <c r="Y35"/>
  <c r="Y36"/>
  <c r="Y37"/>
  <c r="Y38"/>
  <c r="Y39"/>
  <c r="Y40"/>
  <c r="Y41"/>
  <c r="Y42"/>
  <c r="Y43"/>
  <c r="Y44"/>
  <c r="Y45"/>
  <c r="Y46"/>
  <c r="Y47"/>
  <c r="Y48"/>
  <c r="Y49"/>
  <c r="Y50"/>
  <c r="Y51"/>
  <c r="Y52"/>
  <c r="Y53"/>
  <c r="Y54"/>
  <c r="Y55"/>
  <c r="Y56"/>
  <c r="Y57"/>
  <c r="Y58"/>
  <c r="Y59"/>
  <c r="Y60"/>
  <c r="Y61"/>
  <c r="Y62"/>
  <c r="Y63"/>
  <c r="Y64"/>
  <c r="Y65"/>
  <c r="Y66"/>
  <c r="Y67"/>
  <c r="Y68"/>
  <c r="Y69"/>
  <c r="Y70"/>
  <c r="Y71"/>
  <c r="Y72"/>
  <c r="Y73"/>
  <c r="Y74"/>
  <c r="Y75"/>
  <c r="Y76"/>
  <c r="Y77"/>
  <c r="Y78"/>
  <c r="Y79"/>
  <c r="Y80"/>
  <c r="Y81"/>
  <c r="Y82"/>
  <c r="Y83"/>
  <c r="Y84"/>
  <c r="Y85"/>
  <c r="Y86"/>
  <c r="Y87"/>
  <c r="Y88"/>
  <c r="Y89"/>
  <c r="Y90"/>
  <c r="Y91"/>
  <c r="Y92"/>
  <c r="Y93"/>
  <c r="Y94"/>
  <c r="Y95"/>
  <c r="Y96"/>
  <c r="Y97"/>
  <c r="Y98"/>
  <c r="Y99"/>
  <c r="Y100"/>
  <c r="Y101"/>
  <c r="Y102"/>
  <c r="Y103"/>
  <c r="Y104"/>
  <c r="Y105"/>
  <c r="Y106"/>
  <c r="Y107"/>
  <c r="Y108"/>
  <c r="Y109"/>
  <c r="Y110"/>
  <c r="Y111"/>
  <c r="Y112"/>
  <c r="Y113"/>
  <c r="Y114"/>
  <c r="Y115"/>
  <c r="Y116"/>
  <c r="Y117"/>
  <c r="Y118"/>
  <c r="Y119"/>
  <c r="Y120"/>
  <c r="Y121"/>
  <c r="Y122"/>
  <c r="Y123"/>
  <c r="Y124"/>
  <c r="Y125"/>
  <c r="Y126"/>
  <c r="Y127"/>
  <c r="Y128"/>
  <c r="Y129"/>
  <c r="Y130"/>
  <c r="Y131"/>
  <c r="Y132"/>
  <c r="Y133"/>
  <c r="Y134"/>
  <c r="Y135"/>
  <c r="Y136"/>
  <c r="Y137"/>
  <c r="Y138"/>
  <c r="Y139"/>
  <c r="Y140"/>
  <c r="Y141"/>
  <c r="Y142"/>
  <c r="Y143"/>
  <c r="Y144"/>
  <c r="Y145"/>
  <c r="Y146"/>
  <c r="Y147"/>
  <c r="Y148"/>
  <c r="Y149"/>
  <c r="Y150"/>
  <c r="Y151"/>
  <c r="Y152"/>
  <c r="Y153"/>
  <c r="Y154"/>
  <c r="Y155"/>
  <c r="Z5"/>
  <c r="Y5"/>
  <c r="E6" i="14"/>
  <c r="E5"/>
  <c r="E4"/>
  <c r="D6"/>
  <c r="D5"/>
  <c r="D4"/>
  <c r="C6"/>
  <c r="C5"/>
  <c r="C4"/>
  <c r="B6"/>
  <c r="B5"/>
  <c r="B4"/>
  <c r="Z6" i="1"/>
  <c r="Z7"/>
  <c r="Z8"/>
  <c r="Z9"/>
  <c r="Z10"/>
  <c r="Z11"/>
  <c r="Z12"/>
  <c r="Z13"/>
  <c r="Z14"/>
  <c r="Z15"/>
  <c r="Z16"/>
  <c r="Z17"/>
  <c r="Z18"/>
  <c r="Z19"/>
  <c r="Z20"/>
  <c r="Z21"/>
  <c r="Z22"/>
  <c r="Z23"/>
  <c r="Z24"/>
  <c r="Z25"/>
  <c r="Z26"/>
  <c r="Z27"/>
  <c r="Z28"/>
  <c r="Z29"/>
  <c r="Z30"/>
  <c r="Z31"/>
  <c r="Z32"/>
  <c r="Z33"/>
  <c r="Z34"/>
  <c r="Z35"/>
  <c r="Z36"/>
  <c r="Z37"/>
  <c r="Z38"/>
  <c r="Z39"/>
  <c r="Z40"/>
  <c r="Z41"/>
  <c r="Z42"/>
  <c r="Z43"/>
  <c r="Z44"/>
  <c r="Z45"/>
  <c r="Z46"/>
  <c r="Z47"/>
  <c r="Z48"/>
  <c r="Z49"/>
  <c r="Z50"/>
  <c r="Z51"/>
  <c r="Z52"/>
  <c r="Z53"/>
  <c r="Z54"/>
  <c r="Z55"/>
  <c r="Z56"/>
  <c r="Z57"/>
  <c r="Z58"/>
  <c r="Z59"/>
  <c r="Z60"/>
  <c r="Z61"/>
  <c r="Z62"/>
  <c r="Z63"/>
  <c r="Z64"/>
  <c r="Z65"/>
  <c r="Z66"/>
  <c r="Z67"/>
  <c r="Z68"/>
  <c r="Z69"/>
  <c r="Z70"/>
  <c r="Z71"/>
  <c r="Z72"/>
  <c r="Z73"/>
  <c r="Z74"/>
  <c r="Z75"/>
  <c r="Z76"/>
  <c r="Z5"/>
  <c r="Y6"/>
  <c r="Y7"/>
  <c r="Y8"/>
  <c r="Y9"/>
  <c r="Y10"/>
  <c r="Y11"/>
  <c r="Y12"/>
  <c r="Y13"/>
  <c r="Y14"/>
  <c r="Y15"/>
  <c r="Y16"/>
  <c r="Y17"/>
  <c r="Y18"/>
  <c r="Y19"/>
  <c r="Y20"/>
  <c r="Y21"/>
  <c r="Y22"/>
  <c r="Y23"/>
  <c r="Y24"/>
  <c r="Y25"/>
  <c r="Y26"/>
  <c r="Y27"/>
  <c r="Y28"/>
  <c r="Y29"/>
  <c r="Y30"/>
  <c r="Y31"/>
  <c r="Y32"/>
  <c r="Y33"/>
  <c r="Y34"/>
  <c r="Y35"/>
  <c r="Y36"/>
  <c r="Y37"/>
  <c r="Y38"/>
  <c r="Y39"/>
  <c r="Y40"/>
  <c r="Y41"/>
  <c r="Y42"/>
  <c r="Y43"/>
  <c r="Y44"/>
  <c r="Y45"/>
  <c r="Y46"/>
  <c r="Y47"/>
  <c r="Y48"/>
  <c r="Y49"/>
  <c r="Y50"/>
  <c r="Y51"/>
  <c r="Y52"/>
  <c r="Y53"/>
  <c r="Y54"/>
  <c r="Y55"/>
  <c r="Y56"/>
  <c r="Y57"/>
  <c r="Y58"/>
  <c r="Y59"/>
  <c r="Y60"/>
  <c r="Y61"/>
  <c r="Y62"/>
  <c r="Y63"/>
  <c r="Y64"/>
  <c r="Y65"/>
  <c r="Y66"/>
  <c r="Y67"/>
  <c r="Y68"/>
  <c r="Y69"/>
  <c r="Y70"/>
  <c r="Y71"/>
  <c r="Y72"/>
  <c r="Y73"/>
  <c r="Y74"/>
  <c r="Y75"/>
  <c r="Y76"/>
  <c r="Y5"/>
  <c r="W5"/>
  <c r="AD7"/>
  <c r="AD9"/>
  <c r="AD11"/>
  <c r="AD13"/>
  <c r="AD15"/>
  <c r="AD17"/>
  <c r="AD19"/>
  <c r="AD21"/>
  <c r="AD23"/>
  <c r="AD25"/>
  <c r="AD27"/>
  <c r="AD29"/>
  <c r="AD31"/>
  <c r="AD33"/>
  <c r="AD35"/>
  <c r="AD37"/>
  <c r="AD39"/>
  <c r="AD41"/>
  <c r="AD43"/>
  <c r="AD45"/>
  <c r="AD47"/>
  <c r="AD49"/>
  <c r="AD51"/>
  <c r="AD53"/>
  <c r="AD55"/>
  <c r="AD57"/>
  <c r="AD59"/>
  <c r="AD61"/>
  <c r="AD63"/>
  <c r="AD65"/>
  <c r="AD67"/>
  <c r="AD69"/>
  <c r="AD71"/>
  <c r="AD73"/>
  <c r="AD75"/>
  <c r="AD5"/>
  <c r="D6" i="3"/>
  <c r="D7"/>
  <c r="D8"/>
  <c r="D9"/>
  <c r="D10"/>
  <c r="D11"/>
  <c r="D12"/>
  <c r="D13"/>
  <c r="D14"/>
  <c r="D15"/>
  <c r="D16"/>
  <c r="D17"/>
  <c r="D18"/>
  <c r="D19"/>
  <c r="D20"/>
  <c r="D21"/>
  <c r="D22"/>
  <c r="D23"/>
  <c r="D24"/>
  <c r="D25"/>
  <c r="D26"/>
  <c r="D27"/>
  <c r="D28"/>
  <c r="D29"/>
  <c r="D30"/>
  <c r="D31"/>
  <c r="D32"/>
  <c r="D33"/>
  <c r="D34"/>
  <c r="D35"/>
  <c r="D36"/>
  <c r="D37"/>
  <c r="D38"/>
  <c r="D39"/>
  <c r="D40"/>
  <c r="D41"/>
  <c r="D42"/>
  <c r="D43"/>
  <c r="D44"/>
  <c r="D45"/>
  <c r="D46"/>
  <c r="D47"/>
  <c r="D48"/>
  <c r="D49"/>
  <c r="D50"/>
  <c r="D51"/>
  <c r="D52"/>
  <c r="D53"/>
  <c r="D54"/>
  <c r="D55"/>
  <c r="D56"/>
  <c r="D57"/>
  <c r="D58"/>
  <c r="D59"/>
  <c r="D60"/>
  <c r="D61"/>
  <c r="D62"/>
  <c r="D63"/>
  <c r="D64"/>
  <c r="D65"/>
  <c r="D66"/>
  <c r="D67"/>
  <c r="D68"/>
  <c r="D69"/>
  <c r="D70"/>
  <c r="D71"/>
  <c r="D72"/>
  <c r="D73"/>
  <c r="D74"/>
  <c r="D75"/>
  <c r="D76"/>
  <c r="D77"/>
  <c r="D78"/>
  <c r="D79"/>
  <c r="D80"/>
  <c r="D81"/>
  <c r="D82"/>
  <c r="D83"/>
  <c r="D84"/>
  <c r="D85"/>
  <c r="D86"/>
  <c r="D87"/>
  <c r="D88"/>
  <c r="D89"/>
  <c r="D90"/>
  <c r="D91"/>
  <c r="D92"/>
  <c r="D93"/>
  <c r="D94"/>
  <c r="D95"/>
  <c r="D96"/>
  <c r="D97"/>
  <c r="D98"/>
  <c r="D99"/>
  <c r="D100"/>
  <c r="D101"/>
  <c r="D102"/>
  <c r="D103"/>
  <c r="D104"/>
  <c r="D105"/>
  <c r="D106"/>
  <c r="D107"/>
  <c r="D108"/>
  <c r="D109"/>
  <c r="D110"/>
  <c r="D111"/>
  <c r="D112"/>
  <c r="D113"/>
  <c r="D114"/>
  <c r="D115"/>
  <c r="D116"/>
  <c r="D117"/>
  <c r="D118"/>
  <c r="D119"/>
  <c r="D120"/>
  <c r="D121"/>
  <c r="D122"/>
  <c r="D123"/>
  <c r="D124"/>
  <c r="D125"/>
  <c r="D126"/>
  <c r="D127"/>
  <c r="D128"/>
  <c r="D129"/>
  <c r="D130"/>
  <c r="D131"/>
  <c r="D132"/>
  <c r="D133"/>
  <c r="D134"/>
  <c r="D135"/>
  <c r="D136"/>
  <c r="D137"/>
  <c r="D138"/>
  <c r="D139"/>
  <c r="D140"/>
  <c r="D141"/>
  <c r="D142"/>
  <c r="D143"/>
  <c r="D144"/>
  <c r="D145"/>
  <c r="D146"/>
  <c r="D147"/>
  <c r="D148"/>
  <c r="D149"/>
  <c r="D150"/>
  <c r="D151"/>
  <c r="D152"/>
  <c r="D153"/>
  <c r="D154"/>
  <c r="D155"/>
  <c r="D5"/>
  <c r="H6" i="5" l="1"/>
  <c r="H7"/>
  <c r="H8"/>
  <c r="H9"/>
  <c r="H10"/>
  <c r="H11"/>
  <c r="H12"/>
  <c r="H13"/>
  <c r="H14"/>
  <c r="H15"/>
  <c r="H16"/>
  <c r="H17"/>
  <c r="H18"/>
  <c r="H19"/>
  <c r="H20"/>
  <c r="H21"/>
  <c r="H22"/>
  <c r="H23"/>
  <c r="H24"/>
  <c r="H25"/>
  <c r="H26"/>
  <c r="H27"/>
  <c r="H28"/>
  <c r="H29"/>
  <c r="H30"/>
  <c r="H31"/>
  <c r="H32"/>
  <c r="H33"/>
  <c r="H34"/>
  <c r="H35"/>
  <c r="H36"/>
  <c r="H37"/>
  <c r="H38"/>
  <c r="H39"/>
  <c r="H40"/>
  <c r="H41"/>
  <c r="H42"/>
  <c r="H43"/>
  <c r="H44"/>
  <c r="H45"/>
  <c r="H46"/>
  <c r="H47"/>
  <c r="H48"/>
  <c r="H49"/>
  <c r="H50"/>
  <c r="H51"/>
  <c r="H52"/>
  <c r="H53"/>
  <c r="H54"/>
  <c r="H55"/>
  <c r="H56"/>
  <c r="H57"/>
  <c r="H58"/>
  <c r="H59"/>
  <c r="H60"/>
  <c r="H61"/>
  <c r="H62"/>
  <c r="H63"/>
  <c r="H64"/>
  <c r="H65"/>
  <c r="H66"/>
  <c r="H67"/>
  <c r="H68"/>
  <c r="H69"/>
  <c r="H70"/>
  <c r="H71"/>
  <c r="H72"/>
  <c r="H73"/>
  <c r="H74"/>
  <c r="H75"/>
  <c r="H76"/>
  <c r="H77"/>
  <c r="H78"/>
  <c r="H79"/>
  <c r="H80"/>
  <c r="H81"/>
  <c r="H82"/>
  <c r="H83"/>
  <c r="H84"/>
  <c r="H85"/>
  <c r="H86"/>
  <c r="H87"/>
  <c r="H88"/>
  <c r="H89"/>
  <c r="H90"/>
  <c r="H91"/>
  <c r="H92"/>
  <c r="H93"/>
  <c r="H94"/>
  <c r="H95"/>
  <c r="H96"/>
  <c r="H97"/>
  <c r="H98"/>
  <c r="H99"/>
  <c r="H100"/>
  <c r="H101"/>
  <c r="H102"/>
  <c r="H103"/>
  <c r="H104"/>
  <c r="H105"/>
  <c r="H106"/>
  <c r="H107"/>
  <c r="H108"/>
  <c r="H109"/>
  <c r="H110"/>
  <c r="H111"/>
  <c r="H112"/>
  <c r="H113"/>
  <c r="H114"/>
  <c r="H115"/>
  <c r="H116"/>
  <c r="H117"/>
  <c r="H118"/>
  <c r="H119"/>
  <c r="H120"/>
  <c r="H121"/>
  <c r="H122"/>
  <c r="H123"/>
  <c r="H124"/>
  <c r="H125"/>
  <c r="H126"/>
  <c r="H127"/>
  <c r="H128"/>
  <c r="H129"/>
  <c r="H130"/>
  <c r="H131"/>
  <c r="H132"/>
  <c r="H133"/>
  <c r="H134"/>
  <c r="H135"/>
  <c r="H136"/>
  <c r="H137"/>
  <c r="H138"/>
  <c r="H139"/>
  <c r="H140"/>
  <c r="H141"/>
  <c r="H142"/>
  <c r="H143"/>
  <c r="H144"/>
  <c r="H145"/>
  <c r="H146"/>
  <c r="H147"/>
  <c r="H148"/>
  <c r="H149"/>
  <c r="H150"/>
  <c r="H151"/>
  <c r="H152"/>
  <c r="H153"/>
  <c r="H154"/>
  <c r="H155"/>
  <c r="H156"/>
  <c r="H157"/>
  <c r="H158"/>
  <c r="H159"/>
  <c r="H160"/>
  <c r="H161"/>
  <c r="H162"/>
  <c r="H163"/>
  <c r="H164"/>
  <c r="H5"/>
  <c r="F6" i="1"/>
  <c r="W6" s="1"/>
  <c r="F7"/>
  <c r="W7" s="1"/>
  <c r="F8"/>
  <c r="W8" s="1"/>
  <c r="F9"/>
  <c r="W9" s="1"/>
  <c r="F10"/>
  <c r="W10" s="1"/>
  <c r="F11"/>
  <c r="W11" s="1"/>
  <c r="F12"/>
  <c r="W12" s="1"/>
  <c r="F13"/>
  <c r="W13" s="1"/>
  <c r="R6" i="2"/>
  <c r="R7"/>
  <c r="R8"/>
  <c r="R9"/>
  <c r="R10"/>
  <c r="R11"/>
  <c r="R12"/>
  <c r="R13"/>
  <c r="R14"/>
  <c r="R15"/>
  <c r="R16"/>
  <c r="R17"/>
  <c r="R18"/>
  <c r="R19"/>
  <c r="R20"/>
  <c r="R21"/>
  <c r="R22"/>
  <c r="R23"/>
  <c r="R24"/>
  <c r="R25"/>
  <c r="R26"/>
  <c r="R27"/>
  <c r="R28"/>
  <c r="R29"/>
  <c r="R30"/>
  <c r="R31"/>
  <c r="R32"/>
  <c r="R33"/>
  <c r="R34"/>
  <c r="R35"/>
  <c r="R36"/>
  <c r="R37"/>
  <c r="R38"/>
  <c r="R39"/>
  <c r="R40"/>
  <c r="R41"/>
  <c r="R42"/>
  <c r="R43"/>
  <c r="R44"/>
  <c r="R45"/>
  <c r="R46"/>
  <c r="R47"/>
  <c r="R48"/>
  <c r="R49"/>
  <c r="R50"/>
  <c r="R51"/>
  <c r="R52"/>
  <c r="R53"/>
  <c r="R54"/>
  <c r="R55"/>
  <c r="R56"/>
  <c r="R57"/>
  <c r="R58"/>
  <c r="R59"/>
  <c r="R60"/>
  <c r="R61"/>
  <c r="R62"/>
  <c r="R63"/>
  <c r="R64"/>
  <c r="R65"/>
  <c r="R66"/>
  <c r="R67"/>
  <c r="R68"/>
  <c r="R69"/>
  <c r="R70"/>
  <c r="R71"/>
  <c r="R72"/>
  <c r="R73"/>
  <c r="R74"/>
  <c r="R75"/>
  <c r="R76"/>
  <c r="R77"/>
  <c r="R78"/>
  <c r="R79"/>
  <c r="R80"/>
  <c r="R81"/>
  <c r="R82"/>
  <c r="R83"/>
  <c r="R84"/>
  <c r="R85"/>
  <c r="R86"/>
  <c r="R87"/>
  <c r="R88"/>
  <c r="R89"/>
  <c r="R90"/>
  <c r="R91"/>
  <c r="R92"/>
  <c r="R93"/>
  <c r="R94"/>
  <c r="R95"/>
  <c r="R96"/>
  <c r="R97"/>
  <c r="R98"/>
  <c r="R99"/>
  <c r="R100"/>
  <c r="R101"/>
  <c r="R102"/>
  <c r="R103"/>
  <c r="R104"/>
  <c r="R105"/>
  <c r="R106"/>
  <c r="R107"/>
  <c r="R108"/>
  <c r="R109"/>
  <c r="R110"/>
  <c r="R111"/>
  <c r="R112"/>
  <c r="R113"/>
  <c r="R114"/>
  <c r="R115"/>
  <c r="R116"/>
  <c r="R117"/>
  <c r="R118"/>
  <c r="R119"/>
  <c r="R120"/>
  <c r="R121"/>
  <c r="R122"/>
  <c r="R123"/>
  <c r="R124"/>
  <c r="R125"/>
  <c r="R126"/>
  <c r="R127"/>
  <c r="R128"/>
  <c r="R129"/>
  <c r="R130"/>
  <c r="R131"/>
  <c r="R132"/>
  <c r="R133"/>
  <c r="R134"/>
  <c r="R135"/>
  <c r="R136"/>
  <c r="R137"/>
  <c r="R138"/>
  <c r="R139"/>
  <c r="R140"/>
  <c r="R141"/>
  <c r="R142"/>
  <c r="R143"/>
  <c r="R144"/>
  <c r="R145"/>
  <c r="R146"/>
  <c r="R147"/>
  <c r="R148"/>
  <c r="R149"/>
  <c r="R150"/>
  <c r="R151"/>
  <c r="R152"/>
  <c r="R153"/>
  <c r="R154"/>
  <c r="R155"/>
  <c r="R156"/>
  <c r="R157"/>
  <c r="R158"/>
  <c r="R159"/>
  <c r="R160"/>
  <c r="R161"/>
  <c r="R162"/>
  <c r="R163"/>
  <c r="R164"/>
  <c r="R165"/>
  <c r="R166"/>
  <c r="R167"/>
  <c r="R168"/>
  <c r="R169"/>
  <c r="R170"/>
  <c r="R171"/>
  <c r="R172"/>
  <c r="R173"/>
  <c r="R174"/>
  <c r="R175"/>
  <c r="R176"/>
  <c r="R177"/>
  <c r="R178"/>
  <c r="R179"/>
  <c r="R180"/>
  <c r="R181"/>
  <c r="R182"/>
  <c r="R5"/>
  <c r="I5" i="13" s="1"/>
  <c r="Q6" i="2"/>
  <c r="Q7"/>
  <c r="Q8"/>
  <c r="Q9"/>
  <c r="Q10"/>
  <c r="Q11"/>
  <c r="Q12"/>
  <c r="Q13"/>
  <c r="Q14"/>
  <c r="Q15"/>
  <c r="Q16"/>
  <c r="Q17"/>
  <c r="Q18"/>
  <c r="Q19"/>
  <c r="Q20"/>
  <c r="Q21"/>
  <c r="Q22"/>
  <c r="Q23"/>
  <c r="Q24"/>
  <c r="Q25"/>
  <c r="Q26"/>
  <c r="Q27"/>
  <c r="Q28"/>
  <c r="Q29"/>
  <c r="Q30"/>
  <c r="Q31"/>
  <c r="Q32"/>
  <c r="Q33"/>
  <c r="Q34"/>
  <c r="Q35"/>
  <c r="Q36"/>
  <c r="Q37"/>
  <c r="Q38"/>
  <c r="Q39"/>
  <c r="Q40"/>
  <c r="Q41"/>
  <c r="Q42"/>
  <c r="Q43"/>
  <c r="Q44"/>
  <c r="Q45"/>
  <c r="Q46"/>
  <c r="Q47"/>
  <c r="Q48"/>
  <c r="Q49"/>
  <c r="Q50"/>
  <c r="Q51"/>
  <c r="Q52"/>
  <c r="Q53"/>
  <c r="Q54"/>
  <c r="Q55"/>
  <c r="Q56"/>
  <c r="Q57"/>
  <c r="Q58"/>
  <c r="Q59"/>
  <c r="Q60"/>
  <c r="Q61"/>
  <c r="Q62"/>
  <c r="Q63"/>
  <c r="Q64"/>
  <c r="Q65"/>
  <c r="Q66"/>
  <c r="Q67"/>
  <c r="Q68"/>
  <c r="Q69"/>
  <c r="Q70"/>
  <c r="Q71"/>
  <c r="Q72"/>
  <c r="Q73"/>
  <c r="Q74"/>
  <c r="Q75"/>
  <c r="Q76"/>
  <c r="Q77"/>
  <c r="Q78"/>
  <c r="Q79"/>
  <c r="Q80"/>
  <c r="Q81"/>
  <c r="Q82"/>
  <c r="Q83"/>
  <c r="Q84"/>
  <c r="Q85"/>
  <c r="Q86"/>
  <c r="Q87"/>
  <c r="Q88"/>
  <c r="Q89"/>
  <c r="Q90"/>
  <c r="Q91"/>
  <c r="Q92"/>
  <c r="Q93"/>
  <c r="Q94"/>
  <c r="Q95"/>
  <c r="Q96"/>
  <c r="Q97"/>
  <c r="Q98"/>
  <c r="Q99"/>
  <c r="Q100"/>
  <c r="Q101"/>
  <c r="Q102"/>
  <c r="Q103"/>
  <c r="Q104"/>
  <c r="Q105"/>
  <c r="Q106"/>
  <c r="Q107"/>
  <c r="Q108"/>
  <c r="Q109"/>
  <c r="Q110"/>
  <c r="Q111"/>
  <c r="Q112"/>
  <c r="Q113"/>
  <c r="Q114"/>
  <c r="Q115"/>
  <c r="Q116"/>
  <c r="Q117"/>
  <c r="Q118"/>
  <c r="Q119"/>
  <c r="Q120"/>
  <c r="Q121"/>
  <c r="Q122"/>
  <c r="Q123"/>
  <c r="Q124"/>
  <c r="Q125"/>
  <c r="Q126"/>
  <c r="Q127"/>
  <c r="Q128"/>
  <c r="Q129"/>
  <c r="Q130"/>
  <c r="Q131"/>
  <c r="Q132"/>
  <c r="Q133"/>
  <c r="Q134"/>
  <c r="Q135"/>
  <c r="Q136"/>
  <c r="Q137"/>
  <c r="Q138"/>
  <c r="Q139"/>
  <c r="Q140"/>
  <c r="Q141"/>
  <c r="Q142"/>
  <c r="Q143"/>
  <c r="Q144"/>
  <c r="Q145"/>
  <c r="Q146"/>
  <c r="Q147"/>
  <c r="Q148"/>
  <c r="Q149"/>
  <c r="Q150"/>
  <c r="Q151"/>
  <c r="Q152"/>
  <c r="Q153"/>
  <c r="Q154"/>
  <c r="Q155"/>
  <c r="Q156"/>
  <c r="Q157"/>
  <c r="Q158"/>
  <c r="Q159"/>
  <c r="Q160"/>
  <c r="Q161"/>
  <c r="Q162"/>
  <c r="Q163"/>
  <c r="Q164"/>
  <c r="Q165"/>
  <c r="Q166"/>
  <c r="Q167"/>
  <c r="Q168"/>
  <c r="Q169"/>
  <c r="Q170"/>
  <c r="Q171"/>
  <c r="Q172"/>
  <c r="Q173"/>
  <c r="Q174"/>
  <c r="Q175"/>
  <c r="Q176"/>
  <c r="Q177"/>
  <c r="Q178"/>
  <c r="Q179"/>
  <c r="Q180"/>
  <c r="Q181"/>
  <c r="Q182"/>
  <c r="Q5"/>
  <c r="R6" i="3"/>
  <c r="R7"/>
  <c r="R8"/>
  <c r="R9"/>
  <c r="R10"/>
  <c r="R11"/>
  <c r="R12"/>
  <c r="R13"/>
  <c r="R14"/>
  <c r="R15"/>
  <c r="R16"/>
  <c r="R17"/>
  <c r="R18"/>
  <c r="R19"/>
  <c r="R20"/>
  <c r="R21"/>
  <c r="R22"/>
  <c r="R23"/>
  <c r="R24"/>
  <c r="R25"/>
  <c r="R26"/>
  <c r="R27"/>
  <c r="R28"/>
  <c r="R29"/>
  <c r="R30"/>
  <c r="R31"/>
  <c r="R32"/>
  <c r="R33"/>
  <c r="R34"/>
  <c r="R35"/>
  <c r="R36"/>
  <c r="R37"/>
  <c r="R38"/>
  <c r="R39"/>
  <c r="R40"/>
  <c r="R41"/>
  <c r="R42"/>
  <c r="R43"/>
  <c r="R44"/>
  <c r="R45"/>
  <c r="R46"/>
  <c r="R47"/>
  <c r="R48"/>
  <c r="R49"/>
  <c r="R50"/>
  <c r="R51"/>
  <c r="R52"/>
  <c r="R53"/>
  <c r="R54"/>
  <c r="R55"/>
  <c r="R56"/>
  <c r="R57"/>
  <c r="R58"/>
  <c r="R59"/>
  <c r="R60"/>
  <c r="R61"/>
  <c r="R62"/>
  <c r="R63"/>
  <c r="R64"/>
  <c r="R65"/>
  <c r="R66"/>
  <c r="R67"/>
  <c r="R68"/>
  <c r="R69"/>
  <c r="R70"/>
  <c r="R71"/>
  <c r="R72"/>
  <c r="R73"/>
  <c r="R74"/>
  <c r="R75"/>
  <c r="R76"/>
  <c r="R77"/>
  <c r="R78"/>
  <c r="R79"/>
  <c r="R80"/>
  <c r="R81"/>
  <c r="R82"/>
  <c r="R83"/>
  <c r="R84"/>
  <c r="R85"/>
  <c r="R86"/>
  <c r="R87"/>
  <c r="R88"/>
  <c r="R89"/>
  <c r="R90"/>
  <c r="R91"/>
  <c r="R92"/>
  <c r="R93"/>
  <c r="R94"/>
  <c r="R95"/>
  <c r="R96"/>
  <c r="R97"/>
  <c r="R98"/>
  <c r="R99"/>
  <c r="R100"/>
  <c r="R101"/>
  <c r="R102"/>
  <c r="R103"/>
  <c r="R104"/>
  <c r="R105"/>
  <c r="R106"/>
  <c r="R107"/>
  <c r="R108"/>
  <c r="R109"/>
  <c r="R110"/>
  <c r="R111"/>
  <c r="R112"/>
  <c r="R113"/>
  <c r="R114"/>
  <c r="R115"/>
  <c r="R116"/>
  <c r="R117"/>
  <c r="R118"/>
  <c r="R119"/>
  <c r="R120"/>
  <c r="R121"/>
  <c r="R122"/>
  <c r="R123"/>
  <c r="R124"/>
  <c r="R125"/>
  <c r="R126"/>
  <c r="R127"/>
  <c r="R128"/>
  <c r="R129"/>
  <c r="R130"/>
  <c r="R131"/>
  <c r="R132"/>
  <c r="R133"/>
  <c r="R134"/>
  <c r="R135"/>
  <c r="R136"/>
  <c r="R137"/>
  <c r="R138"/>
  <c r="R139"/>
  <c r="R140"/>
  <c r="R141"/>
  <c r="R142"/>
  <c r="R143"/>
  <c r="R144"/>
  <c r="R145"/>
  <c r="R146"/>
  <c r="R147"/>
  <c r="R148"/>
  <c r="R149"/>
  <c r="R150"/>
  <c r="R151"/>
  <c r="R152"/>
  <c r="R153"/>
  <c r="R154"/>
  <c r="R155"/>
  <c r="R5"/>
  <c r="Q6"/>
  <c r="Q7"/>
  <c r="Q8"/>
  <c r="Q9"/>
  <c r="Q10"/>
  <c r="Q11"/>
  <c r="Q12"/>
  <c r="Q13"/>
  <c r="Q14"/>
  <c r="Q15"/>
  <c r="Q16"/>
  <c r="Q17"/>
  <c r="Q18"/>
  <c r="Q19"/>
  <c r="Q20"/>
  <c r="Q21"/>
  <c r="Q22"/>
  <c r="Q23"/>
  <c r="Q24"/>
  <c r="Q25"/>
  <c r="Q26"/>
  <c r="Q27"/>
  <c r="Q28"/>
  <c r="Q29"/>
  <c r="Q30"/>
  <c r="Q31"/>
  <c r="Q32"/>
  <c r="Q33"/>
  <c r="Q34"/>
  <c r="Q35"/>
  <c r="Q36"/>
  <c r="Q37"/>
  <c r="Q38"/>
  <c r="Q39"/>
  <c r="Q40"/>
  <c r="Q41"/>
  <c r="Q42"/>
  <c r="Q43"/>
  <c r="Q44"/>
  <c r="Q45"/>
  <c r="Q46"/>
  <c r="Q47"/>
  <c r="Q48"/>
  <c r="Q49"/>
  <c r="Q50"/>
  <c r="Q51"/>
  <c r="Q52"/>
  <c r="Q53"/>
  <c r="Q54"/>
  <c r="Q55"/>
  <c r="Q56"/>
  <c r="Q57"/>
  <c r="Q58"/>
  <c r="Q59"/>
  <c r="Q60"/>
  <c r="Q61"/>
  <c r="Q62"/>
  <c r="Q63"/>
  <c r="Q64"/>
  <c r="Q65"/>
  <c r="Q66"/>
  <c r="Q67"/>
  <c r="Q68"/>
  <c r="Q69"/>
  <c r="Q70"/>
  <c r="Q71"/>
  <c r="Q72"/>
  <c r="Q73"/>
  <c r="Q74"/>
  <c r="Q75"/>
  <c r="Q76"/>
  <c r="Q77"/>
  <c r="Q78"/>
  <c r="Q79"/>
  <c r="Q80"/>
  <c r="Q81"/>
  <c r="Q82"/>
  <c r="Q83"/>
  <c r="Q84"/>
  <c r="Q85"/>
  <c r="Q86"/>
  <c r="Q87"/>
  <c r="Q88"/>
  <c r="Q89"/>
  <c r="Q90"/>
  <c r="Q91"/>
  <c r="Q92"/>
  <c r="Q93"/>
  <c r="Q94"/>
  <c r="Q95"/>
  <c r="Q96"/>
  <c r="Q97"/>
  <c r="Q98"/>
  <c r="Q99"/>
  <c r="Q100"/>
  <c r="Q101"/>
  <c r="Q102"/>
  <c r="Q103"/>
  <c r="Q104"/>
  <c r="Q105"/>
  <c r="Q106"/>
  <c r="Q107"/>
  <c r="Q108"/>
  <c r="Q109"/>
  <c r="Q110"/>
  <c r="Q111"/>
  <c r="Q112"/>
  <c r="Q113"/>
  <c r="Q114"/>
  <c r="Q115"/>
  <c r="Q116"/>
  <c r="Q117"/>
  <c r="Q118"/>
  <c r="Q119"/>
  <c r="Q120"/>
  <c r="Q121"/>
  <c r="Q122"/>
  <c r="Q123"/>
  <c r="Q124"/>
  <c r="Q125"/>
  <c r="Q126"/>
  <c r="Q127"/>
  <c r="Q128"/>
  <c r="Q129"/>
  <c r="Q130"/>
  <c r="Q131"/>
  <c r="Q132"/>
  <c r="Q133"/>
  <c r="Q134"/>
  <c r="Q135"/>
  <c r="Q136"/>
  <c r="Q137"/>
  <c r="Q138"/>
  <c r="Q139"/>
  <c r="Q140"/>
  <c r="Q141"/>
  <c r="Q142"/>
  <c r="Q143"/>
  <c r="Q144"/>
  <c r="Q145"/>
  <c r="Q146"/>
  <c r="Q147"/>
  <c r="Q148"/>
  <c r="Q149"/>
  <c r="Q150"/>
  <c r="Q151"/>
  <c r="Q152"/>
  <c r="Q153"/>
  <c r="Q154"/>
  <c r="Q155"/>
  <c r="Q5"/>
  <c r="D6" i="2"/>
  <c r="J6"/>
  <c r="K6" s="1"/>
  <c r="L6"/>
  <c r="T6"/>
  <c r="U6" s="1"/>
  <c r="AC6"/>
  <c r="AD6" s="1"/>
  <c r="D7"/>
  <c r="J7"/>
  <c r="K7" s="1"/>
  <c r="L7"/>
  <c r="T7"/>
  <c r="U7" s="1"/>
  <c r="AC7"/>
  <c r="AD7" s="1"/>
  <c r="D8"/>
  <c r="J8"/>
  <c r="K8" s="1"/>
  <c r="L8"/>
  <c r="T8"/>
  <c r="U8" s="1"/>
  <c r="AC8"/>
  <c r="AD8" s="1"/>
  <c r="D9"/>
  <c r="J9"/>
  <c r="K9" s="1"/>
  <c r="L9"/>
  <c r="T9"/>
  <c r="U9" s="1"/>
  <c r="AC9"/>
  <c r="AD9" s="1"/>
  <c r="D10"/>
  <c r="J10"/>
  <c r="K10" s="1"/>
  <c r="L10"/>
  <c r="T10"/>
  <c r="U10" s="1"/>
  <c r="AC10"/>
  <c r="AD10" s="1"/>
  <c r="D11"/>
  <c r="J11"/>
  <c r="K11" s="1"/>
  <c r="L11"/>
  <c r="T11"/>
  <c r="U11" s="1"/>
  <c r="AC11"/>
  <c r="AD11" s="1"/>
  <c r="D12"/>
  <c r="J12"/>
  <c r="K12" s="1"/>
  <c r="L12"/>
  <c r="T12"/>
  <c r="U12" s="1"/>
  <c r="AC12"/>
  <c r="AD12" s="1"/>
  <c r="D13"/>
  <c r="J13"/>
  <c r="K13" s="1"/>
  <c r="L13"/>
  <c r="T13"/>
  <c r="U13" s="1"/>
  <c r="AC13"/>
  <c r="AD13" s="1"/>
  <c r="D14"/>
  <c r="J14"/>
  <c r="K14" s="1"/>
  <c r="L14"/>
  <c r="T14"/>
  <c r="U14" s="1"/>
  <c r="AC14"/>
  <c r="AD14" s="1"/>
  <c r="D15"/>
  <c r="J15"/>
  <c r="K15" s="1"/>
  <c r="L15"/>
  <c r="T15"/>
  <c r="U15" s="1"/>
  <c r="AC15"/>
  <c r="AD15" s="1"/>
  <c r="D16"/>
  <c r="J16"/>
  <c r="K16" s="1"/>
  <c r="L16"/>
  <c r="T16"/>
  <c r="U16" s="1"/>
  <c r="AC16"/>
  <c r="AD16" s="1"/>
  <c r="D17"/>
  <c r="J17"/>
  <c r="K17" s="1"/>
  <c r="L17"/>
  <c r="T17"/>
  <c r="U17" s="1"/>
  <c r="AC17"/>
  <c r="AD17" s="1"/>
  <c r="D18"/>
  <c r="J18"/>
  <c r="K18" s="1"/>
  <c r="L18"/>
  <c r="T18"/>
  <c r="U18" s="1"/>
  <c r="AC18"/>
  <c r="AD18" s="1"/>
  <c r="D19"/>
  <c r="J19"/>
  <c r="K19" s="1"/>
  <c r="L19"/>
  <c r="T19"/>
  <c r="U19" s="1"/>
  <c r="AC19"/>
  <c r="AD19" s="1"/>
  <c r="D20"/>
  <c r="J20"/>
  <c r="K20" s="1"/>
  <c r="L20"/>
  <c r="T20"/>
  <c r="U20" s="1"/>
  <c r="AC20"/>
  <c r="AD20" s="1"/>
  <c r="D21"/>
  <c r="J21"/>
  <c r="K21" s="1"/>
  <c r="L21"/>
  <c r="T21"/>
  <c r="U21" s="1"/>
  <c r="AC21"/>
  <c r="AD21" s="1"/>
  <c r="D22"/>
  <c r="J22"/>
  <c r="K22" s="1"/>
  <c r="L22"/>
  <c r="T22"/>
  <c r="U22" s="1"/>
  <c r="AC22"/>
  <c r="AD22" s="1"/>
  <c r="D23"/>
  <c r="J23"/>
  <c r="K23" s="1"/>
  <c r="L23"/>
  <c r="T23"/>
  <c r="U23" s="1"/>
  <c r="AC23"/>
  <c r="AD23" s="1"/>
  <c r="D24"/>
  <c r="J24"/>
  <c r="K24" s="1"/>
  <c r="L24"/>
  <c r="T24"/>
  <c r="U24" s="1"/>
  <c r="AC24"/>
  <c r="AD24" s="1"/>
  <c r="D25"/>
  <c r="J25"/>
  <c r="K25" s="1"/>
  <c r="L25"/>
  <c r="T25"/>
  <c r="U25" s="1"/>
  <c r="AC25"/>
  <c r="AD25" s="1"/>
  <c r="D26"/>
  <c r="J26"/>
  <c r="K26" s="1"/>
  <c r="L26"/>
  <c r="T26"/>
  <c r="U26" s="1"/>
  <c r="AC26"/>
  <c r="AD26" s="1"/>
  <c r="D27"/>
  <c r="J27"/>
  <c r="K27" s="1"/>
  <c r="L27"/>
  <c r="T27"/>
  <c r="U27" s="1"/>
  <c r="AC27"/>
  <c r="AD27" s="1"/>
  <c r="D28"/>
  <c r="J28"/>
  <c r="K28" s="1"/>
  <c r="L28"/>
  <c r="T28"/>
  <c r="U28" s="1"/>
  <c r="AC28"/>
  <c r="AD28" s="1"/>
  <c r="D29"/>
  <c r="J29"/>
  <c r="K29" s="1"/>
  <c r="L29"/>
  <c r="T29"/>
  <c r="U29" s="1"/>
  <c r="AC29"/>
  <c r="AD29" s="1"/>
  <c r="D30"/>
  <c r="J30"/>
  <c r="K30" s="1"/>
  <c r="L30"/>
  <c r="T30"/>
  <c r="U30" s="1"/>
  <c r="AC30"/>
  <c r="AD30" s="1"/>
  <c r="D31"/>
  <c r="J31"/>
  <c r="K31" s="1"/>
  <c r="L31"/>
  <c r="T31"/>
  <c r="U31" s="1"/>
  <c r="AC31"/>
  <c r="AD31" s="1"/>
  <c r="D32"/>
  <c r="J32"/>
  <c r="K32" s="1"/>
  <c r="L32"/>
  <c r="T32"/>
  <c r="U32" s="1"/>
  <c r="AC32"/>
  <c r="AD32" s="1"/>
  <c r="D33"/>
  <c r="J33"/>
  <c r="K33" s="1"/>
  <c r="L33"/>
  <c r="T33"/>
  <c r="U33" s="1"/>
  <c r="AC33"/>
  <c r="AD33" s="1"/>
  <c r="D34"/>
  <c r="J34"/>
  <c r="K34" s="1"/>
  <c r="L34"/>
  <c r="T34"/>
  <c r="U34" s="1"/>
  <c r="AC34"/>
  <c r="AD34" s="1"/>
  <c r="D35"/>
  <c r="J35"/>
  <c r="K35" s="1"/>
  <c r="L35"/>
  <c r="T35"/>
  <c r="U35" s="1"/>
  <c r="AC35"/>
  <c r="AD35" s="1"/>
  <c r="D36"/>
  <c r="J36"/>
  <c r="K36" s="1"/>
  <c r="L36"/>
  <c r="T36"/>
  <c r="U36" s="1"/>
  <c r="AC36"/>
  <c r="AD36" s="1"/>
  <c r="D37"/>
  <c r="J37"/>
  <c r="K37" s="1"/>
  <c r="L37"/>
  <c r="T37"/>
  <c r="U37" s="1"/>
  <c r="AC37"/>
  <c r="AD37" s="1"/>
  <c r="D38"/>
  <c r="J38"/>
  <c r="K38" s="1"/>
  <c r="L38"/>
  <c r="T38"/>
  <c r="U38" s="1"/>
  <c r="AC38"/>
  <c r="AD38" s="1"/>
  <c r="D39"/>
  <c r="J39"/>
  <c r="K39" s="1"/>
  <c r="L39"/>
  <c r="T39"/>
  <c r="U39" s="1"/>
  <c r="AC39"/>
  <c r="AD39" s="1"/>
  <c r="D40"/>
  <c r="J40"/>
  <c r="K40" s="1"/>
  <c r="L40"/>
  <c r="T40"/>
  <c r="U40" s="1"/>
  <c r="AC40"/>
  <c r="AD40" s="1"/>
  <c r="D41"/>
  <c r="J41"/>
  <c r="K41" s="1"/>
  <c r="L41"/>
  <c r="T41"/>
  <c r="U41" s="1"/>
  <c r="AC41"/>
  <c r="AD41" s="1"/>
  <c r="D42"/>
  <c r="J42"/>
  <c r="K42" s="1"/>
  <c r="L42"/>
  <c r="T42"/>
  <c r="U42" s="1"/>
  <c r="AC42"/>
  <c r="AD42" s="1"/>
  <c r="D43"/>
  <c r="J43"/>
  <c r="K43" s="1"/>
  <c r="L43"/>
  <c r="T43"/>
  <c r="U43" s="1"/>
  <c r="AC43"/>
  <c r="AD43" s="1"/>
  <c r="D44"/>
  <c r="J44"/>
  <c r="K44" s="1"/>
  <c r="L44"/>
  <c r="T44"/>
  <c r="U44" s="1"/>
  <c r="AC44"/>
  <c r="AD44" s="1"/>
  <c r="D45"/>
  <c r="J45"/>
  <c r="K45" s="1"/>
  <c r="L45"/>
  <c r="T45"/>
  <c r="U45" s="1"/>
  <c r="AC45"/>
  <c r="AD45" s="1"/>
  <c r="D46"/>
  <c r="J46"/>
  <c r="K46" s="1"/>
  <c r="L46"/>
  <c r="T46"/>
  <c r="U46" s="1"/>
  <c r="AC46"/>
  <c r="AD46" s="1"/>
  <c r="D47"/>
  <c r="J47"/>
  <c r="K47" s="1"/>
  <c r="L47"/>
  <c r="T47"/>
  <c r="U47" s="1"/>
  <c r="AC47"/>
  <c r="AD47" s="1"/>
  <c r="D48"/>
  <c r="J48"/>
  <c r="K48" s="1"/>
  <c r="L48"/>
  <c r="T48"/>
  <c r="U48" s="1"/>
  <c r="AC48"/>
  <c r="AD48" s="1"/>
  <c r="D49"/>
  <c r="J49"/>
  <c r="K49" s="1"/>
  <c r="L49"/>
  <c r="T49"/>
  <c r="U49" s="1"/>
  <c r="AC49"/>
  <c r="AD49" s="1"/>
  <c r="D50"/>
  <c r="J50"/>
  <c r="K50" s="1"/>
  <c r="L50"/>
  <c r="T50"/>
  <c r="U50" s="1"/>
  <c r="AC50"/>
  <c r="AD50" s="1"/>
  <c r="D51"/>
  <c r="J51"/>
  <c r="K51" s="1"/>
  <c r="L51"/>
  <c r="T51"/>
  <c r="U51" s="1"/>
  <c r="AC51"/>
  <c r="AD51" s="1"/>
  <c r="D52"/>
  <c r="J52"/>
  <c r="K52" s="1"/>
  <c r="L52"/>
  <c r="T52"/>
  <c r="U52" s="1"/>
  <c r="AC52"/>
  <c r="AD52" s="1"/>
  <c r="D53"/>
  <c r="J53"/>
  <c r="K53" s="1"/>
  <c r="L53"/>
  <c r="T53"/>
  <c r="U53" s="1"/>
  <c r="AC53"/>
  <c r="AD53" s="1"/>
  <c r="D54"/>
  <c r="J54"/>
  <c r="K54" s="1"/>
  <c r="L54"/>
  <c r="T54"/>
  <c r="U54" s="1"/>
  <c r="AC54"/>
  <c r="AD54" s="1"/>
  <c r="D55"/>
  <c r="J55"/>
  <c r="K55" s="1"/>
  <c r="L55"/>
  <c r="T55"/>
  <c r="U55" s="1"/>
  <c r="AC55"/>
  <c r="AD55" s="1"/>
  <c r="D56"/>
  <c r="J56"/>
  <c r="K56" s="1"/>
  <c r="L56"/>
  <c r="T56"/>
  <c r="U56" s="1"/>
  <c r="AC56"/>
  <c r="AD56" s="1"/>
  <c r="D57"/>
  <c r="J57"/>
  <c r="K57" s="1"/>
  <c r="L57"/>
  <c r="T57"/>
  <c r="U57" s="1"/>
  <c r="AC57"/>
  <c r="AD57" s="1"/>
  <c r="D58"/>
  <c r="J58"/>
  <c r="K58" s="1"/>
  <c r="L58"/>
  <c r="T58"/>
  <c r="U58" s="1"/>
  <c r="AC58"/>
  <c r="AD58" s="1"/>
  <c r="D59"/>
  <c r="J59"/>
  <c r="K59" s="1"/>
  <c r="L59"/>
  <c r="T59"/>
  <c r="U59" s="1"/>
  <c r="AC59"/>
  <c r="AD59" s="1"/>
  <c r="D60"/>
  <c r="J60"/>
  <c r="K60" s="1"/>
  <c r="L60"/>
  <c r="T60"/>
  <c r="U60" s="1"/>
  <c r="AC60"/>
  <c r="AD60" s="1"/>
  <c r="D61"/>
  <c r="J61"/>
  <c r="K61" s="1"/>
  <c r="L61"/>
  <c r="T61"/>
  <c r="U61" s="1"/>
  <c r="AC61"/>
  <c r="AD61" s="1"/>
  <c r="D62"/>
  <c r="J62"/>
  <c r="K62" s="1"/>
  <c r="L62"/>
  <c r="T62"/>
  <c r="U62" s="1"/>
  <c r="AC62"/>
  <c r="AD62" s="1"/>
  <c r="D63"/>
  <c r="J63"/>
  <c r="K63" s="1"/>
  <c r="L63"/>
  <c r="T63"/>
  <c r="U63" s="1"/>
  <c r="AC63"/>
  <c r="AD63" s="1"/>
  <c r="D64"/>
  <c r="J64"/>
  <c r="K64" s="1"/>
  <c r="L64"/>
  <c r="T64"/>
  <c r="U64" s="1"/>
  <c r="AC64"/>
  <c r="AD64" s="1"/>
  <c r="D65"/>
  <c r="J65"/>
  <c r="K65" s="1"/>
  <c r="L65"/>
  <c r="T65"/>
  <c r="U65" s="1"/>
  <c r="AC65"/>
  <c r="AD65" s="1"/>
  <c r="D66"/>
  <c r="J66"/>
  <c r="K66" s="1"/>
  <c r="L66"/>
  <c r="T66"/>
  <c r="U66" s="1"/>
  <c r="AC66"/>
  <c r="AD66" s="1"/>
  <c r="D67"/>
  <c r="J67"/>
  <c r="K67" s="1"/>
  <c r="L67"/>
  <c r="T67"/>
  <c r="U67" s="1"/>
  <c r="AC67"/>
  <c r="AD67" s="1"/>
  <c r="D68"/>
  <c r="J68"/>
  <c r="K68" s="1"/>
  <c r="L68"/>
  <c r="T68"/>
  <c r="U68" s="1"/>
  <c r="AC68"/>
  <c r="AD68" s="1"/>
  <c r="D69"/>
  <c r="J69"/>
  <c r="K69" s="1"/>
  <c r="L69"/>
  <c r="T69"/>
  <c r="U69" s="1"/>
  <c r="AC69"/>
  <c r="AD69" s="1"/>
  <c r="D70"/>
  <c r="J70"/>
  <c r="K70" s="1"/>
  <c r="L70"/>
  <c r="T70"/>
  <c r="U70" s="1"/>
  <c r="AC70"/>
  <c r="AD70" s="1"/>
  <c r="D71"/>
  <c r="J71"/>
  <c r="K71" s="1"/>
  <c r="L71"/>
  <c r="T71"/>
  <c r="U71" s="1"/>
  <c r="AC71"/>
  <c r="AD71" s="1"/>
  <c r="D72"/>
  <c r="J72"/>
  <c r="K72" s="1"/>
  <c r="L72"/>
  <c r="T72"/>
  <c r="U72" s="1"/>
  <c r="AC72"/>
  <c r="AD72" s="1"/>
  <c r="D73"/>
  <c r="J73"/>
  <c r="K73" s="1"/>
  <c r="L73"/>
  <c r="T73"/>
  <c r="U73" s="1"/>
  <c r="AC73"/>
  <c r="AD73" s="1"/>
  <c r="D74"/>
  <c r="J74"/>
  <c r="K74" s="1"/>
  <c r="L74"/>
  <c r="T74"/>
  <c r="U74" s="1"/>
  <c r="AC74"/>
  <c r="AD74" s="1"/>
  <c r="D75"/>
  <c r="J75"/>
  <c r="K75" s="1"/>
  <c r="L75"/>
  <c r="T75"/>
  <c r="U75" s="1"/>
  <c r="AC75"/>
  <c r="AD75" s="1"/>
  <c r="D76"/>
  <c r="J76"/>
  <c r="K76" s="1"/>
  <c r="L76"/>
  <c r="T76"/>
  <c r="U76" s="1"/>
  <c r="AC76"/>
  <c r="AD76" s="1"/>
  <c r="D77"/>
  <c r="J77"/>
  <c r="K77" s="1"/>
  <c r="L77"/>
  <c r="T77"/>
  <c r="U77" s="1"/>
  <c r="AC77"/>
  <c r="AD77" s="1"/>
  <c r="D78"/>
  <c r="J78"/>
  <c r="K78" s="1"/>
  <c r="L78"/>
  <c r="T78"/>
  <c r="U78" s="1"/>
  <c r="AC78"/>
  <c r="AD78" s="1"/>
  <c r="D79"/>
  <c r="J79"/>
  <c r="K79" s="1"/>
  <c r="L79"/>
  <c r="T79"/>
  <c r="U79" s="1"/>
  <c r="AC79"/>
  <c r="AD79" s="1"/>
  <c r="D80"/>
  <c r="J80"/>
  <c r="K80" s="1"/>
  <c r="L80"/>
  <c r="T80"/>
  <c r="U80" s="1"/>
  <c r="AC80"/>
  <c r="AD80" s="1"/>
  <c r="D81"/>
  <c r="J81"/>
  <c r="K81" s="1"/>
  <c r="L81"/>
  <c r="T81"/>
  <c r="U81" s="1"/>
  <c r="AC81"/>
  <c r="AD81" s="1"/>
  <c r="D82"/>
  <c r="J82"/>
  <c r="K82" s="1"/>
  <c r="L82"/>
  <c r="T82"/>
  <c r="U82" s="1"/>
  <c r="AC82"/>
  <c r="AD82" s="1"/>
  <c r="D83"/>
  <c r="J83"/>
  <c r="K83" s="1"/>
  <c r="L83"/>
  <c r="T83"/>
  <c r="U83" s="1"/>
  <c r="AC83"/>
  <c r="AD83" s="1"/>
  <c r="D84"/>
  <c r="J84"/>
  <c r="K84" s="1"/>
  <c r="L84"/>
  <c r="T84"/>
  <c r="U84" s="1"/>
  <c r="AC84"/>
  <c r="AD84" s="1"/>
  <c r="D85"/>
  <c r="J85"/>
  <c r="K85" s="1"/>
  <c r="L85"/>
  <c r="T85"/>
  <c r="U85" s="1"/>
  <c r="AC85"/>
  <c r="AD85" s="1"/>
  <c r="D86"/>
  <c r="J86"/>
  <c r="K86" s="1"/>
  <c r="L86"/>
  <c r="T86"/>
  <c r="U86" s="1"/>
  <c r="AC86"/>
  <c r="AD86" s="1"/>
  <c r="D87"/>
  <c r="J87"/>
  <c r="K87" s="1"/>
  <c r="L87"/>
  <c r="T87"/>
  <c r="U87" s="1"/>
  <c r="AC87"/>
  <c r="AD87" s="1"/>
  <c r="D88"/>
  <c r="J88"/>
  <c r="K88" s="1"/>
  <c r="L88"/>
  <c r="T88"/>
  <c r="U88" s="1"/>
  <c r="AC88"/>
  <c r="AD88"/>
  <c r="D89"/>
  <c r="J89"/>
  <c r="K89" s="1"/>
  <c r="L89"/>
  <c r="T89"/>
  <c r="U89" s="1"/>
  <c r="AC89"/>
  <c r="AD89" s="1"/>
  <c r="D90"/>
  <c r="J90"/>
  <c r="K90" s="1"/>
  <c r="L90"/>
  <c r="T90"/>
  <c r="U90" s="1"/>
  <c r="AC90"/>
  <c r="AD90" s="1"/>
  <c r="D91"/>
  <c r="J91"/>
  <c r="K91" s="1"/>
  <c r="L91"/>
  <c r="T91"/>
  <c r="U91" s="1"/>
  <c r="AC91"/>
  <c r="AD91" s="1"/>
  <c r="D92"/>
  <c r="J92"/>
  <c r="K92" s="1"/>
  <c r="L92"/>
  <c r="T92"/>
  <c r="U92" s="1"/>
  <c r="AC92"/>
  <c r="AD92" s="1"/>
  <c r="D93"/>
  <c r="J93"/>
  <c r="K93" s="1"/>
  <c r="L93"/>
  <c r="T93"/>
  <c r="U93" s="1"/>
  <c r="AC93"/>
  <c r="AD93" s="1"/>
  <c r="D94"/>
  <c r="J94"/>
  <c r="K94" s="1"/>
  <c r="L94"/>
  <c r="T94"/>
  <c r="U94" s="1"/>
  <c r="AC94"/>
  <c r="AD94" s="1"/>
  <c r="D95"/>
  <c r="J95"/>
  <c r="K95" s="1"/>
  <c r="L95"/>
  <c r="T95"/>
  <c r="U95" s="1"/>
  <c r="AC95"/>
  <c r="AD95" s="1"/>
  <c r="D96"/>
  <c r="J96"/>
  <c r="K96" s="1"/>
  <c r="L96"/>
  <c r="T96"/>
  <c r="U96" s="1"/>
  <c r="AC96"/>
  <c r="AD96" s="1"/>
  <c r="D97"/>
  <c r="J97"/>
  <c r="K97" s="1"/>
  <c r="L97"/>
  <c r="T97"/>
  <c r="U97" s="1"/>
  <c r="AC97"/>
  <c r="AD97" s="1"/>
  <c r="D98"/>
  <c r="J98"/>
  <c r="K98" s="1"/>
  <c r="L98"/>
  <c r="T98"/>
  <c r="U98" s="1"/>
  <c r="AC98"/>
  <c r="AD98" s="1"/>
  <c r="D99"/>
  <c r="J99"/>
  <c r="K99" s="1"/>
  <c r="L99"/>
  <c r="T99"/>
  <c r="U99" s="1"/>
  <c r="AC99"/>
  <c r="AD99" s="1"/>
  <c r="D100"/>
  <c r="J100"/>
  <c r="K100" s="1"/>
  <c r="L100"/>
  <c r="T100"/>
  <c r="U100" s="1"/>
  <c r="AC100"/>
  <c r="AD100" s="1"/>
  <c r="D101"/>
  <c r="J101"/>
  <c r="K101"/>
  <c r="L101"/>
  <c r="T101"/>
  <c r="U101" s="1"/>
  <c r="AC101"/>
  <c r="AD101" s="1"/>
  <c r="D102"/>
  <c r="J102"/>
  <c r="K102" s="1"/>
  <c r="L102"/>
  <c r="T102"/>
  <c r="U102" s="1"/>
  <c r="AC102"/>
  <c r="AD102" s="1"/>
  <c r="D103"/>
  <c r="J103"/>
  <c r="K103" s="1"/>
  <c r="L103"/>
  <c r="T103"/>
  <c r="U103" s="1"/>
  <c r="AC103"/>
  <c r="AD103" s="1"/>
  <c r="D104"/>
  <c r="J104"/>
  <c r="K104" s="1"/>
  <c r="L104"/>
  <c r="T104"/>
  <c r="U104" s="1"/>
  <c r="AC104"/>
  <c r="AD104" s="1"/>
  <c r="D105"/>
  <c r="J105"/>
  <c r="K105" s="1"/>
  <c r="L105"/>
  <c r="T105"/>
  <c r="U105" s="1"/>
  <c r="AC105"/>
  <c r="AD105" s="1"/>
  <c r="D106"/>
  <c r="J106"/>
  <c r="K106" s="1"/>
  <c r="L106"/>
  <c r="T106"/>
  <c r="U106" s="1"/>
  <c r="AC106"/>
  <c r="AD106" s="1"/>
  <c r="D107"/>
  <c r="J107"/>
  <c r="K107" s="1"/>
  <c r="L107"/>
  <c r="T107"/>
  <c r="U107" s="1"/>
  <c r="AC107"/>
  <c r="AD107" s="1"/>
  <c r="D108"/>
  <c r="J108"/>
  <c r="K108" s="1"/>
  <c r="L108"/>
  <c r="T108"/>
  <c r="U108" s="1"/>
  <c r="AC108"/>
  <c r="AD108" s="1"/>
  <c r="D109"/>
  <c r="J109"/>
  <c r="K109" s="1"/>
  <c r="L109"/>
  <c r="T109"/>
  <c r="U109" s="1"/>
  <c r="AC109"/>
  <c r="AD109" s="1"/>
  <c r="D110"/>
  <c r="J110"/>
  <c r="K110" s="1"/>
  <c r="L110"/>
  <c r="T110"/>
  <c r="U110" s="1"/>
  <c r="AC110"/>
  <c r="AD110" s="1"/>
  <c r="D111"/>
  <c r="J111"/>
  <c r="K111" s="1"/>
  <c r="L111"/>
  <c r="T111"/>
  <c r="U111" s="1"/>
  <c r="AC111"/>
  <c r="AD111" s="1"/>
  <c r="D112"/>
  <c r="J112"/>
  <c r="K112" s="1"/>
  <c r="L112"/>
  <c r="T112"/>
  <c r="U112" s="1"/>
  <c r="AC112"/>
  <c r="AD112" s="1"/>
  <c r="D113"/>
  <c r="J113"/>
  <c r="K113" s="1"/>
  <c r="L113"/>
  <c r="T113"/>
  <c r="U113" s="1"/>
  <c r="AC113"/>
  <c r="AD113" s="1"/>
  <c r="D114"/>
  <c r="J114"/>
  <c r="K114" s="1"/>
  <c r="L114"/>
  <c r="T114"/>
  <c r="U114" s="1"/>
  <c r="AC114"/>
  <c r="AD114" s="1"/>
  <c r="D115"/>
  <c r="J115"/>
  <c r="K115" s="1"/>
  <c r="L115"/>
  <c r="T115"/>
  <c r="U115" s="1"/>
  <c r="AC115"/>
  <c r="AD115" s="1"/>
  <c r="D116"/>
  <c r="J116"/>
  <c r="K116" s="1"/>
  <c r="L116"/>
  <c r="T116"/>
  <c r="U116" s="1"/>
  <c r="AC116"/>
  <c r="AD116" s="1"/>
  <c r="D117"/>
  <c r="J117"/>
  <c r="K117" s="1"/>
  <c r="L117"/>
  <c r="T117"/>
  <c r="U117" s="1"/>
  <c r="AC117"/>
  <c r="AD117" s="1"/>
  <c r="D118"/>
  <c r="J118"/>
  <c r="K118" s="1"/>
  <c r="L118"/>
  <c r="T118"/>
  <c r="U118" s="1"/>
  <c r="AC118"/>
  <c r="AD118" s="1"/>
  <c r="D119"/>
  <c r="J119"/>
  <c r="K119" s="1"/>
  <c r="L119"/>
  <c r="T119"/>
  <c r="U119" s="1"/>
  <c r="AC119"/>
  <c r="AD119" s="1"/>
  <c r="D120"/>
  <c r="J120"/>
  <c r="K120" s="1"/>
  <c r="L120"/>
  <c r="T120"/>
  <c r="U120" s="1"/>
  <c r="AC120"/>
  <c r="AD120" s="1"/>
  <c r="D121"/>
  <c r="J121"/>
  <c r="K121" s="1"/>
  <c r="L121"/>
  <c r="T121"/>
  <c r="U121" s="1"/>
  <c r="AC121"/>
  <c r="AD121" s="1"/>
  <c r="D122"/>
  <c r="J122"/>
  <c r="K122" s="1"/>
  <c r="L122"/>
  <c r="T122"/>
  <c r="U122" s="1"/>
  <c r="AC122"/>
  <c r="AD122" s="1"/>
  <c r="D123"/>
  <c r="J123"/>
  <c r="K123" s="1"/>
  <c r="L123"/>
  <c r="T123"/>
  <c r="U123" s="1"/>
  <c r="AC123"/>
  <c r="AD123" s="1"/>
  <c r="D124"/>
  <c r="J124"/>
  <c r="K124" s="1"/>
  <c r="L124"/>
  <c r="T124"/>
  <c r="U124" s="1"/>
  <c r="AC124"/>
  <c r="AD124" s="1"/>
  <c r="D125"/>
  <c r="J125"/>
  <c r="K125" s="1"/>
  <c r="L125"/>
  <c r="T125"/>
  <c r="U125" s="1"/>
  <c r="AC125"/>
  <c r="AD125" s="1"/>
  <c r="D126"/>
  <c r="J126"/>
  <c r="K126" s="1"/>
  <c r="L126"/>
  <c r="T126"/>
  <c r="U126" s="1"/>
  <c r="AC126"/>
  <c r="AD126" s="1"/>
  <c r="D127"/>
  <c r="J127"/>
  <c r="K127" s="1"/>
  <c r="L127"/>
  <c r="T127"/>
  <c r="U127" s="1"/>
  <c r="AC127"/>
  <c r="AD127" s="1"/>
  <c r="D128"/>
  <c r="J128"/>
  <c r="K128" s="1"/>
  <c r="L128"/>
  <c r="T128"/>
  <c r="U128" s="1"/>
  <c r="AC128"/>
  <c r="AD128" s="1"/>
  <c r="D129"/>
  <c r="J129"/>
  <c r="K129" s="1"/>
  <c r="L129"/>
  <c r="T129"/>
  <c r="U129" s="1"/>
  <c r="AC129"/>
  <c r="AD129" s="1"/>
  <c r="D130"/>
  <c r="J130"/>
  <c r="K130" s="1"/>
  <c r="L130"/>
  <c r="T130"/>
  <c r="U130" s="1"/>
  <c r="AC130"/>
  <c r="AD130" s="1"/>
  <c r="D131"/>
  <c r="J131"/>
  <c r="K131" s="1"/>
  <c r="L131"/>
  <c r="T131"/>
  <c r="U131" s="1"/>
  <c r="AC131"/>
  <c r="AD131" s="1"/>
  <c r="D132"/>
  <c r="J132"/>
  <c r="K132" s="1"/>
  <c r="L132"/>
  <c r="T132"/>
  <c r="U132" s="1"/>
  <c r="AC132"/>
  <c r="AD132" s="1"/>
  <c r="D133"/>
  <c r="J133"/>
  <c r="K133" s="1"/>
  <c r="L133"/>
  <c r="T133"/>
  <c r="U133" s="1"/>
  <c r="AC133"/>
  <c r="AD133" s="1"/>
  <c r="D134"/>
  <c r="J134"/>
  <c r="K134" s="1"/>
  <c r="L134"/>
  <c r="T134"/>
  <c r="U134" s="1"/>
  <c r="AC134"/>
  <c r="AD134" s="1"/>
  <c r="D135"/>
  <c r="J135"/>
  <c r="K135" s="1"/>
  <c r="L135"/>
  <c r="T135"/>
  <c r="U135" s="1"/>
  <c r="AC135"/>
  <c r="AD135" s="1"/>
  <c r="D136"/>
  <c r="J136"/>
  <c r="K136" s="1"/>
  <c r="L136"/>
  <c r="T136"/>
  <c r="U136" s="1"/>
  <c r="AC136"/>
  <c r="AD136"/>
  <c r="D137"/>
  <c r="J137"/>
  <c r="K137" s="1"/>
  <c r="L137"/>
  <c r="T137"/>
  <c r="U137" s="1"/>
  <c r="AC137"/>
  <c r="AD137" s="1"/>
  <c r="D138"/>
  <c r="J138"/>
  <c r="K138" s="1"/>
  <c r="L138"/>
  <c r="T138"/>
  <c r="U138" s="1"/>
  <c r="AC138"/>
  <c r="AD138" s="1"/>
  <c r="D139"/>
  <c r="J139"/>
  <c r="K139" s="1"/>
  <c r="L139"/>
  <c r="T139"/>
  <c r="U139" s="1"/>
  <c r="AC139"/>
  <c r="AD139" s="1"/>
  <c r="D140"/>
  <c r="J140"/>
  <c r="K140" s="1"/>
  <c r="L140"/>
  <c r="T140"/>
  <c r="U140" s="1"/>
  <c r="AC140"/>
  <c r="AD140" s="1"/>
  <c r="D141"/>
  <c r="J141"/>
  <c r="K141" s="1"/>
  <c r="L141"/>
  <c r="T141"/>
  <c r="U141" s="1"/>
  <c r="AC141"/>
  <c r="AD141" s="1"/>
  <c r="D142"/>
  <c r="J142"/>
  <c r="K142" s="1"/>
  <c r="L142"/>
  <c r="T142"/>
  <c r="U142" s="1"/>
  <c r="AC142"/>
  <c r="AD142" s="1"/>
  <c r="D143"/>
  <c r="J143"/>
  <c r="K143" s="1"/>
  <c r="L143"/>
  <c r="T143"/>
  <c r="U143" s="1"/>
  <c r="AC143"/>
  <c r="AD143" s="1"/>
  <c r="D144"/>
  <c r="J144"/>
  <c r="K144" s="1"/>
  <c r="L144"/>
  <c r="T144"/>
  <c r="U144" s="1"/>
  <c r="AC144"/>
  <c r="AD144" s="1"/>
  <c r="D145"/>
  <c r="J145"/>
  <c r="K145" s="1"/>
  <c r="L145"/>
  <c r="T145"/>
  <c r="U145" s="1"/>
  <c r="AC145"/>
  <c r="AD145" s="1"/>
  <c r="D146"/>
  <c r="J146"/>
  <c r="K146" s="1"/>
  <c r="L146"/>
  <c r="T146"/>
  <c r="U146" s="1"/>
  <c r="AC146"/>
  <c r="AD146" s="1"/>
  <c r="D147"/>
  <c r="J147"/>
  <c r="K147" s="1"/>
  <c r="L147"/>
  <c r="T147"/>
  <c r="U147" s="1"/>
  <c r="AC147"/>
  <c r="AD147" s="1"/>
  <c r="D148"/>
  <c r="J148"/>
  <c r="K148" s="1"/>
  <c r="L148"/>
  <c r="T148"/>
  <c r="U148" s="1"/>
  <c r="AC148"/>
  <c r="AD148" s="1"/>
  <c r="D149"/>
  <c r="J149"/>
  <c r="K149" s="1"/>
  <c r="L149"/>
  <c r="T149"/>
  <c r="U149" s="1"/>
  <c r="AC149"/>
  <c r="AD149" s="1"/>
  <c r="D150"/>
  <c r="J150"/>
  <c r="K150" s="1"/>
  <c r="L150"/>
  <c r="T150"/>
  <c r="U150" s="1"/>
  <c r="AC150"/>
  <c r="AD150" s="1"/>
  <c r="D151"/>
  <c r="J151"/>
  <c r="K151" s="1"/>
  <c r="L151"/>
  <c r="T151"/>
  <c r="U151" s="1"/>
  <c r="AC151"/>
  <c r="AD151" s="1"/>
  <c r="D152"/>
  <c r="J152"/>
  <c r="K152" s="1"/>
  <c r="L152"/>
  <c r="T152"/>
  <c r="U152" s="1"/>
  <c r="AC152"/>
  <c r="AD152" s="1"/>
  <c r="D153"/>
  <c r="J153"/>
  <c r="K153" s="1"/>
  <c r="L153"/>
  <c r="T153"/>
  <c r="U153" s="1"/>
  <c r="AC153"/>
  <c r="AD153" s="1"/>
  <c r="D154"/>
  <c r="J154"/>
  <c r="K154" s="1"/>
  <c r="L154"/>
  <c r="T154"/>
  <c r="U154" s="1"/>
  <c r="AC154"/>
  <c r="AD154" s="1"/>
  <c r="D155"/>
  <c r="J155"/>
  <c r="K155" s="1"/>
  <c r="L155"/>
  <c r="T155"/>
  <c r="U155" s="1"/>
  <c r="AC155"/>
  <c r="AD155" s="1"/>
  <c r="D156"/>
  <c r="J156"/>
  <c r="K156" s="1"/>
  <c r="L156"/>
  <c r="T156"/>
  <c r="U156" s="1"/>
  <c r="AC156"/>
  <c r="AD156" s="1"/>
  <c r="D157"/>
  <c r="J157"/>
  <c r="K157" s="1"/>
  <c r="L157"/>
  <c r="T157"/>
  <c r="U157" s="1"/>
  <c r="AC157"/>
  <c r="AD157" s="1"/>
  <c r="D158"/>
  <c r="J158"/>
  <c r="K158" s="1"/>
  <c r="L158"/>
  <c r="T158"/>
  <c r="U158" s="1"/>
  <c r="AC158"/>
  <c r="AD158" s="1"/>
  <c r="D159"/>
  <c r="J159"/>
  <c r="K159" s="1"/>
  <c r="L159"/>
  <c r="T159"/>
  <c r="U159" s="1"/>
  <c r="AC159"/>
  <c r="AD159" s="1"/>
  <c r="D160"/>
  <c r="J160"/>
  <c r="K160" s="1"/>
  <c r="L160"/>
  <c r="T160"/>
  <c r="U160" s="1"/>
  <c r="AC160"/>
  <c r="AD160" s="1"/>
  <c r="D161"/>
  <c r="J161"/>
  <c r="K161" s="1"/>
  <c r="L161"/>
  <c r="T161"/>
  <c r="U161" s="1"/>
  <c r="AC161"/>
  <c r="AD161" s="1"/>
  <c r="D162"/>
  <c r="J162"/>
  <c r="K162" s="1"/>
  <c r="L162"/>
  <c r="T162"/>
  <c r="U162" s="1"/>
  <c r="AC162"/>
  <c r="AD162" s="1"/>
  <c r="D163"/>
  <c r="J163"/>
  <c r="K163" s="1"/>
  <c r="L163"/>
  <c r="T163"/>
  <c r="U163" s="1"/>
  <c r="AC163"/>
  <c r="AD163" s="1"/>
  <c r="D164"/>
  <c r="J164"/>
  <c r="K164" s="1"/>
  <c r="L164"/>
  <c r="T164"/>
  <c r="U164" s="1"/>
  <c r="AC164"/>
  <c r="AD164" s="1"/>
  <c r="D165"/>
  <c r="J165"/>
  <c r="K165" s="1"/>
  <c r="L165"/>
  <c r="T165"/>
  <c r="U165" s="1"/>
  <c r="AC165"/>
  <c r="AD165" s="1"/>
  <c r="D166"/>
  <c r="J166"/>
  <c r="K166" s="1"/>
  <c r="L166"/>
  <c r="T166"/>
  <c r="U166" s="1"/>
  <c r="AC166"/>
  <c r="AD166" s="1"/>
  <c r="D167"/>
  <c r="J167"/>
  <c r="K167" s="1"/>
  <c r="L167"/>
  <c r="T167"/>
  <c r="U167" s="1"/>
  <c r="AC167"/>
  <c r="AD167" s="1"/>
  <c r="D168"/>
  <c r="J168"/>
  <c r="K168" s="1"/>
  <c r="L168"/>
  <c r="T168"/>
  <c r="U168" s="1"/>
  <c r="AC168"/>
  <c r="AD168" s="1"/>
  <c r="D169"/>
  <c r="J169"/>
  <c r="K169" s="1"/>
  <c r="L169"/>
  <c r="T169"/>
  <c r="U169" s="1"/>
  <c r="AC169"/>
  <c r="AD169" s="1"/>
  <c r="D170"/>
  <c r="J170"/>
  <c r="K170" s="1"/>
  <c r="L170"/>
  <c r="T170"/>
  <c r="U170" s="1"/>
  <c r="AC170"/>
  <c r="AD170" s="1"/>
  <c r="D171"/>
  <c r="J171"/>
  <c r="K171" s="1"/>
  <c r="L171"/>
  <c r="T171"/>
  <c r="U171" s="1"/>
  <c r="AC171"/>
  <c r="AD171" s="1"/>
  <c r="D172"/>
  <c r="J172"/>
  <c r="K172" s="1"/>
  <c r="L172"/>
  <c r="T172"/>
  <c r="U172" s="1"/>
  <c r="AC172"/>
  <c r="AD172" s="1"/>
  <c r="D173"/>
  <c r="J173"/>
  <c r="K173" s="1"/>
  <c r="L173"/>
  <c r="T173"/>
  <c r="U173" s="1"/>
  <c r="AC173"/>
  <c r="AD173" s="1"/>
  <c r="D174"/>
  <c r="J174"/>
  <c r="K174" s="1"/>
  <c r="L174"/>
  <c r="T174"/>
  <c r="U174" s="1"/>
  <c r="AC174"/>
  <c r="AD174" s="1"/>
  <c r="D175"/>
  <c r="J175"/>
  <c r="K175" s="1"/>
  <c r="L175"/>
  <c r="T175"/>
  <c r="U175" s="1"/>
  <c r="AC175"/>
  <c r="AD175" s="1"/>
  <c r="D176"/>
  <c r="J176"/>
  <c r="K176" s="1"/>
  <c r="L176"/>
  <c r="T176"/>
  <c r="U176" s="1"/>
  <c r="AC176"/>
  <c r="AD176" s="1"/>
  <c r="D177"/>
  <c r="J177"/>
  <c r="K177" s="1"/>
  <c r="L177"/>
  <c r="T177"/>
  <c r="U177" s="1"/>
  <c r="AC177"/>
  <c r="AD177" s="1"/>
  <c r="D178"/>
  <c r="J178"/>
  <c r="K178" s="1"/>
  <c r="L178"/>
  <c r="T178"/>
  <c r="U178" s="1"/>
  <c r="AC178"/>
  <c r="AD178" s="1"/>
  <c r="D179"/>
  <c r="J179"/>
  <c r="K179" s="1"/>
  <c r="L179"/>
  <c r="T179"/>
  <c r="U179" s="1"/>
  <c r="AC179"/>
  <c r="AD179" s="1"/>
  <c r="D180"/>
  <c r="J180"/>
  <c r="K180" s="1"/>
  <c r="L180"/>
  <c r="T180"/>
  <c r="U180" s="1"/>
  <c r="AC180"/>
  <c r="AD180" s="1"/>
  <c r="D181"/>
  <c r="J181"/>
  <c r="K181" s="1"/>
  <c r="L181"/>
  <c r="T181"/>
  <c r="U181" s="1"/>
  <c r="AC181"/>
  <c r="AD181" s="1"/>
  <c r="D182"/>
  <c r="J182"/>
  <c r="K182" s="1"/>
  <c r="L182"/>
  <c r="T182"/>
  <c r="U182" s="1"/>
  <c r="AC182"/>
  <c r="AD182" s="1"/>
  <c r="F58" i="3"/>
  <c r="F59"/>
  <c r="F60"/>
  <c r="F61"/>
  <c r="F62"/>
  <c r="F63"/>
  <c r="F64"/>
  <c r="F65"/>
  <c r="F66"/>
  <c r="F67"/>
  <c r="F68"/>
  <c r="F69"/>
  <c r="F70"/>
  <c r="F71"/>
  <c r="F72"/>
  <c r="F73"/>
  <c r="F74"/>
  <c r="F75"/>
  <c r="F76"/>
  <c r="F77"/>
  <c r="F78"/>
  <c r="F79"/>
  <c r="F80"/>
  <c r="F81"/>
  <c r="F82"/>
  <c r="F83"/>
  <c r="F84"/>
  <c r="F85"/>
  <c r="F86"/>
  <c r="F87"/>
  <c r="F88"/>
  <c r="F89"/>
  <c r="F90"/>
  <c r="F91"/>
  <c r="F92"/>
  <c r="F93"/>
  <c r="F94"/>
  <c r="F95"/>
  <c r="F96"/>
  <c r="F97"/>
  <c r="F98"/>
  <c r="F99"/>
  <c r="F100"/>
  <c r="F101"/>
  <c r="F102"/>
  <c r="F103"/>
  <c r="F104"/>
  <c r="F105"/>
  <c r="F106"/>
  <c r="F107"/>
  <c r="F108"/>
  <c r="F109"/>
  <c r="F110"/>
  <c r="F111"/>
  <c r="F112"/>
  <c r="F113"/>
  <c r="F114"/>
  <c r="F115"/>
  <c r="F116"/>
  <c r="F117"/>
  <c r="F118"/>
  <c r="F119"/>
  <c r="F120"/>
  <c r="F121"/>
  <c r="F122"/>
  <c r="F123"/>
  <c r="F124"/>
  <c r="F125"/>
  <c r="F126"/>
  <c r="F127"/>
  <c r="F128"/>
  <c r="F129"/>
  <c r="F130"/>
  <c r="F131"/>
  <c r="F132"/>
  <c r="F133"/>
  <c r="F134"/>
  <c r="F135"/>
  <c r="F136"/>
  <c r="F137"/>
  <c r="F138"/>
  <c r="F139"/>
  <c r="F140"/>
  <c r="F141"/>
  <c r="F142"/>
  <c r="F143"/>
  <c r="F144"/>
  <c r="F145"/>
  <c r="F146"/>
  <c r="F147"/>
  <c r="F148"/>
  <c r="F149"/>
  <c r="F150"/>
  <c r="F151"/>
  <c r="F152"/>
  <c r="F153"/>
  <c r="F154"/>
  <c r="F155"/>
  <c r="L148" l="1"/>
  <c r="W148"/>
  <c r="L136"/>
  <c r="W136"/>
  <c r="L120"/>
  <c r="W120"/>
  <c r="L68"/>
  <c r="W68"/>
  <c r="L153"/>
  <c r="W153"/>
  <c r="J141"/>
  <c r="K141" s="1"/>
  <c r="W141"/>
  <c r="J133"/>
  <c r="K133" s="1"/>
  <c r="W133"/>
  <c r="L117"/>
  <c r="W117"/>
  <c r="L105"/>
  <c r="W105"/>
  <c r="L85"/>
  <c r="W85"/>
  <c r="L73"/>
  <c r="W73"/>
  <c r="L69"/>
  <c r="W69"/>
  <c r="T65"/>
  <c r="U65" s="1"/>
  <c r="W65"/>
  <c r="L61"/>
  <c r="W61"/>
  <c r="L144"/>
  <c r="W144"/>
  <c r="L128"/>
  <c r="W128"/>
  <c r="L116"/>
  <c r="W116"/>
  <c r="L104"/>
  <c r="W104"/>
  <c r="L96"/>
  <c r="W96"/>
  <c r="L92"/>
  <c r="W92"/>
  <c r="L88"/>
  <c r="W88"/>
  <c r="L84"/>
  <c r="W84"/>
  <c r="L80"/>
  <c r="W80"/>
  <c r="L76"/>
  <c r="W76"/>
  <c r="L64"/>
  <c r="W64"/>
  <c r="J149"/>
  <c r="K149" s="1"/>
  <c r="W149"/>
  <c r="J129"/>
  <c r="K129" s="1"/>
  <c r="W129"/>
  <c r="J113"/>
  <c r="K113" s="1"/>
  <c r="W113"/>
  <c r="J97"/>
  <c r="K97" s="1"/>
  <c r="W97"/>
  <c r="T74"/>
  <c r="U74" s="1"/>
  <c r="W74"/>
  <c r="T70"/>
  <c r="U70" s="1"/>
  <c r="W70"/>
  <c r="T66"/>
  <c r="U66" s="1"/>
  <c r="W66"/>
  <c r="T62"/>
  <c r="U62" s="1"/>
  <c r="W62"/>
  <c r="T58"/>
  <c r="U58" s="1"/>
  <c r="W58"/>
  <c r="L152"/>
  <c r="W152"/>
  <c r="L140"/>
  <c r="W140"/>
  <c r="L132"/>
  <c r="W132"/>
  <c r="L124"/>
  <c r="W124"/>
  <c r="L112"/>
  <c r="W112"/>
  <c r="L108"/>
  <c r="W108"/>
  <c r="L100"/>
  <c r="W100"/>
  <c r="L72"/>
  <c r="W72"/>
  <c r="L60"/>
  <c r="W60"/>
  <c r="J145"/>
  <c r="K145" s="1"/>
  <c r="W145"/>
  <c r="L137"/>
  <c r="W137"/>
  <c r="J125"/>
  <c r="K125" s="1"/>
  <c r="W125"/>
  <c r="L121"/>
  <c r="W121"/>
  <c r="L109"/>
  <c r="W109"/>
  <c r="L101"/>
  <c r="W101"/>
  <c r="L93"/>
  <c r="W93"/>
  <c r="L89"/>
  <c r="W89"/>
  <c r="J81"/>
  <c r="K81" s="1"/>
  <c r="W81"/>
  <c r="J77"/>
  <c r="K77" s="1"/>
  <c r="W77"/>
  <c r="T154"/>
  <c r="U154" s="1"/>
  <c r="W154"/>
  <c r="T150"/>
  <c r="U150" s="1"/>
  <c r="W150"/>
  <c r="T146"/>
  <c r="U146" s="1"/>
  <c r="W146"/>
  <c r="T142"/>
  <c r="U142" s="1"/>
  <c r="W142"/>
  <c r="T138"/>
  <c r="U138" s="1"/>
  <c r="W138"/>
  <c r="T134"/>
  <c r="U134" s="1"/>
  <c r="W134"/>
  <c r="T130"/>
  <c r="U130" s="1"/>
  <c r="W130"/>
  <c r="T126"/>
  <c r="U126" s="1"/>
  <c r="W126"/>
  <c r="T122"/>
  <c r="U122" s="1"/>
  <c r="W122"/>
  <c r="T118"/>
  <c r="U118" s="1"/>
  <c r="W118"/>
  <c r="T114"/>
  <c r="U114" s="1"/>
  <c r="W114"/>
  <c r="T110"/>
  <c r="U110" s="1"/>
  <c r="W110"/>
  <c r="T106"/>
  <c r="U106" s="1"/>
  <c r="W106"/>
  <c r="T102"/>
  <c r="U102" s="1"/>
  <c r="W102"/>
  <c r="T98"/>
  <c r="U98" s="1"/>
  <c r="W98"/>
  <c r="T94"/>
  <c r="U94" s="1"/>
  <c r="W94"/>
  <c r="T90"/>
  <c r="U90" s="1"/>
  <c r="W90"/>
  <c r="T86"/>
  <c r="U86" s="1"/>
  <c r="W86"/>
  <c r="T82"/>
  <c r="U82" s="1"/>
  <c r="W82"/>
  <c r="T78"/>
  <c r="U78" s="1"/>
  <c r="W78"/>
  <c r="L155"/>
  <c r="W155"/>
  <c r="L151"/>
  <c r="W151"/>
  <c r="L147"/>
  <c r="W147"/>
  <c r="L143"/>
  <c r="W143"/>
  <c r="L139"/>
  <c r="W139"/>
  <c r="L135"/>
  <c r="W135"/>
  <c r="L131"/>
  <c r="W131"/>
  <c r="L127"/>
  <c r="W127"/>
  <c r="L123"/>
  <c r="W123"/>
  <c r="L119"/>
  <c r="W119"/>
  <c r="L115"/>
  <c r="W115"/>
  <c r="L111"/>
  <c r="W111"/>
  <c r="L107"/>
  <c r="W107"/>
  <c r="L103"/>
  <c r="W103"/>
  <c r="L99"/>
  <c r="W99"/>
  <c r="L95"/>
  <c r="W95"/>
  <c r="L91"/>
  <c r="W91"/>
  <c r="L87"/>
  <c r="W87"/>
  <c r="L83"/>
  <c r="W83"/>
  <c r="L79"/>
  <c r="W79"/>
  <c r="L75"/>
  <c r="W75"/>
  <c r="L71"/>
  <c r="W71"/>
  <c r="L67"/>
  <c r="W67"/>
  <c r="L63"/>
  <c r="W63"/>
  <c r="L59"/>
  <c r="W59"/>
  <c r="D7" i="13"/>
  <c r="G7"/>
  <c r="D6"/>
  <c r="G6"/>
  <c r="D5"/>
  <c r="G5"/>
  <c r="L149" i="3"/>
  <c r="T149"/>
  <c r="U149" s="1"/>
  <c r="AC124"/>
  <c r="AD124" s="1"/>
  <c r="AC123"/>
  <c r="AD123" s="1"/>
  <c r="L122"/>
  <c r="T85"/>
  <c r="U85" s="1"/>
  <c r="AC122"/>
  <c r="AD122" s="1"/>
  <c r="AC119"/>
  <c r="AD119" s="1"/>
  <c r="L118"/>
  <c r="T101"/>
  <c r="U101" s="1"/>
  <c r="L133"/>
  <c r="AC118"/>
  <c r="AD118" s="1"/>
  <c r="AC117"/>
  <c r="AD117" s="1"/>
  <c r="L145"/>
  <c r="T133"/>
  <c r="U133" s="1"/>
  <c r="AC121"/>
  <c r="AD121" s="1"/>
  <c r="L97"/>
  <c r="J96"/>
  <c r="K96" s="1"/>
  <c r="J76"/>
  <c r="K76" s="1"/>
  <c r="J69"/>
  <c r="K69" s="1"/>
  <c r="T153"/>
  <c r="U153" s="1"/>
  <c r="T145"/>
  <c r="U145" s="1"/>
  <c r="T144"/>
  <c r="U144" s="1"/>
  <c r="AC135"/>
  <c r="AD135" s="1"/>
  <c r="L134"/>
  <c r="AC133"/>
  <c r="AD133" s="1"/>
  <c r="AC120"/>
  <c r="AD120" s="1"/>
  <c r="J117"/>
  <c r="K117" s="1"/>
  <c r="T108"/>
  <c r="U108" s="1"/>
  <c r="AC107"/>
  <c r="AD107" s="1"/>
  <c r="L106"/>
  <c r="T105"/>
  <c r="U105" s="1"/>
  <c r="AC104"/>
  <c r="AD104" s="1"/>
  <c r="T97"/>
  <c r="U97" s="1"/>
  <c r="T96"/>
  <c r="U96" s="1"/>
  <c r="T93"/>
  <c r="U93" s="1"/>
  <c r="T92"/>
  <c r="U92" s="1"/>
  <c r="AC91"/>
  <c r="AD91" s="1"/>
  <c r="L90"/>
  <c r="T89"/>
  <c r="U89" s="1"/>
  <c r="AC88"/>
  <c r="AD88" s="1"/>
  <c r="T81"/>
  <c r="U81" s="1"/>
  <c r="T80"/>
  <c r="U80" s="1"/>
  <c r="T77"/>
  <c r="U77" s="1"/>
  <c r="T76"/>
  <c r="U76" s="1"/>
  <c r="AC75"/>
  <c r="AD75" s="1"/>
  <c r="J72"/>
  <c r="K72" s="1"/>
  <c r="T69"/>
  <c r="U69" s="1"/>
  <c r="AC68"/>
  <c r="AD68" s="1"/>
  <c r="J153"/>
  <c r="K153" s="1"/>
  <c r="J144"/>
  <c r="K144" s="1"/>
  <c r="J108"/>
  <c r="K108" s="1"/>
  <c r="J105"/>
  <c r="K105" s="1"/>
  <c r="J92"/>
  <c r="K92" s="1"/>
  <c r="J89"/>
  <c r="K89" s="1"/>
  <c r="L81"/>
  <c r="J80"/>
  <c r="K80" s="1"/>
  <c r="AC134"/>
  <c r="AD134" s="1"/>
  <c r="T117"/>
  <c r="U117" s="1"/>
  <c r="AC108"/>
  <c r="AD108" s="1"/>
  <c r="AC106"/>
  <c r="AD106" s="1"/>
  <c r="AC105"/>
  <c r="AD105" s="1"/>
  <c r="AC92"/>
  <c r="AD92" s="1"/>
  <c r="AC90"/>
  <c r="AD90" s="1"/>
  <c r="AC89"/>
  <c r="AD89" s="1"/>
  <c r="AC76"/>
  <c r="AD76" s="1"/>
  <c r="T72"/>
  <c r="U72" s="1"/>
  <c r="AC69"/>
  <c r="AD69" s="1"/>
  <c r="AC155"/>
  <c r="AD155" s="1"/>
  <c r="L154"/>
  <c r="L129"/>
  <c r="J128"/>
  <c r="K128" s="1"/>
  <c r="L102"/>
  <c r="AC101"/>
  <c r="AD101" s="1"/>
  <c r="J101"/>
  <c r="K101" s="1"/>
  <c r="AC87"/>
  <c r="AD87" s="1"/>
  <c r="L86"/>
  <c r="AC85"/>
  <c r="AD85" s="1"/>
  <c r="J85"/>
  <c r="K85" s="1"/>
  <c r="AC67"/>
  <c r="AD67" s="1"/>
  <c r="L66"/>
  <c r="L65"/>
  <c r="AC154"/>
  <c r="AD154" s="1"/>
  <c r="AC153"/>
  <c r="AD153" s="1"/>
  <c r="AC151"/>
  <c r="AD151" s="1"/>
  <c r="L150"/>
  <c r="AC149"/>
  <c r="AD149" s="1"/>
  <c r="T140"/>
  <c r="U140" s="1"/>
  <c r="AC139"/>
  <c r="AD139" s="1"/>
  <c r="L138"/>
  <c r="T137"/>
  <c r="U137" s="1"/>
  <c r="AC136"/>
  <c r="AD136" s="1"/>
  <c r="T129"/>
  <c r="U129" s="1"/>
  <c r="T128"/>
  <c r="U128" s="1"/>
  <c r="J124"/>
  <c r="K124" s="1"/>
  <c r="J121"/>
  <c r="K121" s="1"/>
  <c r="L113"/>
  <c r="J112"/>
  <c r="K112" s="1"/>
  <c r="AC102"/>
  <c r="AD102" s="1"/>
  <c r="AC86"/>
  <c r="AD86" s="1"/>
  <c r="AC66"/>
  <c r="AD66" s="1"/>
  <c r="AC65"/>
  <c r="AD65" s="1"/>
  <c r="T64"/>
  <c r="U64" s="1"/>
  <c r="AC152"/>
  <c r="AD152" s="1"/>
  <c r="J140"/>
  <c r="K140" s="1"/>
  <c r="J137"/>
  <c r="K137" s="1"/>
  <c r="AC103"/>
  <c r="AD103" s="1"/>
  <c r="AC150"/>
  <c r="AD150" s="1"/>
  <c r="AC140"/>
  <c r="AD140" s="1"/>
  <c r="AC138"/>
  <c r="AD138" s="1"/>
  <c r="AC137"/>
  <c r="AD137" s="1"/>
  <c r="T124"/>
  <c r="U124" s="1"/>
  <c r="T121"/>
  <c r="U121" s="1"/>
  <c r="T113"/>
  <c r="U113" s="1"/>
  <c r="T112"/>
  <c r="U112" s="1"/>
  <c r="T125"/>
  <c r="U125" s="1"/>
  <c r="T109"/>
  <c r="U109" s="1"/>
  <c r="J148"/>
  <c r="K148" s="1"/>
  <c r="J132"/>
  <c r="K132" s="1"/>
  <c r="AC111"/>
  <c r="AD111" s="1"/>
  <c r="L110"/>
  <c r="AC109"/>
  <c r="AD109" s="1"/>
  <c r="J109"/>
  <c r="K109" s="1"/>
  <c r="AC95"/>
  <c r="AD95" s="1"/>
  <c r="L94"/>
  <c r="AC93"/>
  <c r="AD93" s="1"/>
  <c r="J93"/>
  <c r="K93" s="1"/>
  <c r="J84"/>
  <c r="K84" s="1"/>
  <c r="L78"/>
  <c r="AC77"/>
  <c r="AD77" s="1"/>
  <c r="AC74"/>
  <c r="AD74" s="1"/>
  <c r="J73"/>
  <c r="K73" s="1"/>
  <c r="AC71"/>
  <c r="AD71" s="1"/>
  <c r="T152"/>
  <c r="U152" s="1"/>
  <c r="AC148"/>
  <c r="AD148" s="1"/>
  <c r="AC146"/>
  <c r="AD146" s="1"/>
  <c r="L141"/>
  <c r="T136"/>
  <c r="U136" s="1"/>
  <c r="AC132"/>
  <c r="AD132" s="1"/>
  <c r="AC130"/>
  <c r="AD130" s="1"/>
  <c r="L125"/>
  <c r="T120"/>
  <c r="U120" s="1"/>
  <c r="AC116"/>
  <c r="AD116" s="1"/>
  <c r="AC114"/>
  <c r="AD114" s="1"/>
  <c r="T104"/>
  <c r="U104" s="1"/>
  <c r="AC100"/>
  <c r="AD100" s="1"/>
  <c r="AC98"/>
  <c r="AD98" s="1"/>
  <c r="T88"/>
  <c r="U88" s="1"/>
  <c r="AC84"/>
  <c r="AD84" s="1"/>
  <c r="AC82"/>
  <c r="AD82" s="1"/>
  <c r="L77"/>
  <c r="T68"/>
  <c r="U68" s="1"/>
  <c r="AC62"/>
  <c r="AD62" s="1"/>
  <c r="T141"/>
  <c r="U141" s="1"/>
  <c r="AC143"/>
  <c r="AD143" s="1"/>
  <c r="L142"/>
  <c r="AC141"/>
  <c r="AD141" s="1"/>
  <c r="AC127"/>
  <c r="AD127" s="1"/>
  <c r="L126"/>
  <c r="AC125"/>
  <c r="AD125" s="1"/>
  <c r="J116"/>
  <c r="K116" s="1"/>
  <c r="J100"/>
  <c r="K100" s="1"/>
  <c r="AC79"/>
  <c r="AD79" s="1"/>
  <c r="AC58"/>
  <c r="AD58" s="1"/>
  <c r="J152"/>
  <c r="K152" s="1"/>
  <c r="T148"/>
  <c r="U148" s="1"/>
  <c r="AC147"/>
  <c r="AD147" s="1"/>
  <c r="L146"/>
  <c r="AC145"/>
  <c r="AD145" s="1"/>
  <c r="AC144"/>
  <c r="AD144" s="1"/>
  <c r="AC142"/>
  <c r="AD142" s="1"/>
  <c r="J136"/>
  <c r="K136" s="1"/>
  <c r="T132"/>
  <c r="U132" s="1"/>
  <c r="AC131"/>
  <c r="AD131" s="1"/>
  <c r="L130"/>
  <c r="AC129"/>
  <c r="AD129" s="1"/>
  <c r="AC128"/>
  <c r="AD128" s="1"/>
  <c r="AC126"/>
  <c r="AD126" s="1"/>
  <c r="J120"/>
  <c r="K120" s="1"/>
  <c r="T116"/>
  <c r="U116" s="1"/>
  <c r="AC115"/>
  <c r="AD115" s="1"/>
  <c r="L114"/>
  <c r="AC113"/>
  <c r="AD113" s="1"/>
  <c r="AC112"/>
  <c r="AD112" s="1"/>
  <c r="AC110"/>
  <c r="AD110" s="1"/>
  <c r="J104"/>
  <c r="K104" s="1"/>
  <c r="T100"/>
  <c r="U100" s="1"/>
  <c r="AC99"/>
  <c r="AD99" s="1"/>
  <c r="L98"/>
  <c r="AC97"/>
  <c r="AD97" s="1"/>
  <c r="AC96"/>
  <c r="AD96" s="1"/>
  <c r="AC94"/>
  <c r="AD94" s="1"/>
  <c r="J88"/>
  <c r="K88" s="1"/>
  <c r="T84"/>
  <c r="U84" s="1"/>
  <c r="AC83"/>
  <c r="AD83" s="1"/>
  <c r="L82"/>
  <c r="AC81"/>
  <c r="AD81" s="1"/>
  <c r="AC80"/>
  <c r="AD80" s="1"/>
  <c r="AC78"/>
  <c r="AD78" s="1"/>
  <c r="T73"/>
  <c r="U73" s="1"/>
  <c r="AC72"/>
  <c r="AD72" s="1"/>
  <c r="J68"/>
  <c r="K68" s="1"/>
  <c r="L62"/>
  <c r="AC70"/>
  <c r="AD70" s="1"/>
  <c r="L70"/>
  <c r="J61"/>
  <c r="K61" s="1"/>
  <c r="AC60"/>
  <c r="AD60" s="1"/>
  <c r="J60"/>
  <c r="K60" s="1"/>
  <c r="L74"/>
  <c r="AC73"/>
  <c r="AD73" s="1"/>
  <c r="J65"/>
  <c r="K65" s="1"/>
  <c r="AC64"/>
  <c r="AD64" s="1"/>
  <c r="J64"/>
  <c r="K64" s="1"/>
  <c r="T61"/>
  <c r="U61" s="1"/>
  <c r="AC59"/>
  <c r="AD59" s="1"/>
  <c r="L58"/>
  <c r="T60"/>
  <c r="U60" s="1"/>
  <c r="AC63"/>
  <c r="AD63" s="1"/>
  <c r="AC61"/>
  <c r="AD61" s="1"/>
  <c r="J155"/>
  <c r="K155" s="1"/>
  <c r="J147"/>
  <c r="K147" s="1"/>
  <c r="J143"/>
  <c r="K143" s="1"/>
  <c r="J127"/>
  <c r="K127" s="1"/>
  <c r="J119"/>
  <c r="K119" s="1"/>
  <c r="J115"/>
  <c r="K115" s="1"/>
  <c r="J111"/>
  <c r="K111" s="1"/>
  <c r="J107"/>
  <c r="K107" s="1"/>
  <c r="J99"/>
  <c r="K99" s="1"/>
  <c r="J95"/>
  <c r="K95" s="1"/>
  <c r="J91"/>
  <c r="K91" s="1"/>
  <c r="J87"/>
  <c r="K87" s="1"/>
  <c r="J83"/>
  <c r="K83" s="1"/>
  <c r="J79"/>
  <c r="K79" s="1"/>
  <c r="J75"/>
  <c r="K75" s="1"/>
  <c r="J71"/>
  <c r="K71" s="1"/>
  <c r="J67"/>
  <c r="K67" s="1"/>
  <c r="J63"/>
  <c r="K63" s="1"/>
  <c r="J59"/>
  <c r="K59" s="1"/>
  <c r="T155"/>
  <c r="U155" s="1"/>
  <c r="J154"/>
  <c r="K154" s="1"/>
  <c r="T151"/>
  <c r="U151" s="1"/>
  <c r="J150"/>
  <c r="K150" s="1"/>
  <c r="T147"/>
  <c r="U147" s="1"/>
  <c r="J146"/>
  <c r="K146" s="1"/>
  <c r="T143"/>
  <c r="U143" s="1"/>
  <c r="J142"/>
  <c r="K142" s="1"/>
  <c r="T139"/>
  <c r="U139" s="1"/>
  <c r="J138"/>
  <c r="K138" s="1"/>
  <c r="T135"/>
  <c r="U135" s="1"/>
  <c r="J134"/>
  <c r="K134" s="1"/>
  <c r="T131"/>
  <c r="U131" s="1"/>
  <c r="J130"/>
  <c r="K130" s="1"/>
  <c r="T127"/>
  <c r="U127" s="1"/>
  <c r="J126"/>
  <c r="K126" s="1"/>
  <c r="T123"/>
  <c r="U123" s="1"/>
  <c r="J122"/>
  <c r="K122" s="1"/>
  <c r="T119"/>
  <c r="U119" s="1"/>
  <c r="J118"/>
  <c r="K118" s="1"/>
  <c r="T115"/>
  <c r="U115" s="1"/>
  <c r="J114"/>
  <c r="K114" s="1"/>
  <c r="T111"/>
  <c r="U111" s="1"/>
  <c r="J110"/>
  <c r="K110" s="1"/>
  <c r="T107"/>
  <c r="U107" s="1"/>
  <c r="J106"/>
  <c r="K106" s="1"/>
  <c r="T103"/>
  <c r="U103" s="1"/>
  <c r="J102"/>
  <c r="K102" s="1"/>
  <c r="T99"/>
  <c r="U99" s="1"/>
  <c r="J98"/>
  <c r="K98" s="1"/>
  <c r="T95"/>
  <c r="U95" s="1"/>
  <c r="J94"/>
  <c r="K94" s="1"/>
  <c r="T91"/>
  <c r="U91" s="1"/>
  <c r="J90"/>
  <c r="K90" s="1"/>
  <c r="T87"/>
  <c r="U87" s="1"/>
  <c r="J86"/>
  <c r="K86" s="1"/>
  <c r="T83"/>
  <c r="U83" s="1"/>
  <c r="J82"/>
  <c r="K82" s="1"/>
  <c r="T79"/>
  <c r="U79" s="1"/>
  <c r="J78"/>
  <c r="K78" s="1"/>
  <c r="T75"/>
  <c r="U75" s="1"/>
  <c r="J74"/>
  <c r="K74" s="1"/>
  <c r="T71"/>
  <c r="U71" s="1"/>
  <c r="J70"/>
  <c r="K70" s="1"/>
  <c r="T67"/>
  <c r="U67" s="1"/>
  <c r="J66"/>
  <c r="K66" s="1"/>
  <c r="T63"/>
  <c r="U63" s="1"/>
  <c r="J62"/>
  <c r="K62" s="1"/>
  <c r="T59"/>
  <c r="U59" s="1"/>
  <c r="J58"/>
  <c r="K58" s="1"/>
  <c r="J151"/>
  <c r="K151" s="1"/>
  <c r="J139"/>
  <c r="K139" s="1"/>
  <c r="J135"/>
  <c r="K135" s="1"/>
  <c r="J131"/>
  <c r="K131" s="1"/>
  <c r="J123"/>
  <c r="K123" s="1"/>
  <c r="J103"/>
  <c r="K103" s="1"/>
  <c r="R6" i="1" l="1"/>
  <c r="Q6"/>
  <c r="R5"/>
  <c r="Q5"/>
  <c r="J6" i="5"/>
  <c r="J7"/>
  <c r="J8"/>
  <c r="J9"/>
  <c r="J10"/>
  <c r="J11"/>
  <c r="J12"/>
  <c r="J13"/>
  <c r="J14"/>
  <c r="J15"/>
  <c r="J16"/>
  <c r="J17"/>
  <c r="J18"/>
  <c r="J19"/>
  <c r="J20"/>
  <c r="J21"/>
  <c r="J22"/>
  <c r="J23"/>
  <c r="J24"/>
  <c r="J25"/>
  <c r="J26"/>
  <c r="J27"/>
  <c r="J28"/>
  <c r="J29"/>
  <c r="J30"/>
  <c r="J31"/>
  <c r="J32"/>
  <c r="J33"/>
  <c r="J34"/>
  <c r="J35"/>
  <c r="J36"/>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J96"/>
  <c r="J97"/>
  <c r="J98"/>
  <c r="J99"/>
  <c r="J100"/>
  <c r="J101"/>
  <c r="J102"/>
  <c r="J103"/>
  <c r="J104"/>
  <c r="J105"/>
  <c r="J106"/>
  <c r="J107"/>
  <c r="J108"/>
  <c r="J109"/>
  <c r="J110"/>
  <c r="J111"/>
  <c r="J112"/>
  <c r="J113"/>
  <c r="J114"/>
  <c r="J115"/>
  <c r="J116"/>
  <c r="J117"/>
  <c r="J118"/>
  <c r="J119"/>
  <c r="J120"/>
  <c r="J121"/>
  <c r="J122"/>
  <c r="J123"/>
  <c r="J124"/>
  <c r="J125"/>
  <c r="J126"/>
  <c r="J127"/>
  <c r="J128"/>
  <c r="J129"/>
  <c r="J130"/>
  <c r="J131"/>
  <c r="J132"/>
  <c r="J133"/>
  <c r="J134"/>
  <c r="J135"/>
  <c r="J136"/>
  <c r="J137"/>
  <c r="J138"/>
  <c r="J139"/>
  <c r="J140"/>
  <c r="J141"/>
  <c r="J142"/>
  <c r="J143"/>
  <c r="J144"/>
  <c r="J145"/>
  <c r="J146"/>
  <c r="J147"/>
  <c r="J148"/>
  <c r="J149"/>
  <c r="J150"/>
  <c r="J151"/>
  <c r="J152"/>
  <c r="J153"/>
  <c r="J154"/>
  <c r="J155"/>
  <c r="J156"/>
  <c r="J157"/>
  <c r="J158"/>
  <c r="J159"/>
  <c r="J160"/>
  <c r="J161"/>
  <c r="J162"/>
  <c r="J163"/>
  <c r="J164"/>
  <c r="J5"/>
  <c r="F6" i="3"/>
  <c r="W6" s="1"/>
  <c r="F7"/>
  <c r="T7" s="1"/>
  <c r="U7" s="1"/>
  <c r="F8"/>
  <c r="F9"/>
  <c r="F10"/>
  <c r="F11"/>
  <c r="F12"/>
  <c r="F13"/>
  <c r="F14"/>
  <c r="F15"/>
  <c r="F16"/>
  <c r="F17"/>
  <c r="F18"/>
  <c r="F19"/>
  <c r="F20"/>
  <c r="F21"/>
  <c r="F22"/>
  <c r="F23"/>
  <c r="F24"/>
  <c r="F25"/>
  <c r="F26"/>
  <c r="F27"/>
  <c r="F28"/>
  <c r="F29"/>
  <c r="F30"/>
  <c r="F31"/>
  <c r="F32"/>
  <c r="F33"/>
  <c r="F34"/>
  <c r="F35"/>
  <c r="F36"/>
  <c r="F37"/>
  <c r="F38"/>
  <c r="F39"/>
  <c r="F40"/>
  <c r="F41"/>
  <c r="F42"/>
  <c r="F43"/>
  <c r="F44"/>
  <c r="F45"/>
  <c r="F46"/>
  <c r="F47"/>
  <c r="F48"/>
  <c r="F49"/>
  <c r="F50"/>
  <c r="F51"/>
  <c r="F52"/>
  <c r="F53"/>
  <c r="F54"/>
  <c r="F55"/>
  <c r="F56"/>
  <c r="F57"/>
  <c r="T7" i="1"/>
  <c r="U7" s="1"/>
  <c r="J8"/>
  <c r="K8" s="1"/>
  <c r="J9"/>
  <c r="K9" s="1"/>
  <c r="AC10"/>
  <c r="AD10" s="1"/>
  <c r="L11"/>
  <c r="T12"/>
  <c r="U12" s="1"/>
  <c r="L13"/>
  <c r="F14"/>
  <c r="F15"/>
  <c r="F16"/>
  <c r="F17"/>
  <c r="F18"/>
  <c r="F19"/>
  <c r="F20"/>
  <c r="F21"/>
  <c r="F22"/>
  <c r="F23"/>
  <c r="F24"/>
  <c r="F25"/>
  <c r="F26"/>
  <c r="F27"/>
  <c r="F28"/>
  <c r="F29"/>
  <c r="F30"/>
  <c r="F31"/>
  <c r="W31" s="1"/>
  <c r="F32"/>
  <c r="F33"/>
  <c r="F34"/>
  <c r="F35"/>
  <c r="F36"/>
  <c r="F37"/>
  <c r="F38"/>
  <c r="F39"/>
  <c r="F40"/>
  <c r="F41"/>
  <c r="F42"/>
  <c r="F43"/>
  <c r="F44"/>
  <c r="F45"/>
  <c r="F46"/>
  <c r="F47"/>
  <c r="F48"/>
  <c r="F49"/>
  <c r="F50"/>
  <c r="F51"/>
  <c r="F52"/>
  <c r="F53"/>
  <c r="F54"/>
  <c r="F55"/>
  <c r="F56"/>
  <c r="F57"/>
  <c r="F58"/>
  <c r="F59"/>
  <c r="F60"/>
  <c r="F61"/>
  <c r="F62"/>
  <c r="F63"/>
  <c r="F64"/>
  <c r="F65"/>
  <c r="F66"/>
  <c r="F67"/>
  <c r="F68"/>
  <c r="F69"/>
  <c r="F70"/>
  <c r="F71"/>
  <c r="F72"/>
  <c r="F73"/>
  <c r="F74"/>
  <c r="F75"/>
  <c r="F76"/>
  <c r="L10"/>
  <c r="D7"/>
  <c r="Q7"/>
  <c r="R7"/>
  <c r="D8"/>
  <c r="Q8"/>
  <c r="R8"/>
  <c r="D9"/>
  <c r="Q9"/>
  <c r="R9"/>
  <c r="D10"/>
  <c r="Q10"/>
  <c r="R10"/>
  <c r="D11"/>
  <c r="Q11"/>
  <c r="R11"/>
  <c r="D12"/>
  <c r="Q12"/>
  <c r="R12"/>
  <c r="D13"/>
  <c r="Q13"/>
  <c r="R13"/>
  <c r="D14"/>
  <c r="Q14"/>
  <c r="R14"/>
  <c r="D15"/>
  <c r="Q15"/>
  <c r="R15"/>
  <c r="D16"/>
  <c r="Q16"/>
  <c r="R16"/>
  <c r="D17"/>
  <c r="Q17"/>
  <c r="R17"/>
  <c r="D18"/>
  <c r="Q18"/>
  <c r="R18"/>
  <c r="D19"/>
  <c r="Q19"/>
  <c r="R19"/>
  <c r="D20"/>
  <c r="Q20"/>
  <c r="R20"/>
  <c r="D21"/>
  <c r="Q21"/>
  <c r="R21"/>
  <c r="D22"/>
  <c r="Q22"/>
  <c r="R22"/>
  <c r="D23"/>
  <c r="Q23"/>
  <c r="R23"/>
  <c r="D24"/>
  <c r="Q24"/>
  <c r="R24"/>
  <c r="D25"/>
  <c r="Q25"/>
  <c r="R25"/>
  <c r="D26"/>
  <c r="Q26"/>
  <c r="R26"/>
  <c r="D27"/>
  <c r="Q27"/>
  <c r="R27"/>
  <c r="D28"/>
  <c r="Q28"/>
  <c r="R28"/>
  <c r="D29"/>
  <c r="Q29"/>
  <c r="R29"/>
  <c r="D30"/>
  <c r="Q30"/>
  <c r="R30"/>
  <c r="D31"/>
  <c r="T31"/>
  <c r="U31" s="1"/>
  <c r="Q31"/>
  <c r="R31"/>
  <c r="D32"/>
  <c r="Q32"/>
  <c r="R32"/>
  <c r="D33"/>
  <c r="Q33"/>
  <c r="R33"/>
  <c r="D34"/>
  <c r="Q34"/>
  <c r="R34"/>
  <c r="D35"/>
  <c r="Q35"/>
  <c r="R35"/>
  <c r="D36"/>
  <c r="Q36"/>
  <c r="R36"/>
  <c r="D37"/>
  <c r="Q37"/>
  <c r="R37"/>
  <c r="D38"/>
  <c r="Q38"/>
  <c r="R38"/>
  <c r="D39"/>
  <c r="Q39"/>
  <c r="R39"/>
  <c r="D40"/>
  <c r="Q40"/>
  <c r="R40"/>
  <c r="D41"/>
  <c r="Q41"/>
  <c r="R41"/>
  <c r="D42"/>
  <c r="Q42"/>
  <c r="R42"/>
  <c r="D43"/>
  <c r="Q43"/>
  <c r="R43"/>
  <c r="D44"/>
  <c r="Q44"/>
  <c r="R44"/>
  <c r="D45"/>
  <c r="Q45"/>
  <c r="R45"/>
  <c r="D46"/>
  <c r="Q46"/>
  <c r="R46"/>
  <c r="D47"/>
  <c r="Q47"/>
  <c r="R47"/>
  <c r="D48"/>
  <c r="Q48"/>
  <c r="R48"/>
  <c r="D49"/>
  <c r="Q49"/>
  <c r="R49"/>
  <c r="D50"/>
  <c r="Q50"/>
  <c r="R50"/>
  <c r="D51"/>
  <c r="Q51"/>
  <c r="R51"/>
  <c r="D52"/>
  <c r="Q52"/>
  <c r="R52"/>
  <c r="D53"/>
  <c r="Q53"/>
  <c r="R53"/>
  <c r="D54"/>
  <c r="Q54"/>
  <c r="R54"/>
  <c r="D55"/>
  <c r="Q55"/>
  <c r="R55"/>
  <c r="D56"/>
  <c r="Q56"/>
  <c r="R56"/>
  <c r="D57"/>
  <c r="Q57"/>
  <c r="R57"/>
  <c r="D58"/>
  <c r="Q58"/>
  <c r="R58"/>
  <c r="D59"/>
  <c r="Q59"/>
  <c r="R59"/>
  <c r="D60"/>
  <c r="Q60"/>
  <c r="R60"/>
  <c r="D61"/>
  <c r="Q61"/>
  <c r="R61"/>
  <c r="D62"/>
  <c r="Q62"/>
  <c r="R62"/>
  <c r="D63"/>
  <c r="Q63"/>
  <c r="R63"/>
  <c r="D64"/>
  <c r="Q64"/>
  <c r="R64"/>
  <c r="D65"/>
  <c r="Q65"/>
  <c r="R65"/>
  <c r="D66"/>
  <c r="Q66"/>
  <c r="R66"/>
  <c r="D67"/>
  <c r="Q67"/>
  <c r="R67"/>
  <c r="D68"/>
  <c r="Q68"/>
  <c r="R68"/>
  <c r="D69"/>
  <c r="Q69"/>
  <c r="R69"/>
  <c r="D70"/>
  <c r="Q70"/>
  <c r="R70"/>
  <c r="D71"/>
  <c r="Q71"/>
  <c r="R71"/>
  <c r="D72"/>
  <c r="Q72"/>
  <c r="R72"/>
  <c r="D73"/>
  <c r="Q73"/>
  <c r="R73"/>
  <c r="D74"/>
  <c r="Q74"/>
  <c r="R74"/>
  <c r="D75"/>
  <c r="Q75"/>
  <c r="R75"/>
  <c r="D76"/>
  <c r="Q76"/>
  <c r="R76"/>
  <c r="L55" i="3" l="1"/>
  <c r="W55"/>
  <c r="L51"/>
  <c r="W51"/>
  <c r="T39"/>
  <c r="W39"/>
  <c r="T27"/>
  <c r="U27" s="1"/>
  <c r="W27"/>
  <c r="T15"/>
  <c r="U15" s="1"/>
  <c r="W15"/>
  <c r="AC48"/>
  <c r="AD48" s="1"/>
  <c r="W48"/>
  <c r="J54"/>
  <c r="K54" s="1"/>
  <c r="W54"/>
  <c r="J50"/>
  <c r="K50" s="1"/>
  <c r="W50"/>
  <c r="J46"/>
  <c r="K46" s="1"/>
  <c r="W46"/>
  <c r="J42"/>
  <c r="K42" s="1"/>
  <c r="W42"/>
  <c r="J38"/>
  <c r="K38" s="1"/>
  <c r="W38"/>
  <c r="J34"/>
  <c r="K34" s="1"/>
  <c r="W34"/>
  <c r="J30"/>
  <c r="K30" s="1"/>
  <c r="W30"/>
  <c r="J26"/>
  <c r="K26" s="1"/>
  <c r="W26"/>
  <c r="T22"/>
  <c r="U22" s="1"/>
  <c r="W22"/>
  <c r="T18"/>
  <c r="U18" s="1"/>
  <c r="W18"/>
  <c r="T14"/>
  <c r="U14" s="1"/>
  <c r="W14"/>
  <c r="T10"/>
  <c r="U10" s="1"/>
  <c r="W10"/>
  <c r="L43"/>
  <c r="W43"/>
  <c r="L35"/>
  <c r="W35"/>
  <c r="L19"/>
  <c r="W19"/>
  <c r="T11"/>
  <c r="U11" s="1"/>
  <c r="W11"/>
  <c r="AC56"/>
  <c r="AD56" s="1"/>
  <c r="W56"/>
  <c r="AC52"/>
  <c r="AD52" s="1"/>
  <c r="W52"/>
  <c r="AC44"/>
  <c r="AD44" s="1"/>
  <c r="W44"/>
  <c r="AC36"/>
  <c r="AD36" s="1"/>
  <c r="W36"/>
  <c r="AC32"/>
  <c r="AD32" s="1"/>
  <c r="W32"/>
  <c r="AC28"/>
  <c r="AD28" s="1"/>
  <c r="W28"/>
  <c r="AC24"/>
  <c r="AD24" s="1"/>
  <c r="W24"/>
  <c r="L20"/>
  <c r="W20"/>
  <c r="L16"/>
  <c r="W16"/>
  <c r="L12"/>
  <c r="W12"/>
  <c r="L8"/>
  <c r="W8"/>
  <c r="T47"/>
  <c r="U47" s="1"/>
  <c r="W47"/>
  <c r="T31"/>
  <c r="U31" s="1"/>
  <c r="W31"/>
  <c r="L23"/>
  <c r="W23"/>
  <c r="L7"/>
  <c r="W7"/>
  <c r="AC40"/>
  <c r="AD40" s="1"/>
  <c r="W40"/>
  <c r="J57"/>
  <c r="K57" s="1"/>
  <c r="W57"/>
  <c r="L53"/>
  <c r="W53"/>
  <c r="J49"/>
  <c r="K49" s="1"/>
  <c r="W49"/>
  <c r="J45"/>
  <c r="K45" s="1"/>
  <c r="W45"/>
  <c r="J41"/>
  <c r="K41" s="1"/>
  <c r="W41"/>
  <c r="L37"/>
  <c r="W37"/>
  <c r="J33"/>
  <c r="K33" s="1"/>
  <c r="W33"/>
  <c r="J29"/>
  <c r="K29" s="1"/>
  <c r="W29"/>
  <c r="J25"/>
  <c r="K25" s="1"/>
  <c r="W25"/>
  <c r="J21"/>
  <c r="K21" s="1"/>
  <c r="W21"/>
  <c r="J17"/>
  <c r="K17" s="1"/>
  <c r="W17"/>
  <c r="J13"/>
  <c r="K13" s="1"/>
  <c r="W13"/>
  <c r="J9"/>
  <c r="K9" s="1"/>
  <c r="W9"/>
  <c r="AC76" i="1"/>
  <c r="AD76" s="1"/>
  <c r="W76"/>
  <c r="L72"/>
  <c r="W72"/>
  <c r="J64"/>
  <c r="K64" s="1"/>
  <c r="W64"/>
  <c r="J56"/>
  <c r="K56" s="1"/>
  <c r="W56"/>
  <c r="J48"/>
  <c r="K48" s="1"/>
  <c r="W48"/>
  <c r="L40"/>
  <c r="W40"/>
  <c r="T36"/>
  <c r="U36" s="1"/>
  <c r="W36"/>
  <c r="AC28"/>
  <c r="AD28" s="1"/>
  <c r="W28"/>
  <c r="L24"/>
  <c r="W24"/>
  <c r="T20"/>
  <c r="U20" s="1"/>
  <c r="W20"/>
  <c r="L16"/>
  <c r="W16"/>
  <c r="T73"/>
  <c r="U73" s="1"/>
  <c r="W73"/>
  <c r="L74"/>
  <c r="W74"/>
  <c r="J70"/>
  <c r="K70" s="1"/>
  <c r="W70"/>
  <c r="L66"/>
  <c r="W66"/>
  <c r="J62"/>
  <c r="K62" s="1"/>
  <c r="W62"/>
  <c r="AC58"/>
  <c r="AD58" s="1"/>
  <c r="W58"/>
  <c r="J54"/>
  <c r="K54" s="1"/>
  <c r="W54"/>
  <c r="L50"/>
  <c r="W50"/>
  <c r="J46"/>
  <c r="K46" s="1"/>
  <c r="W46"/>
  <c r="L42"/>
  <c r="W42"/>
  <c r="T38"/>
  <c r="U38" s="1"/>
  <c r="W38"/>
  <c r="L34"/>
  <c r="W34"/>
  <c r="J30"/>
  <c r="K30" s="1"/>
  <c r="W30"/>
  <c r="L26"/>
  <c r="W26"/>
  <c r="J22"/>
  <c r="K22" s="1"/>
  <c r="W22"/>
  <c r="L18"/>
  <c r="W18"/>
  <c r="J14"/>
  <c r="K14" s="1"/>
  <c r="W14"/>
  <c r="J75"/>
  <c r="K75" s="1"/>
  <c r="W75"/>
  <c r="T71"/>
  <c r="U71" s="1"/>
  <c r="W71"/>
  <c r="J67"/>
  <c r="K67" s="1"/>
  <c r="W67"/>
  <c r="T63"/>
  <c r="U63" s="1"/>
  <c r="W63"/>
  <c r="J59"/>
  <c r="K59" s="1"/>
  <c r="W59"/>
  <c r="T55"/>
  <c r="U55" s="1"/>
  <c r="W55"/>
  <c r="L51"/>
  <c r="W51"/>
  <c r="T47"/>
  <c r="U47" s="1"/>
  <c r="W47"/>
  <c r="J43"/>
  <c r="K43" s="1"/>
  <c r="W43"/>
  <c r="T39"/>
  <c r="U39" s="1"/>
  <c r="W39"/>
  <c r="J35"/>
  <c r="K35" s="1"/>
  <c r="W35"/>
  <c r="J27"/>
  <c r="K27" s="1"/>
  <c r="W27"/>
  <c r="T23"/>
  <c r="U23" s="1"/>
  <c r="W23"/>
  <c r="L19"/>
  <c r="W19"/>
  <c r="T15"/>
  <c r="U15" s="1"/>
  <c r="W15"/>
  <c r="T68"/>
  <c r="U68" s="1"/>
  <c r="W68"/>
  <c r="T60"/>
  <c r="U60" s="1"/>
  <c r="W60"/>
  <c r="L52"/>
  <c r="W52"/>
  <c r="T44"/>
  <c r="U44" s="1"/>
  <c r="W44"/>
  <c r="J32"/>
  <c r="K32" s="1"/>
  <c r="W32"/>
  <c r="L69"/>
  <c r="W69"/>
  <c r="J65"/>
  <c r="K65" s="1"/>
  <c r="W65"/>
  <c r="L61"/>
  <c r="W61"/>
  <c r="J57"/>
  <c r="K57" s="1"/>
  <c r="W57"/>
  <c r="L53"/>
  <c r="W53"/>
  <c r="L49"/>
  <c r="W49"/>
  <c r="L45"/>
  <c r="W45"/>
  <c r="J41"/>
  <c r="K41" s="1"/>
  <c r="W41"/>
  <c r="L37"/>
  <c r="W37"/>
  <c r="J33"/>
  <c r="K33" s="1"/>
  <c r="W33"/>
  <c r="L29"/>
  <c r="W29"/>
  <c r="J25"/>
  <c r="K25" s="1"/>
  <c r="W25"/>
  <c r="L21"/>
  <c r="W21"/>
  <c r="L17"/>
  <c r="W17"/>
  <c r="H5" i="13"/>
  <c r="E6"/>
  <c r="E7"/>
  <c r="E5"/>
  <c r="H7"/>
  <c r="T51" i="1"/>
  <c r="U51" s="1"/>
  <c r="AC46"/>
  <c r="AD46" s="1"/>
  <c r="L39"/>
  <c r="L39" i="3"/>
  <c r="AC14"/>
  <c r="AD14" s="1"/>
  <c r="J10"/>
  <c r="K10" s="1"/>
  <c r="L55" i="1"/>
  <c r="J51"/>
  <c r="K51" s="1"/>
  <c r="T19"/>
  <c r="U19" s="1"/>
  <c r="L25" i="3"/>
  <c r="L11"/>
  <c r="L71" i="1"/>
  <c r="L43"/>
  <c r="T35"/>
  <c r="U35" s="1"/>
  <c r="J53" i="3"/>
  <c r="K53" s="1"/>
  <c r="AC7"/>
  <c r="AD7" s="1"/>
  <c r="AC51"/>
  <c r="AD51" s="1"/>
  <c r="L27"/>
  <c r="L47"/>
  <c r="T19"/>
  <c r="U19" s="1"/>
  <c r="T54"/>
  <c r="U54" s="1"/>
  <c r="T42"/>
  <c r="U42" s="1"/>
  <c r="AC55"/>
  <c r="AD55" s="1"/>
  <c r="T51"/>
  <c r="U51" s="1"/>
  <c r="AC43"/>
  <c r="AD43" s="1"/>
  <c r="AC35"/>
  <c r="AD35" s="1"/>
  <c r="L31"/>
  <c r="T23"/>
  <c r="U23" s="1"/>
  <c r="AC18"/>
  <c r="AD18" s="1"/>
  <c r="L15"/>
  <c r="T55"/>
  <c r="U55" s="1"/>
  <c r="L52"/>
  <c r="T43"/>
  <c r="U43" s="1"/>
  <c r="T35"/>
  <c r="U35" s="1"/>
  <c r="T26"/>
  <c r="U26" s="1"/>
  <c r="AC19"/>
  <c r="AD19" s="1"/>
  <c r="H6" i="13"/>
  <c r="L7" i="1"/>
  <c r="T67"/>
  <c r="U67" s="1"/>
  <c r="L35"/>
  <c r="J19"/>
  <c r="K19" s="1"/>
  <c r="J22" i="3"/>
  <c r="K22" s="1"/>
  <c r="L75" i="1"/>
  <c r="L67"/>
  <c r="L23"/>
  <c r="L28" i="3"/>
  <c r="AC16"/>
  <c r="AD16" s="1"/>
  <c r="L33" i="1"/>
  <c r="T24"/>
  <c r="U24" s="1"/>
  <c r="AC12"/>
  <c r="AD12" s="1"/>
  <c r="T41" i="3"/>
  <c r="U41" s="1"/>
  <c r="AC47"/>
  <c r="AD47" s="1"/>
  <c r="AC39"/>
  <c r="AD39" s="1"/>
  <c r="T25"/>
  <c r="U25" s="1"/>
  <c r="AC15"/>
  <c r="AD15" s="1"/>
  <c r="AC11"/>
  <c r="AD11" s="1"/>
  <c r="L9"/>
  <c r="L56" i="1"/>
  <c r="AC31" i="3"/>
  <c r="AD31" s="1"/>
  <c r="AC27"/>
  <c r="AD27" s="1"/>
  <c r="J72" i="1"/>
  <c r="K72" s="1"/>
  <c r="L46"/>
  <c r="J40"/>
  <c r="K40" s="1"/>
  <c r="J14" i="3"/>
  <c r="K14" s="1"/>
  <c r="L68" i="1"/>
  <c r="J38"/>
  <c r="K38" s="1"/>
  <c r="AC30"/>
  <c r="AD30" s="1"/>
  <c r="T38" i="3"/>
  <c r="U38" s="1"/>
  <c r="AC22"/>
  <c r="AD22" s="1"/>
  <c r="J18"/>
  <c r="K18" s="1"/>
  <c r="AC10"/>
  <c r="AD10" s="1"/>
  <c r="AC52" i="1"/>
  <c r="AD52" s="1"/>
  <c r="J24"/>
  <c r="K24" s="1"/>
  <c r="AC16"/>
  <c r="AD16" s="1"/>
  <c r="L44" i="3"/>
  <c r="L24"/>
  <c r="T28" i="1"/>
  <c r="U28" s="1"/>
  <c r="T57" i="3"/>
  <c r="U57" s="1"/>
  <c r="L41"/>
  <c r="L40"/>
  <c r="AC37"/>
  <c r="AD37" s="1"/>
  <c r="AC20"/>
  <c r="AD20" s="1"/>
  <c r="AC12"/>
  <c r="AD12" s="1"/>
  <c r="T52" i="1"/>
  <c r="U52" s="1"/>
  <c r="L20"/>
  <c r="T8"/>
  <c r="U8" s="1"/>
  <c r="T76"/>
  <c r="U76" s="1"/>
  <c r="L48"/>
  <c r="L36"/>
  <c r="J16"/>
  <c r="K16" s="1"/>
  <c r="L8"/>
  <c r="AC74"/>
  <c r="AD74" s="1"/>
  <c r="T72"/>
  <c r="U72" s="1"/>
  <c r="AC68"/>
  <c r="AD68" s="1"/>
  <c r="AC56"/>
  <c r="AD56" s="1"/>
  <c r="AC44"/>
  <c r="AD44" s="1"/>
  <c r="L57" i="3"/>
  <c r="L56"/>
  <c r="AC53"/>
  <c r="AD53" s="1"/>
  <c r="J37"/>
  <c r="K37" s="1"/>
  <c r="L36"/>
  <c r="AC8"/>
  <c r="AD8" s="1"/>
  <c r="AC57"/>
  <c r="AD57" s="1"/>
  <c r="T45"/>
  <c r="U45" s="1"/>
  <c r="L45"/>
  <c r="AC41"/>
  <c r="AD41" s="1"/>
  <c r="T29"/>
  <c r="U29" s="1"/>
  <c r="L29"/>
  <c r="AC25"/>
  <c r="AD25" s="1"/>
  <c r="T21"/>
  <c r="U21" s="1"/>
  <c r="L21"/>
  <c r="T17"/>
  <c r="U17" s="1"/>
  <c r="L17"/>
  <c r="T13"/>
  <c r="U13" s="1"/>
  <c r="L13"/>
  <c r="AC62" i="1"/>
  <c r="AD62" s="1"/>
  <c r="L58"/>
  <c r="T56"/>
  <c r="U56" s="1"/>
  <c r="AC48"/>
  <c r="AD48" s="1"/>
  <c r="T41"/>
  <c r="U41" s="1"/>
  <c r="T40"/>
  <c r="U40" s="1"/>
  <c r="AC36"/>
  <c r="AD36" s="1"/>
  <c r="L30"/>
  <c r="T25"/>
  <c r="U25" s="1"/>
  <c r="AC24"/>
  <c r="AD24" s="1"/>
  <c r="T22"/>
  <c r="U22" s="1"/>
  <c r="AC20"/>
  <c r="AD20" s="1"/>
  <c r="AC14"/>
  <c r="AD14" s="1"/>
  <c r="T49" i="3"/>
  <c r="U49" s="1"/>
  <c r="L49"/>
  <c r="L48"/>
  <c r="T46"/>
  <c r="U46" s="1"/>
  <c r="AC45"/>
  <c r="AD45" s="1"/>
  <c r="T33"/>
  <c r="U33" s="1"/>
  <c r="L33"/>
  <c r="L32"/>
  <c r="T30"/>
  <c r="U30" s="1"/>
  <c r="AC29"/>
  <c r="AD29" s="1"/>
  <c r="L22"/>
  <c r="AC21"/>
  <c r="AD21" s="1"/>
  <c r="L18"/>
  <c r="AC17"/>
  <c r="AD17" s="1"/>
  <c r="L14"/>
  <c r="AC13"/>
  <c r="AD13" s="1"/>
  <c r="L10"/>
  <c r="J73" i="1"/>
  <c r="K73" s="1"/>
  <c r="L65"/>
  <c r="L62"/>
  <c r="T46"/>
  <c r="U46" s="1"/>
  <c r="L14"/>
  <c r="T53" i="3"/>
  <c r="U53" s="1"/>
  <c r="T50"/>
  <c r="U50" s="1"/>
  <c r="AC49"/>
  <c r="AD49" s="1"/>
  <c r="T37"/>
  <c r="U37" s="1"/>
  <c r="T34"/>
  <c r="U34" s="1"/>
  <c r="AC33"/>
  <c r="AD33" s="1"/>
  <c r="T9"/>
  <c r="U9" s="1"/>
  <c r="AC54"/>
  <c r="AD54" s="1"/>
  <c r="L54"/>
  <c r="AC50"/>
  <c r="AD50" s="1"/>
  <c r="L50"/>
  <c r="AC46"/>
  <c r="AD46" s="1"/>
  <c r="L46"/>
  <c r="AC42"/>
  <c r="AD42" s="1"/>
  <c r="L42"/>
  <c r="AC38"/>
  <c r="AD38" s="1"/>
  <c r="L38"/>
  <c r="AC34"/>
  <c r="AD34" s="1"/>
  <c r="L34"/>
  <c r="AC30"/>
  <c r="AD30" s="1"/>
  <c r="L30"/>
  <c r="AC26"/>
  <c r="AD26" s="1"/>
  <c r="L26"/>
  <c r="AC9"/>
  <c r="AD9" s="1"/>
  <c r="J56"/>
  <c r="K56" s="1"/>
  <c r="J52"/>
  <c r="K52" s="1"/>
  <c r="J40"/>
  <c r="K40" s="1"/>
  <c r="J24"/>
  <c r="K24" s="1"/>
  <c r="AC23"/>
  <c r="AD23" s="1"/>
  <c r="J20"/>
  <c r="K20" s="1"/>
  <c r="J16"/>
  <c r="K16" s="1"/>
  <c r="J12"/>
  <c r="K12" s="1"/>
  <c r="J8"/>
  <c r="K8" s="1"/>
  <c r="T56"/>
  <c r="U56" s="1"/>
  <c r="J55"/>
  <c r="K55" s="1"/>
  <c r="T52"/>
  <c r="U52" s="1"/>
  <c r="J51"/>
  <c r="K51" s="1"/>
  <c r="T48"/>
  <c r="U48" s="1"/>
  <c r="J47"/>
  <c r="K47" s="1"/>
  <c r="T44"/>
  <c r="U44" s="1"/>
  <c r="J43"/>
  <c r="K43" s="1"/>
  <c r="T40"/>
  <c r="U40" s="1"/>
  <c r="J39"/>
  <c r="K39" s="1"/>
  <c r="T36"/>
  <c r="U36" s="1"/>
  <c r="J35"/>
  <c r="K35" s="1"/>
  <c r="T32"/>
  <c r="U32" s="1"/>
  <c r="J31"/>
  <c r="K31" s="1"/>
  <c r="T28"/>
  <c r="U28" s="1"/>
  <c r="J27"/>
  <c r="K27" s="1"/>
  <c r="T24"/>
  <c r="U24" s="1"/>
  <c r="J23"/>
  <c r="K23" s="1"/>
  <c r="T20"/>
  <c r="U20" s="1"/>
  <c r="J19"/>
  <c r="K19" s="1"/>
  <c r="T16"/>
  <c r="U16" s="1"/>
  <c r="J15"/>
  <c r="K15" s="1"/>
  <c r="T12"/>
  <c r="U12" s="1"/>
  <c r="J11"/>
  <c r="K11" s="1"/>
  <c r="T8"/>
  <c r="J7"/>
  <c r="J48"/>
  <c r="K48" s="1"/>
  <c r="J44"/>
  <c r="K44" s="1"/>
  <c r="J36"/>
  <c r="K36" s="1"/>
  <c r="J32"/>
  <c r="K32" s="1"/>
  <c r="J28"/>
  <c r="K28" s="1"/>
  <c r="T57" i="1"/>
  <c r="U57" s="1"/>
  <c r="T17"/>
  <c r="U17" s="1"/>
  <c r="J17"/>
  <c r="K17" s="1"/>
  <c r="T54"/>
  <c r="U54" s="1"/>
  <c r="T49"/>
  <c r="U49" s="1"/>
  <c r="J49"/>
  <c r="K49" s="1"/>
  <c r="AC42"/>
  <c r="AD42" s="1"/>
  <c r="AC26"/>
  <c r="AD26" s="1"/>
  <c r="T9"/>
  <c r="U9" s="1"/>
  <c r="T65"/>
  <c r="U65" s="1"/>
  <c r="T62"/>
  <c r="U62" s="1"/>
  <c r="T33"/>
  <c r="U33" s="1"/>
  <c r="T30"/>
  <c r="U30" s="1"/>
  <c r="T14"/>
  <c r="U14" s="1"/>
  <c r="J11"/>
  <c r="K11" s="1"/>
  <c r="T70"/>
  <c r="U70" s="1"/>
  <c r="AC60"/>
  <c r="AD60" s="1"/>
  <c r="AC64"/>
  <c r="AD64" s="1"/>
  <c r="L64"/>
  <c r="L59"/>
  <c r="AC32"/>
  <c r="AD32" s="1"/>
  <c r="L32"/>
  <c r="L27"/>
  <c r="L76"/>
  <c r="T75"/>
  <c r="U75" s="1"/>
  <c r="L73"/>
  <c r="AC72"/>
  <c r="AD72" s="1"/>
  <c r="AC66"/>
  <c r="AD66" s="1"/>
  <c r="L63"/>
  <c r="AC54"/>
  <c r="AD54" s="1"/>
  <c r="L54"/>
  <c r="T48"/>
  <c r="U48" s="1"/>
  <c r="L44"/>
  <c r="T43"/>
  <c r="U43" s="1"/>
  <c r="L41"/>
  <c r="AC40"/>
  <c r="AD40" s="1"/>
  <c r="AC34"/>
  <c r="AD34" s="1"/>
  <c r="L31"/>
  <c r="AC22"/>
  <c r="AD22" s="1"/>
  <c r="L22"/>
  <c r="T16"/>
  <c r="U16" s="1"/>
  <c r="L12"/>
  <c r="T11"/>
  <c r="L9"/>
  <c r="AC8"/>
  <c r="AD8" s="1"/>
  <c r="AC70"/>
  <c r="AD70" s="1"/>
  <c r="L70"/>
  <c r="T64"/>
  <c r="U64" s="1"/>
  <c r="L60"/>
  <c r="T59"/>
  <c r="U59" s="1"/>
  <c r="L57"/>
  <c r="AC50"/>
  <c r="AD50" s="1"/>
  <c r="L47"/>
  <c r="AC38"/>
  <c r="AD38" s="1"/>
  <c r="L38"/>
  <c r="T32"/>
  <c r="U32" s="1"/>
  <c r="L28"/>
  <c r="T27"/>
  <c r="U27" s="1"/>
  <c r="L25"/>
  <c r="AC18"/>
  <c r="AD18" s="1"/>
  <c r="L15"/>
  <c r="J74"/>
  <c r="K74" s="1"/>
  <c r="J69"/>
  <c r="K69" s="1"/>
  <c r="J66"/>
  <c r="K66" s="1"/>
  <c r="J61"/>
  <c r="K61" s="1"/>
  <c r="J37"/>
  <c r="K37" s="1"/>
  <c r="J58"/>
  <c r="K58" s="1"/>
  <c r="J53"/>
  <c r="K53" s="1"/>
  <c r="J50"/>
  <c r="K50" s="1"/>
  <c r="J45"/>
  <c r="K45" s="1"/>
  <c r="J42"/>
  <c r="K42" s="1"/>
  <c r="J34"/>
  <c r="K34" s="1"/>
  <c r="J29"/>
  <c r="K29" s="1"/>
  <c r="J26"/>
  <c r="K26" s="1"/>
  <c r="J21"/>
  <c r="K21" s="1"/>
  <c r="J18"/>
  <c r="K18" s="1"/>
  <c r="J13"/>
  <c r="K13" s="1"/>
  <c r="J10"/>
  <c r="K10" s="1"/>
  <c r="J76"/>
  <c r="K76" s="1"/>
  <c r="T74"/>
  <c r="U74" s="1"/>
  <c r="J71"/>
  <c r="K71" s="1"/>
  <c r="T69"/>
  <c r="U69" s="1"/>
  <c r="J68"/>
  <c r="K68" s="1"/>
  <c r="T66"/>
  <c r="U66" s="1"/>
  <c r="J63"/>
  <c r="K63" s="1"/>
  <c r="T61"/>
  <c r="U61" s="1"/>
  <c r="J60"/>
  <c r="K60" s="1"/>
  <c r="T58"/>
  <c r="U58" s="1"/>
  <c r="J55"/>
  <c r="K55" s="1"/>
  <c r="T53"/>
  <c r="U53" s="1"/>
  <c r="J52"/>
  <c r="K52" s="1"/>
  <c r="T50"/>
  <c r="U50" s="1"/>
  <c r="J47"/>
  <c r="K47" s="1"/>
  <c r="T45"/>
  <c r="U45" s="1"/>
  <c r="J44"/>
  <c r="K44" s="1"/>
  <c r="T42"/>
  <c r="U42" s="1"/>
  <c r="J39"/>
  <c r="K39" s="1"/>
  <c r="T37"/>
  <c r="U37" s="1"/>
  <c r="J36"/>
  <c r="K36" s="1"/>
  <c r="T34"/>
  <c r="U34" s="1"/>
  <c r="J31"/>
  <c r="K31" s="1"/>
  <c r="T29"/>
  <c r="U29" s="1"/>
  <c r="J28"/>
  <c r="K28" s="1"/>
  <c r="T26"/>
  <c r="U26" s="1"/>
  <c r="J23"/>
  <c r="K23" s="1"/>
  <c r="T21"/>
  <c r="U21" s="1"/>
  <c r="J20"/>
  <c r="K20" s="1"/>
  <c r="T18"/>
  <c r="U18" s="1"/>
  <c r="J15"/>
  <c r="K15" s="1"/>
  <c r="T13"/>
  <c r="U13" s="1"/>
  <c r="J12"/>
  <c r="K12" s="1"/>
  <c r="T10"/>
  <c r="J7"/>
  <c r="D6"/>
  <c r="K7" i="3" l="1"/>
  <c r="K7" i="1"/>
  <c r="T6" i="3"/>
  <c r="U6" s="1"/>
  <c r="L5" i="1"/>
  <c r="F5" i="3"/>
  <c r="AC6" i="1"/>
  <c r="AD6" s="1"/>
  <c r="D5"/>
  <c r="AC5" i="2"/>
  <c r="AD5" s="1"/>
  <c r="AC5" i="3" l="1"/>
  <c r="AD5" s="1"/>
  <c r="W5"/>
  <c r="L6"/>
  <c r="J6" i="1"/>
  <c r="AC6" i="3"/>
  <c r="AD6" s="1"/>
  <c r="J6"/>
  <c r="J5" i="1"/>
  <c r="T6"/>
  <c r="L6"/>
  <c r="T5" i="2"/>
  <c r="U5" s="1"/>
  <c r="I7" i="13"/>
  <c r="F7"/>
  <c r="L5" i="2"/>
  <c r="J5"/>
  <c r="K5" s="1"/>
  <c r="D5"/>
  <c r="T1"/>
  <c r="T5" i="3"/>
  <c r="U5" s="1"/>
  <c r="L5"/>
  <c r="J5"/>
  <c r="T1"/>
  <c r="I6" i="13" l="1"/>
  <c r="F6"/>
  <c r="F5"/>
  <c r="U39" i="3"/>
  <c r="U8"/>
  <c r="K6"/>
  <c r="K6" i="1"/>
  <c r="K5"/>
  <c r="K5" i="3"/>
  <c r="T1" i="1"/>
  <c r="U10" l="1"/>
  <c r="U11"/>
  <c r="U6"/>
</calcChain>
</file>

<file path=xl/sharedStrings.xml><?xml version="1.0" encoding="utf-8"?>
<sst xmlns="http://schemas.openxmlformats.org/spreadsheetml/2006/main" count="313" uniqueCount="160">
  <si>
    <t>N° de commande</t>
  </si>
  <si>
    <t>Nom du fournisseur</t>
  </si>
  <si>
    <t>Date de création du BR/ feuille de saisie</t>
  </si>
  <si>
    <t>Date de réception du BR et attachement Par le service comptabilité</t>
  </si>
  <si>
    <t>Réception F° siège</t>
  </si>
  <si>
    <t>Réception F° AIT BAHA</t>
  </si>
  <si>
    <t xml:space="preserve">Age dette retenu </t>
  </si>
  <si>
    <t>Information commande</t>
  </si>
  <si>
    <t>Réception marchandise/prestation</t>
  </si>
  <si>
    <t>Réception facture</t>
  </si>
  <si>
    <t>Date de paiement optimale</t>
  </si>
  <si>
    <t>Délai de paiement</t>
  </si>
  <si>
    <t>Indicateur 2</t>
  </si>
  <si>
    <t>Indicateur 3</t>
  </si>
  <si>
    <t>Appréciation</t>
  </si>
  <si>
    <t>Date de la facture</t>
  </si>
  <si>
    <t>Alerte Documents de réception</t>
  </si>
  <si>
    <t>Demandeur</t>
  </si>
  <si>
    <t>Alerte facture</t>
  </si>
  <si>
    <t>N° bon de réception</t>
  </si>
  <si>
    <t>Date d'entrée réelle (MP, PR, Prestation…)</t>
  </si>
  <si>
    <t>nombre de jour depensé dans le transfert</t>
  </si>
  <si>
    <t>Montant (HT)</t>
  </si>
  <si>
    <t>Nombre de jour restant avant échéance</t>
  </si>
  <si>
    <t>Date du jour:</t>
  </si>
  <si>
    <t xml:space="preserve"> Suivi du processus de paiement des fournisseurs</t>
  </si>
  <si>
    <t>Date d'entrée réelle PRS</t>
  </si>
  <si>
    <t>Date de création du BR</t>
  </si>
  <si>
    <t>Temps moyen</t>
  </si>
  <si>
    <t>Temps maximal</t>
  </si>
  <si>
    <t>Temps minimal</t>
  </si>
  <si>
    <t>Temps de séjour de la facture au siège</t>
  </si>
  <si>
    <t>Date de rapprochement</t>
  </si>
  <si>
    <t>Date de valeur</t>
  </si>
  <si>
    <t>Paiement</t>
  </si>
  <si>
    <t>Référence facture</t>
  </si>
  <si>
    <t>référence facture</t>
  </si>
  <si>
    <t>MM</t>
  </si>
  <si>
    <t>IE</t>
  </si>
  <si>
    <t>Nombre de jour dépensé dans le traitement de la réception</t>
  </si>
  <si>
    <t>FG</t>
  </si>
  <si>
    <t>Paramètres</t>
  </si>
  <si>
    <t>Temps en % par rapport à l'âge de dette</t>
  </si>
  <si>
    <t>Temps en nombre de jours</t>
  </si>
  <si>
    <t>SUD ELECTRONIQUE INFORMATIQUE</t>
  </si>
  <si>
    <t>Mr. KERMAT</t>
  </si>
  <si>
    <t>HYDRAU MAC</t>
  </si>
  <si>
    <t>Mr. OUSSANDOU</t>
  </si>
  <si>
    <t>U.E.M</t>
  </si>
  <si>
    <t>0006/2014</t>
  </si>
  <si>
    <t xml:space="preserve"> AIR LIQUIDE</t>
  </si>
  <si>
    <t>Mr. BOUHAROUD</t>
  </si>
  <si>
    <t>FIABEL</t>
  </si>
  <si>
    <t xml:space="preserve">AUMUND </t>
  </si>
  <si>
    <t>Mr. HOUHOU</t>
  </si>
  <si>
    <t>L.C N° R5934/14</t>
  </si>
  <si>
    <t>FLS</t>
  </si>
  <si>
    <t>L.C N° 260791-02</t>
  </si>
  <si>
    <t>MICRO HOUSE</t>
  </si>
  <si>
    <t>Mr. JAFGHALI</t>
  </si>
  <si>
    <t>BL 08439</t>
  </si>
  <si>
    <t xml:space="preserve">SIEMENS </t>
  </si>
  <si>
    <t>M.lahcen AKBOUR</t>
  </si>
  <si>
    <t>BL 2840</t>
  </si>
  <si>
    <t>KIT MATERIAUX</t>
  </si>
  <si>
    <t>95295,95365,95280,95271,95272,95273,274,277,279,278</t>
  </si>
  <si>
    <t>Commentaire</t>
  </si>
  <si>
    <t>ATRIMAK</t>
  </si>
  <si>
    <t>AUTOMATION TECHNIQUES</t>
  </si>
  <si>
    <t>MANQUE N° CDE</t>
  </si>
  <si>
    <t>LIBYA OIL MAROC</t>
  </si>
  <si>
    <t>OUSSANDOU</t>
  </si>
  <si>
    <t>OKSA</t>
  </si>
  <si>
    <t>ONEE</t>
  </si>
  <si>
    <t>BETOMAR</t>
  </si>
  <si>
    <t>INDICE PERFORMANCE MAROC</t>
  </si>
  <si>
    <t>AFRIC ROULEMENT</t>
  </si>
  <si>
    <t>KHALID HOUHOU</t>
  </si>
  <si>
    <t>SYBTRANS</t>
  </si>
  <si>
    <t>Jillali NEMMASSI</t>
  </si>
  <si>
    <t>WELDING ALLOYS MAROC</t>
  </si>
  <si>
    <t>Mr OUSSANDOU</t>
  </si>
  <si>
    <t>CGEA</t>
  </si>
  <si>
    <t>Abdelaziz BOUHARROUD</t>
  </si>
  <si>
    <t>4501081514 (avoir sur F/11/2014-12/2014)</t>
  </si>
  <si>
    <t>EMRIG</t>
  </si>
  <si>
    <t>Lahcen BOUHALI</t>
  </si>
  <si>
    <t>POLY PROTECTION</t>
  </si>
  <si>
    <t>Samir JAFGHALI</t>
  </si>
  <si>
    <t>ELESYSTEM</t>
  </si>
  <si>
    <t>INSTALEQUIP</t>
  </si>
  <si>
    <t>LARES</t>
  </si>
  <si>
    <t>BAYADI</t>
  </si>
  <si>
    <t>RCF</t>
  </si>
  <si>
    <t>ELEBRICAN</t>
  </si>
  <si>
    <t>MCR INDUSTRIE</t>
  </si>
  <si>
    <t>L'EXE DIRECT</t>
  </si>
  <si>
    <t>Lahousine seba</t>
  </si>
  <si>
    <t>DELTHERM</t>
  </si>
  <si>
    <t>oussando</t>
  </si>
  <si>
    <t>CHAUDRO-MON-TU</t>
  </si>
  <si>
    <t>LAHCEN AGHDA</t>
  </si>
  <si>
    <t>S.E.I</t>
  </si>
  <si>
    <t>Kermat</t>
  </si>
  <si>
    <t>ATLAS COPCO</t>
  </si>
  <si>
    <t>ELMEHJOUB TALBOURT</t>
  </si>
  <si>
    <t>ELETEC</t>
  </si>
  <si>
    <t>BIOLETAL</t>
  </si>
  <si>
    <t>Said KRIRIM</t>
  </si>
  <si>
    <t>G.T.Q</t>
  </si>
  <si>
    <t>SOGENEXE</t>
  </si>
  <si>
    <t>S2G</t>
  </si>
  <si>
    <t>LPEE</t>
  </si>
  <si>
    <t>Abdelilah CHATER</t>
  </si>
  <si>
    <t>BCI</t>
  </si>
  <si>
    <t>Mr JAIMI</t>
  </si>
  <si>
    <t>DIDROQ</t>
  </si>
  <si>
    <t>CGEDA</t>
  </si>
  <si>
    <t>OCP</t>
  </si>
  <si>
    <t>PROTEC INCENDIE</t>
  </si>
  <si>
    <t>TAJI</t>
  </si>
  <si>
    <t>SIVAMCO</t>
  </si>
  <si>
    <t>ABB</t>
  </si>
  <si>
    <t>INGENIERIE ET TOPOGRAPHE ATLAS</t>
  </si>
  <si>
    <t>SOTRAIN</t>
  </si>
  <si>
    <t>MR SEBA</t>
  </si>
  <si>
    <t>CATRAD</t>
  </si>
  <si>
    <t>MOUTAKI</t>
  </si>
  <si>
    <t>HTN</t>
  </si>
  <si>
    <t>BERKCHI</t>
  </si>
  <si>
    <t>BOUMARA TRANS</t>
  </si>
  <si>
    <t>ZONID</t>
  </si>
  <si>
    <t>MAGHREB OXYGENE</t>
  </si>
  <si>
    <t>STATION SERVICE PETROM</t>
  </si>
  <si>
    <t>SEBA</t>
  </si>
  <si>
    <t>MATERCA</t>
  </si>
  <si>
    <t>Date validation conformité qualité</t>
  </si>
  <si>
    <t>Nombre de jour dépensé entre la réception et la validation</t>
  </si>
  <si>
    <t>Date d'envoi du BR et attachement au service de comptabilité</t>
  </si>
  <si>
    <t>Date comptable</t>
  </si>
  <si>
    <t>Indicateur PC</t>
  </si>
  <si>
    <t>Date d'envoie des bons à payer à la trésorerie</t>
  </si>
  <si>
    <t>Indicateur TV</t>
  </si>
  <si>
    <t>Indicateur PT</t>
  </si>
  <si>
    <t>Transfert</t>
  </si>
  <si>
    <t>PM</t>
  </si>
  <si>
    <t>PC</t>
  </si>
  <si>
    <t>TV</t>
  </si>
  <si>
    <t>PT</t>
  </si>
  <si>
    <t>Indicateurs de performance (M.M)</t>
  </si>
  <si>
    <t>Indicateurs de performance (FG)</t>
  </si>
  <si>
    <t>Indicateurs de performance (IE)</t>
  </si>
  <si>
    <t>Moyenne</t>
  </si>
  <si>
    <t>Max</t>
  </si>
  <si>
    <t>Min</t>
  </si>
  <si>
    <t>Indicateur PM</t>
  </si>
  <si>
    <t xml:space="preserve">Evolution des indicateurs de performance </t>
  </si>
  <si>
    <t>GRAPHIQUE M.M</t>
  </si>
  <si>
    <t>GRAPHIIQUE IE</t>
  </si>
  <si>
    <t>GRAPHIQUE FG</t>
  </si>
</sst>
</file>

<file path=xl/styles.xml><?xml version="1.0" encoding="utf-8"?>
<styleSheet xmlns="http://schemas.openxmlformats.org/spreadsheetml/2006/main">
  <numFmts count="1">
    <numFmt numFmtId="164" formatCode="#,##0.00\ [$MAD]"/>
  </numFmts>
  <fonts count="34">
    <font>
      <sz val="11"/>
      <color theme="1"/>
      <name val="Calibri"/>
      <family val="2"/>
      <scheme val="minor"/>
    </font>
    <font>
      <sz val="11"/>
      <color theme="1"/>
      <name val="Calibri"/>
      <family val="2"/>
      <scheme val="minor"/>
    </font>
    <font>
      <b/>
      <sz val="8"/>
      <color theme="0"/>
      <name val="Times New Roman"/>
      <family val="1"/>
    </font>
    <font>
      <b/>
      <sz val="11"/>
      <color theme="1"/>
      <name val="Times New Roman"/>
      <family val="1"/>
    </font>
    <font>
      <b/>
      <sz val="12"/>
      <color rgb="FFFF3333"/>
      <name val="Times New Roman"/>
      <family val="1"/>
    </font>
    <font>
      <b/>
      <sz val="12"/>
      <color theme="1"/>
      <name val="Times New Roman"/>
      <family val="1"/>
    </font>
    <font>
      <b/>
      <sz val="12"/>
      <color theme="1"/>
      <name val="Calibri"/>
      <family val="2"/>
      <scheme val="minor"/>
    </font>
    <font>
      <sz val="11"/>
      <color theme="1" tint="4.9989318521683403E-2"/>
      <name val="Times New Roman"/>
      <family val="1"/>
    </font>
    <font>
      <sz val="11"/>
      <name val="Times New Roman"/>
      <family val="1"/>
    </font>
    <font>
      <b/>
      <sz val="11"/>
      <name val="Times New Roman"/>
      <family val="1"/>
    </font>
    <font>
      <b/>
      <sz val="18"/>
      <color theme="1"/>
      <name val="Times New Roman"/>
      <family val="1"/>
    </font>
    <font>
      <sz val="11"/>
      <color theme="1"/>
      <name val="Times New Roman"/>
      <family val="1"/>
    </font>
    <font>
      <b/>
      <sz val="11"/>
      <color theme="1"/>
      <name val="Calibri"/>
      <family val="2"/>
      <scheme val="minor"/>
    </font>
    <font>
      <b/>
      <sz val="12"/>
      <color rgb="FFFF0000"/>
      <name val="Times New Roman"/>
      <family val="1"/>
    </font>
    <font>
      <i/>
      <sz val="11"/>
      <color theme="1"/>
      <name val="Times New Roman"/>
      <family val="1"/>
    </font>
    <font>
      <b/>
      <sz val="22"/>
      <color theme="1"/>
      <name val="Times New Roman"/>
      <family val="1"/>
    </font>
    <font>
      <b/>
      <sz val="11"/>
      <color rgb="FFFF3333"/>
      <name val="Times New Roman"/>
      <family val="1"/>
    </font>
    <font>
      <sz val="12"/>
      <color theme="1"/>
      <name val="Times New Roman"/>
      <family val="1"/>
    </font>
    <font>
      <sz val="11"/>
      <name val="Calibri"/>
      <family val="2"/>
      <scheme val="minor"/>
    </font>
    <font>
      <b/>
      <sz val="11"/>
      <color theme="1" tint="4.9989318521683403E-2"/>
      <name val="Times New Roman"/>
      <family val="1"/>
    </font>
    <font>
      <sz val="11"/>
      <color rgb="FFFF0000"/>
      <name val="Calibri"/>
      <family val="2"/>
      <scheme val="minor"/>
    </font>
    <font>
      <sz val="8"/>
      <color theme="0"/>
      <name val="Times New Roman"/>
      <family val="1"/>
    </font>
    <font>
      <sz val="11"/>
      <color rgb="FFFF0000"/>
      <name val="Times New Roman"/>
      <family val="1"/>
    </font>
    <font>
      <b/>
      <sz val="12"/>
      <color rgb="FFFF0000"/>
      <name val="Calibri"/>
      <family val="2"/>
      <scheme val="minor"/>
    </font>
    <font>
      <b/>
      <u/>
      <sz val="11"/>
      <color theme="1"/>
      <name val="Times New Roman"/>
      <family val="1"/>
    </font>
    <font>
      <b/>
      <u/>
      <sz val="11"/>
      <color theme="1"/>
      <name val="Calibri"/>
      <family val="2"/>
      <scheme val="minor"/>
    </font>
    <font>
      <b/>
      <u/>
      <sz val="12"/>
      <color theme="1"/>
      <name val="Calibri"/>
      <family val="2"/>
      <scheme val="minor"/>
    </font>
    <font>
      <b/>
      <u/>
      <sz val="11"/>
      <color theme="1" tint="4.9989318521683403E-2"/>
      <name val="Times New Roman"/>
      <family val="1"/>
    </font>
    <font>
      <b/>
      <u/>
      <sz val="12"/>
      <color theme="1"/>
      <name val="Times New Roman"/>
      <family val="1"/>
    </font>
    <font>
      <sz val="10"/>
      <color theme="1" tint="4.9989318521683403E-2"/>
      <name val="Times New Roman"/>
      <family val="1"/>
    </font>
    <font>
      <b/>
      <sz val="9"/>
      <color theme="1"/>
      <name val="Times New Roman"/>
      <family val="1"/>
    </font>
    <font>
      <b/>
      <sz val="12"/>
      <color rgb="FF00B050"/>
      <name val="Times New Roman"/>
      <family val="1"/>
    </font>
    <font>
      <b/>
      <sz val="12"/>
      <color rgb="FF00B050"/>
      <name val="Calibri"/>
      <family val="2"/>
      <scheme val="minor"/>
    </font>
    <font>
      <i/>
      <sz val="10"/>
      <color theme="1"/>
      <name val="Times New Roman"/>
      <family val="1"/>
    </font>
  </fonts>
  <fills count="10">
    <fill>
      <patternFill patternType="none"/>
    </fill>
    <fill>
      <patternFill patternType="gray125"/>
    </fill>
    <fill>
      <patternFill patternType="solid">
        <fgColor rgb="FF002060"/>
        <bgColor indexed="64"/>
      </patternFill>
    </fill>
    <fill>
      <patternFill patternType="solid">
        <fgColor theme="1" tint="0.499984740745262"/>
        <bgColor indexed="64"/>
      </patternFill>
    </fill>
    <fill>
      <patternFill patternType="solid">
        <fgColor rgb="FFFF9797"/>
        <bgColor indexed="64"/>
      </patternFill>
    </fill>
    <fill>
      <patternFill patternType="solid">
        <fgColor theme="0"/>
        <bgColor indexed="64"/>
      </patternFill>
    </fill>
    <fill>
      <patternFill patternType="solid">
        <fgColor theme="0" tint="-0.499984740745262"/>
        <bgColor indexed="64"/>
      </patternFill>
    </fill>
    <fill>
      <patternFill patternType="solid">
        <fgColor rgb="FFF7D36F"/>
        <bgColor indexed="64"/>
      </patternFill>
    </fill>
    <fill>
      <patternFill patternType="solid">
        <fgColor rgb="FF00B050"/>
        <bgColor indexed="64"/>
      </patternFill>
    </fill>
    <fill>
      <patternFill patternType="solid">
        <fgColor theme="1" tint="0.34998626667073579"/>
        <bgColor indexed="64"/>
      </patternFill>
    </fill>
  </fills>
  <borders count="32">
    <border>
      <left/>
      <right/>
      <top/>
      <bottom/>
      <diagonal/>
    </border>
    <border>
      <left style="medium">
        <color auto="1"/>
      </left>
      <right style="medium">
        <color auto="1"/>
      </right>
      <top style="medium">
        <color auto="1"/>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auto="1"/>
      </left>
      <right style="medium">
        <color indexed="64"/>
      </right>
      <top/>
      <bottom/>
      <diagonal/>
    </border>
    <border>
      <left style="medium">
        <color auto="1"/>
      </left>
      <right/>
      <top style="medium">
        <color auto="1"/>
      </top>
      <bottom style="medium">
        <color indexed="64"/>
      </bottom>
      <diagonal/>
    </border>
    <border>
      <left/>
      <right/>
      <top style="medium">
        <color auto="1"/>
      </top>
      <bottom style="medium">
        <color indexed="64"/>
      </bottom>
      <diagonal/>
    </border>
    <border>
      <left/>
      <right style="medium">
        <color auto="1"/>
      </right>
      <top style="medium">
        <color auto="1"/>
      </top>
      <bottom style="medium">
        <color indexed="64"/>
      </bottom>
      <diagonal/>
    </border>
    <border>
      <left style="double">
        <color indexed="64"/>
      </left>
      <right style="double">
        <color indexed="64"/>
      </right>
      <top style="double">
        <color indexed="64"/>
      </top>
      <bottom style="double">
        <color indexed="64"/>
      </bottom>
      <diagonal/>
    </border>
    <border>
      <left/>
      <right/>
      <top/>
      <bottom style="medium">
        <color auto="1"/>
      </bottom>
      <diagonal/>
    </border>
    <border>
      <left style="medium">
        <color auto="1"/>
      </left>
      <right/>
      <top style="medium">
        <color auto="1"/>
      </top>
      <bottom/>
      <diagonal/>
    </border>
    <border>
      <left/>
      <right style="medium">
        <color auto="1"/>
      </right>
      <top style="medium">
        <color auto="1"/>
      </top>
      <bottom/>
      <diagonal/>
    </border>
    <border>
      <left/>
      <right/>
      <top style="medium">
        <color auto="1"/>
      </top>
      <bottom/>
      <diagonal/>
    </border>
    <border>
      <left style="medium">
        <color indexed="64"/>
      </left>
      <right style="medium">
        <color indexed="64"/>
      </right>
      <top style="medium">
        <color indexed="64"/>
      </top>
      <bottom style="medium">
        <color indexed="64"/>
      </bottom>
      <diagonal/>
    </border>
    <border>
      <left style="double">
        <color indexed="64"/>
      </left>
      <right style="double">
        <color indexed="64"/>
      </right>
      <top/>
      <bottom style="double">
        <color indexed="64"/>
      </bottom>
      <diagonal/>
    </border>
    <border>
      <left style="medium">
        <color auto="1"/>
      </left>
      <right/>
      <top/>
      <bottom style="medium">
        <color indexed="64"/>
      </bottom>
      <diagonal/>
    </border>
    <border>
      <left/>
      <right style="medium">
        <color auto="1"/>
      </right>
      <top/>
      <bottom style="medium">
        <color indexed="64"/>
      </bottom>
      <diagonal/>
    </border>
    <border>
      <left style="medium">
        <color auto="1"/>
      </left>
      <right/>
      <top/>
      <bottom/>
      <diagonal/>
    </border>
    <border>
      <left/>
      <right style="medium">
        <color indexed="64"/>
      </right>
      <top/>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medium">
        <color auto="1"/>
      </left>
      <right style="medium">
        <color indexed="64"/>
      </right>
      <top/>
      <bottom style="double">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2">
    <xf numFmtId="0" fontId="0" fillId="0" borderId="0"/>
    <xf numFmtId="9" fontId="1" fillId="0" borderId="0" applyFont="0" applyFill="0" applyBorder="0" applyAlignment="0" applyProtection="0"/>
  </cellStyleXfs>
  <cellXfs count="247">
    <xf numFmtId="0" fontId="0" fillId="0" borderId="0" xfId="0"/>
    <xf numFmtId="0" fontId="7" fillId="0" borderId="8" xfId="0" applyFont="1" applyBorder="1" applyAlignment="1">
      <alignment horizontal="center" vertical="center" wrapText="1"/>
    </xf>
    <xf numFmtId="14" fontId="7" fillId="0" borderId="8" xfId="0" applyNumberFormat="1" applyFont="1" applyBorder="1" applyAlignment="1">
      <alignment horizontal="center" vertical="center" wrapText="1"/>
    </xf>
    <xf numFmtId="0" fontId="8" fillId="0" borderId="8" xfId="0" applyFont="1" applyBorder="1" applyAlignment="1">
      <alignment horizontal="center" vertical="center" wrapText="1"/>
    </xf>
    <xf numFmtId="0" fontId="9" fillId="0" borderId="8" xfId="0" applyFont="1" applyBorder="1" applyAlignment="1">
      <alignment horizontal="center" vertical="center" wrapText="1"/>
    </xf>
    <xf numFmtId="0" fontId="7" fillId="0" borderId="8" xfId="0" applyNumberFormat="1" applyFont="1" applyBorder="1" applyAlignment="1">
      <alignment horizontal="center" vertical="center" wrapText="1"/>
    </xf>
    <xf numFmtId="0" fontId="0" fillId="5" borderId="0" xfId="0" applyFill="1" applyBorder="1" applyAlignment="1"/>
    <xf numFmtId="0" fontId="15" fillId="0" borderId="9" xfId="0" applyFont="1" applyBorder="1" applyAlignment="1" applyProtection="1">
      <alignment vertical="center"/>
      <protection locked="0"/>
    </xf>
    <xf numFmtId="14" fontId="11" fillId="0" borderId="9" xfId="0" applyNumberFormat="1" applyFont="1" applyBorder="1" applyAlignment="1" applyProtection="1">
      <protection locked="0"/>
    </xf>
    <xf numFmtId="9" fontId="16" fillId="0" borderId="9" xfId="1" applyFont="1" applyBorder="1" applyAlignment="1" applyProtection="1">
      <protection locked="0"/>
    </xf>
    <xf numFmtId="14" fontId="28" fillId="0" borderId="9" xfId="0" applyNumberFormat="1" applyFont="1" applyBorder="1" applyAlignment="1" applyProtection="1">
      <alignment vertical="center"/>
      <protection locked="0"/>
    </xf>
    <xf numFmtId="2" fontId="13" fillId="0" borderId="9" xfId="0" applyNumberFormat="1" applyFont="1" applyBorder="1" applyAlignment="1" applyProtection="1">
      <protection locked="0"/>
    </xf>
    <xf numFmtId="14" fontId="11" fillId="0" borderId="0" xfId="0" applyNumberFormat="1" applyFont="1" applyBorder="1" applyAlignment="1" applyProtection="1">
      <alignment horizontal="center" vertical="center"/>
      <protection locked="0"/>
    </xf>
    <xf numFmtId="14" fontId="24" fillId="0" borderId="0" xfId="0" applyNumberFormat="1" applyFont="1" applyAlignment="1" applyProtection="1">
      <alignment horizontal="center" vertical="center"/>
      <protection locked="0"/>
    </xf>
    <xf numFmtId="9" fontId="16" fillId="0" borderId="0" xfId="1" applyFont="1" applyAlignment="1" applyProtection="1">
      <alignment horizontal="center" vertical="center"/>
      <protection locked="0"/>
    </xf>
    <xf numFmtId="0" fontId="3" fillId="0" borderId="0" xfId="0" applyFont="1" applyAlignment="1" applyProtection="1">
      <alignment horizontal="center" vertical="center" wrapText="1"/>
      <protection locked="0"/>
    </xf>
    <xf numFmtId="0" fontId="0" fillId="0" borderId="0" xfId="0" applyProtection="1">
      <protection locked="0"/>
    </xf>
    <xf numFmtId="0" fontId="7" fillId="0" borderId="14" xfId="0" applyFont="1" applyBorder="1" applyAlignment="1" applyProtection="1">
      <alignment horizontal="center" vertical="center" wrapText="1"/>
      <protection locked="0"/>
    </xf>
    <xf numFmtId="0" fontId="4" fillId="0" borderId="14" xfId="0" applyFont="1" applyBorder="1" applyAlignment="1" applyProtection="1">
      <alignment horizontal="center" vertical="center" wrapText="1"/>
      <protection locked="0"/>
    </xf>
    <xf numFmtId="0" fontId="8" fillId="0" borderId="14" xfId="0" applyFont="1" applyBorder="1" applyAlignment="1" applyProtection="1">
      <alignment horizontal="center" vertical="center" wrapText="1"/>
      <protection locked="0"/>
    </xf>
    <xf numFmtId="14" fontId="7" fillId="0" borderId="14" xfId="0" applyNumberFormat="1" applyFont="1" applyBorder="1" applyAlignment="1" applyProtection="1">
      <alignment horizontal="center" vertical="center" wrapText="1"/>
      <protection locked="0"/>
    </xf>
    <xf numFmtId="164" fontId="7" fillId="0" borderId="14" xfId="0" applyNumberFormat="1" applyFont="1" applyBorder="1" applyAlignment="1" applyProtection="1">
      <alignment horizontal="center" vertical="center" wrapText="1"/>
      <protection locked="0"/>
    </xf>
    <xf numFmtId="9" fontId="16" fillId="0" borderId="14" xfId="1" applyFont="1" applyBorder="1" applyAlignment="1" applyProtection="1">
      <alignment horizontal="center" vertical="center" wrapText="1"/>
      <protection locked="0"/>
    </xf>
    <xf numFmtId="0" fontId="19" fillId="0" borderId="14" xfId="0" applyFont="1" applyBorder="1" applyAlignment="1" applyProtection="1">
      <alignment horizontal="center" vertical="center" wrapText="1"/>
      <protection locked="0"/>
    </xf>
    <xf numFmtId="2" fontId="16" fillId="0" borderId="14" xfId="0" applyNumberFormat="1" applyFont="1" applyBorder="1" applyAlignment="1" applyProtection="1">
      <alignment horizontal="center" vertical="center" wrapText="1"/>
      <protection locked="0"/>
    </xf>
    <xf numFmtId="2" fontId="7" fillId="0" borderId="14" xfId="0" applyNumberFormat="1" applyFont="1" applyBorder="1" applyAlignment="1" applyProtection="1">
      <alignment horizontal="center" vertical="center" wrapText="1"/>
      <protection locked="0"/>
    </xf>
    <xf numFmtId="14" fontId="27" fillId="0" borderId="14" xfId="0" applyNumberFormat="1" applyFont="1" applyBorder="1" applyAlignment="1" applyProtection="1">
      <alignment horizontal="center" vertical="center" wrapText="1"/>
      <protection locked="0"/>
    </xf>
    <xf numFmtId="0" fontId="13" fillId="0" borderId="14" xfId="0" applyNumberFormat="1" applyFont="1" applyBorder="1" applyAlignment="1" applyProtection="1">
      <alignment horizontal="center" vertical="center" wrapText="1"/>
      <protection locked="0"/>
    </xf>
    <xf numFmtId="14" fontId="11" fillId="0" borderId="14" xfId="0" applyNumberFormat="1" applyFont="1" applyBorder="1" applyAlignment="1" applyProtection="1">
      <alignment horizontal="center" vertical="center"/>
      <protection locked="0"/>
    </xf>
    <xf numFmtId="14" fontId="24" fillId="0" borderId="14" xfId="0" applyNumberFormat="1" applyFont="1" applyBorder="1" applyAlignment="1" applyProtection="1">
      <alignment horizontal="center" vertical="center"/>
      <protection locked="0"/>
    </xf>
    <xf numFmtId="9" fontId="16" fillId="0" borderId="14" xfId="1" applyFont="1" applyBorder="1" applyAlignment="1" applyProtection="1">
      <alignment horizontal="center" vertical="center"/>
      <protection locked="0"/>
    </xf>
    <xf numFmtId="0" fontId="3" fillId="0" borderId="14" xfId="0" applyFont="1" applyBorder="1" applyAlignment="1" applyProtection="1">
      <alignment horizontal="center" vertical="center" wrapText="1"/>
      <protection locked="0"/>
    </xf>
    <xf numFmtId="0" fontId="12" fillId="0" borderId="0" xfId="0" applyFont="1" applyProtection="1">
      <protection locked="0"/>
    </xf>
    <xf numFmtId="0" fontId="18" fillId="0" borderId="0" xfId="0" applyFont="1" applyProtection="1">
      <protection locked="0"/>
    </xf>
    <xf numFmtId="14" fontId="0" fillId="0" borderId="0" xfId="0" applyNumberFormat="1" applyProtection="1">
      <protection locked="0"/>
    </xf>
    <xf numFmtId="0" fontId="6" fillId="0" borderId="0" xfId="0" applyFont="1" applyProtection="1">
      <protection locked="0"/>
    </xf>
    <xf numFmtId="0" fontId="8" fillId="0" borderId="0" xfId="0" applyFont="1" applyProtection="1">
      <protection locked="0"/>
    </xf>
    <xf numFmtId="14" fontId="0" fillId="0" borderId="0" xfId="0" applyNumberFormat="1" applyFont="1" applyProtection="1">
      <protection locked="0"/>
    </xf>
    <xf numFmtId="164" fontId="0" fillId="0" borderId="0" xfId="0" applyNumberFormat="1" applyProtection="1">
      <protection locked="0"/>
    </xf>
    <xf numFmtId="14" fontId="11" fillId="0" borderId="0" xfId="0" applyNumberFormat="1" applyFont="1" applyProtection="1">
      <protection locked="0"/>
    </xf>
    <xf numFmtId="9" fontId="16" fillId="0" borderId="0" xfId="1" applyFont="1" applyProtection="1">
      <protection locked="0"/>
    </xf>
    <xf numFmtId="2" fontId="16" fillId="0" borderId="0" xfId="0" applyNumberFormat="1" applyFont="1" applyProtection="1">
      <protection locked="0"/>
    </xf>
    <xf numFmtId="2" fontId="11" fillId="0" borderId="0" xfId="0" applyNumberFormat="1" applyFont="1" applyProtection="1">
      <protection locked="0"/>
    </xf>
    <xf numFmtId="14" fontId="24" fillId="0" borderId="0" xfId="0" applyNumberFormat="1" applyFont="1" applyProtection="1">
      <protection locked="0"/>
    </xf>
    <xf numFmtId="2" fontId="13" fillId="0" borderId="0" xfId="0" applyNumberFormat="1" applyFont="1" applyProtection="1">
      <protection locked="0"/>
    </xf>
    <xf numFmtId="14" fontId="11" fillId="0" borderId="0" xfId="0" applyNumberFormat="1" applyFont="1" applyAlignment="1" applyProtection="1">
      <alignment horizontal="center" vertical="center"/>
      <protection locked="0"/>
    </xf>
    <xf numFmtId="14" fontId="0" fillId="0" borderId="8" xfId="0" applyNumberFormat="1" applyFont="1" applyBorder="1" applyAlignment="1">
      <alignment horizontal="center" vertical="center" wrapText="1"/>
    </xf>
    <xf numFmtId="0" fontId="0" fillId="0" borderId="0" xfId="0" applyAlignment="1">
      <alignment horizontal="center" vertical="center"/>
    </xf>
    <xf numFmtId="0" fontId="0" fillId="0" borderId="0" xfId="0" applyNumberFormat="1" applyProtection="1">
      <protection locked="0"/>
    </xf>
    <xf numFmtId="0" fontId="11" fillId="7" borderId="7" xfId="0" applyFont="1" applyFill="1" applyBorder="1" applyAlignment="1" applyProtection="1">
      <alignment horizontal="center"/>
      <protection locked="0"/>
    </xf>
    <xf numFmtId="0" fontId="14" fillId="7" borderId="13" xfId="0" applyFont="1" applyFill="1" applyBorder="1" applyAlignment="1" applyProtection="1">
      <alignment horizontal="center" vertical="center" wrapText="1"/>
      <protection locked="0"/>
    </xf>
    <xf numFmtId="9" fontId="0" fillId="0" borderId="0" xfId="1" applyFont="1" applyProtection="1">
      <protection locked="0"/>
    </xf>
    <xf numFmtId="9" fontId="11" fillId="7" borderId="7" xfId="1" applyFont="1" applyFill="1" applyBorder="1" applyAlignment="1" applyProtection="1">
      <alignment horizontal="center"/>
      <protection locked="0"/>
    </xf>
    <xf numFmtId="9" fontId="23" fillId="0" borderId="13" xfId="1" applyFont="1" applyBorder="1" applyAlignment="1" applyProtection="1">
      <alignment horizontal="center" vertical="center"/>
      <protection locked="0"/>
    </xf>
    <xf numFmtId="9" fontId="13" fillId="0" borderId="7" xfId="0" applyNumberFormat="1" applyFont="1" applyBorder="1" applyAlignment="1" applyProtection="1">
      <alignment horizontal="center" vertical="center"/>
      <protection locked="0"/>
    </xf>
    <xf numFmtId="9" fontId="13" fillId="0" borderId="7" xfId="1" applyFont="1" applyBorder="1" applyAlignment="1" applyProtection="1">
      <alignment horizontal="center" vertical="center"/>
      <protection locked="0"/>
    </xf>
    <xf numFmtId="0" fontId="0" fillId="0" borderId="0" xfId="0" applyNumberFormat="1" applyAlignment="1">
      <alignment horizontal="center" vertical="center"/>
    </xf>
    <xf numFmtId="14" fontId="0" fillId="0" borderId="0" xfId="0" applyNumberFormat="1" applyAlignment="1">
      <alignment horizontal="center" vertical="center"/>
    </xf>
    <xf numFmtId="2" fontId="23" fillId="0" borderId="13" xfId="0" applyNumberFormat="1" applyFont="1" applyBorder="1" applyAlignment="1" applyProtection="1">
      <alignment horizontal="center" vertical="center"/>
      <protection locked="0"/>
    </xf>
    <xf numFmtId="1" fontId="7" fillId="0" borderId="8" xfId="0" applyNumberFormat="1" applyFont="1" applyBorder="1" applyAlignment="1">
      <alignment horizontal="center" vertical="center" wrapText="1"/>
    </xf>
    <xf numFmtId="1" fontId="0" fillId="0" borderId="0" xfId="0" applyNumberFormat="1" applyAlignment="1">
      <alignment horizontal="center" vertical="center"/>
    </xf>
    <xf numFmtId="9" fontId="3" fillId="4" borderId="1" xfId="1" applyFont="1" applyFill="1" applyBorder="1" applyAlignment="1" applyProtection="1">
      <alignment horizontal="center" vertical="center" wrapText="1"/>
      <protection locked="0"/>
    </xf>
    <xf numFmtId="9" fontId="3" fillId="4" borderId="4" xfId="1" applyFont="1" applyFill="1" applyBorder="1" applyAlignment="1" applyProtection="1">
      <alignment horizontal="center" vertical="center" wrapText="1"/>
      <protection locked="0"/>
    </xf>
    <xf numFmtId="2" fontId="5" fillId="0" borderId="9" xfId="0" applyNumberFormat="1" applyFont="1" applyBorder="1" applyAlignment="1" applyProtection="1">
      <alignment horizontal="right" vertical="center"/>
      <protection locked="0"/>
    </xf>
    <xf numFmtId="0" fontId="5" fillId="3" borderId="5" xfId="0" applyFont="1" applyFill="1" applyBorder="1" applyAlignment="1" applyProtection="1">
      <alignment horizontal="center"/>
      <protection locked="0"/>
    </xf>
    <xf numFmtId="0" fontId="5" fillId="3" borderId="6" xfId="0" applyFont="1" applyFill="1" applyBorder="1" applyAlignment="1" applyProtection="1">
      <alignment horizontal="center"/>
      <protection locked="0"/>
    </xf>
    <xf numFmtId="0" fontId="5" fillId="3" borderId="7" xfId="0" applyFont="1" applyFill="1" applyBorder="1" applyAlignment="1" applyProtection="1">
      <alignment horizontal="center"/>
      <protection locked="0"/>
    </xf>
    <xf numFmtId="0" fontId="2" fillId="2" borderId="2" xfId="0" applyFont="1" applyFill="1" applyBorder="1" applyAlignment="1" applyProtection="1">
      <alignment horizontal="center" vertical="center" wrapText="1"/>
      <protection locked="0"/>
    </xf>
    <xf numFmtId="0" fontId="2" fillId="2" borderId="3" xfId="0" applyFont="1" applyFill="1" applyBorder="1" applyAlignment="1" applyProtection="1">
      <alignment horizontal="center" vertical="center" wrapText="1"/>
      <protection locked="0"/>
    </xf>
    <xf numFmtId="0" fontId="15" fillId="0" borderId="9" xfId="0" applyFont="1" applyBorder="1" applyAlignment="1" applyProtection="1">
      <alignment horizontal="center" vertical="center"/>
      <protection locked="0"/>
    </xf>
    <xf numFmtId="14" fontId="2" fillId="2" borderId="2" xfId="0" applyNumberFormat="1" applyFont="1" applyFill="1" applyBorder="1" applyAlignment="1" applyProtection="1">
      <alignment horizontal="center" vertical="center" wrapText="1"/>
      <protection locked="0"/>
    </xf>
    <xf numFmtId="14" fontId="2" fillId="2" borderId="3" xfId="0" applyNumberFormat="1" applyFont="1" applyFill="1" applyBorder="1" applyAlignment="1" applyProtection="1">
      <alignment horizontal="center" vertical="center" wrapText="1"/>
      <protection locked="0"/>
    </xf>
    <xf numFmtId="0" fontId="5" fillId="6" borderId="5" xfId="0" applyFont="1" applyFill="1" applyBorder="1" applyAlignment="1" applyProtection="1">
      <alignment horizontal="center"/>
      <protection locked="0"/>
    </xf>
    <xf numFmtId="0" fontId="5" fillId="6" borderId="7" xfId="0" applyFont="1" applyFill="1" applyBorder="1" applyAlignment="1" applyProtection="1">
      <alignment horizontal="center"/>
      <protection locked="0"/>
    </xf>
    <xf numFmtId="0" fontId="5" fillId="3" borderId="1" xfId="0" applyFont="1" applyFill="1" applyBorder="1" applyAlignment="1" applyProtection="1">
      <alignment horizontal="center"/>
      <protection locked="0"/>
    </xf>
    <xf numFmtId="0" fontId="2" fillId="2" borderId="2" xfId="0" applyNumberFormat="1" applyFont="1" applyFill="1" applyBorder="1" applyAlignment="1" applyProtection="1">
      <alignment horizontal="center" vertical="center" wrapText="1"/>
      <protection locked="0"/>
    </xf>
    <xf numFmtId="0" fontId="2" fillId="2" borderId="3" xfId="0" applyNumberFormat="1" applyFont="1" applyFill="1" applyBorder="1" applyAlignment="1" applyProtection="1">
      <alignment horizontal="center" vertical="center" wrapText="1"/>
      <protection locked="0"/>
    </xf>
    <xf numFmtId="14" fontId="2" fillId="4" borderId="2" xfId="0" applyNumberFormat="1" applyFont="1" applyFill="1" applyBorder="1" applyAlignment="1" applyProtection="1">
      <alignment horizontal="center" vertical="center" wrapText="1"/>
      <protection locked="0"/>
    </xf>
    <xf numFmtId="14" fontId="2" fillId="4" borderId="3" xfId="0" applyNumberFormat="1" applyFont="1" applyFill="1" applyBorder="1" applyAlignment="1" applyProtection="1">
      <alignment horizontal="center" vertical="center" wrapText="1"/>
      <protection locked="0"/>
    </xf>
    <xf numFmtId="0" fontId="2" fillId="4" borderId="2" xfId="0" applyFont="1" applyFill="1" applyBorder="1" applyAlignment="1" applyProtection="1">
      <alignment horizontal="center" vertical="center" wrapText="1"/>
      <protection locked="0"/>
    </xf>
    <xf numFmtId="0" fontId="2" fillId="4" borderId="3" xfId="0" applyFont="1" applyFill="1" applyBorder="1" applyAlignment="1" applyProtection="1">
      <alignment horizontal="center" vertical="center" wrapText="1"/>
      <protection locked="0"/>
    </xf>
    <xf numFmtId="0" fontId="5" fillId="3" borderId="10" xfId="0" applyFont="1" applyFill="1" applyBorder="1" applyAlignment="1" applyProtection="1">
      <alignment horizontal="center"/>
      <protection locked="0"/>
    </xf>
    <xf numFmtId="0" fontId="5" fillId="3" borderId="12" xfId="0" applyFont="1" applyFill="1" applyBorder="1" applyAlignment="1" applyProtection="1">
      <alignment horizontal="center"/>
      <protection locked="0"/>
    </xf>
    <xf numFmtId="0" fontId="5" fillId="3" borderId="11" xfId="0" applyFont="1" applyFill="1" applyBorder="1" applyAlignment="1" applyProtection="1">
      <alignment horizontal="center"/>
      <protection locked="0"/>
    </xf>
    <xf numFmtId="164" fontId="2" fillId="2" borderId="2" xfId="0" applyNumberFormat="1" applyFont="1" applyFill="1" applyBorder="1" applyAlignment="1" applyProtection="1">
      <alignment horizontal="center" vertical="center" wrapText="1"/>
      <protection locked="0"/>
    </xf>
    <xf numFmtId="164" fontId="2" fillId="2" borderId="3" xfId="0" applyNumberFormat="1" applyFont="1" applyFill="1" applyBorder="1" applyAlignment="1" applyProtection="1">
      <alignment horizontal="center" vertical="center" wrapText="1"/>
      <protection locked="0"/>
    </xf>
    <xf numFmtId="2" fontId="5" fillId="3" borderId="5" xfId="0" applyNumberFormat="1" applyFont="1" applyFill="1" applyBorder="1" applyAlignment="1" applyProtection="1">
      <alignment horizontal="center"/>
      <protection locked="0"/>
    </xf>
    <xf numFmtId="2" fontId="5" fillId="3" borderId="6" xfId="0" applyNumberFormat="1" applyFont="1" applyFill="1" applyBorder="1" applyAlignment="1" applyProtection="1">
      <alignment horizontal="center"/>
      <protection locked="0"/>
    </xf>
    <xf numFmtId="14" fontId="2" fillId="2" borderId="1" xfId="0" applyNumberFormat="1" applyFont="1" applyFill="1" applyBorder="1" applyAlignment="1">
      <alignment horizontal="center" vertical="center" wrapText="1"/>
    </xf>
    <xf numFmtId="14" fontId="2" fillId="2" borderId="4"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2" fillId="2" borderId="4" xfId="0" applyFont="1" applyFill="1" applyBorder="1" applyAlignment="1">
      <alignment horizontal="center" vertical="center" wrapText="1"/>
    </xf>
    <xf numFmtId="0" fontId="10" fillId="0" borderId="9" xfId="0" applyFont="1" applyBorder="1" applyAlignment="1">
      <alignment horizontal="center" vertical="center"/>
    </xf>
    <xf numFmtId="0" fontId="5" fillId="3" borderId="5" xfId="0" applyFont="1" applyFill="1" applyBorder="1" applyAlignment="1">
      <alignment horizontal="center" vertical="center"/>
    </xf>
    <xf numFmtId="0" fontId="5" fillId="3" borderId="7" xfId="0" applyFont="1" applyFill="1" applyBorder="1" applyAlignment="1">
      <alignment horizontal="center" vertical="center"/>
    </xf>
    <xf numFmtId="0" fontId="5" fillId="3" borderId="6" xfId="0" applyFont="1" applyFill="1" applyBorder="1" applyAlignment="1">
      <alignment horizontal="center" vertical="center"/>
    </xf>
    <xf numFmtId="0" fontId="3" fillId="4" borderId="1" xfId="1" applyNumberFormat="1" applyFont="1" applyFill="1" applyBorder="1" applyAlignment="1">
      <alignment horizontal="center" vertical="center" wrapText="1"/>
    </xf>
    <xf numFmtId="0" fontId="3" fillId="4" borderId="4" xfId="1" applyNumberFormat="1" applyFont="1" applyFill="1" applyBorder="1" applyAlignment="1">
      <alignment horizontal="center" vertical="center" wrapText="1"/>
    </xf>
    <xf numFmtId="0" fontId="7" fillId="0" borderId="19" xfId="0" applyFont="1" applyBorder="1" applyAlignment="1">
      <alignment horizontal="center" vertical="center" wrapText="1"/>
    </xf>
    <xf numFmtId="0" fontId="7" fillId="0" borderId="20" xfId="0" applyFont="1" applyBorder="1" applyAlignment="1">
      <alignment horizontal="center" vertical="center" wrapText="1"/>
    </xf>
    <xf numFmtId="0" fontId="7" fillId="0" borderId="21" xfId="0" applyFont="1" applyBorder="1" applyAlignment="1">
      <alignment horizontal="center" vertical="center" wrapText="1"/>
    </xf>
    <xf numFmtId="0" fontId="3" fillId="4" borderId="10" xfId="1" applyNumberFormat="1" applyFont="1" applyFill="1" applyBorder="1" applyAlignment="1">
      <alignment horizontal="center" vertical="center" wrapText="1"/>
    </xf>
    <xf numFmtId="0" fontId="3" fillId="4" borderId="12" xfId="1" applyNumberFormat="1" applyFont="1" applyFill="1" applyBorder="1" applyAlignment="1">
      <alignment horizontal="center" vertical="center" wrapText="1"/>
    </xf>
    <xf numFmtId="0" fontId="3" fillId="4" borderId="11" xfId="1" applyNumberFormat="1" applyFont="1" applyFill="1" applyBorder="1" applyAlignment="1">
      <alignment horizontal="center" vertical="center" wrapText="1"/>
    </xf>
    <xf numFmtId="0" fontId="3" fillId="4" borderId="17" xfId="1" applyNumberFormat="1" applyFont="1" applyFill="1" applyBorder="1" applyAlignment="1">
      <alignment horizontal="center" vertical="center" wrapText="1"/>
    </xf>
    <xf numFmtId="0" fontId="3" fillId="4" borderId="0" xfId="1" applyNumberFormat="1" applyFont="1" applyFill="1" applyBorder="1" applyAlignment="1">
      <alignment horizontal="center" vertical="center" wrapText="1"/>
    </xf>
    <xf numFmtId="0" fontId="3" fillId="4" borderId="18" xfId="1" applyNumberFormat="1" applyFont="1" applyFill="1" applyBorder="1" applyAlignment="1">
      <alignment horizontal="center" vertical="center" wrapText="1"/>
    </xf>
    <xf numFmtId="14" fontId="2" fillId="2" borderId="22" xfId="0" applyNumberFormat="1" applyFont="1" applyFill="1" applyBorder="1" applyAlignment="1">
      <alignment horizontal="center" vertical="center" wrapText="1"/>
    </xf>
    <xf numFmtId="1" fontId="30" fillId="4" borderId="1" xfId="0" applyNumberFormat="1" applyFont="1" applyFill="1" applyBorder="1" applyAlignment="1">
      <alignment horizontal="center" vertical="center" wrapText="1"/>
    </xf>
    <xf numFmtId="1" fontId="30" fillId="4" borderId="22" xfId="0" applyNumberFormat="1" applyFont="1" applyFill="1" applyBorder="1" applyAlignment="1">
      <alignment horizontal="center" vertical="center" wrapText="1"/>
    </xf>
    <xf numFmtId="0" fontId="11" fillId="0" borderId="5" xfId="0" applyFont="1" applyBorder="1" applyAlignment="1" applyProtection="1">
      <alignment horizontal="center"/>
      <protection locked="0"/>
    </xf>
    <xf numFmtId="0" fontId="11" fillId="0" borderId="7" xfId="0" applyFont="1" applyBorder="1" applyAlignment="1" applyProtection="1">
      <alignment horizontal="center"/>
      <protection locked="0"/>
    </xf>
    <xf numFmtId="0" fontId="11" fillId="0" borderId="10" xfId="0" applyFont="1" applyBorder="1" applyAlignment="1" applyProtection="1">
      <alignment horizontal="center" vertical="center"/>
      <protection locked="0"/>
    </xf>
    <xf numFmtId="0" fontId="11" fillId="0" borderId="11" xfId="0" applyFont="1" applyBorder="1" applyAlignment="1" applyProtection="1">
      <alignment horizontal="center" vertical="center"/>
      <protection locked="0"/>
    </xf>
    <xf numFmtId="0" fontId="11" fillId="0" borderId="15" xfId="0" applyFont="1" applyBorder="1" applyAlignment="1" applyProtection="1">
      <alignment horizontal="center" vertical="center"/>
      <protection locked="0"/>
    </xf>
    <xf numFmtId="0" fontId="11" fillId="0" borderId="16" xfId="0" applyFont="1" applyBorder="1" applyAlignment="1" applyProtection="1">
      <alignment horizontal="center" vertical="center"/>
      <protection locked="0"/>
    </xf>
    <xf numFmtId="2" fontId="5" fillId="3" borderId="7" xfId="0" applyNumberFormat="1" applyFont="1" applyFill="1" applyBorder="1" applyAlignment="1" applyProtection="1">
      <alignment horizontal="center"/>
      <protection locked="0"/>
    </xf>
    <xf numFmtId="2" fontId="13" fillId="0" borderId="0" xfId="0" applyNumberFormat="1" applyFont="1" applyBorder="1" applyAlignment="1" applyProtection="1">
      <protection locked="0"/>
    </xf>
    <xf numFmtId="9" fontId="31" fillId="0" borderId="14" xfId="1" applyFont="1" applyBorder="1" applyAlignment="1" applyProtection="1">
      <alignment horizontal="center" vertical="center" wrapText="1"/>
      <protection locked="0"/>
    </xf>
    <xf numFmtId="9" fontId="32" fillId="0" borderId="0" xfId="1" applyFont="1" applyProtection="1">
      <protection locked="0"/>
    </xf>
    <xf numFmtId="9" fontId="5" fillId="8" borderId="1" xfId="1" applyFont="1" applyFill="1" applyBorder="1" applyAlignment="1" applyProtection="1">
      <alignment horizontal="center" vertical="center" wrapText="1"/>
      <protection locked="0"/>
    </xf>
    <xf numFmtId="9" fontId="5" fillId="8" borderId="4" xfId="1" applyFont="1" applyFill="1" applyBorder="1" applyAlignment="1" applyProtection="1">
      <alignment horizontal="center" vertical="center" wrapText="1"/>
      <protection locked="0"/>
    </xf>
    <xf numFmtId="10" fontId="31" fillId="0" borderId="0" xfId="0" applyNumberFormat="1" applyFont="1" applyBorder="1" applyAlignment="1" applyProtection="1">
      <protection locked="0"/>
    </xf>
    <xf numFmtId="10" fontId="31" fillId="0" borderId="14" xfId="0" applyNumberFormat="1" applyFont="1" applyBorder="1" applyAlignment="1" applyProtection="1">
      <alignment horizontal="center" vertical="center" wrapText="1"/>
      <protection locked="0"/>
    </xf>
    <xf numFmtId="10" fontId="31" fillId="0" borderId="0" xfId="0" applyNumberFormat="1" applyFont="1" applyProtection="1">
      <protection locked="0"/>
    </xf>
    <xf numFmtId="10" fontId="5" fillId="8" borderId="1" xfId="1" applyNumberFormat="1" applyFont="1" applyFill="1" applyBorder="1" applyAlignment="1" applyProtection="1">
      <alignment horizontal="center" vertical="center" wrapText="1"/>
      <protection locked="0"/>
    </xf>
    <xf numFmtId="10" fontId="5" fillId="8" borderId="4" xfId="1" applyNumberFormat="1" applyFont="1" applyFill="1" applyBorder="1" applyAlignment="1" applyProtection="1">
      <alignment horizontal="center" vertical="center" wrapText="1"/>
      <protection locked="0"/>
    </xf>
    <xf numFmtId="0" fontId="9" fillId="0" borderId="8" xfId="0" applyFont="1" applyFill="1" applyBorder="1" applyAlignment="1">
      <alignment horizontal="center" vertical="center" wrapText="1"/>
    </xf>
    <xf numFmtId="0" fontId="7" fillId="0" borderId="8" xfId="0" applyFont="1" applyFill="1" applyBorder="1" applyAlignment="1">
      <alignment horizontal="center" vertical="center" wrapText="1"/>
    </xf>
    <xf numFmtId="14" fontId="7" fillId="0" borderId="8" xfId="0" applyNumberFormat="1" applyFont="1" applyFill="1" applyBorder="1" applyAlignment="1">
      <alignment horizontal="center" vertical="center" wrapText="1"/>
    </xf>
    <xf numFmtId="14" fontId="7" fillId="0" borderId="14" xfId="0" applyNumberFormat="1" applyFont="1" applyFill="1" applyBorder="1" applyAlignment="1" applyProtection="1">
      <alignment horizontal="center" vertical="center" wrapText="1"/>
      <protection locked="0"/>
    </xf>
    <xf numFmtId="14" fontId="29" fillId="0" borderId="8" xfId="0" applyNumberFormat="1" applyFont="1" applyFill="1" applyBorder="1" applyAlignment="1">
      <alignment horizontal="center" vertical="center" wrapText="1"/>
    </xf>
    <xf numFmtId="0" fontId="29" fillId="0" borderId="8" xfId="0" applyFont="1" applyFill="1" applyBorder="1" applyAlignment="1">
      <alignment horizontal="center" vertical="center" wrapText="1"/>
    </xf>
    <xf numFmtId="14" fontId="13" fillId="0" borderId="14" xfId="0" applyNumberFormat="1" applyFont="1" applyBorder="1" applyAlignment="1" applyProtection="1">
      <alignment horizontal="center" vertical="center" wrapText="1"/>
      <protection locked="0"/>
    </xf>
    <xf numFmtId="9" fontId="11" fillId="0" borderId="9" xfId="1" applyFont="1" applyBorder="1" applyAlignment="1" applyProtection="1">
      <protection locked="0"/>
    </xf>
    <xf numFmtId="14" fontId="31" fillId="0" borderId="0" xfId="0" applyNumberFormat="1" applyFont="1" applyBorder="1" applyAlignment="1" applyProtection="1">
      <protection locked="0"/>
    </xf>
    <xf numFmtId="14" fontId="31" fillId="0" borderId="14" xfId="0" applyNumberFormat="1" applyFont="1" applyBorder="1" applyAlignment="1" applyProtection="1">
      <alignment horizontal="center" vertical="center" wrapText="1"/>
      <protection locked="0"/>
    </xf>
    <xf numFmtId="14" fontId="31" fillId="0" borderId="0" xfId="0" applyNumberFormat="1" applyFont="1" applyProtection="1">
      <protection locked="0"/>
    </xf>
    <xf numFmtId="9" fontId="31" fillId="0" borderId="0" xfId="1" applyFont="1" applyBorder="1" applyAlignment="1" applyProtection="1">
      <protection locked="0"/>
    </xf>
    <xf numFmtId="9" fontId="31" fillId="0" borderId="0" xfId="1" applyFont="1" applyProtection="1">
      <protection locked="0"/>
    </xf>
    <xf numFmtId="14" fontId="5" fillId="9" borderId="10" xfId="1" applyNumberFormat="1" applyFont="1" applyFill="1" applyBorder="1" applyAlignment="1" applyProtection="1">
      <alignment horizontal="center" vertical="center" wrapText="1"/>
      <protection locked="0"/>
    </xf>
    <xf numFmtId="0" fontId="12" fillId="8" borderId="5" xfId="0" applyFont="1" applyFill="1" applyBorder="1" applyAlignment="1" applyProtection="1">
      <alignment horizontal="center" vertical="center"/>
      <protection locked="0"/>
    </xf>
    <xf numFmtId="0" fontId="12" fillId="8" borderId="6" xfId="0" applyFont="1" applyFill="1" applyBorder="1" applyAlignment="1" applyProtection="1">
      <alignment horizontal="center" vertical="center"/>
      <protection locked="0"/>
    </xf>
    <xf numFmtId="0" fontId="12" fillId="8" borderId="7" xfId="0" applyFont="1" applyFill="1" applyBorder="1" applyAlignment="1" applyProtection="1">
      <alignment horizontal="center" vertical="center"/>
      <protection locked="0"/>
    </xf>
    <xf numFmtId="0" fontId="6" fillId="4" borderId="5" xfId="0" applyFont="1" applyFill="1" applyBorder="1" applyAlignment="1" applyProtection="1">
      <alignment horizontal="center" vertical="center" wrapText="1"/>
      <protection locked="0"/>
    </xf>
    <xf numFmtId="0" fontId="6" fillId="4" borderId="6" xfId="0" applyFont="1" applyFill="1" applyBorder="1" applyAlignment="1" applyProtection="1">
      <alignment horizontal="center" vertical="center" wrapText="1"/>
      <protection locked="0"/>
    </xf>
    <xf numFmtId="0" fontId="6" fillId="4" borderId="7" xfId="0" applyFont="1" applyFill="1" applyBorder="1" applyAlignment="1" applyProtection="1">
      <alignment horizontal="center" vertical="center" wrapText="1"/>
      <protection locked="0"/>
    </xf>
    <xf numFmtId="0" fontId="33" fillId="0" borderId="5" xfId="0" applyFont="1" applyBorder="1" applyAlignment="1" applyProtection="1">
      <alignment horizontal="center" vertical="center" wrapText="1"/>
      <protection locked="0"/>
    </xf>
    <xf numFmtId="0" fontId="33" fillId="0" borderId="6" xfId="0" applyFont="1" applyBorder="1" applyAlignment="1" applyProtection="1">
      <alignment horizontal="center" vertical="center" wrapText="1"/>
      <protection locked="0"/>
    </xf>
    <xf numFmtId="0" fontId="33" fillId="0" borderId="7" xfId="0" applyFont="1" applyBorder="1" applyAlignment="1" applyProtection="1">
      <alignment horizontal="center" vertical="center" wrapText="1"/>
      <protection locked="0"/>
    </xf>
    <xf numFmtId="2" fontId="23" fillId="0" borderId="0" xfId="0" applyNumberFormat="1" applyFont="1" applyBorder="1" applyAlignment="1" applyProtection="1">
      <alignment horizontal="center" vertical="center"/>
      <protection locked="0"/>
    </xf>
    <xf numFmtId="0" fontId="6" fillId="0" borderId="0" xfId="0" applyFont="1" applyFill="1" applyBorder="1" applyAlignment="1" applyProtection="1">
      <alignment horizontal="center" vertical="center" wrapText="1"/>
      <protection locked="0"/>
    </xf>
    <xf numFmtId="0" fontId="33" fillId="0" borderId="0" xfId="0" applyFont="1" applyFill="1" applyBorder="1" applyAlignment="1" applyProtection="1">
      <alignment horizontal="center" vertical="center" wrapText="1"/>
      <protection locked="0"/>
    </xf>
    <xf numFmtId="0" fontId="14" fillId="0" borderId="0" xfId="0" applyFont="1" applyFill="1" applyBorder="1" applyAlignment="1" applyProtection="1">
      <alignment horizontal="center" vertical="center" wrapText="1"/>
      <protection locked="0"/>
    </xf>
    <xf numFmtId="9" fontId="6" fillId="0" borderId="23" xfId="1" applyFont="1" applyBorder="1" applyAlignment="1" applyProtection="1">
      <alignment horizontal="center" vertical="center"/>
      <protection locked="0"/>
    </xf>
    <xf numFmtId="0" fontId="0" fillId="0" borderId="0" xfId="0" applyBorder="1"/>
    <xf numFmtId="9" fontId="6" fillId="0" borderId="0" xfId="1" applyFont="1" applyBorder="1" applyAlignment="1" applyProtection="1">
      <alignment horizontal="center" vertical="center"/>
      <protection locked="0"/>
    </xf>
    <xf numFmtId="0" fontId="0" fillId="0" borderId="10" xfId="0" applyBorder="1"/>
    <xf numFmtId="0" fontId="0" fillId="0" borderId="12" xfId="0" applyBorder="1"/>
    <xf numFmtId="0" fontId="0" fillId="0" borderId="11" xfId="0" applyBorder="1"/>
    <xf numFmtId="0" fontId="0" fillId="0" borderId="17" xfId="0" applyBorder="1"/>
    <xf numFmtId="0" fontId="0" fillId="0" borderId="18" xfId="0" applyBorder="1"/>
    <xf numFmtId="0" fontId="0" fillId="0" borderId="15" xfId="0" applyBorder="1"/>
    <xf numFmtId="0" fontId="0" fillId="0" borderId="9" xfId="0" applyBorder="1"/>
    <xf numFmtId="0" fontId="0" fillId="0" borderId="16" xfId="0" applyBorder="1"/>
    <xf numFmtId="0" fontId="12" fillId="0" borderId="5" xfId="0" applyFont="1" applyBorder="1" applyAlignment="1">
      <alignment horizontal="center"/>
    </xf>
    <xf numFmtId="0" fontId="12" fillId="0" borderId="6" xfId="0" applyFont="1" applyBorder="1" applyAlignment="1">
      <alignment horizontal="center"/>
    </xf>
    <xf numFmtId="0" fontId="12" fillId="0" borderId="7" xfId="0" applyFont="1" applyBorder="1" applyAlignment="1">
      <alignment horizontal="center"/>
    </xf>
    <xf numFmtId="0" fontId="10" fillId="0" borderId="9" xfId="0" applyFont="1" applyBorder="1" applyAlignment="1" applyProtection="1">
      <alignment horizontal="center"/>
      <protection locked="0"/>
    </xf>
    <xf numFmtId="0" fontId="20" fillId="0" borderId="9" xfId="0" applyFont="1" applyBorder="1" applyAlignment="1" applyProtection="1">
      <protection locked="0"/>
    </xf>
    <xf numFmtId="0" fontId="12" fillId="0" borderId="9" xfId="0" applyFont="1" applyBorder="1" applyAlignment="1" applyProtection="1">
      <alignment wrapText="1"/>
      <protection locked="0"/>
    </xf>
    <xf numFmtId="0" fontId="6" fillId="0" borderId="9" xfId="0" applyFont="1" applyBorder="1" applyAlignment="1" applyProtection="1">
      <protection locked="0"/>
    </xf>
    <xf numFmtId="0" fontId="0" fillId="0" borderId="9" xfId="0" applyFont="1" applyBorder="1" applyAlignment="1" applyProtection="1">
      <protection locked="0"/>
    </xf>
    <xf numFmtId="14" fontId="11" fillId="0" borderId="9" xfId="0" applyNumberFormat="1" applyFont="1" applyBorder="1" applyAlignment="1" applyProtection="1">
      <alignment horizontal="center" vertical="center"/>
      <protection locked="0"/>
    </xf>
    <xf numFmtId="9" fontId="20" fillId="0" borderId="9" xfId="1" applyFont="1" applyBorder="1" applyAlignment="1" applyProtection="1">
      <protection locked="0"/>
    </xf>
    <xf numFmtId="0" fontId="6" fillId="0" borderId="9" xfId="0" applyFont="1" applyBorder="1" applyAlignment="1" applyProtection="1">
      <alignment horizontal="right" vertical="center"/>
      <protection locked="0"/>
    </xf>
    <xf numFmtId="14" fontId="26" fillId="0" borderId="9" xfId="0" applyNumberFormat="1" applyFont="1" applyBorder="1" applyAlignment="1" applyProtection="1">
      <alignment vertical="center"/>
      <protection locked="0"/>
    </xf>
    <xf numFmtId="2" fontId="23" fillId="0" borderId="9" xfId="0" applyNumberFormat="1" applyFont="1" applyBorder="1" applyAlignment="1" applyProtection="1">
      <protection locked="0"/>
    </xf>
    <xf numFmtId="0" fontId="12" fillId="0" borderId="0" xfId="0" applyFont="1" applyAlignment="1" applyProtection="1">
      <alignment wrapText="1"/>
      <protection locked="0"/>
    </xf>
    <xf numFmtId="0" fontId="2" fillId="2" borderId="1" xfId="0" applyFont="1" applyFill="1" applyBorder="1" applyAlignment="1" applyProtection="1">
      <alignment horizontal="center" vertical="center" wrapText="1"/>
      <protection locked="0"/>
    </xf>
    <xf numFmtId="0" fontId="2" fillId="4" borderId="1" xfId="0" applyFont="1" applyFill="1" applyBorder="1" applyAlignment="1" applyProtection="1">
      <alignment horizontal="center" vertical="center" wrapText="1"/>
      <protection locked="0"/>
    </xf>
    <xf numFmtId="14" fontId="2" fillId="4" borderId="1" xfId="0" applyNumberFormat="1" applyFont="1" applyFill="1" applyBorder="1" applyAlignment="1" applyProtection="1">
      <alignment horizontal="center" vertical="center" wrapText="1"/>
      <protection locked="0"/>
    </xf>
    <xf numFmtId="14" fontId="2" fillId="2" borderId="1" xfId="0" applyNumberFormat="1" applyFont="1" applyFill="1" applyBorder="1" applyAlignment="1" applyProtection="1">
      <alignment horizontal="center" vertical="center" wrapText="1"/>
      <protection locked="0"/>
    </xf>
    <xf numFmtId="164" fontId="2" fillId="2" borderId="1" xfId="0" applyNumberFormat="1" applyFont="1" applyFill="1" applyBorder="1" applyAlignment="1" applyProtection="1">
      <alignment horizontal="center" vertical="center" wrapText="1"/>
      <protection locked="0"/>
    </xf>
    <xf numFmtId="0" fontId="2" fillId="2" borderId="4" xfId="0" applyFont="1" applyFill="1" applyBorder="1" applyAlignment="1" applyProtection="1">
      <alignment horizontal="center" vertical="center" wrapText="1"/>
      <protection locked="0"/>
    </xf>
    <xf numFmtId="0" fontId="2" fillId="4" borderId="4" xfId="0" applyFont="1" applyFill="1" applyBorder="1" applyAlignment="1" applyProtection="1">
      <alignment horizontal="center" vertical="center" wrapText="1"/>
      <protection locked="0"/>
    </xf>
    <xf numFmtId="14" fontId="2" fillId="4" borderId="4" xfId="0" applyNumberFormat="1" applyFont="1" applyFill="1" applyBorder="1" applyAlignment="1" applyProtection="1">
      <alignment horizontal="center" vertical="center" wrapText="1"/>
      <protection locked="0"/>
    </xf>
    <xf numFmtId="14" fontId="2" fillId="2" borderId="4" xfId="0" applyNumberFormat="1" applyFont="1" applyFill="1" applyBorder="1" applyAlignment="1" applyProtection="1">
      <alignment horizontal="center" vertical="center" wrapText="1"/>
      <protection locked="0"/>
    </xf>
    <xf numFmtId="164" fontId="2" fillId="2" borderId="4" xfId="0" applyNumberFormat="1" applyFont="1" applyFill="1" applyBorder="1" applyAlignment="1" applyProtection="1">
      <alignment horizontal="center" vertical="center" wrapText="1"/>
      <protection locked="0"/>
    </xf>
    <xf numFmtId="0" fontId="7" fillId="0" borderId="8" xfId="0" applyFont="1" applyBorder="1" applyAlignment="1" applyProtection="1">
      <alignment horizontal="center" vertical="center" wrapText="1"/>
      <protection locked="0"/>
    </xf>
    <xf numFmtId="0" fontId="4" fillId="0" borderId="8" xfId="0" applyFont="1" applyBorder="1" applyAlignment="1" applyProtection="1">
      <alignment horizontal="center" vertical="center" wrapText="1"/>
      <protection locked="0"/>
    </xf>
    <xf numFmtId="0" fontId="8" fillId="0" borderId="8" xfId="0" applyFont="1" applyBorder="1" applyAlignment="1" applyProtection="1">
      <alignment horizontal="center" vertical="center" wrapText="1"/>
      <protection locked="0"/>
    </xf>
    <xf numFmtId="14" fontId="11" fillId="0" borderId="8" xfId="0" applyNumberFormat="1" applyFont="1" applyBorder="1" applyAlignment="1" applyProtection="1">
      <alignment horizontal="center" vertical="center" wrapText="1"/>
      <protection locked="0"/>
    </xf>
    <xf numFmtId="14" fontId="7" fillId="0" borderId="8" xfId="0" applyNumberFormat="1" applyFont="1" applyBorder="1" applyAlignment="1" applyProtection="1">
      <alignment horizontal="center" vertical="center" wrapText="1"/>
      <protection locked="0"/>
    </xf>
    <xf numFmtId="164" fontId="7" fillId="0" borderId="8" xfId="0" applyNumberFormat="1" applyFont="1" applyBorder="1" applyAlignment="1" applyProtection="1">
      <alignment horizontal="center" vertical="center" wrapText="1"/>
      <protection locked="0"/>
    </xf>
    <xf numFmtId="9" fontId="22" fillId="0" borderId="8" xfId="1" applyFont="1" applyBorder="1" applyAlignment="1" applyProtection="1">
      <alignment horizontal="center" vertical="center" wrapText="1"/>
      <protection locked="0"/>
    </xf>
    <xf numFmtId="0" fontId="19" fillId="0" borderId="8" xfId="0" applyFont="1" applyBorder="1" applyAlignment="1" applyProtection="1">
      <alignment horizontal="center" vertical="center" wrapText="1"/>
      <protection locked="0"/>
    </xf>
    <xf numFmtId="0" fontId="11" fillId="0" borderId="8" xfId="0" applyFont="1" applyBorder="1" applyAlignment="1" applyProtection="1">
      <alignment horizontal="center" vertical="center" wrapText="1"/>
      <protection locked="0"/>
    </xf>
    <xf numFmtId="0" fontId="7" fillId="0" borderId="8" xfId="0" applyNumberFormat="1" applyFont="1" applyBorder="1" applyAlignment="1" applyProtection="1">
      <alignment horizontal="center" vertical="center" wrapText="1"/>
      <protection locked="0"/>
    </xf>
    <xf numFmtId="14" fontId="27" fillId="0" borderId="8" xfId="0" applyNumberFormat="1" applyFont="1" applyBorder="1" applyAlignment="1" applyProtection="1">
      <alignment horizontal="center" vertical="center" wrapText="1"/>
      <protection locked="0"/>
    </xf>
    <xf numFmtId="2" fontId="13" fillId="0" borderId="8" xfId="0" applyNumberFormat="1" applyFont="1" applyBorder="1" applyAlignment="1" applyProtection="1">
      <alignment horizontal="center" vertical="center" wrapText="1"/>
      <protection locked="0"/>
    </xf>
    <xf numFmtId="14" fontId="24" fillId="0" borderId="8" xfId="0" applyNumberFormat="1" applyFont="1" applyBorder="1" applyAlignment="1" applyProtection="1">
      <alignment horizontal="center" vertical="center" wrapText="1"/>
      <protection locked="0"/>
    </xf>
    <xf numFmtId="9" fontId="11" fillId="0" borderId="8" xfId="1" applyFont="1" applyBorder="1" applyAlignment="1" applyProtection="1">
      <alignment horizontal="center" vertical="center" wrapText="1"/>
      <protection locked="0"/>
    </xf>
    <xf numFmtId="0" fontId="3" fillId="0" borderId="8" xfId="0" applyFont="1" applyBorder="1" applyAlignment="1" applyProtection="1">
      <alignment horizontal="center" vertical="center" wrapText="1"/>
      <protection locked="0"/>
    </xf>
    <xf numFmtId="0" fontId="11" fillId="0" borderId="0" xfId="0" applyFont="1" applyAlignment="1" applyProtection="1">
      <alignment horizontal="center" vertical="center" wrapText="1"/>
      <protection locked="0"/>
    </xf>
    <xf numFmtId="164" fontId="11" fillId="0" borderId="8" xfId="0" applyNumberFormat="1" applyFont="1" applyBorder="1" applyAlignment="1" applyProtection="1">
      <alignment horizontal="center" vertical="center" wrapText="1"/>
      <protection locked="0"/>
    </xf>
    <xf numFmtId="0" fontId="0" fillId="0" borderId="0" xfId="0" applyFont="1" applyProtection="1">
      <protection locked="0"/>
    </xf>
    <xf numFmtId="14" fontId="11" fillId="0" borderId="0" xfId="0" applyNumberFormat="1" applyFont="1" applyAlignment="1" applyProtection="1">
      <alignment horizontal="center"/>
      <protection locked="0"/>
    </xf>
    <xf numFmtId="0" fontId="20" fillId="0" borderId="0" xfId="0" applyFont="1" applyProtection="1">
      <protection locked="0"/>
    </xf>
    <xf numFmtId="0" fontId="25" fillId="0" borderId="0" xfId="0" applyFont="1" applyProtection="1">
      <protection locked="0"/>
    </xf>
    <xf numFmtId="0" fontId="23" fillId="0" borderId="0" xfId="0" applyFont="1" applyProtection="1">
      <protection locked="0"/>
    </xf>
    <xf numFmtId="14" fontId="2" fillId="2" borderId="22" xfId="0" applyNumberFormat="1" applyFont="1" applyFill="1" applyBorder="1" applyAlignment="1" applyProtection="1">
      <alignment horizontal="center" vertical="center" wrapText="1"/>
      <protection locked="0"/>
    </xf>
    <xf numFmtId="9" fontId="3" fillId="4" borderId="22" xfId="1" applyFont="1" applyFill="1" applyBorder="1" applyAlignment="1" applyProtection="1">
      <alignment horizontal="center" vertical="center" wrapText="1"/>
      <protection locked="0"/>
    </xf>
    <xf numFmtId="14" fontId="23" fillId="0" borderId="9" xfId="0" applyNumberFormat="1" applyFont="1" applyBorder="1" applyAlignment="1" applyProtection="1">
      <protection locked="0"/>
    </xf>
    <xf numFmtId="14" fontId="13" fillId="0" borderId="8" xfId="0" applyNumberFormat="1" applyFont="1" applyBorder="1" applyAlignment="1" applyProtection="1">
      <alignment horizontal="center" vertical="center" wrapText="1"/>
      <protection locked="0"/>
    </xf>
    <xf numFmtId="14" fontId="23" fillId="0" borderId="0" xfId="0" applyNumberFormat="1" applyFont="1" applyProtection="1">
      <protection locked="0"/>
    </xf>
    <xf numFmtId="9" fontId="23" fillId="0" borderId="9" xfId="1" applyFont="1" applyBorder="1" applyAlignment="1" applyProtection="1">
      <protection locked="0"/>
    </xf>
    <xf numFmtId="9" fontId="23" fillId="0" borderId="0" xfId="1" applyFont="1" applyProtection="1">
      <protection locked="0"/>
    </xf>
    <xf numFmtId="0" fontId="8" fillId="0" borderId="9" xfId="0" applyFont="1" applyBorder="1" applyAlignment="1" applyProtection="1">
      <protection locked="0"/>
    </xf>
    <xf numFmtId="9" fontId="22" fillId="0" borderId="9" xfId="1" applyFont="1" applyBorder="1" applyAlignment="1" applyProtection="1">
      <protection locked="0"/>
    </xf>
    <xf numFmtId="9" fontId="20" fillId="0" borderId="0" xfId="1" applyFont="1" applyProtection="1">
      <protection locked="0"/>
    </xf>
    <xf numFmtId="0" fontId="3" fillId="0" borderId="0" xfId="0" applyFont="1" applyAlignment="1" applyProtection="1">
      <alignment wrapText="1"/>
      <protection locked="0"/>
    </xf>
    <xf numFmtId="0" fontId="17" fillId="3" borderId="5" xfId="0" applyFont="1" applyFill="1" applyBorder="1" applyAlignment="1" applyProtection="1">
      <alignment horizontal="center"/>
      <protection locked="0"/>
    </xf>
    <xf numFmtId="0" fontId="17" fillId="3" borderId="7" xfId="0" applyFont="1" applyFill="1" applyBorder="1" applyAlignment="1" applyProtection="1">
      <alignment horizontal="center"/>
      <protection locked="0"/>
    </xf>
    <xf numFmtId="164" fontId="21" fillId="2" borderId="1" xfId="0" applyNumberFormat="1" applyFont="1" applyFill="1" applyBorder="1" applyAlignment="1" applyProtection="1">
      <alignment horizontal="center" vertical="center" wrapText="1"/>
      <protection locked="0"/>
    </xf>
    <xf numFmtId="164" fontId="21" fillId="2" borderId="4" xfId="0" applyNumberFormat="1" applyFont="1" applyFill="1" applyBorder="1" applyAlignment="1" applyProtection="1">
      <alignment horizontal="center" vertical="center" wrapText="1"/>
      <protection locked="0"/>
    </xf>
    <xf numFmtId="0" fontId="19" fillId="0" borderId="8" xfId="0" applyNumberFormat="1" applyFont="1" applyBorder="1" applyAlignment="1" applyProtection="1">
      <alignment horizontal="center" vertical="center" wrapText="1"/>
      <protection locked="0"/>
    </xf>
    <xf numFmtId="0" fontId="11" fillId="0" borderId="14" xfId="0" applyFont="1" applyBorder="1" applyAlignment="1" applyProtection="1">
      <alignment horizontal="center" vertical="center"/>
      <protection locked="0"/>
    </xf>
    <xf numFmtId="9" fontId="22" fillId="0" borderId="14" xfId="1" applyFont="1" applyBorder="1" applyAlignment="1" applyProtection="1">
      <alignment horizontal="center" vertical="center"/>
      <protection locked="0"/>
    </xf>
    <xf numFmtId="164" fontId="0" fillId="0" borderId="0" xfId="0" applyNumberFormat="1" applyFont="1" applyProtection="1">
      <protection locked="0"/>
    </xf>
    <xf numFmtId="9" fontId="22" fillId="0" borderId="0" xfId="1" applyFont="1" applyProtection="1">
      <protection locked="0"/>
    </xf>
    <xf numFmtId="14" fontId="25" fillId="0" borderId="0" xfId="0" applyNumberFormat="1" applyFont="1" applyProtection="1">
      <protection locked="0"/>
    </xf>
    <xf numFmtId="9" fontId="13" fillId="0" borderId="0" xfId="1" applyFont="1" applyBorder="1" applyAlignment="1" applyProtection="1">
      <protection locked="0"/>
    </xf>
    <xf numFmtId="9" fontId="13" fillId="0" borderId="14" xfId="1" applyFont="1" applyBorder="1" applyAlignment="1" applyProtection="1">
      <alignment horizontal="center" vertical="center" wrapText="1"/>
      <protection locked="0"/>
    </xf>
    <xf numFmtId="9" fontId="13" fillId="0" borderId="0" xfId="1" applyFont="1" applyProtection="1">
      <protection locked="0"/>
    </xf>
    <xf numFmtId="14" fontId="13" fillId="0" borderId="0" xfId="0" applyNumberFormat="1" applyFont="1" applyBorder="1" applyAlignment="1" applyProtection="1">
      <protection locked="0"/>
    </xf>
    <xf numFmtId="14" fontId="5" fillId="3" borderId="6" xfId="0" applyNumberFormat="1" applyFont="1" applyFill="1" applyBorder="1" applyAlignment="1" applyProtection="1">
      <alignment horizontal="center"/>
      <protection locked="0"/>
    </xf>
    <xf numFmtId="14" fontId="13" fillId="0" borderId="0" xfId="0" applyNumberFormat="1" applyFont="1" applyProtection="1">
      <protection locked="0"/>
    </xf>
    <xf numFmtId="9" fontId="6" fillId="0" borderId="25" xfId="1" applyFont="1" applyBorder="1" applyAlignment="1" applyProtection="1">
      <alignment horizontal="center" vertical="center"/>
      <protection locked="0"/>
    </xf>
    <xf numFmtId="0" fontId="12" fillId="0" borderId="26" xfId="0" applyFont="1" applyBorder="1" applyAlignment="1" applyProtection="1">
      <alignment horizontal="center" vertical="center"/>
      <protection locked="0"/>
    </xf>
    <xf numFmtId="0" fontId="12" fillId="0" borderId="27" xfId="0" applyFont="1" applyBorder="1" applyAlignment="1" applyProtection="1">
      <alignment horizontal="center" vertical="center"/>
      <protection locked="0"/>
    </xf>
    <xf numFmtId="0" fontId="12" fillId="0" borderId="28" xfId="0" applyFont="1" applyBorder="1" applyAlignment="1" applyProtection="1">
      <alignment horizontal="center" vertical="center"/>
      <protection locked="0"/>
    </xf>
    <xf numFmtId="0" fontId="12" fillId="0" borderId="24" xfId="0" applyFont="1" applyBorder="1"/>
    <xf numFmtId="0" fontId="12" fillId="0" borderId="23" xfId="0" applyFont="1" applyBorder="1"/>
    <xf numFmtId="9" fontId="6" fillId="4" borderId="29" xfId="1" applyFont="1" applyFill="1" applyBorder="1" applyAlignment="1" applyProtection="1">
      <alignment horizontal="center" vertical="center"/>
      <protection locked="0"/>
    </xf>
    <xf numFmtId="9" fontId="6" fillId="4" borderId="30" xfId="1" applyFont="1" applyFill="1" applyBorder="1" applyAlignment="1" applyProtection="1">
      <alignment horizontal="center" vertical="center"/>
      <protection locked="0"/>
    </xf>
    <xf numFmtId="9" fontId="6" fillId="4" borderId="31" xfId="1" applyFont="1" applyFill="1" applyBorder="1" applyAlignment="1" applyProtection="1">
      <alignment horizontal="center" vertical="center"/>
      <protection locked="0"/>
    </xf>
  </cellXfs>
  <cellStyles count="2">
    <cellStyle name="Normal" xfId="0" builtinId="0"/>
    <cellStyle name="Pourcentage" xfId="1" builtinId="5"/>
  </cellStyles>
  <dxfs count="74">
    <dxf>
      <font>
        <condense val="0"/>
        <extend val="0"/>
        <color rgb="FF9C0006"/>
      </font>
      <fill>
        <patternFill>
          <bgColor rgb="FFFFC7CE"/>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patternType="mediumGray"/>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ill>
        <patternFill>
          <fgColor theme="1"/>
          <bgColor theme="9" tint="-0.24994659260841701"/>
        </patternFill>
      </fill>
    </dxf>
    <dxf>
      <font>
        <condense val="0"/>
        <extend val="0"/>
        <color rgb="FF9C0006"/>
      </font>
      <fill>
        <patternFill>
          <bgColor rgb="FFFFC7CE"/>
        </patternFill>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patternType="mediumGray"/>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patternType="mediumGray"/>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ill>
        <patternFill>
          <fgColor theme="1"/>
          <bgColor theme="9" tint="-0.24994659260841701"/>
        </patternFill>
      </fill>
    </dxf>
    <dxf>
      <font>
        <condense val="0"/>
        <extend val="0"/>
        <color rgb="FF9C0006"/>
      </font>
      <fill>
        <patternFill>
          <bgColor rgb="FFFFC7CE"/>
        </patternFill>
      </fill>
    </dxf>
    <dxf>
      <fill>
        <patternFill>
          <fgColor rgb="FFC00000"/>
          <bgColor theme="9" tint="-0.24994659260841701"/>
        </patternFill>
      </fill>
      <border>
        <left style="thin">
          <color auto="1"/>
        </left>
        <right style="thin">
          <color auto="1"/>
        </right>
        <top style="thin">
          <color auto="1"/>
        </top>
        <bottom style="thin">
          <color auto="1"/>
        </bottom>
        <vertical/>
        <horizontal/>
      </border>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s>
  <tableStyles count="0" defaultTableStyle="TableStyleMedium9" defaultPivotStyle="PivotStyleLight16"/>
  <colors>
    <mruColors>
      <color rgb="FFFF9797"/>
      <color rgb="FFE95C51"/>
      <color rgb="FFF7D36F"/>
      <color rgb="FFFF3333"/>
      <color rgb="FFA50021"/>
    </mruColors>
  </colors>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1">
    <tabColor rgb="FFFF3333"/>
  </sheetPr>
  <dimension ref="A1:AD77"/>
  <sheetViews>
    <sheetView topLeftCell="S1" workbookViewId="0">
      <selection activeCell="Z5" sqref="Z5"/>
    </sheetView>
  </sheetViews>
  <sheetFormatPr baseColWidth="10" defaultRowHeight="15.75"/>
  <cols>
    <col min="1" max="1" width="11.42578125" style="16"/>
    <col min="2" max="2" width="15.85546875" style="16" bestFit="1" customWidth="1"/>
    <col min="3" max="3" width="15.7109375" style="16" customWidth="1"/>
    <col min="4" max="4" width="16" style="35" customWidth="1"/>
    <col min="5" max="5" width="12.28515625" style="36" customWidth="1"/>
    <col min="6" max="6" width="14.28515625" style="34" customWidth="1"/>
    <col min="7" max="7" width="11.42578125" style="37"/>
    <col min="8" max="8" width="16" style="34" customWidth="1"/>
    <col min="9" max="9" width="16" style="38" customWidth="1"/>
    <col min="10" max="10" width="12.42578125" style="119" customWidth="1"/>
    <col min="11" max="11" width="21.42578125" style="32" customWidth="1"/>
    <col min="12" max="12" width="18.28515625" style="35" bestFit="1" customWidth="1"/>
    <col min="13" max="13" width="14.42578125" style="33" customWidth="1"/>
    <col min="14" max="14" width="11.42578125" style="39"/>
    <col min="15" max="15" width="11.85546875" style="39" bestFit="1" customWidth="1"/>
    <col min="16" max="16" width="11.42578125" style="39"/>
    <col min="17" max="17" width="12.28515625" style="40" bestFit="1" customWidth="1"/>
    <col min="18" max="18" width="16.7109375" style="41" customWidth="1"/>
    <col min="19" max="19" width="11.42578125" style="42"/>
    <col min="20" max="20" width="12.140625" style="43" bestFit="1" customWidth="1"/>
    <col min="21" max="22" width="14.28515625" style="44" customWidth="1"/>
    <col min="23" max="23" width="11.85546875" style="124" customWidth="1"/>
    <col min="24" max="24" width="15.42578125" style="137" customWidth="1"/>
    <col min="25" max="26" width="11.85546875" style="139" customWidth="1"/>
    <col min="27" max="27" width="15.140625" style="45" customWidth="1"/>
    <col min="28" max="28" width="11.42578125" style="13"/>
    <col min="29" max="29" width="13.42578125" style="14" customWidth="1"/>
    <col min="30" max="30" width="34" style="15" customWidth="1"/>
    <col min="31" max="16384" width="11.42578125" style="16"/>
  </cols>
  <sheetData>
    <row r="1" spans="1:30" ht="39.950000000000003" customHeight="1" thickBot="1">
      <c r="A1" s="7"/>
      <c r="B1" s="7"/>
      <c r="C1" s="7"/>
      <c r="D1" s="69" t="s">
        <v>25</v>
      </c>
      <c r="E1" s="69"/>
      <c r="F1" s="69"/>
      <c r="G1" s="69"/>
      <c r="H1" s="69"/>
      <c r="I1" s="69"/>
      <c r="J1" s="69"/>
      <c r="K1" s="69"/>
      <c r="L1" s="69"/>
      <c r="M1" s="69"/>
      <c r="N1" s="69"/>
      <c r="O1" s="69"/>
      <c r="P1" s="134"/>
      <c r="Q1" s="9"/>
      <c r="R1" s="63" t="s">
        <v>24</v>
      </c>
      <c r="S1" s="63"/>
      <c r="T1" s="10">
        <f ca="1">TODAY()</f>
        <v>41747</v>
      </c>
      <c r="U1" s="11"/>
      <c r="V1" s="117"/>
      <c r="W1" s="122"/>
      <c r="X1" s="135"/>
      <c r="Y1" s="138"/>
      <c r="Z1" s="138"/>
      <c r="AA1" s="12"/>
    </row>
    <row r="2" spans="1:30" ht="15" customHeight="1" thickBot="1">
      <c r="A2" s="74" t="s">
        <v>7</v>
      </c>
      <c r="B2" s="74"/>
      <c r="C2" s="81" t="s">
        <v>8</v>
      </c>
      <c r="D2" s="82"/>
      <c r="E2" s="82"/>
      <c r="F2" s="82"/>
      <c r="G2" s="82"/>
      <c r="H2" s="82"/>
      <c r="I2" s="83"/>
      <c r="J2" s="120" t="s">
        <v>155</v>
      </c>
      <c r="K2" s="61" t="s">
        <v>14</v>
      </c>
      <c r="L2" s="64" t="s">
        <v>9</v>
      </c>
      <c r="M2" s="65"/>
      <c r="N2" s="65"/>
      <c r="O2" s="65"/>
      <c r="P2" s="66"/>
      <c r="Q2" s="61" t="s">
        <v>12</v>
      </c>
      <c r="R2" s="61" t="s">
        <v>21</v>
      </c>
      <c r="S2" s="86" t="s">
        <v>11</v>
      </c>
      <c r="T2" s="87"/>
      <c r="U2" s="87"/>
      <c r="V2" s="116"/>
      <c r="W2" s="125" t="s">
        <v>140</v>
      </c>
      <c r="X2" s="140" t="s">
        <v>144</v>
      </c>
      <c r="Y2" s="120" t="s">
        <v>142</v>
      </c>
      <c r="Z2" s="120" t="s">
        <v>143</v>
      </c>
      <c r="AA2" s="72" t="s">
        <v>34</v>
      </c>
      <c r="AB2" s="73"/>
      <c r="AC2" s="61" t="s">
        <v>13</v>
      </c>
      <c r="AD2" s="61" t="s">
        <v>14</v>
      </c>
    </row>
    <row r="3" spans="1:30" ht="15" customHeight="1">
      <c r="A3" s="75" t="s">
        <v>0</v>
      </c>
      <c r="B3" s="67" t="s">
        <v>1</v>
      </c>
      <c r="C3" s="67" t="s">
        <v>17</v>
      </c>
      <c r="D3" s="79" t="s">
        <v>16</v>
      </c>
      <c r="E3" s="67" t="s">
        <v>19</v>
      </c>
      <c r="F3" s="77" t="s">
        <v>20</v>
      </c>
      <c r="G3" s="70" t="s">
        <v>2</v>
      </c>
      <c r="H3" s="70" t="s">
        <v>3</v>
      </c>
      <c r="I3" s="84" t="s">
        <v>22</v>
      </c>
      <c r="J3" s="121"/>
      <c r="K3" s="62"/>
      <c r="L3" s="79" t="s">
        <v>18</v>
      </c>
      <c r="M3" s="67" t="s">
        <v>35</v>
      </c>
      <c r="N3" s="67" t="s">
        <v>15</v>
      </c>
      <c r="O3" s="70" t="s">
        <v>4</v>
      </c>
      <c r="P3" s="70" t="s">
        <v>5</v>
      </c>
      <c r="Q3" s="62"/>
      <c r="R3" s="62"/>
      <c r="S3" s="70" t="s">
        <v>6</v>
      </c>
      <c r="T3" s="77" t="s">
        <v>10</v>
      </c>
      <c r="U3" s="77" t="s">
        <v>23</v>
      </c>
      <c r="V3" s="70" t="s">
        <v>139</v>
      </c>
      <c r="W3" s="126"/>
      <c r="X3" s="70" t="s">
        <v>141</v>
      </c>
      <c r="Y3" s="121"/>
      <c r="Z3" s="121"/>
      <c r="AA3" s="70" t="s">
        <v>32</v>
      </c>
      <c r="AB3" s="70" t="s">
        <v>33</v>
      </c>
      <c r="AC3" s="62"/>
      <c r="AD3" s="62"/>
    </row>
    <row r="4" spans="1:30" ht="30.75" customHeight="1" thickBot="1">
      <c r="A4" s="76"/>
      <c r="B4" s="68"/>
      <c r="C4" s="68"/>
      <c r="D4" s="80"/>
      <c r="E4" s="68"/>
      <c r="F4" s="78"/>
      <c r="G4" s="71"/>
      <c r="H4" s="71"/>
      <c r="I4" s="85"/>
      <c r="J4" s="121"/>
      <c r="K4" s="62"/>
      <c r="L4" s="80"/>
      <c r="M4" s="68"/>
      <c r="N4" s="68"/>
      <c r="O4" s="71"/>
      <c r="P4" s="71"/>
      <c r="Q4" s="62"/>
      <c r="R4" s="62"/>
      <c r="S4" s="71"/>
      <c r="T4" s="78"/>
      <c r="U4" s="78"/>
      <c r="V4" s="71"/>
      <c r="W4" s="126"/>
      <c r="X4" s="71"/>
      <c r="Y4" s="121"/>
      <c r="Z4" s="121"/>
      <c r="AA4" s="71"/>
      <c r="AB4" s="71"/>
      <c r="AC4" s="62"/>
      <c r="AD4" s="62"/>
    </row>
    <row r="5" spans="1:30" ht="60.75" customHeight="1" thickTop="1" thickBot="1">
      <c r="A5" s="17"/>
      <c r="B5" s="17"/>
      <c r="C5" s="17"/>
      <c r="D5" s="18" t="str">
        <f>IF(AND(ISBLANK(H5),ISNUMBER(G5),ISNUMBER(N5)),"Réclamer Réception",IF(AND(ISNUMBER(N5),ISBLANK(G5),ISBLANK(H5)),"Absence de Réception",IF(AND(ISNUMBER(G5),ISNUMBER(H5),ISNUMBER(N5)),"OK","")))</f>
        <v/>
      </c>
      <c r="E5" s="4"/>
      <c r="F5" s="20">
        <v>41701</v>
      </c>
      <c r="G5" s="128"/>
      <c r="H5" s="128"/>
      <c r="I5" s="21"/>
      <c r="J5" s="118" t="str">
        <f>IF(AND(ISNUMBER(F5),ISNUMBER(H5),ISNUMBER(S5)),(H5-F5)/S5,IF(ISTEXT(S5),"",""))</f>
        <v/>
      </c>
      <c r="K5" s="23" t="str">
        <f>IF(AND(J5&lt;75%,ISNUMBER(J5)),"à temps",IF(J5="","","Retard de paiement éventuel dû au retard du traitement de la réception"))</f>
        <v/>
      </c>
      <c r="L5" s="18" t="str">
        <f>+IF(0&lt;N5&lt;F5,"Facture Antidatée",IF(AND(ISNUMBER(H5),ISBLANK(N5)),"Réclamer Facture",IF(AND(ISNUMBER(N5),ISNUMBER(H5)),"à comptabiliser","")))</f>
        <v/>
      </c>
      <c r="M5" s="19"/>
      <c r="N5" s="131"/>
      <c r="O5" s="132"/>
      <c r="P5" s="131">
        <v>41680</v>
      </c>
      <c r="Q5" s="22" t="str">
        <f>IF(AND(ISNUMBER(O5),ISNUMBER(S5),ISNUMBER(P5)),(P5-O5)/S5,"")</f>
        <v/>
      </c>
      <c r="R5" s="24" t="str">
        <f>IF(AND(ISNUMBER(O5),ISNUMBER(P5)),P5-O5,"")</f>
        <v/>
      </c>
      <c r="S5" s="25">
        <v>60</v>
      </c>
      <c r="T5" s="26"/>
      <c r="U5" s="27"/>
      <c r="V5" s="133">
        <v>41708</v>
      </c>
      <c r="W5" s="123">
        <f>+IF(AND(ISNUMBER(V5),ISNUMBER(P5),ISNUMBER(F5),ISNUMBER(S5)),(V5-MAX(P5,F5))/S5,"")</f>
        <v>0.11666666666666667</v>
      </c>
      <c r="X5" s="136">
        <v>41718</v>
      </c>
      <c r="Y5" s="118">
        <f>+IF(AND(ISNUMBER(X5),ISNUMBER(V5),ISNUMBER(S5)),(X5-V5)/S5,"")</f>
        <v>0.16666666666666666</v>
      </c>
      <c r="Z5" s="118" t="str">
        <f>IF(AND(ISNUMBER(X5),ISNUMBER(AA5),ISNUMBER(S5)),(AA5-X5)/S5,"")</f>
        <v/>
      </c>
      <c r="AA5" s="28"/>
      <c r="AB5" s="29"/>
      <c r="AC5" s="30"/>
      <c r="AD5" s="31" t="str">
        <f>IF(AND(ISNUMBER(AC5),AC5&lt;=1),"Paiement à temps",IF(AND(ISNUMBER(AC5),AC5&gt;1),"Dépassement du délai de paiement, Pensez à comptabiliser la majoration de retard dans charge non courante",""))</f>
        <v/>
      </c>
    </row>
    <row r="6" spans="1:30" ht="30" customHeight="1" thickTop="1" thickBot="1">
      <c r="A6" s="17"/>
      <c r="B6" s="17"/>
      <c r="C6" s="17"/>
      <c r="D6" s="18" t="str">
        <f t="shared" ref="D6:D7" si="0">IF(AND(ISBLANK(H6),ISNUMBER(G6),ISNUMBER(N6)),"Réclamer Réception",IF(AND(ISNUMBER(N6),ISBLANK(G6),ISBLANK(H6)),"Absence de Réception",IF(AND(ISNUMBER(G6),ISNUMBER(H6),ISNUMBER(N6)),"OK","")))</f>
        <v/>
      </c>
      <c r="E6" s="4"/>
      <c r="F6" s="20" t="str">
        <f>IF(ISNUMBER(A6),VLOOKUP(A6,magasin!A:I,5,FALSE),"")</f>
        <v/>
      </c>
      <c r="G6" s="128"/>
      <c r="H6" s="128"/>
      <c r="I6" s="21"/>
      <c r="J6" s="118" t="str">
        <f>IF(AND(ISNUMBER(F6),ISNUMBER(H6),ISNUMBER(S6)),(H6-F6)/S6,IF(ISTEXT(S6),"",""))</f>
        <v/>
      </c>
      <c r="K6" s="23" t="str">
        <f>IF(AND(J6&lt;75%,ISNUMBER(J6)),"à temps",IF(J6="","","Retard de paiement éventuel dû au retard du traitement de la réception"))</f>
        <v/>
      </c>
      <c r="L6" s="18" t="str">
        <f>+IF(0&lt;N6&lt;F6,"Facture Antidatée",IF(AND(ISNUMBER(H6),ISBLANK(N6)),"Réclamer Facture",IF(AND(ISNUMBER(N6),ISNUMBER(H6)),"à comptabiliser","")))</f>
        <v/>
      </c>
      <c r="M6" s="19"/>
      <c r="N6" s="131"/>
      <c r="O6" s="131"/>
      <c r="P6" s="131"/>
      <c r="Q6" s="22" t="str">
        <f>IF(AND(ISNUMBER(O6),ISNUMBER(S6),ISNUMBER(P6)),(P6-O6)/S6,"")</f>
        <v/>
      </c>
      <c r="R6" s="24" t="str">
        <f>IF(AND(ISNUMBER(O6),ISNUMBER(P6)),P6-O6,"")</f>
        <v/>
      </c>
      <c r="S6" s="25"/>
      <c r="T6" s="26" t="str">
        <f>IF(AND(ISNUMBER(F6),ISNUMBER(S6)),F6+S6,"")</f>
        <v/>
      </c>
      <c r="U6" s="27" t="str">
        <f>IF(T6="","",+T6-$T$1)</f>
        <v/>
      </c>
      <c r="V6" s="27"/>
      <c r="W6" s="123" t="str">
        <f t="shared" ref="W6:W69" si="1">+IF(AND(ISNUMBER(V6),ISNUMBER(P6),ISNUMBER(F6),ISNUMBER(S6)),(V6-MAX(P6,F6))/S6,"")</f>
        <v/>
      </c>
      <c r="X6" s="136"/>
      <c r="Y6" s="118" t="str">
        <f t="shared" ref="Y6:Y69" si="2">+IF(AND(ISNUMBER(X6),ISNUMBER(V6),ISNUMBER(S6)),(X6-V6)/S6,"")</f>
        <v/>
      </c>
      <c r="Z6" s="118" t="str">
        <f t="shared" ref="Z6:Z69" si="3">IF(AND(ISNUMBER(X6),ISNUMBER(AA6),ISNUMBER(S6)),(AA6-X6)/S6,"")</f>
        <v/>
      </c>
      <c r="AA6" s="28"/>
      <c r="AB6" s="29"/>
      <c r="AC6" s="30" t="str">
        <f>IF(AND(ISNUMBER(F6),ISNUMBER(S6),ISNUMBER(AB6)),(AB6-F6)/S6,"")</f>
        <v/>
      </c>
      <c r="AD6" s="31" t="str">
        <f t="shared" ref="AD6:AD69" si="4">IF(AND(ISNUMBER(AC6),AC6&lt;=1),"Paiement à temps",IF(AND(ISNUMBER(AC6),AC6&gt;1),"Dépassement du délai de paiement, Pensez à comptabiliser la majoration de retard dans charge non courante",""))</f>
        <v/>
      </c>
    </row>
    <row r="7" spans="1:30" ht="30" customHeight="1" thickTop="1" thickBot="1">
      <c r="A7" s="17"/>
      <c r="B7" s="17"/>
      <c r="C7" s="17"/>
      <c r="D7" s="18" t="str">
        <f t="shared" si="0"/>
        <v/>
      </c>
      <c r="E7" s="4"/>
      <c r="F7" s="20" t="str">
        <f>IF(ISNUMBER(A7),VLOOKUP(A7,magasin!A:I,5,FALSE),"")</f>
        <v/>
      </c>
      <c r="G7" s="128"/>
      <c r="H7" s="128"/>
      <c r="I7" s="21"/>
      <c r="J7" s="118" t="str">
        <f>IF(AND(ISNUMBER(F7),ISNUMBER(H7),ISNUMBER(S7)),(H7-F7)/S7,IF(ISTEXT(S7),"",""))</f>
        <v/>
      </c>
      <c r="K7" s="23" t="str">
        <f t="shared" ref="K7:K70" si="5">IF(AND(J7&lt;75%,ISNUMBER(J7)),"à temps",IF(J7="","","Retard de paiement éventuel dû au retard du traitement de la réception"))</f>
        <v/>
      </c>
      <c r="L7" s="18" t="str">
        <f t="shared" ref="L7:L70" si="6">+IF(0&lt;N7&lt;F7,"Facture Antidatée",IF(AND(ISNUMBER(H7),ISBLANK(N7)),"Réclamer Facture",IF(AND(ISNUMBER(N7),ISNUMBER(H7)),"à comptabiliser","")))</f>
        <v/>
      </c>
      <c r="M7" s="19"/>
      <c r="N7" s="131"/>
      <c r="O7" s="131"/>
      <c r="P7" s="131"/>
      <c r="Q7" s="22" t="str">
        <f>IF(AND(ISNUMBER(O7),ISNUMBER(S7)),(P7-O7)/S7,"")</f>
        <v/>
      </c>
      <c r="R7" s="24" t="str">
        <f t="shared" ref="R7:R70" si="7">IF(ISNUMBER(O7),P7-O7,"")</f>
        <v/>
      </c>
      <c r="S7" s="25"/>
      <c r="T7" s="26" t="str">
        <f>IF(AND(ISNUMBER(F7),ISNUMBER(S7)),F7+S7,"")</f>
        <v/>
      </c>
      <c r="U7" s="27" t="str">
        <f t="shared" ref="U7:U70" si="8">IF(T7="","",+T7-$T$1)</f>
        <v/>
      </c>
      <c r="V7" s="27"/>
      <c r="W7" s="123" t="str">
        <f t="shared" si="1"/>
        <v/>
      </c>
      <c r="X7" s="136"/>
      <c r="Y7" s="118" t="str">
        <f t="shared" si="2"/>
        <v/>
      </c>
      <c r="Z7" s="118" t="str">
        <f t="shared" si="3"/>
        <v/>
      </c>
      <c r="AA7" s="28"/>
      <c r="AB7" s="29"/>
      <c r="AC7" s="30"/>
      <c r="AD7" s="31" t="str">
        <f t="shared" si="4"/>
        <v/>
      </c>
    </row>
    <row r="8" spans="1:30" ht="30" customHeight="1" thickTop="1" thickBot="1">
      <c r="A8" s="17"/>
      <c r="B8" s="17"/>
      <c r="C8" s="17"/>
      <c r="D8" s="18" t="str">
        <f t="shared" ref="D8:D71" si="9">IF(AND(ISBLANK(H8),ISNUMBER(G8),ISNUMBER(N8)),"Réclamer Réception",IF(AND(ISNUMBER(N8),ISBLANK(G8),ISBLANK(H8)),"Absence de Réception",IF(AND(ISNUMBER(G8),ISNUMBER(H8),ISNUMBER(N8)),"OK","")))</f>
        <v/>
      </c>
      <c r="E8" s="4"/>
      <c r="F8" s="20" t="str">
        <f>IF(ISNUMBER(A8),VLOOKUP(A8,magasin!A:I,5,FALSE),"")</f>
        <v/>
      </c>
      <c r="G8" s="128"/>
      <c r="H8" s="128"/>
      <c r="I8" s="21"/>
      <c r="J8" s="118" t="str">
        <f>IF(AND(ISNUMBER(F8),ISNUMBER(H8),ISNUMBER(S8)),(H8-F8)/S8,IF(ISTEXT(S8),"",""))</f>
        <v/>
      </c>
      <c r="K8" s="23" t="str">
        <f t="shared" si="5"/>
        <v/>
      </c>
      <c r="L8" s="18" t="str">
        <f t="shared" si="6"/>
        <v/>
      </c>
      <c r="M8" s="19"/>
      <c r="N8" s="131"/>
      <c r="O8" s="131"/>
      <c r="P8" s="131"/>
      <c r="Q8" s="22" t="str">
        <f>IF(AND(ISNUMBER(O8),ISNUMBER(S8)),(P8-O8)/S8,"")</f>
        <v/>
      </c>
      <c r="R8" s="24" t="str">
        <f t="shared" si="7"/>
        <v/>
      </c>
      <c r="S8" s="25"/>
      <c r="T8" s="26" t="str">
        <f>IF(AND(ISNUMBER(F8),ISNUMBER(S8)),F8+S8,"")</f>
        <v/>
      </c>
      <c r="U8" s="27" t="str">
        <f t="shared" si="8"/>
        <v/>
      </c>
      <c r="V8" s="27"/>
      <c r="W8" s="123" t="str">
        <f t="shared" si="1"/>
        <v/>
      </c>
      <c r="X8" s="136"/>
      <c r="Y8" s="118" t="str">
        <f t="shared" si="2"/>
        <v/>
      </c>
      <c r="Z8" s="118" t="str">
        <f t="shared" si="3"/>
        <v/>
      </c>
      <c r="AA8" s="28"/>
      <c r="AB8" s="29"/>
      <c r="AC8" s="30" t="str">
        <f>IF(AND(ISNUMBER(F8),ISNUMBER(S8),ISNUMBER(AB8)),(AB8-F8)/S8,"")</f>
        <v/>
      </c>
      <c r="AD8" s="31" t="str">
        <f t="shared" si="4"/>
        <v/>
      </c>
    </row>
    <row r="9" spans="1:30" ht="30" customHeight="1" thickTop="1" thickBot="1">
      <c r="A9" s="17"/>
      <c r="B9" s="17"/>
      <c r="C9" s="17"/>
      <c r="D9" s="18" t="str">
        <f t="shared" si="9"/>
        <v/>
      </c>
      <c r="E9" s="4"/>
      <c r="F9" s="20" t="str">
        <f>IF(ISNUMBER(A9),VLOOKUP(A9,magasin!A:I,5,FALSE),"")</f>
        <v/>
      </c>
      <c r="G9" s="128"/>
      <c r="H9" s="128"/>
      <c r="I9" s="21"/>
      <c r="J9" s="118" t="str">
        <f>IF(AND(ISNUMBER(F9),ISNUMBER(H9),ISNUMBER(S9)),(H9-F9)/S9,IF(ISTEXT(S9),"",""))</f>
        <v/>
      </c>
      <c r="K9" s="23" t="str">
        <f t="shared" si="5"/>
        <v/>
      </c>
      <c r="L9" s="18" t="str">
        <f t="shared" si="6"/>
        <v/>
      </c>
      <c r="M9" s="19"/>
      <c r="N9" s="131"/>
      <c r="O9" s="131"/>
      <c r="P9" s="131"/>
      <c r="Q9" s="22" t="str">
        <f>IF(AND(ISNUMBER(O9),ISNUMBER(S9)),(P9-O9)/S9,"")</f>
        <v/>
      </c>
      <c r="R9" s="24" t="str">
        <f t="shared" si="7"/>
        <v/>
      </c>
      <c r="S9" s="25"/>
      <c r="T9" s="26" t="str">
        <f>IF(AND(ISNUMBER(F9),ISNUMBER(S9)),F9+S9,"")</f>
        <v/>
      </c>
      <c r="U9" s="27" t="str">
        <f t="shared" si="8"/>
        <v/>
      </c>
      <c r="V9" s="27"/>
      <c r="W9" s="123" t="str">
        <f t="shared" si="1"/>
        <v/>
      </c>
      <c r="X9" s="136"/>
      <c r="Y9" s="118" t="str">
        <f t="shared" si="2"/>
        <v/>
      </c>
      <c r="Z9" s="118" t="str">
        <f t="shared" si="3"/>
        <v/>
      </c>
      <c r="AA9" s="28"/>
      <c r="AB9" s="29"/>
      <c r="AC9" s="30"/>
      <c r="AD9" s="31" t="str">
        <f t="shared" si="4"/>
        <v/>
      </c>
    </row>
    <row r="10" spans="1:30" ht="30" customHeight="1" thickTop="1" thickBot="1">
      <c r="A10" s="17"/>
      <c r="B10" s="17"/>
      <c r="C10" s="17"/>
      <c r="D10" s="18" t="str">
        <f t="shared" si="9"/>
        <v/>
      </c>
      <c r="E10" s="4"/>
      <c r="F10" s="20" t="str">
        <f>IF(ISNUMBER(A10),VLOOKUP(A10,magasin!A:I,5,FALSE),"")</f>
        <v/>
      </c>
      <c r="G10" s="128"/>
      <c r="H10" s="128"/>
      <c r="I10" s="21"/>
      <c r="J10" s="118" t="str">
        <f>IF(AND(ISNUMBER(F10),ISNUMBER(H10),ISNUMBER(S10)),(H10-F10)/S10,IF(ISTEXT(S10),"",""))</f>
        <v/>
      </c>
      <c r="K10" s="23" t="str">
        <f t="shared" si="5"/>
        <v/>
      </c>
      <c r="L10" s="18" t="str">
        <f t="shared" si="6"/>
        <v/>
      </c>
      <c r="M10" s="19"/>
      <c r="N10" s="131"/>
      <c r="O10" s="131"/>
      <c r="P10" s="131"/>
      <c r="Q10" s="22" t="str">
        <f>IF(AND(ISNUMBER(O10),ISNUMBER(S10)),(P10-O10)/S10,"")</f>
        <v/>
      </c>
      <c r="R10" s="24" t="str">
        <f t="shared" si="7"/>
        <v/>
      </c>
      <c r="S10" s="25"/>
      <c r="T10" s="26" t="str">
        <f>IF(AND(ISNUMBER(F10),ISNUMBER(S10)),F10+S10,"")</f>
        <v/>
      </c>
      <c r="U10" s="27" t="str">
        <f t="shared" si="8"/>
        <v/>
      </c>
      <c r="V10" s="27"/>
      <c r="W10" s="123" t="str">
        <f t="shared" si="1"/>
        <v/>
      </c>
      <c r="X10" s="136"/>
      <c r="Y10" s="118" t="str">
        <f t="shared" si="2"/>
        <v/>
      </c>
      <c r="Z10" s="118" t="str">
        <f t="shared" si="3"/>
        <v/>
      </c>
      <c r="AA10" s="28"/>
      <c r="AB10" s="29"/>
      <c r="AC10" s="30" t="str">
        <f>IF(AND(ISNUMBER(F10),ISNUMBER(S10),ISNUMBER(AB10)),(AB10-F10)/S10,"")</f>
        <v/>
      </c>
      <c r="AD10" s="31" t="str">
        <f t="shared" si="4"/>
        <v/>
      </c>
    </row>
    <row r="11" spans="1:30" ht="30" customHeight="1" thickTop="1" thickBot="1">
      <c r="A11" s="17"/>
      <c r="B11" s="17"/>
      <c r="C11" s="17"/>
      <c r="D11" s="18" t="str">
        <f t="shared" si="9"/>
        <v/>
      </c>
      <c r="E11" s="127"/>
      <c r="F11" s="20" t="str">
        <f>IF(ISNUMBER(A11),VLOOKUP(A11,magasin!A:I,5,FALSE),"")</f>
        <v/>
      </c>
      <c r="G11" s="129"/>
      <c r="H11" s="129"/>
      <c r="I11" s="21"/>
      <c r="J11" s="118" t="str">
        <f>IF(AND(ISNUMBER(F11),ISNUMBER(H11),ISNUMBER(S11)),(H11-F11)/S11,IF(ISTEXT(S11),"",""))</f>
        <v/>
      </c>
      <c r="K11" s="23" t="str">
        <f t="shared" si="5"/>
        <v/>
      </c>
      <c r="L11" s="18" t="str">
        <f t="shared" si="6"/>
        <v/>
      </c>
      <c r="M11" s="19"/>
      <c r="N11" s="131"/>
      <c r="O11" s="131"/>
      <c r="P11" s="131"/>
      <c r="Q11" s="22" t="str">
        <f>IF(AND(ISNUMBER(O11),ISNUMBER(S11)),(P11-O11)/S11,"")</f>
        <v/>
      </c>
      <c r="R11" s="24" t="str">
        <f t="shared" si="7"/>
        <v/>
      </c>
      <c r="S11" s="25"/>
      <c r="T11" s="26" t="str">
        <f>IF(AND(ISNUMBER(F11),ISNUMBER(S11)),F11+S11,"")</f>
        <v/>
      </c>
      <c r="U11" s="27" t="str">
        <f t="shared" si="8"/>
        <v/>
      </c>
      <c r="V11" s="27"/>
      <c r="W11" s="123" t="str">
        <f t="shared" si="1"/>
        <v/>
      </c>
      <c r="X11" s="136"/>
      <c r="Y11" s="118" t="str">
        <f t="shared" si="2"/>
        <v/>
      </c>
      <c r="Z11" s="118" t="str">
        <f t="shared" si="3"/>
        <v/>
      </c>
      <c r="AA11" s="28"/>
      <c r="AB11" s="29"/>
      <c r="AC11" s="30"/>
      <c r="AD11" s="31" t="str">
        <f t="shared" si="4"/>
        <v/>
      </c>
    </row>
    <row r="12" spans="1:30" ht="30" customHeight="1" thickTop="1" thickBot="1">
      <c r="A12" s="17"/>
      <c r="B12" s="17"/>
      <c r="C12" s="17"/>
      <c r="D12" s="18" t="str">
        <f t="shared" si="9"/>
        <v/>
      </c>
      <c r="E12" s="3"/>
      <c r="F12" s="20" t="str">
        <f>IF(ISNUMBER(A12),VLOOKUP(A12,magasin!A:I,5,FALSE),"")</f>
        <v/>
      </c>
      <c r="G12" s="129"/>
      <c r="H12" s="129"/>
      <c r="I12" s="21"/>
      <c r="J12" s="118" t="str">
        <f>IF(AND(ISNUMBER(F12),ISNUMBER(H12),ISNUMBER(S12)),(H12-F12)/S12,IF(ISTEXT(S12),"",""))</f>
        <v/>
      </c>
      <c r="K12" s="23" t="str">
        <f t="shared" si="5"/>
        <v/>
      </c>
      <c r="L12" s="18" t="str">
        <f t="shared" si="6"/>
        <v/>
      </c>
      <c r="M12" s="19"/>
      <c r="N12" s="129"/>
      <c r="O12" s="129"/>
      <c r="P12" s="129"/>
      <c r="Q12" s="22" t="str">
        <f>IF(AND(ISNUMBER(O12),ISNUMBER(S12)),(P12-O12)/S12,"")</f>
        <v/>
      </c>
      <c r="R12" s="24" t="str">
        <f t="shared" si="7"/>
        <v/>
      </c>
      <c r="S12" s="25"/>
      <c r="T12" s="26" t="str">
        <f>IF(AND(ISNUMBER(F12),ISNUMBER(S12)),F12+S12,"")</f>
        <v/>
      </c>
      <c r="U12" s="27" t="str">
        <f t="shared" si="8"/>
        <v/>
      </c>
      <c r="V12" s="27"/>
      <c r="W12" s="123" t="str">
        <f t="shared" si="1"/>
        <v/>
      </c>
      <c r="X12" s="136"/>
      <c r="Y12" s="118" t="str">
        <f t="shared" si="2"/>
        <v/>
      </c>
      <c r="Z12" s="118" t="str">
        <f t="shared" si="3"/>
        <v/>
      </c>
      <c r="AA12" s="28"/>
      <c r="AB12" s="29"/>
      <c r="AC12" s="30" t="str">
        <f>IF(AND(ISNUMBER(F12),ISNUMBER(S12),ISNUMBER(AB12)),(AB12-F12)/S12,"")</f>
        <v/>
      </c>
      <c r="AD12" s="31" t="str">
        <f t="shared" si="4"/>
        <v/>
      </c>
    </row>
    <row r="13" spans="1:30" ht="30" customHeight="1" thickTop="1" thickBot="1">
      <c r="A13" s="17"/>
      <c r="B13" s="17"/>
      <c r="C13" s="17"/>
      <c r="D13" s="18" t="str">
        <f t="shared" si="9"/>
        <v/>
      </c>
      <c r="E13" s="4"/>
      <c r="F13" s="20" t="str">
        <f>IF(ISNUMBER(A13),VLOOKUP(A13,magasin!A:I,5,FALSE),"")</f>
        <v/>
      </c>
      <c r="G13" s="128"/>
      <c r="H13" s="128"/>
      <c r="I13" s="21"/>
      <c r="J13" s="118" t="str">
        <f>IF(AND(ISNUMBER(F13),ISNUMBER(H13),ISNUMBER(S13)),(H13-F13)/S13,IF(ISTEXT(S13),"",""))</f>
        <v/>
      </c>
      <c r="K13" s="23" t="str">
        <f t="shared" si="5"/>
        <v/>
      </c>
      <c r="L13" s="18" t="str">
        <f t="shared" si="6"/>
        <v/>
      </c>
      <c r="M13" s="19"/>
      <c r="N13" s="129"/>
      <c r="O13" s="129"/>
      <c r="P13" s="129"/>
      <c r="Q13" s="22" t="str">
        <f>IF(AND(ISNUMBER(O13),ISNUMBER(S13)),(P13-O13)/S13,"")</f>
        <v/>
      </c>
      <c r="R13" s="24" t="str">
        <f t="shared" si="7"/>
        <v/>
      </c>
      <c r="S13" s="25"/>
      <c r="T13" s="26" t="str">
        <f>IF(AND(ISNUMBER(F13),ISNUMBER(S13)),F13+S13,"")</f>
        <v/>
      </c>
      <c r="U13" s="27" t="str">
        <f t="shared" si="8"/>
        <v/>
      </c>
      <c r="V13" s="27"/>
      <c r="W13" s="123" t="str">
        <f t="shared" si="1"/>
        <v/>
      </c>
      <c r="X13" s="136"/>
      <c r="Y13" s="118" t="str">
        <f t="shared" si="2"/>
        <v/>
      </c>
      <c r="Z13" s="118" t="str">
        <f t="shared" si="3"/>
        <v/>
      </c>
      <c r="AA13" s="28"/>
      <c r="AB13" s="29"/>
      <c r="AC13" s="30"/>
      <c r="AD13" s="31" t="str">
        <f t="shared" si="4"/>
        <v/>
      </c>
    </row>
    <row r="14" spans="1:30" ht="30" customHeight="1" thickTop="1" thickBot="1">
      <c r="A14" s="17"/>
      <c r="B14" s="17"/>
      <c r="C14" s="17"/>
      <c r="D14" s="18" t="str">
        <f t="shared" si="9"/>
        <v/>
      </c>
      <c r="E14" s="19"/>
      <c r="F14" s="20" t="str">
        <f>IF(ISNUMBER(A14),VLOOKUP(A14,magasin!A:I,5,FALSE),"")</f>
        <v/>
      </c>
      <c r="G14" s="130"/>
      <c r="H14" s="130"/>
      <c r="I14" s="21"/>
      <c r="J14" s="118" t="str">
        <f>IF(AND(ISNUMBER(F14),ISNUMBER(H14),ISNUMBER(S14)),(H14-F14)/S14,IF(ISTEXT(S14),"",""))</f>
        <v/>
      </c>
      <c r="K14" s="23" t="str">
        <f t="shared" si="5"/>
        <v/>
      </c>
      <c r="L14" s="18" t="str">
        <f t="shared" si="6"/>
        <v/>
      </c>
      <c r="M14" s="19"/>
      <c r="N14" s="130"/>
      <c r="O14" s="130"/>
      <c r="P14" s="130"/>
      <c r="Q14" s="22" t="str">
        <f>IF(AND(ISNUMBER(O14),ISNUMBER(S14)),(P14-O14)/S14,"")</f>
        <v/>
      </c>
      <c r="R14" s="24" t="str">
        <f t="shared" si="7"/>
        <v/>
      </c>
      <c r="S14" s="25"/>
      <c r="T14" s="26" t="str">
        <f>IF(AND(ISNUMBER(F14),ISNUMBER(S14)),F14+S14,"")</f>
        <v/>
      </c>
      <c r="U14" s="27" t="str">
        <f t="shared" si="8"/>
        <v/>
      </c>
      <c r="V14" s="27"/>
      <c r="W14" s="123" t="str">
        <f t="shared" si="1"/>
        <v/>
      </c>
      <c r="X14" s="136"/>
      <c r="Y14" s="118" t="str">
        <f t="shared" si="2"/>
        <v/>
      </c>
      <c r="Z14" s="118" t="str">
        <f t="shared" si="3"/>
        <v/>
      </c>
      <c r="AA14" s="28"/>
      <c r="AB14" s="29"/>
      <c r="AC14" s="30" t="str">
        <f>IF(AND(ISNUMBER(F14),ISNUMBER(S14),ISNUMBER(AB14)),(AB14-F14)/S14,"")</f>
        <v/>
      </c>
      <c r="AD14" s="31" t="str">
        <f t="shared" si="4"/>
        <v/>
      </c>
    </row>
    <row r="15" spans="1:30" ht="30" customHeight="1" thickTop="1" thickBot="1">
      <c r="A15" s="17"/>
      <c r="B15" s="17"/>
      <c r="C15" s="17"/>
      <c r="D15" s="18" t="str">
        <f t="shared" si="9"/>
        <v/>
      </c>
      <c r="E15" s="19"/>
      <c r="F15" s="20" t="str">
        <f>IF(ISNUMBER(A15),VLOOKUP(A15,magasin!A:I,5,FALSE),"")</f>
        <v/>
      </c>
      <c r="G15" s="130"/>
      <c r="H15" s="130"/>
      <c r="I15" s="21"/>
      <c r="J15" s="118" t="str">
        <f>IF(AND(ISNUMBER(F15),ISNUMBER(H15),ISNUMBER(S15)),(H15-F15)/S15,IF(ISTEXT(S15),"",""))</f>
        <v/>
      </c>
      <c r="K15" s="23" t="str">
        <f t="shared" si="5"/>
        <v/>
      </c>
      <c r="L15" s="18" t="str">
        <f t="shared" si="6"/>
        <v/>
      </c>
      <c r="M15" s="19"/>
      <c r="N15" s="20"/>
      <c r="O15" s="20"/>
      <c r="P15" s="20"/>
      <c r="Q15" s="22" t="str">
        <f>IF(AND(ISNUMBER(O15),ISNUMBER(S15)),(P15-O15)/S15,"")</f>
        <v/>
      </c>
      <c r="R15" s="24" t="str">
        <f t="shared" si="7"/>
        <v/>
      </c>
      <c r="S15" s="25"/>
      <c r="T15" s="26" t="str">
        <f>IF(AND(ISNUMBER(F15),ISNUMBER(S15)),F15+S15,"")</f>
        <v/>
      </c>
      <c r="U15" s="27" t="str">
        <f t="shared" si="8"/>
        <v/>
      </c>
      <c r="V15" s="27"/>
      <c r="W15" s="123" t="str">
        <f t="shared" si="1"/>
        <v/>
      </c>
      <c r="X15" s="136"/>
      <c r="Y15" s="118" t="str">
        <f t="shared" si="2"/>
        <v/>
      </c>
      <c r="Z15" s="118" t="str">
        <f t="shared" si="3"/>
        <v/>
      </c>
      <c r="AA15" s="28"/>
      <c r="AB15" s="29"/>
      <c r="AC15" s="30"/>
      <c r="AD15" s="31" t="str">
        <f t="shared" si="4"/>
        <v/>
      </c>
    </row>
    <row r="16" spans="1:30" ht="30" customHeight="1" thickTop="1" thickBot="1">
      <c r="A16" s="17"/>
      <c r="B16" s="17"/>
      <c r="C16" s="17"/>
      <c r="D16" s="18" t="str">
        <f t="shared" si="9"/>
        <v/>
      </c>
      <c r="E16" s="19"/>
      <c r="F16" s="20" t="str">
        <f>IF(ISNUMBER(A16),VLOOKUP(A16,magasin!A:I,5,FALSE),"")</f>
        <v/>
      </c>
      <c r="G16" s="20"/>
      <c r="H16" s="20"/>
      <c r="I16" s="21"/>
      <c r="J16" s="118" t="str">
        <f>IF(AND(ISNUMBER(F16),ISNUMBER(H16),ISNUMBER(S16)),(H16-F16)/S16,IF(ISTEXT(S16),"",""))</f>
        <v/>
      </c>
      <c r="K16" s="23" t="str">
        <f t="shared" si="5"/>
        <v/>
      </c>
      <c r="L16" s="18" t="str">
        <f t="shared" si="6"/>
        <v/>
      </c>
      <c r="M16" s="19"/>
      <c r="N16" s="20"/>
      <c r="O16" s="20"/>
      <c r="P16" s="20"/>
      <c r="Q16" s="22" t="str">
        <f>IF(AND(ISNUMBER(O16),ISNUMBER(S16)),(P16-O16)/S16,"")</f>
        <v/>
      </c>
      <c r="R16" s="24" t="str">
        <f t="shared" si="7"/>
        <v/>
      </c>
      <c r="S16" s="25"/>
      <c r="T16" s="26" t="str">
        <f>IF(AND(ISNUMBER(F16),ISNUMBER(S16)),F16+S16,"")</f>
        <v/>
      </c>
      <c r="U16" s="27" t="str">
        <f t="shared" si="8"/>
        <v/>
      </c>
      <c r="V16" s="27"/>
      <c r="W16" s="123" t="str">
        <f t="shared" si="1"/>
        <v/>
      </c>
      <c r="X16" s="136"/>
      <c r="Y16" s="118" t="str">
        <f t="shared" si="2"/>
        <v/>
      </c>
      <c r="Z16" s="118" t="str">
        <f t="shared" si="3"/>
        <v/>
      </c>
      <c r="AA16" s="28"/>
      <c r="AB16" s="29"/>
      <c r="AC16" s="30" t="str">
        <f>IF(AND(ISNUMBER(F16),ISNUMBER(S16),ISNUMBER(AB16)),(AB16-F16)/S16,"")</f>
        <v/>
      </c>
      <c r="AD16" s="31" t="str">
        <f t="shared" si="4"/>
        <v/>
      </c>
    </row>
    <row r="17" spans="1:30" ht="30" customHeight="1" thickTop="1" thickBot="1">
      <c r="A17" s="17"/>
      <c r="B17" s="17"/>
      <c r="C17" s="17"/>
      <c r="D17" s="18" t="str">
        <f t="shared" si="9"/>
        <v/>
      </c>
      <c r="E17" s="19"/>
      <c r="F17" s="20" t="str">
        <f>IF(ISNUMBER(A17),VLOOKUP(A17,magasin!A:I,5,FALSE),"")</f>
        <v/>
      </c>
      <c r="G17" s="20"/>
      <c r="H17" s="20"/>
      <c r="I17" s="21"/>
      <c r="J17" s="118" t="str">
        <f>IF(AND(ISNUMBER(F17),ISNUMBER(H17),ISNUMBER(S17)),(H17-F17)/S17,IF(ISTEXT(S17),"",""))</f>
        <v/>
      </c>
      <c r="K17" s="23" t="str">
        <f t="shared" si="5"/>
        <v/>
      </c>
      <c r="L17" s="18" t="str">
        <f t="shared" si="6"/>
        <v/>
      </c>
      <c r="M17" s="19"/>
      <c r="N17" s="20"/>
      <c r="O17" s="20"/>
      <c r="P17" s="20"/>
      <c r="Q17" s="22" t="str">
        <f>IF(AND(ISNUMBER(O17),ISNUMBER(S17)),(P17-O17)/S17,"")</f>
        <v/>
      </c>
      <c r="R17" s="24" t="str">
        <f t="shared" si="7"/>
        <v/>
      </c>
      <c r="S17" s="25"/>
      <c r="T17" s="26" t="str">
        <f>IF(AND(ISNUMBER(F17),ISNUMBER(S17)),F17+S17,"")</f>
        <v/>
      </c>
      <c r="U17" s="27" t="str">
        <f t="shared" si="8"/>
        <v/>
      </c>
      <c r="V17" s="27"/>
      <c r="W17" s="123" t="str">
        <f t="shared" si="1"/>
        <v/>
      </c>
      <c r="X17" s="136"/>
      <c r="Y17" s="118" t="str">
        <f t="shared" si="2"/>
        <v/>
      </c>
      <c r="Z17" s="118" t="str">
        <f t="shared" si="3"/>
        <v/>
      </c>
      <c r="AA17" s="28"/>
      <c r="AB17" s="29"/>
      <c r="AC17" s="30"/>
      <c r="AD17" s="31" t="str">
        <f t="shared" si="4"/>
        <v/>
      </c>
    </row>
    <row r="18" spans="1:30" ht="30" customHeight="1" thickTop="1" thickBot="1">
      <c r="A18" s="17"/>
      <c r="B18" s="17"/>
      <c r="C18" s="17"/>
      <c r="D18" s="18" t="str">
        <f t="shared" si="9"/>
        <v/>
      </c>
      <c r="E18" s="19"/>
      <c r="F18" s="20" t="str">
        <f>IF(ISNUMBER(A18),VLOOKUP(A18,magasin!A:I,5,FALSE),"")</f>
        <v/>
      </c>
      <c r="G18" s="20"/>
      <c r="H18" s="20"/>
      <c r="I18" s="21"/>
      <c r="J18" s="118" t="str">
        <f>IF(AND(ISNUMBER(F18),ISNUMBER(H18),ISNUMBER(S18)),(H18-F18)/S18,IF(ISTEXT(S18),"",""))</f>
        <v/>
      </c>
      <c r="K18" s="23" t="str">
        <f t="shared" si="5"/>
        <v/>
      </c>
      <c r="L18" s="18" t="str">
        <f t="shared" si="6"/>
        <v/>
      </c>
      <c r="M18" s="19"/>
      <c r="N18" s="20"/>
      <c r="O18" s="20"/>
      <c r="P18" s="20"/>
      <c r="Q18" s="22" t="str">
        <f>IF(AND(ISNUMBER(O18),ISNUMBER(S18)),(P18-O18)/S18,"")</f>
        <v/>
      </c>
      <c r="R18" s="24" t="str">
        <f t="shared" si="7"/>
        <v/>
      </c>
      <c r="S18" s="25"/>
      <c r="T18" s="26" t="str">
        <f>IF(AND(ISNUMBER(F18),ISNUMBER(S18)),F18+S18,"")</f>
        <v/>
      </c>
      <c r="U18" s="27" t="str">
        <f t="shared" si="8"/>
        <v/>
      </c>
      <c r="V18" s="27"/>
      <c r="W18" s="123" t="str">
        <f t="shared" si="1"/>
        <v/>
      </c>
      <c r="X18" s="136"/>
      <c r="Y18" s="118" t="str">
        <f t="shared" si="2"/>
        <v/>
      </c>
      <c r="Z18" s="118" t="str">
        <f t="shared" si="3"/>
        <v/>
      </c>
      <c r="AA18" s="28"/>
      <c r="AB18" s="29"/>
      <c r="AC18" s="30" t="str">
        <f>IF(AND(ISNUMBER(F18),ISNUMBER(S18),ISNUMBER(AB18)),(AB18-F18)/S18,"")</f>
        <v/>
      </c>
      <c r="AD18" s="31" t="str">
        <f t="shared" si="4"/>
        <v/>
      </c>
    </row>
    <row r="19" spans="1:30" ht="30" customHeight="1" thickTop="1" thickBot="1">
      <c r="A19" s="17"/>
      <c r="B19" s="17"/>
      <c r="C19" s="17"/>
      <c r="D19" s="18" t="str">
        <f t="shared" si="9"/>
        <v/>
      </c>
      <c r="E19" s="19"/>
      <c r="F19" s="20" t="str">
        <f>IF(ISNUMBER(A19),VLOOKUP(A19,magasin!A:I,5,FALSE),"")</f>
        <v/>
      </c>
      <c r="G19" s="20"/>
      <c r="H19" s="20"/>
      <c r="I19" s="21"/>
      <c r="J19" s="118" t="str">
        <f>IF(AND(ISNUMBER(F19),ISNUMBER(H19),ISNUMBER(S19)),(H19-F19)/S19,IF(ISTEXT(S19),"",""))</f>
        <v/>
      </c>
      <c r="K19" s="23" t="str">
        <f t="shared" si="5"/>
        <v/>
      </c>
      <c r="L19" s="18" t="str">
        <f t="shared" si="6"/>
        <v/>
      </c>
      <c r="M19" s="19"/>
      <c r="N19" s="20"/>
      <c r="O19" s="20"/>
      <c r="P19" s="20"/>
      <c r="Q19" s="22" t="str">
        <f>IF(AND(ISNUMBER(O19),ISNUMBER(S19)),(P19-O19)/S19,"")</f>
        <v/>
      </c>
      <c r="R19" s="24" t="str">
        <f t="shared" si="7"/>
        <v/>
      </c>
      <c r="S19" s="25"/>
      <c r="T19" s="26" t="str">
        <f>IF(AND(ISNUMBER(F19),ISNUMBER(S19)),F19+S19,"")</f>
        <v/>
      </c>
      <c r="U19" s="27" t="str">
        <f t="shared" si="8"/>
        <v/>
      </c>
      <c r="V19" s="27"/>
      <c r="W19" s="123" t="str">
        <f t="shared" si="1"/>
        <v/>
      </c>
      <c r="X19" s="136"/>
      <c r="Y19" s="118" t="str">
        <f t="shared" si="2"/>
        <v/>
      </c>
      <c r="Z19" s="118" t="str">
        <f t="shared" si="3"/>
        <v/>
      </c>
      <c r="AA19" s="28"/>
      <c r="AB19" s="29"/>
      <c r="AC19" s="30"/>
      <c r="AD19" s="31" t="str">
        <f t="shared" si="4"/>
        <v/>
      </c>
    </row>
    <row r="20" spans="1:30" ht="30" customHeight="1" thickTop="1" thickBot="1">
      <c r="A20" s="17"/>
      <c r="B20" s="17"/>
      <c r="C20" s="17"/>
      <c r="D20" s="18" t="str">
        <f t="shared" si="9"/>
        <v/>
      </c>
      <c r="E20" s="19"/>
      <c r="F20" s="20" t="str">
        <f>IF(ISNUMBER(A20),VLOOKUP(A20,magasin!A:I,5,FALSE),"")</f>
        <v/>
      </c>
      <c r="G20" s="20"/>
      <c r="H20" s="20"/>
      <c r="I20" s="21"/>
      <c r="J20" s="118" t="str">
        <f>IF(AND(ISNUMBER(F20),ISNUMBER(H20),ISNUMBER(S20)),(H20-F20)/S20,IF(ISTEXT(S20),"",""))</f>
        <v/>
      </c>
      <c r="K20" s="23" t="str">
        <f t="shared" si="5"/>
        <v/>
      </c>
      <c r="L20" s="18" t="str">
        <f t="shared" si="6"/>
        <v/>
      </c>
      <c r="M20" s="19"/>
      <c r="N20" s="20"/>
      <c r="O20" s="20"/>
      <c r="P20" s="20"/>
      <c r="Q20" s="22" t="str">
        <f>IF(AND(ISNUMBER(O20),ISNUMBER(S20)),(P20-O20)/S20,"")</f>
        <v/>
      </c>
      <c r="R20" s="24" t="str">
        <f t="shared" si="7"/>
        <v/>
      </c>
      <c r="S20" s="25"/>
      <c r="T20" s="26" t="str">
        <f>IF(AND(ISNUMBER(F20),ISNUMBER(S20)),F20+S20,"")</f>
        <v/>
      </c>
      <c r="U20" s="27" t="str">
        <f t="shared" si="8"/>
        <v/>
      </c>
      <c r="V20" s="27"/>
      <c r="W20" s="123" t="str">
        <f t="shared" si="1"/>
        <v/>
      </c>
      <c r="X20" s="136"/>
      <c r="Y20" s="118" t="str">
        <f t="shared" si="2"/>
        <v/>
      </c>
      <c r="Z20" s="118" t="str">
        <f t="shared" si="3"/>
        <v/>
      </c>
      <c r="AA20" s="28"/>
      <c r="AB20" s="29"/>
      <c r="AC20" s="30" t="str">
        <f>IF(AND(ISNUMBER(F20),ISNUMBER(S20),ISNUMBER(AB20)),(AB20-F20)/S20,"")</f>
        <v/>
      </c>
      <c r="AD20" s="31" t="str">
        <f t="shared" si="4"/>
        <v/>
      </c>
    </row>
    <row r="21" spans="1:30" ht="30" customHeight="1" thickTop="1" thickBot="1">
      <c r="A21" s="17"/>
      <c r="B21" s="17"/>
      <c r="C21" s="17"/>
      <c r="D21" s="18" t="str">
        <f t="shared" si="9"/>
        <v/>
      </c>
      <c r="E21" s="19"/>
      <c r="F21" s="20" t="str">
        <f>IF(ISNUMBER(A21),VLOOKUP(A21,magasin!A:I,5,FALSE),"")</f>
        <v/>
      </c>
      <c r="G21" s="20"/>
      <c r="H21" s="20"/>
      <c r="I21" s="21"/>
      <c r="J21" s="118" t="str">
        <f>IF(AND(ISNUMBER(F21),ISNUMBER(H21),ISNUMBER(S21)),(H21-F21)/S21,IF(ISTEXT(S21),"",""))</f>
        <v/>
      </c>
      <c r="K21" s="23" t="str">
        <f t="shared" si="5"/>
        <v/>
      </c>
      <c r="L21" s="18" t="str">
        <f t="shared" si="6"/>
        <v/>
      </c>
      <c r="M21" s="19"/>
      <c r="N21" s="20"/>
      <c r="O21" s="20"/>
      <c r="P21" s="20"/>
      <c r="Q21" s="22" t="str">
        <f>IF(AND(ISNUMBER(O21),ISNUMBER(S21)),(P21-O21)/S21,"")</f>
        <v/>
      </c>
      <c r="R21" s="24" t="str">
        <f t="shared" si="7"/>
        <v/>
      </c>
      <c r="S21" s="25"/>
      <c r="T21" s="26" t="str">
        <f>IF(AND(ISNUMBER(F21),ISNUMBER(S21)),F21+S21,"")</f>
        <v/>
      </c>
      <c r="U21" s="27" t="str">
        <f t="shared" si="8"/>
        <v/>
      </c>
      <c r="V21" s="27"/>
      <c r="W21" s="123" t="str">
        <f t="shared" si="1"/>
        <v/>
      </c>
      <c r="X21" s="136"/>
      <c r="Y21" s="118" t="str">
        <f t="shared" si="2"/>
        <v/>
      </c>
      <c r="Z21" s="118" t="str">
        <f t="shared" si="3"/>
        <v/>
      </c>
      <c r="AA21" s="28"/>
      <c r="AB21" s="29"/>
      <c r="AC21" s="30"/>
      <c r="AD21" s="31" t="str">
        <f t="shared" si="4"/>
        <v/>
      </c>
    </row>
    <row r="22" spans="1:30" ht="30" customHeight="1" thickTop="1" thickBot="1">
      <c r="A22" s="17"/>
      <c r="B22" s="17"/>
      <c r="C22" s="17"/>
      <c r="D22" s="18" t="str">
        <f t="shared" si="9"/>
        <v/>
      </c>
      <c r="E22" s="19"/>
      <c r="F22" s="20" t="str">
        <f>IF(ISNUMBER(A22),VLOOKUP(A22,magasin!A:I,5,FALSE),"")</f>
        <v/>
      </c>
      <c r="G22" s="20"/>
      <c r="H22" s="20"/>
      <c r="I22" s="21"/>
      <c r="J22" s="118" t="str">
        <f>IF(AND(ISNUMBER(F22),ISNUMBER(H22),ISNUMBER(S22)),(H22-F22)/S22,IF(ISTEXT(S22),"",""))</f>
        <v/>
      </c>
      <c r="K22" s="23" t="str">
        <f t="shared" si="5"/>
        <v/>
      </c>
      <c r="L22" s="18" t="str">
        <f t="shared" si="6"/>
        <v/>
      </c>
      <c r="M22" s="19"/>
      <c r="N22" s="20"/>
      <c r="O22" s="20"/>
      <c r="P22" s="20"/>
      <c r="Q22" s="22" t="str">
        <f>IF(AND(ISNUMBER(O22),ISNUMBER(S22)),(P22-O22)/S22,"")</f>
        <v/>
      </c>
      <c r="R22" s="24" t="str">
        <f t="shared" si="7"/>
        <v/>
      </c>
      <c r="S22" s="25"/>
      <c r="T22" s="26" t="str">
        <f>IF(AND(ISNUMBER(F22),ISNUMBER(S22)),F22+S22,"")</f>
        <v/>
      </c>
      <c r="U22" s="27" t="str">
        <f t="shared" si="8"/>
        <v/>
      </c>
      <c r="V22" s="27"/>
      <c r="W22" s="123" t="str">
        <f t="shared" si="1"/>
        <v/>
      </c>
      <c r="X22" s="136"/>
      <c r="Y22" s="118" t="str">
        <f t="shared" si="2"/>
        <v/>
      </c>
      <c r="Z22" s="118" t="str">
        <f t="shared" si="3"/>
        <v/>
      </c>
      <c r="AA22" s="28"/>
      <c r="AB22" s="29"/>
      <c r="AC22" s="30" t="str">
        <f>IF(AND(ISNUMBER(F22),ISNUMBER(S22),ISNUMBER(AB22)),(AB22-F22)/S22,"")</f>
        <v/>
      </c>
      <c r="AD22" s="31" t="str">
        <f t="shared" si="4"/>
        <v/>
      </c>
    </row>
    <row r="23" spans="1:30" ht="30" customHeight="1" thickTop="1" thickBot="1">
      <c r="A23" s="17"/>
      <c r="B23" s="17"/>
      <c r="C23" s="17"/>
      <c r="D23" s="18" t="str">
        <f t="shared" si="9"/>
        <v/>
      </c>
      <c r="E23" s="19"/>
      <c r="F23" s="20" t="str">
        <f>IF(ISNUMBER(A23),VLOOKUP(A23,magasin!A:I,5,FALSE),"")</f>
        <v/>
      </c>
      <c r="G23" s="20"/>
      <c r="H23" s="20"/>
      <c r="I23" s="21"/>
      <c r="J23" s="118" t="str">
        <f>IF(AND(ISNUMBER(F23),ISNUMBER(H23),ISNUMBER(S23)),(H23-F23)/S23,IF(ISTEXT(S23),"",""))</f>
        <v/>
      </c>
      <c r="K23" s="23" t="str">
        <f t="shared" si="5"/>
        <v/>
      </c>
      <c r="L23" s="18" t="str">
        <f t="shared" si="6"/>
        <v/>
      </c>
      <c r="M23" s="19"/>
      <c r="N23" s="20"/>
      <c r="O23" s="20"/>
      <c r="P23" s="20"/>
      <c r="Q23" s="22" t="str">
        <f>IF(AND(ISNUMBER(O23),ISNUMBER(S23)),(P23-O23)/S23,"")</f>
        <v/>
      </c>
      <c r="R23" s="24" t="str">
        <f t="shared" si="7"/>
        <v/>
      </c>
      <c r="S23" s="25"/>
      <c r="T23" s="26" t="str">
        <f>IF(AND(ISNUMBER(F23),ISNUMBER(S23)),F23+S23,"")</f>
        <v/>
      </c>
      <c r="U23" s="27" t="str">
        <f t="shared" si="8"/>
        <v/>
      </c>
      <c r="V23" s="27"/>
      <c r="W23" s="123" t="str">
        <f t="shared" si="1"/>
        <v/>
      </c>
      <c r="X23" s="136"/>
      <c r="Y23" s="118" t="str">
        <f t="shared" si="2"/>
        <v/>
      </c>
      <c r="Z23" s="118" t="str">
        <f t="shared" si="3"/>
        <v/>
      </c>
      <c r="AA23" s="28"/>
      <c r="AB23" s="29"/>
      <c r="AC23" s="30"/>
      <c r="AD23" s="31" t="str">
        <f t="shared" si="4"/>
        <v/>
      </c>
    </row>
    <row r="24" spans="1:30" ht="30" customHeight="1" thickTop="1" thickBot="1">
      <c r="A24" s="17"/>
      <c r="B24" s="17"/>
      <c r="C24" s="17"/>
      <c r="D24" s="18" t="str">
        <f t="shared" si="9"/>
        <v/>
      </c>
      <c r="E24" s="19"/>
      <c r="F24" s="20" t="str">
        <f>IF(ISNUMBER(A24),VLOOKUP(A24,magasin!A:I,5,FALSE),"")</f>
        <v/>
      </c>
      <c r="G24" s="20"/>
      <c r="H24" s="20"/>
      <c r="I24" s="21"/>
      <c r="J24" s="118" t="str">
        <f>IF(AND(ISNUMBER(F24),ISNUMBER(H24),ISNUMBER(S24)),(H24-F24)/S24,IF(ISTEXT(S24),"",""))</f>
        <v/>
      </c>
      <c r="K24" s="23" t="str">
        <f t="shared" si="5"/>
        <v/>
      </c>
      <c r="L24" s="18" t="str">
        <f t="shared" si="6"/>
        <v/>
      </c>
      <c r="M24" s="19"/>
      <c r="N24" s="20"/>
      <c r="O24" s="20"/>
      <c r="P24" s="20"/>
      <c r="Q24" s="22" t="str">
        <f>IF(AND(ISNUMBER(O24),ISNUMBER(S24)),(P24-O24)/S24,"")</f>
        <v/>
      </c>
      <c r="R24" s="24" t="str">
        <f t="shared" si="7"/>
        <v/>
      </c>
      <c r="S24" s="25"/>
      <c r="T24" s="26" t="str">
        <f>IF(AND(ISNUMBER(F24),ISNUMBER(S24)),F24+S24,"")</f>
        <v/>
      </c>
      <c r="U24" s="27" t="str">
        <f t="shared" si="8"/>
        <v/>
      </c>
      <c r="V24" s="27"/>
      <c r="W24" s="123" t="str">
        <f t="shared" si="1"/>
        <v/>
      </c>
      <c r="X24" s="136"/>
      <c r="Y24" s="118" t="str">
        <f t="shared" si="2"/>
        <v/>
      </c>
      <c r="Z24" s="118" t="str">
        <f t="shared" si="3"/>
        <v/>
      </c>
      <c r="AA24" s="28"/>
      <c r="AB24" s="29"/>
      <c r="AC24" s="30" t="str">
        <f>IF(AND(ISNUMBER(F24),ISNUMBER(S24),ISNUMBER(AB24)),(AB24-F24)/S24,"")</f>
        <v/>
      </c>
      <c r="AD24" s="31" t="str">
        <f t="shared" si="4"/>
        <v/>
      </c>
    </row>
    <row r="25" spans="1:30" ht="30" customHeight="1" thickTop="1" thickBot="1">
      <c r="A25" s="17"/>
      <c r="B25" s="17"/>
      <c r="C25" s="17"/>
      <c r="D25" s="18" t="str">
        <f t="shared" si="9"/>
        <v/>
      </c>
      <c r="E25" s="19"/>
      <c r="F25" s="20" t="str">
        <f>IF(ISNUMBER(A25),VLOOKUP(A25,magasin!A:I,5,FALSE),"")</f>
        <v/>
      </c>
      <c r="G25" s="20"/>
      <c r="H25" s="20"/>
      <c r="I25" s="21"/>
      <c r="J25" s="118" t="str">
        <f>IF(AND(ISNUMBER(F25),ISNUMBER(H25),ISNUMBER(S25)),(H25-F25)/S25,IF(ISTEXT(S25),"",""))</f>
        <v/>
      </c>
      <c r="K25" s="23" t="str">
        <f t="shared" si="5"/>
        <v/>
      </c>
      <c r="L25" s="18" t="str">
        <f t="shared" si="6"/>
        <v/>
      </c>
      <c r="M25" s="19"/>
      <c r="N25" s="20"/>
      <c r="O25" s="20"/>
      <c r="P25" s="20"/>
      <c r="Q25" s="22" t="str">
        <f>IF(AND(ISNUMBER(O25),ISNUMBER(S25)),(P25-O25)/S25,"")</f>
        <v/>
      </c>
      <c r="R25" s="24" t="str">
        <f t="shared" si="7"/>
        <v/>
      </c>
      <c r="S25" s="25"/>
      <c r="T25" s="26" t="str">
        <f>IF(AND(ISNUMBER(F25),ISNUMBER(S25)),F25+S25,"")</f>
        <v/>
      </c>
      <c r="U25" s="27" t="str">
        <f t="shared" si="8"/>
        <v/>
      </c>
      <c r="V25" s="27"/>
      <c r="W25" s="123" t="str">
        <f t="shared" si="1"/>
        <v/>
      </c>
      <c r="X25" s="136"/>
      <c r="Y25" s="118" t="str">
        <f t="shared" si="2"/>
        <v/>
      </c>
      <c r="Z25" s="118" t="str">
        <f t="shared" si="3"/>
        <v/>
      </c>
      <c r="AA25" s="28"/>
      <c r="AB25" s="29"/>
      <c r="AC25" s="30"/>
      <c r="AD25" s="31" t="str">
        <f t="shared" si="4"/>
        <v/>
      </c>
    </row>
    <row r="26" spans="1:30" ht="30" customHeight="1" thickTop="1" thickBot="1">
      <c r="A26" s="17"/>
      <c r="B26" s="17"/>
      <c r="C26" s="17"/>
      <c r="D26" s="18" t="str">
        <f t="shared" si="9"/>
        <v/>
      </c>
      <c r="E26" s="19"/>
      <c r="F26" s="20" t="str">
        <f>IF(ISNUMBER(A26),VLOOKUP(A26,magasin!A:I,5,FALSE),"")</f>
        <v/>
      </c>
      <c r="G26" s="20"/>
      <c r="H26" s="20"/>
      <c r="I26" s="21"/>
      <c r="J26" s="118" t="str">
        <f>IF(AND(ISNUMBER(F26),ISNUMBER(H26),ISNUMBER(S26)),(H26-F26)/S26,IF(ISTEXT(S26),"",""))</f>
        <v/>
      </c>
      <c r="K26" s="23" t="str">
        <f t="shared" si="5"/>
        <v/>
      </c>
      <c r="L26" s="18" t="str">
        <f t="shared" si="6"/>
        <v/>
      </c>
      <c r="M26" s="19"/>
      <c r="N26" s="20"/>
      <c r="O26" s="20"/>
      <c r="P26" s="20"/>
      <c r="Q26" s="22" t="str">
        <f>IF(AND(ISNUMBER(O26),ISNUMBER(S26)),(P26-O26)/S26,"")</f>
        <v/>
      </c>
      <c r="R26" s="24" t="str">
        <f t="shared" si="7"/>
        <v/>
      </c>
      <c r="S26" s="25"/>
      <c r="T26" s="26" t="str">
        <f>IF(AND(ISNUMBER(F26),ISNUMBER(S26)),F26+S26,"")</f>
        <v/>
      </c>
      <c r="U26" s="27" t="str">
        <f t="shared" si="8"/>
        <v/>
      </c>
      <c r="V26" s="27"/>
      <c r="W26" s="123" t="str">
        <f t="shared" si="1"/>
        <v/>
      </c>
      <c r="X26" s="136"/>
      <c r="Y26" s="118" t="str">
        <f t="shared" si="2"/>
        <v/>
      </c>
      <c r="Z26" s="118" t="str">
        <f t="shared" si="3"/>
        <v/>
      </c>
      <c r="AA26" s="28"/>
      <c r="AB26" s="29"/>
      <c r="AC26" s="30" t="str">
        <f>IF(AND(ISNUMBER(F26),ISNUMBER(S26),ISNUMBER(AB26)),(AB26-F26)/S26,"")</f>
        <v/>
      </c>
      <c r="AD26" s="31" t="str">
        <f t="shared" si="4"/>
        <v/>
      </c>
    </row>
    <row r="27" spans="1:30" ht="30" customHeight="1" thickTop="1" thickBot="1">
      <c r="A27" s="17"/>
      <c r="B27" s="17"/>
      <c r="C27" s="17"/>
      <c r="D27" s="18" t="str">
        <f t="shared" si="9"/>
        <v/>
      </c>
      <c r="E27" s="19"/>
      <c r="F27" s="20" t="str">
        <f>IF(ISNUMBER(A27),VLOOKUP(A27,magasin!A:I,5,FALSE),"")</f>
        <v/>
      </c>
      <c r="G27" s="20"/>
      <c r="H27" s="20"/>
      <c r="I27" s="21"/>
      <c r="J27" s="118" t="str">
        <f>IF(AND(ISNUMBER(F27),ISNUMBER(H27),ISNUMBER(S27)),(H27-F27)/S27,IF(ISTEXT(S27),"",""))</f>
        <v/>
      </c>
      <c r="K27" s="23" t="str">
        <f t="shared" si="5"/>
        <v/>
      </c>
      <c r="L27" s="18" t="str">
        <f t="shared" si="6"/>
        <v/>
      </c>
      <c r="M27" s="19"/>
      <c r="N27" s="20"/>
      <c r="O27" s="20"/>
      <c r="P27" s="20"/>
      <c r="Q27" s="22" t="str">
        <f>IF(AND(ISNUMBER(O27),ISNUMBER(S27)),(P27-O27)/S27,"")</f>
        <v/>
      </c>
      <c r="R27" s="24" t="str">
        <f t="shared" si="7"/>
        <v/>
      </c>
      <c r="S27" s="25"/>
      <c r="T27" s="26" t="str">
        <f>IF(AND(ISNUMBER(F27),ISNUMBER(S27)),F27+S27,"")</f>
        <v/>
      </c>
      <c r="U27" s="27" t="str">
        <f t="shared" si="8"/>
        <v/>
      </c>
      <c r="V27" s="27"/>
      <c r="W27" s="123" t="str">
        <f t="shared" si="1"/>
        <v/>
      </c>
      <c r="X27" s="136"/>
      <c r="Y27" s="118" t="str">
        <f t="shared" si="2"/>
        <v/>
      </c>
      <c r="Z27" s="118" t="str">
        <f t="shared" si="3"/>
        <v/>
      </c>
      <c r="AA27" s="28"/>
      <c r="AB27" s="29"/>
      <c r="AC27" s="30"/>
      <c r="AD27" s="31" t="str">
        <f t="shared" si="4"/>
        <v/>
      </c>
    </row>
    <row r="28" spans="1:30" ht="30" customHeight="1" thickTop="1" thickBot="1">
      <c r="A28" s="17"/>
      <c r="B28" s="17"/>
      <c r="C28" s="17"/>
      <c r="D28" s="18" t="str">
        <f t="shared" si="9"/>
        <v/>
      </c>
      <c r="E28" s="19"/>
      <c r="F28" s="20" t="str">
        <f>IF(ISNUMBER(A28),VLOOKUP(A28,magasin!A:I,5,FALSE),"")</f>
        <v/>
      </c>
      <c r="G28" s="20"/>
      <c r="H28" s="20"/>
      <c r="I28" s="21"/>
      <c r="J28" s="118" t="str">
        <f>IF(AND(ISNUMBER(F28),ISNUMBER(H28),ISNUMBER(S28)),(H28-F28)/S28,IF(ISTEXT(S28),"",""))</f>
        <v/>
      </c>
      <c r="K28" s="23" t="str">
        <f t="shared" si="5"/>
        <v/>
      </c>
      <c r="L28" s="18" t="str">
        <f t="shared" si="6"/>
        <v/>
      </c>
      <c r="M28" s="19"/>
      <c r="N28" s="20"/>
      <c r="O28" s="20"/>
      <c r="P28" s="20"/>
      <c r="Q28" s="22" t="str">
        <f>IF(AND(ISNUMBER(O28),ISNUMBER(S28)),(P28-O28)/S28,"")</f>
        <v/>
      </c>
      <c r="R28" s="24" t="str">
        <f t="shared" si="7"/>
        <v/>
      </c>
      <c r="S28" s="25"/>
      <c r="T28" s="26" t="str">
        <f>IF(AND(ISNUMBER(F28),ISNUMBER(S28)),F28+S28,"")</f>
        <v/>
      </c>
      <c r="U28" s="27" t="str">
        <f t="shared" si="8"/>
        <v/>
      </c>
      <c r="V28" s="27"/>
      <c r="W28" s="123" t="str">
        <f t="shared" si="1"/>
        <v/>
      </c>
      <c r="X28" s="136"/>
      <c r="Y28" s="118" t="str">
        <f t="shared" si="2"/>
        <v/>
      </c>
      <c r="Z28" s="118" t="str">
        <f t="shared" si="3"/>
        <v/>
      </c>
      <c r="AA28" s="28"/>
      <c r="AB28" s="29"/>
      <c r="AC28" s="30" t="str">
        <f>IF(AND(ISNUMBER(F28),ISNUMBER(S28),ISNUMBER(AB28)),(AB28-F28)/S28,"")</f>
        <v/>
      </c>
      <c r="AD28" s="31" t="str">
        <f t="shared" si="4"/>
        <v/>
      </c>
    </row>
    <row r="29" spans="1:30" ht="30" customHeight="1" thickTop="1" thickBot="1">
      <c r="A29" s="17"/>
      <c r="B29" s="17"/>
      <c r="C29" s="17"/>
      <c r="D29" s="18" t="str">
        <f t="shared" si="9"/>
        <v/>
      </c>
      <c r="E29" s="19"/>
      <c r="F29" s="20" t="str">
        <f>IF(ISNUMBER(A29),VLOOKUP(A29,magasin!A:I,5,FALSE),"")</f>
        <v/>
      </c>
      <c r="G29" s="20"/>
      <c r="H29" s="20"/>
      <c r="I29" s="21"/>
      <c r="J29" s="118" t="str">
        <f>IF(AND(ISNUMBER(F29),ISNUMBER(H29),ISNUMBER(S29)),(H29-F29)/S29,IF(ISTEXT(S29),"",""))</f>
        <v/>
      </c>
      <c r="K29" s="23" t="str">
        <f t="shared" si="5"/>
        <v/>
      </c>
      <c r="L29" s="18" t="str">
        <f t="shared" si="6"/>
        <v/>
      </c>
      <c r="M29" s="19"/>
      <c r="N29" s="20"/>
      <c r="O29" s="20"/>
      <c r="P29" s="20"/>
      <c r="Q29" s="22" t="str">
        <f>IF(AND(ISNUMBER(O29),ISNUMBER(S29)),(P29-O29)/S29,"")</f>
        <v/>
      </c>
      <c r="R29" s="24" t="str">
        <f t="shared" si="7"/>
        <v/>
      </c>
      <c r="S29" s="25"/>
      <c r="T29" s="26" t="str">
        <f>IF(AND(ISNUMBER(F29),ISNUMBER(S29)),F29+S29,"")</f>
        <v/>
      </c>
      <c r="U29" s="27" t="str">
        <f t="shared" si="8"/>
        <v/>
      </c>
      <c r="V29" s="27"/>
      <c r="W29" s="123" t="str">
        <f t="shared" si="1"/>
        <v/>
      </c>
      <c r="X29" s="136"/>
      <c r="Y29" s="118" t="str">
        <f t="shared" si="2"/>
        <v/>
      </c>
      <c r="Z29" s="118" t="str">
        <f t="shared" si="3"/>
        <v/>
      </c>
      <c r="AA29" s="28"/>
      <c r="AB29" s="29"/>
      <c r="AC29" s="30"/>
      <c r="AD29" s="31" t="str">
        <f t="shared" si="4"/>
        <v/>
      </c>
    </row>
    <row r="30" spans="1:30" ht="30" customHeight="1" thickTop="1" thickBot="1">
      <c r="A30" s="17"/>
      <c r="B30" s="17"/>
      <c r="C30" s="17"/>
      <c r="D30" s="18" t="str">
        <f t="shared" si="9"/>
        <v/>
      </c>
      <c r="E30" s="19"/>
      <c r="F30" s="20" t="str">
        <f>IF(ISNUMBER(A30),VLOOKUP(A30,magasin!A:I,5,FALSE),"")</f>
        <v/>
      </c>
      <c r="G30" s="20"/>
      <c r="H30" s="20"/>
      <c r="I30" s="21"/>
      <c r="J30" s="118" t="str">
        <f>IF(AND(ISNUMBER(F30),ISNUMBER(H30),ISNUMBER(S30)),(H30-F30)/S30,IF(ISTEXT(S30),"",""))</f>
        <v/>
      </c>
      <c r="K30" s="23" t="str">
        <f t="shared" si="5"/>
        <v/>
      </c>
      <c r="L30" s="18" t="str">
        <f t="shared" si="6"/>
        <v/>
      </c>
      <c r="M30" s="19"/>
      <c r="N30" s="20"/>
      <c r="O30" s="20"/>
      <c r="P30" s="20"/>
      <c r="Q30" s="22" t="str">
        <f>IF(AND(ISNUMBER(O30),ISNUMBER(S30)),(P30-O30)/S30,"")</f>
        <v/>
      </c>
      <c r="R30" s="24" t="str">
        <f t="shared" si="7"/>
        <v/>
      </c>
      <c r="S30" s="25"/>
      <c r="T30" s="26" t="str">
        <f>IF(AND(ISNUMBER(F30),ISNUMBER(S30)),F30+S30,"")</f>
        <v/>
      </c>
      <c r="U30" s="27" t="str">
        <f t="shared" si="8"/>
        <v/>
      </c>
      <c r="V30" s="27"/>
      <c r="W30" s="123" t="str">
        <f t="shared" si="1"/>
        <v/>
      </c>
      <c r="X30" s="136"/>
      <c r="Y30" s="118" t="str">
        <f t="shared" si="2"/>
        <v/>
      </c>
      <c r="Z30" s="118" t="str">
        <f t="shared" si="3"/>
        <v/>
      </c>
      <c r="AA30" s="28"/>
      <c r="AB30" s="29"/>
      <c r="AC30" s="30" t="str">
        <f>IF(AND(ISNUMBER(F30),ISNUMBER(S30),ISNUMBER(AB30)),(AB30-F30)/S30,"")</f>
        <v/>
      </c>
      <c r="AD30" s="31" t="str">
        <f t="shared" si="4"/>
        <v/>
      </c>
    </row>
    <row r="31" spans="1:30" ht="30" customHeight="1" thickTop="1" thickBot="1">
      <c r="A31" s="17"/>
      <c r="B31" s="17"/>
      <c r="C31" s="17"/>
      <c r="D31" s="18" t="str">
        <f t="shared" si="9"/>
        <v/>
      </c>
      <c r="E31" s="19"/>
      <c r="F31" s="20" t="str">
        <f>IF(ISNUMBER(A31),VLOOKUP(A31,magasin!A:I,5,FALSE),"")</f>
        <v/>
      </c>
      <c r="G31" s="20"/>
      <c r="H31" s="20"/>
      <c r="I31" s="21"/>
      <c r="J31" s="118" t="str">
        <f>IF(AND(ISNUMBER(F31),ISNUMBER(H31),ISNUMBER(S31)),(H31-F31)/S31,IF(ISTEXT(S31),"",""))</f>
        <v/>
      </c>
      <c r="K31" s="23" t="str">
        <f t="shared" si="5"/>
        <v/>
      </c>
      <c r="L31" s="18" t="str">
        <f t="shared" si="6"/>
        <v/>
      </c>
      <c r="M31" s="19"/>
      <c r="N31" s="20"/>
      <c r="O31" s="20"/>
      <c r="P31" s="20"/>
      <c r="Q31" s="22" t="str">
        <f>IF(AND(ISNUMBER(O31),ISNUMBER(S31)),(P31-O31)/S31,"")</f>
        <v/>
      </c>
      <c r="R31" s="24" t="str">
        <f t="shared" si="7"/>
        <v/>
      </c>
      <c r="S31" s="25"/>
      <c r="T31" s="26" t="str">
        <f>IF(AND(ISNUMBER(F31),ISNUMBER(S31)),F31+S31,"")</f>
        <v/>
      </c>
      <c r="U31" s="27" t="str">
        <f t="shared" si="8"/>
        <v/>
      </c>
      <c r="V31" s="27"/>
      <c r="W31" s="123" t="str">
        <f t="shared" si="1"/>
        <v/>
      </c>
      <c r="X31" s="136"/>
      <c r="Y31" s="118" t="str">
        <f t="shared" si="2"/>
        <v/>
      </c>
      <c r="Z31" s="118" t="str">
        <f t="shared" si="3"/>
        <v/>
      </c>
      <c r="AA31" s="28"/>
      <c r="AB31" s="29"/>
      <c r="AC31" s="30"/>
      <c r="AD31" s="31" t="str">
        <f t="shared" si="4"/>
        <v/>
      </c>
    </row>
    <row r="32" spans="1:30" ht="30" customHeight="1" thickTop="1" thickBot="1">
      <c r="A32" s="17"/>
      <c r="B32" s="17"/>
      <c r="C32" s="17"/>
      <c r="D32" s="18" t="str">
        <f t="shared" si="9"/>
        <v/>
      </c>
      <c r="E32" s="19"/>
      <c r="F32" s="20" t="str">
        <f>IF(ISNUMBER(A32),VLOOKUP(A32,magasin!A:I,5,FALSE),"")</f>
        <v/>
      </c>
      <c r="G32" s="20"/>
      <c r="H32" s="20"/>
      <c r="I32" s="21"/>
      <c r="J32" s="118" t="str">
        <f>IF(AND(ISNUMBER(F32),ISNUMBER(H32),ISNUMBER(S32)),(H32-F32)/S32,IF(ISTEXT(S32),"",""))</f>
        <v/>
      </c>
      <c r="K32" s="23" t="str">
        <f t="shared" si="5"/>
        <v/>
      </c>
      <c r="L32" s="18" t="str">
        <f t="shared" si="6"/>
        <v/>
      </c>
      <c r="M32" s="19"/>
      <c r="N32" s="20"/>
      <c r="O32" s="20"/>
      <c r="P32" s="20"/>
      <c r="Q32" s="22" t="str">
        <f>IF(AND(ISNUMBER(O32),ISNUMBER(S32)),(P32-O32)/S32,"")</f>
        <v/>
      </c>
      <c r="R32" s="24" t="str">
        <f t="shared" si="7"/>
        <v/>
      </c>
      <c r="S32" s="25"/>
      <c r="T32" s="26" t="str">
        <f>IF(AND(ISNUMBER(F32),ISNUMBER(S32)),F32+S32,"")</f>
        <v/>
      </c>
      <c r="U32" s="27" t="str">
        <f t="shared" si="8"/>
        <v/>
      </c>
      <c r="V32" s="27"/>
      <c r="W32" s="123" t="str">
        <f t="shared" si="1"/>
        <v/>
      </c>
      <c r="X32" s="136"/>
      <c r="Y32" s="118" t="str">
        <f t="shared" si="2"/>
        <v/>
      </c>
      <c r="Z32" s="118" t="str">
        <f t="shared" si="3"/>
        <v/>
      </c>
      <c r="AA32" s="28"/>
      <c r="AB32" s="29"/>
      <c r="AC32" s="30" t="str">
        <f>IF(AND(ISNUMBER(F32),ISNUMBER(S32),ISNUMBER(AB32)),(AB32-F32)/S32,"")</f>
        <v/>
      </c>
      <c r="AD32" s="31" t="str">
        <f t="shared" si="4"/>
        <v/>
      </c>
    </row>
    <row r="33" spans="1:30" ht="30" customHeight="1" thickTop="1" thickBot="1">
      <c r="A33" s="17"/>
      <c r="B33" s="17"/>
      <c r="C33" s="17"/>
      <c r="D33" s="18" t="str">
        <f t="shared" si="9"/>
        <v/>
      </c>
      <c r="E33" s="19"/>
      <c r="F33" s="20" t="str">
        <f>IF(ISNUMBER(A33),VLOOKUP(A33,magasin!A:I,5,FALSE),"")</f>
        <v/>
      </c>
      <c r="G33" s="20"/>
      <c r="H33" s="20"/>
      <c r="I33" s="21"/>
      <c r="J33" s="118" t="str">
        <f>IF(AND(ISNUMBER(F33),ISNUMBER(H33),ISNUMBER(S33)),(H33-F33)/S33,IF(ISTEXT(S33),"",""))</f>
        <v/>
      </c>
      <c r="K33" s="23" t="str">
        <f t="shared" si="5"/>
        <v/>
      </c>
      <c r="L33" s="18" t="str">
        <f t="shared" si="6"/>
        <v/>
      </c>
      <c r="M33" s="19"/>
      <c r="N33" s="20"/>
      <c r="O33" s="20"/>
      <c r="P33" s="20"/>
      <c r="Q33" s="22" t="str">
        <f>IF(AND(ISNUMBER(O33),ISNUMBER(S33)),(P33-O33)/S33,"")</f>
        <v/>
      </c>
      <c r="R33" s="24" t="str">
        <f t="shared" si="7"/>
        <v/>
      </c>
      <c r="S33" s="25"/>
      <c r="T33" s="26" t="str">
        <f>IF(AND(ISNUMBER(F33),ISNUMBER(S33)),F33+S33,"")</f>
        <v/>
      </c>
      <c r="U33" s="27" t="str">
        <f t="shared" si="8"/>
        <v/>
      </c>
      <c r="V33" s="27"/>
      <c r="W33" s="123" t="str">
        <f t="shared" si="1"/>
        <v/>
      </c>
      <c r="X33" s="136"/>
      <c r="Y33" s="118" t="str">
        <f t="shared" si="2"/>
        <v/>
      </c>
      <c r="Z33" s="118" t="str">
        <f t="shared" si="3"/>
        <v/>
      </c>
      <c r="AA33" s="28"/>
      <c r="AB33" s="29"/>
      <c r="AC33" s="30"/>
      <c r="AD33" s="31" t="str">
        <f t="shared" si="4"/>
        <v/>
      </c>
    </row>
    <row r="34" spans="1:30" ht="30" customHeight="1" thickTop="1" thickBot="1">
      <c r="A34" s="17"/>
      <c r="B34" s="17"/>
      <c r="C34" s="17"/>
      <c r="D34" s="18" t="str">
        <f t="shared" si="9"/>
        <v/>
      </c>
      <c r="E34" s="19"/>
      <c r="F34" s="20" t="str">
        <f>IF(ISNUMBER(A34),VLOOKUP(A34,magasin!A:I,5,FALSE),"")</f>
        <v/>
      </c>
      <c r="G34" s="20"/>
      <c r="H34" s="20"/>
      <c r="I34" s="21"/>
      <c r="J34" s="118" t="str">
        <f>IF(AND(ISNUMBER(F34),ISNUMBER(H34),ISNUMBER(S34)),(H34-F34)/S34,IF(ISTEXT(S34),"",""))</f>
        <v/>
      </c>
      <c r="K34" s="23" t="str">
        <f t="shared" si="5"/>
        <v/>
      </c>
      <c r="L34" s="18" t="str">
        <f t="shared" si="6"/>
        <v/>
      </c>
      <c r="M34" s="19"/>
      <c r="N34" s="20"/>
      <c r="O34" s="20"/>
      <c r="P34" s="20"/>
      <c r="Q34" s="22" t="str">
        <f>IF(AND(ISNUMBER(O34),ISNUMBER(S34)),(P34-O34)/S34,"")</f>
        <v/>
      </c>
      <c r="R34" s="24" t="str">
        <f t="shared" si="7"/>
        <v/>
      </c>
      <c r="S34" s="25"/>
      <c r="T34" s="26" t="str">
        <f>IF(AND(ISNUMBER(F34),ISNUMBER(S34)),F34+S34,"")</f>
        <v/>
      </c>
      <c r="U34" s="27" t="str">
        <f t="shared" si="8"/>
        <v/>
      </c>
      <c r="V34" s="27"/>
      <c r="W34" s="123" t="str">
        <f t="shared" si="1"/>
        <v/>
      </c>
      <c r="X34" s="136"/>
      <c r="Y34" s="118" t="str">
        <f t="shared" si="2"/>
        <v/>
      </c>
      <c r="Z34" s="118" t="str">
        <f t="shared" si="3"/>
        <v/>
      </c>
      <c r="AA34" s="28"/>
      <c r="AB34" s="29"/>
      <c r="AC34" s="30" t="str">
        <f>IF(AND(ISNUMBER(F34),ISNUMBER(S34),ISNUMBER(AB34)),(AB34-F34)/S34,"")</f>
        <v/>
      </c>
      <c r="AD34" s="31" t="str">
        <f t="shared" si="4"/>
        <v/>
      </c>
    </row>
    <row r="35" spans="1:30" ht="30" customHeight="1" thickTop="1" thickBot="1">
      <c r="A35" s="17"/>
      <c r="B35" s="17"/>
      <c r="C35" s="17"/>
      <c r="D35" s="18" t="str">
        <f t="shared" si="9"/>
        <v/>
      </c>
      <c r="E35" s="19"/>
      <c r="F35" s="20" t="str">
        <f>IF(ISNUMBER(A35),VLOOKUP(A35,magasin!A:I,5,FALSE),"")</f>
        <v/>
      </c>
      <c r="G35" s="20"/>
      <c r="H35" s="20"/>
      <c r="I35" s="21"/>
      <c r="J35" s="118" t="str">
        <f>IF(AND(ISNUMBER(F35),ISNUMBER(H35),ISNUMBER(S35)),(H35-F35)/S35,IF(ISTEXT(S35),"",""))</f>
        <v/>
      </c>
      <c r="K35" s="23" t="str">
        <f t="shared" si="5"/>
        <v/>
      </c>
      <c r="L35" s="18" t="str">
        <f t="shared" si="6"/>
        <v/>
      </c>
      <c r="M35" s="19"/>
      <c r="N35" s="20"/>
      <c r="O35" s="20"/>
      <c r="P35" s="20"/>
      <c r="Q35" s="22" t="str">
        <f>IF(AND(ISNUMBER(O35),ISNUMBER(S35)),(P35-O35)/S35,"")</f>
        <v/>
      </c>
      <c r="R35" s="24" t="str">
        <f t="shared" si="7"/>
        <v/>
      </c>
      <c r="S35" s="25"/>
      <c r="T35" s="26" t="str">
        <f>IF(AND(ISNUMBER(F35),ISNUMBER(S35)),F35+S35,"")</f>
        <v/>
      </c>
      <c r="U35" s="27" t="str">
        <f t="shared" si="8"/>
        <v/>
      </c>
      <c r="V35" s="27"/>
      <c r="W35" s="123" t="str">
        <f t="shared" si="1"/>
        <v/>
      </c>
      <c r="X35" s="136"/>
      <c r="Y35" s="118" t="str">
        <f t="shared" si="2"/>
        <v/>
      </c>
      <c r="Z35" s="118" t="str">
        <f t="shared" si="3"/>
        <v/>
      </c>
      <c r="AA35" s="28"/>
      <c r="AB35" s="29"/>
      <c r="AC35" s="30"/>
      <c r="AD35" s="31" t="str">
        <f t="shared" si="4"/>
        <v/>
      </c>
    </row>
    <row r="36" spans="1:30" ht="30" customHeight="1" thickTop="1" thickBot="1">
      <c r="A36" s="17"/>
      <c r="B36" s="17"/>
      <c r="C36" s="17"/>
      <c r="D36" s="18" t="str">
        <f t="shared" si="9"/>
        <v/>
      </c>
      <c r="E36" s="19"/>
      <c r="F36" s="20" t="str">
        <f>IF(ISNUMBER(A36),VLOOKUP(A36,magasin!A:I,5,FALSE),"")</f>
        <v/>
      </c>
      <c r="G36" s="20"/>
      <c r="H36" s="20"/>
      <c r="I36" s="21"/>
      <c r="J36" s="118" t="str">
        <f>IF(AND(ISNUMBER(F36),ISNUMBER(H36),ISNUMBER(S36)),(H36-F36)/S36,IF(ISTEXT(S36),"",""))</f>
        <v/>
      </c>
      <c r="K36" s="23" t="str">
        <f t="shared" si="5"/>
        <v/>
      </c>
      <c r="L36" s="18" t="str">
        <f t="shared" si="6"/>
        <v/>
      </c>
      <c r="M36" s="19"/>
      <c r="N36" s="20"/>
      <c r="O36" s="20"/>
      <c r="P36" s="20"/>
      <c r="Q36" s="22" t="str">
        <f>IF(AND(ISNUMBER(O36),ISNUMBER(S36)),(P36-O36)/S36,"")</f>
        <v/>
      </c>
      <c r="R36" s="24" t="str">
        <f t="shared" si="7"/>
        <v/>
      </c>
      <c r="S36" s="25"/>
      <c r="T36" s="26" t="str">
        <f>IF(AND(ISNUMBER(F36),ISNUMBER(S36)),F36+S36,"")</f>
        <v/>
      </c>
      <c r="U36" s="27" t="str">
        <f t="shared" si="8"/>
        <v/>
      </c>
      <c r="V36" s="27"/>
      <c r="W36" s="123" t="str">
        <f t="shared" si="1"/>
        <v/>
      </c>
      <c r="X36" s="136"/>
      <c r="Y36" s="118" t="str">
        <f t="shared" si="2"/>
        <v/>
      </c>
      <c r="Z36" s="118" t="str">
        <f t="shared" si="3"/>
        <v/>
      </c>
      <c r="AA36" s="28"/>
      <c r="AB36" s="29"/>
      <c r="AC36" s="30" t="str">
        <f>IF(AND(ISNUMBER(F36),ISNUMBER(S36),ISNUMBER(AB36)),(AB36-F36)/S36,"")</f>
        <v/>
      </c>
      <c r="AD36" s="31" t="str">
        <f t="shared" si="4"/>
        <v/>
      </c>
    </row>
    <row r="37" spans="1:30" ht="30" customHeight="1" thickTop="1" thickBot="1">
      <c r="A37" s="17"/>
      <c r="B37" s="17"/>
      <c r="C37" s="17"/>
      <c r="D37" s="18" t="str">
        <f t="shared" si="9"/>
        <v/>
      </c>
      <c r="E37" s="19"/>
      <c r="F37" s="20" t="str">
        <f>IF(ISNUMBER(A37),VLOOKUP(A37,magasin!A:I,5,FALSE),"")</f>
        <v/>
      </c>
      <c r="G37" s="20"/>
      <c r="H37" s="20"/>
      <c r="I37" s="21"/>
      <c r="J37" s="118" t="str">
        <f>IF(AND(ISNUMBER(F37),ISNUMBER(H37),ISNUMBER(S37)),(H37-F37)/S37,IF(ISTEXT(S37),"",""))</f>
        <v/>
      </c>
      <c r="K37" s="23" t="str">
        <f t="shared" si="5"/>
        <v/>
      </c>
      <c r="L37" s="18" t="str">
        <f t="shared" si="6"/>
        <v/>
      </c>
      <c r="M37" s="19"/>
      <c r="N37" s="20"/>
      <c r="O37" s="20"/>
      <c r="P37" s="20"/>
      <c r="Q37" s="22" t="str">
        <f>IF(AND(ISNUMBER(O37),ISNUMBER(S37)),(P37-O37)/S37,"")</f>
        <v/>
      </c>
      <c r="R37" s="24" t="str">
        <f t="shared" si="7"/>
        <v/>
      </c>
      <c r="S37" s="25"/>
      <c r="T37" s="26" t="str">
        <f>IF(AND(ISNUMBER(F37),ISNUMBER(S37)),F37+S37,"")</f>
        <v/>
      </c>
      <c r="U37" s="27" t="str">
        <f t="shared" si="8"/>
        <v/>
      </c>
      <c r="V37" s="27"/>
      <c r="W37" s="123" t="str">
        <f t="shared" si="1"/>
        <v/>
      </c>
      <c r="X37" s="136"/>
      <c r="Y37" s="118" t="str">
        <f t="shared" si="2"/>
        <v/>
      </c>
      <c r="Z37" s="118" t="str">
        <f t="shared" si="3"/>
        <v/>
      </c>
      <c r="AA37" s="28"/>
      <c r="AB37" s="29"/>
      <c r="AC37" s="30"/>
      <c r="AD37" s="31" t="str">
        <f t="shared" si="4"/>
        <v/>
      </c>
    </row>
    <row r="38" spans="1:30" ht="30" customHeight="1" thickTop="1" thickBot="1">
      <c r="A38" s="17"/>
      <c r="B38" s="17"/>
      <c r="C38" s="17"/>
      <c r="D38" s="18" t="str">
        <f t="shared" si="9"/>
        <v/>
      </c>
      <c r="E38" s="19"/>
      <c r="F38" s="20" t="str">
        <f>IF(ISNUMBER(A38),VLOOKUP(A38,magasin!A:I,5,FALSE),"")</f>
        <v/>
      </c>
      <c r="G38" s="20"/>
      <c r="H38" s="20"/>
      <c r="I38" s="21"/>
      <c r="J38" s="118" t="str">
        <f>IF(AND(ISNUMBER(F38),ISNUMBER(H38),ISNUMBER(S38)),(H38-F38)/S38,IF(ISTEXT(S38),"",""))</f>
        <v/>
      </c>
      <c r="K38" s="23" t="str">
        <f t="shared" si="5"/>
        <v/>
      </c>
      <c r="L38" s="18" t="str">
        <f t="shared" si="6"/>
        <v/>
      </c>
      <c r="M38" s="19"/>
      <c r="N38" s="20"/>
      <c r="O38" s="20"/>
      <c r="P38" s="20"/>
      <c r="Q38" s="22" t="str">
        <f>IF(AND(ISNUMBER(O38),ISNUMBER(S38)),(P38-O38)/S38,"")</f>
        <v/>
      </c>
      <c r="R38" s="24" t="str">
        <f t="shared" si="7"/>
        <v/>
      </c>
      <c r="S38" s="25"/>
      <c r="T38" s="26" t="str">
        <f>IF(AND(ISNUMBER(F38),ISNUMBER(S38)),F38+S38,"")</f>
        <v/>
      </c>
      <c r="U38" s="27" t="str">
        <f t="shared" si="8"/>
        <v/>
      </c>
      <c r="V38" s="27"/>
      <c r="W38" s="123" t="str">
        <f t="shared" si="1"/>
        <v/>
      </c>
      <c r="X38" s="136"/>
      <c r="Y38" s="118" t="str">
        <f t="shared" si="2"/>
        <v/>
      </c>
      <c r="Z38" s="118" t="str">
        <f t="shared" si="3"/>
        <v/>
      </c>
      <c r="AA38" s="28"/>
      <c r="AB38" s="29"/>
      <c r="AC38" s="30" t="str">
        <f>IF(AND(ISNUMBER(F38),ISNUMBER(S38),ISNUMBER(AB38)),(AB38-F38)/S38,"")</f>
        <v/>
      </c>
      <c r="AD38" s="31" t="str">
        <f t="shared" si="4"/>
        <v/>
      </c>
    </row>
    <row r="39" spans="1:30" ht="30" customHeight="1" thickTop="1" thickBot="1">
      <c r="A39" s="17"/>
      <c r="B39" s="17"/>
      <c r="C39" s="17"/>
      <c r="D39" s="18" t="str">
        <f t="shared" si="9"/>
        <v/>
      </c>
      <c r="E39" s="19"/>
      <c r="F39" s="20" t="str">
        <f>IF(ISNUMBER(A39),VLOOKUP(A39,magasin!A:I,5,FALSE),"")</f>
        <v/>
      </c>
      <c r="G39" s="20"/>
      <c r="H39" s="20"/>
      <c r="I39" s="21"/>
      <c r="J39" s="118" t="str">
        <f>IF(AND(ISNUMBER(F39),ISNUMBER(H39),ISNUMBER(S39)),(H39-F39)/S39,IF(ISTEXT(S39),"",""))</f>
        <v/>
      </c>
      <c r="K39" s="23" t="str">
        <f t="shared" si="5"/>
        <v/>
      </c>
      <c r="L39" s="18" t="str">
        <f t="shared" si="6"/>
        <v/>
      </c>
      <c r="M39" s="19"/>
      <c r="N39" s="20"/>
      <c r="O39" s="20"/>
      <c r="P39" s="20"/>
      <c r="Q39" s="22" t="str">
        <f>IF(AND(ISNUMBER(O39),ISNUMBER(S39)),(P39-O39)/S39,"")</f>
        <v/>
      </c>
      <c r="R39" s="24" t="str">
        <f t="shared" si="7"/>
        <v/>
      </c>
      <c r="S39" s="25"/>
      <c r="T39" s="26" t="str">
        <f>IF(AND(ISNUMBER(F39),ISNUMBER(S39)),F39+S39,"")</f>
        <v/>
      </c>
      <c r="U39" s="27" t="str">
        <f t="shared" si="8"/>
        <v/>
      </c>
      <c r="V39" s="27"/>
      <c r="W39" s="123" t="str">
        <f t="shared" si="1"/>
        <v/>
      </c>
      <c r="X39" s="136"/>
      <c r="Y39" s="118" t="str">
        <f t="shared" si="2"/>
        <v/>
      </c>
      <c r="Z39" s="118" t="str">
        <f t="shared" si="3"/>
        <v/>
      </c>
      <c r="AA39" s="28"/>
      <c r="AB39" s="29"/>
      <c r="AC39" s="30"/>
      <c r="AD39" s="31" t="str">
        <f t="shared" si="4"/>
        <v/>
      </c>
    </row>
    <row r="40" spans="1:30" ht="30" customHeight="1" thickTop="1" thickBot="1">
      <c r="A40" s="17"/>
      <c r="B40" s="17"/>
      <c r="C40" s="17"/>
      <c r="D40" s="18" t="str">
        <f t="shared" si="9"/>
        <v/>
      </c>
      <c r="E40" s="19"/>
      <c r="F40" s="20" t="str">
        <f>IF(ISNUMBER(A40),VLOOKUP(A40,magasin!A:I,5,FALSE),"")</f>
        <v/>
      </c>
      <c r="G40" s="20"/>
      <c r="H40" s="20"/>
      <c r="I40" s="21"/>
      <c r="J40" s="118" t="str">
        <f>IF(AND(ISNUMBER(F40),ISNUMBER(H40),ISNUMBER(S40)),(H40-F40)/S40,IF(ISTEXT(S40),"",""))</f>
        <v/>
      </c>
      <c r="K40" s="23" t="str">
        <f t="shared" si="5"/>
        <v/>
      </c>
      <c r="L40" s="18" t="str">
        <f t="shared" si="6"/>
        <v/>
      </c>
      <c r="M40" s="19"/>
      <c r="N40" s="20"/>
      <c r="O40" s="20"/>
      <c r="P40" s="20"/>
      <c r="Q40" s="22" t="str">
        <f>IF(AND(ISNUMBER(O40),ISNUMBER(S40)),(P40-O40)/S40,"")</f>
        <v/>
      </c>
      <c r="R40" s="24" t="str">
        <f t="shared" si="7"/>
        <v/>
      </c>
      <c r="S40" s="25"/>
      <c r="T40" s="26" t="str">
        <f>IF(AND(ISNUMBER(F40),ISNUMBER(S40)),F40+S40,"")</f>
        <v/>
      </c>
      <c r="U40" s="27" t="str">
        <f t="shared" si="8"/>
        <v/>
      </c>
      <c r="V40" s="27"/>
      <c r="W40" s="123" t="str">
        <f t="shared" si="1"/>
        <v/>
      </c>
      <c r="X40" s="136"/>
      <c r="Y40" s="118" t="str">
        <f t="shared" si="2"/>
        <v/>
      </c>
      <c r="Z40" s="118" t="str">
        <f t="shared" si="3"/>
        <v/>
      </c>
      <c r="AA40" s="28"/>
      <c r="AB40" s="29"/>
      <c r="AC40" s="30" t="str">
        <f>IF(AND(ISNUMBER(F40),ISNUMBER(S40),ISNUMBER(AB40)),(AB40-F40)/S40,"")</f>
        <v/>
      </c>
      <c r="AD40" s="31" t="str">
        <f t="shared" si="4"/>
        <v/>
      </c>
    </row>
    <row r="41" spans="1:30" ht="30" customHeight="1" thickTop="1" thickBot="1">
      <c r="A41" s="17"/>
      <c r="B41" s="17"/>
      <c r="C41" s="17"/>
      <c r="D41" s="18" t="str">
        <f t="shared" si="9"/>
        <v/>
      </c>
      <c r="E41" s="19"/>
      <c r="F41" s="20" t="str">
        <f>IF(ISNUMBER(A41),VLOOKUP(A41,magasin!A:I,5,FALSE),"")</f>
        <v/>
      </c>
      <c r="G41" s="20"/>
      <c r="H41" s="20"/>
      <c r="I41" s="21"/>
      <c r="J41" s="118" t="str">
        <f>IF(AND(ISNUMBER(F41),ISNUMBER(H41),ISNUMBER(S41)),(H41-F41)/S41,IF(ISTEXT(S41),"",""))</f>
        <v/>
      </c>
      <c r="K41" s="23" t="str">
        <f t="shared" si="5"/>
        <v/>
      </c>
      <c r="L41" s="18" t="str">
        <f t="shared" si="6"/>
        <v/>
      </c>
      <c r="M41" s="19"/>
      <c r="N41" s="20"/>
      <c r="O41" s="20"/>
      <c r="P41" s="20"/>
      <c r="Q41" s="22" t="str">
        <f>IF(AND(ISNUMBER(O41),ISNUMBER(S41)),(P41-O41)/S41,"")</f>
        <v/>
      </c>
      <c r="R41" s="24" t="str">
        <f t="shared" si="7"/>
        <v/>
      </c>
      <c r="S41" s="25"/>
      <c r="T41" s="26" t="str">
        <f>IF(AND(ISNUMBER(F41),ISNUMBER(S41)),F41+S41,"")</f>
        <v/>
      </c>
      <c r="U41" s="27" t="str">
        <f t="shared" si="8"/>
        <v/>
      </c>
      <c r="V41" s="27"/>
      <c r="W41" s="123" t="str">
        <f t="shared" si="1"/>
        <v/>
      </c>
      <c r="X41" s="136"/>
      <c r="Y41" s="118" t="str">
        <f t="shared" si="2"/>
        <v/>
      </c>
      <c r="Z41" s="118" t="str">
        <f t="shared" si="3"/>
        <v/>
      </c>
      <c r="AA41" s="28"/>
      <c r="AB41" s="29"/>
      <c r="AC41" s="30"/>
      <c r="AD41" s="31" t="str">
        <f t="shared" si="4"/>
        <v/>
      </c>
    </row>
    <row r="42" spans="1:30" ht="30" customHeight="1" thickTop="1" thickBot="1">
      <c r="A42" s="17"/>
      <c r="B42" s="17"/>
      <c r="C42" s="17"/>
      <c r="D42" s="18" t="str">
        <f t="shared" si="9"/>
        <v/>
      </c>
      <c r="E42" s="19"/>
      <c r="F42" s="20" t="str">
        <f>IF(ISNUMBER(A42),VLOOKUP(A42,magasin!A:I,5,FALSE),"")</f>
        <v/>
      </c>
      <c r="G42" s="20"/>
      <c r="H42" s="20"/>
      <c r="I42" s="21"/>
      <c r="J42" s="118" t="str">
        <f>IF(AND(ISNUMBER(F42),ISNUMBER(H42),ISNUMBER(S42)),(H42-F42)/S42,IF(ISTEXT(S42),"",""))</f>
        <v/>
      </c>
      <c r="K42" s="23" t="str">
        <f t="shared" si="5"/>
        <v/>
      </c>
      <c r="L42" s="18" t="str">
        <f t="shared" si="6"/>
        <v/>
      </c>
      <c r="M42" s="19"/>
      <c r="N42" s="20"/>
      <c r="O42" s="20"/>
      <c r="P42" s="20"/>
      <c r="Q42" s="22" t="str">
        <f>IF(AND(ISNUMBER(O42),ISNUMBER(S42)),(P42-O42)/S42,"")</f>
        <v/>
      </c>
      <c r="R42" s="24" t="str">
        <f t="shared" si="7"/>
        <v/>
      </c>
      <c r="S42" s="25"/>
      <c r="T42" s="26" t="str">
        <f>IF(AND(ISNUMBER(F42),ISNUMBER(S42)),F42+S42,"")</f>
        <v/>
      </c>
      <c r="U42" s="27" t="str">
        <f t="shared" si="8"/>
        <v/>
      </c>
      <c r="V42" s="27"/>
      <c r="W42" s="123" t="str">
        <f t="shared" si="1"/>
        <v/>
      </c>
      <c r="X42" s="136"/>
      <c r="Y42" s="118" t="str">
        <f t="shared" si="2"/>
        <v/>
      </c>
      <c r="Z42" s="118" t="str">
        <f t="shared" si="3"/>
        <v/>
      </c>
      <c r="AA42" s="28"/>
      <c r="AB42" s="29"/>
      <c r="AC42" s="30" t="str">
        <f>IF(AND(ISNUMBER(F42),ISNUMBER(S42),ISNUMBER(AB42)),(AB42-F42)/S42,"")</f>
        <v/>
      </c>
      <c r="AD42" s="31" t="str">
        <f t="shared" si="4"/>
        <v/>
      </c>
    </row>
    <row r="43" spans="1:30" ht="30" customHeight="1" thickTop="1" thickBot="1">
      <c r="A43" s="17"/>
      <c r="B43" s="17"/>
      <c r="C43" s="17"/>
      <c r="D43" s="18" t="str">
        <f t="shared" si="9"/>
        <v/>
      </c>
      <c r="E43" s="19"/>
      <c r="F43" s="20" t="str">
        <f>IF(ISNUMBER(A43),VLOOKUP(A43,magasin!A:I,5,FALSE),"")</f>
        <v/>
      </c>
      <c r="G43" s="20"/>
      <c r="H43" s="20"/>
      <c r="I43" s="21"/>
      <c r="J43" s="118" t="str">
        <f>IF(AND(ISNUMBER(F43),ISNUMBER(H43),ISNUMBER(S43)),(H43-F43)/S43,IF(ISTEXT(S43),"",""))</f>
        <v/>
      </c>
      <c r="K43" s="23" t="str">
        <f t="shared" si="5"/>
        <v/>
      </c>
      <c r="L43" s="18" t="str">
        <f t="shared" si="6"/>
        <v/>
      </c>
      <c r="M43" s="19"/>
      <c r="N43" s="20"/>
      <c r="O43" s="20"/>
      <c r="P43" s="20"/>
      <c r="Q43" s="22" t="str">
        <f>IF(AND(ISNUMBER(O43),ISNUMBER(S43)),(P43-O43)/S43,"")</f>
        <v/>
      </c>
      <c r="R43" s="24" t="str">
        <f t="shared" si="7"/>
        <v/>
      </c>
      <c r="S43" s="25"/>
      <c r="T43" s="26" t="str">
        <f>IF(AND(ISNUMBER(F43),ISNUMBER(S43)),F43+S43,"")</f>
        <v/>
      </c>
      <c r="U43" s="27" t="str">
        <f t="shared" si="8"/>
        <v/>
      </c>
      <c r="V43" s="27"/>
      <c r="W43" s="123" t="str">
        <f t="shared" si="1"/>
        <v/>
      </c>
      <c r="X43" s="136"/>
      <c r="Y43" s="118" t="str">
        <f t="shared" si="2"/>
        <v/>
      </c>
      <c r="Z43" s="118" t="str">
        <f t="shared" si="3"/>
        <v/>
      </c>
      <c r="AA43" s="28"/>
      <c r="AB43" s="29"/>
      <c r="AC43" s="30"/>
      <c r="AD43" s="31" t="str">
        <f t="shared" si="4"/>
        <v/>
      </c>
    </row>
    <row r="44" spans="1:30" ht="30" customHeight="1" thickTop="1" thickBot="1">
      <c r="A44" s="17"/>
      <c r="B44" s="17"/>
      <c r="C44" s="17"/>
      <c r="D44" s="18" t="str">
        <f t="shared" si="9"/>
        <v/>
      </c>
      <c r="E44" s="19"/>
      <c r="F44" s="20" t="str">
        <f>IF(ISNUMBER(A44),VLOOKUP(A44,magasin!A:I,5,FALSE),"")</f>
        <v/>
      </c>
      <c r="G44" s="20"/>
      <c r="H44" s="20"/>
      <c r="I44" s="21"/>
      <c r="J44" s="118" t="str">
        <f>IF(AND(ISNUMBER(F44),ISNUMBER(H44),ISNUMBER(S44)),(H44-F44)/S44,IF(ISTEXT(S44),"",""))</f>
        <v/>
      </c>
      <c r="K44" s="23" t="str">
        <f t="shared" si="5"/>
        <v/>
      </c>
      <c r="L44" s="18" t="str">
        <f t="shared" si="6"/>
        <v/>
      </c>
      <c r="M44" s="19"/>
      <c r="N44" s="20"/>
      <c r="O44" s="20"/>
      <c r="P44" s="20"/>
      <c r="Q44" s="22" t="str">
        <f>IF(AND(ISNUMBER(O44),ISNUMBER(S44)),(P44-O44)/S44,"")</f>
        <v/>
      </c>
      <c r="R44" s="24" t="str">
        <f t="shared" si="7"/>
        <v/>
      </c>
      <c r="S44" s="25"/>
      <c r="T44" s="26" t="str">
        <f>IF(AND(ISNUMBER(F44),ISNUMBER(S44)),F44+S44,"")</f>
        <v/>
      </c>
      <c r="U44" s="27" t="str">
        <f t="shared" si="8"/>
        <v/>
      </c>
      <c r="V44" s="27"/>
      <c r="W44" s="123" t="str">
        <f t="shared" si="1"/>
        <v/>
      </c>
      <c r="X44" s="136"/>
      <c r="Y44" s="118" t="str">
        <f t="shared" si="2"/>
        <v/>
      </c>
      <c r="Z44" s="118" t="str">
        <f t="shared" si="3"/>
        <v/>
      </c>
      <c r="AA44" s="28"/>
      <c r="AB44" s="29"/>
      <c r="AC44" s="30" t="str">
        <f>IF(AND(ISNUMBER(F44),ISNUMBER(S44),ISNUMBER(AB44)),(AB44-F44)/S44,"")</f>
        <v/>
      </c>
      <c r="AD44" s="31" t="str">
        <f t="shared" si="4"/>
        <v/>
      </c>
    </row>
    <row r="45" spans="1:30" ht="30" customHeight="1" thickTop="1" thickBot="1">
      <c r="A45" s="17"/>
      <c r="B45" s="17"/>
      <c r="C45" s="17"/>
      <c r="D45" s="18" t="str">
        <f t="shared" si="9"/>
        <v/>
      </c>
      <c r="E45" s="19"/>
      <c r="F45" s="20" t="str">
        <f>IF(ISNUMBER(A45),VLOOKUP(A45,magasin!A:I,5,FALSE),"")</f>
        <v/>
      </c>
      <c r="G45" s="20"/>
      <c r="H45" s="20"/>
      <c r="I45" s="21"/>
      <c r="J45" s="118" t="str">
        <f>IF(AND(ISNUMBER(F45),ISNUMBER(H45),ISNUMBER(S45)),(H45-F45)/S45,IF(ISTEXT(S45),"",""))</f>
        <v/>
      </c>
      <c r="K45" s="23" t="str">
        <f t="shared" si="5"/>
        <v/>
      </c>
      <c r="L45" s="18" t="str">
        <f t="shared" si="6"/>
        <v/>
      </c>
      <c r="M45" s="19"/>
      <c r="N45" s="20"/>
      <c r="O45" s="20"/>
      <c r="P45" s="20"/>
      <c r="Q45" s="22" t="str">
        <f>IF(AND(ISNUMBER(O45),ISNUMBER(S45)),(P45-O45)/S45,"")</f>
        <v/>
      </c>
      <c r="R45" s="24" t="str">
        <f t="shared" si="7"/>
        <v/>
      </c>
      <c r="S45" s="25"/>
      <c r="T45" s="26" t="str">
        <f>IF(AND(ISNUMBER(F45),ISNUMBER(S45)),F45+S45,"")</f>
        <v/>
      </c>
      <c r="U45" s="27" t="str">
        <f t="shared" si="8"/>
        <v/>
      </c>
      <c r="V45" s="27"/>
      <c r="W45" s="123" t="str">
        <f t="shared" si="1"/>
        <v/>
      </c>
      <c r="X45" s="136"/>
      <c r="Y45" s="118" t="str">
        <f t="shared" si="2"/>
        <v/>
      </c>
      <c r="Z45" s="118" t="str">
        <f t="shared" si="3"/>
        <v/>
      </c>
      <c r="AA45" s="28"/>
      <c r="AB45" s="29"/>
      <c r="AC45" s="30"/>
      <c r="AD45" s="31" t="str">
        <f t="shared" si="4"/>
        <v/>
      </c>
    </row>
    <row r="46" spans="1:30" ht="30" customHeight="1" thickTop="1" thickBot="1">
      <c r="A46" s="17"/>
      <c r="B46" s="17"/>
      <c r="C46" s="17"/>
      <c r="D46" s="18" t="str">
        <f t="shared" si="9"/>
        <v/>
      </c>
      <c r="E46" s="19"/>
      <c r="F46" s="20" t="str">
        <f>IF(ISNUMBER(A46),VLOOKUP(A46,magasin!A:I,5,FALSE),"")</f>
        <v/>
      </c>
      <c r="G46" s="20"/>
      <c r="H46" s="20"/>
      <c r="I46" s="21"/>
      <c r="J46" s="118" t="str">
        <f>IF(AND(ISNUMBER(F46),ISNUMBER(H46),ISNUMBER(S46)),(H46-F46)/S46,IF(ISTEXT(S46),"",""))</f>
        <v/>
      </c>
      <c r="K46" s="23" t="str">
        <f t="shared" si="5"/>
        <v/>
      </c>
      <c r="L46" s="18" t="str">
        <f t="shared" si="6"/>
        <v/>
      </c>
      <c r="M46" s="19"/>
      <c r="N46" s="20"/>
      <c r="O46" s="20"/>
      <c r="P46" s="20"/>
      <c r="Q46" s="22" t="str">
        <f>IF(AND(ISNUMBER(O46),ISNUMBER(S46)),(P46-O46)/S46,"")</f>
        <v/>
      </c>
      <c r="R46" s="24" t="str">
        <f t="shared" si="7"/>
        <v/>
      </c>
      <c r="S46" s="25"/>
      <c r="T46" s="26" t="str">
        <f>IF(AND(ISNUMBER(F46),ISNUMBER(S46)),F46+S46,"")</f>
        <v/>
      </c>
      <c r="U46" s="27" t="str">
        <f t="shared" si="8"/>
        <v/>
      </c>
      <c r="V46" s="27"/>
      <c r="W46" s="123" t="str">
        <f t="shared" si="1"/>
        <v/>
      </c>
      <c r="X46" s="136"/>
      <c r="Y46" s="118" t="str">
        <f t="shared" si="2"/>
        <v/>
      </c>
      <c r="Z46" s="118" t="str">
        <f t="shared" si="3"/>
        <v/>
      </c>
      <c r="AA46" s="28"/>
      <c r="AB46" s="29"/>
      <c r="AC46" s="30" t="str">
        <f>IF(AND(ISNUMBER(F46),ISNUMBER(S46),ISNUMBER(AB46)),(AB46-F46)/S46,"")</f>
        <v/>
      </c>
      <c r="AD46" s="31" t="str">
        <f t="shared" si="4"/>
        <v/>
      </c>
    </row>
    <row r="47" spans="1:30" ht="30" customHeight="1" thickTop="1" thickBot="1">
      <c r="A47" s="17"/>
      <c r="B47" s="17"/>
      <c r="C47" s="17"/>
      <c r="D47" s="18" t="str">
        <f t="shared" si="9"/>
        <v/>
      </c>
      <c r="E47" s="19"/>
      <c r="F47" s="20" t="str">
        <f>IF(ISNUMBER(A47),VLOOKUP(A47,magasin!A:I,5,FALSE),"")</f>
        <v/>
      </c>
      <c r="G47" s="20"/>
      <c r="H47" s="20"/>
      <c r="I47" s="21"/>
      <c r="J47" s="118" t="str">
        <f>IF(AND(ISNUMBER(F47),ISNUMBER(H47),ISNUMBER(S47)),(H47-F47)/S47,IF(ISTEXT(S47),"",""))</f>
        <v/>
      </c>
      <c r="K47" s="23" t="str">
        <f t="shared" si="5"/>
        <v/>
      </c>
      <c r="L47" s="18" t="str">
        <f t="shared" si="6"/>
        <v/>
      </c>
      <c r="M47" s="19"/>
      <c r="N47" s="20"/>
      <c r="O47" s="20"/>
      <c r="P47" s="20"/>
      <c r="Q47" s="22" t="str">
        <f>IF(AND(ISNUMBER(O47),ISNUMBER(S47)),(P47-O47)/S47,"")</f>
        <v/>
      </c>
      <c r="R47" s="24" t="str">
        <f t="shared" si="7"/>
        <v/>
      </c>
      <c r="S47" s="25"/>
      <c r="T47" s="26" t="str">
        <f>IF(AND(ISNUMBER(F47),ISNUMBER(S47)),F47+S47,"")</f>
        <v/>
      </c>
      <c r="U47" s="27" t="str">
        <f t="shared" si="8"/>
        <v/>
      </c>
      <c r="V47" s="27"/>
      <c r="W47" s="123" t="str">
        <f t="shared" si="1"/>
        <v/>
      </c>
      <c r="X47" s="136"/>
      <c r="Y47" s="118" t="str">
        <f t="shared" si="2"/>
        <v/>
      </c>
      <c r="Z47" s="118" t="str">
        <f t="shared" si="3"/>
        <v/>
      </c>
      <c r="AA47" s="28"/>
      <c r="AB47" s="29"/>
      <c r="AC47" s="30"/>
      <c r="AD47" s="31" t="str">
        <f t="shared" si="4"/>
        <v/>
      </c>
    </row>
    <row r="48" spans="1:30" ht="30" customHeight="1" thickTop="1" thickBot="1">
      <c r="A48" s="17"/>
      <c r="B48" s="17"/>
      <c r="C48" s="17"/>
      <c r="D48" s="18" t="str">
        <f t="shared" si="9"/>
        <v/>
      </c>
      <c r="E48" s="19"/>
      <c r="F48" s="20" t="str">
        <f>IF(ISNUMBER(A48),VLOOKUP(A48,magasin!A:I,5,FALSE),"")</f>
        <v/>
      </c>
      <c r="G48" s="20"/>
      <c r="H48" s="20"/>
      <c r="I48" s="21"/>
      <c r="J48" s="118" t="str">
        <f>IF(AND(ISNUMBER(F48),ISNUMBER(H48),ISNUMBER(S48)),(H48-F48)/S48,IF(ISTEXT(S48),"",""))</f>
        <v/>
      </c>
      <c r="K48" s="23" t="str">
        <f t="shared" si="5"/>
        <v/>
      </c>
      <c r="L48" s="18" t="str">
        <f t="shared" si="6"/>
        <v/>
      </c>
      <c r="M48" s="19"/>
      <c r="N48" s="20"/>
      <c r="O48" s="20"/>
      <c r="P48" s="20"/>
      <c r="Q48" s="22" t="str">
        <f>IF(AND(ISNUMBER(O48),ISNUMBER(S48)),(P48-O48)/S48,"")</f>
        <v/>
      </c>
      <c r="R48" s="24" t="str">
        <f t="shared" si="7"/>
        <v/>
      </c>
      <c r="S48" s="25"/>
      <c r="T48" s="26" t="str">
        <f>IF(AND(ISNUMBER(F48),ISNUMBER(S48)),F48+S48,"")</f>
        <v/>
      </c>
      <c r="U48" s="27" t="str">
        <f t="shared" si="8"/>
        <v/>
      </c>
      <c r="V48" s="27"/>
      <c r="W48" s="123" t="str">
        <f t="shared" si="1"/>
        <v/>
      </c>
      <c r="X48" s="136"/>
      <c r="Y48" s="118" t="str">
        <f t="shared" si="2"/>
        <v/>
      </c>
      <c r="Z48" s="118" t="str">
        <f t="shared" si="3"/>
        <v/>
      </c>
      <c r="AA48" s="28"/>
      <c r="AB48" s="29"/>
      <c r="AC48" s="30" t="str">
        <f>IF(AND(ISNUMBER(F48),ISNUMBER(S48),ISNUMBER(AB48)),(AB48-F48)/S48,"")</f>
        <v/>
      </c>
      <c r="AD48" s="31" t="str">
        <f t="shared" si="4"/>
        <v/>
      </c>
    </row>
    <row r="49" spans="1:30" ht="30" customHeight="1" thickTop="1" thickBot="1">
      <c r="A49" s="17"/>
      <c r="B49" s="17"/>
      <c r="C49" s="17"/>
      <c r="D49" s="18" t="str">
        <f t="shared" si="9"/>
        <v/>
      </c>
      <c r="E49" s="19"/>
      <c r="F49" s="20" t="str">
        <f>IF(ISNUMBER(A49),VLOOKUP(A49,magasin!A:I,5,FALSE),"")</f>
        <v/>
      </c>
      <c r="G49" s="20"/>
      <c r="H49" s="20"/>
      <c r="I49" s="21"/>
      <c r="J49" s="118" t="str">
        <f>IF(AND(ISNUMBER(F49),ISNUMBER(H49),ISNUMBER(S49)),(H49-F49)/S49,IF(ISTEXT(S49),"",""))</f>
        <v/>
      </c>
      <c r="K49" s="23" t="str">
        <f t="shared" si="5"/>
        <v/>
      </c>
      <c r="L49" s="18" t="str">
        <f t="shared" si="6"/>
        <v/>
      </c>
      <c r="M49" s="19"/>
      <c r="N49" s="20"/>
      <c r="O49" s="20"/>
      <c r="P49" s="20"/>
      <c r="Q49" s="22" t="str">
        <f>IF(AND(ISNUMBER(O49),ISNUMBER(S49)),(P49-O49)/S49,"")</f>
        <v/>
      </c>
      <c r="R49" s="24" t="str">
        <f t="shared" si="7"/>
        <v/>
      </c>
      <c r="S49" s="25"/>
      <c r="T49" s="26" t="str">
        <f>IF(AND(ISNUMBER(F49),ISNUMBER(S49)),F49+S49,"")</f>
        <v/>
      </c>
      <c r="U49" s="27" t="str">
        <f t="shared" si="8"/>
        <v/>
      </c>
      <c r="V49" s="27"/>
      <c r="W49" s="123" t="str">
        <f t="shared" si="1"/>
        <v/>
      </c>
      <c r="X49" s="136"/>
      <c r="Y49" s="118" t="str">
        <f t="shared" si="2"/>
        <v/>
      </c>
      <c r="Z49" s="118" t="str">
        <f t="shared" si="3"/>
        <v/>
      </c>
      <c r="AA49" s="28"/>
      <c r="AB49" s="29"/>
      <c r="AC49" s="30"/>
      <c r="AD49" s="31" t="str">
        <f t="shared" si="4"/>
        <v/>
      </c>
    </row>
    <row r="50" spans="1:30" ht="30" customHeight="1" thickTop="1" thickBot="1">
      <c r="A50" s="17"/>
      <c r="B50" s="17"/>
      <c r="C50" s="17"/>
      <c r="D50" s="18" t="str">
        <f t="shared" si="9"/>
        <v/>
      </c>
      <c r="E50" s="19"/>
      <c r="F50" s="20" t="str">
        <f>IF(ISNUMBER(A50),VLOOKUP(A50,magasin!A:I,5,FALSE),"")</f>
        <v/>
      </c>
      <c r="G50" s="20"/>
      <c r="H50" s="20"/>
      <c r="I50" s="21"/>
      <c r="J50" s="118" t="str">
        <f>IF(AND(ISNUMBER(F50),ISNUMBER(H50),ISNUMBER(S50)),(H50-F50)/S50,IF(ISTEXT(S50),"",""))</f>
        <v/>
      </c>
      <c r="K50" s="23" t="str">
        <f t="shared" si="5"/>
        <v/>
      </c>
      <c r="L50" s="18" t="str">
        <f t="shared" si="6"/>
        <v/>
      </c>
      <c r="M50" s="19"/>
      <c r="N50" s="20"/>
      <c r="O50" s="20"/>
      <c r="P50" s="20"/>
      <c r="Q50" s="22" t="str">
        <f>IF(AND(ISNUMBER(O50),ISNUMBER(S50)),(P50-O50)/S50,"")</f>
        <v/>
      </c>
      <c r="R50" s="24" t="str">
        <f t="shared" si="7"/>
        <v/>
      </c>
      <c r="S50" s="25"/>
      <c r="T50" s="26" t="str">
        <f>IF(AND(ISNUMBER(F50),ISNUMBER(S50)),F50+S50,"")</f>
        <v/>
      </c>
      <c r="U50" s="27" t="str">
        <f t="shared" si="8"/>
        <v/>
      </c>
      <c r="V50" s="27"/>
      <c r="W50" s="123" t="str">
        <f t="shared" si="1"/>
        <v/>
      </c>
      <c r="X50" s="136"/>
      <c r="Y50" s="118" t="str">
        <f t="shared" si="2"/>
        <v/>
      </c>
      <c r="Z50" s="118" t="str">
        <f t="shared" si="3"/>
        <v/>
      </c>
      <c r="AA50" s="28"/>
      <c r="AB50" s="29"/>
      <c r="AC50" s="30" t="str">
        <f>IF(AND(ISNUMBER(F50),ISNUMBER(S50),ISNUMBER(AB50)),(AB50-F50)/S50,"")</f>
        <v/>
      </c>
      <c r="AD50" s="31" t="str">
        <f t="shared" si="4"/>
        <v/>
      </c>
    </row>
    <row r="51" spans="1:30" ht="30" customHeight="1" thickTop="1" thickBot="1">
      <c r="A51" s="17"/>
      <c r="B51" s="17"/>
      <c r="C51" s="17"/>
      <c r="D51" s="18" t="str">
        <f t="shared" si="9"/>
        <v/>
      </c>
      <c r="E51" s="19"/>
      <c r="F51" s="20" t="str">
        <f>IF(ISNUMBER(A51),VLOOKUP(A51,magasin!A:I,5,FALSE),"")</f>
        <v/>
      </c>
      <c r="G51" s="20"/>
      <c r="H51" s="20"/>
      <c r="I51" s="21"/>
      <c r="J51" s="118" t="str">
        <f>IF(AND(ISNUMBER(F51),ISNUMBER(H51),ISNUMBER(S51)),(H51-F51)/S51,IF(ISTEXT(S51),"",""))</f>
        <v/>
      </c>
      <c r="K51" s="23" t="str">
        <f t="shared" si="5"/>
        <v/>
      </c>
      <c r="L51" s="18" t="str">
        <f t="shared" si="6"/>
        <v/>
      </c>
      <c r="M51" s="19"/>
      <c r="N51" s="20"/>
      <c r="O51" s="20"/>
      <c r="P51" s="20"/>
      <c r="Q51" s="22" t="str">
        <f>IF(AND(ISNUMBER(O51),ISNUMBER(S51)),(P51-O51)/S51,"")</f>
        <v/>
      </c>
      <c r="R51" s="24" t="str">
        <f t="shared" si="7"/>
        <v/>
      </c>
      <c r="S51" s="25"/>
      <c r="T51" s="26" t="str">
        <f>IF(AND(ISNUMBER(F51),ISNUMBER(S51)),F51+S51,"")</f>
        <v/>
      </c>
      <c r="U51" s="27" t="str">
        <f t="shared" si="8"/>
        <v/>
      </c>
      <c r="V51" s="27"/>
      <c r="W51" s="123" t="str">
        <f t="shared" si="1"/>
        <v/>
      </c>
      <c r="X51" s="136"/>
      <c r="Y51" s="118" t="str">
        <f t="shared" si="2"/>
        <v/>
      </c>
      <c r="Z51" s="118" t="str">
        <f t="shared" si="3"/>
        <v/>
      </c>
      <c r="AA51" s="28"/>
      <c r="AB51" s="29"/>
      <c r="AC51" s="30"/>
      <c r="AD51" s="31" t="str">
        <f t="shared" si="4"/>
        <v/>
      </c>
    </row>
    <row r="52" spans="1:30" ht="30" customHeight="1" thickTop="1" thickBot="1">
      <c r="A52" s="17"/>
      <c r="B52" s="17"/>
      <c r="C52" s="17"/>
      <c r="D52" s="18" t="str">
        <f t="shared" si="9"/>
        <v/>
      </c>
      <c r="E52" s="19"/>
      <c r="F52" s="20" t="str">
        <f>IF(ISNUMBER(A52),VLOOKUP(A52,magasin!A:I,5,FALSE),"")</f>
        <v/>
      </c>
      <c r="G52" s="20"/>
      <c r="H52" s="20"/>
      <c r="I52" s="21"/>
      <c r="J52" s="118" t="str">
        <f>IF(AND(ISNUMBER(F52),ISNUMBER(H52),ISNUMBER(S52)),(H52-F52)/S52,IF(ISTEXT(S52),"",""))</f>
        <v/>
      </c>
      <c r="K52" s="23" t="str">
        <f t="shared" si="5"/>
        <v/>
      </c>
      <c r="L52" s="18" t="str">
        <f t="shared" si="6"/>
        <v/>
      </c>
      <c r="M52" s="19"/>
      <c r="N52" s="20"/>
      <c r="O52" s="20"/>
      <c r="P52" s="20"/>
      <c r="Q52" s="22" t="str">
        <f>IF(AND(ISNUMBER(O52),ISNUMBER(S52)),(P52-O52)/S52,"")</f>
        <v/>
      </c>
      <c r="R52" s="24" t="str">
        <f t="shared" si="7"/>
        <v/>
      </c>
      <c r="S52" s="25"/>
      <c r="T52" s="26" t="str">
        <f>IF(AND(ISNUMBER(F52),ISNUMBER(S52)),F52+S52,"")</f>
        <v/>
      </c>
      <c r="U52" s="27" t="str">
        <f t="shared" si="8"/>
        <v/>
      </c>
      <c r="V52" s="27"/>
      <c r="W52" s="123" t="str">
        <f t="shared" si="1"/>
        <v/>
      </c>
      <c r="X52" s="136"/>
      <c r="Y52" s="118" t="str">
        <f t="shared" si="2"/>
        <v/>
      </c>
      <c r="Z52" s="118" t="str">
        <f t="shared" si="3"/>
        <v/>
      </c>
      <c r="AA52" s="28"/>
      <c r="AB52" s="29"/>
      <c r="AC52" s="30" t="str">
        <f>IF(AND(ISNUMBER(F52),ISNUMBER(S52),ISNUMBER(AB52)),(AB52-F52)/S52,"")</f>
        <v/>
      </c>
      <c r="AD52" s="31" t="str">
        <f t="shared" si="4"/>
        <v/>
      </c>
    </row>
    <row r="53" spans="1:30" ht="30" customHeight="1" thickTop="1" thickBot="1">
      <c r="A53" s="17"/>
      <c r="B53" s="17"/>
      <c r="C53" s="17"/>
      <c r="D53" s="18" t="str">
        <f t="shared" si="9"/>
        <v/>
      </c>
      <c r="E53" s="19"/>
      <c r="F53" s="20" t="str">
        <f>IF(ISNUMBER(A53),VLOOKUP(A53,magasin!A:I,5,FALSE),"")</f>
        <v/>
      </c>
      <c r="G53" s="20"/>
      <c r="H53" s="20"/>
      <c r="I53" s="21"/>
      <c r="J53" s="118" t="str">
        <f>IF(AND(ISNUMBER(F53),ISNUMBER(H53),ISNUMBER(S53)),(H53-F53)/S53,IF(ISTEXT(S53),"",""))</f>
        <v/>
      </c>
      <c r="K53" s="23" t="str">
        <f t="shared" si="5"/>
        <v/>
      </c>
      <c r="L53" s="18" t="str">
        <f t="shared" si="6"/>
        <v/>
      </c>
      <c r="M53" s="19"/>
      <c r="N53" s="20"/>
      <c r="O53" s="20"/>
      <c r="P53" s="20"/>
      <c r="Q53" s="22" t="str">
        <f>IF(AND(ISNUMBER(O53),ISNUMBER(S53)),(P53-O53)/S53,"")</f>
        <v/>
      </c>
      <c r="R53" s="24" t="str">
        <f t="shared" si="7"/>
        <v/>
      </c>
      <c r="S53" s="25"/>
      <c r="T53" s="26" t="str">
        <f>IF(AND(ISNUMBER(F53),ISNUMBER(S53)),F53+S53,"")</f>
        <v/>
      </c>
      <c r="U53" s="27" t="str">
        <f t="shared" si="8"/>
        <v/>
      </c>
      <c r="V53" s="27"/>
      <c r="W53" s="123" t="str">
        <f t="shared" si="1"/>
        <v/>
      </c>
      <c r="X53" s="136"/>
      <c r="Y53" s="118" t="str">
        <f t="shared" si="2"/>
        <v/>
      </c>
      <c r="Z53" s="118" t="str">
        <f t="shared" si="3"/>
        <v/>
      </c>
      <c r="AA53" s="28"/>
      <c r="AB53" s="29"/>
      <c r="AC53" s="30"/>
      <c r="AD53" s="31" t="str">
        <f t="shared" si="4"/>
        <v/>
      </c>
    </row>
    <row r="54" spans="1:30" ht="30" customHeight="1" thickTop="1" thickBot="1">
      <c r="A54" s="17"/>
      <c r="B54" s="17"/>
      <c r="C54" s="17"/>
      <c r="D54" s="18" t="str">
        <f t="shared" si="9"/>
        <v/>
      </c>
      <c r="E54" s="19"/>
      <c r="F54" s="20" t="str">
        <f>IF(ISNUMBER(A54),VLOOKUP(A54,magasin!A:I,5,FALSE),"")</f>
        <v/>
      </c>
      <c r="G54" s="20"/>
      <c r="H54" s="20"/>
      <c r="I54" s="21"/>
      <c r="J54" s="118" t="str">
        <f>IF(AND(ISNUMBER(F54),ISNUMBER(H54),ISNUMBER(S54)),(H54-F54)/S54,IF(ISTEXT(S54),"",""))</f>
        <v/>
      </c>
      <c r="K54" s="23" t="str">
        <f t="shared" si="5"/>
        <v/>
      </c>
      <c r="L54" s="18" t="str">
        <f t="shared" si="6"/>
        <v/>
      </c>
      <c r="M54" s="19"/>
      <c r="N54" s="20"/>
      <c r="O54" s="20"/>
      <c r="P54" s="20"/>
      <c r="Q54" s="22" t="str">
        <f>IF(AND(ISNUMBER(O54),ISNUMBER(S54)),(P54-O54)/S54,"")</f>
        <v/>
      </c>
      <c r="R54" s="24" t="str">
        <f t="shared" si="7"/>
        <v/>
      </c>
      <c r="S54" s="25"/>
      <c r="T54" s="26" t="str">
        <f>IF(AND(ISNUMBER(F54),ISNUMBER(S54)),F54+S54,"")</f>
        <v/>
      </c>
      <c r="U54" s="27" t="str">
        <f t="shared" si="8"/>
        <v/>
      </c>
      <c r="V54" s="27"/>
      <c r="W54" s="123" t="str">
        <f t="shared" si="1"/>
        <v/>
      </c>
      <c r="X54" s="136"/>
      <c r="Y54" s="118" t="str">
        <f t="shared" si="2"/>
        <v/>
      </c>
      <c r="Z54" s="118" t="str">
        <f t="shared" si="3"/>
        <v/>
      </c>
      <c r="AA54" s="28"/>
      <c r="AB54" s="29"/>
      <c r="AC54" s="30" t="str">
        <f>IF(AND(ISNUMBER(F54),ISNUMBER(S54),ISNUMBER(AB54)),(AB54-F54)/S54,"")</f>
        <v/>
      </c>
      <c r="AD54" s="31" t="str">
        <f t="shared" si="4"/>
        <v/>
      </c>
    </row>
    <row r="55" spans="1:30" ht="30" customHeight="1" thickTop="1" thickBot="1">
      <c r="A55" s="17"/>
      <c r="B55" s="17"/>
      <c r="C55" s="17"/>
      <c r="D55" s="18" t="str">
        <f t="shared" si="9"/>
        <v/>
      </c>
      <c r="E55" s="19"/>
      <c r="F55" s="20" t="str">
        <f>IF(ISNUMBER(A55),VLOOKUP(A55,magasin!A:I,5,FALSE),"")</f>
        <v/>
      </c>
      <c r="G55" s="20"/>
      <c r="H55" s="20"/>
      <c r="I55" s="21"/>
      <c r="J55" s="118" t="str">
        <f>IF(AND(ISNUMBER(F55),ISNUMBER(H55),ISNUMBER(S55)),(H55-F55)/S55,IF(ISTEXT(S55),"",""))</f>
        <v/>
      </c>
      <c r="K55" s="23" t="str">
        <f t="shared" si="5"/>
        <v/>
      </c>
      <c r="L55" s="18" t="str">
        <f t="shared" si="6"/>
        <v/>
      </c>
      <c r="M55" s="19"/>
      <c r="N55" s="20"/>
      <c r="O55" s="20"/>
      <c r="P55" s="20"/>
      <c r="Q55" s="22" t="str">
        <f>IF(AND(ISNUMBER(O55),ISNUMBER(S55)),(P55-O55)/S55,"")</f>
        <v/>
      </c>
      <c r="R55" s="24" t="str">
        <f t="shared" si="7"/>
        <v/>
      </c>
      <c r="S55" s="25"/>
      <c r="T55" s="26" t="str">
        <f>IF(AND(ISNUMBER(F55),ISNUMBER(S55)),F55+S55,"")</f>
        <v/>
      </c>
      <c r="U55" s="27" t="str">
        <f t="shared" si="8"/>
        <v/>
      </c>
      <c r="V55" s="27"/>
      <c r="W55" s="123" t="str">
        <f t="shared" si="1"/>
        <v/>
      </c>
      <c r="X55" s="136"/>
      <c r="Y55" s="118" t="str">
        <f t="shared" si="2"/>
        <v/>
      </c>
      <c r="Z55" s="118" t="str">
        <f t="shared" si="3"/>
        <v/>
      </c>
      <c r="AA55" s="28"/>
      <c r="AB55" s="29"/>
      <c r="AC55" s="30"/>
      <c r="AD55" s="31" t="str">
        <f t="shared" si="4"/>
        <v/>
      </c>
    </row>
    <row r="56" spans="1:30" ht="30" customHeight="1" thickTop="1" thickBot="1">
      <c r="A56" s="17"/>
      <c r="B56" s="17"/>
      <c r="C56" s="17"/>
      <c r="D56" s="18" t="str">
        <f t="shared" si="9"/>
        <v/>
      </c>
      <c r="E56" s="19"/>
      <c r="F56" s="20" t="str">
        <f>IF(ISNUMBER(A56),VLOOKUP(A56,magasin!A:I,5,FALSE),"")</f>
        <v/>
      </c>
      <c r="G56" s="20"/>
      <c r="H56" s="20"/>
      <c r="I56" s="21"/>
      <c r="J56" s="118" t="str">
        <f>IF(AND(ISNUMBER(F56),ISNUMBER(H56),ISNUMBER(S56)),(H56-F56)/S56,IF(ISTEXT(S56),"",""))</f>
        <v/>
      </c>
      <c r="K56" s="23" t="str">
        <f t="shared" si="5"/>
        <v/>
      </c>
      <c r="L56" s="18" t="str">
        <f t="shared" si="6"/>
        <v/>
      </c>
      <c r="M56" s="19"/>
      <c r="N56" s="20"/>
      <c r="O56" s="20"/>
      <c r="P56" s="20"/>
      <c r="Q56" s="22" t="str">
        <f>IF(AND(ISNUMBER(O56),ISNUMBER(S56)),(P56-O56)/S56,"")</f>
        <v/>
      </c>
      <c r="R56" s="24" t="str">
        <f t="shared" si="7"/>
        <v/>
      </c>
      <c r="S56" s="25"/>
      <c r="T56" s="26" t="str">
        <f>IF(AND(ISNUMBER(F56),ISNUMBER(S56)),F56+S56,"")</f>
        <v/>
      </c>
      <c r="U56" s="27" t="str">
        <f t="shared" si="8"/>
        <v/>
      </c>
      <c r="V56" s="27"/>
      <c r="W56" s="123" t="str">
        <f t="shared" si="1"/>
        <v/>
      </c>
      <c r="X56" s="136"/>
      <c r="Y56" s="118" t="str">
        <f t="shared" si="2"/>
        <v/>
      </c>
      <c r="Z56" s="118" t="str">
        <f t="shared" si="3"/>
        <v/>
      </c>
      <c r="AA56" s="28"/>
      <c r="AB56" s="29"/>
      <c r="AC56" s="30" t="str">
        <f>IF(AND(ISNUMBER(F56),ISNUMBER(S56),ISNUMBER(AB56)),(AB56-F56)/S56,"")</f>
        <v/>
      </c>
      <c r="AD56" s="31" t="str">
        <f t="shared" si="4"/>
        <v/>
      </c>
    </row>
    <row r="57" spans="1:30" ht="30" customHeight="1" thickTop="1" thickBot="1">
      <c r="A57" s="17"/>
      <c r="B57" s="17"/>
      <c r="C57" s="17"/>
      <c r="D57" s="18" t="str">
        <f t="shared" si="9"/>
        <v/>
      </c>
      <c r="E57" s="19"/>
      <c r="F57" s="20" t="str">
        <f>IF(ISNUMBER(A57),VLOOKUP(A57,magasin!A:I,5,FALSE),"")</f>
        <v/>
      </c>
      <c r="G57" s="20"/>
      <c r="H57" s="20"/>
      <c r="I57" s="21"/>
      <c r="J57" s="118" t="str">
        <f>IF(AND(ISNUMBER(F57),ISNUMBER(H57),ISNUMBER(S57)),(H57-F57)/S57,IF(ISTEXT(S57),"",""))</f>
        <v/>
      </c>
      <c r="K57" s="23" t="str">
        <f t="shared" si="5"/>
        <v/>
      </c>
      <c r="L57" s="18" t="str">
        <f t="shared" si="6"/>
        <v/>
      </c>
      <c r="M57" s="19"/>
      <c r="N57" s="20"/>
      <c r="O57" s="20"/>
      <c r="P57" s="20"/>
      <c r="Q57" s="22" t="str">
        <f>IF(AND(ISNUMBER(O57),ISNUMBER(S57)),(P57-O57)/S57,"")</f>
        <v/>
      </c>
      <c r="R57" s="24" t="str">
        <f t="shared" si="7"/>
        <v/>
      </c>
      <c r="S57" s="25"/>
      <c r="T57" s="26" t="str">
        <f>IF(AND(ISNUMBER(F57),ISNUMBER(S57)),F57+S57,"")</f>
        <v/>
      </c>
      <c r="U57" s="27" t="str">
        <f t="shared" si="8"/>
        <v/>
      </c>
      <c r="V57" s="27"/>
      <c r="W57" s="123" t="str">
        <f t="shared" si="1"/>
        <v/>
      </c>
      <c r="X57" s="136"/>
      <c r="Y57" s="118" t="str">
        <f t="shared" si="2"/>
        <v/>
      </c>
      <c r="Z57" s="118" t="str">
        <f t="shared" si="3"/>
        <v/>
      </c>
      <c r="AA57" s="28"/>
      <c r="AB57" s="29"/>
      <c r="AC57" s="30"/>
      <c r="AD57" s="31" t="str">
        <f t="shared" si="4"/>
        <v/>
      </c>
    </row>
    <row r="58" spans="1:30" ht="30" customHeight="1" thickTop="1" thickBot="1">
      <c r="A58" s="17"/>
      <c r="B58" s="17"/>
      <c r="C58" s="17"/>
      <c r="D58" s="18" t="str">
        <f t="shared" si="9"/>
        <v/>
      </c>
      <c r="E58" s="19"/>
      <c r="F58" s="20" t="str">
        <f>IF(ISNUMBER(A58),VLOOKUP(A58,magasin!A:I,5,FALSE),"")</f>
        <v/>
      </c>
      <c r="G58" s="20"/>
      <c r="H58" s="20"/>
      <c r="I58" s="21"/>
      <c r="J58" s="118" t="str">
        <f>IF(AND(ISNUMBER(F58),ISNUMBER(H58),ISNUMBER(S58)),(H58-F58)/S58,IF(ISTEXT(S58),"",""))</f>
        <v/>
      </c>
      <c r="K58" s="23" t="str">
        <f t="shared" si="5"/>
        <v/>
      </c>
      <c r="L58" s="18" t="str">
        <f t="shared" si="6"/>
        <v/>
      </c>
      <c r="M58" s="19"/>
      <c r="N58" s="20"/>
      <c r="O58" s="20"/>
      <c r="P58" s="20"/>
      <c r="Q58" s="22" t="str">
        <f>IF(AND(ISNUMBER(O58),ISNUMBER(S58)),(P58-O58)/S58,"")</f>
        <v/>
      </c>
      <c r="R58" s="24" t="str">
        <f t="shared" si="7"/>
        <v/>
      </c>
      <c r="S58" s="25"/>
      <c r="T58" s="26" t="str">
        <f>IF(AND(ISNUMBER(F58),ISNUMBER(S58)),F58+S58,"")</f>
        <v/>
      </c>
      <c r="U58" s="27" t="str">
        <f t="shared" si="8"/>
        <v/>
      </c>
      <c r="V58" s="27"/>
      <c r="W58" s="123" t="str">
        <f t="shared" si="1"/>
        <v/>
      </c>
      <c r="X58" s="136"/>
      <c r="Y58" s="118" t="str">
        <f t="shared" si="2"/>
        <v/>
      </c>
      <c r="Z58" s="118" t="str">
        <f t="shared" si="3"/>
        <v/>
      </c>
      <c r="AA58" s="28"/>
      <c r="AB58" s="29"/>
      <c r="AC58" s="30" t="str">
        <f>IF(AND(ISNUMBER(F58),ISNUMBER(S58),ISNUMBER(AB58)),(AB58-F58)/S58,"")</f>
        <v/>
      </c>
      <c r="AD58" s="31" t="str">
        <f t="shared" si="4"/>
        <v/>
      </c>
    </row>
    <row r="59" spans="1:30" ht="30" customHeight="1" thickTop="1" thickBot="1">
      <c r="A59" s="17"/>
      <c r="B59" s="17"/>
      <c r="C59" s="17"/>
      <c r="D59" s="18" t="str">
        <f t="shared" si="9"/>
        <v/>
      </c>
      <c r="E59" s="19"/>
      <c r="F59" s="20" t="str">
        <f>IF(ISNUMBER(A59),VLOOKUP(A59,magasin!A:I,5,FALSE),"")</f>
        <v/>
      </c>
      <c r="G59" s="20"/>
      <c r="H59" s="20"/>
      <c r="I59" s="21"/>
      <c r="J59" s="118" t="str">
        <f>IF(AND(ISNUMBER(F59),ISNUMBER(H59),ISNUMBER(S59)),(H59-F59)/S59,IF(ISTEXT(S59),"",""))</f>
        <v/>
      </c>
      <c r="K59" s="23" t="str">
        <f t="shared" si="5"/>
        <v/>
      </c>
      <c r="L59" s="18" t="str">
        <f t="shared" si="6"/>
        <v/>
      </c>
      <c r="M59" s="19"/>
      <c r="N59" s="20"/>
      <c r="O59" s="20"/>
      <c r="P59" s="20"/>
      <c r="Q59" s="22" t="str">
        <f>IF(AND(ISNUMBER(O59),ISNUMBER(S59)),(P59-O59)/S59,"")</f>
        <v/>
      </c>
      <c r="R59" s="24" t="str">
        <f t="shared" si="7"/>
        <v/>
      </c>
      <c r="S59" s="25"/>
      <c r="T59" s="26" t="str">
        <f>IF(AND(ISNUMBER(F59),ISNUMBER(S59)),F59+S59,"")</f>
        <v/>
      </c>
      <c r="U59" s="27" t="str">
        <f t="shared" si="8"/>
        <v/>
      </c>
      <c r="V59" s="27"/>
      <c r="W59" s="123" t="str">
        <f t="shared" si="1"/>
        <v/>
      </c>
      <c r="X59" s="136"/>
      <c r="Y59" s="118" t="str">
        <f t="shared" si="2"/>
        <v/>
      </c>
      <c r="Z59" s="118" t="str">
        <f t="shared" si="3"/>
        <v/>
      </c>
      <c r="AA59" s="28"/>
      <c r="AB59" s="29"/>
      <c r="AC59" s="30"/>
      <c r="AD59" s="31" t="str">
        <f t="shared" si="4"/>
        <v/>
      </c>
    </row>
    <row r="60" spans="1:30" ht="30" customHeight="1" thickTop="1" thickBot="1">
      <c r="A60" s="17"/>
      <c r="B60" s="17"/>
      <c r="C60" s="17"/>
      <c r="D60" s="18" t="str">
        <f t="shared" si="9"/>
        <v/>
      </c>
      <c r="E60" s="19"/>
      <c r="F60" s="20" t="str">
        <f>IF(ISNUMBER(A60),VLOOKUP(A60,magasin!A:I,5,FALSE),"")</f>
        <v/>
      </c>
      <c r="G60" s="20"/>
      <c r="H60" s="20"/>
      <c r="I60" s="21"/>
      <c r="J60" s="118" t="str">
        <f>IF(AND(ISNUMBER(F60),ISNUMBER(H60),ISNUMBER(S60)),(H60-F60)/S60,IF(ISTEXT(S60),"",""))</f>
        <v/>
      </c>
      <c r="K60" s="23" t="str">
        <f t="shared" si="5"/>
        <v/>
      </c>
      <c r="L60" s="18" t="str">
        <f t="shared" si="6"/>
        <v/>
      </c>
      <c r="M60" s="19"/>
      <c r="N60" s="20"/>
      <c r="O60" s="20"/>
      <c r="P60" s="20"/>
      <c r="Q60" s="22" t="str">
        <f>IF(AND(ISNUMBER(O60),ISNUMBER(S60)),(P60-O60)/S60,"")</f>
        <v/>
      </c>
      <c r="R60" s="24" t="str">
        <f t="shared" si="7"/>
        <v/>
      </c>
      <c r="S60" s="25"/>
      <c r="T60" s="26" t="str">
        <f>IF(AND(ISNUMBER(F60),ISNUMBER(S60)),F60+S60,"")</f>
        <v/>
      </c>
      <c r="U60" s="27" t="str">
        <f t="shared" si="8"/>
        <v/>
      </c>
      <c r="V60" s="27"/>
      <c r="W60" s="123" t="str">
        <f t="shared" si="1"/>
        <v/>
      </c>
      <c r="X60" s="136"/>
      <c r="Y60" s="118" t="str">
        <f t="shared" si="2"/>
        <v/>
      </c>
      <c r="Z60" s="118" t="str">
        <f t="shared" si="3"/>
        <v/>
      </c>
      <c r="AA60" s="28"/>
      <c r="AB60" s="29"/>
      <c r="AC60" s="30" t="str">
        <f>IF(AND(ISNUMBER(F60),ISNUMBER(S60),ISNUMBER(AB60)),(AB60-F60)/S60,"")</f>
        <v/>
      </c>
      <c r="AD60" s="31" t="str">
        <f t="shared" si="4"/>
        <v/>
      </c>
    </row>
    <row r="61" spans="1:30" ht="30" customHeight="1" thickTop="1" thickBot="1">
      <c r="A61" s="17"/>
      <c r="B61" s="17"/>
      <c r="C61" s="17"/>
      <c r="D61" s="18" t="str">
        <f t="shared" si="9"/>
        <v/>
      </c>
      <c r="E61" s="19"/>
      <c r="F61" s="20" t="str">
        <f>IF(ISNUMBER(A61),VLOOKUP(A61,magasin!A:I,5,FALSE),"")</f>
        <v/>
      </c>
      <c r="G61" s="20"/>
      <c r="H61" s="20"/>
      <c r="I61" s="21"/>
      <c r="J61" s="118" t="str">
        <f>IF(AND(ISNUMBER(F61),ISNUMBER(H61),ISNUMBER(S61)),(H61-F61)/S61,IF(ISTEXT(S61),"",""))</f>
        <v/>
      </c>
      <c r="K61" s="23" t="str">
        <f t="shared" si="5"/>
        <v/>
      </c>
      <c r="L61" s="18" t="str">
        <f t="shared" si="6"/>
        <v/>
      </c>
      <c r="M61" s="19"/>
      <c r="N61" s="20"/>
      <c r="O61" s="20"/>
      <c r="P61" s="20"/>
      <c r="Q61" s="22" t="str">
        <f>IF(AND(ISNUMBER(O61),ISNUMBER(S61)),(P61-O61)/S61,"")</f>
        <v/>
      </c>
      <c r="R61" s="24" t="str">
        <f t="shared" si="7"/>
        <v/>
      </c>
      <c r="S61" s="25"/>
      <c r="T61" s="26" t="str">
        <f>IF(AND(ISNUMBER(F61),ISNUMBER(S61)),F61+S61,"")</f>
        <v/>
      </c>
      <c r="U61" s="27" t="str">
        <f t="shared" si="8"/>
        <v/>
      </c>
      <c r="V61" s="27"/>
      <c r="W61" s="123" t="str">
        <f t="shared" si="1"/>
        <v/>
      </c>
      <c r="X61" s="136"/>
      <c r="Y61" s="118" t="str">
        <f t="shared" si="2"/>
        <v/>
      </c>
      <c r="Z61" s="118" t="str">
        <f t="shared" si="3"/>
        <v/>
      </c>
      <c r="AA61" s="28"/>
      <c r="AB61" s="29"/>
      <c r="AC61" s="30"/>
      <c r="AD61" s="31" t="str">
        <f t="shared" si="4"/>
        <v/>
      </c>
    </row>
    <row r="62" spans="1:30" ht="30" customHeight="1" thickTop="1" thickBot="1">
      <c r="A62" s="17"/>
      <c r="B62" s="17"/>
      <c r="C62" s="17"/>
      <c r="D62" s="18" t="str">
        <f t="shared" si="9"/>
        <v/>
      </c>
      <c r="E62" s="19"/>
      <c r="F62" s="20" t="str">
        <f>IF(ISNUMBER(A62),VLOOKUP(A62,magasin!A:I,5,FALSE),"")</f>
        <v/>
      </c>
      <c r="G62" s="20"/>
      <c r="H62" s="20"/>
      <c r="I62" s="21"/>
      <c r="J62" s="118" t="str">
        <f>IF(AND(ISNUMBER(F62),ISNUMBER(H62),ISNUMBER(S62)),(H62-F62)/S62,IF(ISTEXT(S62),"",""))</f>
        <v/>
      </c>
      <c r="K62" s="23" t="str">
        <f t="shared" si="5"/>
        <v/>
      </c>
      <c r="L62" s="18" t="str">
        <f t="shared" si="6"/>
        <v/>
      </c>
      <c r="M62" s="19"/>
      <c r="N62" s="20"/>
      <c r="O62" s="20"/>
      <c r="P62" s="20"/>
      <c r="Q62" s="22" t="str">
        <f>IF(AND(ISNUMBER(O62),ISNUMBER(S62)),(P62-O62)/S62,"")</f>
        <v/>
      </c>
      <c r="R62" s="24" t="str">
        <f t="shared" si="7"/>
        <v/>
      </c>
      <c r="S62" s="25"/>
      <c r="T62" s="26" t="str">
        <f>IF(AND(ISNUMBER(F62),ISNUMBER(S62)),F62+S62,"")</f>
        <v/>
      </c>
      <c r="U62" s="27" t="str">
        <f t="shared" si="8"/>
        <v/>
      </c>
      <c r="V62" s="27"/>
      <c r="W62" s="123" t="str">
        <f t="shared" si="1"/>
        <v/>
      </c>
      <c r="X62" s="136"/>
      <c r="Y62" s="118" t="str">
        <f t="shared" si="2"/>
        <v/>
      </c>
      <c r="Z62" s="118" t="str">
        <f t="shared" si="3"/>
        <v/>
      </c>
      <c r="AA62" s="28"/>
      <c r="AB62" s="29"/>
      <c r="AC62" s="30" t="str">
        <f>IF(AND(ISNUMBER(F62),ISNUMBER(S62),ISNUMBER(AB62)),(AB62-F62)/S62,"")</f>
        <v/>
      </c>
      <c r="AD62" s="31" t="str">
        <f t="shared" si="4"/>
        <v/>
      </c>
    </row>
    <row r="63" spans="1:30" ht="30" customHeight="1" thickTop="1" thickBot="1">
      <c r="A63" s="17"/>
      <c r="B63" s="17"/>
      <c r="C63" s="17"/>
      <c r="D63" s="18" t="str">
        <f t="shared" si="9"/>
        <v/>
      </c>
      <c r="E63" s="19"/>
      <c r="F63" s="20" t="str">
        <f>IF(ISNUMBER(A63),VLOOKUP(A63,magasin!A:I,5,FALSE),"")</f>
        <v/>
      </c>
      <c r="G63" s="20"/>
      <c r="H63" s="20"/>
      <c r="I63" s="21"/>
      <c r="J63" s="118" t="str">
        <f>IF(AND(ISNUMBER(F63),ISNUMBER(H63),ISNUMBER(S63)),(H63-F63)/S63,IF(ISTEXT(S63),"",""))</f>
        <v/>
      </c>
      <c r="K63" s="23" t="str">
        <f t="shared" si="5"/>
        <v/>
      </c>
      <c r="L63" s="18" t="str">
        <f t="shared" si="6"/>
        <v/>
      </c>
      <c r="M63" s="19"/>
      <c r="N63" s="20"/>
      <c r="O63" s="20"/>
      <c r="P63" s="20"/>
      <c r="Q63" s="22" t="str">
        <f>IF(AND(ISNUMBER(O63),ISNUMBER(S63)),(P63-O63)/S63,"")</f>
        <v/>
      </c>
      <c r="R63" s="24" t="str">
        <f t="shared" si="7"/>
        <v/>
      </c>
      <c r="S63" s="25"/>
      <c r="T63" s="26" t="str">
        <f>IF(AND(ISNUMBER(F63),ISNUMBER(S63)),F63+S63,"")</f>
        <v/>
      </c>
      <c r="U63" s="27" t="str">
        <f t="shared" si="8"/>
        <v/>
      </c>
      <c r="V63" s="27"/>
      <c r="W63" s="123" t="str">
        <f t="shared" si="1"/>
        <v/>
      </c>
      <c r="X63" s="136"/>
      <c r="Y63" s="118" t="str">
        <f t="shared" si="2"/>
        <v/>
      </c>
      <c r="Z63" s="118" t="str">
        <f t="shared" si="3"/>
        <v/>
      </c>
      <c r="AA63" s="28"/>
      <c r="AB63" s="29"/>
      <c r="AC63" s="30"/>
      <c r="AD63" s="31" t="str">
        <f t="shared" si="4"/>
        <v/>
      </c>
    </row>
    <row r="64" spans="1:30" ht="30" customHeight="1" thickTop="1" thickBot="1">
      <c r="A64" s="17"/>
      <c r="B64" s="17"/>
      <c r="C64" s="17"/>
      <c r="D64" s="18" t="str">
        <f t="shared" si="9"/>
        <v/>
      </c>
      <c r="E64" s="19"/>
      <c r="F64" s="20" t="str">
        <f>IF(ISNUMBER(A64),VLOOKUP(A64,magasin!A:I,5,FALSE),"")</f>
        <v/>
      </c>
      <c r="G64" s="20"/>
      <c r="H64" s="20"/>
      <c r="I64" s="21"/>
      <c r="J64" s="118" t="str">
        <f>IF(AND(ISNUMBER(F64),ISNUMBER(H64),ISNUMBER(S64)),(H64-F64)/S64,IF(ISTEXT(S64),"",""))</f>
        <v/>
      </c>
      <c r="K64" s="23" t="str">
        <f t="shared" si="5"/>
        <v/>
      </c>
      <c r="L64" s="18" t="str">
        <f t="shared" si="6"/>
        <v/>
      </c>
      <c r="M64" s="19"/>
      <c r="N64" s="20"/>
      <c r="O64" s="20"/>
      <c r="P64" s="20"/>
      <c r="Q64" s="22" t="str">
        <f>IF(AND(ISNUMBER(O64),ISNUMBER(S64)),(P64-O64)/S64,"")</f>
        <v/>
      </c>
      <c r="R64" s="24" t="str">
        <f t="shared" si="7"/>
        <v/>
      </c>
      <c r="S64" s="25"/>
      <c r="T64" s="26" t="str">
        <f>IF(AND(ISNUMBER(F64),ISNUMBER(S64)),F64+S64,"")</f>
        <v/>
      </c>
      <c r="U64" s="27" t="str">
        <f t="shared" si="8"/>
        <v/>
      </c>
      <c r="V64" s="27"/>
      <c r="W64" s="123" t="str">
        <f t="shared" si="1"/>
        <v/>
      </c>
      <c r="X64" s="136"/>
      <c r="Y64" s="118" t="str">
        <f t="shared" si="2"/>
        <v/>
      </c>
      <c r="Z64" s="118" t="str">
        <f t="shared" si="3"/>
        <v/>
      </c>
      <c r="AA64" s="28"/>
      <c r="AB64" s="29"/>
      <c r="AC64" s="30" t="str">
        <f>IF(AND(ISNUMBER(F64),ISNUMBER(S64),ISNUMBER(AB64)),(AB64-F64)/S64,"")</f>
        <v/>
      </c>
      <c r="AD64" s="31" t="str">
        <f t="shared" si="4"/>
        <v/>
      </c>
    </row>
    <row r="65" spans="1:30" ht="30" customHeight="1" thickTop="1" thickBot="1">
      <c r="A65" s="17"/>
      <c r="B65" s="17"/>
      <c r="C65" s="17"/>
      <c r="D65" s="18" t="str">
        <f t="shared" si="9"/>
        <v/>
      </c>
      <c r="E65" s="19"/>
      <c r="F65" s="20" t="str">
        <f>IF(ISNUMBER(A65),VLOOKUP(A65,magasin!A:I,5,FALSE),"")</f>
        <v/>
      </c>
      <c r="G65" s="20"/>
      <c r="H65" s="20"/>
      <c r="I65" s="21"/>
      <c r="J65" s="118" t="str">
        <f>IF(AND(ISNUMBER(F65),ISNUMBER(H65),ISNUMBER(S65)),(H65-F65)/S65,IF(ISTEXT(S65),"",""))</f>
        <v/>
      </c>
      <c r="K65" s="23" t="str">
        <f t="shared" si="5"/>
        <v/>
      </c>
      <c r="L65" s="18" t="str">
        <f t="shared" si="6"/>
        <v/>
      </c>
      <c r="M65" s="19"/>
      <c r="N65" s="20"/>
      <c r="O65" s="20"/>
      <c r="P65" s="20"/>
      <c r="Q65" s="22" t="str">
        <f>IF(AND(ISNUMBER(O65),ISNUMBER(S65)),(P65-O65)/S65,"")</f>
        <v/>
      </c>
      <c r="R65" s="24" t="str">
        <f t="shared" si="7"/>
        <v/>
      </c>
      <c r="S65" s="25"/>
      <c r="T65" s="26" t="str">
        <f>IF(AND(ISNUMBER(F65),ISNUMBER(S65)),F65+S65,"")</f>
        <v/>
      </c>
      <c r="U65" s="27" t="str">
        <f t="shared" si="8"/>
        <v/>
      </c>
      <c r="V65" s="27"/>
      <c r="W65" s="123" t="str">
        <f t="shared" si="1"/>
        <v/>
      </c>
      <c r="X65" s="136"/>
      <c r="Y65" s="118" t="str">
        <f t="shared" si="2"/>
        <v/>
      </c>
      <c r="Z65" s="118" t="str">
        <f t="shared" si="3"/>
        <v/>
      </c>
      <c r="AA65" s="28"/>
      <c r="AB65" s="29"/>
      <c r="AC65" s="30"/>
      <c r="AD65" s="31" t="str">
        <f t="shared" si="4"/>
        <v/>
      </c>
    </row>
    <row r="66" spans="1:30" ht="30" customHeight="1" thickTop="1" thickBot="1">
      <c r="A66" s="17"/>
      <c r="B66" s="17"/>
      <c r="C66" s="17"/>
      <c r="D66" s="18" t="str">
        <f t="shared" si="9"/>
        <v/>
      </c>
      <c r="E66" s="19"/>
      <c r="F66" s="20" t="str">
        <f>IF(ISNUMBER(A66),VLOOKUP(A66,magasin!A:I,5,FALSE),"")</f>
        <v/>
      </c>
      <c r="G66" s="20"/>
      <c r="H66" s="20"/>
      <c r="I66" s="21"/>
      <c r="J66" s="118" t="str">
        <f>IF(AND(ISNUMBER(F66),ISNUMBER(H66),ISNUMBER(S66)),(H66-F66)/S66,IF(ISTEXT(S66),"",""))</f>
        <v/>
      </c>
      <c r="K66" s="23" t="str">
        <f t="shared" si="5"/>
        <v/>
      </c>
      <c r="L66" s="18" t="str">
        <f t="shared" si="6"/>
        <v/>
      </c>
      <c r="M66" s="19"/>
      <c r="N66" s="20"/>
      <c r="O66" s="20"/>
      <c r="P66" s="20"/>
      <c r="Q66" s="22" t="str">
        <f>IF(AND(ISNUMBER(O66),ISNUMBER(S66)),(P66-O66)/S66,"")</f>
        <v/>
      </c>
      <c r="R66" s="24" t="str">
        <f t="shared" si="7"/>
        <v/>
      </c>
      <c r="S66" s="25"/>
      <c r="T66" s="26" t="str">
        <f>IF(AND(ISNUMBER(F66),ISNUMBER(S66)),F66+S66,"")</f>
        <v/>
      </c>
      <c r="U66" s="27" t="str">
        <f t="shared" si="8"/>
        <v/>
      </c>
      <c r="V66" s="27"/>
      <c r="W66" s="123" t="str">
        <f t="shared" si="1"/>
        <v/>
      </c>
      <c r="X66" s="136"/>
      <c r="Y66" s="118" t="str">
        <f t="shared" si="2"/>
        <v/>
      </c>
      <c r="Z66" s="118" t="str">
        <f t="shared" si="3"/>
        <v/>
      </c>
      <c r="AA66" s="28"/>
      <c r="AB66" s="29"/>
      <c r="AC66" s="30" t="str">
        <f>IF(AND(ISNUMBER(F66),ISNUMBER(S66),ISNUMBER(AB66)),(AB66-F66)/S66,"")</f>
        <v/>
      </c>
      <c r="AD66" s="31" t="str">
        <f t="shared" si="4"/>
        <v/>
      </c>
    </row>
    <row r="67" spans="1:30" ht="30" customHeight="1" thickTop="1" thickBot="1">
      <c r="A67" s="17"/>
      <c r="B67" s="17"/>
      <c r="C67" s="17"/>
      <c r="D67" s="18" t="str">
        <f t="shared" si="9"/>
        <v/>
      </c>
      <c r="E67" s="19"/>
      <c r="F67" s="20" t="str">
        <f>IF(ISNUMBER(A67),VLOOKUP(A67,magasin!A:I,5,FALSE),"")</f>
        <v/>
      </c>
      <c r="G67" s="20"/>
      <c r="H67" s="20"/>
      <c r="I67" s="21"/>
      <c r="J67" s="118" t="str">
        <f>IF(AND(ISNUMBER(F67),ISNUMBER(H67),ISNUMBER(S67)),(H67-F67)/S67,IF(ISTEXT(S67),"",""))</f>
        <v/>
      </c>
      <c r="K67" s="23" t="str">
        <f t="shared" si="5"/>
        <v/>
      </c>
      <c r="L67" s="18" t="str">
        <f t="shared" si="6"/>
        <v/>
      </c>
      <c r="M67" s="19"/>
      <c r="N67" s="20"/>
      <c r="O67" s="20"/>
      <c r="P67" s="20"/>
      <c r="Q67" s="22" t="str">
        <f>IF(AND(ISNUMBER(O67),ISNUMBER(S67)),(P67-O67)/S67,"")</f>
        <v/>
      </c>
      <c r="R67" s="24" t="str">
        <f t="shared" si="7"/>
        <v/>
      </c>
      <c r="S67" s="25"/>
      <c r="T67" s="26" t="str">
        <f>IF(AND(ISNUMBER(F67),ISNUMBER(S67)),F67+S67,"")</f>
        <v/>
      </c>
      <c r="U67" s="27" t="str">
        <f t="shared" si="8"/>
        <v/>
      </c>
      <c r="V67" s="27"/>
      <c r="W67" s="123" t="str">
        <f t="shared" si="1"/>
        <v/>
      </c>
      <c r="X67" s="136"/>
      <c r="Y67" s="118" t="str">
        <f t="shared" si="2"/>
        <v/>
      </c>
      <c r="Z67" s="118" t="str">
        <f t="shared" si="3"/>
        <v/>
      </c>
      <c r="AA67" s="28"/>
      <c r="AB67" s="29"/>
      <c r="AC67" s="30"/>
      <c r="AD67" s="31" t="str">
        <f t="shared" si="4"/>
        <v/>
      </c>
    </row>
    <row r="68" spans="1:30" ht="30" customHeight="1" thickTop="1" thickBot="1">
      <c r="A68" s="17"/>
      <c r="B68" s="17"/>
      <c r="C68" s="17"/>
      <c r="D68" s="18" t="str">
        <f t="shared" si="9"/>
        <v/>
      </c>
      <c r="E68" s="19"/>
      <c r="F68" s="20" t="str">
        <f>IF(ISNUMBER(A68),VLOOKUP(A68,magasin!A:I,5,FALSE),"")</f>
        <v/>
      </c>
      <c r="G68" s="20"/>
      <c r="H68" s="20"/>
      <c r="I68" s="21"/>
      <c r="J68" s="118" t="str">
        <f>IF(AND(ISNUMBER(F68),ISNUMBER(H68),ISNUMBER(S68)),(H68-F68)/S68,IF(ISTEXT(S68),"",""))</f>
        <v/>
      </c>
      <c r="K68" s="23" t="str">
        <f t="shared" si="5"/>
        <v/>
      </c>
      <c r="L68" s="18" t="str">
        <f t="shared" si="6"/>
        <v/>
      </c>
      <c r="M68" s="19"/>
      <c r="N68" s="20"/>
      <c r="O68" s="20"/>
      <c r="P68" s="20"/>
      <c r="Q68" s="22" t="str">
        <f>IF(AND(ISNUMBER(O68),ISNUMBER(S68)),(P68-O68)/S68,"")</f>
        <v/>
      </c>
      <c r="R68" s="24" t="str">
        <f t="shared" si="7"/>
        <v/>
      </c>
      <c r="S68" s="25"/>
      <c r="T68" s="26" t="str">
        <f>IF(AND(ISNUMBER(F68),ISNUMBER(S68)),F68+S68,"")</f>
        <v/>
      </c>
      <c r="U68" s="27" t="str">
        <f t="shared" si="8"/>
        <v/>
      </c>
      <c r="V68" s="27"/>
      <c r="W68" s="123" t="str">
        <f t="shared" si="1"/>
        <v/>
      </c>
      <c r="X68" s="136"/>
      <c r="Y68" s="118" t="str">
        <f t="shared" si="2"/>
        <v/>
      </c>
      <c r="Z68" s="118" t="str">
        <f t="shared" si="3"/>
        <v/>
      </c>
      <c r="AA68" s="28"/>
      <c r="AB68" s="29"/>
      <c r="AC68" s="30" t="str">
        <f>IF(AND(ISNUMBER(F68),ISNUMBER(S68),ISNUMBER(AB68)),(AB68-F68)/S68,"")</f>
        <v/>
      </c>
      <c r="AD68" s="31" t="str">
        <f t="shared" si="4"/>
        <v/>
      </c>
    </row>
    <row r="69" spans="1:30" ht="30" customHeight="1" thickTop="1" thickBot="1">
      <c r="A69" s="17"/>
      <c r="B69" s="17"/>
      <c r="C69" s="17"/>
      <c r="D69" s="18" t="str">
        <f t="shared" si="9"/>
        <v/>
      </c>
      <c r="E69" s="19"/>
      <c r="F69" s="20" t="str">
        <f>IF(ISNUMBER(A69),VLOOKUP(A69,magasin!A:I,5,FALSE),"")</f>
        <v/>
      </c>
      <c r="G69" s="20"/>
      <c r="H69" s="20"/>
      <c r="I69" s="21"/>
      <c r="J69" s="118" t="str">
        <f>IF(AND(ISNUMBER(F69),ISNUMBER(H69),ISNUMBER(S69)),(H69-F69)/S69,IF(ISTEXT(S69),"",""))</f>
        <v/>
      </c>
      <c r="K69" s="23" t="str">
        <f t="shared" si="5"/>
        <v/>
      </c>
      <c r="L69" s="18" t="str">
        <f t="shared" si="6"/>
        <v/>
      </c>
      <c r="M69" s="19"/>
      <c r="N69" s="20"/>
      <c r="O69" s="20"/>
      <c r="P69" s="20"/>
      <c r="Q69" s="22" t="str">
        <f>IF(AND(ISNUMBER(O69),ISNUMBER(S69)),(P69-O69)/S69,"")</f>
        <v/>
      </c>
      <c r="R69" s="24" t="str">
        <f t="shared" si="7"/>
        <v/>
      </c>
      <c r="S69" s="25"/>
      <c r="T69" s="26" t="str">
        <f>IF(AND(ISNUMBER(F69),ISNUMBER(S69)),F69+S69,"")</f>
        <v/>
      </c>
      <c r="U69" s="27" t="str">
        <f t="shared" si="8"/>
        <v/>
      </c>
      <c r="V69" s="27"/>
      <c r="W69" s="123" t="str">
        <f t="shared" si="1"/>
        <v/>
      </c>
      <c r="X69" s="136"/>
      <c r="Y69" s="118" t="str">
        <f t="shared" si="2"/>
        <v/>
      </c>
      <c r="Z69" s="118" t="str">
        <f t="shared" si="3"/>
        <v/>
      </c>
      <c r="AA69" s="28"/>
      <c r="AB69" s="29"/>
      <c r="AC69" s="30"/>
      <c r="AD69" s="31" t="str">
        <f t="shared" si="4"/>
        <v/>
      </c>
    </row>
    <row r="70" spans="1:30" ht="30" customHeight="1" thickTop="1" thickBot="1">
      <c r="A70" s="17"/>
      <c r="B70" s="17"/>
      <c r="C70" s="17"/>
      <c r="D70" s="18" t="str">
        <f t="shared" si="9"/>
        <v/>
      </c>
      <c r="E70" s="19"/>
      <c r="F70" s="20" t="str">
        <f>IF(ISNUMBER(A70),VLOOKUP(A70,magasin!A:I,5,FALSE),"")</f>
        <v/>
      </c>
      <c r="G70" s="20"/>
      <c r="H70" s="20"/>
      <c r="I70" s="21"/>
      <c r="J70" s="118" t="str">
        <f>IF(AND(ISNUMBER(F70),ISNUMBER(H70),ISNUMBER(S70)),(H70-F70)/S70,IF(ISTEXT(S70),"",""))</f>
        <v/>
      </c>
      <c r="K70" s="23" t="str">
        <f t="shared" si="5"/>
        <v/>
      </c>
      <c r="L70" s="18" t="str">
        <f t="shared" si="6"/>
        <v/>
      </c>
      <c r="M70" s="19"/>
      <c r="N70" s="20"/>
      <c r="O70" s="20"/>
      <c r="P70" s="20"/>
      <c r="Q70" s="22" t="str">
        <f>IF(AND(ISNUMBER(O70),ISNUMBER(S70)),(P70-O70)/S70,"")</f>
        <v/>
      </c>
      <c r="R70" s="24" t="str">
        <f t="shared" si="7"/>
        <v/>
      </c>
      <c r="S70" s="25"/>
      <c r="T70" s="26" t="str">
        <f>IF(AND(ISNUMBER(F70),ISNUMBER(S70)),F70+S70,"")</f>
        <v/>
      </c>
      <c r="U70" s="27" t="str">
        <f t="shared" si="8"/>
        <v/>
      </c>
      <c r="V70" s="27"/>
      <c r="W70" s="123" t="str">
        <f t="shared" ref="W70:W76" si="10">+IF(AND(ISNUMBER(V70),ISNUMBER(P70),ISNUMBER(F70),ISNUMBER(S70)),(V70-MAX(P70,F70))/S70,"")</f>
        <v/>
      </c>
      <c r="X70" s="136"/>
      <c r="Y70" s="118" t="str">
        <f t="shared" ref="Y70:Y76" si="11">+IF(AND(ISNUMBER(X70),ISNUMBER(V70),ISNUMBER(S70)),(X70-V70)/S70,"")</f>
        <v/>
      </c>
      <c r="Z70" s="118" t="str">
        <f t="shared" ref="Z70:Z76" si="12">IF(AND(ISNUMBER(X70),ISNUMBER(AA70),ISNUMBER(S70)),(AA70-X70)/S70,"")</f>
        <v/>
      </c>
      <c r="AA70" s="28"/>
      <c r="AB70" s="29"/>
      <c r="AC70" s="30" t="str">
        <f>IF(AND(ISNUMBER(F70),ISNUMBER(S70),ISNUMBER(AB70)),(AB70-F70)/S70,"")</f>
        <v/>
      </c>
      <c r="AD70" s="31" t="str">
        <f t="shared" ref="AD70:AD76" si="13">IF(AND(ISNUMBER(AC70),AC70&lt;=1),"Paiement à temps",IF(AND(ISNUMBER(AC70),AC70&gt;1),"Dépassement du délai de paiement, Pensez à comptabiliser la majoration de retard dans charge non courante",""))</f>
        <v/>
      </c>
    </row>
    <row r="71" spans="1:30" ht="30" customHeight="1" thickTop="1" thickBot="1">
      <c r="A71" s="17"/>
      <c r="B71" s="17"/>
      <c r="C71" s="17"/>
      <c r="D71" s="18" t="str">
        <f t="shared" si="9"/>
        <v/>
      </c>
      <c r="E71" s="19"/>
      <c r="F71" s="20" t="str">
        <f>IF(ISNUMBER(A71),VLOOKUP(A71,magasin!A:I,5,FALSE),"")</f>
        <v/>
      </c>
      <c r="G71" s="20"/>
      <c r="H71" s="20"/>
      <c r="I71" s="21"/>
      <c r="J71" s="118" t="str">
        <f>IF(AND(ISNUMBER(F71),ISNUMBER(H71),ISNUMBER(S71)),(H71-F71)/S71,IF(ISTEXT(S71),"",""))</f>
        <v/>
      </c>
      <c r="K71" s="23" t="str">
        <f t="shared" ref="K71:K76" si="14">IF(AND(J71&lt;75%,ISNUMBER(J71)),"à temps",IF(J71="","","Retard de paiement éventuel dû au retard du traitement de la réception"))</f>
        <v/>
      </c>
      <c r="L71" s="18" t="str">
        <f t="shared" ref="L71:L76" si="15">+IF(0&lt;N71&lt;F71,"Facture Antidatée",IF(AND(ISNUMBER(H71),ISBLANK(N71)),"Réclamer Facture",IF(AND(ISNUMBER(N71),ISNUMBER(H71)),"à comptabiliser","")))</f>
        <v/>
      </c>
      <c r="M71" s="19"/>
      <c r="N71" s="20"/>
      <c r="O71" s="20"/>
      <c r="P71" s="20"/>
      <c r="Q71" s="22" t="str">
        <f>IF(AND(ISNUMBER(O71),ISNUMBER(S71)),(P71-O71)/S71,"")</f>
        <v/>
      </c>
      <c r="R71" s="24" t="str">
        <f t="shared" ref="R71:R76" si="16">IF(ISNUMBER(O71),P71-O71,"")</f>
        <v/>
      </c>
      <c r="S71" s="25"/>
      <c r="T71" s="26" t="str">
        <f>IF(AND(ISNUMBER(F71),ISNUMBER(S71)),F71+S71,"")</f>
        <v/>
      </c>
      <c r="U71" s="27" t="str">
        <f t="shared" ref="U71:U76" si="17">IF(T71="","",+T71-$T$1)</f>
        <v/>
      </c>
      <c r="V71" s="27"/>
      <c r="W71" s="123" t="str">
        <f t="shared" si="10"/>
        <v/>
      </c>
      <c r="X71" s="136"/>
      <c r="Y71" s="118" t="str">
        <f t="shared" si="11"/>
        <v/>
      </c>
      <c r="Z71" s="118" t="str">
        <f t="shared" si="12"/>
        <v/>
      </c>
      <c r="AA71" s="28"/>
      <c r="AB71" s="29"/>
      <c r="AC71" s="30"/>
      <c r="AD71" s="31" t="str">
        <f t="shared" si="13"/>
        <v/>
      </c>
    </row>
    <row r="72" spans="1:30" ht="30" customHeight="1" thickTop="1" thickBot="1">
      <c r="A72" s="17"/>
      <c r="B72" s="17"/>
      <c r="C72" s="17"/>
      <c r="D72" s="18" t="str">
        <f t="shared" ref="D72:D76" si="18">IF(AND(ISBLANK(H72),ISNUMBER(G72),ISNUMBER(N72)),"Réclamer Réception",IF(AND(ISNUMBER(N72),ISBLANK(G72),ISBLANK(H72)),"Absence de Réception",IF(AND(ISNUMBER(G72),ISNUMBER(H72),ISNUMBER(N72)),"OK","")))</f>
        <v/>
      </c>
      <c r="E72" s="19"/>
      <c r="F72" s="20" t="str">
        <f>IF(ISNUMBER(A72),VLOOKUP(A72,magasin!A:I,5,FALSE),"")</f>
        <v/>
      </c>
      <c r="G72" s="20"/>
      <c r="H72" s="20"/>
      <c r="I72" s="21"/>
      <c r="J72" s="118" t="str">
        <f>IF(AND(ISNUMBER(F72),ISNUMBER(H72),ISNUMBER(S72)),(H72-F72)/S72,IF(ISTEXT(S72),"",""))</f>
        <v/>
      </c>
      <c r="K72" s="23" t="str">
        <f t="shared" si="14"/>
        <v/>
      </c>
      <c r="L72" s="18" t="str">
        <f t="shared" si="15"/>
        <v/>
      </c>
      <c r="M72" s="19"/>
      <c r="N72" s="20"/>
      <c r="O72" s="20"/>
      <c r="P72" s="20"/>
      <c r="Q72" s="22" t="str">
        <f>IF(AND(ISNUMBER(O72),ISNUMBER(S72)),(P72-O72)/S72,"")</f>
        <v/>
      </c>
      <c r="R72" s="24" t="str">
        <f t="shared" si="16"/>
        <v/>
      </c>
      <c r="S72" s="25"/>
      <c r="T72" s="26" t="str">
        <f>IF(AND(ISNUMBER(F72),ISNUMBER(S72)),F72+S72,"")</f>
        <v/>
      </c>
      <c r="U72" s="27" t="str">
        <f t="shared" si="17"/>
        <v/>
      </c>
      <c r="V72" s="27"/>
      <c r="W72" s="123" t="str">
        <f t="shared" si="10"/>
        <v/>
      </c>
      <c r="X72" s="136"/>
      <c r="Y72" s="118" t="str">
        <f t="shared" si="11"/>
        <v/>
      </c>
      <c r="Z72" s="118" t="str">
        <f t="shared" si="12"/>
        <v/>
      </c>
      <c r="AA72" s="28"/>
      <c r="AB72" s="29"/>
      <c r="AC72" s="30" t="str">
        <f>IF(AND(ISNUMBER(F72),ISNUMBER(S72),ISNUMBER(AB72)),(AB72-F72)/S72,"")</f>
        <v/>
      </c>
      <c r="AD72" s="31" t="str">
        <f t="shared" si="13"/>
        <v/>
      </c>
    </row>
    <row r="73" spans="1:30" ht="30" customHeight="1" thickTop="1" thickBot="1">
      <c r="A73" s="17"/>
      <c r="B73" s="17"/>
      <c r="C73" s="17"/>
      <c r="D73" s="18" t="str">
        <f t="shared" si="18"/>
        <v/>
      </c>
      <c r="E73" s="19"/>
      <c r="F73" s="20" t="str">
        <f>IF(ISNUMBER(A73),VLOOKUP(A73,magasin!A:I,5,FALSE),"")</f>
        <v/>
      </c>
      <c r="G73" s="20"/>
      <c r="H73" s="20"/>
      <c r="I73" s="21"/>
      <c r="J73" s="118" t="str">
        <f>IF(AND(ISNUMBER(F73),ISNUMBER(H73),ISNUMBER(S73)),(H73-F73)/S73,IF(ISTEXT(S73),"",""))</f>
        <v/>
      </c>
      <c r="K73" s="23" t="str">
        <f t="shared" si="14"/>
        <v/>
      </c>
      <c r="L73" s="18" t="str">
        <f t="shared" si="15"/>
        <v/>
      </c>
      <c r="M73" s="19"/>
      <c r="N73" s="20"/>
      <c r="O73" s="20"/>
      <c r="P73" s="20"/>
      <c r="Q73" s="22" t="str">
        <f>IF(AND(ISNUMBER(O73),ISNUMBER(S73)),(P73-O73)/S73,"")</f>
        <v/>
      </c>
      <c r="R73" s="24" t="str">
        <f t="shared" si="16"/>
        <v/>
      </c>
      <c r="S73" s="25"/>
      <c r="T73" s="26" t="str">
        <f>IF(AND(ISNUMBER(F73),ISNUMBER(S73)),F73+S73,"")</f>
        <v/>
      </c>
      <c r="U73" s="27" t="str">
        <f t="shared" si="17"/>
        <v/>
      </c>
      <c r="V73" s="27"/>
      <c r="W73" s="123" t="str">
        <f t="shared" si="10"/>
        <v/>
      </c>
      <c r="X73" s="136"/>
      <c r="Y73" s="118" t="str">
        <f t="shared" si="11"/>
        <v/>
      </c>
      <c r="Z73" s="118" t="str">
        <f t="shared" si="12"/>
        <v/>
      </c>
      <c r="AA73" s="28"/>
      <c r="AB73" s="29"/>
      <c r="AC73" s="30"/>
      <c r="AD73" s="31" t="str">
        <f t="shared" si="13"/>
        <v/>
      </c>
    </row>
    <row r="74" spans="1:30" ht="30" customHeight="1" thickTop="1" thickBot="1">
      <c r="A74" s="17"/>
      <c r="B74" s="17"/>
      <c r="C74" s="17"/>
      <c r="D74" s="18" t="str">
        <f t="shared" si="18"/>
        <v/>
      </c>
      <c r="E74" s="19"/>
      <c r="F74" s="20" t="str">
        <f>IF(ISNUMBER(A74),VLOOKUP(A74,magasin!A:I,5,FALSE),"")</f>
        <v/>
      </c>
      <c r="G74" s="20"/>
      <c r="H74" s="20"/>
      <c r="I74" s="21"/>
      <c r="J74" s="118" t="str">
        <f>IF(AND(ISNUMBER(F74),ISNUMBER(H74),ISNUMBER(S74)),(H74-F74)/S74,IF(ISTEXT(S74),"",""))</f>
        <v/>
      </c>
      <c r="K74" s="23" t="str">
        <f t="shared" si="14"/>
        <v/>
      </c>
      <c r="L74" s="18" t="str">
        <f t="shared" si="15"/>
        <v/>
      </c>
      <c r="M74" s="19"/>
      <c r="N74" s="20"/>
      <c r="O74" s="20"/>
      <c r="P74" s="20"/>
      <c r="Q74" s="22" t="str">
        <f>IF(AND(ISNUMBER(O74),ISNUMBER(S74)),(P74-O74)/S74,"")</f>
        <v/>
      </c>
      <c r="R74" s="24" t="str">
        <f t="shared" si="16"/>
        <v/>
      </c>
      <c r="S74" s="25"/>
      <c r="T74" s="26" t="str">
        <f>IF(AND(ISNUMBER(F74),ISNUMBER(S74)),F74+S74,"")</f>
        <v/>
      </c>
      <c r="U74" s="27" t="str">
        <f t="shared" si="17"/>
        <v/>
      </c>
      <c r="V74" s="27"/>
      <c r="W74" s="123" t="str">
        <f t="shared" si="10"/>
        <v/>
      </c>
      <c r="X74" s="136"/>
      <c r="Y74" s="118" t="str">
        <f t="shared" si="11"/>
        <v/>
      </c>
      <c r="Z74" s="118" t="str">
        <f t="shared" si="12"/>
        <v/>
      </c>
      <c r="AA74" s="28"/>
      <c r="AB74" s="29"/>
      <c r="AC74" s="30" t="str">
        <f>IF(AND(ISNUMBER(F74),ISNUMBER(S74),ISNUMBER(AB74)),(AB74-F74)/S74,"")</f>
        <v/>
      </c>
      <c r="AD74" s="31" t="str">
        <f t="shared" si="13"/>
        <v/>
      </c>
    </row>
    <row r="75" spans="1:30" ht="30" customHeight="1" thickTop="1" thickBot="1">
      <c r="A75" s="17"/>
      <c r="B75" s="17"/>
      <c r="C75" s="17"/>
      <c r="D75" s="18" t="str">
        <f t="shared" si="18"/>
        <v/>
      </c>
      <c r="E75" s="19"/>
      <c r="F75" s="20" t="str">
        <f>IF(ISNUMBER(A75),VLOOKUP(A75,magasin!A:I,5,FALSE),"")</f>
        <v/>
      </c>
      <c r="G75" s="20"/>
      <c r="H75" s="20"/>
      <c r="I75" s="21"/>
      <c r="J75" s="118" t="str">
        <f>IF(AND(ISNUMBER(F75),ISNUMBER(H75),ISNUMBER(S75)),(H75-F75)/S75,IF(ISTEXT(S75),"",""))</f>
        <v/>
      </c>
      <c r="K75" s="23" t="str">
        <f t="shared" si="14"/>
        <v/>
      </c>
      <c r="L75" s="18" t="str">
        <f t="shared" si="15"/>
        <v/>
      </c>
      <c r="M75" s="19"/>
      <c r="N75" s="20"/>
      <c r="O75" s="20"/>
      <c r="P75" s="20"/>
      <c r="Q75" s="22" t="str">
        <f>IF(AND(ISNUMBER(O75),ISNUMBER(S75)),(P75-O75)/S75,"")</f>
        <v/>
      </c>
      <c r="R75" s="24" t="str">
        <f t="shared" si="16"/>
        <v/>
      </c>
      <c r="S75" s="25"/>
      <c r="T75" s="26" t="str">
        <f>IF(AND(ISNUMBER(F75),ISNUMBER(S75)),F75+S75,"")</f>
        <v/>
      </c>
      <c r="U75" s="27" t="str">
        <f t="shared" si="17"/>
        <v/>
      </c>
      <c r="V75" s="27"/>
      <c r="W75" s="123" t="str">
        <f t="shared" si="10"/>
        <v/>
      </c>
      <c r="X75" s="136"/>
      <c r="Y75" s="118" t="str">
        <f t="shared" si="11"/>
        <v/>
      </c>
      <c r="Z75" s="118" t="str">
        <f t="shared" si="12"/>
        <v/>
      </c>
      <c r="AA75" s="28"/>
      <c r="AB75" s="29"/>
      <c r="AC75" s="30"/>
      <c r="AD75" s="31" t="str">
        <f t="shared" si="13"/>
        <v/>
      </c>
    </row>
    <row r="76" spans="1:30" ht="30" customHeight="1" thickTop="1" thickBot="1">
      <c r="A76" s="17"/>
      <c r="B76" s="17"/>
      <c r="C76" s="17"/>
      <c r="D76" s="18" t="str">
        <f t="shared" si="18"/>
        <v/>
      </c>
      <c r="E76" s="19"/>
      <c r="F76" s="20" t="str">
        <f>IF(ISNUMBER(A76),VLOOKUP(A76,magasin!A:I,5,FALSE),"")</f>
        <v/>
      </c>
      <c r="G76" s="20"/>
      <c r="H76" s="20"/>
      <c r="I76" s="21"/>
      <c r="J76" s="118" t="str">
        <f>IF(AND(ISNUMBER(F76),ISNUMBER(H76),ISNUMBER(S76)),(H76-F76)/S76,IF(ISTEXT(S76),"",""))</f>
        <v/>
      </c>
      <c r="K76" s="23" t="str">
        <f t="shared" si="14"/>
        <v/>
      </c>
      <c r="L76" s="18" t="str">
        <f t="shared" si="15"/>
        <v/>
      </c>
      <c r="M76" s="19"/>
      <c r="N76" s="20"/>
      <c r="O76" s="20"/>
      <c r="P76" s="20"/>
      <c r="Q76" s="22" t="str">
        <f>IF(AND(ISNUMBER(O76),ISNUMBER(S76)),(P76-O76)/S76,"")</f>
        <v/>
      </c>
      <c r="R76" s="24" t="str">
        <f t="shared" si="16"/>
        <v/>
      </c>
      <c r="S76" s="25"/>
      <c r="T76" s="26" t="str">
        <f>IF(AND(ISNUMBER(F76),ISNUMBER(S76)),F76+S76,"")</f>
        <v/>
      </c>
      <c r="U76" s="27" t="str">
        <f t="shared" si="17"/>
        <v/>
      </c>
      <c r="V76" s="27"/>
      <c r="W76" s="123" t="str">
        <f t="shared" si="10"/>
        <v/>
      </c>
      <c r="X76" s="136"/>
      <c r="Y76" s="118" t="str">
        <f t="shared" si="11"/>
        <v/>
      </c>
      <c r="Z76" s="118" t="str">
        <f t="shared" si="12"/>
        <v/>
      </c>
      <c r="AA76" s="28"/>
      <c r="AB76" s="29"/>
      <c r="AC76" s="30" t="str">
        <f>IF(AND(ISNUMBER(F76),ISNUMBER(S76),ISNUMBER(AB76)),(AB76-F76)/S76,"")</f>
        <v/>
      </c>
      <c r="AD76" s="31" t="str">
        <f t="shared" si="13"/>
        <v/>
      </c>
    </row>
    <row r="77" spans="1:30" ht="16.5" thickTop="1"/>
  </sheetData>
  <mergeCells count="37">
    <mergeCell ref="AD2:AD4"/>
    <mergeCell ref="H3:H4"/>
    <mergeCell ref="N3:N4"/>
    <mergeCell ref="O3:O4"/>
    <mergeCell ref="P3:P4"/>
    <mergeCell ref="S3:S4"/>
    <mergeCell ref="T3:T4"/>
    <mergeCell ref="J2:J4"/>
    <mergeCell ref="Q2:Q4"/>
    <mergeCell ref="K2:K4"/>
    <mergeCell ref="R2:R4"/>
    <mergeCell ref="L3:L4"/>
    <mergeCell ref="C2:I2"/>
    <mergeCell ref="I3:I4"/>
    <mergeCell ref="U3:U4"/>
    <mergeCell ref="A2:B2"/>
    <mergeCell ref="A3:A4"/>
    <mergeCell ref="B3:B4"/>
    <mergeCell ref="F3:F4"/>
    <mergeCell ref="G3:G4"/>
    <mergeCell ref="C3:C4"/>
    <mergeCell ref="D3:D4"/>
    <mergeCell ref="E3:E4"/>
    <mergeCell ref="AC2:AC4"/>
    <mergeCell ref="R1:S1"/>
    <mergeCell ref="L2:P2"/>
    <mergeCell ref="M3:M4"/>
    <mergeCell ref="D1:O1"/>
    <mergeCell ref="AA3:AA4"/>
    <mergeCell ref="AB3:AB4"/>
    <mergeCell ref="AA2:AB2"/>
    <mergeCell ref="S2:V2"/>
    <mergeCell ref="V3:V4"/>
    <mergeCell ref="W2:W4"/>
    <mergeCell ref="X3:X4"/>
    <mergeCell ref="Y2:Y4"/>
    <mergeCell ref="Z2:Z4"/>
  </mergeCells>
  <conditionalFormatting sqref="L2:M2 S2 L5:M1048576">
    <cfRule type="cellIs" dxfId="73" priority="186" operator="equal">
      <formula>"à comptabiliser"</formula>
    </cfRule>
    <cfRule type="cellIs" dxfId="72" priority="187" operator="equal">
      <formula>"Réclamer Facture"</formula>
    </cfRule>
    <cfRule type="cellIs" dxfId="71" priority="188" operator="equal">
      <formula>"Facture Antidatée"</formula>
    </cfRule>
    <cfRule type="expression" dxfId="70" priority="193">
      <formula>"SI(M6&lt;F6;""Facture Antidatée"";SI(ET(ESTNUM(H6);ESTVIDE(M6));$G$1""Réclamer Facture"";SI(ET(ESTNUM(M6);ESTNUM(H6));""à comptabiliser"";"""")))"</formula>
    </cfRule>
    <cfRule type="containsText" dxfId="69" priority="194" operator="containsText" text="Facture antidatée">
      <formula>NOT(ISERROR(SEARCH("Facture antidatée",L2)))</formula>
    </cfRule>
  </conditionalFormatting>
  <conditionalFormatting sqref="D5:D76">
    <cfRule type="expression" dxfId="68" priority="192">
      <formula>"SI(ET(ESTVIDE(H6);ESTNUM(G6);ESTNUM(M6));""Réclamer Réception"";SI(ET(ESTNUM(M6);ESTVIDE(G6);ESTVIDE(H6));""Absence de Réception"";""""))"</formula>
    </cfRule>
  </conditionalFormatting>
  <conditionalFormatting sqref="D2 D5:D1048576">
    <cfRule type="cellIs" dxfId="67" priority="189" operator="equal">
      <formula>"Absence de Réception"</formula>
    </cfRule>
    <cfRule type="cellIs" dxfId="66" priority="190" operator="equal">
      <formula>"Réclamer Réception"</formula>
    </cfRule>
    <cfRule type="cellIs" dxfId="65" priority="191" operator="equal">
      <formula>"Réclamer Réception"</formula>
    </cfRule>
  </conditionalFormatting>
  <conditionalFormatting sqref="Q1 Q5:Q1048576">
    <cfRule type="cellIs" dxfId="64" priority="185" operator="equal">
      <formula>""""""</formula>
    </cfRule>
  </conditionalFormatting>
  <conditionalFormatting sqref="D2:D1048576">
    <cfRule type="cellIs" dxfId="63" priority="175" operator="equal">
      <formula>"OK"</formula>
    </cfRule>
    <cfRule type="cellIs" dxfId="62" priority="176" operator="equal">
      <formula>"Absence de Réception"</formula>
    </cfRule>
    <cfRule type="cellIs" dxfId="61" priority="177" operator="equal">
      <formula>"Réclamer Réception"</formula>
    </cfRule>
    <cfRule type="cellIs" dxfId="60" priority="178" operator="equal">
      <formula>"OK"</formula>
    </cfRule>
    <cfRule type="cellIs" dxfId="59" priority="179" operator="equal">
      <formula>"OK"</formula>
    </cfRule>
  </conditionalFormatting>
  <conditionalFormatting sqref="N3:N4 L2:M1048576">
    <cfRule type="cellIs" dxfId="58" priority="172" operator="equal">
      <formula>"Réclamer Facture"</formula>
    </cfRule>
    <cfRule type="cellIs" dxfId="57" priority="173" operator="equal">
      <formula>"Facture Antidatée"</formula>
    </cfRule>
    <cfRule type="cellIs" dxfId="56" priority="174" operator="equal">
      <formula>"à comptabiliser"</formula>
    </cfRule>
  </conditionalFormatting>
  <conditionalFormatting sqref="AC2:AC4 AD1:AD1048576">
    <cfRule type="cellIs" dxfId="55" priority="62" operator="equal">
      <formula>"paiement à temps"</formula>
    </cfRule>
    <cfRule type="cellIs" dxfId="54" priority="63" operator="equal">
      <formula>"Retard de paiement,pensez à comptabiliser la provision"</formula>
    </cfRule>
  </conditionalFormatting>
  <conditionalFormatting sqref="AC2:AC4 AD1:AD1048576">
    <cfRule type="cellIs" dxfId="53" priority="8" operator="equal">
      <formula>"Dépassement du délai de paiement, Pensez à comptabiliser la Provision"</formula>
    </cfRule>
  </conditionalFormatting>
  <conditionalFormatting sqref="K1:K1048576">
    <cfRule type="cellIs" dxfId="52" priority="1" operator="equal">
      <formula>"Retard de paiement éventuel dû au retard du traitement de la réception"</formula>
    </cfRule>
    <cfRule type="cellIs" dxfId="51" priority="4" operator="equal">
      <formula>"à temps"</formula>
    </cfRule>
  </conditionalFormatting>
  <conditionalFormatting sqref="H70 H72 H74 H76 H14 H16 H18 H20 H22 H24 H26 H28 H30 H32 H34 H36 H38 H40 H42 H44 H46 H48 H50 H52 H54 H56 H58 H60 H62 H64 H66 H68">
    <cfRule type="cellIs" dxfId="50" priority="3" operator="equal">
      <formula>"Retard de paiement éventuel dû au retard du traitement de la réception"</formula>
    </cfRule>
  </conditionalFormatting>
  <conditionalFormatting sqref="K12">
    <cfRule type="cellIs" dxfId="49" priority="2" operator="equal">
      <formula>"Retard de paiement éventuel dû au retard du traitement de la réception"</formula>
    </cfRule>
  </conditionalFormatting>
  <pageMargins left="0.7" right="0.7" top="0.75" bottom="0.75" header="0.3" footer="0.3"/>
  <pageSetup paperSize="9" orientation="landscape" r:id="rId1"/>
</worksheet>
</file>

<file path=xl/worksheets/sheet2.xml><?xml version="1.0" encoding="utf-8"?>
<worksheet xmlns="http://schemas.openxmlformats.org/spreadsheetml/2006/main" xmlns:r="http://schemas.openxmlformats.org/officeDocument/2006/relationships">
  <sheetPr codeName="Feuil31">
    <tabColor rgb="FF00B050"/>
  </sheetPr>
  <dimension ref="A1:AD156"/>
  <sheetViews>
    <sheetView topLeftCell="P1" workbookViewId="0">
      <pane ySplit="1" topLeftCell="A2" activePane="bottomLeft" state="frozen"/>
      <selection activeCell="N1" sqref="N1"/>
      <selection pane="bottomLeft" sqref="A1:I1"/>
    </sheetView>
  </sheetViews>
  <sheetFormatPr baseColWidth="10" defaultRowHeight="15.75"/>
  <cols>
    <col min="1" max="1" width="11.42578125" style="16"/>
    <col min="2" max="2" width="20" style="16" customWidth="1"/>
    <col min="3" max="3" width="15.42578125" style="16" customWidth="1"/>
    <col min="4" max="4" width="22.85546875" style="16" customWidth="1"/>
    <col min="5" max="5" width="11.42578125" style="206"/>
    <col min="6" max="6" width="11.42578125" style="207"/>
    <col min="7" max="8" width="11.42578125" style="34"/>
    <col min="9" max="9" width="17.5703125" style="38" customWidth="1"/>
    <col min="10" max="10" width="12.85546875" style="208" customWidth="1"/>
    <col min="11" max="11" width="21.5703125" style="178" customWidth="1"/>
    <col min="12" max="12" width="18.28515625" style="16" customWidth="1"/>
    <col min="13" max="13" width="11.42578125" style="206"/>
    <col min="14" max="14" width="11.42578125" style="39"/>
    <col min="15" max="16" width="11.42578125" style="45"/>
    <col min="17" max="17" width="13.42578125" style="208" customWidth="1"/>
    <col min="18" max="18" width="13.28515625" style="16" customWidth="1"/>
    <col min="19" max="19" width="11.42578125" style="206"/>
    <col min="20" max="20" width="14.7109375" style="209" customWidth="1"/>
    <col min="21" max="21" width="11.42578125" style="210"/>
    <col min="22" max="22" width="11.42578125" style="215"/>
    <col min="23" max="23" width="11.42578125" style="217"/>
    <col min="24" max="24" width="11.42578125" style="215"/>
    <col min="25" max="26" width="11.42578125" style="217"/>
    <col min="27" max="27" width="13.5703125" style="39" customWidth="1"/>
    <col min="28" max="28" width="11.42578125" style="43"/>
    <col min="29" max="29" width="13.5703125" style="16" customWidth="1"/>
    <col min="30" max="30" width="35.7109375" style="178" customWidth="1"/>
    <col min="31" max="16384" width="11.42578125" style="16"/>
  </cols>
  <sheetData>
    <row r="1" spans="1:30" ht="23.25" customHeight="1" thickBot="1">
      <c r="A1" s="168" t="s">
        <v>25</v>
      </c>
      <c r="B1" s="168"/>
      <c r="C1" s="168"/>
      <c r="D1" s="168"/>
      <c r="E1" s="168"/>
      <c r="F1" s="168"/>
      <c r="G1" s="168"/>
      <c r="H1" s="168"/>
      <c r="I1" s="168"/>
      <c r="J1" s="169"/>
      <c r="K1" s="170"/>
      <c r="L1" s="171"/>
      <c r="M1" s="172"/>
      <c r="N1" s="8"/>
      <c r="O1" s="173"/>
      <c r="P1" s="173"/>
      <c r="Q1" s="174"/>
      <c r="R1" s="175" t="s">
        <v>24</v>
      </c>
      <c r="S1" s="175"/>
      <c r="T1" s="176">
        <f ca="1">TODAY()</f>
        <v>41747</v>
      </c>
      <c r="U1" s="177"/>
      <c r="V1" s="213"/>
      <c r="W1" s="216"/>
      <c r="X1" s="213"/>
      <c r="Y1" s="216"/>
      <c r="Z1" s="216"/>
      <c r="AA1" s="8"/>
    </row>
    <row r="2" spans="1:30" ht="16.5" customHeight="1" thickBot="1">
      <c r="A2" s="64" t="s">
        <v>7</v>
      </c>
      <c r="B2" s="66"/>
      <c r="C2" s="64" t="s">
        <v>8</v>
      </c>
      <c r="D2" s="65"/>
      <c r="E2" s="65"/>
      <c r="F2" s="65"/>
      <c r="G2" s="65"/>
      <c r="H2" s="65"/>
      <c r="I2" s="66"/>
      <c r="J2" s="120" t="s">
        <v>155</v>
      </c>
      <c r="K2" s="61" t="s">
        <v>14</v>
      </c>
      <c r="L2" s="64" t="s">
        <v>9</v>
      </c>
      <c r="M2" s="65"/>
      <c r="N2" s="65"/>
      <c r="O2" s="65"/>
      <c r="P2" s="66"/>
      <c r="Q2" s="61" t="s">
        <v>12</v>
      </c>
      <c r="R2" s="61" t="s">
        <v>21</v>
      </c>
      <c r="S2" s="64" t="s">
        <v>11</v>
      </c>
      <c r="T2" s="65"/>
      <c r="U2" s="65"/>
      <c r="V2" s="66"/>
      <c r="W2" s="120" t="s">
        <v>140</v>
      </c>
      <c r="X2" s="140" t="s">
        <v>144</v>
      </c>
      <c r="Y2" s="120" t="s">
        <v>142</v>
      </c>
      <c r="Z2" s="120" t="s">
        <v>143</v>
      </c>
      <c r="AA2" s="72" t="s">
        <v>34</v>
      </c>
      <c r="AB2" s="73"/>
      <c r="AC2" s="61" t="s">
        <v>13</v>
      </c>
      <c r="AD2" s="61" t="s">
        <v>14</v>
      </c>
    </row>
    <row r="3" spans="1:30" ht="15" customHeight="1">
      <c r="A3" s="179" t="s">
        <v>0</v>
      </c>
      <c r="B3" s="179" t="s">
        <v>1</v>
      </c>
      <c r="C3" s="179" t="s">
        <v>17</v>
      </c>
      <c r="D3" s="180" t="s">
        <v>16</v>
      </c>
      <c r="E3" s="179" t="s">
        <v>19</v>
      </c>
      <c r="F3" s="181" t="s">
        <v>20</v>
      </c>
      <c r="G3" s="182" t="s">
        <v>2</v>
      </c>
      <c r="H3" s="182" t="s">
        <v>3</v>
      </c>
      <c r="I3" s="183" t="s">
        <v>22</v>
      </c>
      <c r="J3" s="121"/>
      <c r="K3" s="62"/>
      <c r="L3" s="180" t="s">
        <v>18</v>
      </c>
      <c r="M3" s="179" t="s">
        <v>35</v>
      </c>
      <c r="N3" s="182" t="s">
        <v>15</v>
      </c>
      <c r="O3" s="182" t="s">
        <v>4</v>
      </c>
      <c r="P3" s="182" t="s">
        <v>5</v>
      </c>
      <c r="Q3" s="62"/>
      <c r="R3" s="62"/>
      <c r="S3" s="182" t="s">
        <v>6</v>
      </c>
      <c r="T3" s="181" t="s">
        <v>10</v>
      </c>
      <c r="U3" s="181" t="s">
        <v>23</v>
      </c>
      <c r="V3" s="70" t="s">
        <v>139</v>
      </c>
      <c r="W3" s="121"/>
      <c r="X3" s="70" t="s">
        <v>141</v>
      </c>
      <c r="Y3" s="121"/>
      <c r="Z3" s="121"/>
      <c r="AA3" s="182" t="s">
        <v>32</v>
      </c>
      <c r="AB3" s="182" t="s">
        <v>33</v>
      </c>
      <c r="AC3" s="62"/>
      <c r="AD3" s="62"/>
    </row>
    <row r="4" spans="1:30" ht="30" customHeight="1" thickBot="1">
      <c r="A4" s="184"/>
      <c r="B4" s="184"/>
      <c r="C4" s="184"/>
      <c r="D4" s="185"/>
      <c r="E4" s="184"/>
      <c r="F4" s="186"/>
      <c r="G4" s="187"/>
      <c r="H4" s="187"/>
      <c r="I4" s="188"/>
      <c r="J4" s="121"/>
      <c r="K4" s="62"/>
      <c r="L4" s="185"/>
      <c r="M4" s="184"/>
      <c r="N4" s="187"/>
      <c r="O4" s="187"/>
      <c r="P4" s="187"/>
      <c r="Q4" s="62"/>
      <c r="R4" s="62"/>
      <c r="S4" s="187"/>
      <c r="T4" s="186"/>
      <c r="U4" s="186"/>
      <c r="V4" s="71"/>
      <c r="W4" s="121"/>
      <c r="X4" s="71"/>
      <c r="Y4" s="121"/>
      <c r="Z4" s="121"/>
      <c r="AA4" s="211"/>
      <c r="AB4" s="211"/>
      <c r="AC4" s="212"/>
      <c r="AD4" s="212"/>
    </row>
    <row r="5" spans="1:30" s="204" customFormat="1" ht="30" customHeight="1" thickTop="1" thickBot="1">
      <c r="A5" s="189">
        <v>4300052392</v>
      </c>
      <c r="B5" s="189" t="s">
        <v>67</v>
      </c>
      <c r="C5" s="189" t="s">
        <v>62</v>
      </c>
      <c r="D5" s="190" t="str">
        <f>IF(AND(ISBLANK(H5),ISNUMBER(G5),ISNUMBER(N5)),"Réclamer Réception",IF(AND(ISNUMBER(N5),ISBLANK(G5),ISBLANK(H5)),"Absence de Réception",IF(AND(ISNUMBER(G5),ISNUMBER(H5),ISNUMBER(N5)),"OK","")))</f>
        <v>Réclamer Réception</v>
      </c>
      <c r="E5" s="191">
        <v>5006662390</v>
      </c>
      <c r="F5" s="192" t="e">
        <f>IF(ISNUMBER(A5),VLOOKUP(A5,magasin!A:I,5,FALSE),"")</f>
        <v>#N/A</v>
      </c>
      <c r="G5" s="193">
        <v>41737</v>
      </c>
      <c r="H5" s="193"/>
      <c r="I5" s="194">
        <v>58000</v>
      </c>
      <c r="J5" s="195" t="str">
        <f>IF(AND(ISNUMBER(F5),ISNUMBER(H5),ISNUMBER(S5)),(H5-F5)/S5,"")</f>
        <v/>
      </c>
      <c r="K5" s="196" t="str">
        <f>IF(AND(J5&lt;75%,ISNUMBER(J5)),"à temps",IF(J5="","","Retard de paiement éventuel dû au retard du traitement de la réception"))</f>
        <v/>
      </c>
      <c r="L5" s="190" t="e">
        <f>+IF(N5&lt;F5,"Facture Antidatée",IF(AND(ISNUMBER(H5),ISBLANK(N5)),"Réclamer Facture",IF(AND(ISNUMBER(N5),ISNUMBER(H5)),"à comptabiliser","")))</f>
        <v>#N/A</v>
      </c>
      <c r="M5" s="197"/>
      <c r="N5" s="193">
        <v>41731</v>
      </c>
      <c r="O5" s="193"/>
      <c r="P5" s="193">
        <v>41736</v>
      </c>
      <c r="Q5" s="195" t="str">
        <f>IF(AND(ISNUMBER(O5),ISNUMBER(P5),ISNUMBER(S5)),(P5-O5)/S5,"")</f>
        <v/>
      </c>
      <c r="R5" s="198" t="str">
        <f>IF(AND(ISNUMBER(O5),ISNUMBER(P5)),P5-O5,"")</f>
        <v/>
      </c>
      <c r="S5" s="189">
        <v>90</v>
      </c>
      <c r="T5" s="199" t="str">
        <f>IF(AND(ISNUMBER(F5),ISNUMBER(S5)),F5+S5,"")</f>
        <v/>
      </c>
      <c r="U5" s="200" t="str">
        <f>IF(ISNUMBER(T5),T5-$T$1,"")</f>
        <v/>
      </c>
      <c r="V5" s="214"/>
      <c r="W5" s="118" t="str">
        <f>+IF(AND(ISNUMBER(V5),ISNUMBER(P5),ISNUMBER(F5),ISNUMBER(S5)),(V5-MAX(P5,F5))/S5,"")</f>
        <v/>
      </c>
      <c r="X5" s="136"/>
      <c r="Y5" s="118" t="str">
        <f>+IF(AND(ISNUMBER(X5),ISNUMBER(V5),ISNUMBER(S5)),(X5-V5)/S5,"")</f>
        <v/>
      </c>
      <c r="Z5" s="118" t="str">
        <f>IF(AND(ISNUMBER(X5),ISNUMBER(AA5),ISNUMBER(S5)),(AA5-X5)/S5,"")</f>
        <v/>
      </c>
      <c r="AA5" s="192"/>
      <c r="AB5" s="201"/>
      <c r="AC5" s="202" t="str">
        <f>IF(AND(ISNUMBER(F5),ISNUMBER(S5),ISNUMBER(AB5)),(AB5-F5)/S5,"")</f>
        <v/>
      </c>
      <c r="AD5" s="203" t="str">
        <f>IF(AND(ISNUMBER(AC5),AC5&lt;=1),"Paiement à temps",IF(AND(ISNUMBER(AC5),AC5&gt;1),"Dépassement du délai de paiement, Pensez à comptabiliser la majoration de retard dans charge non courante",""))</f>
        <v/>
      </c>
    </row>
    <row r="6" spans="1:30" s="204" customFormat="1" ht="30" customHeight="1" thickTop="1" thickBot="1">
      <c r="A6" s="197">
        <v>4501060888</v>
      </c>
      <c r="B6" s="197" t="s">
        <v>68</v>
      </c>
      <c r="C6" s="197" t="s">
        <v>62</v>
      </c>
      <c r="D6" s="190" t="str">
        <f t="shared" ref="D6:D69" si="0">IF(AND(ISBLANK(H6),ISNUMBER(G6),ISNUMBER(N6)),"Réclamer Réception",IF(AND(ISNUMBER(N6),ISBLANK(G6),ISBLANK(H6)),"Absence de Réception",IF(AND(ISNUMBER(G6),ISNUMBER(H6),ISNUMBER(N6)),"OK","")))</f>
        <v>Absence de Réception</v>
      </c>
      <c r="E6" s="197"/>
      <c r="F6" s="192" t="e">
        <f>IF(ISNUMBER(A6),VLOOKUP(A6,magasin!A:I,5,FALSE),"")</f>
        <v>#N/A</v>
      </c>
      <c r="G6" s="192"/>
      <c r="H6" s="192"/>
      <c r="I6" s="205">
        <v>5920</v>
      </c>
      <c r="J6" s="195" t="str">
        <f>IF(AND(ISNUMBER(F6),ISNUMBER(H6),ISNUMBER(S6)),(H6-F6)/S6,"")</f>
        <v/>
      </c>
      <c r="K6" s="196" t="str">
        <f>IF(AND(J6&lt;75%,ISNUMBER(J6)),"à temps",IF(J6="","","Retard de paiement éventuel dû au retard du traitement de la réception"))</f>
        <v/>
      </c>
      <c r="L6" s="190" t="e">
        <f>+IF(N6&lt;F6,"Facture Antidatée",IF(AND(ISNUMBER(H6),ISBLANK(N6)),"Réclamer Facture",IF(AND(ISNUMBER(N6),ISNUMBER(H6)),"à comptabiliser","")))</f>
        <v>#N/A</v>
      </c>
      <c r="M6" s="197"/>
      <c r="N6" s="192">
        <v>41723</v>
      </c>
      <c r="O6" s="192"/>
      <c r="P6" s="192">
        <v>41737</v>
      </c>
      <c r="Q6" s="195" t="str">
        <f t="shared" ref="Q6:Q69" si="1">IF(AND(ISNUMBER(O6),ISNUMBER(P6),ISNUMBER(S6)),(P6-O6)/S6,"")</f>
        <v/>
      </c>
      <c r="R6" s="198" t="str">
        <f t="shared" ref="R6:R69" si="2">IF(AND(ISNUMBER(O6),ISNUMBER(P6)),P6-O6,"")</f>
        <v/>
      </c>
      <c r="S6" s="197">
        <v>90</v>
      </c>
      <c r="T6" s="199" t="str">
        <f>IF(AND(ISNUMBER(F6),ISNUMBER(S6)),F6+S6,"")</f>
        <v/>
      </c>
      <c r="U6" s="200" t="str">
        <f>IF(ISNUMBER(T6),T6-$T$1,"")</f>
        <v/>
      </c>
      <c r="V6" s="214"/>
      <c r="W6" s="118" t="str">
        <f t="shared" ref="W6:W69" si="3">+IF(AND(ISNUMBER(V6),ISNUMBER(P6),ISNUMBER(F6),ISNUMBER(S6)),(V6-MAX(P6,F6))/S6,"")</f>
        <v/>
      </c>
      <c r="X6" s="136"/>
      <c r="Y6" s="118" t="str">
        <f t="shared" ref="Y6:Y69" si="4">+IF(AND(ISNUMBER(X6),ISNUMBER(V6),ISNUMBER(S6)),(X6-V6)/S6,"")</f>
        <v/>
      </c>
      <c r="Z6" s="118" t="str">
        <f>IF(AND(ISNUMBER(X6),ISNUMBER(AA6),ISNUMBER(S6)),(AA6-X6)/S6,"")</f>
        <v/>
      </c>
      <c r="AA6" s="192"/>
      <c r="AB6" s="201"/>
      <c r="AC6" s="202" t="str">
        <f>IF(AND(ISNUMBER(F6),ISNUMBER(S6),ISNUMBER(AB6)),(AB6-F6)/S6,"")</f>
        <v/>
      </c>
      <c r="AD6" s="203" t="str">
        <f t="shared" ref="AD6:AD69" si="5">IF(AND(ISNUMBER(AC6),AC6&lt;=1),"Paiement à temps",IF(AND(ISNUMBER(AC6),AC6&gt;1),"Dépassement du délai de paiement, Pensez à comptabiliser la majoration de retard dans charge non courante",""))</f>
        <v/>
      </c>
    </row>
    <row r="7" spans="1:30" s="204" customFormat="1" ht="30" customHeight="1" thickTop="1" thickBot="1">
      <c r="A7" s="189" t="s">
        <v>69</v>
      </c>
      <c r="B7" s="189" t="s">
        <v>70</v>
      </c>
      <c r="C7" s="189"/>
      <c r="D7" s="190" t="str">
        <f t="shared" si="0"/>
        <v>Absence de Réception</v>
      </c>
      <c r="E7" s="191"/>
      <c r="F7" s="192" t="str">
        <f>IF(ISNUMBER(A7),VLOOKUP(A7,magasin!A:I,5,FALSE),"")</f>
        <v/>
      </c>
      <c r="G7" s="193"/>
      <c r="H7" s="193"/>
      <c r="I7" s="194">
        <v>35100</v>
      </c>
      <c r="J7" s="195" t="str">
        <f t="shared" ref="J7:J57" si="6">IF(AND(ISNUMBER(F7),ISNUMBER(H7),ISNUMBER(S7)),(H7-F7)/S7,"")</f>
        <v/>
      </c>
      <c r="K7" s="196" t="str">
        <f t="shared" ref="K7:K57" si="7">IF(AND(J7&lt;75%,ISNUMBER(J7)),"à temps",IF(J7="","","Retard de paiement éventuel dû au retard du traitement de la réception"))</f>
        <v/>
      </c>
      <c r="L7" s="190" t="str">
        <f t="shared" ref="L7:L57" si="8">+IF(N7&lt;F7,"Facture Antidatée",IF(AND(ISNUMBER(H7),ISBLANK(N7)),"Réclamer Facture",IF(AND(ISNUMBER(N7),ISNUMBER(H7)),"à comptabiliser","")))</f>
        <v>Facture Antidatée</v>
      </c>
      <c r="M7" s="197"/>
      <c r="N7" s="193">
        <v>41733</v>
      </c>
      <c r="O7" s="193"/>
      <c r="P7" s="193">
        <v>41737</v>
      </c>
      <c r="Q7" s="195" t="str">
        <f t="shared" si="1"/>
        <v/>
      </c>
      <c r="R7" s="198" t="str">
        <f t="shared" si="2"/>
        <v/>
      </c>
      <c r="S7" s="189"/>
      <c r="T7" s="199" t="str">
        <f t="shared" ref="T7:T57" si="9">IF(AND(ISNUMBER(F7),ISNUMBER(S7)),F7+S7,"")</f>
        <v/>
      </c>
      <c r="U7" s="200" t="str">
        <f t="shared" ref="U7:U57" si="10">IF(ISNUMBER(T7),T7-$T$1,"")</f>
        <v/>
      </c>
      <c r="V7" s="214"/>
      <c r="W7" s="118" t="str">
        <f t="shared" si="3"/>
        <v/>
      </c>
      <c r="X7" s="136"/>
      <c r="Y7" s="118" t="str">
        <f t="shared" si="4"/>
        <v/>
      </c>
      <c r="Z7" s="118" t="str">
        <f>IF(AND(ISNUMBER(X7),ISNUMBER(AA7),ISNUMBER(S7)),(AA7-X7)/S7,"")</f>
        <v/>
      </c>
      <c r="AA7" s="192"/>
      <c r="AB7" s="201"/>
      <c r="AC7" s="202" t="str">
        <f>IF(AND(ISNUMBER(F7),ISNUMBER(S7),ISNUMBER(AB7)),(AB7-F7)/S7,"")</f>
        <v/>
      </c>
      <c r="AD7" s="203" t="str">
        <f t="shared" si="5"/>
        <v/>
      </c>
    </row>
    <row r="8" spans="1:30" s="204" customFormat="1" ht="30" customHeight="1" thickTop="1" thickBot="1">
      <c r="A8" s="197">
        <v>4300053586</v>
      </c>
      <c r="B8" s="197" t="s">
        <v>46</v>
      </c>
      <c r="C8" s="197" t="s">
        <v>71</v>
      </c>
      <c r="D8" s="190" t="str">
        <f t="shared" si="0"/>
        <v>Absence de Réception</v>
      </c>
      <c r="E8" s="197"/>
      <c r="F8" s="192">
        <f>IF(ISNUMBER(A8),VLOOKUP(A8,magasin!A:I,5,FALSE),"")</f>
        <v>41737</v>
      </c>
      <c r="G8" s="192"/>
      <c r="H8" s="192"/>
      <c r="I8" s="205">
        <v>952240</v>
      </c>
      <c r="J8" s="195" t="str">
        <f t="shared" si="6"/>
        <v/>
      </c>
      <c r="K8" s="196" t="str">
        <f t="shared" si="7"/>
        <v/>
      </c>
      <c r="L8" s="190" t="str">
        <f t="shared" si="8"/>
        <v>Facture Antidatée</v>
      </c>
      <c r="M8" s="197"/>
      <c r="N8" s="192">
        <v>41729</v>
      </c>
      <c r="O8" s="192"/>
      <c r="P8" s="192">
        <v>41737</v>
      </c>
      <c r="Q8" s="195" t="str">
        <f t="shared" si="1"/>
        <v/>
      </c>
      <c r="R8" s="198" t="str">
        <f t="shared" si="2"/>
        <v/>
      </c>
      <c r="S8" s="197">
        <v>30</v>
      </c>
      <c r="T8" s="199">
        <f t="shared" si="9"/>
        <v>41767</v>
      </c>
      <c r="U8" s="200">
        <f t="shared" ca="1" si="10"/>
        <v>20</v>
      </c>
      <c r="V8" s="214">
        <v>41739</v>
      </c>
      <c r="W8" s="118">
        <f t="shared" si="3"/>
        <v>6.6666666666666666E-2</v>
      </c>
      <c r="X8" s="136">
        <v>41749</v>
      </c>
      <c r="Y8" s="118">
        <f t="shared" si="4"/>
        <v>0.33333333333333331</v>
      </c>
      <c r="Z8" s="118" t="str">
        <f>IF(AND(ISNUMBER(X8),ISNUMBER(AA8),ISNUMBER(S8)),(AA8-X8)/S8,"")</f>
        <v/>
      </c>
      <c r="AA8" s="192"/>
      <c r="AB8" s="201"/>
      <c r="AC8" s="202" t="str">
        <f>IF(AND(ISNUMBER(F8),ISNUMBER(S8),ISNUMBER(AB8)),(AB8-F8)/S8,"")</f>
        <v/>
      </c>
      <c r="AD8" s="203" t="str">
        <f t="shared" si="5"/>
        <v/>
      </c>
    </row>
    <row r="9" spans="1:30" s="204" customFormat="1" ht="30" customHeight="1" thickTop="1" thickBot="1">
      <c r="A9" s="189">
        <v>4300054040</v>
      </c>
      <c r="B9" s="189" t="s">
        <v>46</v>
      </c>
      <c r="C9" s="189" t="s">
        <v>71</v>
      </c>
      <c r="D9" s="190" t="str">
        <f t="shared" si="0"/>
        <v>Absence de Réception</v>
      </c>
      <c r="E9" s="191"/>
      <c r="F9" s="192" t="e">
        <f>IF(ISNUMBER(A9),VLOOKUP(A9,magasin!A:I,5,FALSE),"")</f>
        <v>#N/A</v>
      </c>
      <c r="G9" s="193"/>
      <c r="H9" s="193"/>
      <c r="I9" s="194">
        <v>47622.12</v>
      </c>
      <c r="J9" s="195" t="str">
        <f t="shared" si="6"/>
        <v/>
      </c>
      <c r="K9" s="196" t="str">
        <f t="shared" si="7"/>
        <v/>
      </c>
      <c r="L9" s="190" t="e">
        <f t="shared" si="8"/>
        <v>#N/A</v>
      </c>
      <c r="M9" s="197"/>
      <c r="N9" s="193">
        <v>41729</v>
      </c>
      <c r="O9" s="193"/>
      <c r="P9" s="193">
        <v>41737</v>
      </c>
      <c r="Q9" s="195" t="str">
        <f t="shared" si="1"/>
        <v/>
      </c>
      <c r="R9" s="198" t="str">
        <f t="shared" si="2"/>
        <v/>
      </c>
      <c r="S9" s="189">
        <v>30</v>
      </c>
      <c r="T9" s="199" t="str">
        <f t="shared" si="9"/>
        <v/>
      </c>
      <c r="U9" s="200" t="str">
        <f t="shared" si="10"/>
        <v/>
      </c>
      <c r="V9" s="214"/>
      <c r="W9" s="118" t="str">
        <f t="shared" si="3"/>
        <v/>
      </c>
      <c r="X9" s="136"/>
      <c r="Y9" s="118" t="str">
        <f t="shared" si="4"/>
        <v/>
      </c>
      <c r="Z9" s="118" t="str">
        <f>IF(AND(ISNUMBER(X9),ISNUMBER(AA9),ISNUMBER(S9)),(AA9-X9)/S9,"")</f>
        <v/>
      </c>
      <c r="AA9" s="192"/>
      <c r="AB9" s="201"/>
      <c r="AC9" s="202" t="str">
        <f>IF(AND(ISNUMBER(F9),ISNUMBER(S9),ISNUMBER(AB9)),(AB9-F9)/S9,"")</f>
        <v/>
      </c>
      <c r="AD9" s="203" t="str">
        <f t="shared" si="5"/>
        <v/>
      </c>
    </row>
    <row r="10" spans="1:30" s="204" customFormat="1" ht="30" customHeight="1" thickTop="1" thickBot="1">
      <c r="A10" s="197">
        <v>4501062634</v>
      </c>
      <c r="B10" s="197" t="s">
        <v>72</v>
      </c>
      <c r="C10" s="197" t="s">
        <v>62</v>
      </c>
      <c r="D10" s="190" t="str">
        <f t="shared" si="0"/>
        <v>Absence de Réception</v>
      </c>
      <c r="E10" s="197"/>
      <c r="F10" s="192" t="e">
        <f>IF(ISNUMBER(A10),VLOOKUP(A10,magasin!A:I,5,FALSE),"")</f>
        <v>#N/A</v>
      </c>
      <c r="G10" s="192"/>
      <c r="H10" s="192"/>
      <c r="I10" s="205">
        <v>66504.3</v>
      </c>
      <c r="J10" s="195" t="str">
        <f t="shared" si="6"/>
        <v/>
      </c>
      <c r="K10" s="196" t="str">
        <f t="shared" si="7"/>
        <v/>
      </c>
      <c r="L10" s="190" t="e">
        <f t="shared" si="8"/>
        <v>#N/A</v>
      </c>
      <c r="M10" s="197"/>
      <c r="N10" s="192">
        <v>41711</v>
      </c>
      <c r="O10" s="192"/>
      <c r="P10" s="192">
        <v>41737</v>
      </c>
      <c r="Q10" s="195" t="str">
        <f t="shared" si="1"/>
        <v/>
      </c>
      <c r="R10" s="198" t="str">
        <f t="shared" si="2"/>
        <v/>
      </c>
      <c r="S10" s="197">
        <v>90</v>
      </c>
      <c r="T10" s="199" t="str">
        <f t="shared" si="9"/>
        <v/>
      </c>
      <c r="U10" s="200" t="str">
        <f t="shared" si="10"/>
        <v/>
      </c>
      <c r="V10" s="214"/>
      <c r="W10" s="118" t="str">
        <f t="shared" si="3"/>
        <v/>
      </c>
      <c r="X10" s="136"/>
      <c r="Y10" s="118" t="str">
        <f t="shared" si="4"/>
        <v/>
      </c>
      <c r="Z10" s="118" t="str">
        <f>IF(AND(ISNUMBER(X10),ISNUMBER(AA10),ISNUMBER(S10)),(AA10-X10)/S10,"")</f>
        <v/>
      </c>
      <c r="AA10" s="192"/>
      <c r="AB10" s="201"/>
      <c r="AC10" s="202" t="str">
        <f>IF(AND(ISNUMBER(F10),ISNUMBER(S10),ISNUMBER(AB10)),(AB10-F10)/S10,"")</f>
        <v/>
      </c>
      <c r="AD10" s="203" t="str">
        <f t="shared" si="5"/>
        <v/>
      </c>
    </row>
    <row r="11" spans="1:30" s="204" customFormat="1" ht="30" customHeight="1" thickTop="1" thickBot="1">
      <c r="A11" s="189" t="s">
        <v>69</v>
      </c>
      <c r="B11" s="189" t="s">
        <v>73</v>
      </c>
      <c r="C11" s="189"/>
      <c r="D11" s="190" t="str">
        <f t="shared" si="0"/>
        <v>Absence de Réception</v>
      </c>
      <c r="E11" s="191"/>
      <c r="F11" s="192" t="str">
        <f>IF(ISNUMBER(A11),VLOOKUP(A11,magasin!A:I,5,FALSE),"")</f>
        <v/>
      </c>
      <c r="G11" s="193"/>
      <c r="H11" s="193"/>
      <c r="I11" s="194">
        <v>241200</v>
      </c>
      <c r="J11" s="195" t="str">
        <f t="shared" si="6"/>
        <v/>
      </c>
      <c r="K11" s="196" t="str">
        <f t="shared" si="7"/>
        <v/>
      </c>
      <c r="L11" s="190" t="str">
        <f t="shared" si="8"/>
        <v>Facture Antidatée</v>
      </c>
      <c r="M11" s="197"/>
      <c r="N11" s="193">
        <v>41662</v>
      </c>
      <c r="O11" s="193">
        <v>41659</v>
      </c>
      <c r="P11" s="193">
        <v>41669</v>
      </c>
      <c r="Q11" s="195" t="str">
        <f t="shared" si="1"/>
        <v/>
      </c>
      <c r="R11" s="198">
        <f t="shared" si="2"/>
        <v>10</v>
      </c>
      <c r="S11" s="189"/>
      <c r="T11" s="199" t="str">
        <f t="shared" si="9"/>
        <v/>
      </c>
      <c r="U11" s="200" t="str">
        <f t="shared" si="10"/>
        <v/>
      </c>
      <c r="V11" s="214"/>
      <c r="W11" s="118" t="str">
        <f t="shared" si="3"/>
        <v/>
      </c>
      <c r="X11" s="136"/>
      <c r="Y11" s="118" t="str">
        <f t="shared" si="4"/>
        <v/>
      </c>
      <c r="Z11" s="118" t="str">
        <f>IF(AND(ISNUMBER(X11),ISNUMBER(AA11),ISNUMBER(S11)),(AA11-X11)/S11,"")</f>
        <v/>
      </c>
      <c r="AA11" s="192"/>
      <c r="AB11" s="201"/>
      <c r="AC11" s="202" t="str">
        <f>IF(AND(ISNUMBER(F11),ISNUMBER(S11),ISNUMBER(AB11)),(AB11-F11)/S11,"")</f>
        <v/>
      </c>
      <c r="AD11" s="203" t="str">
        <f t="shared" si="5"/>
        <v/>
      </c>
    </row>
    <row r="12" spans="1:30" s="204" customFormat="1" ht="30" customHeight="1" thickTop="1" thickBot="1">
      <c r="A12" s="197">
        <v>4501068799</v>
      </c>
      <c r="B12" s="197" t="s">
        <v>73</v>
      </c>
      <c r="C12" s="197" t="s">
        <v>62</v>
      </c>
      <c r="D12" s="190" t="str">
        <f t="shared" si="0"/>
        <v>Absence de Réception</v>
      </c>
      <c r="E12" s="197"/>
      <c r="F12" s="192" t="e">
        <f>IF(ISNUMBER(A12),VLOOKUP(A12,magasin!A:I,5,FALSE),"")</f>
        <v>#N/A</v>
      </c>
      <c r="G12" s="192"/>
      <c r="H12" s="192"/>
      <c r="I12" s="205">
        <v>15000</v>
      </c>
      <c r="J12" s="195" t="str">
        <f t="shared" si="6"/>
        <v/>
      </c>
      <c r="K12" s="196" t="str">
        <f t="shared" si="7"/>
        <v/>
      </c>
      <c r="L12" s="190" t="e">
        <f t="shared" si="8"/>
        <v>#N/A</v>
      </c>
      <c r="M12" s="197"/>
      <c r="N12" s="192">
        <v>41403</v>
      </c>
      <c r="O12" s="192">
        <v>41421</v>
      </c>
      <c r="P12" s="192"/>
      <c r="Q12" s="195" t="str">
        <f t="shared" si="1"/>
        <v/>
      </c>
      <c r="R12" s="198" t="str">
        <f t="shared" si="2"/>
        <v/>
      </c>
      <c r="S12" s="197">
        <v>90</v>
      </c>
      <c r="T12" s="199" t="str">
        <f t="shared" si="9"/>
        <v/>
      </c>
      <c r="U12" s="200" t="str">
        <f t="shared" si="10"/>
        <v/>
      </c>
      <c r="V12" s="214"/>
      <c r="W12" s="118" t="str">
        <f t="shared" si="3"/>
        <v/>
      </c>
      <c r="X12" s="136"/>
      <c r="Y12" s="118" t="str">
        <f t="shared" si="4"/>
        <v/>
      </c>
      <c r="Z12" s="118" t="str">
        <f>IF(AND(ISNUMBER(X12),ISNUMBER(AA12),ISNUMBER(S12)),(AA12-X12)/S12,"")</f>
        <v/>
      </c>
      <c r="AA12" s="192"/>
      <c r="AB12" s="201"/>
      <c r="AC12" s="202" t="str">
        <f>IF(AND(ISNUMBER(F12),ISNUMBER(S12),ISNUMBER(AB12)),(AB12-F12)/S12,"")</f>
        <v/>
      </c>
      <c r="AD12" s="203" t="str">
        <f t="shared" si="5"/>
        <v/>
      </c>
    </row>
    <row r="13" spans="1:30" s="204" customFormat="1" ht="30" customHeight="1" thickTop="1" thickBot="1">
      <c r="A13" s="189" t="s">
        <v>69</v>
      </c>
      <c r="B13" s="189" t="s">
        <v>74</v>
      </c>
      <c r="C13" s="189"/>
      <c r="D13" s="190" t="str">
        <f t="shared" si="0"/>
        <v>Absence de Réception</v>
      </c>
      <c r="E13" s="191"/>
      <c r="F13" s="192" t="str">
        <f>IF(ISNUMBER(A13),VLOOKUP(A13,magasin!A:I,5,FALSE),"")</f>
        <v/>
      </c>
      <c r="G13" s="193"/>
      <c r="H13" s="193"/>
      <c r="I13" s="194">
        <v>12194.42</v>
      </c>
      <c r="J13" s="195" t="str">
        <f t="shared" si="6"/>
        <v/>
      </c>
      <c r="K13" s="196" t="str">
        <f t="shared" si="7"/>
        <v/>
      </c>
      <c r="L13" s="190" t="str">
        <f t="shared" si="8"/>
        <v>Facture Antidatée</v>
      </c>
      <c r="M13" s="197"/>
      <c r="N13" s="193">
        <v>41670</v>
      </c>
      <c r="O13" s="193">
        <v>41683</v>
      </c>
      <c r="P13" s="193">
        <v>41687</v>
      </c>
      <c r="Q13" s="195" t="str">
        <f t="shared" si="1"/>
        <v/>
      </c>
      <c r="R13" s="198">
        <f t="shared" si="2"/>
        <v>4</v>
      </c>
      <c r="S13" s="189"/>
      <c r="T13" s="199" t="str">
        <f t="shared" si="9"/>
        <v/>
      </c>
      <c r="U13" s="200" t="str">
        <f t="shared" si="10"/>
        <v/>
      </c>
      <c r="V13" s="214"/>
      <c r="W13" s="118" t="str">
        <f t="shared" si="3"/>
        <v/>
      </c>
      <c r="X13" s="136"/>
      <c r="Y13" s="118" t="str">
        <f t="shared" si="4"/>
        <v/>
      </c>
      <c r="Z13" s="118" t="str">
        <f>IF(AND(ISNUMBER(X13),ISNUMBER(AA13),ISNUMBER(S13)),(AA13-X13)/S13,"")</f>
        <v/>
      </c>
      <c r="AA13" s="192"/>
      <c r="AB13" s="201"/>
      <c r="AC13" s="202" t="str">
        <f>IF(AND(ISNUMBER(F13),ISNUMBER(S13),ISNUMBER(AB13)),(AB13-F13)/S13,"")</f>
        <v/>
      </c>
      <c r="AD13" s="203" t="str">
        <f t="shared" si="5"/>
        <v/>
      </c>
    </row>
    <row r="14" spans="1:30" s="204" customFormat="1" ht="30" customHeight="1" thickTop="1" thickBot="1">
      <c r="A14" s="197" t="s">
        <v>69</v>
      </c>
      <c r="B14" s="197" t="s">
        <v>74</v>
      </c>
      <c r="C14" s="197"/>
      <c r="D14" s="190" t="str">
        <f t="shared" si="0"/>
        <v>Absence de Réception</v>
      </c>
      <c r="E14" s="197"/>
      <c r="F14" s="192" t="str">
        <f>IF(ISNUMBER(A14),VLOOKUP(A14,magasin!A:I,5,FALSE),"")</f>
        <v/>
      </c>
      <c r="G14" s="192"/>
      <c r="H14" s="192"/>
      <c r="I14" s="205">
        <v>32640</v>
      </c>
      <c r="J14" s="195" t="str">
        <f t="shared" si="6"/>
        <v/>
      </c>
      <c r="K14" s="196" t="str">
        <f t="shared" si="7"/>
        <v/>
      </c>
      <c r="L14" s="190" t="str">
        <f t="shared" si="8"/>
        <v>Facture Antidatée</v>
      </c>
      <c r="M14" s="197"/>
      <c r="N14" s="192">
        <v>41670</v>
      </c>
      <c r="O14" s="192">
        <v>41683</v>
      </c>
      <c r="P14" s="192">
        <v>41687</v>
      </c>
      <c r="Q14" s="195" t="str">
        <f t="shared" si="1"/>
        <v/>
      </c>
      <c r="R14" s="198">
        <f t="shared" si="2"/>
        <v>4</v>
      </c>
      <c r="S14" s="197"/>
      <c r="T14" s="199" t="str">
        <f t="shared" si="9"/>
        <v/>
      </c>
      <c r="U14" s="200" t="str">
        <f t="shared" si="10"/>
        <v/>
      </c>
      <c r="V14" s="214"/>
      <c r="W14" s="118" t="str">
        <f t="shared" si="3"/>
        <v/>
      </c>
      <c r="X14" s="136"/>
      <c r="Y14" s="118" t="str">
        <f t="shared" si="4"/>
        <v/>
      </c>
      <c r="Z14" s="118" t="str">
        <f>IF(AND(ISNUMBER(X14),ISNUMBER(AA14),ISNUMBER(S14)),(AA14-X14)/S14,"")</f>
        <v/>
      </c>
      <c r="AA14" s="192"/>
      <c r="AB14" s="201"/>
      <c r="AC14" s="202" t="str">
        <f>IF(AND(ISNUMBER(F14),ISNUMBER(S14),ISNUMBER(AB14)),(AB14-F14)/S14,"")</f>
        <v/>
      </c>
      <c r="AD14" s="203" t="str">
        <f t="shared" si="5"/>
        <v/>
      </c>
    </row>
    <row r="15" spans="1:30" s="204" customFormat="1" ht="30" customHeight="1" thickTop="1" thickBot="1">
      <c r="A15" s="189" t="s">
        <v>69</v>
      </c>
      <c r="B15" s="189" t="s">
        <v>75</v>
      </c>
      <c r="C15" s="189"/>
      <c r="D15" s="190" t="str">
        <f t="shared" si="0"/>
        <v>Absence de Réception</v>
      </c>
      <c r="E15" s="191"/>
      <c r="F15" s="192" t="str">
        <f>IF(ISNUMBER(A15),VLOOKUP(A15,magasin!A:I,5,FALSE),"")</f>
        <v/>
      </c>
      <c r="G15" s="193"/>
      <c r="H15" s="193"/>
      <c r="I15" s="194">
        <v>34152</v>
      </c>
      <c r="J15" s="195" t="str">
        <f t="shared" si="6"/>
        <v/>
      </c>
      <c r="K15" s="196" t="str">
        <f t="shared" si="7"/>
        <v/>
      </c>
      <c r="L15" s="190" t="str">
        <f t="shared" si="8"/>
        <v>Facture Antidatée</v>
      </c>
      <c r="M15" s="197"/>
      <c r="N15" s="193">
        <v>41685</v>
      </c>
      <c r="O15" s="193"/>
      <c r="P15" s="193">
        <v>41736</v>
      </c>
      <c r="Q15" s="195" t="str">
        <f t="shared" si="1"/>
        <v/>
      </c>
      <c r="R15" s="198" t="str">
        <f t="shared" si="2"/>
        <v/>
      </c>
      <c r="S15" s="189"/>
      <c r="T15" s="199" t="str">
        <f t="shared" si="9"/>
        <v/>
      </c>
      <c r="U15" s="200" t="str">
        <f t="shared" si="10"/>
        <v/>
      </c>
      <c r="V15" s="214"/>
      <c r="W15" s="118" t="str">
        <f t="shared" si="3"/>
        <v/>
      </c>
      <c r="X15" s="136"/>
      <c r="Y15" s="118" t="str">
        <f t="shared" si="4"/>
        <v/>
      </c>
      <c r="Z15" s="118" t="str">
        <f>IF(AND(ISNUMBER(X15),ISNUMBER(AA15),ISNUMBER(S15)),(AA15-X15)/S15,"")</f>
        <v/>
      </c>
      <c r="AA15" s="192"/>
      <c r="AB15" s="201"/>
      <c r="AC15" s="202" t="str">
        <f>IF(AND(ISNUMBER(F15),ISNUMBER(S15),ISNUMBER(AB15)),(AB15-F15)/S15,"")</f>
        <v/>
      </c>
      <c r="AD15" s="203" t="str">
        <f t="shared" si="5"/>
        <v/>
      </c>
    </row>
    <row r="16" spans="1:30" s="204" customFormat="1" ht="30" customHeight="1" thickTop="1" thickBot="1">
      <c r="A16" s="197">
        <v>4501049621</v>
      </c>
      <c r="B16" s="197" t="s">
        <v>76</v>
      </c>
      <c r="C16" s="197" t="s">
        <v>77</v>
      </c>
      <c r="D16" s="190" t="str">
        <f t="shared" si="0"/>
        <v>Réclamer Réception</v>
      </c>
      <c r="E16" s="197">
        <v>5006587659</v>
      </c>
      <c r="F16" s="192" t="e">
        <f>IF(ISNUMBER(A16),VLOOKUP(A16,magasin!A:I,5,FALSE),"")</f>
        <v>#N/A</v>
      </c>
      <c r="G16" s="192">
        <v>41697</v>
      </c>
      <c r="H16" s="192"/>
      <c r="I16" s="205">
        <v>5274.1</v>
      </c>
      <c r="J16" s="195" t="str">
        <f t="shared" si="6"/>
        <v/>
      </c>
      <c r="K16" s="196" t="str">
        <f t="shared" si="7"/>
        <v/>
      </c>
      <c r="L16" s="190" t="e">
        <f t="shared" si="8"/>
        <v>#N/A</v>
      </c>
      <c r="M16" s="197"/>
      <c r="N16" s="192">
        <v>41695</v>
      </c>
      <c r="O16" s="192"/>
      <c r="P16" s="192">
        <v>41726</v>
      </c>
      <c r="Q16" s="195" t="str">
        <f t="shared" si="1"/>
        <v/>
      </c>
      <c r="R16" s="198" t="str">
        <f t="shared" si="2"/>
        <v/>
      </c>
      <c r="S16" s="197">
        <v>90</v>
      </c>
      <c r="T16" s="199" t="str">
        <f t="shared" si="9"/>
        <v/>
      </c>
      <c r="U16" s="200" t="str">
        <f t="shared" si="10"/>
        <v/>
      </c>
      <c r="V16" s="214"/>
      <c r="W16" s="118" t="str">
        <f t="shared" si="3"/>
        <v/>
      </c>
      <c r="X16" s="136"/>
      <c r="Y16" s="118" t="str">
        <f t="shared" si="4"/>
        <v/>
      </c>
      <c r="Z16" s="118" t="str">
        <f>IF(AND(ISNUMBER(X16),ISNUMBER(AA16),ISNUMBER(S16)),(AA16-X16)/S16,"")</f>
        <v/>
      </c>
      <c r="AA16" s="192"/>
      <c r="AB16" s="201"/>
      <c r="AC16" s="202" t="str">
        <f>IF(AND(ISNUMBER(F16),ISNUMBER(S16),ISNUMBER(AB16)),(AB16-F16)/S16,"")</f>
        <v/>
      </c>
      <c r="AD16" s="203" t="str">
        <f t="shared" si="5"/>
        <v/>
      </c>
    </row>
    <row r="17" spans="1:30" s="204" customFormat="1" ht="30" customHeight="1" thickTop="1" thickBot="1">
      <c r="A17" s="189">
        <v>4501076737</v>
      </c>
      <c r="B17" s="189" t="s">
        <v>78</v>
      </c>
      <c r="C17" s="189" t="s">
        <v>79</v>
      </c>
      <c r="D17" s="190" t="str">
        <f t="shared" si="0"/>
        <v>Absence de Réception</v>
      </c>
      <c r="E17" s="191"/>
      <c r="F17" s="192" t="e">
        <f>IF(ISNUMBER(A17),VLOOKUP(A17,magasin!A:I,5,FALSE),"")</f>
        <v>#N/A</v>
      </c>
      <c r="G17" s="193"/>
      <c r="H17" s="193"/>
      <c r="I17" s="194">
        <v>11000</v>
      </c>
      <c r="J17" s="195" t="str">
        <f t="shared" si="6"/>
        <v/>
      </c>
      <c r="K17" s="196" t="str">
        <f t="shared" si="7"/>
        <v/>
      </c>
      <c r="L17" s="190" t="e">
        <f t="shared" si="8"/>
        <v>#N/A</v>
      </c>
      <c r="M17" s="197"/>
      <c r="N17" s="193">
        <v>41712</v>
      </c>
      <c r="O17" s="193"/>
      <c r="P17" s="193">
        <v>41733</v>
      </c>
      <c r="Q17" s="195" t="str">
        <f t="shared" si="1"/>
        <v/>
      </c>
      <c r="R17" s="198" t="str">
        <f t="shared" si="2"/>
        <v/>
      </c>
      <c r="S17" s="189">
        <v>30</v>
      </c>
      <c r="T17" s="199" t="str">
        <f t="shared" si="9"/>
        <v/>
      </c>
      <c r="U17" s="200" t="str">
        <f t="shared" si="10"/>
        <v/>
      </c>
      <c r="V17" s="214"/>
      <c r="W17" s="118" t="str">
        <f t="shared" si="3"/>
        <v/>
      </c>
      <c r="X17" s="136"/>
      <c r="Y17" s="118" t="str">
        <f t="shared" si="4"/>
        <v/>
      </c>
      <c r="Z17" s="118" t="str">
        <f>IF(AND(ISNUMBER(X17),ISNUMBER(AA17),ISNUMBER(S17)),(AA17-X17)/S17,"")</f>
        <v/>
      </c>
      <c r="AA17" s="192"/>
      <c r="AB17" s="201"/>
      <c r="AC17" s="202" t="str">
        <f>IF(AND(ISNUMBER(F17),ISNUMBER(S17),ISNUMBER(AB17)),(AB17-F17)/S17,"")</f>
        <v/>
      </c>
      <c r="AD17" s="203" t="str">
        <f t="shared" si="5"/>
        <v/>
      </c>
    </row>
    <row r="18" spans="1:30" s="204" customFormat="1" ht="30" customHeight="1" thickTop="1" thickBot="1">
      <c r="A18" s="197">
        <v>4501053738</v>
      </c>
      <c r="B18" s="197" t="s">
        <v>80</v>
      </c>
      <c r="C18" s="197" t="s">
        <v>81</v>
      </c>
      <c r="D18" s="190" t="str">
        <f t="shared" si="0"/>
        <v>Absence de Réception</v>
      </c>
      <c r="E18" s="197"/>
      <c r="F18" s="192" t="e">
        <f>IF(ISNUMBER(A18),VLOOKUP(A18,magasin!A:I,5,FALSE),"")</f>
        <v>#N/A</v>
      </c>
      <c r="G18" s="192"/>
      <c r="H18" s="192"/>
      <c r="I18" s="205">
        <v>135000</v>
      </c>
      <c r="J18" s="195" t="str">
        <f t="shared" si="6"/>
        <v/>
      </c>
      <c r="K18" s="196" t="str">
        <f t="shared" si="7"/>
        <v/>
      </c>
      <c r="L18" s="190" t="e">
        <f t="shared" si="8"/>
        <v>#N/A</v>
      </c>
      <c r="M18" s="197"/>
      <c r="N18" s="192">
        <v>41722</v>
      </c>
      <c r="O18" s="192">
        <v>41730</v>
      </c>
      <c r="P18" s="192">
        <v>41732</v>
      </c>
      <c r="Q18" s="195">
        <f t="shared" si="1"/>
        <v>2.2222222222222223E-2</v>
      </c>
      <c r="R18" s="198">
        <f t="shared" si="2"/>
        <v>2</v>
      </c>
      <c r="S18" s="197">
        <v>90</v>
      </c>
      <c r="T18" s="199" t="str">
        <f t="shared" si="9"/>
        <v/>
      </c>
      <c r="U18" s="200" t="str">
        <f t="shared" si="10"/>
        <v/>
      </c>
      <c r="V18" s="214"/>
      <c r="W18" s="118" t="str">
        <f t="shared" si="3"/>
        <v/>
      </c>
      <c r="X18" s="136"/>
      <c r="Y18" s="118" t="str">
        <f t="shared" si="4"/>
        <v/>
      </c>
      <c r="Z18" s="118" t="str">
        <f>IF(AND(ISNUMBER(X18),ISNUMBER(AA18),ISNUMBER(S18)),(AA18-X18)/S18,"")</f>
        <v/>
      </c>
      <c r="AA18" s="192"/>
      <c r="AB18" s="201"/>
      <c r="AC18" s="202" t="str">
        <f>IF(AND(ISNUMBER(F18),ISNUMBER(S18),ISNUMBER(AB18)),(AB18-F18)/S18,"")</f>
        <v/>
      </c>
      <c r="AD18" s="203" t="str">
        <f t="shared" si="5"/>
        <v/>
      </c>
    </row>
    <row r="19" spans="1:30" s="204" customFormat="1" ht="30" customHeight="1" thickTop="1" thickBot="1">
      <c r="A19" s="189">
        <v>4501053738</v>
      </c>
      <c r="B19" s="189" t="s">
        <v>80</v>
      </c>
      <c r="C19" s="189" t="s">
        <v>81</v>
      </c>
      <c r="D19" s="190" t="str">
        <f t="shared" si="0"/>
        <v>Absence de Réception</v>
      </c>
      <c r="E19" s="191"/>
      <c r="F19" s="192" t="e">
        <f>IF(ISNUMBER(A19),VLOOKUP(A19,magasin!A:I,5,FALSE),"")</f>
        <v>#N/A</v>
      </c>
      <c r="G19" s="193"/>
      <c r="H19" s="193"/>
      <c r="I19" s="194">
        <v>38362.5</v>
      </c>
      <c r="J19" s="195" t="str">
        <f t="shared" si="6"/>
        <v/>
      </c>
      <c r="K19" s="196" t="str">
        <f t="shared" si="7"/>
        <v/>
      </c>
      <c r="L19" s="190" t="e">
        <f t="shared" si="8"/>
        <v>#N/A</v>
      </c>
      <c r="M19" s="197"/>
      <c r="N19" s="193">
        <v>41722</v>
      </c>
      <c r="O19" s="193">
        <v>41730</v>
      </c>
      <c r="P19" s="193">
        <v>41732</v>
      </c>
      <c r="Q19" s="195">
        <f t="shared" si="1"/>
        <v>2.2222222222222223E-2</v>
      </c>
      <c r="R19" s="198">
        <f t="shared" si="2"/>
        <v>2</v>
      </c>
      <c r="S19" s="189">
        <v>90</v>
      </c>
      <c r="T19" s="199" t="str">
        <f t="shared" si="9"/>
        <v/>
      </c>
      <c r="U19" s="200" t="str">
        <f t="shared" si="10"/>
        <v/>
      </c>
      <c r="V19" s="214"/>
      <c r="W19" s="118" t="str">
        <f t="shared" si="3"/>
        <v/>
      </c>
      <c r="X19" s="136"/>
      <c r="Y19" s="118" t="str">
        <f t="shared" si="4"/>
        <v/>
      </c>
      <c r="Z19" s="118" t="str">
        <f>IF(AND(ISNUMBER(X19),ISNUMBER(AA19),ISNUMBER(S19)),(AA19-X19)/S19,"")</f>
        <v/>
      </c>
      <c r="AA19" s="192"/>
      <c r="AB19" s="201"/>
      <c r="AC19" s="202" t="str">
        <f>IF(AND(ISNUMBER(F19),ISNUMBER(S19),ISNUMBER(AB19)),(AB19-F19)/S19,"")</f>
        <v/>
      </c>
      <c r="AD19" s="203" t="str">
        <f t="shared" si="5"/>
        <v/>
      </c>
    </row>
    <row r="20" spans="1:30" s="204" customFormat="1" ht="30" customHeight="1" thickTop="1" thickBot="1">
      <c r="A20" s="197">
        <v>4501065356</v>
      </c>
      <c r="B20" s="197" t="s">
        <v>82</v>
      </c>
      <c r="C20" s="197" t="s">
        <v>83</v>
      </c>
      <c r="D20" s="190" t="str">
        <f t="shared" si="0"/>
        <v>Réclamer Réception</v>
      </c>
      <c r="E20" s="197">
        <v>5006665588</v>
      </c>
      <c r="F20" s="192" t="e">
        <f>IF(ISNUMBER(A20),VLOOKUP(A20,magasin!A:I,5,FALSE),"")</f>
        <v>#N/A</v>
      </c>
      <c r="G20" s="192">
        <v>41730</v>
      </c>
      <c r="H20" s="192"/>
      <c r="I20" s="205">
        <v>1519</v>
      </c>
      <c r="J20" s="195" t="str">
        <f t="shared" si="6"/>
        <v/>
      </c>
      <c r="K20" s="196" t="str">
        <f t="shared" si="7"/>
        <v/>
      </c>
      <c r="L20" s="190" t="e">
        <f t="shared" si="8"/>
        <v>#N/A</v>
      </c>
      <c r="M20" s="197"/>
      <c r="N20" s="192">
        <v>41726</v>
      </c>
      <c r="O20" s="192"/>
      <c r="P20" s="192">
        <v>41729</v>
      </c>
      <c r="Q20" s="195" t="str">
        <f t="shared" si="1"/>
        <v/>
      </c>
      <c r="R20" s="198" t="str">
        <f t="shared" si="2"/>
        <v/>
      </c>
      <c r="S20" s="197">
        <v>90</v>
      </c>
      <c r="T20" s="199" t="str">
        <f t="shared" si="9"/>
        <v/>
      </c>
      <c r="U20" s="200" t="str">
        <f t="shared" si="10"/>
        <v/>
      </c>
      <c r="V20" s="214"/>
      <c r="W20" s="118" t="str">
        <f t="shared" si="3"/>
        <v/>
      </c>
      <c r="X20" s="136"/>
      <c r="Y20" s="118" t="str">
        <f t="shared" si="4"/>
        <v/>
      </c>
      <c r="Z20" s="118" t="str">
        <f>IF(AND(ISNUMBER(X20),ISNUMBER(AA20),ISNUMBER(S20)),(AA20-X20)/S20,"")</f>
        <v/>
      </c>
      <c r="AA20" s="192"/>
      <c r="AB20" s="201"/>
      <c r="AC20" s="202" t="str">
        <f>IF(AND(ISNUMBER(F20),ISNUMBER(S20),ISNUMBER(AB20)),(AB20-F20)/S20,"")</f>
        <v/>
      </c>
      <c r="AD20" s="203" t="str">
        <f t="shared" si="5"/>
        <v/>
      </c>
    </row>
    <row r="21" spans="1:30" s="204" customFormat="1" ht="30" customHeight="1" thickTop="1" thickBot="1">
      <c r="A21" s="189" t="s">
        <v>84</v>
      </c>
      <c r="B21" s="189" t="s">
        <v>85</v>
      </c>
      <c r="C21" s="189" t="s">
        <v>86</v>
      </c>
      <c r="D21" s="190" t="str">
        <f t="shared" si="0"/>
        <v>Absence de Réception</v>
      </c>
      <c r="E21" s="191"/>
      <c r="F21" s="192" t="str">
        <f>IF(ISNUMBER(A21),VLOOKUP(A21,magasin!A:I,5,FALSE),"")</f>
        <v/>
      </c>
      <c r="G21" s="193"/>
      <c r="H21" s="193"/>
      <c r="I21" s="194">
        <v>157842</v>
      </c>
      <c r="J21" s="195" t="str">
        <f t="shared" si="6"/>
        <v/>
      </c>
      <c r="K21" s="196" t="str">
        <f t="shared" si="7"/>
        <v/>
      </c>
      <c r="L21" s="190" t="str">
        <f t="shared" si="8"/>
        <v>Facture Antidatée</v>
      </c>
      <c r="M21" s="197"/>
      <c r="N21" s="193">
        <v>41670</v>
      </c>
      <c r="O21" s="193"/>
      <c r="P21" s="193">
        <v>41677</v>
      </c>
      <c r="Q21" s="195" t="str">
        <f t="shared" si="1"/>
        <v/>
      </c>
      <c r="R21" s="198" t="str">
        <f t="shared" si="2"/>
        <v/>
      </c>
      <c r="S21" s="189">
        <v>90</v>
      </c>
      <c r="T21" s="199" t="str">
        <f t="shared" si="9"/>
        <v/>
      </c>
      <c r="U21" s="200" t="str">
        <f t="shared" si="10"/>
        <v/>
      </c>
      <c r="V21" s="214"/>
      <c r="W21" s="118" t="str">
        <f t="shared" si="3"/>
        <v/>
      </c>
      <c r="X21" s="136"/>
      <c r="Y21" s="118" t="str">
        <f t="shared" si="4"/>
        <v/>
      </c>
      <c r="Z21" s="118" t="str">
        <f>IF(AND(ISNUMBER(X21),ISNUMBER(AA21),ISNUMBER(S21)),(AA21-X21)/S21,"")</f>
        <v/>
      </c>
      <c r="AA21" s="192"/>
      <c r="AB21" s="201"/>
      <c r="AC21" s="202" t="str">
        <f>IF(AND(ISNUMBER(F21),ISNUMBER(S21),ISNUMBER(AB21)),(AB21-F21)/S21,"")</f>
        <v/>
      </c>
      <c r="AD21" s="203" t="str">
        <f t="shared" si="5"/>
        <v/>
      </c>
    </row>
    <row r="22" spans="1:30" s="204" customFormat="1" ht="30" customHeight="1" thickTop="1" thickBot="1">
      <c r="A22" s="197"/>
      <c r="B22" s="197"/>
      <c r="C22" s="197"/>
      <c r="D22" s="190" t="str">
        <f t="shared" si="0"/>
        <v>Absence de Réception</v>
      </c>
      <c r="E22" s="197"/>
      <c r="F22" s="192" t="str">
        <f>IF(ISNUMBER(A22),VLOOKUP(A22,magasin!A:I,5,FALSE),"")</f>
        <v/>
      </c>
      <c r="G22" s="192"/>
      <c r="H22" s="192"/>
      <c r="I22" s="205">
        <v>453582.64</v>
      </c>
      <c r="J22" s="195" t="str">
        <f t="shared" si="6"/>
        <v/>
      </c>
      <c r="K22" s="196" t="str">
        <f t="shared" si="7"/>
        <v/>
      </c>
      <c r="L22" s="190" t="str">
        <f t="shared" si="8"/>
        <v>Facture Antidatée</v>
      </c>
      <c r="M22" s="197"/>
      <c r="N22" s="192">
        <v>41670</v>
      </c>
      <c r="O22" s="192"/>
      <c r="P22" s="192">
        <v>41677</v>
      </c>
      <c r="Q22" s="195" t="str">
        <f t="shared" si="1"/>
        <v/>
      </c>
      <c r="R22" s="198" t="str">
        <f t="shared" si="2"/>
        <v/>
      </c>
      <c r="S22" s="197">
        <v>90</v>
      </c>
      <c r="T22" s="199" t="str">
        <f t="shared" si="9"/>
        <v/>
      </c>
      <c r="U22" s="200" t="str">
        <f t="shared" si="10"/>
        <v/>
      </c>
      <c r="V22" s="214"/>
      <c r="W22" s="118" t="str">
        <f t="shared" si="3"/>
        <v/>
      </c>
      <c r="X22" s="136"/>
      <c r="Y22" s="118" t="str">
        <f t="shared" si="4"/>
        <v/>
      </c>
      <c r="Z22" s="118" t="str">
        <f>IF(AND(ISNUMBER(X22),ISNUMBER(AA22),ISNUMBER(S22)),(AA22-X22)/S22,"")</f>
        <v/>
      </c>
      <c r="AA22" s="192"/>
      <c r="AB22" s="201"/>
      <c r="AC22" s="202" t="str">
        <f>IF(AND(ISNUMBER(F22),ISNUMBER(S22),ISNUMBER(AB22)),(AB22-F22)/S22,"")</f>
        <v/>
      </c>
      <c r="AD22" s="203" t="str">
        <f t="shared" si="5"/>
        <v/>
      </c>
    </row>
    <row r="23" spans="1:30" s="204" customFormat="1" ht="30" customHeight="1" thickTop="1" thickBot="1">
      <c r="A23" s="189"/>
      <c r="B23" s="189"/>
      <c r="C23" s="189"/>
      <c r="D23" s="190" t="str">
        <f t="shared" si="0"/>
        <v>Absence de Réception</v>
      </c>
      <c r="E23" s="191"/>
      <c r="F23" s="192" t="str">
        <f>IF(ISNUMBER(A23),VLOOKUP(A23,magasin!A:I,5,FALSE),"")</f>
        <v/>
      </c>
      <c r="G23" s="193"/>
      <c r="H23" s="193"/>
      <c r="I23" s="194">
        <v>11424.64</v>
      </c>
      <c r="J23" s="195" t="str">
        <f t="shared" si="6"/>
        <v/>
      </c>
      <c r="K23" s="196" t="str">
        <f t="shared" si="7"/>
        <v/>
      </c>
      <c r="L23" s="190" t="str">
        <f t="shared" si="8"/>
        <v>Facture Antidatée</v>
      </c>
      <c r="M23" s="197"/>
      <c r="N23" s="193">
        <v>41732</v>
      </c>
      <c r="O23" s="193"/>
      <c r="P23" s="193">
        <v>41736</v>
      </c>
      <c r="Q23" s="195" t="str">
        <f t="shared" si="1"/>
        <v/>
      </c>
      <c r="R23" s="198" t="str">
        <f t="shared" si="2"/>
        <v/>
      </c>
      <c r="S23" s="189">
        <v>90</v>
      </c>
      <c r="T23" s="199" t="str">
        <f t="shared" si="9"/>
        <v/>
      </c>
      <c r="U23" s="200" t="str">
        <f t="shared" si="10"/>
        <v/>
      </c>
      <c r="V23" s="214"/>
      <c r="W23" s="118" t="str">
        <f t="shared" si="3"/>
        <v/>
      </c>
      <c r="X23" s="136"/>
      <c r="Y23" s="118" t="str">
        <f t="shared" si="4"/>
        <v/>
      </c>
      <c r="Z23" s="118" t="str">
        <f>IF(AND(ISNUMBER(X23),ISNUMBER(AA23),ISNUMBER(S23)),(AA23-X23)/S23,"")</f>
        <v/>
      </c>
      <c r="AA23" s="192"/>
      <c r="AB23" s="201"/>
      <c r="AC23" s="202" t="str">
        <f>IF(AND(ISNUMBER(F23),ISNUMBER(S23),ISNUMBER(AB23)),(AB23-F23)/S23,"")</f>
        <v/>
      </c>
      <c r="AD23" s="203" t="str">
        <f t="shared" si="5"/>
        <v/>
      </c>
    </row>
    <row r="24" spans="1:30" s="204" customFormat="1" ht="30" customHeight="1" thickTop="1" thickBot="1">
      <c r="A24" s="197">
        <v>4501075101</v>
      </c>
      <c r="B24" s="197" t="s">
        <v>87</v>
      </c>
      <c r="C24" s="197" t="s">
        <v>88</v>
      </c>
      <c r="D24" s="190" t="str">
        <f t="shared" si="0"/>
        <v>Absence de Réception</v>
      </c>
      <c r="E24" s="197"/>
      <c r="F24" s="192" t="e">
        <f>IF(ISNUMBER(A24),VLOOKUP(A24,magasin!A:I,5,FALSE),"")</f>
        <v>#N/A</v>
      </c>
      <c r="G24" s="192"/>
      <c r="H24" s="192"/>
      <c r="I24" s="205">
        <v>24000</v>
      </c>
      <c r="J24" s="195" t="str">
        <f t="shared" si="6"/>
        <v/>
      </c>
      <c r="K24" s="196" t="str">
        <f t="shared" si="7"/>
        <v/>
      </c>
      <c r="L24" s="190" t="e">
        <f t="shared" si="8"/>
        <v>#N/A</v>
      </c>
      <c r="M24" s="197"/>
      <c r="N24" s="192">
        <v>41703</v>
      </c>
      <c r="O24" s="192"/>
      <c r="P24" s="192">
        <v>41739</v>
      </c>
      <c r="Q24" s="195" t="str">
        <f t="shared" si="1"/>
        <v/>
      </c>
      <c r="R24" s="198" t="str">
        <f t="shared" si="2"/>
        <v/>
      </c>
      <c r="S24" s="197">
        <v>30</v>
      </c>
      <c r="T24" s="199" t="str">
        <f t="shared" si="9"/>
        <v/>
      </c>
      <c r="U24" s="200" t="str">
        <f t="shared" si="10"/>
        <v/>
      </c>
      <c r="V24" s="214"/>
      <c r="W24" s="118" t="str">
        <f t="shared" si="3"/>
        <v/>
      </c>
      <c r="X24" s="136"/>
      <c r="Y24" s="118" t="str">
        <f t="shared" si="4"/>
        <v/>
      </c>
      <c r="Z24" s="118" t="str">
        <f>IF(AND(ISNUMBER(X24),ISNUMBER(AA24),ISNUMBER(S24)),(AA24-X24)/S24,"")</f>
        <v/>
      </c>
      <c r="AA24" s="192"/>
      <c r="AB24" s="201"/>
      <c r="AC24" s="202" t="str">
        <f>IF(AND(ISNUMBER(F24),ISNUMBER(S24),ISNUMBER(AB24)),(AB24-F24)/S24,"")</f>
        <v/>
      </c>
      <c r="AD24" s="203" t="str">
        <f t="shared" si="5"/>
        <v/>
      </c>
    </row>
    <row r="25" spans="1:30" s="204" customFormat="1" ht="30" customHeight="1" thickTop="1" thickBot="1">
      <c r="A25" s="189">
        <v>4501078113</v>
      </c>
      <c r="B25" s="189" t="s">
        <v>82</v>
      </c>
      <c r="C25" s="189" t="s">
        <v>62</v>
      </c>
      <c r="D25" s="190" t="str">
        <f t="shared" si="0"/>
        <v>Absence de Réception</v>
      </c>
      <c r="E25" s="191"/>
      <c r="F25" s="192" t="e">
        <f>IF(ISNUMBER(A25),VLOOKUP(A25,magasin!A:I,5,FALSE),"")</f>
        <v>#N/A</v>
      </c>
      <c r="G25" s="193"/>
      <c r="H25" s="193"/>
      <c r="I25" s="194">
        <v>25070</v>
      </c>
      <c r="J25" s="195" t="str">
        <f t="shared" si="6"/>
        <v/>
      </c>
      <c r="K25" s="196" t="str">
        <f t="shared" si="7"/>
        <v/>
      </c>
      <c r="L25" s="190" t="e">
        <f t="shared" si="8"/>
        <v>#N/A</v>
      </c>
      <c r="M25" s="197"/>
      <c r="N25" s="193">
        <v>41726</v>
      </c>
      <c r="O25" s="193"/>
      <c r="P25" s="193">
        <v>41729</v>
      </c>
      <c r="Q25" s="195" t="str">
        <f t="shared" si="1"/>
        <v/>
      </c>
      <c r="R25" s="198" t="str">
        <f t="shared" si="2"/>
        <v/>
      </c>
      <c r="S25" s="189">
        <v>90</v>
      </c>
      <c r="T25" s="199" t="str">
        <f t="shared" si="9"/>
        <v/>
      </c>
      <c r="U25" s="200" t="str">
        <f t="shared" si="10"/>
        <v/>
      </c>
      <c r="V25" s="214"/>
      <c r="W25" s="118" t="str">
        <f t="shared" si="3"/>
        <v/>
      </c>
      <c r="X25" s="136"/>
      <c r="Y25" s="118" t="str">
        <f t="shared" si="4"/>
        <v/>
      </c>
      <c r="Z25" s="118" t="str">
        <f>IF(AND(ISNUMBER(X25),ISNUMBER(AA25),ISNUMBER(S25)),(AA25-X25)/S25,"")</f>
        <v/>
      </c>
      <c r="AA25" s="192"/>
      <c r="AB25" s="201"/>
      <c r="AC25" s="202" t="str">
        <f>IF(AND(ISNUMBER(F25),ISNUMBER(S25),ISNUMBER(AB25)),(AB25-F25)/S25,"")</f>
        <v/>
      </c>
      <c r="AD25" s="203" t="str">
        <f t="shared" si="5"/>
        <v/>
      </c>
    </row>
    <row r="26" spans="1:30" s="204" customFormat="1" ht="30" customHeight="1" thickTop="1" thickBot="1">
      <c r="A26" s="197">
        <v>4501056858</v>
      </c>
      <c r="B26" s="197" t="s">
        <v>89</v>
      </c>
      <c r="C26" s="197" t="s">
        <v>83</v>
      </c>
      <c r="D26" s="190" t="str">
        <f t="shared" si="0"/>
        <v>Réclamer Réception</v>
      </c>
      <c r="E26" s="197">
        <v>5006655854</v>
      </c>
      <c r="F26" s="192" t="e">
        <f>IF(ISNUMBER(A26),VLOOKUP(A26,magasin!A:I,5,FALSE),"")</f>
        <v>#N/A</v>
      </c>
      <c r="G26" s="192">
        <v>41724</v>
      </c>
      <c r="H26" s="192"/>
      <c r="I26" s="205">
        <v>10006</v>
      </c>
      <c r="J26" s="195" t="str">
        <f t="shared" si="6"/>
        <v/>
      </c>
      <c r="K26" s="196" t="str">
        <f t="shared" si="7"/>
        <v/>
      </c>
      <c r="L26" s="190" t="e">
        <f t="shared" si="8"/>
        <v>#N/A</v>
      </c>
      <c r="M26" s="197"/>
      <c r="N26" s="192">
        <v>41719</v>
      </c>
      <c r="O26" s="192"/>
      <c r="P26" s="192">
        <v>41732</v>
      </c>
      <c r="Q26" s="195" t="str">
        <f t="shared" si="1"/>
        <v/>
      </c>
      <c r="R26" s="198" t="str">
        <f t="shared" si="2"/>
        <v/>
      </c>
      <c r="S26" s="197">
        <v>90</v>
      </c>
      <c r="T26" s="199" t="str">
        <f t="shared" si="9"/>
        <v/>
      </c>
      <c r="U26" s="200" t="str">
        <f t="shared" si="10"/>
        <v/>
      </c>
      <c r="V26" s="214"/>
      <c r="W26" s="118" t="str">
        <f t="shared" si="3"/>
        <v/>
      </c>
      <c r="X26" s="136"/>
      <c r="Y26" s="118" t="str">
        <f t="shared" si="4"/>
        <v/>
      </c>
      <c r="Z26" s="118" t="str">
        <f>IF(AND(ISNUMBER(X26),ISNUMBER(AA26),ISNUMBER(S26)),(AA26-X26)/S26,"")</f>
        <v/>
      </c>
      <c r="AA26" s="192"/>
      <c r="AB26" s="201"/>
      <c r="AC26" s="202" t="str">
        <f>IF(AND(ISNUMBER(F26),ISNUMBER(S26),ISNUMBER(AB26)),(AB26-F26)/S26,"")</f>
        <v/>
      </c>
      <c r="AD26" s="203" t="str">
        <f t="shared" si="5"/>
        <v/>
      </c>
    </row>
    <row r="27" spans="1:30" s="204" customFormat="1" ht="30" customHeight="1" thickTop="1" thickBot="1">
      <c r="A27" s="189">
        <v>4501025421</v>
      </c>
      <c r="B27" s="189" t="s">
        <v>90</v>
      </c>
      <c r="C27" s="189" t="s">
        <v>81</v>
      </c>
      <c r="D27" s="190" t="str">
        <f t="shared" si="0"/>
        <v>Absence de Réception</v>
      </c>
      <c r="E27" s="191"/>
      <c r="F27" s="192" t="e">
        <f>IF(ISNUMBER(A27),VLOOKUP(A27,magasin!A:I,5,FALSE),"")</f>
        <v>#N/A</v>
      </c>
      <c r="G27" s="193"/>
      <c r="H27" s="193"/>
      <c r="I27" s="194">
        <v>289750</v>
      </c>
      <c r="J27" s="195" t="str">
        <f t="shared" si="6"/>
        <v/>
      </c>
      <c r="K27" s="196" t="str">
        <f t="shared" si="7"/>
        <v/>
      </c>
      <c r="L27" s="190" t="e">
        <f t="shared" si="8"/>
        <v>#N/A</v>
      </c>
      <c r="M27" s="197"/>
      <c r="N27" s="193">
        <v>41660</v>
      </c>
      <c r="O27" s="193">
        <v>41674</v>
      </c>
      <c r="P27" s="193">
        <v>41677</v>
      </c>
      <c r="Q27" s="195">
        <f t="shared" si="1"/>
        <v>3.3333333333333333E-2</v>
      </c>
      <c r="R27" s="198">
        <f t="shared" si="2"/>
        <v>3</v>
      </c>
      <c r="S27" s="189">
        <v>90</v>
      </c>
      <c r="T27" s="199" t="str">
        <f t="shared" si="9"/>
        <v/>
      </c>
      <c r="U27" s="200" t="str">
        <f t="shared" si="10"/>
        <v/>
      </c>
      <c r="V27" s="214"/>
      <c r="W27" s="118" t="str">
        <f t="shared" si="3"/>
        <v/>
      </c>
      <c r="X27" s="136"/>
      <c r="Y27" s="118" t="str">
        <f t="shared" si="4"/>
        <v/>
      </c>
      <c r="Z27" s="118" t="str">
        <f>IF(AND(ISNUMBER(X27),ISNUMBER(AA27),ISNUMBER(S27)),(AA27-X27)/S27,"")</f>
        <v/>
      </c>
      <c r="AA27" s="192"/>
      <c r="AB27" s="201"/>
      <c r="AC27" s="202" t="str">
        <f>IF(AND(ISNUMBER(F27),ISNUMBER(S27),ISNUMBER(AB27)),(AB27-F27)/S27,"")</f>
        <v/>
      </c>
      <c r="AD27" s="203" t="str">
        <f t="shared" si="5"/>
        <v/>
      </c>
    </row>
    <row r="28" spans="1:30" s="204" customFormat="1" ht="30" customHeight="1" thickTop="1" thickBot="1">
      <c r="A28" s="197">
        <v>4501077052</v>
      </c>
      <c r="B28" s="197" t="s">
        <v>91</v>
      </c>
      <c r="C28" s="197" t="s">
        <v>92</v>
      </c>
      <c r="D28" s="190" t="str">
        <f t="shared" si="0"/>
        <v>Absence de Réception</v>
      </c>
      <c r="E28" s="197"/>
      <c r="F28" s="192" t="e">
        <f>IF(ISNUMBER(A28),VLOOKUP(A28,magasin!A:I,5,FALSE),"")</f>
        <v>#N/A</v>
      </c>
      <c r="G28" s="192"/>
      <c r="H28" s="192"/>
      <c r="I28" s="205">
        <v>66566</v>
      </c>
      <c r="J28" s="195" t="str">
        <f t="shared" si="6"/>
        <v/>
      </c>
      <c r="K28" s="196" t="str">
        <f t="shared" si="7"/>
        <v/>
      </c>
      <c r="L28" s="190" t="e">
        <f t="shared" si="8"/>
        <v>#N/A</v>
      </c>
      <c r="M28" s="197"/>
      <c r="N28" s="192">
        <v>41731</v>
      </c>
      <c r="O28" s="192"/>
      <c r="P28" s="192">
        <v>41736</v>
      </c>
      <c r="Q28" s="195" t="str">
        <f t="shared" si="1"/>
        <v/>
      </c>
      <c r="R28" s="198" t="str">
        <f t="shared" si="2"/>
        <v/>
      </c>
      <c r="S28" s="197">
        <v>90</v>
      </c>
      <c r="T28" s="199" t="str">
        <f t="shared" si="9"/>
        <v/>
      </c>
      <c r="U28" s="200" t="str">
        <f t="shared" si="10"/>
        <v/>
      </c>
      <c r="V28" s="214"/>
      <c r="W28" s="118" t="str">
        <f t="shared" si="3"/>
        <v/>
      </c>
      <c r="X28" s="136"/>
      <c r="Y28" s="118" t="str">
        <f t="shared" si="4"/>
        <v/>
      </c>
      <c r="Z28" s="118" t="str">
        <f>IF(AND(ISNUMBER(X28),ISNUMBER(AA28),ISNUMBER(S28)),(AA28-X28)/S28,"")</f>
        <v/>
      </c>
      <c r="AA28" s="192"/>
      <c r="AB28" s="201"/>
      <c r="AC28" s="202" t="str">
        <f>IF(AND(ISNUMBER(F28),ISNUMBER(S28),ISNUMBER(AB28)),(AB28-F28)/S28,"")</f>
        <v/>
      </c>
      <c r="AD28" s="203" t="str">
        <f t="shared" si="5"/>
        <v/>
      </c>
    </row>
    <row r="29" spans="1:30" s="204" customFormat="1" ht="30" customHeight="1" thickTop="1" thickBot="1">
      <c r="A29" s="189">
        <v>4501039543</v>
      </c>
      <c r="B29" s="189" t="s">
        <v>93</v>
      </c>
      <c r="C29" s="189" t="s">
        <v>62</v>
      </c>
      <c r="D29" s="190" t="str">
        <f t="shared" si="0"/>
        <v>Absence de Réception</v>
      </c>
      <c r="E29" s="191"/>
      <c r="F29" s="192" t="e">
        <f>IF(ISNUMBER(A29),VLOOKUP(A29,magasin!A:I,5,FALSE),"")</f>
        <v>#N/A</v>
      </c>
      <c r="G29" s="193"/>
      <c r="H29" s="193"/>
      <c r="I29" s="194">
        <v>38333.360000000001</v>
      </c>
      <c r="J29" s="195" t="str">
        <f t="shared" si="6"/>
        <v/>
      </c>
      <c r="K29" s="196" t="str">
        <f t="shared" si="7"/>
        <v/>
      </c>
      <c r="L29" s="190" t="e">
        <f t="shared" si="8"/>
        <v>#N/A</v>
      </c>
      <c r="M29" s="197"/>
      <c r="N29" s="193">
        <v>41680</v>
      </c>
      <c r="O29" s="193"/>
      <c r="P29" s="193">
        <v>41695</v>
      </c>
      <c r="Q29" s="195" t="str">
        <f t="shared" si="1"/>
        <v/>
      </c>
      <c r="R29" s="198" t="str">
        <f t="shared" si="2"/>
        <v/>
      </c>
      <c r="S29" s="189">
        <v>90</v>
      </c>
      <c r="T29" s="199" t="str">
        <f t="shared" si="9"/>
        <v/>
      </c>
      <c r="U29" s="200" t="str">
        <f t="shared" si="10"/>
        <v/>
      </c>
      <c r="V29" s="214"/>
      <c r="W29" s="118" t="str">
        <f t="shared" si="3"/>
        <v/>
      </c>
      <c r="X29" s="136"/>
      <c r="Y29" s="118" t="str">
        <f t="shared" si="4"/>
        <v/>
      </c>
      <c r="Z29" s="118" t="str">
        <f>IF(AND(ISNUMBER(X29),ISNUMBER(AA29),ISNUMBER(S29)),(AA29-X29)/S29,"")</f>
        <v/>
      </c>
      <c r="AA29" s="192"/>
      <c r="AB29" s="201"/>
      <c r="AC29" s="202" t="str">
        <f>IF(AND(ISNUMBER(F29),ISNUMBER(S29),ISNUMBER(AB29)),(AB29-F29)/S29,"")</f>
        <v/>
      </c>
      <c r="AD29" s="203" t="str">
        <f t="shared" si="5"/>
        <v/>
      </c>
    </row>
    <row r="30" spans="1:30" s="204" customFormat="1" ht="30" customHeight="1" thickTop="1" thickBot="1">
      <c r="A30" s="197"/>
      <c r="B30" s="197"/>
      <c r="C30" s="197"/>
      <c r="D30" s="190" t="str">
        <f t="shared" si="0"/>
        <v>Absence de Réception</v>
      </c>
      <c r="E30" s="197"/>
      <c r="F30" s="192" t="str">
        <f>IF(ISNUMBER(A30),VLOOKUP(A30,magasin!A:I,5,FALSE),"")</f>
        <v/>
      </c>
      <c r="G30" s="192"/>
      <c r="H30" s="192"/>
      <c r="I30" s="205">
        <v>19166.68</v>
      </c>
      <c r="J30" s="195" t="str">
        <f t="shared" si="6"/>
        <v/>
      </c>
      <c r="K30" s="196" t="str">
        <f t="shared" si="7"/>
        <v/>
      </c>
      <c r="L30" s="190" t="str">
        <f t="shared" si="8"/>
        <v>Facture Antidatée</v>
      </c>
      <c r="M30" s="197"/>
      <c r="N30" s="192">
        <v>41680</v>
      </c>
      <c r="O30" s="192"/>
      <c r="P30" s="192">
        <v>41695</v>
      </c>
      <c r="Q30" s="195" t="str">
        <f t="shared" si="1"/>
        <v/>
      </c>
      <c r="R30" s="198" t="str">
        <f t="shared" si="2"/>
        <v/>
      </c>
      <c r="S30" s="197">
        <v>90</v>
      </c>
      <c r="T30" s="199" t="str">
        <f t="shared" si="9"/>
        <v/>
      </c>
      <c r="U30" s="200" t="str">
        <f t="shared" si="10"/>
        <v/>
      </c>
      <c r="V30" s="214"/>
      <c r="W30" s="118" t="str">
        <f t="shared" si="3"/>
        <v/>
      </c>
      <c r="X30" s="136"/>
      <c r="Y30" s="118" t="str">
        <f t="shared" si="4"/>
        <v/>
      </c>
      <c r="Z30" s="118" t="str">
        <f>IF(AND(ISNUMBER(X30),ISNUMBER(AA30),ISNUMBER(S30)),(AA30-X30)/S30,"")</f>
        <v/>
      </c>
      <c r="AA30" s="192"/>
      <c r="AB30" s="201"/>
      <c r="AC30" s="202" t="str">
        <f>IF(AND(ISNUMBER(F30),ISNUMBER(S30),ISNUMBER(AB30)),(AB30-F30)/S30,"")</f>
        <v/>
      </c>
      <c r="AD30" s="203" t="str">
        <f t="shared" si="5"/>
        <v/>
      </c>
    </row>
    <row r="31" spans="1:30" s="204" customFormat="1" ht="30" customHeight="1" thickTop="1" thickBot="1">
      <c r="A31" s="189">
        <v>4501054170</v>
      </c>
      <c r="B31" s="189" t="s">
        <v>94</v>
      </c>
      <c r="C31" s="189" t="s">
        <v>62</v>
      </c>
      <c r="D31" s="190" t="str">
        <f t="shared" si="0"/>
        <v>Absence de Réception</v>
      </c>
      <c r="E31" s="191"/>
      <c r="F31" s="192" t="e">
        <f>IF(ISNUMBER(A31),VLOOKUP(A31,magasin!A:I,5,FALSE),"")</f>
        <v>#N/A</v>
      </c>
      <c r="G31" s="193"/>
      <c r="H31" s="193"/>
      <c r="I31" s="194">
        <v>95000</v>
      </c>
      <c r="J31" s="195" t="str">
        <f t="shared" si="6"/>
        <v/>
      </c>
      <c r="K31" s="196" t="str">
        <f t="shared" si="7"/>
        <v/>
      </c>
      <c r="L31" s="190" t="e">
        <f t="shared" si="8"/>
        <v>#N/A</v>
      </c>
      <c r="M31" s="197"/>
      <c r="N31" s="193">
        <v>41639</v>
      </c>
      <c r="O31" s="193"/>
      <c r="P31" s="193">
        <v>41649</v>
      </c>
      <c r="Q31" s="195" t="str">
        <f t="shared" si="1"/>
        <v/>
      </c>
      <c r="R31" s="198" t="str">
        <f t="shared" si="2"/>
        <v/>
      </c>
      <c r="S31" s="189">
        <v>90</v>
      </c>
      <c r="T31" s="199" t="str">
        <f t="shared" si="9"/>
        <v/>
      </c>
      <c r="U31" s="200" t="str">
        <f t="shared" si="10"/>
        <v/>
      </c>
      <c r="V31" s="214"/>
      <c r="W31" s="118" t="str">
        <f t="shared" si="3"/>
        <v/>
      </c>
      <c r="X31" s="136"/>
      <c r="Y31" s="118" t="str">
        <f t="shared" si="4"/>
        <v/>
      </c>
      <c r="Z31" s="118" t="str">
        <f>IF(AND(ISNUMBER(X31),ISNUMBER(AA31),ISNUMBER(S31)),(AA31-X31)/S31,"")</f>
        <v/>
      </c>
      <c r="AA31" s="192"/>
      <c r="AB31" s="201"/>
      <c r="AC31" s="202" t="str">
        <f>IF(AND(ISNUMBER(F31),ISNUMBER(S31),ISNUMBER(AB31)),(AB31-F31)/S31,"")</f>
        <v/>
      </c>
      <c r="AD31" s="203" t="str">
        <f t="shared" si="5"/>
        <v/>
      </c>
    </row>
    <row r="32" spans="1:30" s="204" customFormat="1" ht="30" customHeight="1" thickTop="1" thickBot="1">
      <c r="A32" s="197">
        <v>4501061176</v>
      </c>
      <c r="B32" s="197" t="s">
        <v>95</v>
      </c>
      <c r="C32" s="197" t="s">
        <v>62</v>
      </c>
      <c r="D32" s="190" t="str">
        <f t="shared" si="0"/>
        <v>OK</v>
      </c>
      <c r="E32" s="197">
        <v>1000214676</v>
      </c>
      <c r="F32" s="192" t="e">
        <f>IF(ISNUMBER(A32),VLOOKUP(A32,magasin!A:I,5,FALSE),"")</f>
        <v>#N/A</v>
      </c>
      <c r="G32" s="192">
        <v>41737</v>
      </c>
      <c r="H32" s="192">
        <v>41740</v>
      </c>
      <c r="I32" s="205">
        <v>17000</v>
      </c>
      <c r="J32" s="195" t="str">
        <f t="shared" si="6"/>
        <v/>
      </c>
      <c r="K32" s="196" t="str">
        <f t="shared" si="7"/>
        <v/>
      </c>
      <c r="L32" s="190" t="e">
        <f t="shared" si="8"/>
        <v>#N/A</v>
      </c>
      <c r="M32" s="197"/>
      <c r="N32" s="192">
        <v>41715</v>
      </c>
      <c r="O32" s="192">
        <v>41718</v>
      </c>
      <c r="P32" s="192">
        <v>41722</v>
      </c>
      <c r="Q32" s="195">
        <f t="shared" si="1"/>
        <v>4.4444444444444446E-2</v>
      </c>
      <c r="R32" s="198">
        <f t="shared" si="2"/>
        <v>4</v>
      </c>
      <c r="S32" s="197">
        <v>90</v>
      </c>
      <c r="T32" s="199" t="str">
        <f t="shared" si="9"/>
        <v/>
      </c>
      <c r="U32" s="200" t="str">
        <f t="shared" si="10"/>
        <v/>
      </c>
      <c r="V32" s="214"/>
      <c r="W32" s="118" t="str">
        <f t="shared" si="3"/>
        <v/>
      </c>
      <c r="X32" s="136"/>
      <c r="Y32" s="118" t="str">
        <f t="shared" si="4"/>
        <v/>
      </c>
      <c r="Z32" s="118" t="str">
        <f>IF(AND(ISNUMBER(X32),ISNUMBER(AA32),ISNUMBER(S32)),(AA32-X32)/S32,"")</f>
        <v/>
      </c>
      <c r="AA32" s="192"/>
      <c r="AB32" s="201"/>
      <c r="AC32" s="202" t="str">
        <f>IF(AND(ISNUMBER(F32),ISNUMBER(S32),ISNUMBER(AB32)),(AB32-F32)/S32,"")</f>
        <v/>
      </c>
      <c r="AD32" s="203" t="str">
        <f t="shared" si="5"/>
        <v/>
      </c>
    </row>
    <row r="33" spans="1:30" s="204" customFormat="1" ht="30" customHeight="1" thickTop="1" thickBot="1">
      <c r="A33" s="189">
        <v>4501042495</v>
      </c>
      <c r="B33" s="189" t="s">
        <v>96</v>
      </c>
      <c r="C33" s="189" t="s">
        <v>97</v>
      </c>
      <c r="D33" s="190" t="str">
        <f t="shared" si="0"/>
        <v>Absence de Réception</v>
      </c>
      <c r="E33" s="191"/>
      <c r="F33" s="192" t="e">
        <f>IF(ISNUMBER(A33),VLOOKUP(A33,magasin!A:I,5,FALSE),"")</f>
        <v>#N/A</v>
      </c>
      <c r="G33" s="193"/>
      <c r="H33" s="193"/>
      <c r="I33" s="194">
        <v>2752</v>
      </c>
      <c r="J33" s="195" t="str">
        <f t="shared" si="6"/>
        <v/>
      </c>
      <c r="K33" s="196" t="str">
        <f t="shared" si="7"/>
        <v/>
      </c>
      <c r="L33" s="190" t="e">
        <f t="shared" si="8"/>
        <v>#N/A</v>
      </c>
      <c r="M33" s="197"/>
      <c r="N33" s="193">
        <v>41633</v>
      </c>
      <c r="O33" s="193"/>
      <c r="P33" s="193">
        <v>41739</v>
      </c>
      <c r="Q33" s="195" t="str">
        <f t="shared" si="1"/>
        <v/>
      </c>
      <c r="R33" s="198" t="str">
        <f t="shared" si="2"/>
        <v/>
      </c>
      <c r="S33" s="189">
        <v>90</v>
      </c>
      <c r="T33" s="199" t="str">
        <f t="shared" si="9"/>
        <v/>
      </c>
      <c r="U33" s="200" t="str">
        <f t="shared" si="10"/>
        <v/>
      </c>
      <c r="V33" s="214"/>
      <c r="W33" s="118" t="str">
        <f t="shared" si="3"/>
        <v/>
      </c>
      <c r="X33" s="136"/>
      <c r="Y33" s="118" t="str">
        <f t="shared" si="4"/>
        <v/>
      </c>
      <c r="Z33" s="118" t="str">
        <f>IF(AND(ISNUMBER(X33),ISNUMBER(AA33),ISNUMBER(S33)),(AA33-X33)/S33,"")</f>
        <v/>
      </c>
      <c r="AA33" s="192"/>
      <c r="AB33" s="201"/>
      <c r="AC33" s="202" t="str">
        <f>IF(AND(ISNUMBER(F33),ISNUMBER(S33),ISNUMBER(AB33)),(AB33-F33)/S33,"")</f>
        <v/>
      </c>
      <c r="AD33" s="203" t="str">
        <f t="shared" si="5"/>
        <v/>
      </c>
    </row>
    <row r="34" spans="1:30" s="204" customFormat="1" ht="30" customHeight="1" thickTop="1" thickBot="1">
      <c r="A34" s="197">
        <v>4501062299</v>
      </c>
      <c r="B34" s="197" t="s">
        <v>98</v>
      </c>
      <c r="C34" s="197" t="s">
        <v>99</v>
      </c>
      <c r="D34" s="190" t="str">
        <f t="shared" si="0"/>
        <v>Absence de Réception</v>
      </c>
      <c r="E34" s="197"/>
      <c r="F34" s="192" t="e">
        <f>IF(ISNUMBER(A34),VLOOKUP(A34,magasin!A:I,5,FALSE),"")</f>
        <v>#N/A</v>
      </c>
      <c r="G34" s="192"/>
      <c r="H34" s="192"/>
      <c r="I34" s="205">
        <v>22892</v>
      </c>
      <c r="J34" s="195" t="str">
        <f t="shared" si="6"/>
        <v/>
      </c>
      <c r="K34" s="196" t="str">
        <f t="shared" si="7"/>
        <v/>
      </c>
      <c r="L34" s="190" t="e">
        <f t="shared" si="8"/>
        <v>#N/A</v>
      </c>
      <c r="M34" s="197"/>
      <c r="N34" s="192">
        <v>41694</v>
      </c>
      <c r="O34" s="192">
        <v>41723</v>
      </c>
      <c r="P34" s="192">
        <v>41725</v>
      </c>
      <c r="Q34" s="195">
        <f t="shared" si="1"/>
        <v>2.2222222222222223E-2</v>
      </c>
      <c r="R34" s="198">
        <f t="shared" si="2"/>
        <v>2</v>
      </c>
      <c r="S34" s="197">
        <v>90</v>
      </c>
      <c r="T34" s="199" t="str">
        <f t="shared" si="9"/>
        <v/>
      </c>
      <c r="U34" s="200" t="str">
        <f t="shared" si="10"/>
        <v/>
      </c>
      <c r="V34" s="214"/>
      <c r="W34" s="118" t="str">
        <f t="shared" si="3"/>
        <v/>
      </c>
      <c r="X34" s="136"/>
      <c r="Y34" s="118" t="str">
        <f t="shared" si="4"/>
        <v/>
      </c>
      <c r="Z34" s="118" t="str">
        <f>IF(AND(ISNUMBER(X34),ISNUMBER(AA34),ISNUMBER(S34)),(AA34-X34)/S34,"")</f>
        <v/>
      </c>
      <c r="AA34" s="192"/>
      <c r="AB34" s="201"/>
      <c r="AC34" s="202" t="str">
        <f>IF(AND(ISNUMBER(F34),ISNUMBER(S34),ISNUMBER(AB34)),(AB34-F34)/S34,"")</f>
        <v/>
      </c>
      <c r="AD34" s="203" t="str">
        <f t="shared" si="5"/>
        <v/>
      </c>
    </row>
    <row r="35" spans="1:30" s="204" customFormat="1" ht="30" customHeight="1" thickTop="1" thickBot="1">
      <c r="A35" s="189">
        <v>4501055046</v>
      </c>
      <c r="B35" s="189" t="s">
        <v>70</v>
      </c>
      <c r="C35" s="189" t="s">
        <v>83</v>
      </c>
      <c r="D35" s="190" t="str">
        <f t="shared" si="0"/>
        <v>Réclamer Réception</v>
      </c>
      <c r="E35" s="191">
        <v>5006631482</v>
      </c>
      <c r="F35" s="192" t="e">
        <f>IF(ISNUMBER(A35),VLOOKUP(A35,magasin!A:I,5,FALSE),"")</f>
        <v>#N/A</v>
      </c>
      <c r="G35" s="193">
        <v>41722</v>
      </c>
      <c r="H35" s="193"/>
      <c r="I35" s="194">
        <v>6476.23</v>
      </c>
      <c r="J35" s="195" t="str">
        <f t="shared" si="6"/>
        <v/>
      </c>
      <c r="K35" s="196" t="str">
        <f t="shared" si="7"/>
        <v/>
      </c>
      <c r="L35" s="190" t="e">
        <f t="shared" si="8"/>
        <v>#N/A</v>
      </c>
      <c r="M35" s="197"/>
      <c r="N35" s="193">
        <v>41670</v>
      </c>
      <c r="O35" s="193"/>
      <c r="P35" s="193">
        <v>41673</v>
      </c>
      <c r="Q35" s="195" t="str">
        <f t="shared" si="1"/>
        <v/>
      </c>
      <c r="R35" s="198" t="str">
        <f t="shared" si="2"/>
        <v/>
      </c>
      <c r="S35" s="189">
        <v>90</v>
      </c>
      <c r="T35" s="199" t="str">
        <f t="shared" si="9"/>
        <v/>
      </c>
      <c r="U35" s="200" t="str">
        <f t="shared" si="10"/>
        <v/>
      </c>
      <c r="V35" s="214"/>
      <c r="W35" s="118" t="str">
        <f t="shared" si="3"/>
        <v/>
      </c>
      <c r="X35" s="136"/>
      <c r="Y35" s="118" t="str">
        <f t="shared" si="4"/>
        <v/>
      </c>
      <c r="Z35" s="118" t="str">
        <f>IF(AND(ISNUMBER(X35),ISNUMBER(AA35),ISNUMBER(S35)),(AA35-X35)/S35,"")</f>
        <v/>
      </c>
      <c r="AA35" s="192"/>
      <c r="AB35" s="201"/>
      <c r="AC35" s="202" t="str">
        <f>IF(AND(ISNUMBER(F35),ISNUMBER(S35),ISNUMBER(AB35)),(AB35-F35)/S35,"")</f>
        <v/>
      </c>
      <c r="AD35" s="203" t="str">
        <f t="shared" si="5"/>
        <v/>
      </c>
    </row>
    <row r="36" spans="1:30" s="204" customFormat="1" ht="30" customHeight="1" thickTop="1" thickBot="1">
      <c r="A36" s="197">
        <v>4501077739</v>
      </c>
      <c r="B36" s="197" t="s">
        <v>100</v>
      </c>
      <c r="C36" s="197" t="s">
        <v>81</v>
      </c>
      <c r="D36" s="190" t="str">
        <f t="shared" si="0"/>
        <v>Réclamer Réception</v>
      </c>
      <c r="E36" s="197">
        <v>1000214848</v>
      </c>
      <c r="F36" s="192" t="e">
        <f>IF(ISNUMBER(A36),VLOOKUP(A36,magasin!A:I,5,FALSE),"")</f>
        <v>#N/A</v>
      </c>
      <c r="G36" s="192">
        <v>41738</v>
      </c>
      <c r="H36" s="192"/>
      <c r="I36" s="205">
        <v>24776</v>
      </c>
      <c r="J36" s="195" t="str">
        <f t="shared" si="6"/>
        <v/>
      </c>
      <c r="K36" s="196" t="str">
        <f t="shared" si="7"/>
        <v/>
      </c>
      <c r="L36" s="190" t="e">
        <f t="shared" si="8"/>
        <v>#N/A</v>
      </c>
      <c r="M36" s="197"/>
      <c r="N36" s="192">
        <v>41736</v>
      </c>
      <c r="O36" s="192"/>
      <c r="P36" s="192">
        <v>41739</v>
      </c>
      <c r="Q36" s="195" t="str">
        <f t="shared" si="1"/>
        <v/>
      </c>
      <c r="R36" s="198" t="str">
        <f t="shared" si="2"/>
        <v/>
      </c>
      <c r="S36" s="197">
        <v>90</v>
      </c>
      <c r="T36" s="199" t="str">
        <f t="shared" si="9"/>
        <v/>
      </c>
      <c r="U36" s="200" t="str">
        <f t="shared" si="10"/>
        <v/>
      </c>
      <c r="V36" s="214"/>
      <c r="W36" s="118" t="str">
        <f t="shared" si="3"/>
        <v/>
      </c>
      <c r="X36" s="136"/>
      <c r="Y36" s="118" t="str">
        <f t="shared" si="4"/>
        <v/>
      </c>
      <c r="Z36" s="118" t="str">
        <f>IF(AND(ISNUMBER(X36),ISNUMBER(AA36),ISNUMBER(S36)),(AA36-X36)/S36,"")</f>
        <v/>
      </c>
      <c r="AA36" s="192"/>
      <c r="AB36" s="201"/>
      <c r="AC36" s="202" t="str">
        <f>IF(AND(ISNUMBER(F36),ISNUMBER(S36),ISNUMBER(AB36)),(AB36-F36)/S36,"")</f>
        <v/>
      </c>
      <c r="AD36" s="203" t="str">
        <f t="shared" si="5"/>
        <v/>
      </c>
    </row>
    <row r="37" spans="1:30" s="204" customFormat="1" ht="30" customHeight="1" thickTop="1" thickBot="1">
      <c r="A37" s="189">
        <v>4501032940</v>
      </c>
      <c r="B37" s="189" t="s">
        <v>100</v>
      </c>
      <c r="C37" s="189" t="s">
        <v>71</v>
      </c>
      <c r="D37" s="190" t="str">
        <f t="shared" si="0"/>
        <v>Réclamer Réception</v>
      </c>
      <c r="E37" s="191">
        <v>1000214860</v>
      </c>
      <c r="F37" s="192" t="e">
        <f>IF(ISNUMBER(A37),VLOOKUP(A37,magasin!A:I,5,FALSE),"")</f>
        <v>#N/A</v>
      </c>
      <c r="G37" s="193">
        <v>41738</v>
      </c>
      <c r="H37" s="193"/>
      <c r="I37" s="194">
        <v>94316</v>
      </c>
      <c r="J37" s="195" t="str">
        <f t="shared" si="6"/>
        <v/>
      </c>
      <c r="K37" s="196" t="str">
        <f t="shared" si="7"/>
        <v/>
      </c>
      <c r="L37" s="190" t="e">
        <f t="shared" si="8"/>
        <v>#N/A</v>
      </c>
      <c r="M37" s="197"/>
      <c r="N37" s="193">
        <v>41736</v>
      </c>
      <c r="O37" s="193"/>
      <c r="P37" s="193">
        <v>41739</v>
      </c>
      <c r="Q37" s="195" t="str">
        <f t="shared" si="1"/>
        <v/>
      </c>
      <c r="R37" s="198" t="str">
        <f t="shared" si="2"/>
        <v/>
      </c>
      <c r="S37" s="189">
        <v>90</v>
      </c>
      <c r="T37" s="199" t="str">
        <f t="shared" si="9"/>
        <v/>
      </c>
      <c r="U37" s="200" t="str">
        <f t="shared" si="10"/>
        <v/>
      </c>
      <c r="V37" s="214"/>
      <c r="W37" s="118" t="str">
        <f t="shared" si="3"/>
        <v/>
      </c>
      <c r="X37" s="136"/>
      <c r="Y37" s="118" t="str">
        <f t="shared" si="4"/>
        <v/>
      </c>
      <c r="Z37" s="118" t="str">
        <f>IF(AND(ISNUMBER(X37),ISNUMBER(AA37),ISNUMBER(S37)),(AA37-X37)/S37,"")</f>
        <v/>
      </c>
      <c r="AA37" s="192"/>
      <c r="AB37" s="201"/>
      <c r="AC37" s="202" t="str">
        <f>IF(AND(ISNUMBER(F37),ISNUMBER(S37),ISNUMBER(AB37)),(AB37-F37)/S37,"")</f>
        <v/>
      </c>
      <c r="AD37" s="203" t="str">
        <f t="shared" si="5"/>
        <v/>
      </c>
    </row>
    <row r="38" spans="1:30" s="204" customFormat="1" ht="30" customHeight="1" thickTop="1" thickBot="1">
      <c r="A38" s="197">
        <v>4501009173</v>
      </c>
      <c r="B38" s="197" t="s">
        <v>100</v>
      </c>
      <c r="C38" s="197" t="s">
        <v>101</v>
      </c>
      <c r="D38" s="190" t="str">
        <f t="shared" si="0"/>
        <v>Réclamer Réception</v>
      </c>
      <c r="E38" s="197">
        <v>1000214849</v>
      </c>
      <c r="F38" s="192" t="e">
        <f>IF(ISNUMBER(A38),VLOOKUP(A38,magasin!A:I,5,FALSE),"")</f>
        <v>#N/A</v>
      </c>
      <c r="G38" s="192">
        <v>41738</v>
      </c>
      <c r="H38" s="192"/>
      <c r="I38" s="205">
        <v>25000</v>
      </c>
      <c r="J38" s="195" t="str">
        <f t="shared" si="6"/>
        <v/>
      </c>
      <c r="K38" s="196" t="str">
        <f t="shared" si="7"/>
        <v/>
      </c>
      <c r="L38" s="190" t="e">
        <f t="shared" si="8"/>
        <v>#N/A</v>
      </c>
      <c r="M38" s="197"/>
      <c r="N38" s="192">
        <v>41736</v>
      </c>
      <c r="O38" s="192"/>
      <c r="P38" s="192">
        <v>41739</v>
      </c>
      <c r="Q38" s="195" t="str">
        <f t="shared" si="1"/>
        <v/>
      </c>
      <c r="R38" s="198" t="str">
        <f t="shared" si="2"/>
        <v/>
      </c>
      <c r="S38" s="197">
        <v>90</v>
      </c>
      <c r="T38" s="199" t="str">
        <f t="shared" si="9"/>
        <v/>
      </c>
      <c r="U38" s="200" t="str">
        <f t="shared" si="10"/>
        <v/>
      </c>
      <c r="V38" s="214"/>
      <c r="W38" s="118" t="str">
        <f t="shared" si="3"/>
        <v/>
      </c>
      <c r="X38" s="136"/>
      <c r="Y38" s="118" t="str">
        <f t="shared" si="4"/>
        <v/>
      </c>
      <c r="Z38" s="118" t="str">
        <f>IF(AND(ISNUMBER(X38),ISNUMBER(AA38),ISNUMBER(S38)),(AA38-X38)/S38,"")</f>
        <v/>
      </c>
      <c r="AA38" s="192"/>
      <c r="AB38" s="201"/>
      <c r="AC38" s="202" t="str">
        <f>IF(AND(ISNUMBER(F38),ISNUMBER(S38),ISNUMBER(AB38)),(AB38-F38)/S38,"")</f>
        <v/>
      </c>
      <c r="AD38" s="203" t="str">
        <f t="shared" si="5"/>
        <v/>
      </c>
    </row>
    <row r="39" spans="1:30" s="204" customFormat="1" ht="30" customHeight="1" thickTop="1" thickBot="1">
      <c r="A39" s="189">
        <v>4501081526</v>
      </c>
      <c r="B39" s="189" t="s">
        <v>102</v>
      </c>
      <c r="C39" s="189" t="s">
        <v>103</v>
      </c>
      <c r="D39" s="190" t="str">
        <f t="shared" si="0"/>
        <v>Réclamer Réception</v>
      </c>
      <c r="E39" s="191">
        <v>5006667928</v>
      </c>
      <c r="F39" s="192">
        <f>IF(ISNUMBER(A39),VLOOKUP(A39,magasin!A:I,5,FALSE),"")</f>
        <v>41736</v>
      </c>
      <c r="G39" s="193">
        <v>41736</v>
      </c>
      <c r="H39" s="193"/>
      <c r="I39" s="194">
        <v>790</v>
      </c>
      <c r="J39" s="195" t="str">
        <f t="shared" si="6"/>
        <v/>
      </c>
      <c r="K39" s="196" t="str">
        <f t="shared" si="7"/>
        <v/>
      </c>
      <c r="L39" s="190" t="str">
        <f t="shared" si="8"/>
        <v>Facture Antidatée</v>
      </c>
      <c r="M39" s="197"/>
      <c r="N39" s="193">
        <v>41733</v>
      </c>
      <c r="O39" s="193"/>
      <c r="P39" s="193">
        <v>41736</v>
      </c>
      <c r="Q39" s="195" t="str">
        <f t="shared" si="1"/>
        <v/>
      </c>
      <c r="R39" s="198" t="str">
        <f t="shared" si="2"/>
        <v/>
      </c>
      <c r="S39" s="189">
        <v>90</v>
      </c>
      <c r="T39" s="199">
        <f t="shared" si="9"/>
        <v>41826</v>
      </c>
      <c r="U39" s="200">
        <f t="shared" ca="1" si="10"/>
        <v>79</v>
      </c>
      <c r="V39" s="214"/>
      <c r="W39" s="118" t="str">
        <f t="shared" si="3"/>
        <v/>
      </c>
      <c r="X39" s="136"/>
      <c r="Y39" s="118" t="str">
        <f t="shared" si="4"/>
        <v/>
      </c>
      <c r="Z39" s="118" t="str">
        <f>IF(AND(ISNUMBER(X39),ISNUMBER(AA39),ISNUMBER(S39)),(AA39-X39)/S39,"")</f>
        <v/>
      </c>
      <c r="AA39" s="192"/>
      <c r="AB39" s="201"/>
      <c r="AC39" s="202" t="str">
        <f>IF(AND(ISNUMBER(F39),ISNUMBER(S39),ISNUMBER(AB39)),(AB39-F39)/S39,"")</f>
        <v/>
      </c>
      <c r="AD39" s="203" t="str">
        <f t="shared" si="5"/>
        <v/>
      </c>
    </row>
    <row r="40" spans="1:30" s="204" customFormat="1" ht="30" customHeight="1" thickTop="1" thickBot="1">
      <c r="A40" s="197">
        <v>4501039262</v>
      </c>
      <c r="B40" s="197" t="s">
        <v>104</v>
      </c>
      <c r="C40" s="197" t="s">
        <v>105</v>
      </c>
      <c r="D40" s="190" t="str">
        <f t="shared" si="0"/>
        <v>Réclamer Réception</v>
      </c>
      <c r="E40" s="197">
        <v>1000212686</v>
      </c>
      <c r="F40" s="192" t="e">
        <f>IF(ISNUMBER(A40),VLOOKUP(A40,magasin!A:I,5,FALSE),"")</f>
        <v>#N/A</v>
      </c>
      <c r="G40" s="192">
        <v>41715</v>
      </c>
      <c r="H40" s="192"/>
      <c r="I40" s="205">
        <v>30480.49</v>
      </c>
      <c r="J40" s="195" t="str">
        <f t="shared" si="6"/>
        <v/>
      </c>
      <c r="K40" s="196" t="str">
        <f t="shared" si="7"/>
        <v/>
      </c>
      <c r="L40" s="190" t="e">
        <f t="shared" si="8"/>
        <v>#N/A</v>
      </c>
      <c r="M40" s="197"/>
      <c r="N40" s="192">
        <v>41725</v>
      </c>
      <c r="O40" s="192">
        <v>41733</v>
      </c>
      <c r="P40" s="192">
        <v>41736</v>
      </c>
      <c r="Q40" s="195">
        <f t="shared" si="1"/>
        <v>3.3333333333333333E-2</v>
      </c>
      <c r="R40" s="198">
        <f t="shared" si="2"/>
        <v>3</v>
      </c>
      <c r="S40" s="197">
        <v>90</v>
      </c>
      <c r="T40" s="199" t="str">
        <f t="shared" si="9"/>
        <v/>
      </c>
      <c r="U40" s="200" t="str">
        <f t="shared" si="10"/>
        <v/>
      </c>
      <c r="V40" s="214"/>
      <c r="W40" s="118" t="str">
        <f t="shared" si="3"/>
        <v/>
      </c>
      <c r="X40" s="136"/>
      <c r="Y40" s="118" t="str">
        <f t="shared" si="4"/>
        <v/>
      </c>
      <c r="Z40" s="118" t="str">
        <f>IF(AND(ISNUMBER(X40),ISNUMBER(AA40),ISNUMBER(S40)),(AA40-X40)/S40,"")</f>
        <v/>
      </c>
      <c r="AA40" s="192"/>
      <c r="AB40" s="201"/>
      <c r="AC40" s="202" t="str">
        <f>IF(AND(ISNUMBER(F40),ISNUMBER(S40),ISNUMBER(AB40)),(AB40-F40)/S40,"")</f>
        <v/>
      </c>
      <c r="AD40" s="203" t="str">
        <f t="shared" si="5"/>
        <v/>
      </c>
    </row>
    <row r="41" spans="1:30" s="204" customFormat="1" ht="30" customHeight="1" thickTop="1" thickBot="1">
      <c r="A41" s="189"/>
      <c r="B41" s="189"/>
      <c r="C41" s="189"/>
      <c r="D41" s="190" t="str">
        <f t="shared" si="0"/>
        <v>Réclamer Réception</v>
      </c>
      <c r="E41" s="191">
        <v>1000213099</v>
      </c>
      <c r="F41" s="192" t="str">
        <f>IF(ISNUMBER(A41),VLOOKUP(A41,magasin!A:I,5,FALSE),"")</f>
        <v/>
      </c>
      <c r="G41" s="193">
        <v>41722</v>
      </c>
      <c r="H41" s="193"/>
      <c r="I41" s="194">
        <v>30480.49</v>
      </c>
      <c r="J41" s="195" t="str">
        <f t="shared" si="6"/>
        <v/>
      </c>
      <c r="K41" s="196" t="str">
        <f t="shared" si="7"/>
        <v/>
      </c>
      <c r="L41" s="190" t="str">
        <f t="shared" si="8"/>
        <v>Facture Antidatée</v>
      </c>
      <c r="M41" s="197"/>
      <c r="N41" s="193">
        <v>41726</v>
      </c>
      <c r="O41" s="193">
        <v>41733</v>
      </c>
      <c r="P41" s="193">
        <v>41736</v>
      </c>
      <c r="Q41" s="195">
        <f t="shared" si="1"/>
        <v>3.3333333333333333E-2</v>
      </c>
      <c r="R41" s="198">
        <f t="shared" si="2"/>
        <v>3</v>
      </c>
      <c r="S41" s="189">
        <v>90</v>
      </c>
      <c r="T41" s="199" t="str">
        <f t="shared" si="9"/>
        <v/>
      </c>
      <c r="U41" s="200" t="str">
        <f t="shared" si="10"/>
        <v/>
      </c>
      <c r="V41" s="214"/>
      <c r="W41" s="118" t="str">
        <f t="shared" si="3"/>
        <v/>
      </c>
      <c r="X41" s="136"/>
      <c r="Y41" s="118" t="str">
        <f t="shared" si="4"/>
        <v/>
      </c>
      <c r="Z41" s="118" t="str">
        <f>IF(AND(ISNUMBER(X41),ISNUMBER(AA41),ISNUMBER(S41)),(AA41-X41)/S41,"")</f>
        <v/>
      </c>
      <c r="AA41" s="192"/>
      <c r="AB41" s="201"/>
      <c r="AC41" s="202" t="str">
        <f>IF(AND(ISNUMBER(F41),ISNUMBER(S41),ISNUMBER(AB41)),(AB41-F41)/S41,"")</f>
        <v/>
      </c>
      <c r="AD41" s="203" t="str">
        <f t="shared" si="5"/>
        <v/>
      </c>
    </row>
    <row r="42" spans="1:30" s="204" customFormat="1" ht="30" customHeight="1" thickTop="1" thickBot="1">
      <c r="A42" s="197">
        <v>4501056872</v>
      </c>
      <c r="B42" s="197" t="s">
        <v>106</v>
      </c>
      <c r="C42" s="197" t="s">
        <v>83</v>
      </c>
      <c r="D42" s="190" t="str">
        <f t="shared" si="0"/>
        <v>Réclamer Réception</v>
      </c>
      <c r="E42" s="197">
        <v>5006623351</v>
      </c>
      <c r="F42" s="192" t="e">
        <f>IF(ISNUMBER(A42),VLOOKUP(A42,magasin!A:I,5,FALSE),"")</f>
        <v>#N/A</v>
      </c>
      <c r="G42" s="192">
        <v>41718</v>
      </c>
      <c r="H42" s="192"/>
      <c r="I42" s="205">
        <v>15180.5</v>
      </c>
      <c r="J42" s="195" t="str">
        <f t="shared" si="6"/>
        <v/>
      </c>
      <c r="K42" s="196" t="str">
        <f t="shared" si="7"/>
        <v/>
      </c>
      <c r="L42" s="190" t="e">
        <f t="shared" si="8"/>
        <v>#N/A</v>
      </c>
      <c r="M42" s="197"/>
      <c r="N42" s="192">
        <v>41698</v>
      </c>
      <c r="O42" s="192">
        <v>41709</v>
      </c>
      <c r="P42" s="192">
        <v>41716</v>
      </c>
      <c r="Q42" s="195" t="str">
        <f t="shared" si="1"/>
        <v/>
      </c>
      <c r="R42" s="198">
        <f t="shared" si="2"/>
        <v>7</v>
      </c>
      <c r="S42" s="197"/>
      <c r="T42" s="199" t="str">
        <f t="shared" si="9"/>
        <v/>
      </c>
      <c r="U42" s="200" t="str">
        <f t="shared" si="10"/>
        <v/>
      </c>
      <c r="V42" s="214"/>
      <c r="W42" s="118" t="str">
        <f t="shared" si="3"/>
        <v/>
      </c>
      <c r="X42" s="136"/>
      <c r="Y42" s="118" t="str">
        <f t="shared" si="4"/>
        <v/>
      </c>
      <c r="Z42" s="118" t="str">
        <f>IF(AND(ISNUMBER(X42),ISNUMBER(AA42),ISNUMBER(S42)),(AA42-X42)/S42,"")</f>
        <v/>
      </c>
      <c r="AA42" s="192"/>
      <c r="AB42" s="201"/>
      <c r="AC42" s="202" t="str">
        <f>IF(AND(ISNUMBER(F42),ISNUMBER(S42),ISNUMBER(AB42)),(AB42-F42)/S42,"")</f>
        <v/>
      </c>
      <c r="AD42" s="203" t="str">
        <f t="shared" si="5"/>
        <v/>
      </c>
    </row>
    <row r="43" spans="1:30" s="204" customFormat="1" ht="30" customHeight="1" thickTop="1" thickBot="1">
      <c r="A43" s="189">
        <v>4501061844</v>
      </c>
      <c r="B43" s="189" t="s">
        <v>107</v>
      </c>
      <c r="C43" s="189" t="s">
        <v>108</v>
      </c>
      <c r="D43" s="190" t="str">
        <f t="shared" si="0"/>
        <v>Absence de Réception</v>
      </c>
      <c r="E43" s="191"/>
      <c r="F43" s="192" t="e">
        <f>IF(ISNUMBER(A43),VLOOKUP(A43,magasin!A:I,5,FALSE),"")</f>
        <v>#N/A</v>
      </c>
      <c r="G43" s="193"/>
      <c r="H43" s="193"/>
      <c r="I43" s="194">
        <v>30805.200000000001</v>
      </c>
      <c r="J43" s="195" t="str">
        <f t="shared" si="6"/>
        <v/>
      </c>
      <c r="K43" s="196" t="str">
        <f t="shared" si="7"/>
        <v/>
      </c>
      <c r="L43" s="190" t="e">
        <f t="shared" si="8"/>
        <v>#N/A</v>
      </c>
      <c r="M43" s="197"/>
      <c r="N43" s="193">
        <v>41729</v>
      </c>
      <c r="O43" s="193"/>
      <c r="P43" s="193">
        <v>41736</v>
      </c>
      <c r="Q43" s="195" t="str">
        <f t="shared" si="1"/>
        <v/>
      </c>
      <c r="R43" s="198" t="str">
        <f t="shared" si="2"/>
        <v/>
      </c>
      <c r="S43" s="189"/>
      <c r="T43" s="199" t="str">
        <f t="shared" si="9"/>
        <v/>
      </c>
      <c r="U43" s="200" t="str">
        <f t="shared" si="10"/>
        <v/>
      </c>
      <c r="V43" s="214"/>
      <c r="W43" s="118" t="str">
        <f t="shared" si="3"/>
        <v/>
      </c>
      <c r="X43" s="136"/>
      <c r="Y43" s="118" t="str">
        <f t="shared" si="4"/>
        <v/>
      </c>
      <c r="Z43" s="118" t="str">
        <f>IF(AND(ISNUMBER(X43),ISNUMBER(AA43),ISNUMBER(S43)),(AA43-X43)/S43,"")</f>
        <v/>
      </c>
      <c r="AA43" s="192"/>
      <c r="AB43" s="201"/>
      <c r="AC43" s="202" t="str">
        <f>IF(AND(ISNUMBER(F43),ISNUMBER(S43),ISNUMBER(AB43)),(AB43-F43)/S43,"")</f>
        <v/>
      </c>
      <c r="AD43" s="203" t="str">
        <f t="shared" si="5"/>
        <v/>
      </c>
    </row>
    <row r="44" spans="1:30" s="204" customFormat="1" ht="30" customHeight="1" thickTop="1" thickBot="1">
      <c r="A44" s="197">
        <v>4501061844</v>
      </c>
      <c r="B44" s="197" t="s">
        <v>107</v>
      </c>
      <c r="C44" s="197" t="s">
        <v>108</v>
      </c>
      <c r="D44" s="190" t="str">
        <f t="shared" si="0"/>
        <v>Absence de Réception</v>
      </c>
      <c r="E44" s="197"/>
      <c r="F44" s="192" t="e">
        <f>IF(ISNUMBER(A44),VLOOKUP(A44,magasin!A:I,5,FALSE),"")</f>
        <v>#N/A</v>
      </c>
      <c r="G44" s="192"/>
      <c r="H44" s="192"/>
      <c r="I44" s="205">
        <v>66440.13</v>
      </c>
      <c r="J44" s="195" t="str">
        <f t="shared" si="6"/>
        <v/>
      </c>
      <c r="K44" s="196" t="str">
        <f t="shared" si="7"/>
        <v/>
      </c>
      <c r="L44" s="190" t="e">
        <f t="shared" si="8"/>
        <v>#N/A</v>
      </c>
      <c r="M44" s="197"/>
      <c r="N44" s="192">
        <v>41704</v>
      </c>
      <c r="O44" s="192"/>
      <c r="P44" s="192">
        <v>41715</v>
      </c>
      <c r="Q44" s="195" t="str">
        <f t="shared" si="1"/>
        <v/>
      </c>
      <c r="R44" s="198" t="str">
        <f t="shared" si="2"/>
        <v/>
      </c>
      <c r="S44" s="197"/>
      <c r="T44" s="199" t="str">
        <f t="shared" si="9"/>
        <v/>
      </c>
      <c r="U44" s="200" t="str">
        <f t="shared" si="10"/>
        <v/>
      </c>
      <c r="V44" s="214"/>
      <c r="W44" s="118" t="str">
        <f t="shared" si="3"/>
        <v/>
      </c>
      <c r="X44" s="136"/>
      <c r="Y44" s="118" t="str">
        <f t="shared" si="4"/>
        <v/>
      </c>
      <c r="Z44" s="118" t="str">
        <f>IF(AND(ISNUMBER(X44),ISNUMBER(AA44),ISNUMBER(S44)),(AA44-X44)/S44,"")</f>
        <v/>
      </c>
      <c r="AA44" s="192"/>
      <c r="AB44" s="201"/>
      <c r="AC44" s="202" t="str">
        <f>IF(AND(ISNUMBER(F44),ISNUMBER(S44),ISNUMBER(AB44)),(AB44-F44)/S44,"")</f>
        <v/>
      </c>
      <c r="AD44" s="203" t="str">
        <f t="shared" si="5"/>
        <v/>
      </c>
    </row>
    <row r="45" spans="1:30" s="204" customFormat="1" ht="30" customHeight="1" thickTop="1" thickBot="1">
      <c r="A45" s="189">
        <v>4501066890</v>
      </c>
      <c r="B45" s="189" t="s">
        <v>109</v>
      </c>
      <c r="C45" s="189" t="s">
        <v>77</v>
      </c>
      <c r="D45" s="190" t="str">
        <f t="shared" si="0"/>
        <v>Absence de Réception</v>
      </c>
      <c r="E45" s="191"/>
      <c r="F45" s="192" t="e">
        <f>IF(ISNUMBER(A45),VLOOKUP(A45,magasin!A:I,5,FALSE),"")</f>
        <v>#N/A</v>
      </c>
      <c r="G45" s="193"/>
      <c r="H45" s="193"/>
      <c r="I45" s="194">
        <v>28700</v>
      </c>
      <c r="J45" s="195" t="str">
        <f t="shared" si="6"/>
        <v/>
      </c>
      <c r="K45" s="196" t="str">
        <f t="shared" si="7"/>
        <v/>
      </c>
      <c r="L45" s="190" t="e">
        <f t="shared" si="8"/>
        <v>#N/A</v>
      </c>
      <c r="M45" s="197"/>
      <c r="N45" s="193">
        <v>41684</v>
      </c>
      <c r="O45" s="193"/>
      <c r="P45" s="193">
        <v>41695</v>
      </c>
      <c r="Q45" s="195" t="str">
        <f t="shared" si="1"/>
        <v/>
      </c>
      <c r="R45" s="198" t="str">
        <f t="shared" si="2"/>
        <v/>
      </c>
      <c r="S45" s="189"/>
      <c r="T45" s="199" t="str">
        <f t="shared" si="9"/>
        <v/>
      </c>
      <c r="U45" s="200" t="str">
        <f t="shared" si="10"/>
        <v/>
      </c>
      <c r="V45" s="214"/>
      <c r="W45" s="118" t="str">
        <f t="shared" si="3"/>
        <v/>
      </c>
      <c r="X45" s="136"/>
      <c r="Y45" s="118" t="str">
        <f t="shared" si="4"/>
        <v/>
      </c>
      <c r="Z45" s="118" t="str">
        <f>IF(AND(ISNUMBER(X45),ISNUMBER(AA45),ISNUMBER(S45)),(AA45-X45)/S45,"")</f>
        <v/>
      </c>
      <c r="AA45" s="192"/>
      <c r="AB45" s="201"/>
      <c r="AC45" s="202" t="str">
        <f>IF(AND(ISNUMBER(F45),ISNUMBER(S45),ISNUMBER(AB45)),(AB45-F45)/S45,"")</f>
        <v/>
      </c>
      <c r="AD45" s="203" t="str">
        <f t="shared" si="5"/>
        <v/>
      </c>
    </row>
    <row r="46" spans="1:30" s="204" customFormat="1" ht="30" customHeight="1" thickTop="1" thickBot="1">
      <c r="A46" s="197">
        <v>4501061853</v>
      </c>
      <c r="B46" s="197" t="s">
        <v>110</v>
      </c>
      <c r="C46" s="197" t="s">
        <v>71</v>
      </c>
      <c r="D46" s="190" t="str">
        <f t="shared" si="0"/>
        <v>Absence de Réception</v>
      </c>
      <c r="E46" s="197"/>
      <c r="F46" s="192" t="e">
        <f>IF(ISNUMBER(A46),VLOOKUP(A46,magasin!A:I,5,FALSE),"")</f>
        <v>#N/A</v>
      </c>
      <c r="G46" s="192"/>
      <c r="H46" s="192"/>
      <c r="I46" s="205">
        <v>549000</v>
      </c>
      <c r="J46" s="195" t="str">
        <f t="shared" si="6"/>
        <v/>
      </c>
      <c r="K46" s="196" t="str">
        <f t="shared" si="7"/>
        <v/>
      </c>
      <c r="L46" s="190" t="e">
        <f t="shared" si="8"/>
        <v>#N/A</v>
      </c>
      <c r="M46" s="197"/>
      <c r="N46" s="192">
        <v>41669</v>
      </c>
      <c r="O46" s="192"/>
      <c r="P46" s="192">
        <v>41674</v>
      </c>
      <c r="Q46" s="195" t="str">
        <f t="shared" si="1"/>
        <v/>
      </c>
      <c r="R46" s="198" t="str">
        <f t="shared" si="2"/>
        <v/>
      </c>
      <c r="S46" s="197"/>
      <c r="T46" s="199" t="str">
        <f t="shared" si="9"/>
        <v/>
      </c>
      <c r="U46" s="200" t="str">
        <f t="shared" si="10"/>
        <v/>
      </c>
      <c r="V46" s="214"/>
      <c r="W46" s="118" t="str">
        <f t="shared" si="3"/>
        <v/>
      </c>
      <c r="X46" s="136"/>
      <c r="Y46" s="118" t="str">
        <f t="shared" si="4"/>
        <v/>
      </c>
      <c r="Z46" s="118" t="str">
        <f>IF(AND(ISNUMBER(X46),ISNUMBER(AA46),ISNUMBER(S46)),(AA46-X46)/S46,"")</f>
        <v/>
      </c>
      <c r="AA46" s="192"/>
      <c r="AB46" s="201"/>
      <c r="AC46" s="202" t="str">
        <f>IF(AND(ISNUMBER(F46),ISNUMBER(S46),ISNUMBER(AB46)),(AB46-F46)/S46,"")</f>
        <v/>
      </c>
      <c r="AD46" s="203" t="str">
        <f t="shared" si="5"/>
        <v/>
      </c>
    </row>
    <row r="47" spans="1:30" s="204" customFormat="1" ht="30" customHeight="1" thickTop="1" thickBot="1">
      <c r="A47" s="189">
        <v>4501039510</v>
      </c>
      <c r="B47" s="189" t="s">
        <v>111</v>
      </c>
      <c r="C47" s="189" t="s">
        <v>105</v>
      </c>
      <c r="D47" s="190" t="str">
        <f t="shared" si="0"/>
        <v>Absence de Réception</v>
      </c>
      <c r="E47" s="191"/>
      <c r="F47" s="192" t="e">
        <f>IF(ISNUMBER(A47),VLOOKUP(A47,magasin!A:I,5,FALSE),"")</f>
        <v>#N/A</v>
      </c>
      <c r="G47" s="193"/>
      <c r="H47" s="193"/>
      <c r="I47" s="194">
        <v>18050</v>
      </c>
      <c r="J47" s="195" t="str">
        <f t="shared" si="6"/>
        <v/>
      </c>
      <c r="K47" s="196" t="str">
        <f t="shared" si="7"/>
        <v/>
      </c>
      <c r="L47" s="190" t="e">
        <f t="shared" si="8"/>
        <v>#N/A</v>
      </c>
      <c r="M47" s="197"/>
      <c r="N47" s="193">
        <v>41673</v>
      </c>
      <c r="O47" s="193">
        <v>41674</v>
      </c>
      <c r="P47" s="193">
        <v>41677</v>
      </c>
      <c r="Q47" s="195" t="str">
        <f t="shared" si="1"/>
        <v/>
      </c>
      <c r="R47" s="198">
        <f t="shared" si="2"/>
        <v>3</v>
      </c>
      <c r="S47" s="189"/>
      <c r="T47" s="199" t="str">
        <f t="shared" si="9"/>
        <v/>
      </c>
      <c r="U47" s="200" t="str">
        <f t="shared" si="10"/>
        <v/>
      </c>
      <c r="V47" s="214"/>
      <c r="W47" s="118" t="str">
        <f t="shared" si="3"/>
        <v/>
      </c>
      <c r="X47" s="136"/>
      <c r="Y47" s="118" t="str">
        <f t="shared" si="4"/>
        <v/>
      </c>
      <c r="Z47" s="118" t="str">
        <f>IF(AND(ISNUMBER(X47),ISNUMBER(AA47),ISNUMBER(S47)),(AA47-X47)/S47,"")</f>
        <v/>
      </c>
      <c r="AA47" s="192"/>
      <c r="AB47" s="201"/>
      <c r="AC47" s="202" t="str">
        <f>IF(AND(ISNUMBER(F47),ISNUMBER(S47),ISNUMBER(AB47)),(AB47-F47)/S47,"")</f>
        <v/>
      </c>
      <c r="AD47" s="203" t="str">
        <f t="shared" si="5"/>
        <v/>
      </c>
    </row>
    <row r="48" spans="1:30" s="204" customFormat="1" ht="30" customHeight="1" thickTop="1" thickBot="1">
      <c r="A48" s="197">
        <v>10587025</v>
      </c>
      <c r="B48" s="197" t="s">
        <v>112</v>
      </c>
      <c r="C48" s="197" t="s">
        <v>113</v>
      </c>
      <c r="D48" s="190" t="str">
        <f t="shared" si="0"/>
        <v>Absence de Réception</v>
      </c>
      <c r="E48" s="197"/>
      <c r="F48" s="192" t="e">
        <f>IF(ISNUMBER(A48),VLOOKUP(A48,magasin!A:I,5,FALSE),"")</f>
        <v>#N/A</v>
      </c>
      <c r="G48" s="192"/>
      <c r="H48" s="192"/>
      <c r="I48" s="205">
        <v>3000</v>
      </c>
      <c r="J48" s="195" t="str">
        <f t="shared" si="6"/>
        <v/>
      </c>
      <c r="K48" s="196" t="str">
        <f t="shared" si="7"/>
        <v/>
      </c>
      <c r="L48" s="190" t="e">
        <f t="shared" si="8"/>
        <v>#N/A</v>
      </c>
      <c r="M48" s="197"/>
      <c r="N48" s="192">
        <v>41068</v>
      </c>
      <c r="O48" s="192"/>
      <c r="P48" s="192">
        <v>41260</v>
      </c>
      <c r="Q48" s="195" t="str">
        <f t="shared" si="1"/>
        <v/>
      </c>
      <c r="R48" s="198" t="str">
        <f t="shared" si="2"/>
        <v/>
      </c>
      <c r="S48" s="197"/>
      <c r="T48" s="199" t="str">
        <f t="shared" si="9"/>
        <v/>
      </c>
      <c r="U48" s="200" t="str">
        <f t="shared" si="10"/>
        <v/>
      </c>
      <c r="V48" s="214"/>
      <c r="W48" s="118" t="str">
        <f t="shared" si="3"/>
        <v/>
      </c>
      <c r="X48" s="136"/>
      <c r="Y48" s="118" t="str">
        <f t="shared" si="4"/>
        <v/>
      </c>
      <c r="Z48" s="118" t="str">
        <f>IF(AND(ISNUMBER(X48),ISNUMBER(AA48),ISNUMBER(S48)),(AA48-X48)/S48,"")</f>
        <v/>
      </c>
      <c r="AA48" s="192"/>
      <c r="AB48" s="201"/>
      <c r="AC48" s="202" t="str">
        <f>IF(AND(ISNUMBER(F48),ISNUMBER(S48),ISNUMBER(AB48)),(AB48-F48)/S48,"")</f>
        <v/>
      </c>
      <c r="AD48" s="203" t="str">
        <f t="shared" si="5"/>
        <v/>
      </c>
    </row>
    <row r="49" spans="1:30" s="204" customFormat="1" ht="30" customHeight="1" thickTop="1" thickBot="1">
      <c r="A49" s="189"/>
      <c r="B49" s="189" t="s">
        <v>114</v>
      </c>
      <c r="C49" s="189" t="s">
        <v>115</v>
      </c>
      <c r="D49" s="190" t="str">
        <f t="shared" si="0"/>
        <v>Absence de Réception</v>
      </c>
      <c r="E49" s="191"/>
      <c r="F49" s="192" t="str">
        <f>IF(ISNUMBER(A49),VLOOKUP(A49,magasin!A:I,5,FALSE),"")</f>
        <v/>
      </c>
      <c r="G49" s="193"/>
      <c r="H49" s="193"/>
      <c r="I49" s="194">
        <v>6500</v>
      </c>
      <c r="J49" s="195" t="str">
        <f t="shared" si="6"/>
        <v/>
      </c>
      <c r="K49" s="196" t="str">
        <f t="shared" si="7"/>
        <v/>
      </c>
      <c r="L49" s="190" t="str">
        <f t="shared" si="8"/>
        <v>Facture Antidatée</v>
      </c>
      <c r="M49" s="197"/>
      <c r="N49" s="193">
        <v>40815</v>
      </c>
      <c r="O49" s="193"/>
      <c r="P49" s="193">
        <v>40821</v>
      </c>
      <c r="Q49" s="195" t="str">
        <f t="shared" si="1"/>
        <v/>
      </c>
      <c r="R49" s="198" t="str">
        <f t="shared" si="2"/>
        <v/>
      </c>
      <c r="S49" s="189"/>
      <c r="T49" s="199" t="str">
        <f t="shared" si="9"/>
        <v/>
      </c>
      <c r="U49" s="200" t="str">
        <f t="shared" si="10"/>
        <v/>
      </c>
      <c r="V49" s="214"/>
      <c r="W49" s="118" t="str">
        <f t="shared" si="3"/>
        <v/>
      </c>
      <c r="X49" s="136"/>
      <c r="Y49" s="118" t="str">
        <f t="shared" si="4"/>
        <v/>
      </c>
      <c r="Z49" s="118" t="str">
        <f>IF(AND(ISNUMBER(X49),ISNUMBER(AA49),ISNUMBER(S49)),(AA49-X49)/S49,"")</f>
        <v/>
      </c>
      <c r="AA49" s="192"/>
      <c r="AB49" s="201"/>
      <c r="AC49" s="202" t="str">
        <f>IF(AND(ISNUMBER(F49),ISNUMBER(S49),ISNUMBER(AB49)),(AB49-F49)/S49,"")</f>
        <v/>
      </c>
      <c r="AD49" s="203" t="str">
        <f t="shared" si="5"/>
        <v/>
      </c>
    </row>
    <row r="50" spans="1:30" s="204" customFormat="1" ht="30" customHeight="1" thickTop="1" thickBot="1">
      <c r="A50" s="197"/>
      <c r="B50" s="197" t="s">
        <v>116</v>
      </c>
      <c r="C50" s="197"/>
      <c r="D50" s="190" t="str">
        <f t="shared" si="0"/>
        <v>Absence de Réception</v>
      </c>
      <c r="E50" s="197"/>
      <c r="F50" s="192" t="str">
        <f>IF(ISNUMBER(A50),VLOOKUP(A50,magasin!A:I,5,FALSE),"")</f>
        <v/>
      </c>
      <c r="G50" s="192"/>
      <c r="H50" s="192"/>
      <c r="I50" s="205">
        <v>3840</v>
      </c>
      <c r="J50" s="195" t="str">
        <f t="shared" si="6"/>
        <v/>
      </c>
      <c r="K50" s="196" t="str">
        <f t="shared" si="7"/>
        <v/>
      </c>
      <c r="L50" s="190" t="str">
        <f t="shared" si="8"/>
        <v>Facture Antidatée</v>
      </c>
      <c r="M50" s="197"/>
      <c r="N50" s="192">
        <v>41850</v>
      </c>
      <c r="O50" s="192"/>
      <c r="P50" s="192"/>
      <c r="Q50" s="195" t="str">
        <f t="shared" si="1"/>
        <v/>
      </c>
      <c r="R50" s="198" t="str">
        <f t="shared" si="2"/>
        <v/>
      </c>
      <c r="S50" s="197"/>
      <c r="T50" s="199" t="str">
        <f t="shared" si="9"/>
        <v/>
      </c>
      <c r="U50" s="200" t="str">
        <f t="shared" si="10"/>
        <v/>
      </c>
      <c r="V50" s="214"/>
      <c r="W50" s="118" t="str">
        <f t="shared" si="3"/>
        <v/>
      </c>
      <c r="X50" s="136"/>
      <c r="Y50" s="118" t="str">
        <f t="shared" si="4"/>
        <v/>
      </c>
      <c r="Z50" s="118" t="str">
        <f>IF(AND(ISNUMBER(X50),ISNUMBER(AA50),ISNUMBER(S50)),(AA50-X50)/S50,"")</f>
        <v/>
      </c>
      <c r="AA50" s="192"/>
      <c r="AB50" s="201"/>
      <c r="AC50" s="202" t="str">
        <f>IF(AND(ISNUMBER(F50),ISNUMBER(S50),ISNUMBER(AB50)),(AB50-F50)/S50,"")</f>
        <v/>
      </c>
      <c r="AD50" s="203" t="str">
        <f t="shared" si="5"/>
        <v/>
      </c>
    </row>
    <row r="51" spans="1:30" s="204" customFormat="1" ht="30" customHeight="1" thickTop="1" thickBot="1">
      <c r="A51" s="189"/>
      <c r="B51" s="189" t="s">
        <v>117</v>
      </c>
      <c r="C51" s="189"/>
      <c r="D51" s="190" t="str">
        <f t="shared" si="0"/>
        <v>Absence de Réception</v>
      </c>
      <c r="E51" s="191"/>
      <c r="F51" s="192" t="str">
        <f>IF(ISNUMBER(A51),VLOOKUP(A51,magasin!A:I,5,FALSE),"")</f>
        <v/>
      </c>
      <c r="G51" s="193"/>
      <c r="H51" s="193"/>
      <c r="I51" s="194">
        <v>1500</v>
      </c>
      <c r="J51" s="195" t="str">
        <f t="shared" si="6"/>
        <v/>
      </c>
      <c r="K51" s="196" t="str">
        <f t="shared" si="7"/>
        <v/>
      </c>
      <c r="L51" s="190" t="str">
        <f t="shared" si="8"/>
        <v>Facture Antidatée</v>
      </c>
      <c r="M51" s="197"/>
      <c r="N51" s="193">
        <v>40390</v>
      </c>
      <c r="O51" s="193"/>
      <c r="P51" s="193">
        <v>40416</v>
      </c>
      <c r="Q51" s="195" t="str">
        <f t="shared" si="1"/>
        <v/>
      </c>
      <c r="R51" s="198" t="str">
        <f t="shared" si="2"/>
        <v/>
      </c>
      <c r="S51" s="189"/>
      <c r="T51" s="199" t="str">
        <f t="shared" si="9"/>
        <v/>
      </c>
      <c r="U51" s="200" t="str">
        <f t="shared" si="10"/>
        <v/>
      </c>
      <c r="V51" s="214"/>
      <c r="W51" s="118" t="str">
        <f t="shared" si="3"/>
        <v/>
      </c>
      <c r="X51" s="136"/>
      <c r="Y51" s="118" t="str">
        <f t="shared" si="4"/>
        <v/>
      </c>
      <c r="Z51" s="118" t="str">
        <f>IF(AND(ISNUMBER(X51),ISNUMBER(AA51),ISNUMBER(S51)),(AA51-X51)/S51,"")</f>
        <v/>
      </c>
      <c r="AA51" s="192"/>
      <c r="AB51" s="201"/>
      <c r="AC51" s="202" t="str">
        <f>IF(AND(ISNUMBER(F51),ISNUMBER(S51),ISNUMBER(AB51)),(AB51-F51)/S51,"")</f>
        <v/>
      </c>
      <c r="AD51" s="203" t="str">
        <f t="shared" si="5"/>
        <v/>
      </c>
    </row>
    <row r="52" spans="1:30" s="204" customFormat="1" ht="30" customHeight="1" thickTop="1" thickBot="1">
      <c r="A52" s="197"/>
      <c r="B52" s="197" t="s">
        <v>118</v>
      </c>
      <c r="C52" s="197"/>
      <c r="D52" s="190" t="str">
        <f t="shared" si="0"/>
        <v>Absence de Réception</v>
      </c>
      <c r="E52" s="197"/>
      <c r="F52" s="192" t="str">
        <f>IF(ISNUMBER(A52),VLOOKUP(A52,magasin!A:I,5,FALSE),"")</f>
        <v/>
      </c>
      <c r="G52" s="192"/>
      <c r="H52" s="192"/>
      <c r="I52" s="205">
        <v>942.4</v>
      </c>
      <c r="J52" s="195" t="str">
        <f t="shared" si="6"/>
        <v/>
      </c>
      <c r="K52" s="196" t="str">
        <f t="shared" si="7"/>
        <v/>
      </c>
      <c r="L52" s="190" t="str">
        <f t="shared" si="8"/>
        <v>Facture Antidatée</v>
      </c>
      <c r="M52" s="197"/>
      <c r="N52" s="192">
        <v>41004</v>
      </c>
      <c r="O52" s="192"/>
      <c r="P52" s="192">
        <v>41061</v>
      </c>
      <c r="Q52" s="195" t="str">
        <f t="shared" si="1"/>
        <v/>
      </c>
      <c r="R52" s="198" t="str">
        <f t="shared" si="2"/>
        <v/>
      </c>
      <c r="S52" s="197"/>
      <c r="T52" s="199" t="str">
        <f t="shared" si="9"/>
        <v/>
      </c>
      <c r="U52" s="200" t="str">
        <f t="shared" si="10"/>
        <v/>
      </c>
      <c r="V52" s="214"/>
      <c r="W52" s="118" t="str">
        <f t="shared" si="3"/>
        <v/>
      </c>
      <c r="X52" s="136"/>
      <c r="Y52" s="118" t="str">
        <f t="shared" si="4"/>
        <v/>
      </c>
      <c r="Z52" s="118" t="str">
        <f>IF(AND(ISNUMBER(X52),ISNUMBER(AA52),ISNUMBER(S52)),(AA52-X52)/S52,"")</f>
        <v/>
      </c>
      <c r="AA52" s="192"/>
      <c r="AB52" s="201"/>
      <c r="AC52" s="202" t="str">
        <f>IF(AND(ISNUMBER(F52),ISNUMBER(S52),ISNUMBER(AB52)),(AB52-F52)/S52,"")</f>
        <v/>
      </c>
      <c r="AD52" s="203" t="str">
        <f t="shared" si="5"/>
        <v/>
      </c>
    </row>
    <row r="53" spans="1:30" s="204" customFormat="1" ht="30" customHeight="1" thickTop="1" thickBot="1">
      <c r="A53" s="189">
        <v>4501009882</v>
      </c>
      <c r="B53" s="189" t="s">
        <v>119</v>
      </c>
      <c r="C53" s="189" t="s">
        <v>120</v>
      </c>
      <c r="D53" s="190" t="str">
        <f t="shared" si="0"/>
        <v>Réclamer Réception</v>
      </c>
      <c r="E53" s="191">
        <v>1000213917</v>
      </c>
      <c r="F53" s="192" t="e">
        <f>IF(ISNUMBER(A53),VLOOKUP(A53,magasin!A:I,5,FALSE),"")</f>
        <v>#N/A</v>
      </c>
      <c r="G53" s="193">
        <v>41729</v>
      </c>
      <c r="H53" s="193"/>
      <c r="I53" s="194">
        <v>22505</v>
      </c>
      <c r="J53" s="195" t="str">
        <f t="shared" si="6"/>
        <v/>
      </c>
      <c r="K53" s="196" t="str">
        <f t="shared" si="7"/>
        <v/>
      </c>
      <c r="L53" s="190" t="e">
        <f t="shared" si="8"/>
        <v>#N/A</v>
      </c>
      <c r="M53" s="197"/>
      <c r="N53" s="193">
        <v>41639</v>
      </c>
      <c r="O53" s="193"/>
      <c r="P53" s="193">
        <v>41718</v>
      </c>
      <c r="Q53" s="195" t="str">
        <f t="shared" si="1"/>
        <v/>
      </c>
      <c r="R53" s="198" t="str">
        <f t="shared" si="2"/>
        <v/>
      </c>
      <c r="S53" s="189"/>
      <c r="T53" s="199" t="str">
        <f t="shared" si="9"/>
        <v/>
      </c>
      <c r="U53" s="200" t="str">
        <f t="shared" si="10"/>
        <v/>
      </c>
      <c r="V53" s="214"/>
      <c r="W53" s="118" t="str">
        <f t="shared" si="3"/>
        <v/>
      </c>
      <c r="X53" s="136"/>
      <c r="Y53" s="118" t="str">
        <f t="shared" si="4"/>
        <v/>
      </c>
      <c r="Z53" s="118" t="str">
        <f>IF(AND(ISNUMBER(X53),ISNUMBER(AA53),ISNUMBER(S53)),(AA53-X53)/S53,"")</f>
        <v/>
      </c>
      <c r="AA53" s="192"/>
      <c r="AB53" s="201"/>
      <c r="AC53" s="202" t="str">
        <f>IF(AND(ISNUMBER(F53),ISNUMBER(S53),ISNUMBER(AB53)),(AB53-F53)/S53,"")</f>
        <v/>
      </c>
      <c r="AD53" s="203" t="str">
        <f t="shared" si="5"/>
        <v/>
      </c>
    </row>
    <row r="54" spans="1:30" s="204" customFormat="1" ht="30" customHeight="1" thickTop="1" thickBot="1">
      <c r="A54" s="197">
        <v>10676717</v>
      </c>
      <c r="B54" s="197" t="s">
        <v>121</v>
      </c>
      <c r="C54" s="197" t="s">
        <v>86</v>
      </c>
      <c r="D54" s="190" t="str">
        <f t="shared" si="0"/>
        <v>Absence de Réception</v>
      </c>
      <c r="E54" s="197"/>
      <c r="F54" s="192" t="e">
        <f>IF(ISNUMBER(A54),VLOOKUP(A54,magasin!A:I,5,FALSE),"")</f>
        <v>#N/A</v>
      </c>
      <c r="G54" s="192"/>
      <c r="H54" s="192"/>
      <c r="I54" s="205">
        <v>301206.3</v>
      </c>
      <c r="J54" s="195" t="str">
        <f t="shared" si="6"/>
        <v/>
      </c>
      <c r="K54" s="196" t="str">
        <f t="shared" si="7"/>
        <v/>
      </c>
      <c r="L54" s="190" t="e">
        <f t="shared" si="8"/>
        <v>#N/A</v>
      </c>
      <c r="M54" s="197"/>
      <c r="N54" s="192">
        <v>41639</v>
      </c>
      <c r="O54" s="192"/>
      <c r="P54" s="192">
        <v>41719</v>
      </c>
      <c r="Q54" s="195" t="str">
        <f t="shared" si="1"/>
        <v/>
      </c>
      <c r="R54" s="198" t="str">
        <f t="shared" si="2"/>
        <v/>
      </c>
      <c r="S54" s="197"/>
      <c r="T54" s="199" t="str">
        <f t="shared" si="9"/>
        <v/>
      </c>
      <c r="U54" s="200" t="str">
        <f t="shared" si="10"/>
        <v/>
      </c>
      <c r="V54" s="214"/>
      <c r="W54" s="118" t="str">
        <f t="shared" si="3"/>
        <v/>
      </c>
      <c r="X54" s="136"/>
      <c r="Y54" s="118" t="str">
        <f t="shared" si="4"/>
        <v/>
      </c>
      <c r="Z54" s="118" t="str">
        <f>IF(AND(ISNUMBER(X54),ISNUMBER(AA54),ISNUMBER(S54)),(AA54-X54)/S54,"")</f>
        <v/>
      </c>
      <c r="AA54" s="192"/>
      <c r="AB54" s="201"/>
      <c r="AC54" s="202" t="str">
        <f>IF(AND(ISNUMBER(F54),ISNUMBER(S54),ISNUMBER(AB54)),(AB54-F54)/S54,"")</f>
        <v/>
      </c>
      <c r="AD54" s="203" t="str">
        <f t="shared" si="5"/>
        <v/>
      </c>
    </row>
    <row r="55" spans="1:30" s="204" customFormat="1" ht="30" customHeight="1" thickTop="1" thickBot="1">
      <c r="A55" s="189">
        <v>4501027077</v>
      </c>
      <c r="B55" s="189" t="s">
        <v>122</v>
      </c>
      <c r="C55" s="189" t="s">
        <v>62</v>
      </c>
      <c r="D55" s="190" t="str">
        <f t="shared" si="0"/>
        <v>Absence de Réception</v>
      </c>
      <c r="E55" s="191"/>
      <c r="F55" s="192" t="e">
        <f>IF(ISNUMBER(A55),VLOOKUP(A55,magasin!A:I,5,FALSE),"")</f>
        <v>#N/A</v>
      </c>
      <c r="G55" s="193"/>
      <c r="H55" s="193"/>
      <c r="I55" s="194">
        <v>125162.5</v>
      </c>
      <c r="J55" s="195" t="str">
        <f t="shared" si="6"/>
        <v/>
      </c>
      <c r="K55" s="196" t="str">
        <f t="shared" si="7"/>
        <v/>
      </c>
      <c r="L55" s="190" t="e">
        <f t="shared" si="8"/>
        <v>#N/A</v>
      </c>
      <c r="M55" s="197"/>
      <c r="N55" s="193">
        <v>41635</v>
      </c>
      <c r="O55" s="193">
        <v>41642</v>
      </c>
      <c r="P55" s="193">
        <v>41645</v>
      </c>
      <c r="Q55" s="195" t="str">
        <f t="shared" si="1"/>
        <v/>
      </c>
      <c r="R55" s="198">
        <f t="shared" si="2"/>
        <v>3</v>
      </c>
      <c r="S55" s="189"/>
      <c r="T55" s="199" t="str">
        <f t="shared" si="9"/>
        <v/>
      </c>
      <c r="U55" s="200" t="str">
        <f t="shared" si="10"/>
        <v/>
      </c>
      <c r="V55" s="214"/>
      <c r="W55" s="118" t="str">
        <f t="shared" si="3"/>
        <v/>
      </c>
      <c r="X55" s="136"/>
      <c r="Y55" s="118" t="str">
        <f t="shared" si="4"/>
        <v/>
      </c>
      <c r="Z55" s="118" t="str">
        <f>IF(AND(ISNUMBER(X55),ISNUMBER(AA55),ISNUMBER(S55)),(AA55-X55)/S55,"")</f>
        <v/>
      </c>
      <c r="AA55" s="192"/>
      <c r="AB55" s="201"/>
      <c r="AC55" s="202" t="str">
        <f>IF(AND(ISNUMBER(F55),ISNUMBER(S55),ISNUMBER(AB55)),(AB55-F55)/S55,"")</f>
        <v/>
      </c>
      <c r="AD55" s="203" t="str">
        <f t="shared" si="5"/>
        <v/>
      </c>
    </row>
    <row r="56" spans="1:30" s="204" customFormat="1" ht="30" customHeight="1" thickTop="1" thickBot="1">
      <c r="A56" s="197"/>
      <c r="B56" s="197" t="s">
        <v>123</v>
      </c>
      <c r="C56" s="197"/>
      <c r="D56" s="190" t="str">
        <f t="shared" si="0"/>
        <v>Absence de Réception</v>
      </c>
      <c r="E56" s="197"/>
      <c r="F56" s="192" t="str">
        <f>IF(ISNUMBER(A56),VLOOKUP(A56,magasin!A:I,5,FALSE),"")</f>
        <v/>
      </c>
      <c r="G56" s="192"/>
      <c r="H56" s="192"/>
      <c r="I56" s="205">
        <v>45000</v>
      </c>
      <c r="J56" s="195" t="str">
        <f t="shared" si="6"/>
        <v/>
      </c>
      <c r="K56" s="196" t="str">
        <f t="shared" si="7"/>
        <v/>
      </c>
      <c r="L56" s="190" t="str">
        <f t="shared" si="8"/>
        <v>Facture Antidatée</v>
      </c>
      <c r="M56" s="197"/>
      <c r="N56" s="192">
        <v>41631</v>
      </c>
      <c r="O56" s="192"/>
      <c r="P56" s="192">
        <v>41725</v>
      </c>
      <c r="Q56" s="195" t="str">
        <f t="shared" si="1"/>
        <v/>
      </c>
      <c r="R56" s="198" t="str">
        <f t="shared" si="2"/>
        <v/>
      </c>
      <c r="S56" s="197"/>
      <c r="T56" s="199" t="str">
        <f t="shared" si="9"/>
        <v/>
      </c>
      <c r="U56" s="200" t="str">
        <f t="shared" si="10"/>
        <v/>
      </c>
      <c r="V56" s="214"/>
      <c r="W56" s="118" t="str">
        <f t="shared" si="3"/>
        <v/>
      </c>
      <c r="X56" s="136"/>
      <c r="Y56" s="118" t="str">
        <f t="shared" si="4"/>
        <v/>
      </c>
      <c r="Z56" s="118" t="str">
        <f>IF(AND(ISNUMBER(X56),ISNUMBER(AA56),ISNUMBER(S56)),(AA56-X56)/S56,"")</f>
        <v/>
      </c>
      <c r="AA56" s="192"/>
      <c r="AB56" s="201"/>
      <c r="AC56" s="202" t="str">
        <f>IF(AND(ISNUMBER(F56),ISNUMBER(S56),ISNUMBER(AB56)),(AB56-F56)/S56,"")</f>
        <v/>
      </c>
      <c r="AD56" s="203" t="str">
        <f t="shared" si="5"/>
        <v/>
      </c>
    </row>
    <row r="57" spans="1:30" s="204" customFormat="1" ht="30" customHeight="1" thickTop="1" thickBot="1">
      <c r="A57" s="189"/>
      <c r="B57" s="189" t="s">
        <v>123</v>
      </c>
      <c r="C57" s="189"/>
      <c r="D57" s="190" t="str">
        <f t="shared" si="0"/>
        <v>Absence de Réception</v>
      </c>
      <c r="E57" s="191"/>
      <c r="F57" s="192" t="str">
        <f>IF(ISNUMBER(A57),VLOOKUP(A57,magasin!A:I,5,FALSE),"")</f>
        <v/>
      </c>
      <c r="G57" s="193"/>
      <c r="H57" s="193"/>
      <c r="I57" s="194">
        <v>39750</v>
      </c>
      <c r="J57" s="195" t="str">
        <f t="shared" si="6"/>
        <v/>
      </c>
      <c r="K57" s="196" t="str">
        <f t="shared" si="7"/>
        <v/>
      </c>
      <c r="L57" s="190" t="str">
        <f t="shared" si="8"/>
        <v>Facture Antidatée</v>
      </c>
      <c r="M57" s="197"/>
      <c r="N57" s="193">
        <v>41599</v>
      </c>
      <c r="O57" s="193"/>
      <c r="P57" s="193">
        <v>41614</v>
      </c>
      <c r="Q57" s="195" t="str">
        <f t="shared" si="1"/>
        <v/>
      </c>
      <c r="R57" s="198" t="str">
        <f t="shared" si="2"/>
        <v/>
      </c>
      <c r="S57" s="189"/>
      <c r="T57" s="199" t="str">
        <f t="shared" si="9"/>
        <v/>
      </c>
      <c r="U57" s="200" t="str">
        <f t="shared" si="10"/>
        <v/>
      </c>
      <c r="V57" s="214"/>
      <c r="W57" s="118" t="str">
        <f t="shared" si="3"/>
        <v/>
      </c>
      <c r="X57" s="136"/>
      <c r="Y57" s="118" t="str">
        <f t="shared" si="4"/>
        <v/>
      </c>
      <c r="Z57" s="118" t="str">
        <f>IF(AND(ISNUMBER(X57),ISNUMBER(AA57),ISNUMBER(S57)),(AA57-X57)/S57,"")</f>
        <v/>
      </c>
      <c r="AA57" s="192"/>
      <c r="AB57" s="201"/>
      <c r="AC57" s="202" t="str">
        <f>IF(AND(ISNUMBER(F57),ISNUMBER(S57),ISNUMBER(AB57)),(AB57-F57)/S57,"")</f>
        <v/>
      </c>
      <c r="AD57" s="203" t="str">
        <f t="shared" si="5"/>
        <v/>
      </c>
    </row>
    <row r="58" spans="1:30" s="204" customFormat="1" ht="30" customHeight="1" thickTop="1" thickBot="1">
      <c r="A58" s="189"/>
      <c r="B58" s="189" t="s">
        <v>123</v>
      </c>
      <c r="C58" s="189"/>
      <c r="D58" s="190" t="str">
        <f t="shared" si="0"/>
        <v>Absence de Réception</v>
      </c>
      <c r="E58" s="191"/>
      <c r="F58" s="192" t="str">
        <f>IF(ISNUMBER(A58),VLOOKUP(A58,magasin!A:I,5,FALSE),"")</f>
        <v/>
      </c>
      <c r="G58" s="193"/>
      <c r="H58" s="193"/>
      <c r="I58" s="194">
        <v>29650</v>
      </c>
      <c r="J58" s="195" t="str">
        <f t="shared" ref="J58:J121" si="11">IF(AND(ISNUMBER(F58),ISNUMBER(H58),ISNUMBER(S58)),(H58-F58)/S58,"")</f>
        <v/>
      </c>
      <c r="K58" s="196" t="str">
        <f t="shared" ref="K58:K121" si="12">IF(AND(J58&lt;75%,ISNUMBER(J58)),"à temps",IF(J58="","","Retard de paiement éventuel dû au retard du traitement de la réception"))</f>
        <v/>
      </c>
      <c r="L58" s="190" t="str">
        <f t="shared" ref="L58:L121" si="13">+IF(N58&lt;F58,"Facture Antidatée",IF(AND(ISNUMBER(H58),ISBLANK(N58)),"Réclamer Facture",IF(AND(ISNUMBER(N58),ISNUMBER(H58)),"à comptabiliser","")))</f>
        <v>Facture Antidatée</v>
      </c>
      <c r="M58" s="197"/>
      <c r="N58" s="193">
        <v>41372</v>
      </c>
      <c r="O58" s="193"/>
      <c r="P58" s="193">
        <v>41410</v>
      </c>
      <c r="Q58" s="195" t="str">
        <f t="shared" si="1"/>
        <v/>
      </c>
      <c r="R58" s="198" t="str">
        <f t="shared" si="2"/>
        <v/>
      </c>
      <c r="S58" s="189"/>
      <c r="T58" s="199" t="str">
        <f t="shared" ref="T58:T121" si="14">IF(AND(ISNUMBER(F58),ISNUMBER(S58)),F58+S58,"")</f>
        <v/>
      </c>
      <c r="U58" s="200" t="str">
        <f t="shared" ref="U58:U121" si="15">IF(ISNUMBER(T58),T58-$T$1,"")</f>
        <v/>
      </c>
      <c r="V58" s="214"/>
      <c r="W58" s="118" t="str">
        <f t="shared" si="3"/>
        <v/>
      </c>
      <c r="X58" s="136"/>
      <c r="Y58" s="118" t="str">
        <f t="shared" si="4"/>
        <v/>
      </c>
      <c r="Z58" s="118" t="str">
        <f>IF(AND(ISNUMBER(X58),ISNUMBER(AA58),ISNUMBER(S58)),(AA58-X58)/S58,"")</f>
        <v/>
      </c>
      <c r="AA58" s="192"/>
      <c r="AB58" s="201"/>
      <c r="AC58" s="202" t="str">
        <f>IF(AND(ISNUMBER(F58),ISNUMBER(S58),ISNUMBER(AB58)),(AB58-F58)/S58,"")</f>
        <v/>
      </c>
      <c r="AD58" s="203" t="str">
        <f t="shared" si="5"/>
        <v/>
      </c>
    </row>
    <row r="59" spans="1:30" s="204" customFormat="1" ht="30" customHeight="1" thickTop="1" thickBot="1">
      <c r="A59" s="189"/>
      <c r="B59" s="189" t="s">
        <v>123</v>
      </c>
      <c r="C59" s="189"/>
      <c r="D59" s="190" t="str">
        <f t="shared" si="0"/>
        <v>Absence de Réception</v>
      </c>
      <c r="E59" s="191"/>
      <c r="F59" s="192" t="str">
        <f>IF(ISNUMBER(A59),VLOOKUP(A59,magasin!A:I,5,FALSE),"")</f>
        <v/>
      </c>
      <c r="G59" s="193"/>
      <c r="H59" s="193"/>
      <c r="I59" s="194">
        <v>19500</v>
      </c>
      <c r="J59" s="195" t="str">
        <f t="shared" si="11"/>
        <v/>
      </c>
      <c r="K59" s="196" t="str">
        <f t="shared" si="12"/>
        <v/>
      </c>
      <c r="L59" s="190" t="str">
        <f t="shared" si="13"/>
        <v>Facture Antidatée</v>
      </c>
      <c r="M59" s="197"/>
      <c r="N59" s="193">
        <v>41737</v>
      </c>
      <c r="O59" s="193"/>
      <c r="P59" s="193">
        <v>41409</v>
      </c>
      <c r="Q59" s="195" t="str">
        <f t="shared" si="1"/>
        <v/>
      </c>
      <c r="R59" s="198" t="str">
        <f t="shared" si="2"/>
        <v/>
      </c>
      <c r="S59" s="189"/>
      <c r="T59" s="199" t="str">
        <f t="shared" si="14"/>
        <v/>
      </c>
      <c r="U59" s="200" t="str">
        <f t="shared" si="15"/>
        <v/>
      </c>
      <c r="V59" s="214"/>
      <c r="W59" s="118" t="str">
        <f t="shared" si="3"/>
        <v/>
      </c>
      <c r="X59" s="136"/>
      <c r="Y59" s="118" t="str">
        <f t="shared" si="4"/>
        <v/>
      </c>
      <c r="Z59" s="118" t="str">
        <f>IF(AND(ISNUMBER(X59),ISNUMBER(AA59),ISNUMBER(S59)),(AA59-X59)/S59,"")</f>
        <v/>
      </c>
      <c r="AA59" s="192"/>
      <c r="AB59" s="201"/>
      <c r="AC59" s="202" t="str">
        <f>IF(AND(ISNUMBER(F59),ISNUMBER(S59),ISNUMBER(AB59)),(AB59-F59)/S59,"")</f>
        <v/>
      </c>
      <c r="AD59" s="203" t="str">
        <f t="shared" si="5"/>
        <v/>
      </c>
    </row>
    <row r="60" spans="1:30" s="204" customFormat="1" ht="30" customHeight="1" thickTop="1" thickBot="1">
      <c r="A60" s="189"/>
      <c r="B60" s="189" t="s">
        <v>123</v>
      </c>
      <c r="C60" s="189"/>
      <c r="D60" s="190" t="str">
        <f t="shared" si="0"/>
        <v>Absence de Réception</v>
      </c>
      <c r="E60" s="191"/>
      <c r="F60" s="192" t="str">
        <f>IF(ISNUMBER(A60),VLOOKUP(A60,magasin!A:I,5,FALSE),"")</f>
        <v/>
      </c>
      <c r="G60" s="193"/>
      <c r="H60" s="193"/>
      <c r="I60" s="194">
        <v>19500</v>
      </c>
      <c r="J60" s="195" t="str">
        <f t="shared" si="11"/>
        <v/>
      </c>
      <c r="K60" s="196" t="str">
        <f t="shared" si="12"/>
        <v/>
      </c>
      <c r="L60" s="190" t="str">
        <f t="shared" si="13"/>
        <v>Facture Antidatée</v>
      </c>
      <c r="M60" s="197"/>
      <c r="N60" s="193">
        <v>41556</v>
      </c>
      <c r="O60" s="193"/>
      <c r="P60" s="193">
        <v>41571</v>
      </c>
      <c r="Q60" s="195" t="str">
        <f t="shared" si="1"/>
        <v/>
      </c>
      <c r="R60" s="198" t="str">
        <f t="shared" si="2"/>
        <v/>
      </c>
      <c r="S60" s="189"/>
      <c r="T60" s="199" t="str">
        <f t="shared" si="14"/>
        <v/>
      </c>
      <c r="U60" s="200" t="str">
        <f t="shared" si="15"/>
        <v/>
      </c>
      <c r="V60" s="214"/>
      <c r="W60" s="118" t="str">
        <f t="shared" si="3"/>
        <v/>
      </c>
      <c r="X60" s="136"/>
      <c r="Y60" s="118" t="str">
        <f t="shared" si="4"/>
        <v/>
      </c>
      <c r="Z60" s="118" t="str">
        <f>IF(AND(ISNUMBER(X60),ISNUMBER(AA60),ISNUMBER(S60)),(AA60-X60)/S60,"")</f>
        <v/>
      </c>
      <c r="AA60" s="192"/>
      <c r="AB60" s="201"/>
      <c r="AC60" s="202" t="str">
        <f>IF(AND(ISNUMBER(F60),ISNUMBER(S60),ISNUMBER(AB60)),(AB60-F60)/S60,"")</f>
        <v/>
      </c>
      <c r="AD60" s="203" t="str">
        <f t="shared" si="5"/>
        <v/>
      </c>
    </row>
    <row r="61" spans="1:30" s="204" customFormat="1" ht="30" customHeight="1" thickTop="1" thickBot="1">
      <c r="A61" s="189"/>
      <c r="B61" s="189" t="s">
        <v>123</v>
      </c>
      <c r="C61" s="189"/>
      <c r="D61" s="190" t="str">
        <f t="shared" si="0"/>
        <v>Absence de Réception</v>
      </c>
      <c r="E61" s="191"/>
      <c r="F61" s="192" t="str">
        <f>IF(ISNUMBER(A61),VLOOKUP(A61,magasin!A:I,5,FALSE),"")</f>
        <v/>
      </c>
      <c r="G61" s="193"/>
      <c r="H61" s="193"/>
      <c r="I61" s="194">
        <v>29650</v>
      </c>
      <c r="J61" s="195" t="str">
        <f t="shared" si="11"/>
        <v/>
      </c>
      <c r="K61" s="196" t="str">
        <f t="shared" si="12"/>
        <v/>
      </c>
      <c r="L61" s="190" t="str">
        <f t="shared" si="13"/>
        <v>Facture Antidatée</v>
      </c>
      <c r="M61" s="197"/>
      <c r="N61" s="193">
        <v>41556</v>
      </c>
      <c r="O61" s="193"/>
      <c r="P61" s="193">
        <v>41571</v>
      </c>
      <c r="Q61" s="195" t="str">
        <f t="shared" si="1"/>
        <v/>
      </c>
      <c r="R61" s="198" t="str">
        <f t="shared" si="2"/>
        <v/>
      </c>
      <c r="S61" s="189"/>
      <c r="T61" s="199" t="str">
        <f t="shared" si="14"/>
        <v/>
      </c>
      <c r="U61" s="200" t="str">
        <f t="shared" si="15"/>
        <v/>
      </c>
      <c r="V61" s="214"/>
      <c r="W61" s="118" t="str">
        <f t="shared" si="3"/>
        <v/>
      </c>
      <c r="X61" s="136"/>
      <c r="Y61" s="118" t="str">
        <f t="shared" si="4"/>
        <v/>
      </c>
      <c r="Z61" s="118" t="str">
        <f>IF(AND(ISNUMBER(X61),ISNUMBER(AA61),ISNUMBER(S61)),(AA61-X61)/S61,"")</f>
        <v/>
      </c>
      <c r="AA61" s="192"/>
      <c r="AB61" s="201"/>
      <c r="AC61" s="202" t="str">
        <f>IF(AND(ISNUMBER(F61),ISNUMBER(S61),ISNUMBER(AB61)),(AB61-F61)/S61,"")</f>
        <v/>
      </c>
      <c r="AD61" s="203" t="str">
        <f t="shared" si="5"/>
        <v/>
      </c>
    </row>
    <row r="62" spans="1:30" s="204" customFormat="1" ht="30" customHeight="1" thickTop="1" thickBot="1">
      <c r="A62" s="189"/>
      <c r="B62" s="189" t="s">
        <v>123</v>
      </c>
      <c r="C62" s="189"/>
      <c r="D62" s="190" t="str">
        <f t="shared" si="0"/>
        <v>Absence de Réception</v>
      </c>
      <c r="E62" s="191"/>
      <c r="F62" s="192" t="str">
        <f>IF(ISNUMBER(A62),VLOOKUP(A62,magasin!A:I,5,FALSE),"")</f>
        <v/>
      </c>
      <c r="G62" s="193"/>
      <c r="H62" s="193"/>
      <c r="I62" s="194">
        <v>19500</v>
      </c>
      <c r="J62" s="195" t="str">
        <f t="shared" si="11"/>
        <v/>
      </c>
      <c r="K62" s="196" t="str">
        <f t="shared" si="12"/>
        <v/>
      </c>
      <c r="L62" s="190" t="str">
        <f t="shared" si="13"/>
        <v>Facture Antidatée</v>
      </c>
      <c r="M62" s="197"/>
      <c r="N62" s="193">
        <v>41458</v>
      </c>
      <c r="O62" s="193"/>
      <c r="P62" s="193">
        <v>41480</v>
      </c>
      <c r="Q62" s="195" t="str">
        <f t="shared" si="1"/>
        <v/>
      </c>
      <c r="R62" s="198" t="str">
        <f t="shared" si="2"/>
        <v/>
      </c>
      <c r="S62" s="189"/>
      <c r="T62" s="199" t="str">
        <f t="shared" si="14"/>
        <v/>
      </c>
      <c r="U62" s="200" t="str">
        <f t="shared" si="15"/>
        <v/>
      </c>
      <c r="V62" s="214"/>
      <c r="W62" s="118" t="str">
        <f t="shared" si="3"/>
        <v/>
      </c>
      <c r="X62" s="136"/>
      <c r="Y62" s="118" t="str">
        <f t="shared" si="4"/>
        <v/>
      </c>
      <c r="Z62" s="118" t="str">
        <f>IF(AND(ISNUMBER(X62),ISNUMBER(AA62),ISNUMBER(S62)),(AA62-X62)/S62,"")</f>
        <v/>
      </c>
      <c r="AA62" s="192"/>
      <c r="AB62" s="201"/>
      <c r="AC62" s="202" t="str">
        <f>IF(AND(ISNUMBER(F62),ISNUMBER(S62),ISNUMBER(AB62)),(AB62-F62)/S62,"")</f>
        <v/>
      </c>
      <c r="AD62" s="203" t="str">
        <f t="shared" si="5"/>
        <v/>
      </c>
    </row>
    <row r="63" spans="1:30" s="204" customFormat="1" ht="30" customHeight="1" thickTop="1" thickBot="1">
      <c r="A63" s="189"/>
      <c r="B63" s="189" t="s">
        <v>123</v>
      </c>
      <c r="C63" s="189"/>
      <c r="D63" s="190" t="str">
        <f t="shared" si="0"/>
        <v>Absence de Réception</v>
      </c>
      <c r="E63" s="191"/>
      <c r="F63" s="192" t="str">
        <f>IF(ISNUMBER(A63),VLOOKUP(A63,magasin!A:I,5,FALSE),"")</f>
        <v/>
      </c>
      <c r="G63" s="193"/>
      <c r="H63" s="193"/>
      <c r="I63" s="194">
        <v>29650</v>
      </c>
      <c r="J63" s="195" t="str">
        <f t="shared" si="11"/>
        <v/>
      </c>
      <c r="K63" s="196" t="str">
        <f t="shared" si="12"/>
        <v/>
      </c>
      <c r="L63" s="190" t="str">
        <f t="shared" si="13"/>
        <v>Facture Antidatée</v>
      </c>
      <c r="M63" s="197"/>
      <c r="N63" s="193">
        <v>29650</v>
      </c>
      <c r="O63" s="193"/>
      <c r="P63" s="193">
        <v>41480</v>
      </c>
      <c r="Q63" s="195" t="str">
        <f t="shared" si="1"/>
        <v/>
      </c>
      <c r="R63" s="198" t="str">
        <f t="shared" si="2"/>
        <v/>
      </c>
      <c r="S63" s="189"/>
      <c r="T63" s="199" t="str">
        <f t="shared" si="14"/>
        <v/>
      </c>
      <c r="U63" s="200" t="str">
        <f t="shared" si="15"/>
        <v/>
      </c>
      <c r="V63" s="214"/>
      <c r="W63" s="118" t="str">
        <f t="shared" si="3"/>
        <v/>
      </c>
      <c r="X63" s="136"/>
      <c r="Y63" s="118" t="str">
        <f t="shared" si="4"/>
        <v/>
      </c>
      <c r="Z63" s="118" t="str">
        <f>IF(AND(ISNUMBER(X63),ISNUMBER(AA63),ISNUMBER(S63)),(AA63-X63)/S63,"")</f>
        <v/>
      </c>
      <c r="AA63" s="192"/>
      <c r="AB63" s="201"/>
      <c r="AC63" s="202" t="str">
        <f>IF(AND(ISNUMBER(F63),ISNUMBER(S63),ISNUMBER(AB63)),(AB63-F63)/S63,"")</f>
        <v/>
      </c>
      <c r="AD63" s="203" t="str">
        <f t="shared" si="5"/>
        <v/>
      </c>
    </row>
    <row r="64" spans="1:30" s="204" customFormat="1" ht="30" customHeight="1" thickTop="1" thickBot="1">
      <c r="A64" s="189"/>
      <c r="B64" s="189" t="s">
        <v>123</v>
      </c>
      <c r="C64" s="189"/>
      <c r="D64" s="190" t="str">
        <f t="shared" si="0"/>
        <v>Absence de Réception</v>
      </c>
      <c r="E64" s="191"/>
      <c r="F64" s="192" t="str">
        <f>IF(ISNUMBER(A64),VLOOKUP(A64,magasin!A:I,5,FALSE),"")</f>
        <v/>
      </c>
      <c r="G64" s="193"/>
      <c r="H64" s="193"/>
      <c r="I64" s="194">
        <v>27500</v>
      </c>
      <c r="J64" s="195" t="str">
        <f t="shared" si="11"/>
        <v/>
      </c>
      <c r="K64" s="196" t="str">
        <f t="shared" si="12"/>
        <v/>
      </c>
      <c r="L64" s="190" t="str">
        <f t="shared" si="13"/>
        <v>Facture Antidatée</v>
      </c>
      <c r="M64" s="197"/>
      <c r="N64" s="193">
        <v>40960</v>
      </c>
      <c r="O64" s="193"/>
      <c r="P64" s="193">
        <v>41015</v>
      </c>
      <c r="Q64" s="195" t="str">
        <f t="shared" si="1"/>
        <v/>
      </c>
      <c r="R64" s="198" t="str">
        <f t="shared" si="2"/>
        <v/>
      </c>
      <c r="S64" s="189"/>
      <c r="T64" s="199" t="str">
        <f t="shared" si="14"/>
        <v/>
      </c>
      <c r="U64" s="200" t="str">
        <f t="shared" si="15"/>
        <v/>
      </c>
      <c r="V64" s="214"/>
      <c r="W64" s="118" t="str">
        <f t="shared" si="3"/>
        <v/>
      </c>
      <c r="X64" s="136"/>
      <c r="Y64" s="118" t="str">
        <f t="shared" si="4"/>
        <v/>
      </c>
      <c r="Z64" s="118" t="str">
        <f>IF(AND(ISNUMBER(X64),ISNUMBER(AA64),ISNUMBER(S64)),(AA64-X64)/S64,"")</f>
        <v/>
      </c>
      <c r="AA64" s="192"/>
      <c r="AB64" s="201"/>
      <c r="AC64" s="202" t="str">
        <f>IF(AND(ISNUMBER(F64),ISNUMBER(S64),ISNUMBER(AB64)),(AB64-F64)/S64,"")</f>
        <v/>
      </c>
      <c r="AD64" s="203" t="str">
        <f t="shared" si="5"/>
        <v/>
      </c>
    </row>
    <row r="65" spans="1:30" s="204" customFormat="1" ht="30" customHeight="1" thickTop="1" thickBot="1">
      <c r="A65" s="189"/>
      <c r="B65" s="189" t="s">
        <v>123</v>
      </c>
      <c r="C65" s="189"/>
      <c r="D65" s="190" t="str">
        <f t="shared" si="0"/>
        <v>Absence de Réception</v>
      </c>
      <c r="E65" s="191"/>
      <c r="F65" s="192" t="str">
        <f>IF(ISNUMBER(A65),VLOOKUP(A65,magasin!A:I,5,FALSE),"")</f>
        <v/>
      </c>
      <c r="G65" s="193"/>
      <c r="H65" s="193"/>
      <c r="I65" s="194">
        <v>34150</v>
      </c>
      <c r="J65" s="195" t="str">
        <f t="shared" si="11"/>
        <v/>
      </c>
      <c r="K65" s="196" t="str">
        <f t="shared" si="12"/>
        <v/>
      </c>
      <c r="L65" s="190" t="str">
        <f t="shared" si="13"/>
        <v>Facture Antidatée</v>
      </c>
      <c r="M65" s="197"/>
      <c r="N65" s="193">
        <v>40960</v>
      </c>
      <c r="O65" s="193"/>
      <c r="P65" s="193">
        <v>41015</v>
      </c>
      <c r="Q65" s="195" t="str">
        <f t="shared" si="1"/>
        <v/>
      </c>
      <c r="R65" s="198" t="str">
        <f t="shared" si="2"/>
        <v/>
      </c>
      <c r="S65" s="189"/>
      <c r="T65" s="199" t="str">
        <f t="shared" si="14"/>
        <v/>
      </c>
      <c r="U65" s="200" t="str">
        <f t="shared" si="15"/>
        <v/>
      </c>
      <c r="V65" s="214"/>
      <c r="W65" s="118" t="str">
        <f t="shared" si="3"/>
        <v/>
      </c>
      <c r="X65" s="136"/>
      <c r="Y65" s="118" t="str">
        <f t="shared" si="4"/>
        <v/>
      </c>
      <c r="Z65" s="118" t="str">
        <f>IF(AND(ISNUMBER(X65),ISNUMBER(AA65),ISNUMBER(S65)),(AA65-X65)/S65,"")</f>
        <v/>
      </c>
      <c r="AA65" s="192"/>
      <c r="AB65" s="201"/>
      <c r="AC65" s="202" t="str">
        <f>IF(AND(ISNUMBER(F65),ISNUMBER(S65),ISNUMBER(AB65)),(AB65-F65)/S65,"")</f>
        <v/>
      </c>
      <c r="AD65" s="203" t="str">
        <f t="shared" si="5"/>
        <v/>
      </c>
    </row>
    <row r="66" spans="1:30" s="204" customFormat="1" ht="30" customHeight="1" thickTop="1" thickBot="1">
      <c r="A66" s="189"/>
      <c r="B66" s="189" t="s">
        <v>123</v>
      </c>
      <c r="C66" s="189"/>
      <c r="D66" s="190" t="str">
        <f t="shared" si="0"/>
        <v>Absence de Réception</v>
      </c>
      <c r="E66" s="191"/>
      <c r="F66" s="192" t="str">
        <f>IF(ISNUMBER(A66),VLOOKUP(A66,magasin!A:I,5,FALSE),"")</f>
        <v/>
      </c>
      <c r="G66" s="193"/>
      <c r="H66" s="193"/>
      <c r="I66" s="194">
        <v>19500</v>
      </c>
      <c r="J66" s="195" t="str">
        <f t="shared" si="11"/>
        <v/>
      </c>
      <c r="K66" s="196" t="str">
        <f t="shared" si="12"/>
        <v/>
      </c>
      <c r="L66" s="190" t="str">
        <f t="shared" si="13"/>
        <v>Facture Antidatée</v>
      </c>
      <c r="M66" s="197"/>
      <c r="N66" s="193">
        <v>41639</v>
      </c>
      <c r="O66" s="193"/>
      <c r="P66" s="193">
        <v>41660</v>
      </c>
      <c r="Q66" s="195" t="str">
        <f t="shared" si="1"/>
        <v/>
      </c>
      <c r="R66" s="198" t="str">
        <f t="shared" si="2"/>
        <v/>
      </c>
      <c r="S66" s="189"/>
      <c r="T66" s="199" t="str">
        <f t="shared" si="14"/>
        <v/>
      </c>
      <c r="U66" s="200" t="str">
        <f t="shared" si="15"/>
        <v/>
      </c>
      <c r="V66" s="214"/>
      <c r="W66" s="118" t="str">
        <f t="shared" si="3"/>
        <v/>
      </c>
      <c r="X66" s="136"/>
      <c r="Y66" s="118" t="str">
        <f t="shared" si="4"/>
        <v/>
      </c>
      <c r="Z66" s="118" t="str">
        <f>IF(AND(ISNUMBER(X66),ISNUMBER(AA66),ISNUMBER(S66)),(AA66-X66)/S66,"")</f>
        <v/>
      </c>
      <c r="AA66" s="192"/>
      <c r="AB66" s="201"/>
      <c r="AC66" s="202" t="str">
        <f>IF(AND(ISNUMBER(F66),ISNUMBER(S66),ISNUMBER(AB66)),(AB66-F66)/S66,"")</f>
        <v/>
      </c>
      <c r="AD66" s="203" t="str">
        <f t="shared" si="5"/>
        <v/>
      </c>
    </row>
    <row r="67" spans="1:30" s="204" customFormat="1" ht="30" customHeight="1" thickTop="1" thickBot="1">
      <c r="A67" s="189"/>
      <c r="B67" s="189" t="s">
        <v>123</v>
      </c>
      <c r="C67" s="189"/>
      <c r="D67" s="190" t="str">
        <f t="shared" si="0"/>
        <v>Absence de Réception</v>
      </c>
      <c r="E67" s="191"/>
      <c r="F67" s="192" t="str">
        <f>IF(ISNUMBER(A67),VLOOKUP(A67,magasin!A:I,5,FALSE),"")</f>
        <v/>
      </c>
      <c r="G67" s="193"/>
      <c r="H67" s="193"/>
      <c r="I67" s="194">
        <v>29650</v>
      </c>
      <c r="J67" s="195" t="str">
        <f t="shared" si="11"/>
        <v/>
      </c>
      <c r="K67" s="196" t="str">
        <f t="shared" si="12"/>
        <v/>
      </c>
      <c r="L67" s="190" t="str">
        <f t="shared" si="13"/>
        <v>Facture Antidatée</v>
      </c>
      <c r="M67" s="197"/>
      <c r="N67" s="193">
        <v>41639</v>
      </c>
      <c r="O67" s="193"/>
      <c r="P67" s="193">
        <v>41660</v>
      </c>
      <c r="Q67" s="195" t="str">
        <f t="shared" si="1"/>
        <v/>
      </c>
      <c r="R67" s="198" t="str">
        <f t="shared" si="2"/>
        <v/>
      </c>
      <c r="S67" s="189"/>
      <c r="T67" s="199" t="str">
        <f t="shared" si="14"/>
        <v/>
      </c>
      <c r="U67" s="200" t="str">
        <f t="shared" si="15"/>
        <v/>
      </c>
      <c r="V67" s="214"/>
      <c r="W67" s="118" t="str">
        <f t="shared" si="3"/>
        <v/>
      </c>
      <c r="X67" s="136"/>
      <c r="Y67" s="118" t="str">
        <f t="shared" si="4"/>
        <v/>
      </c>
      <c r="Z67" s="118" t="str">
        <f>IF(AND(ISNUMBER(X67),ISNUMBER(AA67),ISNUMBER(S67)),(AA67-X67)/S67,"")</f>
        <v/>
      </c>
      <c r="AA67" s="192"/>
      <c r="AB67" s="201"/>
      <c r="AC67" s="202" t="str">
        <f>IF(AND(ISNUMBER(F67),ISNUMBER(S67),ISNUMBER(AB67)),(AB67-F67)/S67,"")</f>
        <v/>
      </c>
      <c r="AD67" s="203" t="str">
        <f t="shared" si="5"/>
        <v/>
      </c>
    </row>
    <row r="68" spans="1:30" s="204" customFormat="1" ht="30" customHeight="1" thickTop="1" thickBot="1">
      <c r="A68" s="189">
        <v>4501076706</v>
      </c>
      <c r="B68" s="189" t="s">
        <v>124</v>
      </c>
      <c r="C68" s="189" t="s">
        <v>125</v>
      </c>
      <c r="D68" s="190" t="str">
        <f t="shared" si="0"/>
        <v>Absence de Réception</v>
      </c>
      <c r="E68" s="191"/>
      <c r="F68" s="192" t="e">
        <f>IF(ISNUMBER(A68),VLOOKUP(A68,magasin!A:I,5,FALSE),"")</f>
        <v>#N/A</v>
      </c>
      <c r="G68" s="193"/>
      <c r="H68" s="193"/>
      <c r="I68" s="194">
        <v>52000</v>
      </c>
      <c r="J68" s="195" t="str">
        <f t="shared" si="11"/>
        <v/>
      </c>
      <c r="K68" s="196" t="str">
        <f t="shared" si="12"/>
        <v/>
      </c>
      <c r="L68" s="190" t="e">
        <f t="shared" si="13"/>
        <v>#N/A</v>
      </c>
      <c r="M68" s="197"/>
      <c r="N68" s="193">
        <v>41670</v>
      </c>
      <c r="O68" s="193"/>
      <c r="P68" s="193">
        <v>41683</v>
      </c>
      <c r="Q68" s="195" t="str">
        <f t="shared" si="1"/>
        <v/>
      </c>
      <c r="R68" s="198" t="str">
        <f t="shared" si="2"/>
        <v/>
      </c>
      <c r="S68" s="189"/>
      <c r="T68" s="199" t="str">
        <f t="shared" si="14"/>
        <v/>
      </c>
      <c r="U68" s="200" t="str">
        <f t="shared" si="15"/>
        <v/>
      </c>
      <c r="V68" s="214"/>
      <c r="W68" s="118" t="str">
        <f t="shared" si="3"/>
        <v/>
      </c>
      <c r="X68" s="136"/>
      <c r="Y68" s="118" t="str">
        <f t="shared" si="4"/>
        <v/>
      </c>
      <c r="Z68" s="118" t="str">
        <f>IF(AND(ISNUMBER(X68),ISNUMBER(AA68),ISNUMBER(S68)),(AA68-X68)/S68,"")</f>
        <v/>
      </c>
      <c r="AA68" s="192"/>
      <c r="AB68" s="201"/>
      <c r="AC68" s="202" t="str">
        <f>IF(AND(ISNUMBER(F68),ISNUMBER(S68),ISNUMBER(AB68)),(AB68-F68)/S68,"")</f>
        <v/>
      </c>
      <c r="AD68" s="203" t="str">
        <f t="shared" si="5"/>
        <v/>
      </c>
    </row>
    <row r="69" spans="1:30" s="204" customFormat="1" ht="30" customHeight="1" thickTop="1" thickBot="1">
      <c r="A69" s="189"/>
      <c r="B69" s="189" t="s">
        <v>126</v>
      </c>
      <c r="C69" s="189"/>
      <c r="D69" s="190" t="str">
        <f t="shared" si="0"/>
        <v>Absence de Réception</v>
      </c>
      <c r="E69" s="191"/>
      <c r="F69" s="192" t="str">
        <f>IF(ISNUMBER(A69),VLOOKUP(A69,magasin!A:I,5,FALSE),"")</f>
        <v/>
      </c>
      <c r="G69" s="193"/>
      <c r="H69" s="193"/>
      <c r="I69" s="194">
        <v>259749.98</v>
      </c>
      <c r="J69" s="195" t="str">
        <f t="shared" si="11"/>
        <v/>
      </c>
      <c r="K69" s="196" t="str">
        <f t="shared" si="12"/>
        <v/>
      </c>
      <c r="L69" s="190" t="str">
        <f t="shared" si="13"/>
        <v>Facture Antidatée</v>
      </c>
      <c r="M69" s="197"/>
      <c r="N69" s="193">
        <v>41758</v>
      </c>
      <c r="O69" s="193"/>
      <c r="P69" s="193">
        <v>41711</v>
      </c>
      <c r="Q69" s="195" t="str">
        <f t="shared" si="1"/>
        <v/>
      </c>
      <c r="R69" s="198" t="str">
        <f t="shared" si="2"/>
        <v/>
      </c>
      <c r="S69" s="189"/>
      <c r="T69" s="199" t="str">
        <f t="shared" si="14"/>
        <v/>
      </c>
      <c r="U69" s="200" t="str">
        <f t="shared" si="15"/>
        <v/>
      </c>
      <c r="V69" s="214"/>
      <c r="W69" s="118" t="str">
        <f t="shared" si="3"/>
        <v/>
      </c>
      <c r="X69" s="136"/>
      <c r="Y69" s="118" t="str">
        <f t="shared" si="4"/>
        <v/>
      </c>
      <c r="Z69" s="118" t="str">
        <f>IF(AND(ISNUMBER(X69),ISNUMBER(AA69),ISNUMBER(S69)),(AA69-X69)/S69,"")</f>
        <v/>
      </c>
      <c r="AA69" s="192"/>
      <c r="AB69" s="201"/>
      <c r="AC69" s="202" t="str">
        <f>IF(AND(ISNUMBER(F69),ISNUMBER(S69),ISNUMBER(AB69)),(AB69-F69)/S69,"")</f>
        <v/>
      </c>
      <c r="AD69" s="203" t="str">
        <f t="shared" si="5"/>
        <v/>
      </c>
    </row>
    <row r="70" spans="1:30" s="204" customFormat="1" ht="30" customHeight="1" thickTop="1" thickBot="1">
      <c r="A70" s="189"/>
      <c r="B70" s="189" t="s">
        <v>127</v>
      </c>
      <c r="C70" s="189"/>
      <c r="D70" s="190" t="str">
        <f t="shared" ref="D70:D133" si="16">IF(AND(ISBLANK(H70),ISNUMBER(G70),ISNUMBER(N70)),"Réclamer Réception",IF(AND(ISNUMBER(N70),ISBLANK(G70),ISBLANK(H70)),"Absence de Réception",IF(AND(ISNUMBER(G70),ISNUMBER(H70),ISNUMBER(N70)),"OK","")))</f>
        <v>Absence de Réception</v>
      </c>
      <c r="E70" s="191"/>
      <c r="F70" s="192" t="str">
        <f>IF(ISNUMBER(A70),VLOOKUP(A70,magasin!A:I,5,FALSE),"")</f>
        <v/>
      </c>
      <c r="G70" s="193"/>
      <c r="H70" s="193"/>
      <c r="I70" s="194">
        <v>32175.919999999998</v>
      </c>
      <c r="J70" s="195" t="str">
        <f t="shared" si="11"/>
        <v/>
      </c>
      <c r="K70" s="196" t="str">
        <f t="shared" si="12"/>
        <v/>
      </c>
      <c r="L70" s="190" t="str">
        <f t="shared" si="13"/>
        <v>Facture Antidatée</v>
      </c>
      <c r="M70" s="197"/>
      <c r="N70" s="193">
        <v>41670</v>
      </c>
      <c r="O70" s="193"/>
      <c r="P70" s="193">
        <v>41709</v>
      </c>
      <c r="Q70" s="195" t="str">
        <f t="shared" ref="Q70:Q133" si="17">IF(AND(ISNUMBER(O70),ISNUMBER(P70),ISNUMBER(S70)),(P70-O70)/S70,"")</f>
        <v/>
      </c>
      <c r="R70" s="198" t="str">
        <f t="shared" ref="R70:R133" si="18">IF(AND(ISNUMBER(O70),ISNUMBER(P70)),P70-O70,"")</f>
        <v/>
      </c>
      <c r="S70" s="189"/>
      <c r="T70" s="199" t="str">
        <f t="shared" si="14"/>
        <v/>
      </c>
      <c r="U70" s="200" t="str">
        <f t="shared" si="15"/>
        <v/>
      </c>
      <c r="V70" s="214"/>
      <c r="W70" s="118" t="str">
        <f t="shared" ref="W70:W133" si="19">+IF(AND(ISNUMBER(V70),ISNUMBER(P70),ISNUMBER(F70),ISNUMBER(S70)),(V70-MAX(P70,F70))/S70,"")</f>
        <v/>
      </c>
      <c r="X70" s="136"/>
      <c r="Y70" s="118" t="str">
        <f t="shared" ref="Y70:Y133" si="20">+IF(AND(ISNUMBER(X70),ISNUMBER(V70),ISNUMBER(S70)),(X70-V70)/S70,"")</f>
        <v/>
      </c>
      <c r="Z70" s="118" t="str">
        <f>IF(AND(ISNUMBER(X70),ISNUMBER(AA70),ISNUMBER(S70)),(AA70-X70)/S70,"")</f>
        <v/>
      </c>
      <c r="AA70" s="192"/>
      <c r="AB70" s="201"/>
      <c r="AC70" s="202" t="str">
        <f>IF(AND(ISNUMBER(F70),ISNUMBER(S70),ISNUMBER(AB70)),(AB70-F70)/S70,"")</f>
        <v/>
      </c>
      <c r="AD70" s="203" t="str">
        <f t="shared" ref="AD70:AD133" si="21">IF(AND(ISNUMBER(AC70),AC70&lt;=1),"Paiement à temps",IF(AND(ISNUMBER(AC70),AC70&gt;1),"Dépassement du délai de paiement, Pensez à comptabiliser la majoration de retard dans charge non courante",""))</f>
        <v/>
      </c>
    </row>
    <row r="71" spans="1:30" s="204" customFormat="1" ht="30" customHeight="1" thickTop="1" thickBot="1">
      <c r="A71" s="189">
        <v>4501055461</v>
      </c>
      <c r="B71" s="189" t="s">
        <v>128</v>
      </c>
      <c r="C71" s="189" t="s">
        <v>81</v>
      </c>
      <c r="D71" s="190" t="str">
        <f t="shared" si="16"/>
        <v>Absence de Réception</v>
      </c>
      <c r="E71" s="191"/>
      <c r="F71" s="192" t="e">
        <f>IF(ISNUMBER(A71),VLOOKUP(A71,magasin!A:I,5,FALSE),"")</f>
        <v>#N/A</v>
      </c>
      <c r="G71" s="193"/>
      <c r="H71" s="193"/>
      <c r="I71" s="194">
        <v>442000</v>
      </c>
      <c r="J71" s="195" t="str">
        <f t="shared" si="11"/>
        <v/>
      </c>
      <c r="K71" s="196" t="str">
        <f t="shared" si="12"/>
        <v/>
      </c>
      <c r="L71" s="190" t="e">
        <f t="shared" si="13"/>
        <v>#N/A</v>
      </c>
      <c r="M71" s="197"/>
      <c r="N71" s="193">
        <v>41682</v>
      </c>
      <c r="O71" s="193">
        <v>41697</v>
      </c>
      <c r="P71" s="193">
        <v>41698</v>
      </c>
      <c r="Q71" s="195" t="str">
        <f t="shared" si="17"/>
        <v/>
      </c>
      <c r="R71" s="198">
        <f t="shared" si="18"/>
        <v>1</v>
      </c>
      <c r="S71" s="189"/>
      <c r="T71" s="199" t="str">
        <f t="shared" si="14"/>
        <v/>
      </c>
      <c r="U71" s="200" t="str">
        <f t="shared" si="15"/>
        <v/>
      </c>
      <c r="V71" s="214"/>
      <c r="W71" s="118" t="str">
        <f t="shared" si="19"/>
        <v/>
      </c>
      <c r="X71" s="136"/>
      <c r="Y71" s="118" t="str">
        <f t="shared" si="20"/>
        <v/>
      </c>
      <c r="Z71" s="118" t="str">
        <f>IF(AND(ISNUMBER(X71),ISNUMBER(AA71),ISNUMBER(S71)),(AA71-X71)/S71,"")</f>
        <v/>
      </c>
      <c r="AA71" s="192"/>
      <c r="AB71" s="201"/>
      <c r="AC71" s="202" t="str">
        <f>IF(AND(ISNUMBER(F71),ISNUMBER(S71),ISNUMBER(AB71)),(AB71-F71)/S71,"")</f>
        <v/>
      </c>
      <c r="AD71" s="203" t="str">
        <f t="shared" si="21"/>
        <v/>
      </c>
    </row>
    <row r="72" spans="1:30" s="204" customFormat="1" ht="30" customHeight="1" thickTop="1" thickBot="1">
      <c r="A72" s="189">
        <v>4501008772</v>
      </c>
      <c r="B72" s="189" t="s">
        <v>128</v>
      </c>
      <c r="C72" s="189" t="s">
        <v>81</v>
      </c>
      <c r="D72" s="190" t="str">
        <f t="shared" si="16"/>
        <v>Réclamer Réception</v>
      </c>
      <c r="E72" s="191">
        <v>1000207656</v>
      </c>
      <c r="F72" s="192" t="e">
        <f>IF(ISNUMBER(A72),VLOOKUP(A72,magasin!A:I,5,FALSE),"")</f>
        <v>#N/A</v>
      </c>
      <c r="G72" s="193">
        <v>41639</v>
      </c>
      <c r="H72" s="193"/>
      <c r="I72" s="194">
        <v>62936.67</v>
      </c>
      <c r="J72" s="195" t="str">
        <f t="shared" si="11"/>
        <v/>
      </c>
      <c r="K72" s="196" t="str">
        <f t="shared" si="12"/>
        <v/>
      </c>
      <c r="L72" s="190" t="e">
        <f t="shared" si="13"/>
        <v>#N/A</v>
      </c>
      <c r="M72" s="197"/>
      <c r="N72" s="193">
        <v>41351</v>
      </c>
      <c r="O72" s="193">
        <v>41680</v>
      </c>
      <c r="P72" s="193">
        <v>41682</v>
      </c>
      <c r="Q72" s="195" t="str">
        <f t="shared" si="17"/>
        <v/>
      </c>
      <c r="R72" s="198">
        <f t="shared" si="18"/>
        <v>2</v>
      </c>
      <c r="S72" s="189"/>
      <c r="T72" s="199" t="str">
        <f t="shared" si="14"/>
        <v/>
      </c>
      <c r="U72" s="200" t="str">
        <f t="shared" si="15"/>
        <v/>
      </c>
      <c r="V72" s="214"/>
      <c r="W72" s="118" t="str">
        <f t="shared" si="19"/>
        <v/>
      </c>
      <c r="X72" s="136"/>
      <c r="Y72" s="118" t="str">
        <f t="shared" si="20"/>
        <v/>
      </c>
      <c r="Z72" s="118" t="str">
        <f>IF(AND(ISNUMBER(X72),ISNUMBER(AA72),ISNUMBER(S72)),(AA72-X72)/S72,"")</f>
        <v/>
      </c>
      <c r="AA72" s="192"/>
      <c r="AB72" s="201"/>
      <c r="AC72" s="202" t="str">
        <f>IF(AND(ISNUMBER(F72),ISNUMBER(S72),ISNUMBER(AB72)),(AB72-F72)/S72,"")</f>
        <v/>
      </c>
      <c r="AD72" s="203" t="str">
        <f t="shared" si="21"/>
        <v/>
      </c>
    </row>
    <row r="73" spans="1:30" s="204" customFormat="1" ht="30" customHeight="1" thickTop="1" thickBot="1">
      <c r="A73" s="189">
        <v>4501008772</v>
      </c>
      <c r="B73" s="189" t="s">
        <v>128</v>
      </c>
      <c r="C73" s="189" t="s">
        <v>81</v>
      </c>
      <c r="D73" s="190" t="str">
        <f t="shared" si="16"/>
        <v>Absence de Réception</v>
      </c>
      <c r="E73" s="191"/>
      <c r="F73" s="192" t="e">
        <f>IF(ISNUMBER(A73),VLOOKUP(A73,magasin!A:I,5,FALSE),"")</f>
        <v>#N/A</v>
      </c>
      <c r="G73" s="193"/>
      <c r="H73" s="193"/>
      <c r="I73" s="194">
        <v>62936.67</v>
      </c>
      <c r="J73" s="195" t="str">
        <f t="shared" si="11"/>
        <v/>
      </c>
      <c r="K73" s="196" t="str">
        <f t="shared" si="12"/>
        <v/>
      </c>
      <c r="L73" s="190" t="e">
        <f t="shared" si="13"/>
        <v>#N/A</v>
      </c>
      <c r="M73" s="197"/>
      <c r="N73" s="193">
        <v>41663</v>
      </c>
      <c r="O73" s="193">
        <v>41680</v>
      </c>
      <c r="P73" s="193">
        <v>41682</v>
      </c>
      <c r="Q73" s="195" t="str">
        <f t="shared" si="17"/>
        <v/>
      </c>
      <c r="R73" s="198">
        <f t="shared" si="18"/>
        <v>2</v>
      </c>
      <c r="S73" s="189"/>
      <c r="T73" s="199" t="str">
        <f t="shared" si="14"/>
        <v/>
      </c>
      <c r="U73" s="200" t="str">
        <f t="shared" si="15"/>
        <v/>
      </c>
      <c r="V73" s="214"/>
      <c r="W73" s="118" t="str">
        <f t="shared" si="19"/>
        <v/>
      </c>
      <c r="X73" s="136"/>
      <c r="Y73" s="118" t="str">
        <f t="shared" si="20"/>
        <v/>
      </c>
      <c r="Z73" s="118" t="str">
        <f>IF(AND(ISNUMBER(X73),ISNUMBER(AA73),ISNUMBER(S73)),(AA73-X73)/S73,"")</f>
        <v/>
      </c>
      <c r="AA73" s="192"/>
      <c r="AB73" s="201"/>
      <c r="AC73" s="202" t="str">
        <f>IF(AND(ISNUMBER(F73),ISNUMBER(S73),ISNUMBER(AB73)),(AB73-F73)/S73,"")</f>
        <v/>
      </c>
      <c r="AD73" s="203" t="str">
        <f t="shared" si="21"/>
        <v/>
      </c>
    </row>
    <row r="74" spans="1:30" s="204" customFormat="1" ht="30" customHeight="1" thickTop="1" thickBot="1">
      <c r="A74" s="189">
        <v>4500909895</v>
      </c>
      <c r="B74" s="189" t="s">
        <v>112</v>
      </c>
      <c r="C74" s="189" t="s">
        <v>129</v>
      </c>
      <c r="D74" s="190" t="str">
        <f t="shared" si="16"/>
        <v>Absence de Réception</v>
      </c>
      <c r="E74" s="191"/>
      <c r="F74" s="192" t="e">
        <f>IF(ISNUMBER(A74),VLOOKUP(A74,magasin!A:I,5,FALSE),"")</f>
        <v>#N/A</v>
      </c>
      <c r="G74" s="193"/>
      <c r="H74" s="193"/>
      <c r="I74" s="194">
        <v>8900</v>
      </c>
      <c r="J74" s="195" t="str">
        <f t="shared" si="11"/>
        <v/>
      </c>
      <c r="K74" s="196" t="str">
        <f t="shared" si="12"/>
        <v/>
      </c>
      <c r="L74" s="190" t="e">
        <f t="shared" si="13"/>
        <v>#N/A</v>
      </c>
      <c r="M74" s="197"/>
      <c r="N74" s="193">
        <v>41269</v>
      </c>
      <c r="O74" s="193"/>
      <c r="P74" s="193">
        <v>41452</v>
      </c>
      <c r="Q74" s="195" t="str">
        <f t="shared" si="17"/>
        <v/>
      </c>
      <c r="R74" s="198" t="str">
        <f t="shared" si="18"/>
        <v/>
      </c>
      <c r="S74" s="189"/>
      <c r="T74" s="199" t="str">
        <f t="shared" si="14"/>
        <v/>
      </c>
      <c r="U74" s="200" t="str">
        <f t="shared" si="15"/>
        <v/>
      </c>
      <c r="V74" s="214"/>
      <c r="W74" s="118" t="str">
        <f t="shared" si="19"/>
        <v/>
      </c>
      <c r="X74" s="136"/>
      <c r="Y74" s="118" t="str">
        <f t="shared" si="20"/>
        <v/>
      </c>
      <c r="Z74" s="118" t="str">
        <f>IF(AND(ISNUMBER(X74),ISNUMBER(AA74),ISNUMBER(S74)),(AA74-X74)/S74,"")</f>
        <v/>
      </c>
      <c r="AA74" s="192"/>
      <c r="AB74" s="201"/>
      <c r="AC74" s="202" t="str">
        <f>IF(AND(ISNUMBER(F74),ISNUMBER(S74),ISNUMBER(AB74)),(AB74-F74)/S74,"")</f>
        <v/>
      </c>
      <c r="AD74" s="203" t="str">
        <f t="shared" si="21"/>
        <v/>
      </c>
    </row>
    <row r="75" spans="1:30" s="204" customFormat="1" ht="30" customHeight="1" thickTop="1" thickBot="1">
      <c r="A75" s="189"/>
      <c r="B75" s="189"/>
      <c r="C75" s="189"/>
      <c r="D75" s="190" t="str">
        <f t="shared" si="16"/>
        <v/>
      </c>
      <c r="E75" s="191"/>
      <c r="F75" s="192" t="str">
        <f>IF(ISNUMBER(A75),VLOOKUP(A75,magasin!A:I,5,FALSE),"")</f>
        <v/>
      </c>
      <c r="G75" s="193"/>
      <c r="H75" s="193"/>
      <c r="I75" s="194"/>
      <c r="J75" s="195" t="str">
        <f t="shared" si="11"/>
        <v/>
      </c>
      <c r="K75" s="196" t="str">
        <f t="shared" si="12"/>
        <v/>
      </c>
      <c r="L75" s="190" t="str">
        <f t="shared" si="13"/>
        <v/>
      </c>
      <c r="M75" s="197"/>
      <c r="N75" s="193"/>
      <c r="O75" s="193"/>
      <c r="P75" s="193"/>
      <c r="Q75" s="195" t="str">
        <f t="shared" si="17"/>
        <v/>
      </c>
      <c r="R75" s="198" t="str">
        <f t="shared" si="18"/>
        <v/>
      </c>
      <c r="S75" s="189"/>
      <c r="T75" s="199" t="str">
        <f t="shared" si="14"/>
        <v/>
      </c>
      <c r="U75" s="200" t="str">
        <f t="shared" si="15"/>
        <v/>
      </c>
      <c r="V75" s="214"/>
      <c r="W75" s="118" t="str">
        <f t="shared" si="19"/>
        <v/>
      </c>
      <c r="X75" s="136"/>
      <c r="Y75" s="118" t="str">
        <f t="shared" si="20"/>
        <v/>
      </c>
      <c r="Z75" s="118" t="str">
        <f>IF(AND(ISNUMBER(X75),ISNUMBER(AA75),ISNUMBER(S75)),(AA75-X75)/S75,"")</f>
        <v/>
      </c>
      <c r="AA75" s="192"/>
      <c r="AB75" s="201"/>
      <c r="AC75" s="202" t="str">
        <f>IF(AND(ISNUMBER(F75),ISNUMBER(S75),ISNUMBER(AB75)),(AB75-F75)/S75,"")</f>
        <v/>
      </c>
      <c r="AD75" s="203" t="str">
        <f t="shared" si="21"/>
        <v/>
      </c>
    </row>
    <row r="76" spans="1:30" s="204" customFormat="1" ht="30" customHeight="1" thickTop="1" thickBot="1">
      <c r="A76" s="189"/>
      <c r="B76" s="189"/>
      <c r="C76" s="189"/>
      <c r="D76" s="190" t="str">
        <f t="shared" si="16"/>
        <v/>
      </c>
      <c r="E76" s="191"/>
      <c r="F76" s="192" t="str">
        <f>IF(ISNUMBER(A76),VLOOKUP(A76,magasin!A:I,5,FALSE),"")</f>
        <v/>
      </c>
      <c r="G76" s="193"/>
      <c r="H76" s="193"/>
      <c r="I76" s="194"/>
      <c r="J76" s="195" t="str">
        <f t="shared" si="11"/>
        <v/>
      </c>
      <c r="K76" s="196" t="str">
        <f t="shared" si="12"/>
        <v/>
      </c>
      <c r="L76" s="190" t="str">
        <f t="shared" si="13"/>
        <v/>
      </c>
      <c r="M76" s="197"/>
      <c r="N76" s="193"/>
      <c r="O76" s="193"/>
      <c r="P76" s="193"/>
      <c r="Q76" s="195" t="str">
        <f t="shared" si="17"/>
        <v/>
      </c>
      <c r="R76" s="198" t="str">
        <f t="shared" si="18"/>
        <v/>
      </c>
      <c r="S76" s="189"/>
      <c r="T76" s="199" t="str">
        <f t="shared" si="14"/>
        <v/>
      </c>
      <c r="U76" s="200" t="str">
        <f t="shared" si="15"/>
        <v/>
      </c>
      <c r="V76" s="214"/>
      <c r="W76" s="118" t="str">
        <f t="shared" si="19"/>
        <v/>
      </c>
      <c r="X76" s="136"/>
      <c r="Y76" s="118" t="str">
        <f t="shared" si="20"/>
        <v/>
      </c>
      <c r="Z76" s="118" t="str">
        <f>IF(AND(ISNUMBER(X76),ISNUMBER(AA76),ISNUMBER(S76)),(AA76-X76)/S76,"")</f>
        <v/>
      </c>
      <c r="AA76" s="192"/>
      <c r="AB76" s="201"/>
      <c r="AC76" s="202" t="str">
        <f>IF(AND(ISNUMBER(F76),ISNUMBER(S76),ISNUMBER(AB76)),(AB76-F76)/S76,"")</f>
        <v/>
      </c>
      <c r="AD76" s="203" t="str">
        <f t="shared" si="21"/>
        <v/>
      </c>
    </row>
    <row r="77" spans="1:30" s="204" customFormat="1" ht="30" customHeight="1" thickTop="1" thickBot="1">
      <c r="A77" s="189"/>
      <c r="B77" s="189"/>
      <c r="C77" s="189"/>
      <c r="D77" s="190" t="str">
        <f t="shared" si="16"/>
        <v/>
      </c>
      <c r="E77" s="191"/>
      <c r="F77" s="192" t="str">
        <f>IF(ISNUMBER(A77),VLOOKUP(A77,magasin!A:I,5,FALSE),"")</f>
        <v/>
      </c>
      <c r="G77" s="193"/>
      <c r="H77" s="193"/>
      <c r="I77" s="194"/>
      <c r="J77" s="195" t="str">
        <f t="shared" si="11"/>
        <v/>
      </c>
      <c r="K77" s="196" t="str">
        <f t="shared" si="12"/>
        <v/>
      </c>
      <c r="L77" s="190" t="str">
        <f t="shared" si="13"/>
        <v/>
      </c>
      <c r="M77" s="197"/>
      <c r="N77" s="193"/>
      <c r="O77" s="193"/>
      <c r="P77" s="193"/>
      <c r="Q77" s="195" t="str">
        <f t="shared" si="17"/>
        <v/>
      </c>
      <c r="R77" s="198" t="str">
        <f t="shared" si="18"/>
        <v/>
      </c>
      <c r="S77" s="189"/>
      <c r="T77" s="199" t="str">
        <f t="shared" si="14"/>
        <v/>
      </c>
      <c r="U77" s="200" t="str">
        <f t="shared" si="15"/>
        <v/>
      </c>
      <c r="V77" s="214"/>
      <c r="W77" s="118" t="str">
        <f t="shared" si="19"/>
        <v/>
      </c>
      <c r="X77" s="136"/>
      <c r="Y77" s="118" t="str">
        <f t="shared" si="20"/>
        <v/>
      </c>
      <c r="Z77" s="118" t="str">
        <f>IF(AND(ISNUMBER(X77),ISNUMBER(AA77),ISNUMBER(S77)),(AA77-X77)/S77,"")</f>
        <v/>
      </c>
      <c r="AA77" s="192"/>
      <c r="AB77" s="201"/>
      <c r="AC77" s="202" t="str">
        <f>IF(AND(ISNUMBER(F77),ISNUMBER(S77),ISNUMBER(AB77)),(AB77-F77)/S77,"")</f>
        <v/>
      </c>
      <c r="AD77" s="203" t="str">
        <f t="shared" si="21"/>
        <v/>
      </c>
    </row>
    <row r="78" spans="1:30" s="204" customFormat="1" ht="30" customHeight="1" thickTop="1" thickBot="1">
      <c r="A78" s="189"/>
      <c r="B78" s="189"/>
      <c r="C78" s="189"/>
      <c r="D78" s="190" t="str">
        <f t="shared" si="16"/>
        <v/>
      </c>
      <c r="E78" s="191"/>
      <c r="F78" s="192" t="str">
        <f>IF(ISNUMBER(A78),VLOOKUP(A78,magasin!A:I,5,FALSE),"")</f>
        <v/>
      </c>
      <c r="G78" s="193"/>
      <c r="H78" s="193"/>
      <c r="I78" s="194"/>
      <c r="J78" s="195" t="str">
        <f t="shared" si="11"/>
        <v/>
      </c>
      <c r="K78" s="196" t="str">
        <f t="shared" si="12"/>
        <v/>
      </c>
      <c r="L78" s="190" t="str">
        <f t="shared" si="13"/>
        <v/>
      </c>
      <c r="M78" s="197"/>
      <c r="N78" s="193"/>
      <c r="O78" s="193"/>
      <c r="P78" s="193"/>
      <c r="Q78" s="195" t="str">
        <f t="shared" si="17"/>
        <v/>
      </c>
      <c r="R78" s="198" t="str">
        <f t="shared" si="18"/>
        <v/>
      </c>
      <c r="S78" s="189"/>
      <c r="T78" s="199" t="str">
        <f t="shared" si="14"/>
        <v/>
      </c>
      <c r="U78" s="200" t="str">
        <f t="shared" si="15"/>
        <v/>
      </c>
      <c r="V78" s="214"/>
      <c r="W78" s="118" t="str">
        <f t="shared" si="19"/>
        <v/>
      </c>
      <c r="X78" s="136"/>
      <c r="Y78" s="118" t="str">
        <f t="shared" si="20"/>
        <v/>
      </c>
      <c r="Z78" s="118" t="str">
        <f>IF(AND(ISNUMBER(X78),ISNUMBER(AA78),ISNUMBER(S78)),(AA78-X78)/S78,"")</f>
        <v/>
      </c>
      <c r="AA78" s="192"/>
      <c r="AB78" s="201"/>
      <c r="AC78" s="202" t="str">
        <f>IF(AND(ISNUMBER(F78),ISNUMBER(S78),ISNUMBER(AB78)),(AB78-F78)/S78,"")</f>
        <v/>
      </c>
      <c r="AD78" s="203" t="str">
        <f t="shared" si="21"/>
        <v/>
      </c>
    </row>
    <row r="79" spans="1:30" s="204" customFormat="1" ht="30" customHeight="1" thickTop="1" thickBot="1">
      <c r="A79" s="189"/>
      <c r="B79" s="189"/>
      <c r="C79" s="189"/>
      <c r="D79" s="190" t="str">
        <f t="shared" si="16"/>
        <v/>
      </c>
      <c r="E79" s="191"/>
      <c r="F79" s="192" t="str">
        <f>IF(ISNUMBER(A79),VLOOKUP(A79,magasin!A:I,5,FALSE),"")</f>
        <v/>
      </c>
      <c r="G79" s="193"/>
      <c r="H79" s="193"/>
      <c r="I79" s="194"/>
      <c r="J79" s="195" t="str">
        <f t="shared" si="11"/>
        <v/>
      </c>
      <c r="K79" s="196" t="str">
        <f t="shared" si="12"/>
        <v/>
      </c>
      <c r="L79" s="190" t="str">
        <f t="shared" si="13"/>
        <v/>
      </c>
      <c r="M79" s="197"/>
      <c r="N79" s="193"/>
      <c r="O79" s="193"/>
      <c r="P79" s="193"/>
      <c r="Q79" s="195" t="str">
        <f t="shared" si="17"/>
        <v/>
      </c>
      <c r="R79" s="198" t="str">
        <f t="shared" si="18"/>
        <v/>
      </c>
      <c r="S79" s="189"/>
      <c r="T79" s="199" t="str">
        <f t="shared" si="14"/>
        <v/>
      </c>
      <c r="U79" s="200" t="str">
        <f t="shared" si="15"/>
        <v/>
      </c>
      <c r="V79" s="214"/>
      <c r="W79" s="118" t="str">
        <f t="shared" si="19"/>
        <v/>
      </c>
      <c r="X79" s="136"/>
      <c r="Y79" s="118" t="str">
        <f t="shared" si="20"/>
        <v/>
      </c>
      <c r="Z79" s="118" t="str">
        <f>IF(AND(ISNUMBER(X79),ISNUMBER(AA79),ISNUMBER(S79)),(AA79-X79)/S79,"")</f>
        <v/>
      </c>
      <c r="AA79" s="192"/>
      <c r="AB79" s="201"/>
      <c r="AC79" s="202" t="str">
        <f>IF(AND(ISNUMBER(F79),ISNUMBER(S79),ISNUMBER(AB79)),(AB79-F79)/S79,"")</f>
        <v/>
      </c>
      <c r="AD79" s="203" t="str">
        <f t="shared" si="21"/>
        <v/>
      </c>
    </row>
    <row r="80" spans="1:30" s="204" customFormat="1" ht="30" customHeight="1" thickTop="1" thickBot="1">
      <c r="A80" s="189"/>
      <c r="B80" s="189"/>
      <c r="C80" s="189"/>
      <c r="D80" s="190" t="str">
        <f t="shared" si="16"/>
        <v/>
      </c>
      <c r="E80" s="191"/>
      <c r="F80" s="192" t="str">
        <f>IF(ISNUMBER(A80),VLOOKUP(A80,magasin!A:I,5,FALSE),"")</f>
        <v/>
      </c>
      <c r="G80" s="193"/>
      <c r="H80" s="193"/>
      <c r="I80" s="194"/>
      <c r="J80" s="195" t="str">
        <f t="shared" si="11"/>
        <v/>
      </c>
      <c r="K80" s="196" t="str">
        <f t="shared" si="12"/>
        <v/>
      </c>
      <c r="L80" s="190" t="str">
        <f t="shared" si="13"/>
        <v/>
      </c>
      <c r="M80" s="197"/>
      <c r="N80" s="193"/>
      <c r="O80" s="193"/>
      <c r="P80" s="193"/>
      <c r="Q80" s="195" t="str">
        <f t="shared" si="17"/>
        <v/>
      </c>
      <c r="R80" s="198" t="str">
        <f t="shared" si="18"/>
        <v/>
      </c>
      <c r="S80" s="189"/>
      <c r="T80" s="199" t="str">
        <f t="shared" si="14"/>
        <v/>
      </c>
      <c r="U80" s="200" t="str">
        <f t="shared" si="15"/>
        <v/>
      </c>
      <c r="V80" s="214"/>
      <c r="W80" s="118" t="str">
        <f t="shared" si="19"/>
        <v/>
      </c>
      <c r="X80" s="136"/>
      <c r="Y80" s="118" t="str">
        <f t="shared" si="20"/>
        <v/>
      </c>
      <c r="Z80" s="118" t="str">
        <f>IF(AND(ISNUMBER(X80),ISNUMBER(AA80),ISNUMBER(S80)),(AA80-X80)/S80,"")</f>
        <v/>
      </c>
      <c r="AA80" s="192"/>
      <c r="AB80" s="201"/>
      <c r="AC80" s="202" t="str">
        <f>IF(AND(ISNUMBER(F80),ISNUMBER(S80),ISNUMBER(AB80)),(AB80-F80)/S80,"")</f>
        <v/>
      </c>
      <c r="AD80" s="203" t="str">
        <f t="shared" si="21"/>
        <v/>
      </c>
    </row>
    <row r="81" spans="1:30" s="204" customFormat="1" ht="30" customHeight="1" thickTop="1" thickBot="1">
      <c r="A81" s="189"/>
      <c r="B81" s="189"/>
      <c r="C81" s="189"/>
      <c r="D81" s="190" t="str">
        <f t="shared" si="16"/>
        <v/>
      </c>
      <c r="E81" s="191"/>
      <c r="F81" s="192" t="str">
        <f>IF(ISNUMBER(A81),VLOOKUP(A81,magasin!A:I,5,FALSE),"")</f>
        <v/>
      </c>
      <c r="G81" s="193"/>
      <c r="H81" s="193"/>
      <c r="I81" s="194"/>
      <c r="J81" s="195" t="str">
        <f t="shared" si="11"/>
        <v/>
      </c>
      <c r="K81" s="196" t="str">
        <f t="shared" si="12"/>
        <v/>
      </c>
      <c r="L81" s="190" t="str">
        <f t="shared" si="13"/>
        <v/>
      </c>
      <c r="M81" s="197"/>
      <c r="N81" s="193"/>
      <c r="O81" s="193"/>
      <c r="P81" s="193"/>
      <c r="Q81" s="195" t="str">
        <f t="shared" si="17"/>
        <v/>
      </c>
      <c r="R81" s="198" t="str">
        <f t="shared" si="18"/>
        <v/>
      </c>
      <c r="S81" s="189"/>
      <c r="T81" s="199" t="str">
        <f t="shared" si="14"/>
        <v/>
      </c>
      <c r="U81" s="200" t="str">
        <f t="shared" si="15"/>
        <v/>
      </c>
      <c r="V81" s="214"/>
      <c r="W81" s="118" t="str">
        <f t="shared" si="19"/>
        <v/>
      </c>
      <c r="X81" s="136"/>
      <c r="Y81" s="118" t="str">
        <f t="shared" si="20"/>
        <v/>
      </c>
      <c r="Z81" s="118" t="str">
        <f>IF(AND(ISNUMBER(X81),ISNUMBER(AA81),ISNUMBER(S81)),(AA81-X81)/S81,"")</f>
        <v/>
      </c>
      <c r="AA81" s="192"/>
      <c r="AB81" s="201"/>
      <c r="AC81" s="202" t="str">
        <f>IF(AND(ISNUMBER(F81),ISNUMBER(S81),ISNUMBER(AB81)),(AB81-F81)/S81,"")</f>
        <v/>
      </c>
      <c r="AD81" s="203" t="str">
        <f t="shared" si="21"/>
        <v/>
      </c>
    </row>
    <row r="82" spans="1:30" s="204" customFormat="1" ht="30" customHeight="1" thickTop="1" thickBot="1">
      <c r="A82" s="189"/>
      <c r="B82" s="189"/>
      <c r="C82" s="189"/>
      <c r="D82" s="190" t="str">
        <f t="shared" si="16"/>
        <v/>
      </c>
      <c r="E82" s="191"/>
      <c r="F82" s="192" t="str">
        <f>IF(ISNUMBER(A82),VLOOKUP(A82,magasin!A:I,5,FALSE),"")</f>
        <v/>
      </c>
      <c r="G82" s="193"/>
      <c r="H82" s="193"/>
      <c r="I82" s="194"/>
      <c r="J82" s="195" t="str">
        <f t="shared" si="11"/>
        <v/>
      </c>
      <c r="K82" s="196" t="str">
        <f t="shared" si="12"/>
        <v/>
      </c>
      <c r="L82" s="190" t="str">
        <f t="shared" si="13"/>
        <v/>
      </c>
      <c r="M82" s="197"/>
      <c r="N82" s="193"/>
      <c r="O82" s="193"/>
      <c r="P82" s="193"/>
      <c r="Q82" s="195" t="str">
        <f t="shared" si="17"/>
        <v/>
      </c>
      <c r="R82" s="198" t="str">
        <f t="shared" si="18"/>
        <v/>
      </c>
      <c r="S82" s="189"/>
      <c r="T82" s="199" t="str">
        <f t="shared" si="14"/>
        <v/>
      </c>
      <c r="U82" s="200" t="str">
        <f t="shared" si="15"/>
        <v/>
      </c>
      <c r="V82" s="214"/>
      <c r="W82" s="118" t="str">
        <f t="shared" si="19"/>
        <v/>
      </c>
      <c r="X82" s="136"/>
      <c r="Y82" s="118" t="str">
        <f t="shared" si="20"/>
        <v/>
      </c>
      <c r="Z82" s="118" t="str">
        <f>IF(AND(ISNUMBER(X82),ISNUMBER(AA82),ISNUMBER(S82)),(AA82-X82)/S82,"")</f>
        <v/>
      </c>
      <c r="AA82" s="192"/>
      <c r="AB82" s="201"/>
      <c r="AC82" s="202" t="str">
        <f>IF(AND(ISNUMBER(F82),ISNUMBER(S82),ISNUMBER(AB82)),(AB82-F82)/S82,"")</f>
        <v/>
      </c>
      <c r="AD82" s="203" t="str">
        <f t="shared" si="21"/>
        <v/>
      </c>
    </row>
    <row r="83" spans="1:30" s="204" customFormat="1" ht="30" customHeight="1" thickTop="1" thickBot="1">
      <c r="A83" s="189"/>
      <c r="B83" s="189"/>
      <c r="C83" s="189"/>
      <c r="D83" s="190" t="str">
        <f t="shared" si="16"/>
        <v/>
      </c>
      <c r="E83" s="191"/>
      <c r="F83" s="192" t="str">
        <f>IF(ISNUMBER(A83),VLOOKUP(A83,magasin!A:I,5,FALSE),"")</f>
        <v/>
      </c>
      <c r="G83" s="193"/>
      <c r="H83" s="193"/>
      <c r="I83" s="194"/>
      <c r="J83" s="195" t="str">
        <f t="shared" si="11"/>
        <v/>
      </c>
      <c r="K83" s="196" t="str">
        <f t="shared" si="12"/>
        <v/>
      </c>
      <c r="L83" s="190" t="str">
        <f t="shared" si="13"/>
        <v/>
      </c>
      <c r="M83" s="197"/>
      <c r="N83" s="193"/>
      <c r="O83" s="193"/>
      <c r="P83" s="193"/>
      <c r="Q83" s="195" t="str">
        <f t="shared" si="17"/>
        <v/>
      </c>
      <c r="R83" s="198" t="str">
        <f t="shared" si="18"/>
        <v/>
      </c>
      <c r="S83" s="189"/>
      <c r="T83" s="199" t="str">
        <f t="shared" si="14"/>
        <v/>
      </c>
      <c r="U83" s="200" t="str">
        <f t="shared" si="15"/>
        <v/>
      </c>
      <c r="V83" s="214"/>
      <c r="W83" s="118" t="str">
        <f t="shared" si="19"/>
        <v/>
      </c>
      <c r="X83" s="136"/>
      <c r="Y83" s="118" t="str">
        <f t="shared" si="20"/>
        <v/>
      </c>
      <c r="Z83" s="118" t="str">
        <f>IF(AND(ISNUMBER(X83),ISNUMBER(AA83),ISNUMBER(S83)),(AA83-X83)/S83,"")</f>
        <v/>
      </c>
      <c r="AA83" s="192"/>
      <c r="AB83" s="201"/>
      <c r="AC83" s="202" t="str">
        <f>IF(AND(ISNUMBER(F83),ISNUMBER(S83),ISNUMBER(AB83)),(AB83-F83)/S83,"")</f>
        <v/>
      </c>
      <c r="AD83" s="203" t="str">
        <f t="shared" si="21"/>
        <v/>
      </c>
    </row>
    <row r="84" spans="1:30" s="204" customFormat="1" ht="30" customHeight="1" thickTop="1" thickBot="1">
      <c r="A84" s="189"/>
      <c r="B84" s="189"/>
      <c r="C84" s="189"/>
      <c r="D84" s="190" t="str">
        <f t="shared" si="16"/>
        <v/>
      </c>
      <c r="E84" s="191"/>
      <c r="F84" s="192" t="str">
        <f>IF(ISNUMBER(A84),VLOOKUP(A84,magasin!A:I,5,FALSE),"")</f>
        <v/>
      </c>
      <c r="G84" s="193"/>
      <c r="H84" s="193"/>
      <c r="I84" s="194"/>
      <c r="J84" s="195" t="str">
        <f t="shared" si="11"/>
        <v/>
      </c>
      <c r="K84" s="196" t="str">
        <f t="shared" si="12"/>
        <v/>
      </c>
      <c r="L84" s="190" t="str">
        <f t="shared" si="13"/>
        <v/>
      </c>
      <c r="M84" s="197"/>
      <c r="N84" s="193"/>
      <c r="O84" s="193"/>
      <c r="P84" s="193"/>
      <c r="Q84" s="195" t="str">
        <f t="shared" si="17"/>
        <v/>
      </c>
      <c r="R84" s="198" t="str">
        <f t="shared" si="18"/>
        <v/>
      </c>
      <c r="S84" s="189"/>
      <c r="T84" s="199" t="str">
        <f t="shared" si="14"/>
        <v/>
      </c>
      <c r="U84" s="200" t="str">
        <f t="shared" si="15"/>
        <v/>
      </c>
      <c r="V84" s="214"/>
      <c r="W84" s="118" t="str">
        <f t="shared" si="19"/>
        <v/>
      </c>
      <c r="X84" s="136"/>
      <c r="Y84" s="118" t="str">
        <f t="shared" si="20"/>
        <v/>
      </c>
      <c r="Z84" s="118" t="str">
        <f>IF(AND(ISNUMBER(X84),ISNUMBER(AA84),ISNUMBER(S84)),(AA84-X84)/S84,"")</f>
        <v/>
      </c>
      <c r="AA84" s="192"/>
      <c r="AB84" s="201"/>
      <c r="AC84" s="202" t="str">
        <f>IF(AND(ISNUMBER(F84),ISNUMBER(S84),ISNUMBER(AB84)),(AB84-F84)/S84,"")</f>
        <v/>
      </c>
      <c r="AD84" s="203" t="str">
        <f t="shared" si="21"/>
        <v/>
      </c>
    </row>
    <row r="85" spans="1:30" s="204" customFormat="1" ht="30" customHeight="1" thickTop="1" thickBot="1">
      <c r="A85" s="189"/>
      <c r="B85" s="189"/>
      <c r="C85" s="189"/>
      <c r="D85" s="190" t="str">
        <f t="shared" si="16"/>
        <v/>
      </c>
      <c r="E85" s="191"/>
      <c r="F85" s="192" t="str">
        <f>IF(ISNUMBER(A85),VLOOKUP(A85,magasin!A:I,5,FALSE),"")</f>
        <v/>
      </c>
      <c r="G85" s="193"/>
      <c r="H85" s="193"/>
      <c r="I85" s="194"/>
      <c r="J85" s="195" t="str">
        <f t="shared" si="11"/>
        <v/>
      </c>
      <c r="K85" s="196" t="str">
        <f t="shared" si="12"/>
        <v/>
      </c>
      <c r="L85" s="190" t="str">
        <f t="shared" si="13"/>
        <v/>
      </c>
      <c r="M85" s="197"/>
      <c r="N85" s="193"/>
      <c r="O85" s="193"/>
      <c r="P85" s="193"/>
      <c r="Q85" s="195" t="str">
        <f t="shared" si="17"/>
        <v/>
      </c>
      <c r="R85" s="198" t="str">
        <f t="shared" si="18"/>
        <v/>
      </c>
      <c r="S85" s="189"/>
      <c r="T85" s="199" t="str">
        <f t="shared" si="14"/>
        <v/>
      </c>
      <c r="U85" s="200" t="str">
        <f t="shared" si="15"/>
        <v/>
      </c>
      <c r="V85" s="214"/>
      <c r="W85" s="118" t="str">
        <f t="shared" si="19"/>
        <v/>
      </c>
      <c r="X85" s="136"/>
      <c r="Y85" s="118" t="str">
        <f t="shared" si="20"/>
        <v/>
      </c>
      <c r="Z85" s="118" t="str">
        <f>IF(AND(ISNUMBER(X85),ISNUMBER(AA85),ISNUMBER(S85)),(AA85-X85)/S85,"")</f>
        <v/>
      </c>
      <c r="AA85" s="192"/>
      <c r="AB85" s="201"/>
      <c r="AC85" s="202" t="str">
        <f>IF(AND(ISNUMBER(F85),ISNUMBER(S85),ISNUMBER(AB85)),(AB85-F85)/S85,"")</f>
        <v/>
      </c>
      <c r="AD85" s="203" t="str">
        <f t="shared" si="21"/>
        <v/>
      </c>
    </row>
    <row r="86" spans="1:30" s="204" customFormat="1" ht="30" customHeight="1" thickTop="1" thickBot="1">
      <c r="A86" s="189"/>
      <c r="B86" s="189"/>
      <c r="C86" s="189"/>
      <c r="D86" s="190" t="str">
        <f t="shared" si="16"/>
        <v/>
      </c>
      <c r="E86" s="191"/>
      <c r="F86" s="192" t="str">
        <f>IF(ISNUMBER(A86),VLOOKUP(A86,magasin!A:I,5,FALSE),"")</f>
        <v/>
      </c>
      <c r="G86" s="193"/>
      <c r="H86" s="193"/>
      <c r="I86" s="194"/>
      <c r="J86" s="195" t="str">
        <f t="shared" si="11"/>
        <v/>
      </c>
      <c r="K86" s="196" t="str">
        <f t="shared" si="12"/>
        <v/>
      </c>
      <c r="L86" s="190" t="str">
        <f t="shared" si="13"/>
        <v/>
      </c>
      <c r="M86" s="197"/>
      <c r="N86" s="193"/>
      <c r="O86" s="193"/>
      <c r="P86" s="193"/>
      <c r="Q86" s="195" t="str">
        <f t="shared" si="17"/>
        <v/>
      </c>
      <c r="R86" s="198" t="str">
        <f t="shared" si="18"/>
        <v/>
      </c>
      <c r="S86" s="189"/>
      <c r="T86" s="199" t="str">
        <f t="shared" si="14"/>
        <v/>
      </c>
      <c r="U86" s="200" t="str">
        <f t="shared" si="15"/>
        <v/>
      </c>
      <c r="V86" s="214"/>
      <c r="W86" s="118" t="str">
        <f t="shared" si="19"/>
        <v/>
      </c>
      <c r="X86" s="136"/>
      <c r="Y86" s="118" t="str">
        <f t="shared" si="20"/>
        <v/>
      </c>
      <c r="Z86" s="118" t="str">
        <f>IF(AND(ISNUMBER(X86),ISNUMBER(AA86),ISNUMBER(S86)),(AA86-X86)/S86,"")</f>
        <v/>
      </c>
      <c r="AA86" s="192"/>
      <c r="AB86" s="201"/>
      <c r="AC86" s="202" t="str">
        <f>IF(AND(ISNUMBER(F86),ISNUMBER(S86),ISNUMBER(AB86)),(AB86-F86)/S86,"")</f>
        <v/>
      </c>
      <c r="AD86" s="203" t="str">
        <f t="shared" si="21"/>
        <v/>
      </c>
    </row>
    <row r="87" spans="1:30" s="204" customFormat="1" ht="30" customHeight="1" thickTop="1" thickBot="1">
      <c r="A87" s="189"/>
      <c r="B87" s="189"/>
      <c r="C87" s="189"/>
      <c r="D87" s="190" t="str">
        <f t="shared" si="16"/>
        <v/>
      </c>
      <c r="E87" s="191"/>
      <c r="F87" s="192" t="str">
        <f>IF(ISNUMBER(A87),VLOOKUP(A87,magasin!A:I,5,FALSE),"")</f>
        <v/>
      </c>
      <c r="G87" s="193"/>
      <c r="H87" s="193"/>
      <c r="I87" s="194"/>
      <c r="J87" s="195" t="str">
        <f t="shared" si="11"/>
        <v/>
      </c>
      <c r="K87" s="196" t="str">
        <f t="shared" si="12"/>
        <v/>
      </c>
      <c r="L87" s="190" t="str">
        <f t="shared" si="13"/>
        <v/>
      </c>
      <c r="M87" s="197"/>
      <c r="N87" s="193"/>
      <c r="O87" s="193"/>
      <c r="P87" s="193"/>
      <c r="Q87" s="195" t="str">
        <f t="shared" si="17"/>
        <v/>
      </c>
      <c r="R87" s="198" t="str">
        <f t="shared" si="18"/>
        <v/>
      </c>
      <c r="S87" s="189"/>
      <c r="T87" s="199" t="str">
        <f t="shared" si="14"/>
        <v/>
      </c>
      <c r="U87" s="200" t="str">
        <f t="shared" si="15"/>
        <v/>
      </c>
      <c r="V87" s="214"/>
      <c r="W87" s="118" t="str">
        <f t="shared" si="19"/>
        <v/>
      </c>
      <c r="X87" s="136"/>
      <c r="Y87" s="118" t="str">
        <f t="shared" si="20"/>
        <v/>
      </c>
      <c r="Z87" s="118" t="str">
        <f>IF(AND(ISNUMBER(X87),ISNUMBER(AA87),ISNUMBER(S87)),(AA87-X87)/S87,"")</f>
        <v/>
      </c>
      <c r="AA87" s="192"/>
      <c r="AB87" s="201"/>
      <c r="AC87" s="202" t="str">
        <f>IF(AND(ISNUMBER(F87),ISNUMBER(S87),ISNUMBER(AB87)),(AB87-F87)/S87,"")</f>
        <v/>
      </c>
      <c r="AD87" s="203" t="str">
        <f t="shared" si="21"/>
        <v/>
      </c>
    </row>
    <row r="88" spans="1:30" s="204" customFormat="1" ht="30" customHeight="1" thickTop="1" thickBot="1">
      <c r="A88" s="189"/>
      <c r="B88" s="189"/>
      <c r="C88" s="189"/>
      <c r="D88" s="190" t="str">
        <f t="shared" si="16"/>
        <v/>
      </c>
      <c r="E88" s="191"/>
      <c r="F88" s="192" t="str">
        <f>IF(ISNUMBER(A88),VLOOKUP(A88,magasin!A:I,5,FALSE),"")</f>
        <v/>
      </c>
      <c r="G88" s="193"/>
      <c r="H88" s="193"/>
      <c r="I88" s="194"/>
      <c r="J88" s="195" t="str">
        <f t="shared" si="11"/>
        <v/>
      </c>
      <c r="K88" s="196" t="str">
        <f t="shared" si="12"/>
        <v/>
      </c>
      <c r="L88" s="190" t="str">
        <f t="shared" si="13"/>
        <v/>
      </c>
      <c r="M88" s="197"/>
      <c r="N88" s="193"/>
      <c r="O88" s="193"/>
      <c r="P88" s="193"/>
      <c r="Q88" s="195" t="str">
        <f t="shared" si="17"/>
        <v/>
      </c>
      <c r="R88" s="198" t="str">
        <f t="shared" si="18"/>
        <v/>
      </c>
      <c r="S88" s="189"/>
      <c r="T88" s="199" t="str">
        <f t="shared" si="14"/>
        <v/>
      </c>
      <c r="U88" s="200" t="str">
        <f t="shared" si="15"/>
        <v/>
      </c>
      <c r="V88" s="214"/>
      <c r="W88" s="118" t="str">
        <f t="shared" si="19"/>
        <v/>
      </c>
      <c r="X88" s="136"/>
      <c r="Y88" s="118" t="str">
        <f t="shared" si="20"/>
        <v/>
      </c>
      <c r="Z88" s="118" t="str">
        <f>IF(AND(ISNUMBER(X88),ISNUMBER(AA88),ISNUMBER(S88)),(AA88-X88)/S88,"")</f>
        <v/>
      </c>
      <c r="AA88" s="192"/>
      <c r="AB88" s="201"/>
      <c r="AC88" s="202" t="str">
        <f>IF(AND(ISNUMBER(F88),ISNUMBER(S88),ISNUMBER(AB88)),(AB88-F88)/S88,"")</f>
        <v/>
      </c>
      <c r="AD88" s="203" t="str">
        <f t="shared" si="21"/>
        <v/>
      </c>
    </row>
    <row r="89" spans="1:30" s="204" customFormat="1" ht="30" customHeight="1" thickTop="1" thickBot="1">
      <c r="A89" s="189"/>
      <c r="B89" s="189"/>
      <c r="C89" s="189"/>
      <c r="D89" s="190" t="str">
        <f t="shared" si="16"/>
        <v/>
      </c>
      <c r="E89" s="191"/>
      <c r="F89" s="192" t="str">
        <f>IF(ISNUMBER(A89),VLOOKUP(A89,magasin!A:I,5,FALSE),"")</f>
        <v/>
      </c>
      <c r="G89" s="193"/>
      <c r="H89" s="193"/>
      <c r="I89" s="194"/>
      <c r="J89" s="195" t="str">
        <f t="shared" si="11"/>
        <v/>
      </c>
      <c r="K89" s="196" t="str">
        <f t="shared" si="12"/>
        <v/>
      </c>
      <c r="L89" s="190" t="str">
        <f t="shared" si="13"/>
        <v/>
      </c>
      <c r="M89" s="197"/>
      <c r="N89" s="193"/>
      <c r="O89" s="193"/>
      <c r="P89" s="193"/>
      <c r="Q89" s="195" t="str">
        <f t="shared" si="17"/>
        <v/>
      </c>
      <c r="R89" s="198" t="str">
        <f t="shared" si="18"/>
        <v/>
      </c>
      <c r="S89" s="189"/>
      <c r="T89" s="199" t="str">
        <f t="shared" si="14"/>
        <v/>
      </c>
      <c r="U89" s="200" t="str">
        <f t="shared" si="15"/>
        <v/>
      </c>
      <c r="V89" s="214"/>
      <c r="W89" s="118" t="str">
        <f t="shared" si="19"/>
        <v/>
      </c>
      <c r="X89" s="136"/>
      <c r="Y89" s="118" t="str">
        <f t="shared" si="20"/>
        <v/>
      </c>
      <c r="Z89" s="118" t="str">
        <f>IF(AND(ISNUMBER(X89),ISNUMBER(AA89),ISNUMBER(S89)),(AA89-X89)/S89,"")</f>
        <v/>
      </c>
      <c r="AA89" s="192"/>
      <c r="AB89" s="201"/>
      <c r="AC89" s="202" t="str">
        <f>IF(AND(ISNUMBER(F89),ISNUMBER(S89),ISNUMBER(AB89)),(AB89-F89)/S89,"")</f>
        <v/>
      </c>
      <c r="AD89" s="203" t="str">
        <f t="shared" si="21"/>
        <v/>
      </c>
    </row>
    <row r="90" spans="1:30" s="204" customFormat="1" ht="30" customHeight="1" thickTop="1" thickBot="1">
      <c r="A90" s="189"/>
      <c r="B90" s="189"/>
      <c r="C90" s="189"/>
      <c r="D90" s="190" t="str">
        <f t="shared" si="16"/>
        <v/>
      </c>
      <c r="E90" s="191"/>
      <c r="F90" s="192" t="str">
        <f>IF(ISNUMBER(A90),VLOOKUP(A90,magasin!A:I,5,FALSE),"")</f>
        <v/>
      </c>
      <c r="G90" s="193"/>
      <c r="H90" s="193"/>
      <c r="I90" s="194"/>
      <c r="J90" s="195" t="str">
        <f t="shared" si="11"/>
        <v/>
      </c>
      <c r="K90" s="196" t="str">
        <f t="shared" si="12"/>
        <v/>
      </c>
      <c r="L90" s="190" t="str">
        <f t="shared" si="13"/>
        <v/>
      </c>
      <c r="M90" s="197"/>
      <c r="N90" s="193"/>
      <c r="O90" s="193"/>
      <c r="P90" s="193"/>
      <c r="Q90" s="195" t="str">
        <f t="shared" si="17"/>
        <v/>
      </c>
      <c r="R90" s="198" t="str">
        <f t="shared" si="18"/>
        <v/>
      </c>
      <c r="S90" s="189"/>
      <c r="T90" s="199" t="str">
        <f t="shared" si="14"/>
        <v/>
      </c>
      <c r="U90" s="200" t="str">
        <f t="shared" si="15"/>
        <v/>
      </c>
      <c r="V90" s="214"/>
      <c r="W90" s="118" t="str">
        <f t="shared" si="19"/>
        <v/>
      </c>
      <c r="X90" s="136"/>
      <c r="Y90" s="118" t="str">
        <f t="shared" si="20"/>
        <v/>
      </c>
      <c r="Z90" s="118" t="str">
        <f>IF(AND(ISNUMBER(X90),ISNUMBER(AA90),ISNUMBER(S90)),(AA90-X90)/S90,"")</f>
        <v/>
      </c>
      <c r="AA90" s="192"/>
      <c r="AB90" s="201"/>
      <c r="AC90" s="202" t="str">
        <f>IF(AND(ISNUMBER(F90),ISNUMBER(S90),ISNUMBER(AB90)),(AB90-F90)/S90,"")</f>
        <v/>
      </c>
      <c r="AD90" s="203" t="str">
        <f t="shared" si="21"/>
        <v/>
      </c>
    </row>
    <row r="91" spans="1:30" s="204" customFormat="1" ht="30" customHeight="1" thickTop="1" thickBot="1">
      <c r="A91" s="189"/>
      <c r="B91" s="189"/>
      <c r="C91" s="189"/>
      <c r="D91" s="190" t="str">
        <f t="shared" si="16"/>
        <v/>
      </c>
      <c r="E91" s="191"/>
      <c r="F91" s="192" t="str">
        <f>IF(ISNUMBER(A91),VLOOKUP(A91,magasin!A:I,5,FALSE),"")</f>
        <v/>
      </c>
      <c r="G91" s="193"/>
      <c r="H91" s="193"/>
      <c r="I91" s="194"/>
      <c r="J91" s="195" t="str">
        <f t="shared" si="11"/>
        <v/>
      </c>
      <c r="K91" s="196" t="str">
        <f t="shared" si="12"/>
        <v/>
      </c>
      <c r="L91" s="190" t="str">
        <f t="shared" si="13"/>
        <v/>
      </c>
      <c r="M91" s="197"/>
      <c r="N91" s="193"/>
      <c r="O91" s="193"/>
      <c r="P91" s="193"/>
      <c r="Q91" s="195" t="str">
        <f t="shared" si="17"/>
        <v/>
      </c>
      <c r="R91" s="198" t="str">
        <f t="shared" si="18"/>
        <v/>
      </c>
      <c r="S91" s="189"/>
      <c r="T91" s="199" t="str">
        <f t="shared" si="14"/>
        <v/>
      </c>
      <c r="U91" s="200" t="str">
        <f t="shared" si="15"/>
        <v/>
      </c>
      <c r="V91" s="214"/>
      <c r="W91" s="118" t="str">
        <f t="shared" si="19"/>
        <v/>
      </c>
      <c r="X91" s="136"/>
      <c r="Y91" s="118" t="str">
        <f t="shared" si="20"/>
        <v/>
      </c>
      <c r="Z91" s="118" t="str">
        <f>IF(AND(ISNUMBER(X91),ISNUMBER(AA91),ISNUMBER(S91)),(AA91-X91)/S91,"")</f>
        <v/>
      </c>
      <c r="AA91" s="192"/>
      <c r="AB91" s="201"/>
      <c r="AC91" s="202" t="str">
        <f>IF(AND(ISNUMBER(F91),ISNUMBER(S91),ISNUMBER(AB91)),(AB91-F91)/S91,"")</f>
        <v/>
      </c>
      <c r="AD91" s="203" t="str">
        <f t="shared" si="21"/>
        <v/>
      </c>
    </row>
    <row r="92" spans="1:30" s="204" customFormat="1" ht="30" customHeight="1" thickTop="1" thickBot="1">
      <c r="A92" s="189"/>
      <c r="B92" s="189"/>
      <c r="C92" s="189"/>
      <c r="D92" s="190" t="str">
        <f t="shared" si="16"/>
        <v/>
      </c>
      <c r="E92" s="191"/>
      <c r="F92" s="192" t="str">
        <f>IF(ISNUMBER(A92),VLOOKUP(A92,magasin!A:I,5,FALSE),"")</f>
        <v/>
      </c>
      <c r="G92" s="193"/>
      <c r="H92" s="193"/>
      <c r="I92" s="194"/>
      <c r="J92" s="195" t="str">
        <f t="shared" si="11"/>
        <v/>
      </c>
      <c r="K92" s="196" t="str">
        <f t="shared" si="12"/>
        <v/>
      </c>
      <c r="L92" s="190" t="str">
        <f t="shared" si="13"/>
        <v/>
      </c>
      <c r="M92" s="197"/>
      <c r="N92" s="193"/>
      <c r="O92" s="193"/>
      <c r="P92" s="193"/>
      <c r="Q92" s="195" t="str">
        <f t="shared" si="17"/>
        <v/>
      </c>
      <c r="R92" s="198" t="str">
        <f t="shared" si="18"/>
        <v/>
      </c>
      <c r="S92" s="189"/>
      <c r="T92" s="199" t="str">
        <f t="shared" si="14"/>
        <v/>
      </c>
      <c r="U92" s="200" t="str">
        <f t="shared" si="15"/>
        <v/>
      </c>
      <c r="V92" s="214"/>
      <c r="W92" s="118" t="str">
        <f t="shared" si="19"/>
        <v/>
      </c>
      <c r="X92" s="136"/>
      <c r="Y92" s="118" t="str">
        <f t="shared" si="20"/>
        <v/>
      </c>
      <c r="Z92" s="118" t="str">
        <f>IF(AND(ISNUMBER(X92),ISNUMBER(AA92),ISNUMBER(S92)),(AA92-X92)/S92,"")</f>
        <v/>
      </c>
      <c r="AA92" s="192"/>
      <c r="AB92" s="201"/>
      <c r="AC92" s="202" t="str">
        <f>IF(AND(ISNUMBER(F92),ISNUMBER(S92),ISNUMBER(AB92)),(AB92-F92)/S92,"")</f>
        <v/>
      </c>
      <c r="AD92" s="203" t="str">
        <f t="shared" si="21"/>
        <v/>
      </c>
    </row>
    <row r="93" spans="1:30" s="204" customFormat="1" ht="30" customHeight="1" thickTop="1" thickBot="1">
      <c r="A93" s="189"/>
      <c r="B93" s="189"/>
      <c r="C93" s="189"/>
      <c r="D93" s="190" t="str">
        <f t="shared" si="16"/>
        <v/>
      </c>
      <c r="E93" s="191"/>
      <c r="F93" s="192" t="str">
        <f>IF(ISNUMBER(A93),VLOOKUP(A93,magasin!A:I,5,FALSE),"")</f>
        <v/>
      </c>
      <c r="G93" s="193"/>
      <c r="H93" s="193"/>
      <c r="I93" s="194"/>
      <c r="J93" s="195" t="str">
        <f t="shared" si="11"/>
        <v/>
      </c>
      <c r="K93" s="196" t="str">
        <f t="shared" si="12"/>
        <v/>
      </c>
      <c r="L93" s="190" t="str">
        <f t="shared" si="13"/>
        <v/>
      </c>
      <c r="M93" s="197"/>
      <c r="N93" s="193"/>
      <c r="O93" s="193"/>
      <c r="P93" s="193"/>
      <c r="Q93" s="195" t="str">
        <f t="shared" si="17"/>
        <v/>
      </c>
      <c r="R93" s="198" t="str">
        <f t="shared" si="18"/>
        <v/>
      </c>
      <c r="S93" s="189"/>
      <c r="T93" s="199" t="str">
        <f t="shared" si="14"/>
        <v/>
      </c>
      <c r="U93" s="200" t="str">
        <f t="shared" si="15"/>
        <v/>
      </c>
      <c r="V93" s="214"/>
      <c r="W93" s="118" t="str">
        <f t="shared" si="19"/>
        <v/>
      </c>
      <c r="X93" s="136"/>
      <c r="Y93" s="118" t="str">
        <f t="shared" si="20"/>
        <v/>
      </c>
      <c r="Z93" s="118" t="str">
        <f>IF(AND(ISNUMBER(X93),ISNUMBER(AA93),ISNUMBER(S93)),(AA93-X93)/S93,"")</f>
        <v/>
      </c>
      <c r="AA93" s="192"/>
      <c r="AB93" s="201"/>
      <c r="AC93" s="202" t="str">
        <f>IF(AND(ISNUMBER(F93),ISNUMBER(S93),ISNUMBER(AB93)),(AB93-F93)/S93,"")</f>
        <v/>
      </c>
      <c r="AD93" s="203" t="str">
        <f t="shared" si="21"/>
        <v/>
      </c>
    </row>
    <row r="94" spans="1:30" s="204" customFormat="1" ht="30" customHeight="1" thickTop="1" thickBot="1">
      <c r="A94" s="189"/>
      <c r="B94" s="189"/>
      <c r="C94" s="189"/>
      <c r="D94" s="190" t="str">
        <f t="shared" si="16"/>
        <v/>
      </c>
      <c r="E94" s="191"/>
      <c r="F94" s="192" t="str">
        <f>IF(ISNUMBER(A94),VLOOKUP(A94,magasin!A:I,5,FALSE),"")</f>
        <v/>
      </c>
      <c r="G94" s="193"/>
      <c r="H94" s="193"/>
      <c r="I94" s="194"/>
      <c r="J94" s="195" t="str">
        <f t="shared" si="11"/>
        <v/>
      </c>
      <c r="K94" s="196" t="str">
        <f t="shared" si="12"/>
        <v/>
      </c>
      <c r="L94" s="190" t="str">
        <f t="shared" si="13"/>
        <v/>
      </c>
      <c r="M94" s="197"/>
      <c r="N94" s="193"/>
      <c r="O94" s="193"/>
      <c r="P94" s="193"/>
      <c r="Q94" s="195" t="str">
        <f t="shared" si="17"/>
        <v/>
      </c>
      <c r="R94" s="198" t="str">
        <f t="shared" si="18"/>
        <v/>
      </c>
      <c r="S94" s="189"/>
      <c r="T94" s="199" t="str">
        <f t="shared" si="14"/>
        <v/>
      </c>
      <c r="U94" s="200" t="str">
        <f t="shared" si="15"/>
        <v/>
      </c>
      <c r="V94" s="214"/>
      <c r="W94" s="118" t="str">
        <f t="shared" si="19"/>
        <v/>
      </c>
      <c r="X94" s="136"/>
      <c r="Y94" s="118" t="str">
        <f t="shared" si="20"/>
        <v/>
      </c>
      <c r="Z94" s="118" t="str">
        <f>IF(AND(ISNUMBER(X94),ISNUMBER(AA94),ISNUMBER(S94)),(AA94-X94)/S94,"")</f>
        <v/>
      </c>
      <c r="AA94" s="192"/>
      <c r="AB94" s="201"/>
      <c r="AC94" s="202" t="str">
        <f>IF(AND(ISNUMBER(F94),ISNUMBER(S94),ISNUMBER(AB94)),(AB94-F94)/S94,"")</f>
        <v/>
      </c>
      <c r="AD94" s="203" t="str">
        <f t="shared" si="21"/>
        <v/>
      </c>
    </row>
    <row r="95" spans="1:30" s="204" customFormat="1" ht="30" customHeight="1" thickTop="1" thickBot="1">
      <c r="A95" s="189"/>
      <c r="B95" s="189"/>
      <c r="C95" s="189"/>
      <c r="D95" s="190" t="str">
        <f t="shared" si="16"/>
        <v/>
      </c>
      <c r="E95" s="191"/>
      <c r="F95" s="192" t="str">
        <f>IF(ISNUMBER(A95),VLOOKUP(A95,magasin!A:I,5,FALSE),"")</f>
        <v/>
      </c>
      <c r="G95" s="193"/>
      <c r="H95" s="193"/>
      <c r="I95" s="194"/>
      <c r="J95" s="195" t="str">
        <f t="shared" si="11"/>
        <v/>
      </c>
      <c r="K95" s="196" t="str">
        <f t="shared" si="12"/>
        <v/>
      </c>
      <c r="L95" s="190" t="str">
        <f t="shared" si="13"/>
        <v/>
      </c>
      <c r="M95" s="197"/>
      <c r="N95" s="193"/>
      <c r="O95" s="193"/>
      <c r="P95" s="193"/>
      <c r="Q95" s="195" t="str">
        <f t="shared" si="17"/>
        <v/>
      </c>
      <c r="R95" s="198" t="str">
        <f t="shared" si="18"/>
        <v/>
      </c>
      <c r="S95" s="189"/>
      <c r="T95" s="199" t="str">
        <f t="shared" si="14"/>
        <v/>
      </c>
      <c r="U95" s="200" t="str">
        <f t="shared" si="15"/>
        <v/>
      </c>
      <c r="V95" s="214"/>
      <c r="W95" s="118" t="str">
        <f t="shared" si="19"/>
        <v/>
      </c>
      <c r="X95" s="136"/>
      <c r="Y95" s="118" t="str">
        <f t="shared" si="20"/>
        <v/>
      </c>
      <c r="Z95" s="118" t="str">
        <f>IF(AND(ISNUMBER(X95),ISNUMBER(AA95),ISNUMBER(S95)),(AA95-X95)/S95,"")</f>
        <v/>
      </c>
      <c r="AA95" s="192"/>
      <c r="AB95" s="201"/>
      <c r="AC95" s="202" t="str">
        <f>IF(AND(ISNUMBER(F95),ISNUMBER(S95),ISNUMBER(AB95)),(AB95-F95)/S95,"")</f>
        <v/>
      </c>
      <c r="AD95" s="203" t="str">
        <f t="shared" si="21"/>
        <v/>
      </c>
    </row>
    <row r="96" spans="1:30" s="204" customFormat="1" ht="30" customHeight="1" thickTop="1" thickBot="1">
      <c r="A96" s="189"/>
      <c r="B96" s="189"/>
      <c r="C96" s="189"/>
      <c r="D96" s="190" t="str">
        <f t="shared" si="16"/>
        <v/>
      </c>
      <c r="E96" s="191"/>
      <c r="F96" s="192" t="str">
        <f>IF(ISNUMBER(A96),VLOOKUP(A96,magasin!A:I,5,FALSE),"")</f>
        <v/>
      </c>
      <c r="G96" s="193"/>
      <c r="H96" s="193"/>
      <c r="I96" s="194"/>
      <c r="J96" s="195" t="str">
        <f t="shared" si="11"/>
        <v/>
      </c>
      <c r="K96" s="196" t="str">
        <f t="shared" si="12"/>
        <v/>
      </c>
      <c r="L96" s="190" t="str">
        <f t="shared" si="13"/>
        <v/>
      </c>
      <c r="M96" s="197"/>
      <c r="N96" s="193"/>
      <c r="O96" s="193"/>
      <c r="P96" s="193"/>
      <c r="Q96" s="195" t="str">
        <f t="shared" si="17"/>
        <v/>
      </c>
      <c r="R96" s="198" t="str">
        <f t="shared" si="18"/>
        <v/>
      </c>
      <c r="S96" s="189"/>
      <c r="T96" s="199" t="str">
        <f t="shared" si="14"/>
        <v/>
      </c>
      <c r="U96" s="200" t="str">
        <f t="shared" si="15"/>
        <v/>
      </c>
      <c r="V96" s="214"/>
      <c r="W96" s="118" t="str">
        <f t="shared" si="19"/>
        <v/>
      </c>
      <c r="X96" s="136"/>
      <c r="Y96" s="118" t="str">
        <f t="shared" si="20"/>
        <v/>
      </c>
      <c r="Z96" s="118" t="str">
        <f>IF(AND(ISNUMBER(X96),ISNUMBER(AA96),ISNUMBER(S96)),(AA96-X96)/S96,"")</f>
        <v/>
      </c>
      <c r="AA96" s="192"/>
      <c r="AB96" s="201"/>
      <c r="AC96" s="202" t="str">
        <f>IF(AND(ISNUMBER(F96),ISNUMBER(S96),ISNUMBER(AB96)),(AB96-F96)/S96,"")</f>
        <v/>
      </c>
      <c r="AD96" s="203" t="str">
        <f t="shared" si="21"/>
        <v/>
      </c>
    </row>
    <row r="97" spans="1:30" s="204" customFormat="1" ht="30" customHeight="1" thickTop="1" thickBot="1">
      <c r="A97" s="189"/>
      <c r="B97" s="189"/>
      <c r="C97" s="189"/>
      <c r="D97" s="190" t="str">
        <f t="shared" si="16"/>
        <v/>
      </c>
      <c r="E97" s="191"/>
      <c r="F97" s="192" t="str">
        <f>IF(ISNUMBER(A97),VLOOKUP(A97,magasin!A:I,5,FALSE),"")</f>
        <v/>
      </c>
      <c r="G97" s="193"/>
      <c r="H97" s="193"/>
      <c r="I97" s="194"/>
      <c r="J97" s="195" t="str">
        <f t="shared" si="11"/>
        <v/>
      </c>
      <c r="K97" s="196" t="str">
        <f t="shared" si="12"/>
        <v/>
      </c>
      <c r="L97" s="190" t="str">
        <f t="shared" si="13"/>
        <v/>
      </c>
      <c r="M97" s="197"/>
      <c r="N97" s="193"/>
      <c r="O97" s="193"/>
      <c r="P97" s="193"/>
      <c r="Q97" s="195" t="str">
        <f t="shared" si="17"/>
        <v/>
      </c>
      <c r="R97" s="198" t="str">
        <f t="shared" si="18"/>
        <v/>
      </c>
      <c r="S97" s="189"/>
      <c r="T97" s="199" t="str">
        <f t="shared" si="14"/>
        <v/>
      </c>
      <c r="U97" s="200" t="str">
        <f t="shared" si="15"/>
        <v/>
      </c>
      <c r="V97" s="214"/>
      <c r="W97" s="118" t="str">
        <f t="shared" si="19"/>
        <v/>
      </c>
      <c r="X97" s="136"/>
      <c r="Y97" s="118" t="str">
        <f t="shared" si="20"/>
        <v/>
      </c>
      <c r="Z97" s="118" t="str">
        <f>IF(AND(ISNUMBER(X97),ISNUMBER(AA97),ISNUMBER(S97)),(AA97-X97)/S97,"")</f>
        <v/>
      </c>
      <c r="AA97" s="192"/>
      <c r="AB97" s="201"/>
      <c r="AC97" s="202" t="str">
        <f>IF(AND(ISNUMBER(F97),ISNUMBER(S97),ISNUMBER(AB97)),(AB97-F97)/S97,"")</f>
        <v/>
      </c>
      <c r="AD97" s="203" t="str">
        <f t="shared" si="21"/>
        <v/>
      </c>
    </row>
    <row r="98" spans="1:30" s="204" customFormat="1" ht="30" customHeight="1" thickTop="1" thickBot="1">
      <c r="A98" s="189"/>
      <c r="B98" s="189"/>
      <c r="C98" s="189"/>
      <c r="D98" s="190" t="str">
        <f t="shared" si="16"/>
        <v/>
      </c>
      <c r="E98" s="191"/>
      <c r="F98" s="192" t="str">
        <f>IF(ISNUMBER(A98),VLOOKUP(A98,magasin!A:I,5,FALSE),"")</f>
        <v/>
      </c>
      <c r="G98" s="193"/>
      <c r="H98" s="193"/>
      <c r="I98" s="194"/>
      <c r="J98" s="195" t="str">
        <f t="shared" si="11"/>
        <v/>
      </c>
      <c r="K98" s="196" t="str">
        <f t="shared" si="12"/>
        <v/>
      </c>
      <c r="L98" s="190" t="str">
        <f t="shared" si="13"/>
        <v/>
      </c>
      <c r="M98" s="197"/>
      <c r="N98" s="193"/>
      <c r="O98" s="193"/>
      <c r="P98" s="193"/>
      <c r="Q98" s="195" t="str">
        <f t="shared" si="17"/>
        <v/>
      </c>
      <c r="R98" s="198" t="str">
        <f t="shared" si="18"/>
        <v/>
      </c>
      <c r="S98" s="189"/>
      <c r="T98" s="199" t="str">
        <f t="shared" si="14"/>
        <v/>
      </c>
      <c r="U98" s="200" t="str">
        <f t="shared" si="15"/>
        <v/>
      </c>
      <c r="V98" s="214"/>
      <c r="W98" s="118" t="str">
        <f t="shared" si="19"/>
        <v/>
      </c>
      <c r="X98" s="136"/>
      <c r="Y98" s="118" t="str">
        <f t="shared" si="20"/>
        <v/>
      </c>
      <c r="Z98" s="118" t="str">
        <f>IF(AND(ISNUMBER(X98),ISNUMBER(AA98),ISNUMBER(S98)),(AA98-X98)/S98,"")</f>
        <v/>
      </c>
      <c r="AA98" s="192"/>
      <c r="AB98" s="201"/>
      <c r="AC98" s="202" t="str">
        <f>IF(AND(ISNUMBER(F98),ISNUMBER(S98),ISNUMBER(AB98)),(AB98-F98)/S98,"")</f>
        <v/>
      </c>
      <c r="AD98" s="203" t="str">
        <f t="shared" si="21"/>
        <v/>
      </c>
    </row>
    <row r="99" spans="1:30" s="204" customFormat="1" ht="30" customHeight="1" thickTop="1" thickBot="1">
      <c r="A99" s="189"/>
      <c r="B99" s="189"/>
      <c r="C99" s="189"/>
      <c r="D99" s="190" t="str">
        <f t="shared" si="16"/>
        <v/>
      </c>
      <c r="E99" s="191"/>
      <c r="F99" s="192" t="str">
        <f>IF(ISNUMBER(A99),VLOOKUP(A99,magasin!A:I,5,FALSE),"")</f>
        <v/>
      </c>
      <c r="G99" s="193"/>
      <c r="H99" s="193"/>
      <c r="I99" s="194"/>
      <c r="J99" s="195" t="str">
        <f t="shared" si="11"/>
        <v/>
      </c>
      <c r="K99" s="196" t="str">
        <f t="shared" si="12"/>
        <v/>
      </c>
      <c r="L99" s="190" t="str">
        <f t="shared" si="13"/>
        <v/>
      </c>
      <c r="M99" s="197"/>
      <c r="N99" s="193"/>
      <c r="O99" s="193"/>
      <c r="P99" s="193"/>
      <c r="Q99" s="195" t="str">
        <f t="shared" si="17"/>
        <v/>
      </c>
      <c r="R99" s="198" t="str">
        <f t="shared" si="18"/>
        <v/>
      </c>
      <c r="S99" s="189"/>
      <c r="T99" s="199" t="str">
        <f t="shared" si="14"/>
        <v/>
      </c>
      <c r="U99" s="200" t="str">
        <f t="shared" si="15"/>
        <v/>
      </c>
      <c r="V99" s="214"/>
      <c r="W99" s="118" t="str">
        <f t="shared" si="19"/>
        <v/>
      </c>
      <c r="X99" s="136"/>
      <c r="Y99" s="118" t="str">
        <f t="shared" si="20"/>
        <v/>
      </c>
      <c r="Z99" s="118" t="str">
        <f>IF(AND(ISNUMBER(X99),ISNUMBER(AA99),ISNUMBER(S99)),(AA99-X99)/S99,"")</f>
        <v/>
      </c>
      <c r="AA99" s="192"/>
      <c r="AB99" s="201"/>
      <c r="AC99" s="202" t="str">
        <f>IF(AND(ISNUMBER(F99),ISNUMBER(S99),ISNUMBER(AB99)),(AB99-F99)/S99,"")</f>
        <v/>
      </c>
      <c r="AD99" s="203" t="str">
        <f t="shared" si="21"/>
        <v/>
      </c>
    </row>
    <row r="100" spans="1:30" s="204" customFormat="1" ht="30" customHeight="1" thickTop="1" thickBot="1">
      <c r="A100" s="189"/>
      <c r="B100" s="189"/>
      <c r="C100" s="189"/>
      <c r="D100" s="190" t="str">
        <f t="shared" si="16"/>
        <v/>
      </c>
      <c r="E100" s="191"/>
      <c r="F100" s="192" t="str">
        <f>IF(ISNUMBER(A100),VLOOKUP(A100,magasin!A:I,5,FALSE),"")</f>
        <v/>
      </c>
      <c r="G100" s="193"/>
      <c r="H100" s="193"/>
      <c r="I100" s="194"/>
      <c r="J100" s="195" t="str">
        <f t="shared" si="11"/>
        <v/>
      </c>
      <c r="K100" s="196" t="str">
        <f t="shared" si="12"/>
        <v/>
      </c>
      <c r="L100" s="190" t="str">
        <f t="shared" si="13"/>
        <v/>
      </c>
      <c r="M100" s="197"/>
      <c r="N100" s="193"/>
      <c r="O100" s="193"/>
      <c r="P100" s="193"/>
      <c r="Q100" s="195" t="str">
        <f t="shared" si="17"/>
        <v/>
      </c>
      <c r="R100" s="198" t="str">
        <f t="shared" si="18"/>
        <v/>
      </c>
      <c r="S100" s="189"/>
      <c r="T100" s="199" t="str">
        <f t="shared" si="14"/>
        <v/>
      </c>
      <c r="U100" s="200" t="str">
        <f t="shared" si="15"/>
        <v/>
      </c>
      <c r="V100" s="214"/>
      <c r="W100" s="118" t="str">
        <f t="shared" si="19"/>
        <v/>
      </c>
      <c r="X100" s="136"/>
      <c r="Y100" s="118" t="str">
        <f t="shared" si="20"/>
        <v/>
      </c>
      <c r="Z100" s="118" t="str">
        <f>IF(AND(ISNUMBER(X100),ISNUMBER(AA100),ISNUMBER(S100)),(AA100-X100)/S100,"")</f>
        <v/>
      </c>
      <c r="AA100" s="192"/>
      <c r="AB100" s="201"/>
      <c r="AC100" s="202" t="str">
        <f>IF(AND(ISNUMBER(F100),ISNUMBER(S100),ISNUMBER(AB100)),(AB100-F100)/S100,"")</f>
        <v/>
      </c>
      <c r="AD100" s="203" t="str">
        <f t="shared" si="21"/>
        <v/>
      </c>
    </row>
    <row r="101" spans="1:30" s="204" customFormat="1" ht="30" customHeight="1" thickTop="1" thickBot="1">
      <c r="A101" s="189"/>
      <c r="B101" s="189"/>
      <c r="C101" s="189"/>
      <c r="D101" s="190" t="str">
        <f t="shared" si="16"/>
        <v/>
      </c>
      <c r="E101" s="191"/>
      <c r="F101" s="192" t="str">
        <f>IF(ISNUMBER(A101),VLOOKUP(A101,magasin!A:I,5,FALSE),"")</f>
        <v/>
      </c>
      <c r="G101" s="193"/>
      <c r="H101" s="193"/>
      <c r="I101" s="194"/>
      <c r="J101" s="195" t="str">
        <f t="shared" si="11"/>
        <v/>
      </c>
      <c r="K101" s="196" t="str">
        <f t="shared" si="12"/>
        <v/>
      </c>
      <c r="L101" s="190" t="str">
        <f t="shared" si="13"/>
        <v/>
      </c>
      <c r="M101" s="197"/>
      <c r="N101" s="193"/>
      <c r="O101" s="193"/>
      <c r="P101" s="193"/>
      <c r="Q101" s="195" t="str">
        <f t="shared" si="17"/>
        <v/>
      </c>
      <c r="R101" s="198" t="str">
        <f t="shared" si="18"/>
        <v/>
      </c>
      <c r="S101" s="189"/>
      <c r="T101" s="199" t="str">
        <f t="shared" si="14"/>
        <v/>
      </c>
      <c r="U101" s="200" t="str">
        <f t="shared" si="15"/>
        <v/>
      </c>
      <c r="V101" s="214"/>
      <c r="W101" s="118" t="str">
        <f t="shared" si="19"/>
        <v/>
      </c>
      <c r="X101" s="136"/>
      <c r="Y101" s="118" t="str">
        <f t="shared" si="20"/>
        <v/>
      </c>
      <c r="Z101" s="118" t="str">
        <f>IF(AND(ISNUMBER(X101),ISNUMBER(AA101),ISNUMBER(S101)),(AA101-X101)/S101,"")</f>
        <v/>
      </c>
      <c r="AA101" s="192"/>
      <c r="AB101" s="201"/>
      <c r="AC101" s="202" t="str">
        <f>IF(AND(ISNUMBER(F101),ISNUMBER(S101),ISNUMBER(AB101)),(AB101-F101)/S101,"")</f>
        <v/>
      </c>
      <c r="AD101" s="203" t="str">
        <f t="shared" si="21"/>
        <v/>
      </c>
    </row>
    <row r="102" spans="1:30" s="204" customFormat="1" ht="30" customHeight="1" thickTop="1" thickBot="1">
      <c r="A102" s="189"/>
      <c r="B102" s="189"/>
      <c r="C102" s="189"/>
      <c r="D102" s="190" t="str">
        <f t="shared" si="16"/>
        <v/>
      </c>
      <c r="E102" s="191"/>
      <c r="F102" s="192" t="str">
        <f>IF(ISNUMBER(A102),VLOOKUP(A102,magasin!A:I,5,FALSE),"")</f>
        <v/>
      </c>
      <c r="G102" s="193"/>
      <c r="H102" s="193"/>
      <c r="I102" s="194"/>
      <c r="J102" s="195" t="str">
        <f t="shared" si="11"/>
        <v/>
      </c>
      <c r="K102" s="196" t="str">
        <f t="shared" si="12"/>
        <v/>
      </c>
      <c r="L102" s="190" t="str">
        <f t="shared" si="13"/>
        <v/>
      </c>
      <c r="M102" s="197"/>
      <c r="N102" s="193"/>
      <c r="O102" s="193"/>
      <c r="P102" s="193"/>
      <c r="Q102" s="195" t="str">
        <f t="shared" si="17"/>
        <v/>
      </c>
      <c r="R102" s="198" t="str">
        <f t="shared" si="18"/>
        <v/>
      </c>
      <c r="S102" s="189"/>
      <c r="T102" s="199" t="str">
        <f t="shared" si="14"/>
        <v/>
      </c>
      <c r="U102" s="200" t="str">
        <f t="shared" si="15"/>
        <v/>
      </c>
      <c r="V102" s="214"/>
      <c r="W102" s="118" t="str">
        <f t="shared" si="19"/>
        <v/>
      </c>
      <c r="X102" s="136"/>
      <c r="Y102" s="118" t="str">
        <f t="shared" si="20"/>
        <v/>
      </c>
      <c r="Z102" s="118" t="str">
        <f>IF(AND(ISNUMBER(X102),ISNUMBER(AA102),ISNUMBER(S102)),(AA102-X102)/S102,"")</f>
        <v/>
      </c>
      <c r="AA102" s="192"/>
      <c r="AB102" s="201"/>
      <c r="AC102" s="202" t="str">
        <f>IF(AND(ISNUMBER(F102),ISNUMBER(S102),ISNUMBER(AB102)),(AB102-F102)/S102,"")</f>
        <v/>
      </c>
      <c r="AD102" s="203" t="str">
        <f t="shared" si="21"/>
        <v/>
      </c>
    </row>
    <row r="103" spans="1:30" s="204" customFormat="1" ht="30" customHeight="1" thickTop="1" thickBot="1">
      <c r="A103" s="189"/>
      <c r="B103" s="189"/>
      <c r="C103" s="189"/>
      <c r="D103" s="190" t="str">
        <f t="shared" si="16"/>
        <v/>
      </c>
      <c r="E103" s="191"/>
      <c r="F103" s="192" t="str">
        <f>IF(ISNUMBER(A103),VLOOKUP(A103,magasin!A:I,5,FALSE),"")</f>
        <v/>
      </c>
      <c r="G103" s="193"/>
      <c r="H103" s="193"/>
      <c r="I103" s="194"/>
      <c r="J103" s="195" t="str">
        <f t="shared" si="11"/>
        <v/>
      </c>
      <c r="K103" s="196" t="str">
        <f t="shared" si="12"/>
        <v/>
      </c>
      <c r="L103" s="190" t="str">
        <f t="shared" si="13"/>
        <v/>
      </c>
      <c r="M103" s="197"/>
      <c r="N103" s="193"/>
      <c r="O103" s="193"/>
      <c r="P103" s="193"/>
      <c r="Q103" s="195" t="str">
        <f t="shared" si="17"/>
        <v/>
      </c>
      <c r="R103" s="198" t="str">
        <f t="shared" si="18"/>
        <v/>
      </c>
      <c r="S103" s="189"/>
      <c r="T103" s="199" t="str">
        <f t="shared" si="14"/>
        <v/>
      </c>
      <c r="U103" s="200" t="str">
        <f t="shared" si="15"/>
        <v/>
      </c>
      <c r="V103" s="214"/>
      <c r="W103" s="118" t="str">
        <f t="shared" si="19"/>
        <v/>
      </c>
      <c r="X103" s="136"/>
      <c r="Y103" s="118" t="str">
        <f t="shared" si="20"/>
        <v/>
      </c>
      <c r="Z103" s="118" t="str">
        <f>IF(AND(ISNUMBER(X103),ISNUMBER(AA103),ISNUMBER(S103)),(AA103-X103)/S103,"")</f>
        <v/>
      </c>
      <c r="AA103" s="192"/>
      <c r="AB103" s="201"/>
      <c r="AC103" s="202" t="str">
        <f>IF(AND(ISNUMBER(F103),ISNUMBER(S103),ISNUMBER(AB103)),(AB103-F103)/S103,"")</f>
        <v/>
      </c>
      <c r="AD103" s="203" t="str">
        <f t="shared" si="21"/>
        <v/>
      </c>
    </row>
    <row r="104" spans="1:30" s="204" customFormat="1" ht="30" customHeight="1" thickTop="1" thickBot="1">
      <c r="A104" s="189"/>
      <c r="B104" s="189"/>
      <c r="C104" s="189"/>
      <c r="D104" s="190" t="str">
        <f t="shared" si="16"/>
        <v/>
      </c>
      <c r="E104" s="191"/>
      <c r="F104" s="192" t="str">
        <f>IF(ISNUMBER(A104),VLOOKUP(A104,magasin!A:I,5,FALSE),"")</f>
        <v/>
      </c>
      <c r="G104" s="193"/>
      <c r="H104" s="193"/>
      <c r="I104" s="194"/>
      <c r="J104" s="195" t="str">
        <f t="shared" si="11"/>
        <v/>
      </c>
      <c r="K104" s="196" t="str">
        <f t="shared" si="12"/>
        <v/>
      </c>
      <c r="L104" s="190" t="str">
        <f t="shared" si="13"/>
        <v/>
      </c>
      <c r="M104" s="197"/>
      <c r="N104" s="193"/>
      <c r="O104" s="193"/>
      <c r="P104" s="193"/>
      <c r="Q104" s="195" t="str">
        <f t="shared" si="17"/>
        <v/>
      </c>
      <c r="R104" s="198" t="str">
        <f t="shared" si="18"/>
        <v/>
      </c>
      <c r="S104" s="189"/>
      <c r="T104" s="199" t="str">
        <f t="shared" si="14"/>
        <v/>
      </c>
      <c r="U104" s="200" t="str">
        <f t="shared" si="15"/>
        <v/>
      </c>
      <c r="V104" s="214"/>
      <c r="W104" s="118" t="str">
        <f t="shared" si="19"/>
        <v/>
      </c>
      <c r="X104" s="136"/>
      <c r="Y104" s="118" t="str">
        <f t="shared" si="20"/>
        <v/>
      </c>
      <c r="Z104" s="118" t="str">
        <f>IF(AND(ISNUMBER(X104),ISNUMBER(AA104),ISNUMBER(S104)),(AA104-X104)/S104,"")</f>
        <v/>
      </c>
      <c r="AA104" s="192"/>
      <c r="AB104" s="201"/>
      <c r="AC104" s="202" t="str">
        <f>IF(AND(ISNUMBER(F104),ISNUMBER(S104),ISNUMBER(AB104)),(AB104-F104)/S104,"")</f>
        <v/>
      </c>
      <c r="AD104" s="203" t="str">
        <f t="shared" si="21"/>
        <v/>
      </c>
    </row>
    <row r="105" spans="1:30" s="204" customFormat="1" ht="30" customHeight="1" thickTop="1" thickBot="1">
      <c r="A105" s="189"/>
      <c r="B105" s="189"/>
      <c r="C105" s="189"/>
      <c r="D105" s="190" t="str">
        <f t="shared" si="16"/>
        <v/>
      </c>
      <c r="E105" s="191"/>
      <c r="F105" s="192" t="str">
        <f>IF(ISNUMBER(A105),VLOOKUP(A105,magasin!A:I,5,FALSE),"")</f>
        <v/>
      </c>
      <c r="G105" s="193"/>
      <c r="H105" s="193"/>
      <c r="I105" s="194"/>
      <c r="J105" s="195" t="str">
        <f t="shared" si="11"/>
        <v/>
      </c>
      <c r="K105" s="196" t="str">
        <f t="shared" si="12"/>
        <v/>
      </c>
      <c r="L105" s="190" t="str">
        <f t="shared" si="13"/>
        <v/>
      </c>
      <c r="M105" s="197"/>
      <c r="N105" s="193"/>
      <c r="O105" s="193"/>
      <c r="P105" s="193"/>
      <c r="Q105" s="195" t="str">
        <f t="shared" si="17"/>
        <v/>
      </c>
      <c r="R105" s="198" t="str">
        <f t="shared" si="18"/>
        <v/>
      </c>
      <c r="S105" s="189"/>
      <c r="T105" s="199" t="str">
        <f t="shared" si="14"/>
        <v/>
      </c>
      <c r="U105" s="200" t="str">
        <f t="shared" si="15"/>
        <v/>
      </c>
      <c r="V105" s="214"/>
      <c r="W105" s="118" t="str">
        <f t="shared" si="19"/>
        <v/>
      </c>
      <c r="X105" s="136"/>
      <c r="Y105" s="118" t="str">
        <f t="shared" si="20"/>
        <v/>
      </c>
      <c r="Z105" s="118" t="str">
        <f>IF(AND(ISNUMBER(X105),ISNUMBER(AA105),ISNUMBER(S105)),(AA105-X105)/S105,"")</f>
        <v/>
      </c>
      <c r="AA105" s="192"/>
      <c r="AB105" s="201"/>
      <c r="AC105" s="202" t="str">
        <f>IF(AND(ISNUMBER(F105),ISNUMBER(S105),ISNUMBER(AB105)),(AB105-F105)/S105,"")</f>
        <v/>
      </c>
      <c r="AD105" s="203" t="str">
        <f t="shared" si="21"/>
        <v/>
      </c>
    </row>
    <row r="106" spans="1:30" s="204" customFormat="1" ht="30" customHeight="1" thickTop="1" thickBot="1">
      <c r="A106" s="189"/>
      <c r="B106" s="189"/>
      <c r="C106" s="189"/>
      <c r="D106" s="190" t="str">
        <f t="shared" si="16"/>
        <v/>
      </c>
      <c r="E106" s="191"/>
      <c r="F106" s="192" t="str">
        <f>IF(ISNUMBER(A106),VLOOKUP(A106,magasin!A:I,5,FALSE),"")</f>
        <v/>
      </c>
      <c r="G106" s="193"/>
      <c r="H106" s="193"/>
      <c r="I106" s="194"/>
      <c r="J106" s="195" t="str">
        <f t="shared" si="11"/>
        <v/>
      </c>
      <c r="K106" s="196" t="str">
        <f t="shared" si="12"/>
        <v/>
      </c>
      <c r="L106" s="190" t="str">
        <f t="shared" si="13"/>
        <v/>
      </c>
      <c r="M106" s="197"/>
      <c r="N106" s="193"/>
      <c r="O106" s="193"/>
      <c r="P106" s="193"/>
      <c r="Q106" s="195" t="str">
        <f t="shared" si="17"/>
        <v/>
      </c>
      <c r="R106" s="198" t="str">
        <f t="shared" si="18"/>
        <v/>
      </c>
      <c r="S106" s="189"/>
      <c r="T106" s="199" t="str">
        <f t="shared" si="14"/>
        <v/>
      </c>
      <c r="U106" s="200" t="str">
        <f t="shared" si="15"/>
        <v/>
      </c>
      <c r="V106" s="214"/>
      <c r="W106" s="118" t="str">
        <f t="shared" si="19"/>
        <v/>
      </c>
      <c r="X106" s="136"/>
      <c r="Y106" s="118" t="str">
        <f t="shared" si="20"/>
        <v/>
      </c>
      <c r="Z106" s="118" t="str">
        <f>IF(AND(ISNUMBER(X106),ISNUMBER(AA106),ISNUMBER(S106)),(AA106-X106)/S106,"")</f>
        <v/>
      </c>
      <c r="AA106" s="192"/>
      <c r="AB106" s="201"/>
      <c r="AC106" s="202" t="str">
        <f>IF(AND(ISNUMBER(F106),ISNUMBER(S106),ISNUMBER(AB106)),(AB106-F106)/S106,"")</f>
        <v/>
      </c>
      <c r="AD106" s="203" t="str">
        <f t="shared" si="21"/>
        <v/>
      </c>
    </row>
    <row r="107" spans="1:30" s="204" customFormat="1" ht="30" customHeight="1" thickTop="1" thickBot="1">
      <c r="A107" s="189"/>
      <c r="B107" s="189"/>
      <c r="C107" s="189"/>
      <c r="D107" s="190" t="str">
        <f t="shared" si="16"/>
        <v/>
      </c>
      <c r="E107" s="191"/>
      <c r="F107" s="192" t="str">
        <f>IF(ISNUMBER(A107),VLOOKUP(A107,magasin!A:I,5,FALSE),"")</f>
        <v/>
      </c>
      <c r="G107" s="193"/>
      <c r="H107" s="193"/>
      <c r="I107" s="194"/>
      <c r="J107" s="195" t="str">
        <f t="shared" si="11"/>
        <v/>
      </c>
      <c r="K107" s="196" t="str">
        <f t="shared" si="12"/>
        <v/>
      </c>
      <c r="L107" s="190" t="str">
        <f t="shared" si="13"/>
        <v/>
      </c>
      <c r="M107" s="197"/>
      <c r="N107" s="193"/>
      <c r="O107" s="193"/>
      <c r="P107" s="193"/>
      <c r="Q107" s="195" t="str">
        <f t="shared" si="17"/>
        <v/>
      </c>
      <c r="R107" s="198" t="str">
        <f t="shared" si="18"/>
        <v/>
      </c>
      <c r="S107" s="189"/>
      <c r="T107" s="199" t="str">
        <f t="shared" si="14"/>
        <v/>
      </c>
      <c r="U107" s="200" t="str">
        <f t="shared" si="15"/>
        <v/>
      </c>
      <c r="V107" s="214"/>
      <c r="W107" s="118" t="str">
        <f t="shared" si="19"/>
        <v/>
      </c>
      <c r="X107" s="136"/>
      <c r="Y107" s="118" t="str">
        <f t="shared" si="20"/>
        <v/>
      </c>
      <c r="Z107" s="118" t="str">
        <f>IF(AND(ISNUMBER(X107),ISNUMBER(AA107),ISNUMBER(S107)),(AA107-X107)/S107,"")</f>
        <v/>
      </c>
      <c r="AA107" s="192"/>
      <c r="AB107" s="201"/>
      <c r="AC107" s="202" t="str">
        <f>IF(AND(ISNUMBER(F107),ISNUMBER(S107),ISNUMBER(AB107)),(AB107-F107)/S107,"")</f>
        <v/>
      </c>
      <c r="AD107" s="203" t="str">
        <f t="shared" si="21"/>
        <v/>
      </c>
    </row>
    <row r="108" spans="1:30" s="204" customFormat="1" ht="30" customHeight="1" thickTop="1" thickBot="1">
      <c r="A108" s="189"/>
      <c r="B108" s="189"/>
      <c r="C108" s="189"/>
      <c r="D108" s="190" t="str">
        <f t="shared" si="16"/>
        <v/>
      </c>
      <c r="E108" s="191"/>
      <c r="F108" s="192" t="str">
        <f>IF(ISNUMBER(A108),VLOOKUP(A108,magasin!A:I,5,FALSE),"")</f>
        <v/>
      </c>
      <c r="G108" s="193"/>
      <c r="H108" s="193"/>
      <c r="I108" s="194"/>
      <c r="J108" s="195" t="str">
        <f t="shared" si="11"/>
        <v/>
      </c>
      <c r="K108" s="196" t="str">
        <f t="shared" si="12"/>
        <v/>
      </c>
      <c r="L108" s="190" t="str">
        <f t="shared" si="13"/>
        <v/>
      </c>
      <c r="M108" s="197"/>
      <c r="N108" s="193"/>
      <c r="O108" s="193"/>
      <c r="P108" s="193"/>
      <c r="Q108" s="195" t="str">
        <f t="shared" si="17"/>
        <v/>
      </c>
      <c r="R108" s="198" t="str">
        <f t="shared" si="18"/>
        <v/>
      </c>
      <c r="S108" s="189"/>
      <c r="T108" s="199" t="str">
        <f t="shared" si="14"/>
        <v/>
      </c>
      <c r="U108" s="200" t="str">
        <f t="shared" si="15"/>
        <v/>
      </c>
      <c r="V108" s="214"/>
      <c r="W108" s="118" t="str">
        <f t="shared" si="19"/>
        <v/>
      </c>
      <c r="X108" s="136"/>
      <c r="Y108" s="118" t="str">
        <f t="shared" si="20"/>
        <v/>
      </c>
      <c r="Z108" s="118" t="str">
        <f>IF(AND(ISNUMBER(X108),ISNUMBER(AA108),ISNUMBER(S108)),(AA108-X108)/S108,"")</f>
        <v/>
      </c>
      <c r="AA108" s="192"/>
      <c r="AB108" s="201"/>
      <c r="AC108" s="202" t="str">
        <f>IF(AND(ISNUMBER(F108),ISNUMBER(S108),ISNUMBER(AB108)),(AB108-F108)/S108,"")</f>
        <v/>
      </c>
      <c r="AD108" s="203" t="str">
        <f t="shared" si="21"/>
        <v/>
      </c>
    </row>
    <row r="109" spans="1:30" s="204" customFormat="1" ht="30" customHeight="1" thickTop="1" thickBot="1">
      <c r="A109" s="189"/>
      <c r="B109" s="189"/>
      <c r="C109" s="189"/>
      <c r="D109" s="190" t="str">
        <f t="shared" si="16"/>
        <v/>
      </c>
      <c r="E109" s="191"/>
      <c r="F109" s="192" t="str">
        <f>IF(ISNUMBER(A109),VLOOKUP(A109,magasin!A:I,5,FALSE),"")</f>
        <v/>
      </c>
      <c r="G109" s="193"/>
      <c r="H109" s="193"/>
      <c r="I109" s="194"/>
      <c r="J109" s="195" t="str">
        <f t="shared" si="11"/>
        <v/>
      </c>
      <c r="K109" s="196" t="str">
        <f t="shared" si="12"/>
        <v/>
      </c>
      <c r="L109" s="190" t="str">
        <f t="shared" si="13"/>
        <v/>
      </c>
      <c r="M109" s="197"/>
      <c r="N109" s="193"/>
      <c r="O109" s="193"/>
      <c r="P109" s="193"/>
      <c r="Q109" s="195" t="str">
        <f t="shared" si="17"/>
        <v/>
      </c>
      <c r="R109" s="198" t="str">
        <f t="shared" si="18"/>
        <v/>
      </c>
      <c r="S109" s="189"/>
      <c r="T109" s="199" t="str">
        <f t="shared" si="14"/>
        <v/>
      </c>
      <c r="U109" s="200" t="str">
        <f t="shared" si="15"/>
        <v/>
      </c>
      <c r="V109" s="214"/>
      <c r="W109" s="118" t="str">
        <f t="shared" si="19"/>
        <v/>
      </c>
      <c r="X109" s="136"/>
      <c r="Y109" s="118" t="str">
        <f t="shared" si="20"/>
        <v/>
      </c>
      <c r="Z109" s="118" t="str">
        <f>IF(AND(ISNUMBER(X109),ISNUMBER(AA109),ISNUMBER(S109)),(AA109-X109)/S109,"")</f>
        <v/>
      </c>
      <c r="AA109" s="192"/>
      <c r="AB109" s="201"/>
      <c r="AC109" s="202" t="str">
        <f>IF(AND(ISNUMBER(F109),ISNUMBER(S109),ISNUMBER(AB109)),(AB109-F109)/S109,"")</f>
        <v/>
      </c>
      <c r="AD109" s="203" t="str">
        <f t="shared" si="21"/>
        <v/>
      </c>
    </row>
    <row r="110" spans="1:30" s="204" customFormat="1" ht="30" customHeight="1" thickTop="1" thickBot="1">
      <c r="A110" s="189"/>
      <c r="B110" s="189"/>
      <c r="C110" s="189"/>
      <c r="D110" s="190" t="str">
        <f t="shared" si="16"/>
        <v/>
      </c>
      <c r="E110" s="191"/>
      <c r="F110" s="192" t="str">
        <f>IF(ISNUMBER(A110),VLOOKUP(A110,magasin!A:I,5,FALSE),"")</f>
        <v/>
      </c>
      <c r="G110" s="193"/>
      <c r="H110" s="193"/>
      <c r="I110" s="194"/>
      <c r="J110" s="195" t="str">
        <f t="shared" si="11"/>
        <v/>
      </c>
      <c r="K110" s="196" t="str">
        <f t="shared" si="12"/>
        <v/>
      </c>
      <c r="L110" s="190" t="str">
        <f t="shared" si="13"/>
        <v/>
      </c>
      <c r="M110" s="197"/>
      <c r="N110" s="193"/>
      <c r="O110" s="193"/>
      <c r="P110" s="193"/>
      <c r="Q110" s="195" t="str">
        <f t="shared" si="17"/>
        <v/>
      </c>
      <c r="R110" s="198" t="str">
        <f t="shared" si="18"/>
        <v/>
      </c>
      <c r="S110" s="189"/>
      <c r="T110" s="199" t="str">
        <f t="shared" si="14"/>
        <v/>
      </c>
      <c r="U110" s="200" t="str">
        <f t="shared" si="15"/>
        <v/>
      </c>
      <c r="V110" s="214"/>
      <c r="W110" s="118" t="str">
        <f t="shared" si="19"/>
        <v/>
      </c>
      <c r="X110" s="136"/>
      <c r="Y110" s="118" t="str">
        <f t="shared" si="20"/>
        <v/>
      </c>
      <c r="Z110" s="118" t="str">
        <f>IF(AND(ISNUMBER(X110),ISNUMBER(AA110),ISNUMBER(S110)),(AA110-X110)/S110,"")</f>
        <v/>
      </c>
      <c r="AA110" s="192"/>
      <c r="AB110" s="201"/>
      <c r="AC110" s="202" t="str">
        <f>IF(AND(ISNUMBER(F110),ISNUMBER(S110),ISNUMBER(AB110)),(AB110-F110)/S110,"")</f>
        <v/>
      </c>
      <c r="AD110" s="203" t="str">
        <f t="shared" si="21"/>
        <v/>
      </c>
    </row>
    <row r="111" spans="1:30" s="204" customFormat="1" ht="30" customHeight="1" thickTop="1" thickBot="1">
      <c r="A111" s="189"/>
      <c r="B111" s="189"/>
      <c r="C111" s="189"/>
      <c r="D111" s="190" t="str">
        <f t="shared" si="16"/>
        <v/>
      </c>
      <c r="E111" s="191"/>
      <c r="F111" s="192" t="str">
        <f>IF(ISNUMBER(A111),VLOOKUP(A111,magasin!A:I,5,FALSE),"")</f>
        <v/>
      </c>
      <c r="G111" s="193"/>
      <c r="H111" s="193"/>
      <c r="I111" s="194"/>
      <c r="J111" s="195" t="str">
        <f t="shared" si="11"/>
        <v/>
      </c>
      <c r="K111" s="196" t="str">
        <f t="shared" si="12"/>
        <v/>
      </c>
      <c r="L111" s="190" t="str">
        <f t="shared" si="13"/>
        <v/>
      </c>
      <c r="M111" s="197"/>
      <c r="N111" s="193"/>
      <c r="O111" s="193"/>
      <c r="P111" s="193"/>
      <c r="Q111" s="195" t="str">
        <f t="shared" si="17"/>
        <v/>
      </c>
      <c r="R111" s="198" t="str">
        <f t="shared" si="18"/>
        <v/>
      </c>
      <c r="S111" s="189"/>
      <c r="T111" s="199" t="str">
        <f t="shared" si="14"/>
        <v/>
      </c>
      <c r="U111" s="200" t="str">
        <f t="shared" si="15"/>
        <v/>
      </c>
      <c r="V111" s="214"/>
      <c r="W111" s="118" t="str">
        <f t="shared" si="19"/>
        <v/>
      </c>
      <c r="X111" s="136"/>
      <c r="Y111" s="118" t="str">
        <f t="shared" si="20"/>
        <v/>
      </c>
      <c r="Z111" s="118" t="str">
        <f>IF(AND(ISNUMBER(X111),ISNUMBER(AA111),ISNUMBER(S111)),(AA111-X111)/S111,"")</f>
        <v/>
      </c>
      <c r="AA111" s="192"/>
      <c r="AB111" s="201"/>
      <c r="AC111" s="202" t="str">
        <f>IF(AND(ISNUMBER(F111),ISNUMBER(S111),ISNUMBER(AB111)),(AB111-F111)/S111,"")</f>
        <v/>
      </c>
      <c r="AD111" s="203" t="str">
        <f t="shared" si="21"/>
        <v/>
      </c>
    </row>
    <row r="112" spans="1:30" s="204" customFormat="1" ht="30" customHeight="1" thickTop="1" thickBot="1">
      <c r="A112" s="189"/>
      <c r="B112" s="189"/>
      <c r="C112" s="189"/>
      <c r="D112" s="190" t="str">
        <f t="shared" si="16"/>
        <v/>
      </c>
      <c r="E112" s="191"/>
      <c r="F112" s="192" t="str">
        <f>IF(ISNUMBER(A112),VLOOKUP(A112,magasin!A:I,5,FALSE),"")</f>
        <v/>
      </c>
      <c r="G112" s="193"/>
      <c r="H112" s="193"/>
      <c r="I112" s="194"/>
      <c r="J112" s="195" t="str">
        <f t="shared" si="11"/>
        <v/>
      </c>
      <c r="K112" s="196" t="str">
        <f t="shared" si="12"/>
        <v/>
      </c>
      <c r="L112" s="190" t="str">
        <f t="shared" si="13"/>
        <v/>
      </c>
      <c r="M112" s="197"/>
      <c r="N112" s="193"/>
      <c r="O112" s="193"/>
      <c r="P112" s="193"/>
      <c r="Q112" s="195" t="str">
        <f t="shared" si="17"/>
        <v/>
      </c>
      <c r="R112" s="198" t="str">
        <f t="shared" si="18"/>
        <v/>
      </c>
      <c r="S112" s="189"/>
      <c r="T112" s="199" t="str">
        <f t="shared" si="14"/>
        <v/>
      </c>
      <c r="U112" s="200" t="str">
        <f t="shared" si="15"/>
        <v/>
      </c>
      <c r="V112" s="214"/>
      <c r="W112" s="118" t="str">
        <f t="shared" si="19"/>
        <v/>
      </c>
      <c r="X112" s="136"/>
      <c r="Y112" s="118" t="str">
        <f t="shared" si="20"/>
        <v/>
      </c>
      <c r="Z112" s="118" t="str">
        <f>IF(AND(ISNUMBER(X112),ISNUMBER(AA112),ISNUMBER(S112)),(AA112-X112)/S112,"")</f>
        <v/>
      </c>
      <c r="AA112" s="192"/>
      <c r="AB112" s="201"/>
      <c r="AC112" s="202" t="str">
        <f>IF(AND(ISNUMBER(F112),ISNUMBER(S112),ISNUMBER(AB112)),(AB112-F112)/S112,"")</f>
        <v/>
      </c>
      <c r="AD112" s="203" t="str">
        <f t="shared" si="21"/>
        <v/>
      </c>
    </row>
    <row r="113" spans="1:30" s="204" customFormat="1" ht="30" customHeight="1" thickTop="1" thickBot="1">
      <c r="A113" s="189"/>
      <c r="B113" s="189"/>
      <c r="C113" s="189"/>
      <c r="D113" s="190" t="str">
        <f t="shared" si="16"/>
        <v/>
      </c>
      <c r="E113" s="191"/>
      <c r="F113" s="192" t="str">
        <f>IF(ISNUMBER(A113),VLOOKUP(A113,magasin!A:I,5,FALSE),"")</f>
        <v/>
      </c>
      <c r="G113" s="193"/>
      <c r="H113" s="193"/>
      <c r="I113" s="194"/>
      <c r="J113" s="195" t="str">
        <f t="shared" si="11"/>
        <v/>
      </c>
      <c r="K113" s="196" t="str">
        <f t="shared" si="12"/>
        <v/>
      </c>
      <c r="L113" s="190" t="str">
        <f t="shared" si="13"/>
        <v/>
      </c>
      <c r="M113" s="197"/>
      <c r="N113" s="193"/>
      <c r="O113" s="193"/>
      <c r="P113" s="193"/>
      <c r="Q113" s="195" t="str">
        <f t="shared" si="17"/>
        <v/>
      </c>
      <c r="R113" s="198" t="str">
        <f t="shared" si="18"/>
        <v/>
      </c>
      <c r="S113" s="189"/>
      <c r="T113" s="199" t="str">
        <f t="shared" si="14"/>
        <v/>
      </c>
      <c r="U113" s="200" t="str">
        <f t="shared" si="15"/>
        <v/>
      </c>
      <c r="V113" s="214"/>
      <c r="W113" s="118" t="str">
        <f t="shared" si="19"/>
        <v/>
      </c>
      <c r="X113" s="136"/>
      <c r="Y113" s="118" t="str">
        <f t="shared" si="20"/>
        <v/>
      </c>
      <c r="Z113" s="118" t="str">
        <f>IF(AND(ISNUMBER(X113),ISNUMBER(AA113),ISNUMBER(S113)),(AA113-X113)/S113,"")</f>
        <v/>
      </c>
      <c r="AA113" s="192"/>
      <c r="AB113" s="201"/>
      <c r="AC113" s="202" t="str">
        <f>IF(AND(ISNUMBER(F113),ISNUMBER(S113),ISNUMBER(AB113)),(AB113-F113)/S113,"")</f>
        <v/>
      </c>
      <c r="AD113" s="203" t="str">
        <f t="shared" si="21"/>
        <v/>
      </c>
    </row>
    <row r="114" spans="1:30" s="204" customFormat="1" ht="30" customHeight="1" thickTop="1" thickBot="1">
      <c r="A114" s="189"/>
      <c r="B114" s="189"/>
      <c r="C114" s="189"/>
      <c r="D114" s="190" t="str">
        <f t="shared" si="16"/>
        <v/>
      </c>
      <c r="E114" s="191"/>
      <c r="F114" s="192" t="str">
        <f>IF(ISNUMBER(A114),VLOOKUP(A114,magasin!A:I,5,FALSE),"")</f>
        <v/>
      </c>
      <c r="G114" s="193"/>
      <c r="H114" s="193"/>
      <c r="I114" s="194"/>
      <c r="J114" s="195" t="str">
        <f t="shared" si="11"/>
        <v/>
      </c>
      <c r="K114" s="196" t="str">
        <f t="shared" si="12"/>
        <v/>
      </c>
      <c r="L114" s="190" t="str">
        <f t="shared" si="13"/>
        <v/>
      </c>
      <c r="M114" s="197"/>
      <c r="N114" s="193"/>
      <c r="O114" s="193"/>
      <c r="P114" s="193"/>
      <c r="Q114" s="195" t="str">
        <f t="shared" si="17"/>
        <v/>
      </c>
      <c r="R114" s="198" t="str">
        <f t="shared" si="18"/>
        <v/>
      </c>
      <c r="S114" s="189"/>
      <c r="T114" s="199" t="str">
        <f t="shared" si="14"/>
        <v/>
      </c>
      <c r="U114" s="200" t="str">
        <f t="shared" si="15"/>
        <v/>
      </c>
      <c r="V114" s="214"/>
      <c r="W114" s="118" t="str">
        <f t="shared" si="19"/>
        <v/>
      </c>
      <c r="X114" s="136"/>
      <c r="Y114" s="118" t="str">
        <f t="shared" si="20"/>
        <v/>
      </c>
      <c r="Z114" s="118" t="str">
        <f>IF(AND(ISNUMBER(X114),ISNUMBER(AA114),ISNUMBER(S114)),(AA114-X114)/S114,"")</f>
        <v/>
      </c>
      <c r="AA114" s="192"/>
      <c r="AB114" s="201"/>
      <c r="AC114" s="202" t="str">
        <f>IF(AND(ISNUMBER(F114),ISNUMBER(S114),ISNUMBER(AB114)),(AB114-F114)/S114,"")</f>
        <v/>
      </c>
      <c r="AD114" s="203" t="str">
        <f t="shared" si="21"/>
        <v/>
      </c>
    </row>
    <row r="115" spans="1:30" s="204" customFormat="1" ht="30" customHeight="1" thickTop="1" thickBot="1">
      <c r="A115" s="189"/>
      <c r="B115" s="189"/>
      <c r="C115" s="189"/>
      <c r="D115" s="190" t="str">
        <f t="shared" si="16"/>
        <v/>
      </c>
      <c r="E115" s="191"/>
      <c r="F115" s="192" t="str">
        <f>IF(ISNUMBER(A115),VLOOKUP(A115,magasin!A:I,5,FALSE),"")</f>
        <v/>
      </c>
      <c r="G115" s="193"/>
      <c r="H115" s="193"/>
      <c r="I115" s="194"/>
      <c r="J115" s="195" t="str">
        <f t="shared" si="11"/>
        <v/>
      </c>
      <c r="K115" s="196" t="str">
        <f t="shared" si="12"/>
        <v/>
      </c>
      <c r="L115" s="190" t="str">
        <f t="shared" si="13"/>
        <v/>
      </c>
      <c r="M115" s="197"/>
      <c r="N115" s="193"/>
      <c r="O115" s="193"/>
      <c r="P115" s="193"/>
      <c r="Q115" s="195" t="str">
        <f t="shared" si="17"/>
        <v/>
      </c>
      <c r="R115" s="198" t="str">
        <f t="shared" si="18"/>
        <v/>
      </c>
      <c r="S115" s="189"/>
      <c r="T115" s="199" t="str">
        <f t="shared" si="14"/>
        <v/>
      </c>
      <c r="U115" s="200" t="str">
        <f t="shared" si="15"/>
        <v/>
      </c>
      <c r="V115" s="214"/>
      <c r="W115" s="118" t="str">
        <f t="shared" si="19"/>
        <v/>
      </c>
      <c r="X115" s="136"/>
      <c r="Y115" s="118" t="str">
        <f t="shared" si="20"/>
        <v/>
      </c>
      <c r="Z115" s="118" t="str">
        <f>IF(AND(ISNUMBER(X115),ISNUMBER(AA115),ISNUMBER(S115)),(AA115-X115)/S115,"")</f>
        <v/>
      </c>
      <c r="AA115" s="192"/>
      <c r="AB115" s="201"/>
      <c r="AC115" s="202" t="str">
        <f>IF(AND(ISNUMBER(F115),ISNUMBER(S115),ISNUMBER(AB115)),(AB115-F115)/S115,"")</f>
        <v/>
      </c>
      <c r="AD115" s="203" t="str">
        <f t="shared" si="21"/>
        <v/>
      </c>
    </row>
    <row r="116" spans="1:30" s="204" customFormat="1" ht="30" customHeight="1" thickTop="1" thickBot="1">
      <c r="A116" s="189"/>
      <c r="B116" s="189"/>
      <c r="C116" s="189"/>
      <c r="D116" s="190" t="str">
        <f t="shared" si="16"/>
        <v/>
      </c>
      <c r="E116" s="191"/>
      <c r="F116" s="192" t="str">
        <f>IF(ISNUMBER(A116),VLOOKUP(A116,magasin!A:I,5,FALSE),"")</f>
        <v/>
      </c>
      <c r="G116" s="193"/>
      <c r="H116" s="193"/>
      <c r="I116" s="194"/>
      <c r="J116" s="195" t="str">
        <f t="shared" si="11"/>
        <v/>
      </c>
      <c r="K116" s="196" t="str">
        <f t="shared" si="12"/>
        <v/>
      </c>
      <c r="L116" s="190" t="str">
        <f t="shared" si="13"/>
        <v/>
      </c>
      <c r="M116" s="197"/>
      <c r="N116" s="193"/>
      <c r="O116" s="193"/>
      <c r="P116" s="193"/>
      <c r="Q116" s="195" t="str">
        <f t="shared" si="17"/>
        <v/>
      </c>
      <c r="R116" s="198" t="str">
        <f t="shared" si="18"/>
        <v/>
      </c>
      <c r="S116" s="189"/>
      <c r="T116" s="199" t="str">
        <f t="shared" si="14"/>
        <v/>
      </c>
      <c r="U116" s="200" t="str">
        <f t="shared" si="15"/>
        <v/>
      </c>
      <c r="V116" s="214"/>
      <c r="W116" s="118" t="str">
        <f t="shared" si="19"/>
        <v/>
      </c>
      <c r="X116" s="136"/>
      <c r="Y116" s="118" t="str">
        <f t="shared" si="20"/>
        <v/>
      </c>
      <c r="Z116" s="118" t="str">
        <f>IF(AND(ISNUMBER(X116),ISNUMBER(AA116),ISNUMBER(S116)),(AA116-X116)/S116,"")</f>
        <v/>
      </c>
      <c r="AA116" s="192"/>
      <c r="AB116" s="201"/>
      <c r="AC116" s="202" t="str">
        <f>IF(AND(ISNUMBER(F116),ISNUMBER(S116),ISNUMBER(AB116)),(AB116-F116)/S116,"")</f>
        <v/>
      </c>
      <c r="AD116" s="203" t="str">
        <f t="shared" si="21"/>
        <v/>
      </c>
    </row>
    <row r="117" spans="1:30" s="204" customFormat="1" ht="30" customHeight="1" thickTop="1" thickBot="1">
      <c r="A117" s="189"/>
      <c r="B117" s="189"/>
      <c r="C117" s="189"/>
      <c r="D117" s="190" t="str">
        <f t="shared" si="16"/>
        <v/>
      </c>
      <c r="E117" s="191"/>
      <c r="F117" s="192" t="str">
        <f>IF(ISNUMBER(A117),VLOOKUP(A117,magasin!A:I,5,FALSE),"")</f>
        <v/>
      </c>
      <c r="G117" s="193"/>
      <c r="H117" s="193"/>
      <c r="I117" s="194"/>
      <c r="J117" s="195" t="str">
        <f t="shared" si="11"/>
        <v/>
      </c>
      <c r="K117" s="196" t="str">
        <f t="shared" si="12"/>
        <v/>
      </c>
      <c r="L117" s="190" t="str">
        <f t="shared" si="13"/>
        <v/>
      </c>
      <c r="M117" s="197"/>
      <c r="N117" s="193"/>
      <c r="O117" s="193"/>
      <c r="P117" s="193"/>
      <c r="Q117" s="195" t="str">
        <f t="shared" si="17"/>
        <v/>
      </c>
      <c r="R117" s="198" t="str">
        <f t="shared" si="18"/>
        <v/>
      </c>
      <c r="S117" s="189"/>
      <c r="T117" s="199" t="str">
        <f t="shared" si="14"/>
        <v/>
      </c>
      <c r="U117" s="200" t="str">
        <f t="shared" si="15"/>
        <v/>
      </c>
      <c r="V117" s="214"/>
      <c r="W117" s="118" t="str">
        <f t="shared" si="19"/>
        <v/>
      </c>
      <c r="X117" s="136"/>
      <c r="Y117" s="118" t="str">
        <f t="shared" si="20"/>
        <v/>
      </c>
      <c r="Z117" s="118" t="str">
        <f>IF(AND(ISNUMBER(X117),ISNUMBER(AA117),ISNUMBER(S117)),(AA117-X117)/S117,"")</f>
        <v/>
      </c>
      <c r="AA117" s="192"/>
      <c r="AB117" s="201"/>
      <c r="AC117" s="202" t="str">
        <f>IF(AND(ISNUMBER(F117),ISNUMBER(S117),ISNUMBER(AB117)),(AB117-F117)/S117,"")</f>
        <v/>
      </c>
      <c r="AD117" s="203" t="str">
        <f t="shared" si="21"/>
        <v/>
      </c>
    </row>
    <row r="118" spans="1:30" s="204" customFormat="1" ht="30" customHeight="1" thickTop="1" thickBot="1">
      <c r="A118" s="189"/>
      <c r="B118" s="189"/>
      <c r="C118" s="189"/>
      <c r="D118" s="190" t="str">
        <f t="shared" si="16"/>
        <v/>
      </c>
      <c r="E118" s="191"/>
      <c r="F118" s="192" t="str">
        <f>IF(ISNUMBER(A118),VLOOKUP(A118,magasin!A:I,5,FALSE),"")</f>
        <v/>
      </c>
      <c r="G118" s="193"/>
      <c r="H118" s="193"/>
      <c r="I118" s="194"/>
      <c r="J118" s="195" t="str">
        <f t="shared" si="11"/>
        <v/>
      </c>
      <c r="K118" s="196" t="str">
        <f t="shared" si="12"/>
        <v/>
      </c>
      <c r="L118" s="190" t="str">
        <f t="shared" si="13"/>
        <v/>
      </c>
      <c r="M118" s="197"/>
      <c r="N118" s="193"/>
      <c r="O118" s="193"/>
      <c r="P118" s="193"/>
      <c r="Q118" s="195" t="str">
        <f t="shared" si="17"/>
        <v/>
      </c>
      <c r="R118" s="198" t="str">
        <f t="shared" si="18"/>
        <v/>
      </c>
      <c r="S118" s="189"/>
      <c r="T118" s="199" t="str">
        <f t="shared" si="14"/>
        <v/>
      </c>
      <c r="U118" s="200" t="str">
        <f t="shared" si="15"/>
        <v/>
      </c>
      <c r="V118" s="214"/>
      <c r="W118" s="118" t="str">
        <f t="shared" si="19"/>
        <v/>
      </c>
      <c r="X118" s="136"/>
      <c r="Y118" s="118" t="str">
        <f t="shared" si="20"/>
        <v/>
      </c>
      <c r="Z118" s="118" t="str">
        <f>IF(AND(ISNUMBER(X118),ISNUMBER(AA118),ISNUMBER(S118)),(AA118-X118)/S118,"")</f>
        <v/>
      </c>
      <c r="AA118" s="192"/>
      <c r="AB118" s="201"/>
      <c r="AC118" s="202" t="str">
        <f>IF(AND(ISNUMBER(F118),ISNUMBER(S118),ISNUMBER(AB118)),(AB118-F118)/S118,"")</f>
        <v/>
      </c>
      <c r="AD118" s="203" t="str">
        <f t="shared" si="21"/>
        <v/>
      </c>
    </row>
    <row r="119" spans="1:30" s="204" customFormat="1" ht="30" customHeight="1" thickTop="1" thickBot="1">
      <c r="A119" s="189"/>
      <c r="B119" s="189"/>
      <c r="C119" s="189"/>
      <c r="D119" s="190" t="str">
        <f t="shared" si="16"/>
        <v/>
      </c>
      <c r="E119" s="191"/>
      <c r="F119" s="192" t="str">
        <f>IF(ISNUMBER(A119),VLOOKUP(A119,magasin!A:I,5,FALSE),"")</f>
        <v/>
      </c>
      <c r="G119" s="193"/>
      <c r="H119" s="193"/>
      <c r="I119" s="194"/>
      <c r="J119" s="195" t="str">
        <f t="shared" si="11"/>
        <v/>
      </c>
      <c r="K119" s="196" t="str">
        <f t="shared" si="12"/>
        <v/>
      </c>
      <c r="L119" s="190" t="str">
        <f t="shared" si="13"/>
        <v/>
      </c>
      <c r="M119" s="197"/>
      <c r="N119" s="193"/>
      <c r="O119" s="193"/>
      <c r="P119" s="193"/>
      <c r="Q119" s="195" t="str">
        <f t="shared" si="17"/>
        <v/>
      </c>
      <c r="R119" s="198" t="str">
        <f t="shared" si="18"/>
        <v/>
      </c>
      <c r="S119" s="189"/>
      <c r="T119" s="199" t="str">
        <f t="shared" si="14"/>
        <v/>
      </c>
      <c r="U119" s="200" t="str">
        <f t="shared" si="15"/>
        <v/>
      </c>
      <c r="V119" s="214"/>
      <c r="W119" s="118" t="str">
        <f t="shared" si="19"/>
        <v/>
      </c>
      <c r="X119" s="136"/>
      <c r="Y119" s="118" t="str">
        <f t="shared" si="20"/>
        <v/>
      </c>
      <c r="Z119" s="118" t="str">
        <f>IF(AND(ISNUMBER(X119),ISNUMBER(AA119),ISNUMBER(S119)),(AA119-X119)/S119,"")</f>
        <v/>
      </c>
      <c r="AA119" s="192"/>
      <c r="AB119" s="201"/>
      <c r="AC119" s="202" t="str">
        <f>IF(AND(ISNUMBER(F119),ISNUMBER(S119),ISNUMBER(AB119)),(AB119-F119)/S119,"")</f>
        <v/>
      </c>
      <c r="AD119" s="203" t="str">
        <f t="shared" si="21"/>
        <v/>
      </c>
    </row>
    <row r="120" spans="1:30" s="204" customFormat="1" ht="30" customHeight="1" thickTop="1" thickBot="1">
      <c r="A120" s="189"/>
      <c r="B120" s="189"/>
      <c r="C120" s="189"/>
      <c r="D120" s="190" t="str">
        <f t="shared" si="16"/>
        <v/>
      </c>
      <c r="E120" s="191"/>
      <c r="F120" s="192" t="str">
        <f>IF(ISNUMBER(A120),VLOOKUP(A120,magasin!A:I,5,FALSE),"")</f>
        <v/>
      </c>
      <c r="G120" s="193"/>
      <c r="H120" s="193"/>
      <c r="I120" s="194"/>
      <c r="J120" s="195" t="str">
        <f t="shared" si="11"/>
        <v/>
      </c>
      <c r="K120" s="196" t="str">
        <f t="shared" si="12"/>
        <v/>
      </c>
      <c r="L120" s="190" t="str">
        <f t="shared" si="13"/>
        <v/>
      </c>
      <c r="M120" s="197"/>
      <c r="N120" s="193"/>
      <c r="O120" s="193"/>
      <c r="P120" s="193"/>
      <c r="Q120" s="195" t="str">
        <f t="shared" si="17"/>
        <v/>
      </c>
      <c r="R120" s="198" t="str">
        <f t="shared" si="18"/>
        <v/>
      </c>
      <c r="S120" s="189"/>
      <c r="T120" s="199" t="str">
        <f t="shared" si="14"/>
        <v/>
      </c>
      <c r="U120" s="200" t="str">
        <f t="shared" si="15"/>
        <v/>
      </c>
      <c r="V120" s="214"/>
      <c r="W120" s="118" t="str">
        <f t="shared" si="19"/>
        <v/>
      </c>
      <c r="X120" s="136"/>
      <c r="Y120" s="118" t="str">
        <f t="shared" si="20"/>
        <v/>
      </c>
      <c r="Z120" s="118" t="str">
        <f>IF(AND(ISNUMBER(X120),ISNUMBER(AA120),ISNUMBER(S120)),(AA120-X120)/S120,"")</f>
        <v/>
      </c>
      <c r="AA120" s="192"/>
      <c r="AB120" s="201"/>
      <c r="AC120" s="202" t="str">
        <f>IF(AND(ISNUMBER(F120),ISNUMBER(S120),ISNUMBER(AB120)),(AB120-F120)/S120,"")</f>
        <v/>
      </c>
      <c r="AD120" s="203" t="str">
        <f t="shared" si="21"/>
        <v/>
      </c>
    </row>
    <row r="121" spans="1:30" s="204" customFormat="1" ht="30" customHeight="1" thickTop="1" thickBot="1">
      <c r="A121" s="189"/>
      <c r="B121" s="189"/>
      <c r="C121" s="189"/>
      <c r="D121" s="190" t="str">
        <f t="shared" si="16"/>
        <v/>
      </c>
      <c r="E121" s="191"/>
      <c r="F121" s="192" t="str">
        <f>IF(ISNUMBER(A121),VLOOKUP(A121,magasin!A:I,5,FALSE),"")</f>
        <v/>
      </c>
      <c r="G121" s="193"/>
      <c r="H121" s="193"/>
      <c r="I121" s="194"/>
      <c r="J121" s="195" t="str">
        <f t="shared" si="11"/>
        <v/>
      </c>
      <c r="K121" s="196" t="str">
        <f t="shared" si="12"/>
        <v/>
      </c>
      <c r="L121" s="190" t="str">
        <f t="shared" si="13"/>
        <v/>
      </c>
      <c r="M121" s="197"/>
      <c r="N121" s="193"/>
      <c r="O121" s="193"/>
      <c r="P121" s="193"/>
      <c r="Q121" s="195" t="str">
        <f t="shared" si="17"/>
        <v/>
      </c>
      <c r="R121" s="198" t="str">
        <f t="shared" si="18"/>
        <v/>
      </c>
      <c r="S121" s="189"/>
      <c r="T121" s="199" t="str">
        <f t="shared" si="14"/>
        <v/>
      </c>
      <c r="U121" s="200" t="str">
        <f t="shared" si="15"/>
        <v/>
      </c>
      <c r="V121" s="214"/>
      <c r="W121" s="118" t="str">
        <f t="shared" si="19"/>
        <v/>
      </c>
      <c r="X121" s="136"/>
      <c r="Y121" s="118" t="str">
        <f t="shared" si="20"/>
        <v/>
      </c>
      <c r="Z121" s="118" t="str">
        <f>IF(AND(ISNUMBER(X121),ISNUMBER(AA121),ISNUMBER(S121)),(AA121-X121)/S121,"")</f>
        <v/>
      </c>
      <c r="AA121" s="192"/>
      <c r="AB121" s="201"/>
      <c r="AC121" s="202" t="str">
        <f>IF(AND(ISNUMBER(F121),ISNUMBER(S121),ISNUMBER(AB121)),(AB121-F121)/S121,"")</f>
        <v/>
      </c>
      <c r="AD121" s="203" t="str">
        <f t="shared" si="21"/>
        <v/>
      </c>
    </row>
    <row r="122" spans="1:30" s="204" customFormat="1" ht="30" customHeight="1" thickTop="1" thickBot="1">
      <c r="A122" s="189"/>
      <c r="B122" s="189"/>
      <c r="C122" s="189"/>
      <c r="D122" s="190" t="str">
        <f t="shared" si="16"/>
        <v/>
      </c>
      <c r="E122" s="191"/>
      <c r="F122" s="192" t="str">
        <f>IF(ISNUMBER(A122),VLOOKUP(A122,magasin!A:I,5,FALSE),"")</f>
        <v/>
      </c>
      <c r="G122" s="193"/>
      <c r="H122" s="193"/>
      <c r="I122" s="194"/>
      <c r="J122" s="195" t="str">
        <f t="shared" ref="J122:J155" si="22">IF(AND(ISNUMBER(F122),ISNUMBER(H122),ISNUMBER(S122)),(H122-F122)/S122,"")</f>
        <v/>
      </c>
      <c r="K122" s="196" t="str">
        <f t="shared" ref="K122:K155" si="23">IF(AND(J122&lt;75%,ISNUMBER(J122)),"à temps",IF(J122="","","Retard de paiement éventuel dû au retard du traitement de la réception"))</f>
        <v/>
      </c>
      <c r="L122" s="190" t="str">
        <f t="shared" ref="L122:L155" si="24">+IF(N122&lt;F122,"Facture Antidatée",IF(AND(ISNUMBER(H122),ISBLANK(N122)),"Réclamer Facture",IF(AND(ISNUMBER(N122),ISNUMBER(H122)),"à comptabiliser","")))</f>
        <v/>
      </c>
      <c r="M122" s="197"/>
      <c r="N122" s="193"/>
      <c r="O122" s="193"/>
      <c r="P122" s="193"/>
      <c r="Q122" s="195" t="str">
        <f t="shared" si="17"/>
        <v/>
      </c>
      <c r="R122" s="198" t="str">
        <f t="shared" si="18"/>
        <v/>
      </c>
      <c r="S122" s="189"/>
      <c r="T122" s="199" t="str">
        <f t="shared" ref="T122:T155" si="25">IF(AND(ISNUMBER(F122),ISNUMBER(S122)),F122+S122,"")</f>
        <v/>
      </c>
      <c r="U122" s="200" t="str">
        <f t="shared" ref="U122:U155" si="26">IF(ISNUMBER(T122),T122-$T$1,"")</f>
        <v/>
      </c>
      <c r="V122" s="214"/>
      <c r="W122" s="118" t="str">
        <f t="shared" si="19"/>
        <v/>
      </c>
      <c r="X122" s="136"/>
      <c r="Y122" s="118" t="str">
        <f t="shared" si="20"/>
        <v/>
      </c>
      <c r="Z122" s="118" t="str">
        <f>IF(AND(ISNUMBER(X122),ISNUMBER(AA122),ISNUMBER(S122)),(AA122-X122)/S122,"")</f>
        <v/>
      </c>
      <c r="AA122" s="192"/>
      <c r="AB122" s="201"/>
      <c r="AC122" s="202" t="str">
        <f>IF(AND(ISNUMBER(F122),ISNUMBER(S122),ISNUMBER(AB122)),(AB122-F122)/S122,"")</f>
        <v/>
      </c>
      <c r="AD122" s="203" t="str">
        <f t="shared" si="21"/>
        <v/>
      </c>
    </row>
    <row r="123" spans="1:30" s="204" customFormat="1" ht="30" customHeight="1" thickTop="1" thickBot="1">
      <c r="A123" s="189"/>
      <c r="B123" s="189"/>
      <c r="C123" s="189"/>
      <c r="D123" s="190" t="str">
        <f t="shared" si="16"/>
        <v/>
      </c>
      <c r="E123" s="191"/>
      <c r="F123" s="192" t="str">
        <f>IF(ISNUMBER(A123),VLOOKUP(A123,magasin!A:I,5,FALSE),"")</f>
        <v/>
      </c>
      <c r="G123" s="193"/>
      <c r="H123" s="193"/>
      <c r="I123" s="194"/>
      <c r="J123" s="195" t="str">
        <f t="shared" si="22"/>
        <v/>
      </c>
      <c r="K123" s="196" t="str">
        <f t="shared" si="23"/>
        <v/>
      </c>
      <c r="L123" s="190" t="str">
        <f t="shared" si="24"/>
        <v/>
      </c>
      <c r="M123" s="197"/>
      <c r="N123" s="193"/>
      <c r="O123" s="193"/>
      <c r="P123" s="193"/>
      <c r="Q123" s="195" t="str">
        <f t="shared" si="17"/>
        <v/>
      </c>
      <c r="R123" s="198" t="str">
        <f t="shared" si="18"/>
        <v/>
      </c>
      <c r="S123" s="189"/>
      <c r="T123" s="199" t="str">
        <f t="shared" si="25"/>
        <v/>
      </c>
      <c r="U123" s="200" t="str">
        <f t="shared" si="26"/>
        <v/>
      </c>
      <c r="V123" s="214"/>
      <c r="W123" s="118" t="str">
        <f t="shared" si="19"/>
        <v/>
      </c>
      <c r="X123" s="136"/>
      <c r="Y123" s="118" t="str">
        <f t="shared" si="20"/>
        <v/>
      </c>
      <c r="Z123" s="118" t="str">
        <f>IF(AND(ISNUMBER(X123),ISNUMBER(AA123),ISNUMBER(S123)),(AA123-X123)/S123,"")</f>
        <v/>
      </c>
      <c r="AA123" s="192"/>
      <c r="AB123" s="201"/>
      <c r="AC123" s="202" t="str">
        <f>IF(AND(ISNUMBER(F123),ISNUMBER(S123),ISNUMBER(AB123)),(AB123-F123)/S123,"")</f>
        <v/>
      </c>
      <c r="AD123" s="203" t="str">
        <f t="shared" si="21"/>
        <v/>
      </c>
    </row>
    <row r="124" spans="1:30" s="204" customFormat="1" ht="30" customHeight="1" thickTop="1" thickBot="1">
      <c r="A124" s="189"/>
      <c r="B124" s="189"/>
      <c r="C124" s="189"/>
      <c r="D124" s="190" t="str">
        <f t="shared" si="16"/>
        <v/>
      </c>
      <c r="E124" s="191"/>
      <c r="F124" s="192" t="str">
        <f>IF(ISNUMBER(A124),VLOOKUP(A124,magasin!A:I,5,FALSE),"")</f>
        <v/>
      </c>
      <c r="G124" s="193"/>
      <c r="H124" s="193"/>
      <c r="I124" s="194"/>
      <c r="J124" s="195" t="str">
        <f t="shared" si="22"/>
        <v/>
      </c>
      <c r="K124" s="196" t="str">
        <f t="shared" si="23"/>
        <v/>
      </c>
      <c r="L124" s="190" t="str">
        <f t="shared" si="24"/>
        <v/>
      </c>
      <c r="M124" s="197"/>
      <c r="N124" s="193"/>
      <c r="O124" s="193"/>
      <c r="P124" s="193"/>
      <c r="Q124" s="195" t="str">
        <f t="shared" si="17"/>
        <v/>
      </c>
      <c r="R124" s="198" t="str">
        <f t="shared" si="18"/>
        <v/>
      </c>
      <c r="S124" s="189"/>
      <c r="T124" s="199" t="str">
        <f t="shared" si="25"/>
        <v/>
      </c>
      <c r="U124" s="200" t="str">
        <f t="shared" si="26"/>
        <v/>
      </c>
      <c r="V124" s="214"/>
      <c r="W124" s="118" t="str">
        <f t="shared" si="19"/>
        <v/>
      </c>
      <c r="X124" s="136"/>
      <c r="Y124" s="118" t="str">
        <f t="shared" si="20"/>
        <v/>
      </c>
      <c r="Z124" s="118" t="str">
        <f>IF(AND(ISNUMBER(X124),ISNUMBER(AA124),ISNUMBER(S124)),(AA124-X124)/S124,"")</f>
        <v/>
      </c>
      <c r="AA124" s="192"/>
      <c r="AB124" s="201"/>
      <c r="AC124" s="202" t="str">
        <f>IF(AND(ISNUMBER(F124),ISNUMBER(S124),ISNUMBER(AB124)),(AB124-F124)/S124,"")</f>
        <v/>
      </c>
      <c r="AD124" s="203" t="str">
        <f t="shared" si="21"/>
        <v/>
      </c>
    </row>
    <row r="125" spans="1:30" s="204" customFormat="1" ht="30" customHeight="1" thickTop="1" thickBot="1">
      <c r="A125" s="189"/>
      <c r="B125" s="189"/>
      <c r="C125" s="189"/>
      <c r="D125" s="190" t="str">
        <f t="shared" si="16"/>
        <v/>
      </c>
      <c r="E125" s="191"/>
      <c r="F125" s="192" t="str">
        <f>IF(ISNUMBER(A125),VLOOKUP(A125,magasin!A:I,5,FALSE),"")</f>
        <v/>
      </c>
      <c r="G125" s="193"/>
      <c r="H125" s="193"/>
      <c r="I125" s="194"/>
      <c r="J125" s="195" t="str">
        <f t="shared" si="22"/>
        <v/>
      </c>
      <c r="K125" s="196" t="str">
        <f t="shared" si="23"/>
        <v/>
      </c>
      <c r="L125" s="190" t="str">
        <f t="shared" si="24"/>
        <v/>
      </c>
      <c r="M125" s="197"/>
      <c r="N125" s="193"/>
      <c r="O125" s="193"/>
      <c r="P125" s="193"/>
      <c r="Q125" s="195" t="str">
        <f t="shared" si="17"/>
        <v/>
      </c>
      <c r="R125" s="198" t="str">
        <f t="shared" si="18"/>
        <v/>
      </c>
      <c r="S125" s="189"/>
      <c r="T125" s="199" t="str">
        <f t="shared" si="25"/>
        <v/>
      </c>
      <c r="U125" s="200" t="str">
        <f t="shared" si="26"/>
        <v/>
      </c>
      <c r="V125" s="214"/>
      <c r="W125" s="118" t="str">
        <f t="shared" si="19"/>
        <v/>
      </c>
      <c r="X125" s="136"/>
      <c r="Y125" s="118" t="str">
        <f t="shared" si="20"/>
        <v/>
      </c>
      <c r="Z125" s="118" t="str">
        <f>IF(AND(ISNUMBER(X125),ISNUMBER(AA125),ISNUMBER(S125)),(AA125-X125)/S125,"")</f>
        <v/>
      </c>
      <c r="AA125" s="192"/>
      <c r="AB125" s="201"/>
      <c r="AC125" s="202" t="str">
        <f>IF(AND(ISNUMBER(F125),ISNUMBER(S125),ISNUMBER(AB125)),(AB125-F125)/S125,"")</f>
        <v/>
      </c>
      <c r="AD125" s="203" t="str">
        <f t="shared" si="21"/>
        <v/>
      </c>
    </row>
    <row r="126" spans="1:30" s="204" customFormat="1" ht="30" customHeight="1" thickTop="1" thickBot="1">
      <c r="A126" s="189"/>
      <c r="B126" s="189"/>
      <c r="C126" s="189"/>
      <c r="D126" s="190" t="str">
        <f t="shared" si="16"/>
        <v/>
      </c>
      <c r="E126" s="191"/>
      <c r="F126" s="192" t="str">
        <f>IF(ISNUMBER(A126),VLOOKUP(A126,magasin!A:I,5,FALSE),"")</f>
        <v/>
      </c>
      <c r="G126" s="193"/>
      <c r="H126" s="193"/>
      <c r="I126" s="194"/>
      <c r="J126" s="195" t="str">
        <f t="shared" si="22"/>
        <v/>
      </c>
      <c r="K126" s="196" t="str">
        <f t="shared" si="23"/>
        <v/>
      </c>
      <c r="L126" s="190" t="str">
        <f t="shared" si="24"/>
        <v/>
      </c>
      <c r="M126" s="197"/>
      <c r="N126" s="193"/>
      <c r="O126" s="193"/>
      <c r="P126" s="193"/>
      <c r="Q126" s="195" t="str">
        <f t="shared" si="17"/>
        <v/>
      </c>
      <c r="R126" s="198" t="str">
        <f t="shared" si="18"/>
        <v/>
      </c>
      <c r="S126" s="189"/>
      <c r="T126" s="199" t="str">
        <f t="shared" si="25"/>
        <v/>
      </c>
      <c r="U126" s="200" t="str">
        <f t="shared" si="26"/>
        <v/>
      </c>
      <c r="V126" s="214"/>
      <c r="W126" s="118" t="str">
        <f t="shared" si="19"/>
        <v/>
      </c>
      <c r="X126" s="136"/>
      <c r="Y126" s="118" t="str">
        <f t="shared" si="20"/>
        <v/>
      </c>
      <c r="Z126" s="118" t="str">
        <f>IF(AND(ISNUMBER(X126),ISNUMBER(AA126),ISNUMBER(S126)),(AA126-X126)/S126,"")</f>
        <v/>
      </c>
      <c r="AA126" s="192"/>
      <c r="AB126" s="201"/>
      <c r="AC126" s="202" t="str">
        <f>IF(AND(ISNUMBER(F126),ISNUMBER(S126),ISNUMBER(AB126)),(AB126-F126)/S126,"")</f>
        <v/>
      </c>
      <c r="AD126" s="203" t="str">
        <f t="shared" si="21"/>
        <v/>
      </c>
    </row>
    <row r="127" spans="1:30" s="204" customFormat="1" ht="30" customHeight="1" thickTop="1" thickBot="1">
      <c r="A127" s="189"/>
      <c r="B127" s="189"/>
      <c r="C127" s="189"/>
      <c r="D127" s="190" t="str">
        <f t="shared" si="16"/>
        <v/>
      </c>
      <c r="E127" s="191"/>
      <c r="F127" s="192" t="str">
        <f>IF(ISNUMBER(A127),VLOOKUP(A127,magasin!A:I,5,FALSE),"")</f>
        <v/>
      </c>
      <c r="G127" s="193"/>
      <c r="H127" s="193"/>
      <c r="I127" s="194"/>
      <c r="J127" s="195" t="str">
        <f t="shared" si="22"/>
        <v/>
      </c>
      <c r="K127" s="196" t="str">
        <f t="shared" si="23"/>
        <v/>
      </c>
      <c r="L127" s="190" t="str">
        <f t="shared" si="24"/>
        <v/>
      </c>
      <c r="M127" s="197"/>
      <c r="N127" s="193"/>
      <c r="O127" s="193"/>
      <c r="P127" s="193"/>
      <c r="Q127" s="195" t="str">
        <f t="shared" si="17"/>
        <v/>
      </c>
      <c r="R127" s="198" t="str">
        <f t="shared" si="18"/>
        <v/>
      </c>
      <c r="S127" s="189"/>
      <c r="T127" s="199" t="str">
        <f t="shared" si="25"/>
        <v/>
      </c>
      <c r="U127" s="200" t="str">
        <f t="shared" si="26"/>
        <v/>
      </c>
      <c r="V127" s="214"/>
      <c r="W127" s="118" t="str">
        <f t="shared" si="19"/>
        <v/>
      </c>
      <c r="X127" s="136"/>
      <c r="Y127" s="118" t="str">
        <f t="shared" si="20"/>
        <v/>
      </c>
      <c r="Z127" s="118" t="str">
        <f>IF(AND(ISNUMBER(X127),ISNUMBER(AA127),ISNUMBER(S127)),(AA127-X127)/S127,"")</f>
        <v/>
      </c>
      <c r="AA127" s="192"/>
      <c r="AB127" s="201"/>
      <c r="AC127" s="202" t="str">
        <f>IF(AND(ISNUMBER(F127),ISNUMBER(S127),ISNUMBER(AB127)),(AB127-F127)/S127,"")</f>
        <v/>
      </c>
      <c r="AD127" s="203" t="str">
        <f t="shared" si="21"/>
        <v/>
      </c>
    </row>
    <row r="128" spans="1:30" s="204" customFormat="1" ht="30" customHeight="1" thickTop="1" thickBot="1">
      <c r="A128" s="189"/>
      <c r="B128" s="189"/>
      <c r="C128" s="189"/>
      <c r="D128" s="190" t="str">
        <f t="shared" si="16"/>
        <v/>
      </c>
      <c r="E128" s="191"/>
      <c r="F128" s="192" t="str">
        <f>IF(ISNUMBER(A128),VLOOKUP(A128,magasin!A:I,5,FALSE),"")</f>
        <v/>
      </c>
      <c r="G128" s="193"/>
      <c r="H128" s="193"/>
      <c r="I128" s="194"/>
      <c r="J128" s="195" t="str">
        <f t="shared" si="22"/>
        <v/>
      </c>
      <c r="K128" s="196" t="str">
        <f t="shared" si="23"/>
        <v/>
      </c>
      <c r="L128" s="190" t="str">
        <f t="shared" si="24"/>
        <v/>
      </c>
      <c r="M128" s="197"/>
      <c r="N128" s="193"/>
      <c r="O128" s="193"/>
      <c r="P128" s="193"/>
      <c r="Q128" s="195" t="str">
        <f t="shared" si="17"/>
        <v/>
      </c>
      <c r="R128" s="198" t="str">
        <f t="shared" si="18"/>
        <v/>
      </c>
      <c r="S128" s="189"/>
      <c r="T128" s="199" t="str">
        <f t="shared" si="25"/>
        <v/>
      </c>
      <c r="U128" s="200" t="str">
        <f t="shared" si="26"/>
        <v/>
      </c>
      <c r="V128" s="214"/>
      <c r="W128" s="118" t="str">
        <f t="shared" si="19"/>
        <v/>
      </c>
      <c r="X128" s="136"/>
      <c r="Y128" s="118" t="str">
        <f t="shared" si="20"/>
        <v/>
      </c>
      <c r="Z128" s="118" t="str">
        <f>IF(AND(ISNUMBER(X128),ISNUMBER(AA128),ISNUMBER(S128)),(AA128-X128)/S128,"")</f>
        <v/>
      </c>
      <c r="AA128" s="192"/>
      <c r="AB128" s="201"/>
      <c r="AC128" s="202" t="str">
        <f>IF(AND(ISNUMBER(F128),ISNUMBER(S128),ISNUMBER(AB128)),(AB128-F128)/S128,"")</f>
        <v/>
      </c>
      <c r="AD128" s="203" t="str">
        <f t="shared" si="21"/>
        <v/>
      </c>
    </row>
    <row r="129" spans="1:30" s="204" customFormat="1" ht="30" customHeight="1" thickTop="1" thickBot="1">
      <c r="A129" s="189"/>
      <c r="B129" s="189"/>
      <c r="C129" s="189"/>
      <c r="D129" s="190" t="str">
        <f t="shared" si="16"/>
        <v/>
      </c>
      <c r="E129" s="191"/>
      <c r="F129" s="192" t="str">
        <f>IF(ISNUMBER(A129),VLOOKUP(A129,magasin!A:I,5,FALSE),"")</f>
        <v/>
      </c>
      <c r="G129" s="193"/>
      <c r="H129" s="193"/>
      <c r="I129" s="194"/>
      <c r="J129" s="195" t="str">
        <f t="shared" si="22"/>
        <v/>
      </c>
      <c r="K129" s="196" t="str">
        <f t="shared" si="23"/>
        <v/>
      </c>
      <c r="L129" s="190" t="str">
        <f t="shared" si="24"/>
        <v/>
      </c>
      <c r="M129" s="197"/>
      <c r="N129" s="193"/>
      <c r="O129" s="193"/>
      <c r="P129" s="193"/>
      <c r="Q129" s="195" t="str">
        <f t="shared" si="17"/>
        <v/>
      </c>
      <c r="R129" s="198" t="str">
        <f t="shared" si="18"/>
        <v/>
      </c>
      <c r="S129" s="189"/>
      <c r="T129" s="199" t="str">
        <f t="shared" si="25"/>
        <v/>
      </c>
      <c r="U129" s="200" t="str">
        <f t="shared" si="26"/>
        <v/>
      </c>
      <c r="V129" s="214"/>
      <c r="W129" s="118" t="str">
        <f t="shared" si="19"/>
        <v/>
      </c>
      <c r="X129" s="136"/>
      <c r="Y129" s="118" t="str">
        <f t="shared" si="20"/>
        <v/>
      </c>
      <c r="Z129" s="118" t="str">
        <f>IF(AND(ISNUMBER(X129),ISNUMBER(AA129),ISNUMBER(S129)),(AA129-X129)/S129,"")</f>
        <v/>
      </c>
      <c r="AA129" s="192"/>
      <c r="AB129" s="201"/>
      <c r="AC129" s="202" t="str">
        <f>IF(AND(ISNUMBER(F129),ISNUMBER(S129),ISNUMBER(AB129)),(AB129-F129)/S129,"")</f>
        <v/>
      </c>
      <c r="AD129" s="203" t="str">
        <f t="shared" si="21"/>
        <v/>
      </c>
    </row>
    <row r="130" spans="1:30" s="204" customFormat="1" ht="30" customHeight="1" thickTop="1" thickBot="1">
      <c r="A130" s="189"/>
      <c r="B130" s="189"/>
      <c r="C130" s="189"/>
      <c r="D130" s="190" t="str">
        <f t="shared" si="16"/>
        <v/>
      </c>
      <c r="E130" s="191"/>
      <c r="F130" s="192" t="str">
        <f>IF(ISNUMBER(A130),VLOOKUP(A130,magasin!A:I,5,FALSE),"")</f>
        <v/>
      </c>
      <c r="G130" s="193"/>
      <c r="H130" s="193"/>
      <c r="I130" s="194"/>
      <c r="J130" s="195" t="str">
        <f t="shared" si="22"/>
        <v/>
      </c>
      <c r="K130" s="196" t="str">
        <f t="shared" si="23"/>
        <v/>
      </c>
      <c r="L130" s="190" t="str">
        <f t="shared" si="24"/>
        <v/>
      </c>
      <c r="M130" s="197"/>
      <c r="N130" s="193"/>
      <c r="O130" s="193"/>
      <c r="P130" s="193"/>
      <c r="Q130" s="195" t="str">
        <f t="shared" si="17"/>
        <v/>
      </c>
      <c r="R130" s="198" t="str">
        <f t="shared" si="18"/>
        <v/>
      </c>
      <c r="S130" s="189"/>
      <c r="T130" s="199" t="str">
        <f t="shared" si="25"/>
        <v/>
      </c>
      <c r="U130" s="200" t="str">
        <f t="shared" si="26"/>
        <v/>
      </c>
      <c r="V130" s="214"/>
      <c r="W130" s="118" t="str">
        <f t="shared" si="19"/>
        <v/>
      </c>
      <c r="X130" s="136"/>
      <c r="Y130" s="118" t="str">
        <f t="shared" si="20"/>
        <v/>
      </c>
      <c r="Z130" s="118" t="str">
        <f>IF(AND(ISNUMBER(X130),ISNUMBER(AA130),ISNUMBER(S130)),(AA130-X130)/S130,"")</f>
        <v/>
      </c>
      <c r="AA130" s="192"/>
      <c r="AB130" s="201"/>
      <c r="AC130" s="202" t="str">
        <f>IF(AND(ISNUMBER(F130),ISNUMBER(S130),ISNUMBER(AB130)),(AB130-F130)/S130,"")</f>
        <v/>
      </c>
      <c r="AD130" s="203" t="str">
        <f t="shared" si="21"/>
        <v/>
      </c>
    </row>
    <row r="131" spans="1:30" s="204" customFormat="1" ht="30" customHeight="1" thickTop="1" thickBot="1">
      <c r="A131" s="189"/>
      <c r="B131" s="189"/>
      <c r="C131" s="189"/>
      <c r="D131" s="190" t="str">
        <f t="shared" si="16"/>
        <v/>
      </c>
      <c r="E131" s="191"/>
      <c r="F131" s="192" t="str">
        <f>IF(ISNUMBER(A131),VLOOKUP(A131,magasin!A:I,5,FALSE),"")</f>
        <v/>
      </c>
      <c r="G131" s="193"/>
      <c r="H131" s="193"/>
      <c r="I131" s="194"/>
      <c r="J131" s="195" t="str">
        <f t="shared" si="22"/>
        <v/>
      </c>
      <c r="K131" s="196" t="str">
        <f t="shared" si="23"/>
        <v/>
      </c>
      <c r="L131" s="190" t="str">
        <f t="shared" si="24"/>
        <v/>
      </c>
      <c r="M131" s="197"/>
      <c r="N131" s="193"/>
      <c r="O131" s="193"/>
      <c r="P131" s="193"/>
      <c r="Q131" s="195" t="str">
        <f t="shared" si="17"/>
        <v/>
      </c>
      <c r="R131" s="198" t="str">
        <f t="shared" si="18"/>
        <v/>
      </c>
      <c r="S131" s="189"/>
      <c r="T131" s="199" t="str">
        <f t="shared" si="25"/>
        <v/>
      </c>
      <c r="U131" s="200" t="str">
        <f t="shared" si="26"/>
        <v/>
      </c>
      <c r="V131" s="214"/>
      <c r="W131" s="118" t="str">
        <f t="shared" si="19"/>
        <v/>
      </c>
      <c r="X131" s="136"/>
      <c r="Y131" s="118" t="str">
        <f t="shared" si="20"/>
        <v/>
      </c>
      <c r="Z131" s="118" t="str">
        <f>IF(AND(ISNUMBER(X131),ISNUMBER(AA131),ISNUMBER(S131)),(AA131-X131)/S131,"")</f>
        <v/>
      </c>
      <c r="AA131" s="192"/>
      <c r="AB131" s="201"/>
      <c r="AC131" s="202" t="str">
        <f>IF(AND(ISNUMBER(F131),ISNUMBER(S131),ISNUMBER(AB131)),(AB131-F131)/S131,"")</f>
        <v/>
      </c>
      <c r="AD131" s="203" t="str">
        <f t="shared" si="21"/>
        <v/>
      </c>
    </row>
    <row r="132" spans="1:30" s="204" customFormat="1" ht="30" customHeight="1" thickTop="1" thickBot="1">
      <c r="A132" s="189"/>
      <c r="B132" s="189"/>
      <c r="C132" s="189"/>
      <c r="D132" s="190" t="str">
        <f t="shared" si="16"/>
        <v/>
      </c>
      <c r="E132" s="191"/>
      <c r="F132" s="192" t="str">
        <f>IF(ISNUMBER(A132),VLOOKUP(A132,magasin!A:I,5,FALSE),"")</f>
        <v/>
      </c>
      <c r="G132" s="193"/>
      <c r="H132" s="193"/>
      <c r="I132" s="194"/>
      <c r="J132" s="195" t="str">
        <f t="shared" si="22"/>
        <v/>
      </c>
      <c r="K132" s="196" t="str">
        <f t="shared" si="23"/>
        <v/>
      </c>
      <c r="L132" s="190" t="str">
        <f t="shared" si="24"/>
        <v/>
      </c>
      <c r="M132" s="197"/>
      <c r="N132" s="193"/>
      <c r="O132" s="193"/>
      <c r="P132" s="193"/>
      <c r="Q132" s="195" t="str">
        <f t="shared" si="17"/>
        <v/>
      </c>
      <c r="R132" s="198" t="str">
        <f t="shared" si="18"/>
        <v/>
      </c>
      <c r="S132" s="189"/>
      <c r="T132" s="199" t="str">
        <f t="shared" si="25"/>
        <v/>
      </c>
      <c r="U132" s="200" t="str">
        <f t="shared" si="26"/>
        <v/>
      </c>
      <c r="V132" s="214"/>
      <c r="W132" s="118" t="str">
        <f t="shared" si="19"/>
        <v/>
      </c>
      <c r="X132" s="136"/>
      <c r="Y132" s="118" t="str">
        <f t="shared" si="20"/>
        <v/>
      </c>
      <c r="Z132" s="118" t="str">
        <f>IF(AND(ISNUMBER(X132),ISNUMBER(AA132),ISNUMBER(S132)),(AA132-X132)/S132,"")</f>
        <v/>
      </c>
      <c r="AA132" s="192"/>
      <c r="AB132" s="201"/>
      <c r="AC132" s="202" t="str">
        <f>IF(AND(ISNUMBER(F132),ISNUMBER(S132),ISNUMBER(AB132)),(AB132-F132)/S132,"")</f>
        <v/>
      </c>
      <c r="AD132" s="203" t="str">
        <f t="shared" si="21"/>
        <v/>
      </c>
    </row>
    <row r="133" spans="1:30" s="204" customFormat="1" ht="30" customHeight="1" thickTop="1" thickBot="1">
      <c r="A133" s="189"/>
      <c r="B133" s="189"/>
      <c r="C133" s="189"/>
      <c r="D133" s="190" t="str">
        <f t="shared" si="16"/>
        <v/>
      </c>
      <c r="E133" s="191"/>
      <c r="F133" s="192" t="str">
        <f>IF(ISNUMBER(A133),VLOOKUP(A133,magasin!A:I,5,FALSE),"")</f>
        <v/>
      </c>
      <c r="G133" s="193"/>
      <c r="H133" s="193"/>
      <c r="I133" s="194"/>
      <c r="J133" s="195" t="str">
        <f t="shared" si="22"/>
        <v/>
      </c>
      <c r="K133" s="196" t="str">
        <f t="shared" si="23"/>
        <v/>
      </c>
      <c r="L133" s="190" t="str">
        <f t="shared" si="24"/>
        <v/>
      </c>
      <c r="M133" s="197"/>
      <c r="N133" s="193"/>
      <c r="O133" s="193"/>
      <c r="P133" s="193"/>
      <c r="Q133" s="195" t="str">
        <f t="shared" si="17"/>
        <v/>
      </c>
      <c r="R133" s="198" t="str">
        <f t="shared" si="18"/>
        <v/>
      </c>
      <c r="S133" s="189"/>
      <c r="T133" s="199" t="str">
        <f t="shared" si="25"/>
        <v/>
      </c>
      <c r="U133" s="200" t="str">
        <f t="shared" si="26"/>
        <v/>
      </c>
      <c r="V133" s="214"/>
      <c r="W133" s="118" t="str">
        <f t="shared" si="19"/>
        <v/>
      </c>
      <c r="X133" s="136"/>
      <c r="Y133" s="118" t="str">
        <f t="shared" si="20"/>
        <v/>
      </c>
      <c r="Z133" s="118" t="str">
        <f>IF(AND(ISNUMBER(X133),ISNUMBER(AA133),ISNUMBER(S133)),(AA133-X133)/S133,"")</f>
        <v/>
      </c>
      <c r="AA133" s="192"/>
      <c r="AB133" s="201"/>
      <c r="AC133" s="202" t="str">
        <f>IF(AND(ISNUMBER(F133),ISNUMBER(S133),ISNUMBER(AB133)),(AB133-F133)/S133,"")</f>
        <v/>
      </c>
      <c r="AD133" s="203" t="str">
        <f t="shared" si="21"/>
        <v/>
      </c>
    </row>
    <row r="134" spans="1:30" s="204" customFormat="1" ht="30" customHeight="1" thickTop="1" thickBot="1">
      <c r="A134" s="189"/>
      <c r="B134" s="189"/>
      <c r="C134" s="189"/>
      <c r="D134" s="190" t="str">
        <f t="shared" ref="D134:D155" si="27">IF(AND(ISBLANK(H134),ISNUMBER(G134),ISNUMBER(N134)),"Réclamer Réception",IF(AND(ISNUMBER(N134),ISBLANK(G134),ISBLANK(H134)),"Absence de Réception",IF(AND(ISNUMBER(G134),ISNUMBER(H134),ISNUMBER(N134)),"OK","")))</f>
        <v/>
      </c>
      <c r="E134" s="191"/>
      <c r="F134" s="192" t="str">
        <f>IF(ISNUMBER(A134),VLOOKUP(A134,magasin!A:I,5,FALSE),"")</f>
        <v/>
      </c>
      <c r="G134" s="193"/>
      <c r="H134" s="193"/>
      <c r="I134" s="194"/>
      <c r="J134" s="195" t="str">
        <f t="shared" si="22"/>
        <v/>
      </c>
      <c r="K134" s="196" t="str">
        <f t="shared" si="23"/>
        <v/>
      </c>
      <c r="L134" s="190" t="str">
        <f t="shared" si="24"/>
        <v/>
      </c>
      <c r="M134" s="197"/>
      <c r="N134" s="193"/>
      <c r="O134" s="193"/>
      <c r="P134" s="193"/>
      <c r="Q134" s="195" t="str">
        <f t="shared" ref="Q134:Q155" si="28">IF(AND(ISNUMBER(O134),ISNUMBER(P134),ISNUMBER(S134)),(P134-O134)/S134,"")</f>
        <v/>
      </c>
      <c r="R134" s="198" t="str">
        <f t="shared" ref="R134:R155" si="29">IF(AND(ISNUMBER(O134),ISNUMBER(P134)),P134-O134,"")</f>
        <v/>
      </c>
      <c r="S134" s="189"/>
      <c r="T134" s="199" t="str">
        <f t="shared" si="25"/>
        <v/>
      </c>
      <c r="U134" s="200" t="str">
        <f t="shared" si="26"/>
        <v/>
      </c>
      <c r="V134" s="214"/>
      <c r="W134" s="118" t="str">
        <f t="shared" ref="W134:W155" si="30">+IF(AND(ISNUMBER(V134),ISNUMBER(P134),ISNUMBER(F134),ISNUMBER(S134)),(V134-MAX(P134,F134))/S134,"")</f>
        <v/>
      </c>
      <c r="X134" s="136"/>
      <c r="Y134" s="118" t="str">
        <f t="shared" ref="Y134:Y155" si="31">+IF(AND(ISNUMBER(X134),ISNUMBER(V134),ISNUMBER(S134)),(X134-V134)/S134,"")</f>
        <v/>
      </c>
      <c r="Z134" s="118" t="str">
        <f>IF(AND(ISNUMBER(X134),ISNUMBER(AA134),ISNUMBER(S134)),(AA134-X134)/S134,"")</f>
        <v/>
      </c>
      <c r="AA134" s="192"/>
      <c r="AB134" s="201"/>
      <c r="AC134" s="202" t="str">
        <f>IF(AND(ISNUMBER(F134),ISNUMBER(S134),ISNUMBER(AB134)),(AB134-F134)/S134,"")</f>
        <v/>
      </c>
      <c r="AD134" s="203" t="str">
        <f t="shared" ref="AD134:AD155" si="32">IF(AND(ISNUMBER(AC134),AC134&lt;=1),"Paiement à temps",IF(AND(ISNUMBER(AC134),AC134&gt;1),"Dépassement du délai de paiement, Pensez à comptabiliser la majoration de retard dans charge non courante",""))</f>
        <v/>
      </c>
    </row>
    <row r="135" spans="1:30" s="204" customFormat="1" ht="30" customHeight="1" thickTop="1" thickBot="1">
      <c r="A135" s="189"/>
      <c r="B135" s="189"/>
      <c r="C135" s="189"/>
      <c r="D135" s="190" t="str">
        <f t="shared" si="27"/>
        <v/>
      </c>
      <c r="E135" s="191"/>
      <c r="F135" s="192" t="str">
        <f>IF(ISNUMBER(A135),VLOOKUP(A135,magasin!A:I,5,FALSE),"")</f>
        <v/>
      </c>
      <c r="G135" s="193"/>
      <c r="H135" s="193"/>
      <c r="I135" s="194"/>
      <c r="J135" s="195" t="str">
        <f t="shared" si="22"/>
        <v/>
      </c>
      <c r="K135" s="196" t="str">
        <f t="shared" si="23"/>
        <v/>
      </c>
      <c r="L135" s="190" t="str">
        <f t="shared" si="24"/>
        <v/>
      </c>
      <c r="M135" s="197"/>
      <c r="N135" s="193"/>
      <c r="O135" s="193"/>
      <c r="P135" s="193"/>
      <c r="Q135" s="195" t="str">
        <f t="shared" si="28"/>
        <v/>
      </c>
      <c r="R135" s="198" t="str">
        <f t="shared" si="29"/>
        <v/>
      </c>
      <c r="S135" s="189"/>
      <c r="T135" s="199" t="str">
        <f t="shared" si="25"/>
        <v/>
      </c>
      <c r="U135" s="200" t="str">
        <f t="shared" si="26"/>
        <v/>
      </c>
      <c r="V135" s="214"/>
      <c r="W135" s="118" t="str">
        <f t="shared" si="30"/>
        <v/>
      </c>
      <c r="X135" s="136"/>
      <c r="Y135" s="118" t="str">
        <f t="shared" si="31"/>
        <v/>
      </c>
      <c r="Z135" s="118" t="str">
        <f>IF(AND(ISNUMBER(X135),ISNUMBER(AA135),ISNUMBER(S135)),(AA135-X135)/S135,"")</f>
        <v/>
      </c>
      <c r="AA135" s="192"/>
      <c r="AB135" s="201"/>
      <c r="AC135" s="202" t="str">
        <f>IF(AND(ISNUMBER(F135),ISNUMBER(S135),ISNUMBER(AB135)),(AB135-F135)/S135,"")</f>
        <v/>
      </c>
      <c r="AD135" s="203" t="str">
        <f t="shared" si="32"/>
        <v/>
      </c>
    </row>
    <row r="136" spans="1:30" s="204" customFormat="1" ht="30" customHeight="1" thickTop="1" thickBot="1">
      <c r="A136" s="189"/>
      <c r="B136" s="189"/>
      <c r="C136" s="189"/>
      <c r="D136" s="190" t="str">
        <f t="shared" si="27"/>
        <v/>
      </c>
      <c r="E136" s="191"/>
      <c r="F136" s="192" t="str">
        <f>IF(ISNUMBER(A136),VLOOKUP(A136,magasin!A:I,5,FALSE),"")</f>
        <v/>
      </c>
      <c r="G136" s="193"/>
      <c r="H136" s="193"/>
      <c r="I136" s="194"/>
      <c r="J136" s="195" t="str">
        <f t="shared" si="22"/>
        <v/>
      </c>
      <c r="K136" s="196" t="str">
        <f t="shared" si="23"/>
        <v/>
      </c>
      <c r="L136" s="190" t="str">
        <f t="shared" si="24"/>
        <v/>
      </c>
      <c r="M136" s="197"/>
      <c r="N136" s="193"/>
      <c r="O136" s="193"/>
      <c r="P136" s="193"/>
      <c r="Q136" s="195" t="str">
        <f t="shared" si="28"/>
        <v/>
      </c>
      <c r="R136" s="198" t="str">
        <f t="shared" si="29"/>
        <v/>
      </c>
      <c r="S136" s="189"/>
      <c r="T136" s="199" t="str">
        <f t="shared" si="25"/>
        <v/>
      </c>
      <c r="U136" s="200" t="str">
        <f t="shared" si="26"/>
        <v/>
      </c>
      <c r="V136" s="214"/>
      <c r="W136" s="118" t="str">
        <f t="shared" si="30"/>
        <v/>
      </c>
      <c r="X136" s="136"/>
      <c r="Y136" s="118" t="str">
        <f t="shared" si="31"/>
        <v/>
      </c>
      <c r="Z136" s="118" t="str">
        <f>IF(AND(ISNUMBER(X136),ISNUMBER(AA136),ISNUMBER(S136)),(AA136-X136)/S136,"")</f>
        <v/>
      </c>
      <c r="AA136" s="192"/>
      <c r="AB136" s="201"/>
      <c r="AC136" s="202" t="str">
        <f>IF(AND(ISNUMBER(F136),ISNUMBER(S136),ISNUMBER(AB136)),(AB136-F136)/S136,"")</f>
        <v/>
      </c>
      <c r="AD136" s="203" t="str">
        <f t="shared" si="32"/>
        <v/>
      </c>
    </row>
    <row r="137" spans="1:30" s="204" customFormat="1" ht="30" customHeight="1" thickTop="1" thickBot="1">
      <c r="A137" s="189"/>
      <c r="B137" s="189"/>
      <c r="C137" s="189"/>
      <c r="D137" s="190" t="str">
        <f t="shared" si="27"/>
        <v/>
      </c>
      <c r="E137" s="191"/>
      <c r="F137" s="192" t="str">
        <f>IF(ISNUMBER(A137),VLOOKUP(A137,magasin!A:I,5,FALSE),"")</f>
        <v/>
      </c>
      <c r="G137" s="193"/>
      <c r="H137" s="193"/>
      <c r="I137" s="194"/>
      <c r="J137" s="195" t="str">
        <f t="shared" si="22"/>
        <v/>
      </c>
      <c r="K137" s="196" t="str">
        <f t="shared" si="23"/>
        <v/>
      </c>
      <c r="L137" s="190" t="str">
        <f t="shared" si="24"/>
        <v/>
      </c>
      <c r="M137" s="197"/>
      <c r="N137" s="193"/>
      <c r="O137" s="193"/>
      <c r="P137" s="193"/>
      <c r="Q137" s="195" t="str">
        <f t="shared" si="28"/>
        <v/>
      </c>
      <c r="R137" s="198" t="str">
        <f t="shared" si="29"/>
        <v/>
      </c>
      <c r="S137" s="189"/>
      <c r="T137" s="199" t="str">
        <f t="shared" si="25"/>
        <v/>
      </c>
      <c r="U137" s="200" t="str">
        <f t="shared" si="26"/>
        <v/>
      </c>
      <c r="V137" s="214"/>
      <c r="W137" s="118" t="str">
        <f t="shared" si="30"/>
        <v/>
      </c>
      <c r="X137" s="136"/>
      <c r="Y137" s="118" t="str">
        <f t="shared" si="31"/>
        <v/>
      </c>
      <c r="Z137" s="118" t="str">
        <f>IF(AND(ISNUMBER(X137),ISNUMBER(AA137),ISNUMBER(S137)),(AA137-X137)/S137,"")</f>
        <v/>
      </c>
      <c r="AA137" s="192"/>
      <c r="AB137" s="201"/>
      <c r="AC137" s="202" t="str">
        <f>IF(AND(ISNUMBER(F137),ISNUMBER(S137),ISNUMBER(AB137)),(AB137-F137)/S137,"")</f>
        <v/>
      </c>
      <c r="AD137" s="203" t="str">
        <f t="shared" si="32"/>
        <v/>
      </c>
    </row>
    <row r="138" spans="1:30" s="204" customFormat="1" ht="30" customHeight="1" thickTop="1" thickBot="1">
      <c r="A138" s="189"/>
      <c r="B138" s="189"/>
      <c r="C138" s="189"/>
      <c r="D138" s="190" t="str">
        <f t="shared" si="27"/>
        <v/>
      </c>
      <c r="E138" s="191"/>
      <c r="F138" s="192" t="str">
        <f>IF(ISNUMBER(A138),VLOOKUP(A138,magasin!A:I,5,FALSE),"")</f>
        <v/>
      </c>
      <c r="G138" s="193"/>
      <c r="H138" s="193"/>
      <c r="I138" s="194"/>
      <c r="J138" s="195" t="str">
        <f t="shared" si="22"/>
        <v/>
      </c>
      <c r="K138" s="196" t="str">
        <f t="shared" si="23"/>
        <v/>
      </c>
      <c r="L138" s="190" t="str">
        <f t="shared" si="24"/>
        <v/>
      </c>
      <c r="M138" s="197"/>
      <c r="N138" s="193"/>
      <c r="O138" s="193"/>
      <c r="P138" s="193"/>
      <c r="Q138" s="195" t="str">
        <f t="shared" si="28"/>
        <v/>
      </c>
      <c r="R138" s="198" t="str">
        <f t="shared" si="29"/>
        <v/>
      </c>
      <c r="S138" s="189"/>
      <c r="T138" s="199" t="str">
        <f t="shared" si="25"/>
        <v/>
      </c>
      <c r="U138" s="200" t="str">
        <f t="shared" si="26"/>
        <v/>
      </c>
      <c r="V138" s="214"/>
      <c r="W138" s="118" t="str">
        <f t="shared" si="30"/>
        <v/>
      </c>
      <c r="X138" s="136"/>
      <c r="Y138" s="118" t="str">
        <f t="shared" si="31"/>
        <v/>
      </c>
      <c r="Z138" s="118" t="str">
        <f>IF(AND(ISNUMBER(X138),ISNUMBER(AA138),ISNUMBER(S138)),(AA138-X138)/S138,"")</f>
        <v/>
      </c>
      <c r="AA138" s="192"/>
      <c r="AB138" s="201"/>
      <c r="AC138" s="202" t="str">
        <f>IF(AND(ISNUMBER(F138),ISNUMBER(S138),ISNUMBER(AB138)),(AB138-F138)/S138,"")</f>
        <v/>
      </c>
      <c r="AD138" s="203" t="str">
        <f t="shared" si="32"/>
        <v/>
      </c>
    </row>
    <row r="139" spans="1:30" s="204" customFormat="1" ht="30" customHeight="1" thickTop="1" thickBot="1">
      <c r="A139" s="189"/>
      <c r="B139" s="189"/>
      <c r="C139" s="189"/>
      <c r="D139" s="190" t="str">
        <f t="shared" si="27"/>
        <v/>
      </c>
      <c r="E139" s="191"/>
      <c r="F139" s="192" t="str">
        <f>IF(ISNUMBER(A139),VLOOKUP(A139,magasin!A:I,5,FALSE),"")</f>
        <v/>
      </c>
      <c r="G139" s="193"/>
      <c r="H139" s="193"/>
      <c r="I139" s="194"/>
      <c r="J139" s="195" t="str">
        <f t="shared" si="22"/>
        <v/>
      </c>
      <c r="K139" s="196" t="str">
        <f t="shared" si="23"/>
        <v/>
      </c>
      <c r="L139" s="190" t="str">
        <f t="shared" si="24"/>
        <v/>
      </c>
      <c r="M139" s="197"/>
      <c r="N139" s="193"/>
      <c r="O139" s="193"/>
      <c r="P139" s="193"/>
      <c r="Q139" s="195" t="str">
        <f t="shared" si="28"/>
        <v/>
      </c>
      <c r="R139" s="198" t="str">
        <f t="shared" si="29"/>
        <v/>
      </c>
      <c r="S139" s="189"/>
      <c r="T139" s="199" t="str">
        <f t="shared" si="25"/>
        <v/>
      </c>
      <c r="U139" s="200" t="str">
        <f t="shared" si="26"/>
        <v/>
      </c>
      <c r="V139" s="214"/>
      <c r="W139" s="118" t="str">
        <f t="shared" si="30"/>
        <v/>
      </c>
      <c r="X139" s="136"/>
      <c r="Y139" s="118" t="str">
        <f t="shared" si="31"/>
        <v/>
      </c>
      <c r="Z139" s="118" t="str">
        <f>IF(AND(ISNUMBER(X139),ISNUMBER(AA139),ISNUMBER(S139)),(AA139-X139)/S139,"")</f>
        <v/>
      </c>
      <c r="AA139" s="192"/>
      <c r="AB139" s="201"/>
      <c r="AC139" s="202" t="str">
        <f>IF(AND(ISNUMBER(F139),ISNUMBER(S139),ISNUMBER(AB139)),(AB139-F139)/S139,"")</f>
        <v/>
      </c>
      <c r="AD139" s="203" t="str">
        <f t="shared" si="32"/>
        <v/>
      </c>
    </row>
    <row r="140" spans="1:30" s="204" customFormat="1" ht="30" customHeight="1" thickTop="1" thickBot="1">
      <c r="A140" s="189"/>
      <c r="B140" s="189"/>
      <c r="C140" s="189"/>
      <c r="D140" s="190" t="str">
        <f t="shared" si="27"/>
        <v/>
      </c>
      <c r="E140" s="191"/>
      <c r="F140" s="192" t="str">
        <f>IF(ISNUMBER(A140),VLOOKUP(A140,magasin!A:I,5,FALSE),"")</f>
        <v/>
      </c>
      <c r="G140" s="193"/>
      <c r="H140" s="193"/>
      <c r="I140" s="194"/>
      <c r="J140" s="195" t="str">
        <f t="shared" si="22"/>
        <v/>
      </c>
      <c r="K140" s="196" t="str">
        <f t="shared" si="23"/>
        <v/>
      </c>
      <c r="L140" s="190" t="str">
        <f t="shared" si="24"/>
        <v/>
      </c>
      <c r="M140" s="197"/>
      <c r="N140" s="193"/>
      <c r="O140" s="193"/>
      <c r="P140" s="193"/>
      <c r="Q140" s="195" t="str">
        <f t="shared" si="28"/>
        <v/>
      </c>
      <c r="R140" s="198" t="str">
        <f t="shared" si="29"/>
        <v/>
      </c>
      <c r="S140" s="189"/>
      <c r="T140" s="199" t="str">
        <f t="shared" si="25"/>
        <v/>
      </c>
      <c r="U140" s="200" t="str">
        <f t="shared" si="26"/>
        <v/>
      </c>
      <c r="V140" s="214"/>
      <c r="W140" s="118" t="str">
        <f t="shared" si="30"/>
        <v/>
      </c>
      <c r="X140" s="136"/>
      <c r="Y140" s="118" t="str">
        <f t="shared" si="31"/>
        <v/>
      </c>
      <c r="Z140" s="118" t="str">
        <f>IF(AND(ISNUMBER(X140),ISNUMBER(AA140),ISNUMBER(S140)),(AA140-X140)/S140,"")</f>
        <v/>
      </c>
      <c r="AA140" s="192"/>
      <c r="AB140" s="201"/>
      <c r="AC140" s="202" t="str">
        <f>IF(AND(ISNUMBER(F140),ISNUMBER(S140),ISNUMBER(AB140)),(AB140-F140)/S140,"")</f>
        <v/>
      </c>
      <c r="AD140" s="203" t="str">
        <f t="shared" si="32"/>
        <v/>
      </c>
    </row>
    <row r="141" spans="1:30" s="204" customFormat="1" ht="30" customHeight="1" thickTop="1" thickBot="1">
      <c r="A141" s="189"/>
      <c r="B141" s="189"/>
      <c r="C141" s="189"/>
      <c r="D141" s="190" t="str">
        <f t="shared" si="27"/>
        <v/>
      </c>
      <c r="E141" s="191"/>
      <c r="F141" s="192" t="str">
        <f>IF(ISNUMBER(A141),VLOOKUP(A141,magasin!A:I,5,FALSE),"")</f>
        <v/>
      </c>
      <c r="G141" s="193"/>
      <c r="H141" s="193"/>
      <c r="I141" s="194"/>
      <c r="J141" s="195" t="str">
        <f t="shared" si="22"/>
        <v/>
      </c>
      <c r="K141" s="196" t="str">
        <f t="shared" si="23"/>
        <v/>
      </c>
      <c r="L141" s="190" t="str">
        <f t="shared" si="24"/>
        <v/>
      </c>
      <c r="M141" s="197"/>
      <c r="N141" s="193"/>
      <c r="O141" s="193"/>
      <c r="P141" s="193"/>
      <c r="Q141" s="195" t="str">
        <f t="shared" si="28"/>
        <v/>
      </c>
      <c r="R141" s="198" t="str">
        <f t="shared" si="29"/>
        <v/>
      </c>
      <c r="S141" s="189"/>
      <c r="T141" s="199" t="str">
        <f t="shared" si="25"/>
        <v/>
      </c>
      <c r="U141" s="200" t="str">
        <f t="shared" si="26"/>
        <v/>
      </c>
      <c r="V141" s="214"/>
      <c r="W141" s="118" t="str">
        <f t="shared" si="30"/>
        <v/>
      </c>
      <c r="X141" s="136"/>
      <c r="Y141" s="118" t="str">
        <f t="shared" si="31"/>
        <v/>
      </c>
      <c r="Z141" s="118" t="str">
        <f>IF(AND(ISNUMBER(X141),ISNUMBER(AA141),ISNUMBER(S141)),(AA141-X141)/S141,"")</f>
        <v/>
      </c>
      <c r="AA141" s="192"/>
      <c r="AB141" s="201"/>
      <c r="AC141" s="202" t="str">
        <f>IF(AND(ISNUMBER(F141),ISNUMBER(S141),ISNUMBER(AB141)),(AB141-F141)/S141,"")</f>
        <v/>
      </c>
      <c r="AD141" s="203" t="str">
        <f t="shared" si="32"/>
        <v/>
      </c>
    </row>
    <row r="142" spans="1:30" s="204" customFormat="1" ht="30" customHeight="1" thickTop="1" thickBot="1">
      <c r="A142" s="189"/>
      <c r="B142" s="189"/>
      <c r="C142" s="189"/>
      <c r="D142" s="190" t="str">
        <f t="shared" si="27"/>
        <v/>
      </c>
      <c r="E142" s="191"/>
      <c r="F142" s="192" t="str">
        <f>IF(ISNUMBER(A142),VLOOKUP(A142,magasin!A:I,5,FALSE),"")</f>
        <v/>
      </c>
      <c r="G142" s="193"/>
      <c r="H142" s="193"/>
      <c r="I142" s="194"/>
      <c r="J142" s="195" t="str">
        <f t="shared" si="22"/>
        <v/>
      </c>
      <c r="K142" s="196" t="str">
        <f t="shared" si="23"/>
        <v/>
      </c>
      <c r="L142" s="190" t="str">
        <f t="shared" si="24"/>
        <v/>
      </c>
      <c r="M142" s="197"/>
      <c r="N142" s="193"/>
      <c r="O142" s="193"/>
      <c r="P142" s="193"/>
      <c r="Q142" s="195" t="str">
        <f t="shared" si="28"/>
        <v/>
      </c>
      <c r="R142" s="198" t="str">
        <f t="shared" si="29"/>
        <v/>
      </c>
      <c r="S142" s="189"/>
      <c r="T142" s="199" t="str">
        <f t="shared" si="25"/>
        <v/>
      </c>
      <c r="U142" s="200" t="str">
        <f t="shared" si="26"/>
        <v/>
      </c>
      <c r="V142" s="214"/>
      <c r="W142" s="118" t="str">
        <f t="shared" si="30"/>
        <v/>
      </c>
      <c r="X142" s="136"/>
      <c r="Y142" s="118" t="str">
        <f t="shared" si="31"/>
        <v/>
      </c>
      <c r="Z142" s="118" t="str">
        <f>IF(AND(ISNUMBER(X142),ISNUMBER(AA142),ISNUMBER(S142)),(AA142-X142)/S142,"")</f>
        <v/>
      </c>
      <c r="AA142" s="192"/>
      <c r="AB142" s="201"/>
      <c r="AC142" s="202" t="str">
        <f>IF(AND(ISNUMBER(F142),ISNUMBER(S142),ISNUMBER(AB142)),(AB142-F142)/S142,"")</f>
        <v/>
      </c>
      <c r="AD142" s="203" t="str">
        <f t="shared" si="32"/>
        <v/>
      </c>
    </row>
    <row r="143" spans="1:30" s="204" customFormat="1" ht="30" customHeight="1" thickTop="1" thickBot="1">
      <c r="A143" s="189"/>
      <c r="B143" s="189"/>
      <c r="C143" s="189"/>
      <c r="D143" s="190" t="str">
        <f t="shared" si="27"/>
        <v/>
      </c>
      <c r="E143" s="191"/>
      <c r="F143" s="192" t="str">
        <f>IF(ISNUMBER(A143),VLOOKUP(A143,magasin!A:I,5,FALSE),"")</f>
        <v/>
      </c>
      <c r="G143" s="193"/>
      <c r="H143" s="193"/>
      <c r="I143" s="194"/>
      <c r="J143" s="195" t="str">
        <f t="shared" si="22"/>
        <v/>
      </c>
      <c r="K143" s="196" t="str">
        <f t="shared" si="23"/>
        <v/>
      </c>
      <c r="L143" s="190" t="str">
        <f t="shared" si="24"/>
        <v/>
      </c>
      <c r="M143" s="197"/>
      <c r="N143" s="193"/>
      <c r="O143" s="193"/>
      <c r="P143" s="193"/>
      <c r="Q143" s="195" t="str">
        <f t="shared" si="28"/>
        <v/>
      </c>
      <c r="R143" s="198" t="str">
        <f t="shared" si="29"/>
        <v/>
      </c>
      <c r="S143" s="189"/>
      <c r="T143" s="199" t="str">
        <f t="shared" si="25"/>
        <v/>
      </c>
      <c r="U143" s="200" t="str">
        <f t="shared" si="26"/>
        <v/>
      </c>
      <c r="V143" s="214"/>
      <c r="W143" s="118" t="str">
        <f t="shared" si="30"/>
        <v/>
      </c>
      <c r="X143" s="136"/>
      <c r="Y143" s="118" t="str">
        <f t="shared" si="31"/>
        <v/>
      </c>
      <c r="Z143" s="118" t="str">
        <f>IF(AND(ISNUMBER(X143),ISNUMBER(AA143),ISNUMBER(S143)),(AA143-X143)/S143,"")</f>
        <v/>
      </c>
      <c r="AA143" s="192"/>
      <c r="AB143" s="201"/>
      <c r="AC143" s="202" t="str">
        <f>IF(AND(ISNUMBER(F143),ISNUMBER(S143),ISNUMBER(AB143)),(AB143-F143)/S143,"")</f>
        <v/>
      </c>
      <c r="AD143" s="203" t="str">
        <f t="shared" si="32"/>
        <v/>
      </c>
    </row>
    <row r="144" spans="1:30" s="204" customFormat="1" ht="30" customHeight="1" thickTop="1" thickBot="1">
      <c r="A144" s="189"/>
      <c r="B144" s="189"/>
      <c r="C144" s="189"/>
      <c r="D144" s="190" t="str">
        <f t="shared" si="27"/>
        <v/>
      </c>
      <c r="E144" s="191"/>
      <c r="F144" s="192" t="str">
        <f>IF(ISNUMBER(A144),VLOOKUP(A144,magasin!A:I,5,FALSE),"")</f>
        <v/>
      </c>
      <c r="G144" s="193"/>
      <c r="H144" s="193"/>
      <c r="I144" s="194"/>
      <c r="J144" s="195" t="str">
        <f t="shared" si="22"/>
        <v/>
      </c>
      <c r="K144" s="196" t="str">
        <f t="shared" si="23"/>
        <v/>
      </c>
      <c r="L144" s="190" t="str">
        <f t="shared" si="24"/>
        <v/>
      </c>
      <c r="M144" s="197"/>
      <c r="N144" s="193"/>
      <c r="O144" s="193"/>
      <c r="P144" s="193"/>
      <c r="Q144" s="195" t="str">
        <f t="shared" si="28"/>
        <v/>
      </c>
      <c r="R144" s="198" t="str">
        <f t="shared" si="29"/>
        <v/>
      </c>
      <c r="S144" s="189"/>
      <c r="T144" s="199" t="str">
        <f t="shared" si="25"/>
        <v/>
      </c>
      <c r="U144" s="200" t="str">
        <f t="shared" si="26"/>
        <v/>
      </c>
      <c r="V144" s="214"/>
      <c r="W144" s="118" t="str">
        <f t="shared" si="30"/>
        <v/>
      </c>
      <c r="X144" s="136"/>
      <c r="Y144" s="118" t="str">
        <f t="shared" si="31"/>
        <v/>
      </c>
      <c r="Z144" s="118" t="str">
        <f>IF(AND(ISNUMBER(X144),ISNUMBER(AA144),ISNUMBER(S144)),(AA144-X144)/S144,"")</f>
        <v/>
      </c>
      <c r="AA144" s="192"/>
      <c r="AB144" s="201"/>
      <c r="AC144" s="202" t="str">
        <f>IF(AND(ISNUMBER(F144),ISNUMBER(S144),ISNUMBER(AB144)),(AB144-F144)/S144,"")</f>
        <v/>
      </c>
      <c r="AD144" s="203" t="str">
        <f t="shared" si="32"/>
        <v/>
      </c>
    </row>
    <row r="145" spans="1:30" s="204" customFormat="1" ht="30" customHeight="1" thickTop="1" thickBot="1">
      <c r="A145" s="189"/>
      <c r="B145" s="189"/>
      <c r="C145" s="189"/>
      <c r="D145" s="190" t="str">
        <f t="shared" si="27"/>
        <v/>
      </c>
      <c r="E145" s="191"/>
      <c r="F145" s="192" t="str">
        <f>IF(ISNUMBER(A145),VLOOKUP(A145,magasin!A:I,5,FALSE),"")</f>
        <v/>
      </c>
      <c r="G145" s="193"/>
      <c r="H145" s="193"/>
      <c r="I145" s="194"/>
      <c r="J145" s="195" t="str">
        <f t="shared" si="22"/>
        <v/>
      </c>
      <c r="K145" s="196" t="str">
        <f t="shared" si="23"/>
        <v/>
      </c>
      <c r="L145" s="190" t="str">
        <f t="shared" si="24"/>
        <v/>
      </c>
      <c r="M145" s="197"/>
      <c r="N145" s="193"/>
      <c r="O145" s="193"/>
      <c r="P145" s="193"/>
      <c r="Q145" s="195" t="str">
        <f t="shared" si="28"/>
        <v/>
      </c>
      <c r="R145" s="198" t="str">
        <f t="shared" si="29"/>
        <v/>
      </c>
      <c r="S145" s="189"/>
      <c r="T145" s="199" t="str">
        <f t="shared" si="25"/>
        <v/>
      </c>
      <c r="U145" s="200" t="str">
        <f t="shared" si="26"/>
        <v/>
      </c>
      <c r="V145" s="214"/>
      <c r="W145" s="118" t="str">
        <f t="shared" si="30"/>
        <v/>
      </c>
      <c r="X145" s="136"/>
      <c r="Y145" s="118" t="str">
        <f t="shared" si="31"/>
        <v/>
      </c>
      <c r="Z145" s="118" t="str">
        <f>IF(AND(ISNUMBER(X145),ISNUMBER(AA145),ISNUMBER(S145)),(AA145-X145)/S145,"")</f>
        <v/>
      </c>
      <c r="AA145" s="192"/>
      <c r="AB145" s="201"/>
      <c r="AC145" s="202" t="str">
        <f>IF(AND(ISNUMBER(F145),ISNUMBER(S145),ISNUMBER(AB145)),(AB145-F145)/S145,"")</f>
        <v/>
      </c>
      <c r="AD145" s="203" t="str">
        <f t="shared" si="32"/>
        <v/>
      </c>
    </row>
    <row r="146" spans="1:30" s="204" customFormat="1" ht="30" customHeight="1" thickTop="1" thickBot="1">
      <c r="A146" s="189"/>
      <c r="B146" s="189"/>
      <c r="C146" s="189"/>
      <c r="D146" s="190" t="str">
        <f t="shared" si="27"/>
        <v/>
      </c>
      <c r="E146" s="191"/>
      <c r="F146" s="192" t="str">
        <f>IF(ISNUMBER(A146),VLOOKUP(A146,magasin!A:I,5,FALSE),"")</f>
        <v/>
      </c>
      <c r="G146" s="193"/>
      <c r="H146" s="193"/>
      <c r="I146" s="194"/>
      <c r="J146" s="195" t="str">
        <f t="shared" si="22"/>
        <v/>
      </c>
      <c r="K146" s="196" t="str">
        <f t="shared" si="23"/>
        <v/>
      </c>
      <c r="L146" s="190" t="str">
        <f t="shared" si="24"/>
        <v/>
      </c>
      <c r="M146" s="197"/>
      <c r="N146" s="193"/>
      <c r="O146" s="193"/>
      <c r="P146" s="193"/>
      <c r="Q146" s="195" t="str">
        <f t="shared" si="28"/>
        <v/>
      </c>
      <c r="R146" s="198" t="str">
        <f t="shared" si="29"/>
        <v/>
      </c>
      <c r="S146" s="189"/>
      <c r="T146" s="199" t="str">
        <f t="shared" si="25"/>
        <v/>
      </c>
      <c r="U146" s="200" t="str">
        <f t="shared" si="26"/>
        <v/>
      </c>
      <c r="V146" s="214"/>
      <c r="W146" s="118" t="str">
        <f t="shared" si="30"/>
        <v/>
      </c>
      <c r="X146" s="136"/>
      <c r="Y146" s="118" t="str">
        <f t="shared" si="31"/>
        <v/>
      </c>
      <c r="Z146" s="118" t="str">
        <f>IF(AND(ISNUMBER(X146),ISNUMBER(AA146),ISNUMBER(S146)),(AA146-X146)/S146,"")</f>
        <v/>
      </c>
      <c r="AA146" s="192"/>
      <c r="AB146" s="201"/>
      <c r="AC146" s="202" t="str">
        <f>IF(AND(ISNUMBER(F146),ISNUMBER(S146),ISNUMBER(AB146)),(AB146-F146)/S146,"")</f>
        <v/>
      </c>
      <c r="AD146" s="203" t="str">
        <f t="shared" si="32"/>
        <v/>
      </c>
    </row>
    <row r="147" spans="1:30" s="204" customFormat="1" ht="30" customHeight="1" thickTop="1" thickBot="1">
      <c r="A147" s="189"/>
      <c r="B147" s="189"/>
      <c r="C147" s="189"/>
      <c r="D147" s="190" t="str">
        <f t="shared" si="27"/>
        <v/>
      </c>
      <c r="E147" s="191"/>
      <c r="F147" s="192" t="str">
        <f>IF(ISNUMBER(A147),VLOOKUP(A147,magasin!A:I,5,FALSE),"")</f>
        <v/>
      </c>
      <c r="G147" s="193"/>
      <c r="H147" s="193"/>
      <c r="I147" s="194"/>
      <c r="J147" s="195" t="str">
        <f t="shared" si="22"/>
        <v/>
      </c>
      <c r="K147" s="196" t="str">
        <f t="shared" si="23"/>
        <v/>
      </c>
      <c r="L147" s="190" t="str">
        <f t="shared" si="24"/>
        <v/>
      </c>
      <c r="M147" s="197"/>
      <c r="N147" s="193"/>
      <c r="O147" s="193"/>
      <c r="P147" s="193"/>
      <c r="Q147" s="195" t="str">
        <f t="shared" si="28"/>
        <v/>
      </c>
      <c r="R147" s="198" t="str">
        <f t="shared" si="29"/>
        <v/>
      </c>
      <c r="S147" s="189"/>
      <c r="T147" s="199" t="str">
        <f t="shared" si="25"/>
        <v/>
      </c>
      <c r="U147" s="200" t="str">
        <f t="shared" si="26"/>
        <v/>
      </c>
      <c r="V147" s="214"/>
      <c r="W147" s="118" t="str">
        <f t="shared" si="30"/>
        <v/>
      </c>
      <c r="X147" s="136"/>
      <c r="Y147" s="118" t="str">
        <f t="shared" si="31"/>
        <v/>
      </c>
      <c r="Z147" s="118" t="str">
        <f>IF(AND(ISNUMBER(X147),ISNUMBER(AA147),ISNUMBER(S147)),(AA147-X147)/S147,"")</f>
        <v/>
      </c>
      <c r="AA147" s="192"/>
      <c r="AB147" s="201"/>
      <c r="AC147" s="202" t="str">
        <f>IF(AND(ISNUMBER(F147),ISNUMBER(S147),ISNUMBER(AB147)),(AB147-F147)/S147,"")</f>
        <v/>
      </c>
      <c r="AD147" s="203" t="str">
        <f t="shared" si="32"/>
        <v/>
      </c>
    </row>
    <row r="148" spans="1:30" s="204" customFormat="1" ht="30" customHeight="1" thickTop="1" thickBot="1">
      <c r="A148" s="189"/>
      <c r="B148" s="189"/>
      <c r="C148" s="189"/>
      <c r="D148" s="190" t="str">
        <f t="shared" si="27"/>
        <v/>
      </c>
      <c r="E148" s="191"/>
      <c r="F148" s="192" t="str">
        <f>IF(ISNUMBER(A148),VLOOKUP(A148,magasin!A:I,5,FALSE),"")</f>
        <v/>
      </c>
      <c r="G148" s="193"/>
      <c r="H148" s="193"/>
      <c r="I148" s="194"/>
      <c r="J148" s="195" t="str">
        <f t="shared" si="22"/>
        <v/>
      </c>
      <c r="K148" s="196" t="str">
        <f t="shared" si="23"/>
        <v/>
      </c>
      <c r="L148" s="190" t="str">
        <f t="shared" si="24"/>
        <v/>
      </c>
      <c r="M148" s="197"/>
      <c r="N148" s="193"/>
      <c r="O148" s="193"/>
      <c r="P148" s="193"/>
      <c r="Q148" s="195" t="str">
        <f t="shared" si="28"/>
        <v/>
      </c>
      <c r="R148" s="198" t="str">
        <f t="shared" si="29"/>
        <v/>
      </c>
      <c r="S148" s="189"/>
      <c r="T148" s="199" t="str">
        <f t="shared" si="25"/>
        <v/>
      </c>
      <c r="U148" s="200" t="str">
        <f t="shared" si="26"/>
        <v/>
      </c>
      <c r="V148" s="214"/>
      <c r="W148" s="118" t="str">
        <f t="shared" si="30"/>
        <v/>
      </c>
      <c r="X148" s="136"/>
      <c r="Y148" s="118" t="str">
        <f t="shared" si="31"/>
        <v/>
      </c>
      <c r="Z148" s="118" t="str">
        <f>IF(AND(ISNUMBER(X148),ISNUMBER(AA148),ISNUMBER(S148)),(AA148-X148)/S148,"")</f>
        <v/>
      </c>
      <c r="AA148" s="192"/>
      <c r="AB148" s="201"/>
      <c r="AC148" s="202" t="str">
        <f>IF(AND(ISNUMBER(F148),ISNUMBER(S148),ISNUMBER(AB148)),(AB148-F148)/S148,"")</f>
        <v/>
      </c>
      <c r="AD148" s="203" t="str">
        <f t="shared" si="32"/>
        <v/>
      </c>
    </row>
    <row r="149" spans="1:30" s="204" customFormat="1" ht="30" customHeight="1" thickTop="1" thickBot="1">
      <c r="A149" s="189"/>
      <c r="B149" s="189"/>
      <c r="C149" s="189"/>
      <c r="D149" s="190" t="str">
        <f t="shared" si="27"/>
        <v/>
      </c>
      <c r="E149" s="191"/>
      <c r="F149" s="192" t="str">
        <f>IF(ISNUMBER(A149),VLOOKUP(A149,magasin!A:I,5,FALSE),"")</f>
        <v/>
      </c>
      <c r="G149" s="193"/>
      <c r="H149" s="193"/>
      <c r="I149" s="194"/>
      <c r="J149" s="195" t="str">
        <f t="shared" si="22"/>
        <v/>
      </c>
      <c r="K149" s="196" t="str">
        <f t="shared" si="23"/>
        <v/>
      </c>
      <c r="L149" s="190" t="str">
        <f t="shared" si="24"/>
        <v/>
      </c>
      <c r="M149" s="197"/>
      <c r="N149" s="193"/>
      <c r="O149" s="193"/>
      <c r="P149" s="193"/>
      <c r="Q149" s="195" t="str">
        <f t="shared" si="28"/>
        <v/>
      </c>
      <c r="R149" s="198" t="str">
        <f t="shared" si="29"/>
        <v/>
      </c>
      <c r="S149" s="189"/>
      <c r="T149" s="199" t="str">
        <f t="shared" si="25"/>
        <v/>
      </c>
      <c r="U149" s="200" t="str">
        <f t="shared" si="26"/>
        <v/>
      </c>
      <c r="V149" s="214"/>
      <c r="W149" s="118" t="str">
        <f t="shared" si="30"/>
        <v/>
      </c>
      <c r="X149" s="136"/>
      <c r="Y149" s="118" t="str">
        <f t="shared" si="31"/>
        <v/>
      </c>
      <c r="Z149" s="118" t="str">
        <f>IF(AND(ISNUMBER(X149),ISNUMBER(AA149),ISNUMBER(S149)),(AA149-X149)/S149,"")</f>
        <v/>
      </c>
      <c r="AA149" s="192"/>
      <c r="AB149" s="201"/>
      <c r="AC149" s="202" t="str">
        <f>IF(AND(ISNUMBER(F149),ISNUMBER(S149),ISNUMBER(AB149)),(AB149-F149)/S149,"")</f>
        <v/>
      </c>
      <c r="AD149" s="203" t="str">
        <f t="shared" si="32"/>
        <v/>
      </c>
    </row>
    <row r="150" spans="1:30" s="204" customFormat="1" ht="30" customHeight="1" thickTop="1" thickBot="1">
      <c r="A150" s="189"/>
      <c r="B150" s="189"/>
      <c r="C150" s="189"/>
      <c r="D150" s="190" t="str">
        <f t="shared" si="27"/>
        <v/>
      </c>
      <c r="E150" s="191"/>
      <c r="F150" s="192" t="str">
        <f>IF(ISNUMBER(A150),VLOOKUP(A150,magasin!A:I,5,FALSE),"")</f>
        <v/>
      </c>
      <c r="G150" s="193"/>
      <c r="H150" s="193"/>
      <c r="I150" s="194"/>
      <c r="J150" s="195" t="str">
        <f t="shared" si="22"/>
        <v/>
      </c>
      <c r="K150" s="196" t="str">
        <f t="shared" si="23"/>
        <v/>
      </c>
      <c r="L150" s="190" t="str">
        <f t="shared" si="24"/>
        <v/>
      </c>
      <c r="M150" s="197"/>
      <c r="N150" s="193"/>
      <c r="O150" s="193"/>
      <c r="P150" s="193"/>
      <c r="Q150" s="195" t="str">
        <f t="shared" si="28"/>
        <v/>
      </c>
      <c r="R150" s="198" t="str">
        <f t="shared" si="29"/>
        <v/>
      </c>
      <c r="S150" s="189"/>
      <c r="T150" s="199" t="str">
        <f t="shared" si="25"/>
        <v/>
      </c>
      <c r="U150" s="200" t="str">
        <f t="shared" si="26"/>
        <v/>
      </c>
      <c r="V150" s="214"/>
      <c r="W150" s="118" t="str">
        <f t="shared" si="30"/>
        <v/>
      </c>
      <c r="X150" s="136"/>
      <c r="Y150" s="118" t="str">
        <f t="shared" si="31"/>
        <v/>
      </c>
      <c r="Z150" s="118" t="str">
        <f>IF(AND(ISNUMBER(X150),ISNUMBER(AA150),ISNUMBER(S150)),(AA150-X150)/S150,"")</f>
        <v/>
      </c>
      <c r="AA150" s="192"/>
      <c r="AB150" s="201"/>
      <c r="AC150" s="202" t="str">
        <f>IF(AND(ISNUMBER(F150),ISNUMBER(S150),ISNUMBER(AB150)),(AB150-F150)/S150,"")</f>
        <v/>
      </c>
      <c r="AD150" s="203" t="str">
        <f t="shared" si="32"/>
        <v/>
      </c>
    </row>
    <row r="151" spans="1:30" s="204" customFormat="1" ht="30" customHeight="1" thickTop="1" thickBot="1">
      <c r="A151" s="189"/>
      <c r="B151" s="189"/>
      <c r="C151" s="189"/>
      <c r="D151" s="190" t="str">
        <f t="shared" si="27"/>
        <v/>
      </c>
      <c r="E151" s="191"/>
      <c r="F151" s="192" t="str">
        <f>IF(ISNUMBER(A151),VLOOKUP(A151,magasin!A:I,5,FALSE),"")</f>
        <v/>
      </c>
      <c r="G151" s="193"/>
      <c r="H151" s="193"/>
      <c r="I151" s="194"/>
      <c r="J151" s="195" t="str">
        <f t="shared" si="22"/>
        <v/>
      </c>
      <c r="K151" s="196" t="str">
        <f t="shared" si="23"/>
        <v/>
      </c>
      <c r="L151" s="190" t="str">
        <f t="shared" si="24"/>
        <v/>
      </c>
      <c r="M151" s="197"/>
      <c r="N151" s="193"/>
      <c r="O151" s="193"/>
      <c r="P151" s="193"/>
      <c r="Q151" s="195" t="str">
        <f t="shared" si="28"/>
        <v/>
      </c>
      <c r="R151" s="198" t="str">
        <f t="shared" si="29"/>
        <v/>
      </c>
      <c r="S151" s="189"/>
      <c r="T151" s="199" t="str">
        <f t="shared" si="25"/>
        <v/>
      </c>
      <c r="U151" s="200" t="str">
        <f t="shared" si="26"/>
        <v/>
      </c>
      <c r="V151" s="214"/>
      <c r="W151" s="118" t="str">
        <f t="shared" si="30"/>
        <v/>
      </c>
      <c r="X151" s="136"/>
      <c r="Y151" s="118" t="str">
        <f t="shared" si="31"/>
        <v/>
      </c>
      <c r="Z151" s="118" t="str">
        <f>IF(AND(ISNUMBER(X151),ISNUMBER(AA151),ISNUMBER(S151)),(AA151-X151)/S151,"")</f>
        <v/>
      </c>
      <c r="AA151" s="192"/>
      <c r="AB151" s="201"/>
      <c r="AC151" s="202" t="str">
        <f>IF(AND(ISNUMBER(F151),ISNUMBER(S151),ISNUMBER(AB151)),(AB151-F151)/S151,"")</f>
        <v/>
      </c>
      <c r="AD151" s="203" t="str">
        <f t="shared" si="32"/>
        <v/>
      </c>
    </row>
    <row r="152" spans="1:30" s="204" customFormat="1" ht="30" customHeight="1" thickTop="1" thickBot="1">
      <c r="A152" s="189"/>
      <c r="B152" s="189"/>
      <c r="C152" s="189"/>
      <c r="D152" s="190" t="str">
        <f t="shared" si="27"/>
        <v/>
      </c>
      <c r="E152" s="191"/>
      <c r="F152" s="192" t="str">
        <f>IF(ISNUMBER(A152),VLOOKUP(A152,magasin!A:I,5,FALSE),"")</f>
        <v/>
      </c>
      <c r="G152" s="193"/>
      <c r="H152" s="193"/>
      <c r="I152" s="194"/>
      <c r="J152" s="195" t="str">
        <f t="shared" si="22"/>
        <v/>
      </c>
      <c r="K152" s="196" t="str">
        <f t="shared" si="23"/>
        <v/>
      </c>
      <c r="L152" s="190" t="str">
        <f t="shared" si="24"/>
        <v/>
      </c>
      <c r="M152" s="197"/>
      <c r="N152" s="193"/>
      <c r="O152" s="193"/>
      <c r="P152" s="193"/>
      <c r="Q152" s="195" t="str">
        <f t="shared" si="28"/>
        <v/>
      </c>
      <c r="R152" s="198" t="str">
        <f t="shared" si="29"/>
        <v/>
      </c>
      <c r="S152" s="189"/>
      <c r="T152" s="199" t="str">
        <f t="shared" si="25"/>
        <v/>
      </c>
      <c r="U152" s="200" t="str">
        <f t="shared" si="26"/>
        <v/>
      </c>
      <c r="V152" s="214"/>
      <c r="W152" s="118" t="str">
        <f t="shared" si="30"/>
        <v/>
      </c>
      <c r="X152" s="136"/>
      <c r="Y152" s="118" t="str">
        <f t="shared" si="31"/>
        <v/>
      </c>
      <c r="Z152" s="118" t="str">
        <f>IF(AND(ISNUMBER(X152),ISNUMBER(AA152),ISNUMBER(S152)),(AA152-X152)/S152,"")</f>
        <v/>
      </c>
      <c r="AA152" s="192"/>
      <c r="AB152" s="201"/>
      <c r="AC152" s="202" t="str">
        <f>IF(AND(ISNUMBER(F152),ISNUMBER(S152),ISNUMBER(AB152)),(AB152-F152)/S152,"")</f>
        <v/>
      </c>
      <c r="AD152" s="203" t="str">
        <f t="shared" si="32"/>
        <v/>
      </c>
    </row>
    <row r="153" spans="1:30" s="204" customFormat="1" ht="30" customHeight="1" thickTop="1" thickBot="1">
      <c r="A153" s="189"/>
      <c r="B153" s="189"/>
      <c r="C153" s="189"/>
      <c r="D153" s="190" t="str">
        <f t="shared" si="27"/>
        <v/>
      </c>
      <c r="E153" s="191"/>
      <c r="F153" s="192" t="str">
        <f>IF(ISNUMBER(A153),VLOOKUP(A153,magasin!A:I,5,FALSE),"")</f>
        <v/>
      </c>
      <c r="G153" s="193"/>
      <c r="H153" s="193"/>
      <c r="I153" s="194"/>
      <c r="J153" s="195" t="str">
        <f t="shared" si="22"/>
        <v/>
      </c>
      <c r="K153" s="196" t="str">
        <f t="shared" si="23"/>
        <v/>
      </c>
      <c r="L153" s="190" t="str">
        <f t="shared" si="24"/>
        <v/>
      </c>
      <c r="M153" s="197"/>
      <c r="N153" s="193"/>
      <c r="O153" s="193"/>
      <c r="P153" s="193"/>
      <c r="Q153" s="195" t="str">
        <f t="shared" si="28"/>
        <v/>
      </c>
      <c r="R153" s="198" t="str">
        <f t="shared" si="29"/>
        <v/>
      </c>
      <c r="S153" s="189"/>
      <c r="T153" s="199" t="str">
        <f t="shared" si="25"/>
        <v/>
      </c>
      <c r="U153" s="200" t="str">
        <f t="shared" si="26"/>
        <v/>
      </c>
      <c r="V153" s="214"/>
      <c r="W153" s="118" t="str">
        <f t="shared" si="30"/>
        <v/>
      </c>
      <c r="X153" s="136"/>
      <c r="Y153" s="118" t="str">
        <f t="shared" si="31"/>
        <v/>
      </c>
      <c r="Z153" s="118" t="str">
        <f>IF(AND(ISNUMBER(X153),ISNUMBER(AA153),ISNUMBER(S153)),(AA153-X153)/S153,"")</f>
        <v/>
      </c>
      <c r="AA153" s="192"/>
      <c r="AB153" s="201"/>
      <c r="AC153" s="202" t="str">
        <f>IF(AND(ISNUMBER(F153),ISNUMBER(S153),ISNUMBER(AB153)),(AB153-F153)/S153,"")</f>
        <v/>
      </c>
      <c r="AD153" s="203" t="str">
        <f t="shared" si="32"/>
        <v/>
      </c>
    </row>
    <row r="154" spans="1:30" s="204" customFormat="1" ht="30" customHeight="1" thickTop="1" thickBot="1">
      <c r="A154" s="189"/>
      <c r="B154" s="189"/>
      <c r="C154" s="189"/>
      <c r="D154" s="190" t="str">
        <f t="shared" si="27"/>
        <v/>
      </c>
      <c r="E154" s="191"/>
      <c r="F154" s="192" t="str">
        <f>IF(ISNUMBER(A154),VLOOKUP(A154,magasin!A:I,5,FALSE),"")</f>
        <v/>
      </c>
      <c r="G154" s="193"/>
      <c r="H154" s="193"/>
      <c r="I154" s="194"/>
      <c r="J154" s="195" t="str">
        <f t="shared" si="22"/>
        <v/>
      </c>
      <c r="K154" s="196" t="str">
        <f t="shared" si="23"/>
        <v/>
      </c>
      <c r="L154" s="190" t="str">
        <f t="shared" si="24"/>
        <v/>
      </c>
      <c r="M154" s="197"/>
      <c r="N154" s="193"/>
      <c r="O154" s="193"/>
      <c r="P154" s="193"/>
      <c r="Q154" s="195" t="str">
        <f t="shared" si="28"/>
        <v/>
      </c>
      <c r="R154" s="198" t="str">
        <f t="shared" si="29"/>
        <v/>
      </c>
      <c r="S154" s="189"/>
      <c r="T154" s="199" t="str">
        <f t="shared" si="25"/>
        <v/>
      </c>
      <c r="U154" s="200" t="str">
        <f t="shared" si="26"/>
        <v/>
      </c>
      <c r="V154" s="214"/>
      <c r="W154" s="118" t="str">
        <f t="shared" si="30"/>
        <v/>
      </c>
      <c r="X154" s="136"/>
      <c r="Y154" s="118" t="str">
        <f t="shared" si="31"/>
        <v/>
      </c>
      <c r="Z154" s="118" t="str">
        <f>IF(AND(ISNUMBER(X154),ISNUMBER(AA154),ISNUMBER(S154)),(AA154-X154)/S154,"")</f>
        <v/>
      </c>
      <c r="AA154" s="192"/>
      <c r="AB154" s="201"/>
      <c r="AC154" s="202" t="str">
        <f>IF(AND(ISNUMBER(F154),ISNUMBER(S154),ISNUMBER(AB154)),(AB154-F154)/S154,"")</f>
        <v/>
      </c>
      <c r="AD154" s="203" t="str">
        <f t="shared" si="32"/>
        <v/>
      </c>
    </row>
    <row r="155" spans="1:30" s="204" customFormat="1" ht="30" customHeight="1" thickTop="1" thickBot="1">
      <c r="A155" s="189"/>
      <c r="B155" s="189"/>
      <c r="C155" s="189"/>
      <c r="D155" s="190" t="str">
        <f t="shared" si="27"/>
        <v/>
      </c>
      <c r="E155" s="191"/>
      <c r="F155" s="192" t="str">
        <f>IF(ISNUMBER(A155),VLOOKUP(A155,magasin!A:I,5,FALSE),"")</f>
        <v/>
      </c>
      <c r="G155" s="193"/>
      <c r="H155" s="193"/>
      <c r="I155" s="194"/>
      <c r="J155" s="195" t="str">
        <f t="shared" si="22"/>
        <v/>
      </c>
      <c r="K155" s="196" t="str">
        <f t="shared" si="23"/>
        <v/>
      </c>
      <c r="L155" s="190" t="str">
        <f t="shared" si="24"/>
        <v/>
      </c>
      <c r="M155" s="197"/>
      <c r="N155" s="193"/>
      <c r="O155" s="193"/>
      <c r="P155" s="193"/>
      <c r="Q155" s="195" t="str">
        <f t="shared" si="28"/>
        <v/>
      </c>
      <c r="R155" s="198" t="str">
        <f t="shared" si="29"/>
        <v/>
      </c>
      <c r="S155" s="189"/>
      <c r="T155" s="199" t="str">
        <f t="shared" si="25"/>
        <v/>
      </c>
      <c r="U155" s="200" t="str">
        <f t="shared" si="26"/>
        <v/>
      </c>
      <c r="V155" s="214"/>
      <c r="W155" s="118" t="str">
        <f t="shared" si="30"/>
        <v/>
      </c>
      <c r="X155" s="136"/>
      <c r="Y155" s="118" t="str">
        <f t="shared" si="31"/>
        <v/>
      </c>
      <c r="Z155" s="118" t="str">
        <f>IF(AND(ISNUMBER(X155),ISNUMBER(AA155),ISNUMBER(S155)),(AA155-X155)/S155,"")</f>
        <v/>
      </c>
      <c r="AA155" s="192"/>
      <c r="AB155" s="201"/>
      <c r="AC155" s="202" t="str">
        <f>IF(AND(ISNUMBER(F155),ISNUMBER(S155),ISNUMBER(AB155)),(AB155-F155)/S155,"")</f>
        <v/>
      </c>
      <c r="AD155" s="203" t="str">
        <f t="shared" si="32"/>
        <v/>
      </c>
    </row>
    <row r="156" spans="1:30" ht="16.5" thickTop="1"/>
  </sheetData>
  <mergeCells count="37">
    <mergeCell ref="AD2:AD4"/>
    <mergeCell ref="AC2:AC4"/>
    <mergeCell ref="Y2:Y4"/>
    <mergeCell ref="X3:X4"/>
    <mergeCell ref="F3:F4"/>
    <mergeCell ref="G3:G4"/>
    <mergeCell ref="H3:H4"/>
    <mergeCell ref="A3:A4"/>
    <mergeCell ref="B3:B4"/>
    <mergeCell ref="C3:C4"/>
    <mergeCell ref="D3:D4"/>
    <mergeCell ref="E3:E4"/>
    <mergeCell ref="AA2:AB2"/>
    <mergeCell ref="Z2:Z4"/>
    <mergeCell ref="AB3:AB4"/>
    <mergeCell ref="S3:S4"/>
    <mergeCell ref="T3:T4"/>
    <mergeCell ref="U3:U4"/>
    <mergeCell ref="AA3:AA4"/>
    <mergeCell ref="V3:V4"/>
    <mergeCell ref="S2:V2"/>
    <mergeCell ref="W2:W4"/>
    <mergeCell ref="A1:I1"/>
    <mergeCell ref="R1:S1"/>
    <mergeCell ref="A2:B2"/>
    <mergeCell ref="C2:I2"/>
    <mergeCell ref="L2:P2"/>
    <mergeCell ref="R2:R4"/>
    <mergeCell ref="Q2:Q4"/>
    <mergeCell ref="P3:P4"/>
    <mergeCell ref="L3:L4"/>
    <mergeCell ref="M3:M4"/>
    <mergeCell ref="N3:N4"/>
    <mergeCell ref="O3:O4"/>
    <mergeCell ref="K2:K4"/>
    <mergeCell ref="J2:J4"/>
    <mergeCell ref="I3:I4"/>
  </mergeCells>
  <conditionalFormatting sqref="L6 S2 L1:L2 M1 L5:M5 L8 L10 L12 L14 L16 L18 L20 L22 L24 L26 L28 L30 L32 L34 L36 L38 L40 L42 L44 L46 L48 L50 L52 L54 L56 L7:M7 L9:M9 L11:M11 L13:M13 L15:M15 L17:M17 L19:M19 L21:M21 L23:M23 L25:M25 L27:M27 L29:M29 L31:M31 L33:M33 L35:M35 L37:M37 L39:M39 L41:M41 L43:M43 L45:M45 L47:M47 L49:M49 L51:M51 L53:M53 L55:M55 L57:M155">
    <cfRule type="cellIs" dxfId="44" priority="64" operator="equal">
      <formula>"à comptabiliser"</formula>
    </cfRule>
    <cfRule type="cellIs" dxfId="43" priority="65" operator="equal">
      <formula>"Réclamer Facture"</formula>
    </cfRule>
    <cfRule type="cellIs" dxfId="42" priority="66" operator="equal">
      <formula>"Facture Antidatée"</formula>
    </cfRule>
    <cfRule type="expression" dxfId="41" priority="67">
      <formula>"SI(M6&lt;F6;""Facture Antidatée"";SI(ET(ESTNUM(H6);ESTVIDE(M6));$G$1""Réclamer Facture"";SI(ET(ESTNUM(M6);ESTNUM(H6));""à comptabiliser"";"""")))"</formula>
    </cfRule>
    <cfRule type="containsText" dxfId="40" priority="68" operator="containsText" text="Facture antidatée">
      <formula>NOT(ISERROR(SEARCH("Facture antidatée",L1)))</formula>
    </cfRule>
  </conditionalFormatting>
  <conditionalFormatting sqref="D5:D155">
    <cfRule type="cellIs" dxfId="39" priority="60" operator="equal">
      <formula>"Absence de Réception"</formula>
    </cfRule>
    <cfRule type="cellIs" dxfId="38" priority="61" operator="equal">
      <formula>"Réclamer Réception"</formula>
    </cfRule>
    <cfRule type="cellIs" dxfId="37" priority="62" operator="equal">
      <formula>"Réclamer Réception"</formula>
    </cfRule>
  </conditionalFormatting>
  <conditionalFormatting sqref="Q1 Q5:Q155">
    <cfRule type="cellIs" dxfId="36" priority="59" operator="equal">
      <formula>""""""</formula>
    </cfRule>
  </conditionalFormatting>
  <conditionalFormatting sqref="AD2 AD5:AD155">
    <cfRule type="cellIs" dxfId="35" priority="52" operator="equal">
      <formula>"paiement à temps"</formula>
    </cfRule>
    <cfRule type="cellIs" dxfId="34" priority="53" operator="equal">
      <formula>"Retard de paiement,pensez à comptabiliser la provision"</formula>
    </cfRule>
  </conditionalFormatting>
  <conditionalFormatting sqref="E3:E4 D1:D1048576">
    <cfRule type="cellIs" dxfId="33" priority="27" operator="equal">
      <formula>"Absence Réception"</formula>
    </cfRule>
    <cfRule type="cellIs" dxfId="32" priority="28" operator="equal">
      <formula>"Réclamer Réception"</formula>
    </cfRule>
    <cfRule type="cellIs" dxfId="31" priority="29" operator="equal">
      <formula>"OK"</formula>
    </cfRule>
  </conditionalFormatting>
  <conditionalFormatting sqref="K1:K1048576 Q2:Q4">
    <cfRule type="cellIs" dxfId="30" priority="22" operator="equal">
      <formula>"Retard de paiement éventuel dû au retard du traitement de la réception"</formula>
    </cfRule>
    <cfRule type="cellIs" dxfId="29" priority="23" operator="equal">
      <formula>"à temps"</formula>
    </cfRule>
  </conditionalFormatting>
  <conditionalFormatting sqref="M3:P4 L1:L1048576">
    <cfRule type="cellIs" dxfId="28" priority="19" operator="equal">
      <formula>"Réclamer Facture"</formula>
    </cfRule>
    <cfRule type="cellIs" dxfId="27" priority="20" operator="equal">
      <formula>"Facture Antidatée"</formula>
    </cfRule>
    <cfRule type="cellIs" dxfId="26" priority="21" operator="equal">
      <formula>"à comptabiliser"</formula>
    </cfRule>
  </conditionalFormatting>
  <conditionalFormatting sqref="AD1:AD2 AD5:AD1048576">
    <cfRule type="cellIs" dxfId="25" priority="1" operator="equal">
      <formula>"Paiement à temps"</formula>
    </cfRule>
    <cfRule type="cellIs" dxfId="24" priority="2" operator="equal">
      <formula>"Dépassement du délai de paiement, Pensez à comptabiliser la Provision"</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21">
    <tabColor rgb="FF002060"/>
  </sheetPr>
  <dimension ref="A1:AD183"/>
  <sheetViews>
    <sheetView topLeftCell="N1" workbookViewId="0">
      <pane ySplit="1" topLeftCell="A2" activePane="bottomLeft" state="frozen"/>
      <selection pane="bottomLeft" activeCell="T9" sqref="T9"/>
    </sheetView>
  </sheetViews>
  <sheetFormatPr baseColWidth="10" defaultRowHeight="15.75"/>
  <cols>
    <col min="1" max="1" width="11.42578125" style="206"/>
    <col min="2" max="2" width="16.42578125" style="206" customWidth="1"/>
    <col min="3" max="3" width="16.7109375" style="206" customWidth="1"/>
    <col min="4" max="4" width="23.28515625" style="16" customWidth="1"/>
    <col min="5" max="5" width="11.42578125" style="206"/>
    <col min="6" max="6" width="14.5703125" style="207" customWidth="1"/>
    <col min="7" max="7" width="13.7109375" style="37" customWidth="1"/>
    <col min="8" max="8" width="14" style="37" customWidth="1"/>
    <col min="9" max="9" width="17" style="229" customWidth="1"/>
    <col min="10" max="10" width="14.28515625" style="220" customWidth="1"/>
    <col min="11" max="11" width="22" style="178" customWidth="1"/>
    <col min="12" max="12" width="16.7109375" style="16" customWidth="1"/>
    <col min="13" max="13" width="11.42578125" style="36"/>
    <col min="14" max="16" width="11.42578125" style="39"/>
    <col min="17" max="17" width="14.140625" style="230" customWidth="1"/>
    <col min="18" max="18" width="13.7109375" style="32" customWidth="1"/>
    <col min="19" max="19" width="11.42578125" style="206"/>
    <col min="20" max="20" width="14.28515625" style="231" customWidth="1"/>
    <col min="21" max="21" width="13.28515625" style="44" customWidth="1"/>
    <col min="22" max="22" width="11.42578125" style="237"/>
    <col min="23" max="23" width="11.42578125" style="234"/>
    <col min="24" max="24" width="13.28515625" style="237" customWidth="1"/>
    <col min="25" max="26" width="11.42578125" style="234"/>
    <col min="27" max="27" width="12.5703125" style="16" customWidth="1"/>
    <col min="28" max="28" width="11.42578125" style="43"/>
    <col min="29" max="29" width="12.28515625" style="220" bestFit="1" customWidth="1"/>
    <col min="30" max="30" width="23.85546875" style="221" customWidth="1"/>
    <col min="31" max="16384" width="11.42578125" style="16"/>
  </cols>
  <sheetData>
    <row r="1" spans="1:30" ht="23.25" customHeight="1" thickBot="1">
      <c r="A1" s="168" t="s">
        <v>25</v>
      </c>
      <c r="B1" s="168"/>
      <c r="C1" s="168"/>
      <c r="D1" s="168"/>
      <c r="E1" s="168"/>
      <c r="F1" s="168"/>
      <c r="G1" s="168"/>
      <c r="H1" s="168"/>
      <c r="I1" s="168"/>
      <c r="J1" s="174"/>
      <c r="K1" s="170"/>
      <c r="L1" s="171"/>
      <c r="M1" s="218"/>
      <c r="N1" s="8"/>
      <c r="O1" s="8"/>
      <c r="P1" s="8"/>
      <c r="Q1" s="219"/>
      <c r="R1" s="175" t="s">
        <v>24</v>
      </c>
      <c r="S1" s="175"/>
      <c r="T1" s="176">
        <f ca="1">TODAY()</f>
        <v>41747</v>
      </c>
      <c r="U1" s="11"/>
      <c r="V1" s="235"/>
      <c r="W1" s="232"/>
      <c r="X1" s="235"/>
      <c r="Y1" s="232"/>
      <c r="Z1" s="232"/>
    </row>
    <row r="2" spans="1:30" ht="16.5" customHeight="1" thickBot="1">
      <c r="A2" s="222" t="s">
        <v>7</v>
      </c>
      <c r="B2" s="223"/>
      <c r="C2" s="64" t="s">
        <v>8</v>
      </c>
      <c r="D2" s="65"/>
      <c r="E2" s="65"/>
      <c r="F2" s="65"/>
      <c r="G2" s="65"/>
      <c r="H2" s="65"/>
      <c r="I2" s="66"/>
      <c r="J2" s="120" t="s">
        <v>155</v>
      </c>
      <c r="K2" s="61" t="s">
        <v>14</v>
      </c>
      <c r="L2" s="64" t="s">
        <v>9</v>
      </c>
      <c r="M2" s="65"/>
      <c r="N2" s="65"/>
      <c r="O2" s="65"/>
      <c r="P2" s="66"/>
      <c r="Q2" s="61" t="s">
        <v>12</v>
      </c>
      <c r="R2" s="61" t="s">
        <v>21</v>
      </c>
      <c r="S2" s="64" t="s">
        <v>11</v>
      </c>
      <c r="T2" s="65"/>
      <c r="U2" s="65"/>
      <c r="V2" s="66"/>
      <c r="W2" s="120" t="s">
        <v>140</v>
      </c>
      <c r="X2" s="236" t="s">
        <v>144</v>
      </c>
      <c r="Y2" s="120" t="s">
        <v>142</v>
      </c>
      <c r="Z2" s="120" t="s">
        <v>143</v>
      </c>
      <c r="AA2" s="72" t="s">
        <v>34</v>
      </c>
      <c r="AB2" s="73"/>
      <c r="AC2" s="61" t="s">
        <v>13</v>
      </c>
      <c r="AD2" s="61" t="s">
        <v>14</v>
      </c>
    </row>
    <row r="3" spans="1:30" ht="15" customHeight="1">
      <c r="A3" s="179" t="s">
        <v>0</v>
      </c>
      <c r="B3" s="179" t="s">
        <v>1</v>
      </c>
      <c r="C3" s="179" t="s">
        <v>17</v>
      </c>
      <c r="D3" s="180" t="s">
        <v>16</v>
      </c>
      <c r="E3" s="179" t="s">
        <v>19</v>
      </c>
      <c r="F3" s="182" t="s">
        <v>20</v>
      </c>
      <c r="G3" s="182" t="s">
        <v>27</v>
      </c>
      <c r="H3" s="182" t="s">
        <v>3</v>
      </c>
      <c r="I3" s="224" t="s">
        <v>22</v>
      </c>
      <c r="J3" s="121"/>
      <c r="K3" s="62"/>
      <c r="L3" s="180" t="s">
        <v>18</v>
      </c>
      <c r="M3" s="179" t="s">
        <v>36</v>
      </c>
      <c r="N3" s="179" t="s">
        <v>15</v>
      </c>
      <c r="O3" s="179" t="s">
        <v>4</v>
      </c>
      <c r="P3" s="179" t="s">
        <v>5</v>
      </c>
      <c r="Q3" s="62"/>
      <c r="R3" s="62"/>
      <c r="S3" s="182" t="s">
        <v>6</v>
      </c>
      <c r="T3" s="181" t="s">
        <v>10</v>
      </c>
      <c r="U3" s="181" t="s">
        <v>23</v>
      </c>
      <c r="V3" s="70" t="s">
        <v>139</v>
      </c>
      <c r="W3" s="121"/>
      <c r="X3" s="182" t="s">
        <v>141</v>
      </c>
      <c r="Y3" s="121"/>
      <c r="Z3" s="121"/>
      <c r="AA3" s="182" t="s">
        <v>32</v>
      </c>
      <c r="AB3" s="182" t="s">
        <v>33</v>
      </c>
      <c r="AC3" s="62"/>
      <c r="AD3" s="62"/>
    </row>
    <row r="4" spans="1:30" ht="24" customHeight="1" thickBot="1">
      <c r="A4" s="184"/>
      <c r="B4" s="184"/>
      <c r="C4" s="184"/>
      <c r="D4" s="185"/>
      <c r="E4" s="184"/>
      <c r="F4" s="187"/>
      <c r="G4" s="187"/>
      <c r="H4" s="187"/>
      <c r="I4" s="225"/>
      <c r="J4" s="121"/>
      <c r="K4" s="62"/>
      <c r="L4" s="185"/>
      <c r="M4" s="184"/>
      <c r="N4" s="184"/>
      <c r="O4" s="184"/>
      <c r="P4" s="184"/>
      <c r="Q4" s="62"/>
      <c r="R4" s="62"/>
      <c r="S4" s="187"/>
      <c r="T4" s="186"/>
      <c r="U4" s="186"/>
      <c r="V4" s="71"/>
      <c r="W4" s="121"/>
      <c r="X4" s="187"/>
      <c r="Y4" s="121"/>
      <c r="Z4" s="121"/>
      <c r="AA4" s="187"/>
      <c r="AB4" s="187"/>
      <c r="AC4" s="62"/>
      <c r="AD4" s="62"/>
    </row>
    <row r="5" spans="1:30" ht="30" customHeight="1" thickTop="1" thickBot="1">
      <c r="A5" s="189">
        <v>4501076733</v>
      </c>
      <c r="B5" s="189" t="s">
        <v>130</v>
      </c>
      <c r="C5" s="189" t="s">
        <v>131</v>
      </c>
      <c r="D5" s="190" t="str">
        <f>IF(AND(ISBLANK(H5),ISNUMBER(G5),ISNUMBER(N5)),"Réclamer Réception",IF(AND(ISNUMBER(N5),ISBLANK(G5),ISBLANK(H5)),"Absence de Réception",IF(AND(ISNUMBER(G5),ISNUMBER(H5),ISNUMBER(N5)),"OK","")))</f>
        <v>Absence de Réception</v>
      </c>
      <c r="E5" s="191"/>
      <c r="F5" s="192"/>
      <c r="G5" s="193"/>
      <c r="H5" s="193"/>
      <c r="I5" s="194">
        <v>70502.100000000006</v>
      </c>
      <c r="J5" s="195" t="str">
        <f>IF(AND(ISNUMBER(F5),ISNUMBER(H5),ISNUMBER(S5)),(H5-F5)/S5,"")</f>
        <v/>
      </c>
      <c r="K5" s="196" t="str">
        <f>IF(AND(J5&lt;75%,ISNUMBER(J5)),"à temps",IF(J5="","","Retard de paiement éventuel dû au retard du traitement de la réception"))</f>
        <v/>
      </c>
      <c r="L5" s="190" t="str">
        <f>+IF(N5&lt;F5,"Facture Antidatée",IF(AND(ISNUMBER(H5),ISBLANK(N5)),"Réclamer Facture",IF(AND(ISNUMBER(N5),ISNUMBER(H5)),"à comptabiliser","")))</f>
        <v/>
      </c>
      <c r="M5" s="191"/>
      <c r="N5" s="193">
        <v>41729</v>
      </c>
      <c r="O5" s="193"/>
      <c r="P5" s="193">
        <v>41740</v>
      </c>
      <c r="Q5" s="195" t="str">
        <f>IF(AND(ISNUMBER(O5),ISNUMBER(P5),ISNUMBER(S5)),(P5-O5)/S5,"")</f>
        <v/>
      </c>
      <c r="R5" s="226" t="str">
        <f>IF(AND(ISNUMBER(O5),ISNUMBER(P5)),P5-O5,"")</f>
        <v/>
      </c>
      <c r="S5" s="189">
        <v>90</v>
      </c>
      <c r="T5" s="199" t="str">
        <f>IF(AND(ISNUMBER(F5),ISNUMBER(S5)),F5+S5,"")</f>
        <v/>
      </c>
      <c r="U5" s="200" t="str">
        <f>IF(ISNUMBER(T5),T5-$T$1,"")</f>
        <v/>
      </c>
      <c r="V5" s="133"/>
      <c r="W5" s="233" t="str">
        <f>+IF(AND(ISNUMBER(V5),ISNUMBER(P5),ISNUMBER(F5),ISNUMBER(S5)),(V5-MAX(P5,F5))/S5,"")</f>
        <v/>
      </c>
      <c r="X5" s="133"/>
      <c r="Y5" s="233" t="str">
        <f>+IF(AND(ISNUMBER(X5),ISNUMBER(V5),ISNUMBER(S5)),(X5-V5)/S5,"")</f>
        <v/>
      </c>
      <c r="Z5" s="118" t="str">
        <f>IF(AND(ISNUMBER(X5),ISNUMBER(AA5),ISNUMBER(S5)),(AA5-X5)/S5,"")</f>
        <v/>
      </c>
      <c r="AA5" s="227"/>
      <c r="AB5" s="29"/>
      <c r="AC5" s="228" t="str">
        <f>IF(AND(ISNUMBER(F5),ISNUMBER(S5),ISNUMBER(AB5)),(AB5-F5)/S5,"")</f>
        <v/>
      </c>
      <c r="AD5" s="31" t="str">
        <f>IF(AND(ISNUMBER(AC5),AC5&lt;=1),"Paiement à temps",IF(AND(ISNUMBER(AC5),AC5&gt;1),"Dépassement du délai de paiement, Pensez à comptabiliser la Provision",""))</f>
        <v/>
      </c>
    </row>
    <row r="6" spans="1:30" ht="30" customHeight="1" thickTop="1" thickBot="1">
      <c r="A6" s="189"/>
      <c r="B6" s="189" t="s">
        <v>132</v>
      </c>
      <c r="C6" s="189"/>
      <c r="D6" s="190" t="str">
        <f t="shared" ref="D6:D69" si="0">IF(AND(ISBLANK(H6),ISNUMBER(G6),ISNUMBER(N6)),"Réclamer Réception",IF(AND(ISNUMBER(N6),ISBLANK(G6),ISBLANK(H6)),"Absence de Réception",IF(AND(ISNUMBER(G6),ISNUMBER(H6),ISNUMBER(N6)),"OK","")))</f>
        <v>Absence de Réception</v>
      </c>
      <c r="E6" s="191"/>
      <c r="F6" s="192"/>
      <c r="G6" s="193"/>
      <c r="H6" s="193"/>
      <c r="I6" s="194">
        <v>1925</v>
      </c>
      <c r="J6" s="195" t="str">
        <f t="shared" ref="J6:J69" si="1">IF(AND(ISNUMBER(F6),ISNUMBER(H6),ISNUMBER(S6)),(H6-F6)/S6,"")</f>
        <v/>
      </c>
      <c r="K6" s="196" t="str">
        <f t="shared" ref="K6:K69" si="2">IF(AND(J6&lt;75%,ISNUMBER(J6)),"à temps",IF(J6="","","Retard de paiement éventuel dû au retard du traitement de la réception"))</f>
        <v/>
      </c>
      <c r="L6" s="190" t="str">
        <f t="shared" ref="L6:L69" si="3">+IF(N6&lt;F6,"Facture Antidatée",IF(AND(ISNUMBER(H6),ISBLANK(N6)),"Réclamer Facture",IF(AND(ISNUMBER(N6),ISNUMBER(H6)),"à comptabiliser","")))</f>
        <v/>
      </c>
      <c r="M6" s="191"/>
      <c r="N6" s="193">
        <v>41670</v>
      </c>
      <c r="O6" s="193"/>
      <c r="P6" s="193">
        <v>41710</v>
      </c>
      <c r="Q6" s="195" t="str">
        <f t="shared" ref="Q6:Q69" si="4">IF(AND(ISNUMBER(O6),ISNUMBER(P6),ISNUMBER(S6)),(P6-O6)/S6,"")</f>
        <v/>
      </c>
      <c r="R6" s="226" t="str">
        <f t="shared" ref="R6:R69" si="5">IF(AND(ISNUMBER(O6),ISNUMBER(P6)),P6-O6,"")</f>
        <v/>
      </c>
      <c r="S6" s="189">
        <v>60</v>
      </c>
      <c r="T6" s="199" t="str">
        <f t="shared" ref="T6:T69" si="6">IF(AND(ISNUMBER(F6),ISNUMBER(S6)),F6+S6,"")</f>
        <v/>
      </c>
      <c r="U6" s="200" t="str">
        <f t="shared" ref="U6:U69" si="7">IF(ISNUMBER(T6),T6-$T$1,"")</f>
        <v/>
      </c>
      <c r="V6" s="133"/>
      <c r="W6" s="233" t="str">
        <f t="shared" ref="W6:W69" si="8">+IF(AND(ISNUMBER(V6),ISNUMBER(P6),ISNUMBER(F6),ISNUMBER(S6)),(V6-MAX(P6,F6))/S6,"")</f>
        <v/>
      </c>
      <c r="X6" s="133"/>
      <c r="Y6" s="233" t="str">
        <f t="shared" ref="Y6:Y69" si="9">+IF(AND(ISNUMBER(X6),ISNUMBER(V6),ISNUMBER(S6)),(X6-V6)/S6,"")</f>
        <v/>
      </c>
      <c r="Z6" s="118" t="str">
        <f t="shared" ref="Z6:Z69" si="10">IF(AND(ISNUMBER(X6),ISNUMBER(AA6),ISNUMBER(S6)),(AA6-X6)/S6,"")</f>
        <v/>
      </c>
      <c r="AA6" s="227"/>
      <c r="AB6" s="29"/>
      <c r="AC6" s="228" t="str">
        <f t="shared" ref="AC6:AC69" si="11">IF(AND(ISNUMBER(F6),ISNUMBER(S6),ISNUMBER(AB6)),(AB6-F6)/S6,"")</f>
        <v/>
      </c>
      <c r="AD6" s="31" t="str">
        <f t="shared" ref="AD6:AD69" si="12">IF(AND(ISNUMBER(AC6),AC6&lt;=1),"Paiement à temps",IF(AND(ISNUMBER(AC6),AC6&gt;1),"Dépassement du délai de paiement, Pensez à comptabiliser la Provision",""))</f>
        <v/>
      </c>
    </row>
    <row r="7" spans="1:30" ht="30" customHeight="1" thickTop="1" thickBot="1">
      <c r="A7" s="189">
        <v>4501072532</v>
      </c>
      <c r="B7" s="189" t="s">
        <v>133</v>
      </c>
      <c r="C7" s="189" t="s">
        <v>134</v>
      </c>
      <c r="D7" s="190" t="str">
        <f t="shared" si="0"/>
        <v>Réclamer Réception</v>
      </c>
      <c r="E7" s="191">
        <v>5006661176</v>
      </c>
      <c r="F7" s="192"/>
      <c r="G7" s="193">
        <v>41736</v>
      </c>
      <c r="H7" s="193"/>
      <c r="I7" s="194">
        <v>27668.240000000002</v>
      </c>
      <c r="J7" s="195" t="str">
        <f t="shared" si="1"/>
        <v/>
      </c>
      <c r="K7" s="196" t="str">
        <f t="shared" si="2"/>
        <v/>
      </c>
      <c r="L7" s="190" t="str">
        <f t="shared" si="3"/>
        <v/>
      </c>
      <c r="M7" s="191"/>
      <c r="N7" s="193">
        <v>41729</v>
      </c>
      <c r="O7" s="193"/>
      <c r="P7" s="193">
        <v>41733</v>
      </c>
      <c r="Q7" s="195" t="str">
        <f t="shared" si="4"/>
        <v/>
      </c>
      <c r="R7" s="226" t="str">
        <f t="shared" si="5"/>
        <v/>
      </c>
      <c r="S7" s="189"/>
      <c r="T7" s="199" t="str">
        <f t="shared" si="6"/>
        <v/>
      </c>
      <c r="U7" s="200" t="str">
        <f t="shared" si="7"/>
        <v/>
      </c>
      <c r="V7" s="133"/>
      <c r="W7" s="233" t="str">
        <f t="shared" si="8"/>
        <v/>
      </c>
      <c r="X7" s="133"/>
      <c r="Y7" s="233" t="str">
        <f t="shared" si="9"/>
        <v/>
      </c>
      <c r="Z7" s="118" t="str">
        <f t="shared" si="10"/>
        <v/>
      </c>
      <c r="AA7" s="227"/>
      <c r="AB7" s="29"/>
      <c r="AC7" s="228" t="str">
        <f t="shared" si="11"/>
        <v/>
      </c>
      <c r="AD7" s="31" t="str">
        <f t="shared" si="12"/>
        <v/>
      </c>
    </row>
    <row r="8" spans="1:30" ht="30" customHeight="1" thickTop="1" thickBot="1">
      <c r="A8" s="189">
        <v>4501076734</v>
      </c>
      <c r="B8" s="189" t="s">
        <v>135</v>
      </c>
      <c r="C8" s="189" t="s">
        <v>131</v>
      </c>
      <c r="D8" s="190" t="str">
        <f t="shared" si="0"/>
        <v>Absence de Réception</v>
      </c>
      <c r="E8" s="191"/>
      <c r="F8" s="192"/>
      <c r="G8" s="193"/>
      <c r="H8" s="193"/>
      <c r="I8" s="194">
        <v>71147.179999999993</v>
      </c>
      <c r="J8" s="195" t="str">
        <f t="shared" si="1"/>
        <v/>
      </c>
      <c r="K8" s="196" t="str">
        <f t="shared" si="2"/>
        <v/>
      </c>
      <c r="L8" s="190" t="str">
        <f t="shared" si="3"/>
        <v/>
      </c>
      <c r="M8" s="191"/>
      <c r="N8" s="193">
        <v>41729</v>
      </c>
      <c r="O8" s="193"/>
      <c r="P8" s="193">
        <v>41740</v>
      </c>
      <c r="Q8" s="195" t="str">
        <f t="shared" si="4"/>
        <v/>
      </c>
      <c r="R8" s="226" t="str">
        <f t="shared" si="5"/>
        <v/>
      </c>
      <c r="S8" s="189">
        <v>15</v>
      </c>
      <c r="T8" s="199" t="str">
        <f t="shared" si="6"/>
        <v/>
      </c>
      <c r="U8" s="200" t="str">
        <f t="shared" si="7"/>
        <v/>
      </c>
      <c r="V8" s="133"/>
      <c r="W8" s="233" t="str">
        <f t="shared" si="8"/>
        <v/>
      </c>
      <c r="X8" s="133"/>
      <c r="Y8" s="233" t="str">
        <f t="shared" si="9"/>
        <v/>
      </c>
      <c r="Z8" s="118" t="str">
        <f t="shared" si="10"/>
        <v/>
      </c>
      <c r="AA8" s="227"/>
      <c r="AB8" s="29"/>
      <c r="AC8" s="228" t="str">
        <f t="shared" si="11"/>
        <v/>
      </c>
      <c r="AD8" s="31" t="str">
        <f t="shared" si="12"/>
        <v/>
      </c>
    </row>
    <row r="9" spans="1:30" ht="30" customHeight="1" thickTop="1" thickBot="1">
      <c r="A9" s="189"/>
      <c r="B9" s="189"/>
      <c r="C9" s="189"/>
      <c r="D9" s="190" t="str">
        <f t="shared" si="0"/>
        <v/>
      </c>
      <c r="E9" s="191"/>
      <c r="F9" s="192"/>
      <c r="G9" s="193"/>
      <c r="H9" s="193"/>
      <c r="I9" s="194"/>
      <c r="J9" s="195" t="str">
        <f t="shared" si="1"/>
        <v/>
      </c>
      <c r="K9" s="196" t="str">
        <f t="shared" si="2"/>
        <v/>
      </c>
      <c r="L9" s="190" t="str">
        <f t="shared" si="3"/>
        <v/>
      </c>
      <c r="M9" s="191"/>
      <c r="N9" s="193"/>
      <c r="O9" s="193"/>
      <c r="P9" s="193"/>
      <c r="Q9" s="195" t="str">
        <f t="shared" si="4"/>
        <v/>
      </c>
      <c r="R9" s="226" t="str">
        <f t="shared" si="5"/>
        <v/>
      </c>
      <c r="S9" s="189"/>
      <c r="T9" s="199" t="str">
        <f t="shared" si="6"/>
        <v/>
      </c>
      <c r="U9" s="200" t="str">
        <f t="shared" si="7"/>
        <v/>
      </c>
      <c r="V9" s="133"/>
      <c r="W9" s="233" t="str">
        <f t="shared" si="8"/>
        <v/>
      </c>
      <c r="X9" s="133"/>
      <c r="Y9" s="233" t="str">
        <f t="shared" si="9"/>
        <v/>
      </c>
      <c r="Z9" s="118" t="str">
        <f t="shared" si="10"/>
        <v/>
      </c>
      <c r="AA9" s="227"/>
      <c r="AB9" s="29"/>
      <c r="AC9" s="228" t="str">
        <f t="shared" si="11"/>
        <v/>
      </c>
      <c r="AD9" s="31" t="str">
        <f t="shared" si="12"/>
        <v/>
      </c>
    </row>
    <row r="10" spans="1:30" ht="30" customHeight="1" thickTop="1" thickBot="1">
      <c r="A10" s="189"/>
      <c r="B10" s="189"/>
      <c r="C10" s="189"/>
      <c r="D10" s="190" t="str">
        <f t="shared" si="0"/>
        <v/>
      </c>
      <c r="E10" s="191"/>
      <c r="F10" s="192"/>
      <c r="G10" s="193"/>
      <c r="H10" s="193"/>
      <c r="I10" s="194"/>
      <c r="J10" s="195" t="str">
        <f t="shared" si="1"/>
        <v/>
      </c>
      <c r="K10" s="196" t="str">
        <f t="shared" si="2"/>
        <v/>
      </c>
      <c r="L10" s="190" t="str">
        <f t="shared" si="3"/>
        <v/>
      </c>
      <c r="M10" s="191"/>
      <c r="N10" s="193"/>
      <c r="O10" s="193"/>
      <c r="P10" s="193"/>
      <c r="Q10" s="195" t="str">
        <f t="shared" si="4"/>
        <v/>
      </c>
      <c r="R10" s="226" t="str">
        <f t="shared" si="5"/>
        <v/>
      </c>
      <c r="S10" s="189"/>
      <c r="T10" s="199" t="str">
        <f t="shared" si="6"/>
        <v/>
      </c>
      <c r="U10" s="200" t="str">
        <f t="shared" si="7"/>
        <v/>
      </c>
      <c r="V10" s="133"/>
      <c r="W10" s="233" t="str">
        <f t="shared" si="8"/>
        <v/>
      </c>
      <c r="X10" s="133"/>
      <c r="Y10" s="233" t="str">
        <f t="shared" si="9"/>
        <v/>
      </c>
      <c r="Z10" s="118" t="str">
        <f t="shared" si="10"/>
        <v/>
      </c>
      <c r="AA10" s="227"/>
      <c r="AB10" s="29"/>
      <c r="AC10" s="228" t="str">
        <f t="shared" si="11"/>
        <v/>
      </c>
      <c r="AD10" s="31" t="str">
        <f t="shared" si="12"/>
        <v/>
      </c>
    </row>
    <row r="11" spans="1:30" ht="30" customHeight="1" thickTop="1" thickBot="1">
      <c r="A11" s="189"/>
      <c r="B11" s="189"/>
      <c r="C11" s="189"/>
      <c r="D11" s="190" t="str">
        <f t="shared" si="0"/>
        <v/>
      </c>
      <c r="E11" s="191"/>
      <c r="F11" s="192"/>
      <c r="G11" s="193"/>
      <c r="H11" s="193"/>
      <c r="I11" s="194"/>
      <c r="J11" s="195" t="str">
        <f t="shared" si="1"/>
        <v/>
      </c>
      <c r="K11" s="196" t="str">
        <f t="shared" si="2"/>
        <v/>
      </c>
      <c r="L11" s="190" t="str">
        <f t="shared" si="3"/>
        <v/>
      </c>
      <c r="M11" s="191"/>
      <c r="N11" s="193"/>
      <c r="O11" s="193"/>
      <c r="P11" s="193"/>
      <c r="Q11" s="195" t="str">
        <f t="shared" si="4"/>
        <v/>
      </c>
      <c r="R11" s="226" t="str">
        <f t="shared" si="5"/>
        <v/>
      </c>
      <c r="S11" s="189"/>
      <c r="T11" s="199" t="str">
        <f t="shared" si="6"/>
        <v/>
      </c>
      <c r="U11" s="200" t="str">
        <f t="shared" si="7"/>
        <v/>
      </c>
      <c r="V11" s="133"/>
      <c r="W11" s="233" t="str">
        <f t="shared" si="8"/>
        <v/>
      </c>
      <c r="X11" s="133"/>
      <c r="Y11" s="233" t="str">
        <f t="shared" si="9"/>
        <v/>
      </c>
      <c r="Z11" s="118" t="str">
        <f t="shared" si="10"/>
        <v/>
      </c>
      <c r="AA11" s="227"/>
      <c r="AB11" s="29"/>
      <c r="AC11" s="228" t="str">
        <f t="shared" si="11"/>
        <v/>
      </c>
      <c r="AD11" s="31" t="str">
        <f t="shared" si="12"/>
        <v/>
      </c>
    </row>
    <row r="12" spans="1:30" ht="30" customHeight="1" thickTop="1" thickBot="1">
      <c r="A12" s="189"/>
      <c r="B12" s="189"/>
      <c r="C12" s="189"/>
      <c r="D12" s="190" t="str">
        <f t="shared" si="0"/>
        <v/>
      </c>
      <c r="E12" s="191"/>
      <c r="F12" s="192"/>
      <c r="G12" s="193"/>
      <c r="H12" s="193"/>
      <c r="I12" s="194"/>
      <c r="J12" s="195" t="str">
        <f t="shared" si="1"/>
        <v/>
      </c>
      <c r="K12" s="196" t="str">
        <f t="shared" si="2"/>
        <v/>
      </c>
      <c r="L12" s="190" t="str">
        <f t="shared" si="3"/>
        <v/>
      </c>
      <c r="M12" s="191"/>
      <c r="N12" s="193"/>
      <c r="O12" s="193"/>
      <c r="P12" s="193"/>
      <c r="Q12" s="195" t="str">
        <f t="shared" si="4"/>
        <v/>
      </c>
      <c r="R12" s="226" t="str">
        <f t="shared" si="5"/>
        <v/>
      </c>
      <c r="S12" s="189"/>
      <c r="T12" s="199" t="str">
        <f t="shared" si="6"/>
        <v/>
      </c>
      <c r="U12" s="200" t="str">
        <f t="shared" si="7"/>
        <v/>
      </c>
      <c r="V12" s="133"/>
      <c r="W12" s="233" t="str">
        <f t="shared" si="8"/>
        <v/>
      </c>
      <c r="X12" s="133"/>
      <c r="Y12" s="233" t="str">
        <f t="shared" si="9"/>
        <v/>
      </c>
      <c r="Z12" s="118" t="str">
        <f t="shared" si="10"/>
        <v/>
      </c>
      <c r="AA12" s="227"/>
      <c r="AB12" s="29"/>
      <c r="AC12" s="228" t="str">
        <f t="shared" si="11"/>
        <v/>
      </c>
      <c r="AD12" s="31" t="str">
        <f t="shared" si="12"/>
        <v/>
      </c>
    </row>
    <row r="13" spans="1:30" ht="30" customHeight="1" thickTop="1" thickBot="1">
      <c r="A13" s="189"/>
      <c r="B13" s="189"/>
      <c r="C13" s="189"/>
      <c r="D13" s="190" t="str">
        <f t="shared" si="0"/>
        <v/>
      </c>
      <c r="E13" s="191"/>
      <c r="F13" s="192"/>
      <c r="G13" s="193"/>
      <c r="H13" s="193"/>
      <c r="I13" s="194"/>
      <c r="J13" s="195" t="str">
        <f t="shared" si="1"/>
        <v/>
      </c>
      <c r="K13" s="196" t="str">
        <f t="shared" si="2"/>
        <v/>
      </c>
      <c r="L13" s="190" t="str">
        <f t="shared" si="3"/>
        <v/>
      </c>
      <c r="M13" s="191"/>
      <c r="N13" s="193"/>
      <c r="O13" s="193"/>
      <c r="P13" s="193"/>
      <c r="Q13" s="195" t="str">
        <f t="shared" si="4"/>
        <v/>
      </c>
      <c r="R13" s="226" t="str">
        <f t="shared" si="5"/>
        <v/>
      </c>
      <c r="S13" s="189"/>
      <c r="T13" s="199" t="str">
        <f t="shared" si="6"/>
        <v/>
      </c>
      <c r="U13" s="200" t="str">
        <f t="shared" si="7"/>
        <v/>
      </c>
      <c r="V13" s="133"/>
      <c r="W13" s="233" t="str">
        <f t="shared" si="8"/>
        <v/>
      </c>
      <c r="X13" s="133"/>
      <c r="Y13" s="233" t="str">
        <f t="shared" si="9"/>
        <v/>
      </c>
      <c r="Z13" s="118" t="str">
        <f t="shared" si="10"/>
        <v/>
      </c>
      <c r="AA13" s="227"/>
      <c r="AB13" s="29"/>
      <c r="AC13" s="228" t="str">
        <f t="shared" si="11"/>
        <v/>
      </c>
      <c r="AD13" s="31" t="str">
        <f t="shared" si="12"/>
        <v/>
      </c>
    </row>
    <row r="14" spans="1:30" ht="30" customHeight="1" thickTop="1" thickBot="1">
      <c r="A14" s="189"/>
      <c r="B14" s="189"/>
      <c r="C14" s="189"/>
      <c r="D14" s="190" t="str">
        <f t="shared" si="0"/>
        <v/>
      </c>
      <c r="E14" s="191"/>
      <c r="F14" s="192"/>
      <c r="G14" s="193"/>
      <c r="H14" s="193"/>
      <c r="I14" s="194"/>
      <c r="J14" s="195" t="str">
        <f t="shared" si="1"/>
        <v/>
      </c>
      <c r="K14" s="196" t="str">
        <f t="shared" si="2"/>
        <v/>
      </c>
      <c r="L14" s="190" t="str">
        <f t="shared" si="3"/>
        <v/>
      </c>
      <c r="M14" s="191"/>
      <c r="N14" s="193"/>
      <c r="O14" s="193"/>
      <c r="P14" s="193"/>
      <c r="Q14" s="195" t="str">
        <f t="shared" si="4"/>
        <v/>
      </c>
      <c r="R14" s="226" t="str">
        <f t="shared" si="5"/>
        <v/>
      </c>
      <c r="S14" s="189"/>
      <c r="T14" s="199" t="str">
        <f t="shared" si="6"/>
        <v/>
      </c>
      <c r="U14" s="200" t="str">
        <f t="shared" si="7"/>
        <v/>
      </c>
      <c r="V14" s="133"/>
      <c r="W14" s="233" t="str">
        <f t="shared" si="8"/>
        <v/>
      </c>
      <c r="X14" s="133"/>
      <c r="Y14" s="233" t="str">
        <f t="shared" si="9"/>
        <v/>
      </c>
      <c r="Z14" s="118" t="str">
        <f t="shared" si="10"/>
        <v/>
      </c>
      <c r="AA14" s="227"/>
      <c r="AB14" s="29"/>
      <c r="AC14" s="228" t="str">
        <f t="shared" si="11"/>
        <v/>
      </c>
      <c r="AD14" s="31" t="str">
        <f t="shared" si="12"/>
        <v/>
      </c>
    </row>
    <row r="15" spans="1:30" ht="30" customHeight="1" thickTop="1" thickBot="1">
      <c r="A15" s="189"/>
      <c r="B15" s="189"/>
      <c r="C15" s="189"/>
      <c r="D15" s="190" t="str">
        <f t="shared" si="0"/>
        <v/>
      </c>
      <c r="E15" s="191"/>
      <c r="F15" s="192"/>
      <c r="G15" s="193"/>
      <c r="H15" s="193"/>
      <c r="I15" s="194"/>
      <c r="J15" s="195" t="str">
        <f t="shared" si="1"/>
        <v/>
      </c>
      <c r="K15" s="196" t="str">
        <f t="shared" si="2"/>
        <v/>
      </c>
      <c r="L15" s="190" t="str">
        <f t="shared" si="3"/>
        <v/>
      </c>
      <c r="M15" s="191"/>
      <c r="N15" s="193"/>
      <c r="O15" s="193"/>
      <c r="P15" s="193"/>
      <c r="Q15" s="195" t="str">
        <f t="shared" si="4"/>
        <v/>
      </c>
      <c r="R15" s="226" t="str">
        <f t="shared" si="5"/>
        <v/>
      </c>
      <c r="S15" s="189"/>
      <c r="T15" s="199" t="str">
        <f t="shared" si="6"/>
        <v/>
      </c>
      <c r="U15" s="200" t="str">
        <f t="shared" si="7"/>
        <v/>
      </c>
      <c r="V15" s="133"/>
      <c r="W15" s="233" t="str">
        <f t="shared" si="8"/>
        <v/>
      </c>
      <c r="X15" s="133"/>
      <c r="Y15" s="233" t="str">
        <f t="shared" si="9"/>
        <v/>
      </c>
      <c r="Z15" s="118" t="str">
        <f t="shared" si="10"/>
        <v/>
      </c>
      <c r="AA15" s="227"/>
      <c r="AB15" s="29"/>
      <c r="AC15" s="228" t="str">
        <f t="shared" si="11"/>
        <v/>
      </c>
      <c r="AD15" s="31" t="str">
        <f t="shared" si="12"/>
        <v/>
      </c>
    </row>
    <row r="16" spans="1:30" ht="30" customHeight="1" thickTop="1" thickBot="1">
      <c r="A16" s="189"/>
      <c r="B16" s="189"/>
      <c r="C16" s="189"/>
      <c r="D16" s="190" t="str">
        <f t="shared" si="0"/>
        <v/>
      </c>
      <c r="E16" s="191"/>
      <c r="F16" s="192"/>
      <c r="G16" s="193"/>
      <c r="H16" s="193"/>
      <c r="I16" s="194"/>
      <c r="J16" s="195" t="str">
        <f t="shared" si="1"/>
        <v/>
      </c>
      <c r="K16" s="196" t="str">
        <f t="shared" si="2"/>
        <v/>
      </c>
      <c r="L16" s="190" t="str">
        <f t="shared" si="3"/>
        <v/>
      </c>
      <c r="M16" s="191"/>
      <c r="N16" s="193"/>
      <c r="O16" s="193"/>
      <c r="P16" s="193"/>
      <c r="Q16" s="195" t="str">
        <f t="shared" si="4"/>
        <v/>
      </c>
      <c r="R16" s="226" t="str">
        <f t="shared" si="5"/>
        <v/>
      </c>
      <c r="S16" s="189"/>
      <c r="T16" s="199" t="str">
        <f t="shared" si="6"/>
        <v/>
      </c>
      <c r="U16" s="200" t="str">
        <f t="shared" si="7"/>
        <v/>
      </c>
      <c r="V16" s="133"/>
      <c r="W16" s="233" t="str">
        <f t="shared" si="8"/>
        <v/>
      </c>
      <c r="X16" s="133"/>
      <c r="Y16" s="233" t="str">
        <f t="shared" si="9"/>
        <v/>
      </c>
      <c r="Z16" s="118" t="str">
        <f t="shared" si="10"/>
        <v/>
      </c>
      <c r="AA16" s="227"/>
      <c r="AB16" s="29"/>
      <c r="AC16" s="228" t="str">
        <f t="shared" si="11"/>
        <v/>
      </c>
      <c r="AD16" s="31" t="str">
        <f t="shared" si="12"/>
        <v/>
      </c>
    </row>
    <row r="17" spans="1:30" ht="30" customHeight="1" thickTop="1" thickBot="1">
      <c r="A17" s="189"/>
      <c r="B17" s="189"/>
      <c r="C17" s="189"/>
      <c r="D17" s="190" t="str">
        <f t="shared" si="0"/>
        <v/>
      </c>
      <c r="E17" s="191"/>
      <c r="F17" s="192"/>
      <c r="G17" s="193"/>
      <c r="H17" s="193"/>
      <c r="I17" s="194"/>
      <c r="J17" s="195" t="str">
        <f t="shared" si="1"/>
        <v/>
      </c>
      <c r="K17" s="196" t="str">
        <f t="shared" si="2"/>
        <v/>
      </c>
      <c r="L17" s="190" t="str">
        <f t="shared" si="3"/>
        <v/>
      </c>
      <c r="M17" s="191"/>
      <c r="N17" s="193"/>
      <c r="O17" s="193"/>
      <c r="P17" s="193"/>
      <c r="Q17" s="195" t="str">
        <f t="shared" si="4"/>
        <v/>
      </c>
      <c r="R17" s="226" t="str">
        <f t="shared" si="5"/>
        <v/>
      </c>
      <c r="S17" s="189"/>
      <c r="T17" s="199" t="str">
        <f t="shared" si="6"/>
        <v/>
      </c>
      <c r="U17" s="200" t="str">
        <f t="shared" si="7"/>
        <v/>
      </c>
      <c r="V17" s="133"/>
      <c r="W17" s="233" t="str">
        <f t="shared" si="8"/>
        <v/>
      </c>
      <c r="X17" s="133"/>
      <c r="Y17" s="233" t="str">
        <f t="shared" si="9"/>
        <v/>
      </c>
      <c r="Z17" s="118" t="str">
        <f t="shared" si="10"/>
        <v/>
      </c>
      <c r="AA17" s="227"/>
      <c r="AB17" s="29"/>
      <c r="AC17" s="228" t="str">
        <f t="shared" si="11"/>
        <v/>
      </c>
      <c r="AD17" s="31" t="str">
        <f t="shared" si="12"/>
        <v/>
      </c>
    </row>
    <row r="18" spans="1:30" ht="30" customHeight="1" thickTop="1" thickBot="1">
      <c r="A18" s="189"/>
      <c r="B18" s="189"/>
      <c r="C18" s="189"/>
      <c r="D18" s="190" t="str">
        <f t="shared" si="0"/>
        <v/>
      </c>
      <c r="E18" s="191"/>
      <c r="F18" s="192"/>
      <c r="G18" s="193"/>
      <c r="H18" s="193"/>
      <c r="I18" s="194"/>
      <c r="J18" s="195" t="str">
        <f t="shared" si="1"/>
        <v/>
      </c>
      <c r="K18" s="196" t="str">
        <f t="shared" si="2"/>
        <v/>
      </c>
      <c r="L18" s="190" t="str">
        <f t="shared" si="3"/>
        <v/>
      </c>
      <c r="M18" s="191"/>
      <c r="N18" s="193"/>
      <c r="O18" s="193"/>
      <c r="P18" s="193"/>
      <c r="Q18" s="195" t="str">
        <f t="shared" si="4"/>
        <v/>
      </c>
      <c r="R18" s="226" t="str">
        <f t="shared" si="5"/>
        <v/>
      </c>
      <c r="S18" s="189"/>
      <c r="T18" s="199" t="str">
        <f t="shared" si="6"/>
        <v/>
      </c>
      <c r="U18" s="200" t="str">
        <f t="shared" si="7"/>
        <v/>
      </c>
      <c r="V18" s="133"/>
      <c r="W18" s="233" t="str">
        <f t="shared" si="8"/>
        <v/>
      </c>
      <c r="X18" s="133"/>
      <c r="Y18" s="233" t="str">
        <f t="shared" si="9"/>
        <v/>
      </c>
      <c r="Z18" s="118" t="str">
        <f t="shared" si="10"/>
        <v/>
      </c>
      <c r="AA18" s="227"/>
      <c r="AB18" s="29"/>
      <c r="AC18" s="228" t="str">
        <f t="shared" si="11"/>
        <v/>
      </c>
      <c r="AD18" s="31" t="str">
        <f t="shared" si="12"/>
        <v/>
      </c>
    </row>
    <row r="19" spans="1:30" ht="30" customHeight="1" thickTop="1" thickBot="1">
      <c r="A19" s="189"/>
      <c r="B19" s="189"/>
      <c r="C19" s="189"/>
      <c r="D19" s="190" t="str">
        <f t="shared" si="0"/>
        <v/>
      </c>
      <c r="E19" s="191"/>
      <c r="F19" s="192"/>
      <c r="G19" s="193"/>
      <c r="H19" s="193"/>
      <c r="I19" s="194"/>
      <c r="J19" s="195" t="str">
        <f t="shared" si="1"/>
        <v/>
      </c>
      <c r="K19" s="196" t="str">
        <f t="shared" si="2"/>
        <v/>
      </c>
      <c r="L19" s="190" t="str">
        <f t="shared" si="3"/>
        <v/>
      </c>
      <c r="M19" s="191"/>
      <c r="N19" s="193"/>
      <c r="O19" s="193"/>
      <c r="P19" s="193"/>
      <c r="Q19" s="195" t="str">
        <f t="shared" si="4"/>
        <v/>
      </c>
      <c r="R19" s="226" t="str">
        <f t="shared" si="5"/>
        <v/>
      </c>
      <c r="S19" s="189"/>
      <c r="T19" s="199" t="str">
        <f t="shared" si="6"/>
        <v/>
      </c>
      <c r="U19" s="200" t="str">
        <f t="shared" si="7"/>
        <v/>
      </c>
      <c r="V19" s="133"/>
      <c r="W19" s="233" t="str">
        <f t="shared" si="8"/>
        <v/>
      </c>
      <c r="X19" s="133"/>
      <c r="Y19" s="233" t="str">
        <f t="shared" si="9"/>
        <v/>
      </c>
      <c r="Z19" s="118" t="str">
        <f t="shared" si="10"/>
        <v/>
      </c>
      <c r="AA19" s="227"/>
      <c r="AB19" s="29"/>
      <c r="AC19" s="228" t="str">
        <f t="shared" si="11"/>
        <v/>
      </c>
      <c r="AD19" s="31" t="str">
        <f t="shared" si="12"/>
        <v/>
      </c>
    </row>
    <row r="20" spans="1:30" ht="30" customHeight="1" thickTop="1" thickBot="1">
      <c r="A20" s="189"/>
      <c r="B20" s="189"/>
      <c r="C20" s="189"/>
      <c r="D20" s="190" t="str">
        <f t="shared" si="0"/>
        <v/>
      </c>
      <c r="E20" s="191"/>
      <c r="F20" s="192"/>
      <c r="G20" s="193"/>
      <c r="H20" s="193"/>
      <c r="I20" s="194"/>
      <c r="J20" s="195" t="str">
        <f t="shared" si="1"/>
        <v/>
      </c>
      <c r="K20" s="196" t="str">
        <f t="shared" si="2"/>
        <v/>
      </c>
      <c r="L20" s="190" t="str">
        <f t="shared" si="3"/>
        <v/>
      </c>
      <c r="M20" s="191"/>
      <c r="N20" s="193"/>
      <c r="O20" s="193"/>
      <c r="P20" s="193"/>
      <c r="Q20" s="195" t="str">
        <f t="shared" si="4"/>
        <v/>
      </c>
      <c r="R20" s="226" t="str">
        <f t="shared" si="5"/>
        <v/>
      </c>
      <c r="S20" s="189"/>
      <c r="T20" s="199" t="str">
        <f t="shared" si="6"/>
        <v/>
      </c>
      <c r="U20" s="200" t="str">
        <f t="shared" si="7"/>
        <v/>
      </c>
      <c r="V20" s="133"/>
      <c r="W20" s="233" t="str">
        <f t="shared" si="8"/>
        <v/>
      </c>
      <c r="X20" s="133"/>
      <c r="Y20" s="233" t="str">
        <f t="shared" si="9"/>
        <v/>
      </c>
      <c r="Z20" s="118" t="str">
        <f t="shared" si="10"/>
        <v/>
      </c>
      <c r="AA20" s="227"/>
      <c r="AB20" s="29"/>
      <c r="AC20" s="228" t="str">
        <f t="shared" si="11"/>
        <v/>
      </c>
      <c r="AD20" s="31" t="str">
        <f t="shared" si="12"/>
        <v/>
      </c>
    </row>
    <row r="21" spans="1:30" ht="30" customHeight="1" thickTop="1" thickBot="1">
      <c r="A21" s="189"/>
      <c r="B21" s="189"/>
      <c r="C21" s="189"/>
      <c r="D21" s="190" t="str">
        <f t="shared" si="0"/>
        <v/>
      </c>
      <c r="E21" s="191"/>
      <c r="F21" s="192"/>
      <c r="G21" s="193"/>
      <c r="H21" s="193"/>
      <c r="I21" s="194"/>
      <c r="J21" s="195" t="str">
        <f t="shared" si="1"/>
        <v/>
      </c>
      <c r="K21" s="196" t="str">
        <f t="shared" si="2"/>
        <v/>
      </c>
      <c r="L21" s="190" t="str">
        <f t="shared" si="3"/>
        <v/>
      </c>
      <c r="M21" s="191"/>
      <c r="N21" s="193"/>
      <c r="O21" s="193"/>
      <c r="P21" s="193"/>
      <c r="Q21" s="195" t="str">
        <f t="shared" si="4"/>
        <v/>
      </c>
      <c r="R21" s="226" t="str">
        <f t="shared" si="5"/>
        <v/>
      </c>
      <c r="S21" s="189"/>
      <c r="T21" s="199" t="str">
        <f t="shared" si="6"/>
        <v/>
      </c>
      <c r="U21" s="200" t="str">
        <f t="shared" si="7"/>
        <v/>
      </c>
      <c r="V21" s="133"/>
      <c r="W21" s="233" t="str">
        <f t="shared" si="8"/>
        <v/>
      </c>
      <c r="X21" s="133"/>
      <c r="Y21" s="233" t="str">
        <f t="shared" si="9"/>
        <v/>
      </c>
      <c r="Z21" s="118" t="str">
        <f t="shared" si="10"/>
        <v/>
      </c>
      <c r="AA21" s="227"/>
      <c r="AB21" s="29"/>
      <c r="AC21" s="228" t="str">
        <f t="shared" si="11"/>
        <v/>
      </c>
      <c r="AD21" s="31" t="str">
        <f t="shared" si="12"/>
        <v/>
      </c>
    </row>
    <row r="22" spans="1:30" ht="30" customHeight="1" thickTop="1" thickBot="1">
      <c r="A22" s="189"/>
      <c r="B22" s="189"/>
      <c r="C22" s="189"/>
      <c r="D22" s="190" t="str">
        <f t="shared" si="0"/>
        <v/>
      </c>
      <c r="E22" s="191"/>
      <c r="F22" s="192"/>
      <c r="G22" s="193"/>
      <c r="H22" s="193"/>
      <c r="I22" s="194"/>
      <c r="J22" s="195" t="str">
        <f t="shared" si="1"/>
        <v/>
      </c>
      <c r="K22" s="196" t="str">
        <f t="shared" si="2"/>
        <v/>
      </c>
      <c r="L22" s="190" t="str">
        <f t="shared" si="3"/>
        <v/>
      </c>
      <c r="M22" s="191"/>
      <c r="N22" s="193"/>
      <c r="O22" s="193"/>
      <c r="P22" s="193"/>
      <c r="Q22" s="195" t="str">
        <f t="shared" si="4"/>
        <v/>
      </c>
      <c r="R22" s="226" t="str">
        <f t="shared" si="5"/>
        <v/>
      </c>
      <c r="S22" s="189"/>
      <c r="T22" s="199" t="str">
        <f t="shared" si="6"/>
        <v/>
      </c>
      <c r="U22" s="200" t="str">
        <f t="shared" si="7"/>
        <v/>
      </c>
      <c r="V22" s="133"/>
      <c r="W22" s="233" t="str">
        <f t="shared" si="8"/>
        <v/>
      </c>
      <c r="X22" s="133"/>
      <c r="Y22" s="233" t="str">
        <f t="shared" si="9"/>
        <v/>
      </c>
      <c r="Z22" s="118" t="str">
        <f t="shared" si="10"/>
        <v/>
      </c>
      <c r="AA22" s="227"/>
      <c r="AB22" s="29"/>
      <c r="AC22" s="228" t="str">
        <f t="shared" si="11"/>
        <v/>
      </c>
      <c r="AD22" s="31" t="str">
        <f t="shared" si="12"/>
        <v/>
      </c>
    </row>
    <row r="23" spans="1:30" ht="30" customHeight="1" thickTop="1" thickBot="1">
      <c r="A23" s="189"/>
      <c r="B23" s="189"/>
      <c r="C23" s="189"/>
      <c r="D23" s="190" t="str">
        <f t="shared" si="0"/>
        <v/>
      </c>
      <c r="E23" s="191"/>
      <c r="F23" s="192"/>
      <c r="G23" s="193"/>
      <c r="H23" s="193"/>
      <c r="I23" s="194"/>
      <c r="J23" s="195" t="str">
        <f t="shared" si="1"/>
        <v/>
      </c>
      <c r="K23" s="196" t="str">
        <f t="shared" si="2"/>
        <v/>
      </c>
      <c r="L23" s="190" t="str">
        <f t="shared" si="3"/>
        <v/>
      </c>
      <c r="M23" s="191"/>
      <c r="N23" s="193"/>
      <c r="O23" s="193"/>
      <c r="P23" s="193"/>
      <c r="Q23" s="195" t="str">
        <f t="shared" si="4"/>
        <v/>
      </c>
      <c r="R23" s="226" t="str">
        <f t="shared" si="5"/>
        <v/>
      </c>
      <c r="S23" s="189"/>
      <c r="T23" s="199" t="str">
        <f t="shared" si="6"/>
        <v/>
      </c>
      <c r="U23" s="200" t="str">
        <f t="shared" si="7"/>
        <v/>
      </c>
      <c r="V23" s="133"/>
      <c r="W23" s="233" t="str">
        <f t="shared" si="8"/>
        <v/>
      </c>
      <c r="X23" s="133"/>
      <c r="Y23" s="233" t="str">
        <f t="shared" si="9"/>
        <v/>
      </c>
      <c r="Z23" s="118" t="str">
        <f t="shared" si="10"/>
        <v/>
      </c>
      <c r="AA23" s="227"/>
      <c r="AB23" s="29"/>
      <c r="AC23" s="228" t="str">
        <f t="shared" si="11"/>
        <v/>
      </c>
      <c r="AD23" s="31" t="str">
        <f t="shared" si="12"/>
        <v/>
      </c>
    </row>
    <row r="24" spans="1:30" ht="30" customHeight="1" thickTop="1" thickBot="1">
      <c r="A24" s="189"/>
      <c r="B24" s="189"/>
      <c r="C24" s="189"/>
      <c r="D24" s="190" t="str">
        <f t="shared" si="0"/>
        <v/>
      </c>
      <c r="E24" s="191"/>
      <c r="F24" s="192"/>
      <c r="G24" s="193"/>
      <c r="H24" s="193"/>
      <c r="I24" s="194"/>
      <c r="J24" s="195" t="str">
        <f t="shared" si="1"/>
        <v/>
      </c>
      <c r="K24" s="196" t="str">
        <f t="shared" si="2"/>
        <v/>
      </c>
      <c r="L24" s="190" t="str">
        <f t="shared" si="3"/>
        <v/>
      </c>
      <c r="M24" s="191"/>
      <c r="N24" s="193"/>
      <c r="O24" s="193"/>
      <c r="P24" s="193"/>
      <c r="Q24" s="195" t="str">
        <f t="shared" si="4"/>
        <v/>
      </c>
      <c r="R24" s="226" t="str">
        <f t="shared" si="5"/>
        <v/>
      </c>
      <c r="S24" s="189"/>
      <c r="T24" s="199" t="str">
        <f t="shared" si="6"/>
        <v/>
      </c>
      <c r="U24" s="200" t="str">
        <f t="shared" si="7"/>
        <v/>
      </c>
      <c r="V24" s="133"/>
      <c r="W24" s="233" t="str">
        <f t="shared" si="8"/>
        <v/>
      </c>
      <c r="X24" s="133"/>
      <c r="Y24" s="233" t="str">
        <f t="shared" si="9"/>
        <v/>
      </c>
      <c r="Z24" s="118" t="str">
        <f t="shared" si="10"/>
        <v/>
      </c>
      <c r="AA24" s="227"/>
      <c r="AB24" s="29"/>
      <c r="AC24" s="228" t="str">
        <f t="shared" si="11"/>
        <v/>
      </c>
      <c r="AD24" s="31" t="str">
        <f t="shared" si="12"/>
        <v/>
      </c>
    </row>
    <row r="25" spans="1:30" ht="30" customHeight="1" thickTop="1" thickBot="1">
      <c r="A25" s="189"/>
      <c r="B25" s="189"/>
      <c r="C25" s="189"/>
      <c r="D25" s="190" t="str">
        <f t="shared" si="0"/>
        <v/>
      </c>
      <c r="E25" s="191"/>
      <c r="F25" s="192"/>
      <c r="G25" s="193"/>
      <c r="H25" s="193"/>
      <c r="I25" s="194"/>
      <c r="J25" s="195" t="str">
        <f t="shared" si="1"/>
        <v/>
      </c>
      <c r="K25" s="196" t="str">
        <f t="shared" si="2"/>
        <v/>
      </c>
      <c r="L25" s="190" t="str">
        <f t="shared" si="3"/>
        <v/>
      </c>
      <c r="M25" s="191"/>
      <c r="N25" s="193"/>
      <c r="O25" s="193"/>
      <c r="P25" s="193"/>
      <c r="Q25" s="195" t="str">
        <f t="shared" si="4"/>
        <v/>
      </c>
      <c r="R25" s="226" t="str">
        <f t="shared" si="5"/>
        <v/>
      </c>
      <c r="S25" s="189"/>
      <c r="T25" s="199" t="str">
        <f t="shared" si="6"/>
        <v/>
      </c>
      <c r="U25" s="200" t="str">
        <f t="shared" si="7"/>
        <v/>
      </c>
      <c r="V25" s="133"/>
      <c r="W25" s="233" t="str">
        <f t="shared" si="8"/>
        <v/>
      </c>
      <c r="X25" s="133"/>
      <c r="Y25" s="233" t="str">
        <f t="shared" si="9"/>
        <v/>
      </c>
      <c r="Z25" s="118" t="str">
        <f t="shared" si="10"/>
        <v/>
      </c>
      <c r="AA25" s="227"/>
      <c r="AB25" s="29"/>
      <c r="AC25" s="228" t="str">
        <f t="shared" si="11"/>
        <v/>
      </c>
      <c r="AD25" s="31" t="str">
        <f t="shared" si="12"/>
        <v/>
      </c>
    </row>
    <row r="26" spans="1:30" ht="30" customHeight="1" thickTop="1" thickBot="1">
      <c r="A26" s="189"/>
      <c r="B26" s="189"/>
      <c r="C26" s="189"/>
      <c r="D26" s="190" t="str">
        <f t="shared" si="0"/>
        <v/>
      </c>
      <c r="E26" s="191"/>
      <c r="F26" s="192"/>
      <c r="G26" s="193"/>
      <c r="H26" s="193"/>
      <c r="I26" s="194"/>
      <c r="J26" s="195" t="str">
        <f t="shared" si="1"/>
        <v/>
      </c>
      <c r="K26" s="196" t="str">
        <f t="shared" si="2"/>
        <v/>
      </c>
      <c r="L26" s="190" t="str">
        <f t="shared" si="3"/>
        <v/>
      </c>
      <c r="M26" s="191"/>
      <c r="N26" s="193"/>
      <c r="O26" s="193"/>
      <c r="P26" s="193"/>
      <c r="Q26" s="195" t="str">
        <f t="shared" si="4"/>
        <v/>
      </c>
      <c r="R26" s="226" t="str">
        <f t="shared" si="5"/>
        <v/>
      </c>
      <c r="S26" s="189"/>
      <c r="T26" s="199" t="str">
        <f t="shared" si="6"/>
        <v/>
      </c>
      <c r="U26" s="200" t="str">
        <f t="shared" si="7"/>
        <v/>
      </c>
      <c r="V26" s="133"/>
      <c r="W26" s="233" t="str">
        <f t="shared" si="8"/>
        <v/>
      </c>
      <c r="X26" s="133"/>
      <c r="Y26" s="233" t="str">
        <f t="shared" si="9"/>
        <v/>
      </c>
      <c r="Z26" s="118" t="str">
        <f t="shared" si="10"/>
        <v/>
      </c>
      <c r="AA26" s="227"/>
      <c r="AB26" s="29"/>
      <c r="AC26" s="228" t="str">
        <f t="shared" si="11"/>
        <v/>
      </c>
      <c r="AD26" s="31" t="str">
        <f t="shared" si="12"/>
        <v/>
      </c>
    </row>
    <row r="27" spans="1:30" ht="30" customHeight="1" thickTop="1" thickBot="1">
      <c r="A27" s="189"/>
      <c r="B27" s="189"/>
      <c r="C27" s="189"/>
      <c r="D27" s="190" t="str">
        <f t="shared" si="0"/>
        <v/>
      </c>
      <c r="E27" s="191"/>
      <c r="F27" s="192"/>
      <c r="G27" s="193"/>
      <c r="H27" s="193"/>
      <c r="I27" s="194"/>
      <c r="J27" s="195" t="str">
        <f t="shared" si="1"/>
        <v/>
      </c>
      <c r="K27" s="196" t="str">
        <f t="shared" si="2"/>
        <v/>
      </c>
      <c r="L27" s="190" t="str">
        <f t="shared" si="3"/>
        <v/>
      </c>
      <c r="M27" s="191"/>
      <c r="N27" s="193"/>
      <c r="O27" s="193"/>
      <c r="P27" s="193"/>
      <c r="Q27" s="195" t="str">
        <f t="shared" si="4"/>
        <v/>
      </c>
      <c r="R27" s="226" t="str">
        <f t="shared" si="5"/>
        <v/>
      </c>
      <c r="S27" s="189"/>
      <c r="T27" s="199" t="str">
        <f t="shared" si="6"/>
        <v/>
      </c>
      <c r="U27" s="200" t="str">
        <f t="shared" si="7"/>
        <v/>
      </c>
      <c r="V27" s="133"/>
      <c r="W27" s="233" t="str">
        <f t="shared" si="8"/>
        <v/>
      </c>
      <c r="X27" s="133"/>
      <c r="Y27" s="233" t="str">
        <f t="shared" si="9"/>
        <v/>
      </c>
      <c r="Z27" s="118" t="str">
        <f t="shared" si="10"/>
        <v/>
      </c>
      <c r="AA27" s="227"/>
      <c r="AB27" s="29"/>
      <c r="AC27" s="228" t="str">
        <f t="shared" si="11"/>
        <v/>
      </c>
      <c r="AD27" s="31" t="str">
        <f t="shared" si="12"/>
        <v/>
      </c>
    </row>
    <row r="28" spans="1:30" ht="30" customHeight="1" thickTop="1" thickBot="1">
      <c r="A28" s="189"/>
      <c r="B28" s="189"/>
      <c r="C28" s="189"/>
      <c r="D28" s="190" t="str">
        <f t="shared" si="0"/>
        <v/>
      </c>
      <c r="E28" s="191"/>
      <c r="F28" s="192"/>
      <c r="G28" s="193"/>
      <c r="H28" s="193"/>
      <c r="I28" s="194"/>
      <c r="J28" s="195" t="str">
        <f t="shared" si="1"/>
        <v/>
      </c>
      <c r="K28" s="196" t="str">
        <f t="shared" si="2"/>
        <v/>
      </c>
      <c r="L28" s="190" t="str">
        <f t="shared" si="3"/>
        <v/>
      </c>
      <c r="M28" s="191"/>
      <c r="N28" s="193"/>
      <c r="O28" s="193"/>
      <c r="P28" s="193"/>
      <c r="Q28" s="195" t="str">
        <f t="shared" si="4"/>
        <v/>
      </c>
      <c r="R28" s="226" t="str">
        <f t="shared" si="5"/>
        <v/>
      </c>
      <c r="S28" s="189"/>
      <c r="T28" s="199" t="str">
        <f t="shared" si="6"/>
        <v/>
      </c>
      <c r="U28" s="200" t="str">
        <f t="shared" si="7"/>
        <v/>
      </c>
      <c r="V28" s="133"/>
      <c r="W28" s="233" t="str">
        <f t="shared" si="8"/>
        <v/>
      </c>
      <c r="X28" s="133"/>
      <c r="Y28" s="233" t="str">
        <f t="shared" si="9"/>
        <v/>
      </c>
      <c r="Z28" s="118" t="str">
        <f t="shared" si="10"/>
        <v/>
      </c>
      <c r="AA28" s="227"/>
      <c r="AB28" s="29"/>
      <c r="AC28" s="228" t="str">
        <f t="shared" si="11"/>
        <v/>
      </c>
      <c r="AD28" s="31" t="str">
        <f t="shared" si="12"/>
        <v/>
      </c>
    </row>
    <row r="29" spans="1:30" ht="30" customHeight="1" thickTop="1" thickBot="1">
      <c r="A29" s="189"/>
      <c r="B29" s="189"/>
      <c r="C29" s="189"/>
      <c r="D29" s="190" t="str">
        <f t="shared" si="0"/>
        <v/>
      </c>
      <c r="E29" s="191"/>
      <c r="F29" s="192"/>
      <c r="G29" s="193"/>
      <c r="H29" s="193"/>
      <c r="I29" s="194"/>
      <c r="J29" s="195" t="str">
        <f t="shared" si="1"/>
        <v/>
      </c>
      <c r="K29" s="196" t="str">
        <f t="shared" si="2"/>
        <v/>
      </c>
      <c r="L29" s="190" t="str">
        <f t="shared" si="3"/>
        <v/>
      </c>
      <c r="M29" s="191"/>
      <c r="N29" s="193"/>
      <c r="O29" s="193"/>
      <c r="P29" s="193"/>
      <c r="Q29" s="195" t="str">
        <f t="shared" si="4"/>
        <v/>
      </c>
      <c r="R29" s="226" t="str">
        <f t="shared" si="5"/>
        <v/>
      </c>
      <c r="S29" s="189"/>
      <c r="T29" s="199" t="str">
        <f t="shared" si="6"/>
        <v/>
      </c>
      <c r="U29" s="200" t="str">
        <f t="shared" si="7"/>
        <v/>
      </c>
      <c r="V29" s="133"/>
      <c r="W29" s="233" t="str">
        <f t="shared" si="8"/>
        <v/>
      </c>
      <c r="X29" s="133"/>
      <c r="Y29" s="233" t="str">
        <f t="shared" si="9"/>
        <v/>
      </c>
      <c r="Z29" s="118" t="str">
        <f t="shared" si="10"/>
        <v/>
      </c>
      <c r="AA29" s="227"/>
      <c r="AB29" s="29"/>
      <c r="AC29" s="228" t="str">
        <f t="shared" si="11"/>
        <v/>
      </c>
      <c r="AD29" s="31" t="str">
        <f t="shared" si="12"/>
        <v/>
      </c>
    </row>
    <row r="30" spans="1:30" ht="30" customHeight="1" thickTop="1" thickBot="1">
      <c r="A30" s="189"/>
      <c r="B30" s="189"/>
      <c r="C30" s="189"/>
      <c r="D30" s="190" t="str">
        <f t="shared" si="0"/>
        <v/>
      </c>
      <c r="E30" s="191"/>
      <c r="F30" s="192"/>
      <c r="G30" s="193"/>
      <c r="H30" s="193"/>
      <c r="I30" s="194"/>
      <c r="J30" s="195" t="str">
        <f t="shared" si="1"/>
        <v/>
      </c>
      <c r="K30" s="196" t="str">
        <f t="shared" si="2"/>
        <v/>
      </c>
      <c r="L30" s="190" t="str">
        <f t="shared" si="3"/>
        <v/>
      </c>
      <c r="M30" s="191"/>
      <c r="N30" s="193"/>
      <c r="O30" s="193"/>
      <c r="P30" s="193"/>
      <c r="Q30" s="195" t="str">
        <f t="shared" si="4"/>
        <v/>
      </c>
      <c r="R30" s="226" t="str">
        <f t="shared" si="5"/>
        <v/>
      </c>
      <c r="S30" s="189"/>
      <c r="T30" s="199" t="str">
        <f t="shared" si="6"/>
        <v/>
      </c>
      <c r="U30" s="200" t="str">
        <f t="shared" si="7"/>
        <v/>
      </c>
      <c r="V30" s="133"/>
      <c r="W30" s="233" t="str">
        <f t="shared" si="8"/>
        <v/>
      </c>
      <c r="X30" s="133"/>
      <c r="Y30" s="233" t="str">
        <f t="shared" si="9"/>
        <v/>
      </c>
      <c r="Z30" s="118" t="str">
        <f t="shared" si="10"/>
        <v/>
      </c>
      <c r="AA30" s="227"/>
      <c r="AB30" s="29"/>
      <c r="AC30" s="228" t="str">
        <f t="shared" si="11"/>
        <v/>
      </c>
      <c r="AD30" s="31" t="str">
        <f t="shared" si="12"/>
        <v/>
      </c>
    </row>
    <row r="31" spans="1:30" ht="30" customHeight="1" thickTop="1" thickBot="1">
      <c r="A31" s="189"/>
      <c r="B31" s="189"/>
      <c r="C31" s="189"/>
      <c r="D31" s="190" t="str">
        <f t="shared" si="0"/>
        <v/>
      </c>
      <c r="E31" s="191"/>
      <c r="F31" s="192"/>
      <c r="G31" s="193"/>
      <c r="H31" s="193"/>
      <c r="I31" s="194"/>
      <c r="J31" s="195" t="str">
        <f t="shared" si="1"/>
        <v/>
      </c>
      <c r="K31" s="196" t="str">
        <f t="shared" si="2"/>
        <v/>
      </c>
      <c r="L31" s="190" t="str">
        <f t="shared" si="3"/>
        <v/>
      </c>
      <c r="M31" s="191"/>
      <c r="N31" s="193"/>
      <c r="O31" s="193"/>
      <c r="P31" s="193"/>
      <c r="Q31" s="195" t="str">
        <f t="shared" si="4"/>
        <v/>
      </c>
      <c r="R31" s="226" t="str">
        <f t="shared" si="5"/>
        <v/>
      </c>
      <c r="S31" s="189"/>
      <c r="T31" s="199" t="str">
        <f t="shared" si="6"/>
        <v/>
      </c>
      <c r="U31" s="200" t="str">
        <f t="shared" si="7"/>
        <v/>
      </c>
      <c r="V31" s="133"/>
      <c r="W31" s="233" t="str">
        <f t="shared" si="8"/>
        <v/>
      </c>
      <c r="X31" s="133"/>
      <c r="Y31" s="233" t="str">
        <f t="shared" si="9"/>
        <v/>
      </c>
      <c r="Z31" s="118" t="str">
        <f t="shared" si="10"/>
        <v/>
      </c>
      <c r="AA31" s="227"/>
      <c r="AB31" s="29"/>
      <c r="AC31" s="228" t="str">
        <f t="shared" si="11"/>
        <v/>
      </c>
      <c r="AD31" s="31" t="str">
        <f t="shared" si="12"/>
        <v/>
      </c>
    </row>
    <row r="32" spans="1:30" ht="30" customHeight="1" thickTop="1" thickBot="1">
      <c r="A32" s="189"/>
      <c r="B32" s="189"/>
      <c r="C32" s="189"/>
      <c r="D32" s="190" t="str">
        <f t="shared" si="0"/>
        <v/>
      </c>
      <c r="E32" s="191"/>
      <c r="F32" s="192"/>
      <c r="G32" s="193"/>
      <c r="H32" s="193"/>
      <c r="I32" s="194"/>
      <c r="J32" s="195" t="str">
        <f t="shared" si="1"/>
        <v/>
      </c>
      <c r="K32" s="196" t="str">
        <f t="shared" si="2"/>
        <v/>
      </c>
      <c r="L32" s="190" t="str">
        <f t="shared" si="3"/>
        <v/>
      </c>
      <c r="M32" s="191"/>
      <c r="N32" s="193"/>
      <c r="O32" s="193"/>
      <c r="P32" s="193"/>
      <c r="Q32" s="195" t="str">
        <f t="shared" si="4"/>
        <v/>
      </c>
      <c r="R32" s="226" t="str">
        <f t="shared" si="5"/>
        <v/>
      </c>
      <c r="S32" s="189"/>
      <c r="T32" s="199" t="str">
        <f t="shared" si="6"/>
        <v/>
      </c>
      <c r="U32" s="200" t="str">
        <f t="shared" si="7"/>
        <v/>
      </c>
      <c r="V32" s="133"/>
      <c r="W32" s="233" t="str">
        <f t="shared" si="8"/>
        <v/>
      </c>
      <c r="X32" s="133"/>
      <c r="Y32" s="233" t="str">
        <f t="shared" si="9"/>
        <v/>
      </c>
      <c r="Z32" s="118" t="str">
        <f t="shared" si="10"/>
        <v/>
      </c>
      <c r="AA32" s="227"/>
      <c r="AB32" s="29"/>
      <c r="AC32" s="228" t="str">
        <f t="shared" si="11"/>
        <v/>
      </c>
      <c r="AD32" s="31" t="str">
        <f t="shared" si="12"/>
        <v/>
      </c>
    </row>
    <row r="33" spans="1:30" ht="30" customHeight="1" thickTop="1" thickBot="1">
      <c r="A33" s="189"/>
      <c r="B33" s="189"/>
      <c r="C33" s="189"/>
      <c r="D33" s="190" t="str">
        <f t="shared" si="0"/>
        <v/>
      </c>
      <c r="E33" s="191"/>
      <c r="F33" s="192"/>
      <c r="G33" s="193"/>
      <c r="H33" s="193"/>
      <c r="I33" s="194"/>
      <c r="J33" s="195" t="str">
        <f t="shared" si="1"/>
        <v/>
      </c>
      <c r="K33" s="196" t="str">
        <f t="shared" si="2"/>
        <v/>
      </c>
      <c r="L33" s="190" t="str">
        <f t="shared" si="3"/>
        <v/>
      </c>
      <c r="M33" s="191"/>
      <c r="N33" s="193"/>
      <c r="O33" s="193"/>
      <c r="P33" s="193"/>
      <c r="Q33" s="195" t="str">
        <f t="shared" si="4"/>
        <v/>
      </c>
      <c r="R33" s="226" t="str">
        <f t="shared" si="5"/>
        <v/>
      </c>
      <c r="S33" s="189"/>
      <c r="T33" s="199" t="str">
        <f t="shared" si="6"/>
        <v/>
      </c>
      <c r="U33" s="200" t="str">
        <f t="shared" si="7"/>
        <v/>
      </c>
      <c r="V33" s="133"/>
      <c r="W33" s="233" t="str">
        <f t="shared" si="8"/>
        <v/>
      </c>
      <c r="X33" s="133"/>
      <c r="Y33" s="233" t="str">
        <f t="shared" si="9"/>
        <v/>
      </c>
      <c r="Z33" s="118" t="str">
        <f t="shared" si="10"/>
        <v/>
      </c>
      <c r="AA33" s="227"/>
      <c r="AB33" s="29"/>
      <c r="AC33" s="228" t="str">
        <f t="shared" si="11"/>
        <v/>
      </c>
      <c r="AD33" s="31" t="str">
        <f t="shared" si="12"/>
        <v/>
      </c>
    </row>
    <row r="34" spans="1:30" ht="30" customHeight="1" thickTop="1" thickBot="1">
      <c r="A34" s="189"/>
      <c r="B34" s="189"/>
      <c r="C34" s="189"/>
      <c r="D34" s="190" t="str">
        <f t="shared" si="0"/>
        <v/>
      </c>
      <c r="E34" s="191"/>
      <c r="F34" s="192"/>
      <c r="G34" s="193"/>
      <c r="H34" s="193"/>
      <c r="I34" s="194"/>
      <c r="J34" s="195" t="str">
        <f t="shared" si="1"/>
        <v/>
      </c>
      <c r="K34" s="196" t="str">
        <f t="shared" si="2"/>
        <v/>
      </c>
      <c r="L34" s="190" t="str">
        <f t="shared" si="3"/>
        <v/>
      </c>
      <c r="M34" s="191"/>
      <c r="N34" s="193"/>
      <c r="O34" s="193"/>
      <c r="P34" s="193"/>
      <c r="Q34" s="195" t="str">
        <f t="shared" si="4"/>
        <v/>
      </c>
      <c r="R34" s="226" t="str">
        <f t="shared" si="5"/>
        <v/>
      </c>
      <c r="S34" s="189"/>
      <c r="T34" s="199" t="str">
        <f t="shared" si="6"/>
        <v/>
      </c>
      <c r="U34" s="200" t="str">
        <f t="shared" si="7"/>
        <v/>
      </c>
      <c r="V34" s="133"/>
      <c r="W34" s="233" t="str">
        <f t="shared" si="8"/>
        <v/>
      </c>
      <c r="X34" s="133"/>
      <c r="Y34" s="233" t="str">
        <f t="shared" si="9"/>
        <v/>
      </c>
      <c r="Z34" s="118" t="str">
        <f t="shared" si="10"/>
        <v/>
      </c>
      <c r="AA34" s="227"/>
      <c r="AB34" s="29"/>
      <c r="AC34" s="228" t="str">
        <f t="shared" si="11"/>
        <v/>
      </c>
      <c r="AD34" s="31" t="str">
        <f t="shared" si="12"/>
        <v/>
      </c>
    </row>
    <row r="35" spans="1:30" ht="30" customHeight="1" thickTop="1" thickBot="1">
      <c r="A35" s="189"/>
      <c r="B35" s="189"/>
      <c r="C35" s="189"/>
      <c r="D35" s="190" t="str">
        <f t="shared" si="0"/>
        <v/>
      </c>
      <c r="E35" s="191"/>
      <c r="F35" s="192"/>
      <c r="G35" s="193"/>
      <c r="H35" s="193"/>
      <c r="I35" s="194"/>
      <c r="J35" s="195" t="str">
        <f t="shared" si="1"/>
        <v/>
      </c>
      <c r="K35" s="196" t="str">
        <f t="shared" si="2"/>
        <v/>
      </c>
      <c r="L35" s="190" t="str">
        <f t="shared" si="3"/>
        <v/>
      </c>
      <c r="M35" s="191"/>
      <c r="N35" s="193"/>
      <c r="O35" s="193"/>
      <c r="P35" s="193"/>
      <c r="Q35" s="195" t="str">
        <f t="shared" si="4"/>
        <v/>
      </c>
      <c r="R35" s="226" t="str">
        <f t="shared" si="5"/>
        <v/>
      </c>
      <c r="S35" s="189"/>
      <c r="T35" s="199" t="str">
        <f t="shared" si="6"/>
        <v/>
      </c>
      <c r="U35" s="200" t="str">
        <f t="shared" si="7"/>
        <v/>
      </c>
      <c r="V35" s="133"/>
      <c r="W35" s="233" t="str">
        <f t="shared" si="8"/>
        <v/>
      </c>
      <c r="X35" s="133"/>
      <c r="Y35" s="233" t="str">
        <f t="shared" si="9"/>
        <v/>
      </c>
      <c r="Z35" s="118" t="str">
        <f t="shared" si="10"/>
        <v/>
      </c>
      <c r="AA35" s="227"/>
      <c r="AB35" s="29"/>
      <c r="AC35" s="228" t="str">
        <f t="shared" si="11"/>
        <v/>
      </c>
      <c r="AD35" s="31" t="str">
        <f t="shared" si="12"/>
        <v/>
      </c>
    </row>
    <row r="36" spans="1:30" ht="30" customHeight="1" thickTop="1" thickBot="1">
      <c r="A36" s="189"/>
      <c r="B36" s="189"/>
      <c r="C36" s="189"/>
      <c r="D36" s="190" t="str">
        <f t="shared" si="0"/>
        <v/>
      </c>
      <c r="E36" s="191"/>
      <c r="F36" s="192"/>
      <c r="G36" s="193"/>
      <c r="H36" s="193"/>
      <c r="I36" s="194"/>
      <c r="J36" s="195" t="str">
        <f t="shared" si="1"/>
        <v/>
      </c>
      <c r="K36" s="196" t="str">
        <f t="shared" si="2"/>
        <v/>
      </c>
      <c r="L36" s="190" t="str">
        <f t="shared" si="3"/>
        <v/>
      </c>
      <c r="M36" s="191"/>
      <c r="N36" s="193"/>
      <c r="O36" s="193"/>
      <c r="P36" s="193"/>
      <c r="Q36" s="195" t="str">
        <f t="shared" si="4"/>
        <v/>
      </c>
      <c r="R36" s="226" t="str">
        <f t="shared" si="5"/>
        <v/>
      </c>
      <c r="S36" s="189"/>
      <c r="T36" s="199" t="str">
        <f t="shared" si="6"/>
        <v/>
      </c>
      <c r="U36" s="200" t="str">
        <f t="shared" si="7"/>
        <v/>
      </c>
      <c r="V36" s="133"/>
      <c r="W36" s="233" t="str">
        <f t="shared" si="8"/>
        <v/>
      </c>
      <c r="X36" s="133"/>
      <c r="Y36" s="233" t="str">
        <f t="shared" si="9"/>
        <v/>
      </c>
      <c r="Z36" s="118" t="str">
        <f t="shared" si="10"/>
        <v/>
      </c>
      <c r="AA36" s="227"/>
      <c r="AB36" s="29"/>
      <c r="AC36" s="228" t="str">
        <f t="shared" si="11"/>
        <v/>
      </c>
      <c r="AD36" s="31" t="str">
        <f t="shared" si="12"/>
        <v/>
      </c>
    </row>
    <row r="37" spans="1:30" ht="30" customHeight="1" thickTop="1" thickBot="1">
      <c r="A37" s="189"/>
      <c r="B37" s="189"/>
      <c r="C37" s="189"/>
      <c r="D37" s="190" t="str">
        <f t="shared" si="0"/>
        <v/>
      </c>
      <c r="E37" s="191"/>
      <c r="F37" s="192"/>
      <c r="G37" s="193"/>
      <c r="H37" s="193"/>
      <c r="I37" s="194"/>
      <c r="J37" s="195" t="str">
        <f t="shared" si="1"/>
        <v/>
      </c>
      <c r="K37" s="196" t="str">
        <f t="shared" si="2"/>
        <v/>
      </c>
      <c r="L37" s="190" t="str">
        <f t="shared" si="3"/>
        <v/>
      </c>
      <c r="M37" s="191"/>
      <c r="N37" s="193"/>
      <c r="O37" s="193"/>
      <c r="P37" s="193"/>
      <c r="Q37" s="195" t="str">
        <f t="shared" si="4"/>
        <v/>
      </c>
      <c r="R37" s="226" t="str">
        <f t="shared" si="5"/>
        <v/>
      </c>
      <c r="S37" s="189"/>
      <c r="T37" s="199" t="str">
        <f t="shared" si="6"/>
        <v/>
      </c>
      <c r="U37" s="200" t="str">
        <f t="shared" si="7"/>
        <v/>
      </c>
      <c r="V37" s="133"/>
      <c r="W37" s="233" t="str">
        <f t="shared" si="8"/>
        <v/>
      </c>
      <c r="X37" s="133"/>
      <c r="Y37" s="233" t="str">
        <f t="shared" si="9"/>
        <v/>
      </c>
      <c r="Z37" s="118" t="str">
        <f t="shared" si="10"/>
        <v/>
      </c>
      <c r="AA37" s="227"/>
      <c r="AB37" s="29"/>
      <c r="AC37" s="228" t="str">
        <f t="shared" si="11"/>
        <v/>
      </c>
      <c r="AD37" s="31" t="str">
        <f t="shared" si="12"/>
        <v/>
      </c>
    </row>
    <row r="38" spans="1:30" ht="30" customHeight="1" thickTop="1" thickBot="1">
      <c r="A38" s="189"/>
      <c r="B38" s="189"/>
      <c r="C38" s="189"/>
      <c r="D38" s="190" t="str">
        <f t="shared" si="0"/>
        <v/>
      </c>
      <c r="E38" s="191"/>
      <c r="F38" s="192"/>
      <c r="G38" s="193"/>
      <c r="H38" s="193"/>
      <c r="I38" s="194"/>
      <c r="J38" s="195" t="str">
        <f t="shared" si="1"/>
        <v/>
      </c>
      <c r="K38" s="196" t="str">
        <f t="shared" si="2"/>
        <v/>
      </c>
      <c r="L38" s="190" t="str">
        <f t="shared" si="3"/>
        <v/>
      </c>
      <c r="M38" s="191"/>
      <c r="N38" s="193"/>
      <c r="O38" s="193"/>
      <c r="P38" s="193"/>
      <c r="Q38" s="195" t="str">
        <f t="shared" si="4"/>
        <v/>
      </c>
      <c r="R38" s="226" t="str">
        <f t="shared" si="5"/>
        <v/>
      </c>
      <c r="S38" s="189"/>
      <c r="T38" s="199" t="str">
        <f t="shared" si="6"/>
        <v/>
      </c>
      <c r="U38" s="200" t="str">
        <f t="shared" si="7"/>
        <v/>
      </c>
      <c r="V38" s="133"/>
      <c r="W38" s="233" t="str">
        <f t="shared" si="8"/>
        <v/>
      </c>
      <c r="X38" s="133"/>
      <c r="Y38" s="233" t="str">
        <f t="shared" si="9"/>
        <v/>
      </c>
      <c r="Z38" s="118" t="str">
        <f t="shared" si="10"/>
        <v/>
      </c>
      <c r="AA38" s="227"/>
      <c r="AB38" s="29"/>
      <c r="AC38" s="228" t="str">
        <f t="shared" si="11"/>
        <v/>
      </c>
      <c r="AD38" s="31" t="str">
        <f t="shared" si="12"/>
        <v/>
      </c>
    </row>
    <row r="39" spans="1:30" ht="30" customHeight="1" thickTop="1" thickBot="1">
      <c r="A39" s="189"/>
      <c r="B39" s="189"/>
      <c r="C39" s="189"/>
      <c r="D39" s="190" t="str">
        <f t="shared" si="0"/>
        <v/>
      </c>
      <c r="E39" s="191"/>
      <c r="F39" s="192"/>
      <c r="G39" s="193"/>
      <c r="H39" s="193"/>
      <c r="I39" s="194"/>
      <c r="J39" s="195" t="str">
        <f t="shared" si="1"/>
        <v/>
      </c>
      <c r="K39" s="196" t="str">
        <f t="shared" si="2"/>
        <v/>
      </c>
      <c r="L39" s="190" t="str">
        <f t="shared" si="3"/>
        <v/>
      </c>
      <c r="M39" s="191"/>
      <c r="N39" s="193"/>
      <c r="O39" s="193"/>
      <c r="P39" s="193"/>
      <c r="Q39" s="195" t="str">
        <f t="shared" si="4"/>
        <v/>
      </c>
      <c r="R39" s="226" t="str">
        <f t="shared" si="5"/>
        <v/>
      </c>
      <c r="S39" s="189"/>
      <c r="T39" s="199" t="str">
        <f t="shared" si="6"/>
        <v/>
      </c>
      <c r="U39" s="200" t="str">
        <f t="shared" si="7"/>
        <v/>
      </c>
      <c r="V39" s="133"/>
      <c r="W39" s="233" t="str">
        <f t="shared" si="8"/>
        <v/>
      </c>
      <c r="X39" s="133"/>
      <c r="Y39" s="233" t="str">
        <f t="shared" si="9"/>
        <v/>
      </c>
      <c r="Z39" s="118" t="str">
        <f t="shared" si="10"/>
        <v/>
      </c>
      <c r="AA39" s="227"/>
      <c r="AB39" s="29"/>
      <c r="AC39" s="228" t="str">
        <f t="shared" si="11"/>
        <v/>
      </c>
      <c r="AD39" s="31" t="str">
        <f t="shared" si="12"/>
        <v/>
      </c>
    </row>
    <row r="40" spans="1:30" ht="30" customHeight="1" thickTop="1" thickBot="1">
      <c r="A40" s="189"/>
      <c r="B40" s="189"/>
      <c r="C40" s="189"/>
      <c r="D40" s="190" t="str">
        <f t="shared" si="0"/>
        <v/>
      </c>
      <c r="E40" s="191"/>
      <c r="F40" s="192"/>
      <c r="G40" s="193"/>
      <c r="H40" s="193"/>
      <c r="I40" s="194"/>
      <c r="J40" s="195" t="str">
        <f t="shared" si="1"/>
        <v/>
      </c>
      <c r="K40" s="196" t="str">
        <f t="shared" si="2"/>
        <v/>
      </c>
      <c r="L40" s="190" t="str">
        <f t="shared" si="3"/>
        <v/>
      </c>
      <c r="M40" s="191"/>
      <c r="N40" s="193"/>
      <c r="O40" s="193"/>
      <c r="P40" s="193"/>
      <c r="Q40" s="195" t="str">
        <f t="shared" si="4"/>
        <v/>
      </c>
      <c r="R40" s="226" t="str">
        <f t="shared" si="5"/>
        <v/>
      </c>
      <c r="S40" s="189"/>
      <c r="T40" s="199" t="str">
        <f t="shared" si="6"/>
        <v/>
      </c>
      <c r="U40" s="200" t="str">
        <f t="shared" si="7"/>
        <v/>
      </c>
      <c r="V40" s="133"/>
      <c r="W40" s="233" t="str">
        <f t="shared" si="8"/>
        <v/>
      </c>
      <c r="X40" s="133"/>
      <c r="Y40" s="233" t="str">
        <f t="shared" si="9"/>
        <v/>
      </c>
      <c r="Z40" s="118" t="str">
        <f t="shared" si="10"/>
        <v/>
      </c>
      <c r="AA40" s="227"/>
      <c r="AB40" s="29"/>
      <c r="AC40" s="228" t="str">
        <f t="shared" si="11"/>
        <v/>
      </c>
      <c r="AD40" s="31" t="str">
        <f t="shared" si="12"/>
        <v/>
      </c>
    </row>
    <row r="41" spans="1:30" ht="30" customHeight="1" thickTop="1" thickBot="1">
      <c r="A41" s="189"/>
      <c r="B41" s="189"/>
      <c r="C41" s="189"/>
      <c r="D41" s="190" t="str">
        <f t="shared" si="0"/>
        <v/>
      </c>
      <c r="E41" s="191"/>
      <c r="F41" s="192"/>
      <c r="G41" s="193"/>
      <c r="H41" s="193"/>
      <c r="I41" s="194"/>
      <c r="J41" s="195" t="str">
        <f t="shared" si="1"/>
        <v/>
      </c>
      <c r="K41" s="196" t="str">
        <f t="shared" si="2"/>
        <v/>
      </c>
      <c r="L41" s="190" t="str">
        <f t="shared" si="3"/>
        <v/>
      </c>
      <c r="M41" s="191"/>
      <c r="N41" s="193"/>
      <c r="O41" s="193"/>
      <c r="P41" s="193"/>
      <c r="Q41" s="195" t="str">
        <f t="shared" si="4"/>
        <v/>
      </c>
      <c r="R41" s="226" t="str">
        <f t="shared" si="5"/>
        <v/>
      </c>
      <c r="S41" s="189"/>
      <c r="T41" s="199" t="str">
        <f t="shared" si="6"/>
        <v/>
      </c>
      <c r="U41" s="200" t="str">
        <f t="shared" si="7"/>
        <v/>
      </c>
      <c r="V41" s="133"/>
      <c r="W41" s="233" t="str">
        <f t="shared" si="8"/>
        <v/>
      </c>
      <c r="X41" s="133"/>
      <c r="Y41" s="233" t="str">
        <f t="shared" si="9"/>
        <v/>
      </c>
      <c r="Z41" s="118" t="str">
        <f t="shared" si="10"/>
        <v/>
      </c>
      <c r="AA41" s="227"/>
      <c r="AB41" s="29"/>
      <c r="AC41" s="228" t="str">
        <f t="shared" si="11"/>
        <v/>
      </c>
      <c r="AD41" s="31" t="str">
        <f t="shared" si="12"/>
        <v/>
      </c>
    </row>
    <row r="42" spans="1:30" ht="30" customHeight="1" thickTop="1" thickBot="1">
      <c r="A42" s="189"/>
      <c r="B42" s="189"/>
      <c r="C42" s="189"/>
      <c r="D42" s="190" t="str">
        <f t="shared" si="0"/>
        <v/>
      </c>
      <c r="E42" s="191"/>
      <c r="F42" s="192"/>
      <c r="G42" s="193"/>
      <c r="H42" s="193"/>
      <c r="I42" s="194"/>
      <c r="J42" s="195" t="str">
        <f t="shared" si="1"/>
        <v/>
      </c>
      <c r="K42" s="196" t="str">
        <f t="shared" si="2"/>
        <v/>
      </c>
      <c r="L42" s="190" t="str">
        <f t="shared" si="3"/>
        <v/>
      </c>
      <c r="M42" s="191"/>
      <c r="N42" s="193"/>
      <c r="O42" s="193"/>
      <c r="P42" s="193"/>
      <c r="Q42" s="195" t="str">
        <f t="shared" si="4"/>
        <v/>
      </c>
      <c r="R42" s="226" t="str">
        <f t="shared" si="5"/>
        <v/>
      </c>
      <c r="S42" s="189"/>
      <c r="T42" s="199" t="str">
        <f t="shared" si="6"/>
        <v/>
      </c>
      <c r="U42" s="200" t="str">
        <f t="shared" si="7"/>
        <v/>
      </c>
      <c r="V42" s="133"/>
      <c r="W42" s="233" t="str">
        <f t="shared" si="8"/>
        <v/>
      </c>
      <c r="X42" s="133"/>
      <c r="Y42" s="233" t="str">
        <f t="shared" si="9"/>
        <v/>
      </c>
      <c r="Z42" s="118" t="str">
        <f t="shared" si="10"/>
        <v/>
      </c>
      <c r="AA42" s="227"/>
      <c r="AB42" s="29"/>
      <c r="AC42" s="228" t="str">
        <f t="shared" si="11"/>
        <v/>
      </c>
      <c r="AD42" s="31" t="str">
        <f t="shared" si="12"/>
        <v/>
      </c>
    </row>
    <row r="43" spans="1:30" ht="30" customHeight="1" thickTop="1" thickBot="1">
      <c r="A43" s="189"/>
      <c r="B43" s="189"/>
      <c r="C43" s="189"/>
      <c r="D43" s="190" t="str">
        <f t="shared" si="0"/>
        <v/>
      </c>
      <c r="E43" s="191"/>
      <c r="F43" s="192"/>
      <c r="G43" s="193"/>
      <c r="H43" s="193"/>
      <c r="I43" s="194"/>
      <c r="J43" s="195" t="str">
        <f t="shared" si="1"/>
        <v/>
      </c>
      <c r="K43" s="196" t="str">
        <f t="shared" si="2"/>
        <v/>
      </c>
      <c r="L43" s="190" t="str">
        <f t="shared" si="3"/>
        <v/>
      </c>
      <c r="M43" s="191"/>
      <c r="N43" s="193"/>
      <c r="O43" s="193"/>
      <c r="P43" s="193"/>
      <c r="Q43" s="195" t="str">
        <f t="shared" si="4"/>
        <v/>
      </c>
      <c r="R43" s="226" t="str">
        <f t="shared" si="5"/>
        <v/>
      </c>
      <c r="S43" s="189"/>
      <c r="T43" s="199" t="str">
        <f t="shared" si="6"/>
        <v/>
      </c>
      <c r="U43" s="200" t="str">
        <f t="shared" si="7"/>
        <v/>
      </c>
      <c r="V43" s="133"/>
      <c r="W43" s="233" t="str">
        <f t="shared" si="8"/>
        <v/>
      </c>
      <c r="X43" s="133"/>
      <c r="Y43" s="233" t="str">
        <f t="shared" si="9"/>
        <v/>
      </c>
      <c r="Z43" s="118" t="str">
        <f t="shared" si="10"/>
        <v/>
      </c>
      <c r="AA43" s="227"/>
      <c r="AB43" s="29"/>
      <c r="AC43" s="228" t="str">
        <f t="shared" si="11"/>
        <v/>
      </c>
      <c r="AD43" s="31" t="str">
        <f t="shared" si="12"/>
        <v/>
      </c>
    </row>
    <row r="44" spans="1:30" ht="30" customHeight="1" thickTop="1" thickBot="1">
      <c r="A44" s="189"/>
      <c r="B44" s="189"/>
      <c r="C44" s="189"/>
      <c r="D44" s="190" t="str">
        <f t="shared" si="0"/>
        <v/>
      </c>
      <c r="E44" s="191"/>
      <c r="F44" s="192"/>
      <c r="G44" s="193"/>
      <c r="H44" s="193"/>
      <c r="I44" s="194"/>
      <c r="J44" s="195" t="str">
        <f t="shared" si="1"/>
        <v/>
      </c>
      <c r="K44" s="196" t="str">
        <f t="shared" si="2"/>
        <v/>
      </c>
      <c r="L44" s="190" t="str">
        <f t="shared" si="3"/>
        <v/>
      </c>
      <c r="M44" s="191"/>
      <c r="N44" s="193"/>
      <c r="O44" s="193"/>
      <c r="P44" s="193"/>
      <c r="Q44" s="195" t="str">
        <f t="shared" si="4"/>
        <v/>
      </c>
      <c r="R44" s="226" t="str">
        <f t="shared" si="5"/>
        <v/>
      </c>
      <c r="S44" s="189"/>
      <c r="T44" s="199" t="str">
        <f t="shared" si="6"/>
        <v/>
      </c>
      <c r="U44" s="200" t="str">
        <f t="shared" si="7"/>
        <v/>
      </c>
      <c r="V44" s="133"/>
      <c r="W44" s="233" t="str">
        <f t="shared" si="8"/>
        <v/>
      </c>
      <c r="X44" s="133"/>
      <c r="Y44" s="233" t="str">
        <f t="shared" si="9"/>
        <v/>
      </c>
      <c r="Z44" s="118" t="str">
        <f t="shared" si="10"/>
        <v/>
      </c>
      <c r="AA44" s="227"/>
      <c r="AB44" s="29"/>
      <c r="AC44" s="228" t="str">
        <f t="shared" si="11"/>
        <v/>
      </c>
      <c r="AD44" s="31" t="str">
        <f t="shared" si="12"/>
        <v/>
      </c>
    </row>
    <row r="45" spans="1:30" ht="30" customHeight="1" thickTop="1" thickBot="1">
      <c r="A45" s="189"/>
      <c r="B45" s="189"/>
      <c r="C45" s="189"/>
      <c r="D45" s="190" t="str">
        <f t="shared" si="0"/>
        <v/>
      </c>
      <c r="E45" s="191"/>
      <c r="F45" s="192"/>
      <c r="G45" s="193"/>
      <c r="H45" s="193"/>
      <c r="I45" s="194"/>
      <c r="J45" s="195" t="str">
        <f t="shared" si="1"/>
        <v/>
      </c>
      <c r="K45" s="196" t="str">
        <f t="shared" si="2"/>
        <v/>
      </c>
      <c r="L45" s="190" t="str">
        <f t="shared" si="3"/>
        <v/>
      </c>
      <c r="M45" s="191"/>
      <c r="N45" s="193"/>
      <c r="O45" s="193"/>
      <c r="P45" s="193"/>
      <c r="Q45" s="195" t="str">
        <f t="shared" si="4"/>
        <v/>
      </c>
      <c r="R45" s="226" t="str">
        <f t="shared" si="5"/>
        <v/>
      </c>
      <c r="S45" s="189"/>
      <c r="T45" s="199" t="str">
        <f t="shared" si="6"/>
        <v/>
      </c>
      <c r="U45" s="200" t="str">
        <f t="shared" si="7"/>
        <v/>
      </c>
      <c r="V45" s="133"/>
      <c r="W45" s="233" t="str">
        <f t="shared" si="8"/>
        <v/>
      </c>
      <c r="X45" s="133"/>
      <c r="Y45" s="233" t="str">
        <f t="shared" si="9"/>
        <v/>
      </c>
      <c r="Z45" s="118" t="str">
        <f t="shared" si="10"/>
        <v/>
      </c>
      <c r="AA45" s="227"/>
      <c r="AB45" s="29"/>
      <c r="AC45" s="228" t="str">
        <f t="shared" si="11"/>
        <v/>
      </c>
      <c r="AD45" s="31" t="str">
        <f t="shared" si="12"/>
        <v/>
      </c>
    </row>
    <row r="46" spans="1:30" ht="30" customHeight="1" thickTop="1" thickBot="1">
      <c r="A46" s="189"/>
      <c r="B46" s="189"/>
      <c r="C46" s="189"/>
      <c r="D46" s="190" t="str">
        <f t="shared" si="0"/>
        <v/>
      </c>
      <c r="E46" s="191"/>
      <c r="F46" s="192"/>
      <c r="G46" s="193"/>
      <c r="H46" s="193"/>
      <c r="I46" s="194"/>
      <c r="J46" s="195" t="str">
        <f t="shared" si="1"/>
        <v/>
      </c>
      <c r="K46" s="196" t="str">
        <f t="shared" si="2"/>
        <v/>
      </c>
      <c r="L46" s="190" t="str">
        <f t="shared" si="3"/>
        <v/>
      </c>
      <c r="M46" s="191"/>
      <c r="N46" s="193"/>
      <c r="O46" s="193"/>
      <c r="P46" s="193"/>
      <c r="Q46" s="195" t="str">
        <f t="shared" si="4"/>
        <v/>
      </c>
      <c r="R46" s="226" t="str">
        <f t="shared" si="5"/>
        <v/>
      </c>
      <c r="S46" s="189"/>
      <c r="T46" s="199" t="str">
        <f t="shared" si="6"/>
        <v/>
      </c>
      <c r="U46" s="200" t="str">
        <f t="shared" si="7"/>
        <v/>
      </c>
      <c r="V46" s="133"/>
      <c r="W46" s="233" t="str">
        <f t="shared" si="8"/>
        <v/>
      </c>
      <c r="X46" s="133"/>
      <c r="Y46" s="233" t="str">
        <f t="shared" si="9"/>
        <v/>
      </c>
      <c r="Z46" s="118" t="str">
        <f t="shared" si="10"/>
        <v/>
      </c>
      <c r="AA46" s="227"/>
      <c r="AB46" s="29"/>
      <c r="AC46" s="228" t="str">
        <f t="shared" si="11"/>
        <v/>
      </c>
      <c r="AD46" s="31" t="str">
        <f t="shared" si="12"/>
        <v/>
      </c>
    </row>
    <row r="47" spans="1:30" ht="30" customHeight="1" thickTop="1" thickBot="1">
      <c r="A47" s="189"/>
      <c r="B47" s="189"/>
      <c r="C47" s="189"/>
      <c r="D47" s="190" t="str">
        <f t="shared" si="0"/>
        <v/>
      </c>
      <c r="E47" s="191"/>
      <c r="F47" s="192"/>
      <c r="G47" s="193"/>
      <c r="H47" s="193"/>
      <c r="I47" s="194"/>
      <c r="J47" s="195" t="str">
        <f t="shared" si="1"/>
        <v/>
      </c>
      <c r="K47" s="196" t="str">
        <f t="shared" si="2"/>
        <v/>
      </c>
      <c r="L47" s="190" t="str">
        <f t="shared" si="3"/>
        <v/>
      </c>
      <c r="M47" s="191"/>
      <c r="N47" s="193"/>
      <c r="O47" s="193"/>
      <c r="P47" s="193"/>
      <c r="Q47" s="195" t="str">
        <f t="shared" si="4"/>
        <v/>
      </c>
      <c r="R47" s="226" t="str">
        <f t="shared" si="5"/>
        <v/>
      </c>
      <c r="S47" s="189"/>
      <c r="T47" s="199" t="str">
        <f t="shared" si="6"/>
        <v/>
      </c>
      <c r="U47" s="200" t="str">
        <f t="shared" si="7"/>
        <v/>
      </c>
      <c r="V47" s="133"/>
      <c r="W47" s="233" t="str">
        <f t="shared" si="8"/>
        <v/>
      </c>
      <c r="X47" s="133"/>
      <c r="Y47" s="233" t="str">
        <f t="shared" si="9"/>
        <v/>
      </c>
      <c r="Z47" s="118" t="str">
        <f t="shared" si="10"/>
        <v/>
      </c>
      <c r="AA47" s="227"/>
      <c r="AB47" s="29"/>
      <c r="AC47" s="228" t="str">
        <f t="shared" si="11"/>
        <v/>
      </c>
      <c r="AD47" s="31" t="str">
        <f t="shared" si="12"/>
        <v/>
      </c>
    </row>
    <row r="48" spans="1:30" ht="30" customHeight="1" thickTop="1" thickBot="1">
      <c r="A48" s="189"/>
      <c r="B48" s="189"/>
      <c r="C48" s="189"/>
      <c r="D48" s="190" t="str">
        <f t="shared" si="0"/>
        <v/>
      </c>
      <c r="E48" s="191"/>
      <c r="F48" s="192"/>
      <c r="G48" s="193"/>
      <c r="H48" s="193"/>
      <c r="I48" s="194"/>
      <c r="J48" s="195" t="str">
        <f t="shared" si="1"/>
        <v/>
      </c>
      <c r="K48" s="196" t="str">
        <f t="shared" si="2"/>
        <v/>
      </c>
      <c r="L48" s="190" t="str">
        <f t="shared" si="3"/>
        <v/>
      </c>
      <c r="M48" s="191"/>
      <c r="N48" s="193"/>
      <c r="O48" s="193"/>
      <c r="P48" s="193"/>
      <c r="Q48" s="195" t="str">
        <f t="shared" si="4"/>
        <v/>
      </c>
      <c r="R48" s="226" t="str">
        <f t="shared" si="5"/>
        <v/>
      </c>
      <c r="S48" s="189"/>
      <c r="T48" s="199" t="str">
        <f t="shared" si="6"/>
        <v/>
      </c>
      <c r="U48" s="200" t="str">
        <f t="shared" si="7"/>
        <v/>
      </c>
      <c r="V48" s="133"/>
      <c r="W48" s="233" t="str">
        <f t="shared" si="8"/>
        <v/>
      </c>
      <c r="X48" s="133"/>
      <c r="Y48" s="233" t="str">
        <f t="shared" si="9"/>
        <v/>
      </c>
      <c r="Z48" s="118" t="str">
        <f t="shared" si="10"/>
        <v/>
      </c>
      <c r="AA48" s="227"/>
      <c r="AB48" s="29"/>
      <c r="AC48" s="228" t="str">
        <f t="shared" si="11"/>
        <v/>
      </c>
      <c r="AD48" s="31" t="str">
        <f t="shared" si="12"/>
        <v/>
      </c>
    </row>
    <row r="49" spans="1:30" ht="30" customHeight="1" thickTop="1" thickBot="1">
      <c r="A49" s="189"/>
      <c r="B49" s="189"/>
      <c r="C49" s="189"/>
      <c r="D49" s="190" t="str">
        <f t="shared" si="0"/>
        <v/>
      </c>
      <c r="E49" s="191"/>
      <c r="F49" s="192"/>
      <c r="G49" s="193"/>
      <c r="H49" s="193"/>
      <c r="I49" s="194"/>
      <c r="J49" s="195" t="str">
        <f t="shared" si="1"/>
        <v/>
      </c>
      <c r="K49" s="196" t="str">
        <f t="shared" si="2"/>
        <v/>
      </c>
      <c r="L49" s="190" t="str">
        <f t="shared" si="3"/>
        <v/>
      </c>
      <c r="M49" s="191"/>
      <c r="N49" s="193"/>
      <c r="O49" s="193"/>
      <c r="P49" s="193"/>
      <c r="Q49" s="195" t="str">
        <f t="shared" si="4"/>
        <v/>
      </c>
      <c r="R49" s="226" t="str">
        <f t="shared" si="5"/>
        <v/>
      </c>
      <c r="S49" s="189"/>
      <c r="T49" s="199" t="str">
        <f t="shared" si="6"/>
        <v/>
      </c>
      <c r="U49" s="200" t="str">
        <f t="shared" si="7"/>
        <v/>
      </c>
      <c r="V49" s="133"/>
      <c r="W49" s="233" t="str">
        <f t="shared" si="8"/>
        <v/>
      </c>
      <c r="X49" s="133"/>
      <c r="Y49" s="233" t="str">
        <f t="shared" si="9"/>
        <v/>
      </c>
      <c r="Z49" s="118" t="str">
        <f t="shared" si="10"/>
        <v/>
      </c>
      <c r="AA49" s="227"/>
      <c r="AB49" s="29"/>
      <c r="AC49" s="228" t="str">
        <f t="shared" si="11"/>
        <v/>
      </c>
      <c r="AD49" s="31" t="str">
        <f t="shared" si="12"/>
        <v/>
      </c>
    </row>
    <row r="50" spans="1:30" ht="30" customHeight="1" thickTop="1" thickBot="1">
      <c r="A50" s="189"/>
      <c r="B50" s="189"/>
      <c r="C50" s="189"/>
      <c r="D50" s="190" t="str">
        <f t="shared" si="0"/>
        <v/>
      </c>
      <c r="E50" s="191"/>
      <c r="F50" s="192"/>
      <c r="G50" s="193"/>
      <c r="H50" s="193"/>
      <c r="I50" s="194"/>
      <c r="J50" s="195" t="str">
        <f t="shared" si="1"/>
        <v/>
      </c>
      <c r="K50" s="196" t="str">
        <f t="shared" si="2"/>
        <v/>
      </c>
      <c r="L50" s="190" t="str">
        <f t="shared" si="3"/>
        <v/>
      </c>
      <c r="M50" s="191"/>
      <c r="N50" s="193"/>
      <c r="O50" s="193"/>
      <c r="P50" s="193"/>
      <c r="Q50" s="195" t="str">
        <f t="shared" si="4"/>
        <v/>
      </c>
      <c r="R50" s="226" t="str">
        <f t="shared" si="5"/>
        <v/>
      </c>
      <c r="S50" s="189"/>
      <c r="T50" s="199" t="str">
        <f t="shared" si="6"/>
        <v/>
      </c>
      <c r="U50" s="200" t="str">
        <f t="shared" si="7"/>
        <v/>
      </c>
      <c r="V50" s="133"/>
      <c r="W50" s="233" t="str">
        <f t="shared" si="8"/>
        <v/>
      </c>
      <c r="X50" s="133"/>
      <c r="Y50" s="233" t="str">
        <f t="shared" si="9"/>
        <v/>
      </c>
      <c r="Z50" s="118" t="str">
        <f t="shared" si="10"/>
        <v/>
      </c>
      <c r="AA50" s="227"/>
      <c r="AB50" s="29"/>
      <c r="AC50" s="228" t="str">
        <f t="shared" si="11"/>
        <v/>
      </c>
      <c r="AD50" s="31" t="str">
        <f t="shared" si="12"/>
        <v/>
      </c>
    </row>
    <row r="51" spans="1:30" ht="30" customHeight="1" thickTop="1" thickBot="1">
      <c r="A51" s="189"/>
      <c r="B51" s="189"/>
      <c r="C51" s="189"/>
      <c r="D51" s="190" t="str">
        <f t="shared" si="0"/>
        <v/>
      </c>
      <c r="E51" s="191"/>
      <c r="F51" s="192"/>
      <c r="G51" s="193"/>
      <c r="H51" s="193"/>
      <c r="I51" s="194"/>
      <c r="J51" s="195" t="str">
        <f t="shared" si="1"/>
        <v/>
      </c>
      <c r="K51" s="196" t="str">
        <f t="shared" si="2"/>
        <v/>
      </c>
      <c r="L51" s="190" t="str">
        <f t="shared" si="3"/>
        <v/>
      </c>
      <c r="M51" s="191"/>
      <c r="N51" s="193"/>
      <c r="O51" s="193"/>
      <c r="P51" s="193"/>
      <c r="Q51" s="195" t="str">
        <f t="shared" si="4"/>
        <v/>
      </c>
      <c r="R51" s="226" t="str">
        <f t="shared" si="5"/>
        <v/>
      </c>
      <c r="S51" s="189"/>
      <c r="T51" s="199" t="str">
        <f t="shared" si="6"/>
        <v/>
      </c>
      <c r="U51" s="200" t="str">
        <f t="shared" si="7"/>
        <v/>
      </c>
      <c r="V51" s="133"/>
      <c r="W51" s="233" t="str">
        <f t="shared" si="8"/>
        <v/>
      </c>
      <c r="X51" s="133"/>
      <c r="Y51" s="233" t="str">
        <f t="shared" si="9"/>
        <v/>
      </c>
      <c r="Z51" s="118" t="str">
        <f t="shared" si="10"/>
        <v/>
      </c>
      <c r="AA51" s="227"/>
      <c r="AB51" s="29"/>
      <c r="AC51" s="228" t="str">
        <f t="shared" si="11"/>
        <v/>
      </c>
      <c r="AD51" s="31" t="str">
        <f t="shared" si="12"/>
        <v/>
      </c>
    </row>
    <row r="52" spans="1:30" ht="30" customHeight="1" thickTop="1" thickBot="1">
      <c r="A52" s="189"/>
      <c r="B52" s="189"/>
      <c r="C52" s="189"/>
      <c r="D52" s="190" t="str">
        <f t="shared" si="0"/>
        <v/>
      </c>
      <c r="E52" s="191"/>
      <c r="F52" s="192"/>
      <c r="G52" s="193"/>
      <c r="H52" s="193"/>
      <c r="I52" s="194"/>
      <c r="J52" s="195" t="str">
        <f t="shared" si="1"/>
        <v/>
      </c>
      <c r="K52" s="196" t="str">
        <f t="shared" si="2"/>
        <v/>
      </c>
      <c r="L52" s="190" t="str">
        <f t="shared" si="3"/>
        <v/>
      </c>
      <c r="M52" s="191"/>
      <c r="N52" s="193"/>
      <c r="O52" s="193"/>
      <c r="P52" s="193"/>
      <c r="Q52" s="195" t="str">
        <f t="shared" si="4"/>
        <v/>
      </c>
      <c r="R52" s="226" t="str">
        <f t="shared" si="5"/>
        <v/>
      </c>
      <c r="S52" s="189"/>
      <c r="T52" s="199" t="str">
        <f t="shared" si="6"/>
        <v/>
      </c>
      <c r="U52" s="200" t="str">
        <f t="shared" si="7"/>
        <v/>
      </c>
      <c r="V52" s="133"/>
      <c r="W52" s="233" t="str">
        <f t="shared" si="8"/>
        <v/>
      </c>
      <c r="X52" s="133"/>
      <c r="Y52" s="233" t="str">
        <f t="shared" si="9"/>
        <v/>
      </c>
      <c r="Z52" s="118" t="str">
        <f t="shared" si="10"/>
        <v/>
      </c>
      <c r="AA52" s="227"/>
      <c r="AB52" s="29"/>
      <c r="AC52" s="228" t="str">
        <f t="shared" si="11"/>
        <v/>
      </c>
      <c r="AD52" s="31" t="str">
        <f t="shared" si="12"/>
        <v/>
      </c>
    </row>
    <row r="53" spans="1:30" ht="30" customHeight="1" thickTop="1" thickBot="1">
      <c r="A53" s="189"/>
      <c r="B53" s="189"/>
      <c r="C53" s="189"/>
      <c r="D53" s="190" t="str">
        <f t="shared" si="0"/>
        <v/>
      </c>
      <c r="E53" s="191"/>
      <c r="F53" s="192"/>
      <c r="G53" s="193"/>
      <c r="H53" s="193"/>
      <c r="I53" s="194"/>
      <c r="J53" s="195" t="str">
        <f t="shared" si="1"/>
        <v/>
      </c>
      <c r="K53" s="196" t="str">
        <f t="shared" si="2"/>
        <v/>
      </c>
      <c r="L53" s="190" t="str">
        <f t="shared" si="3"/>
        <v/>
      </c>
      <c r="M53" s="191"/>
      <c r="N53" s="193"/>
      <c r="O53" s="193"/>
      <c r="P53" s="193"/>
      <c r="Q53" s="195" t="str">
        <f t="shared" si="4"/>
        <v/>
      </c>
      <c r="R53" s="226" t="str">
        <f t="shared" si="5"/>
        <v/>
      </c>
      <c r="S53" s="189"/>
      <c r="T53" s="199" t="str">
        <f t="shared" si="6"/>
        <v/>
      </c>
      <c r="U53" s="200" t="str">
        <f t="shared" si="7"/>
        <v/>
      </c>
      <c r="V53" s="133"/>
      <c r="W53" s="233" t="str">
        <f t="shared" si="8"/>
        <v/>
      </c>
      <c r="X53" s="133"/>
      <c r="Y53" s="233" t="str">
        <f t="shared" si="9"/>
        <v/>
      </c>
      <c r="Z53" s="118" t="str">
        <f t="shared" si="10"/>
        <v/>
      </c>
      <c r="AA53" s="227"/>
      <c r="AB53" s="29"/>
      <c r="AC53" s="228" t="str">
        <f t="shared" si="11"/>
        <v/>
      </c>
      <c r="AD53" s="31" t="str">
        <f t="shared" si="12"/>
        <v/>
      </c>
    </row>
    <row r="54" spans="1:30" ht="30" customHeight="1" thickTop="1" thickBot="1">
      <c r="A54" s="189"/>
      <c r="B54" s="189"/>
      <c r="C54" s="189"/>
      <c r="D54" s="190" t="str">
        <f t="shared" si="0"/>
        <v/>
      </c>
      <c r="E54" s="191"/>
      <c r="F54" s="192"/>
      <c r="G54" s="193"/>
      <c r="H54" s="193"/>
      <c r="I54" s="194"/>
      <c r="J54" s="195" t="str">
        <f t="shared" si="1"/>
        <v/>
      </c>
      <c r="K54" s="196" t="str">
        <f t="shared" si="2"/>
        <v/>
      </c>
      <c r="L54" s="190" t="str">
        <f t="shared" si="3"/>
        <v/>
      </c>
      <c r="M54" s="191"/>
      <c r="N54" s="193"/>
      <c r="O54" s="193"/>
      <c r="P54" s="193"/>
      <c r="Q54" s="195" t="str">
        <f t="shared" si="4"/>
        <v/>
      </c>
      <c r="R54" s="226" t="str">
        <f t="shared" si="5"/>
        <v/>
      </c>
      <c r="S54" s="189"/>
      <c r="T54" s="199" t="str">
        <f t="shared" si="6"/>
        <v/>
      </c>
      <c r="U54" s="200" t="str">
        <f t="shared" si="7"/>
        <v/>
      </c>
      <c r="V54" s="133"/>
      <c r="W54" s="233" t="str">
        <f t="shared" si="8"/>
        <v/>
      </c>
      <c r="X54" s="133"/>
      <c r="Y54" s="233" t="str">
        <f t="shared" si="9"/>
        <v/>
      </c>
      <c r="Z54" s="118" t="str">
        <f t="shared" si="10"/>
        <v/>
      </c>
      <c r="AA54" s="227"/>
      <c r="AB54" s="29"/>
      <c r="AC54" s="228" t="str">
        <f t="shared" si="11"/>
        <v/>
      </c>
      <c r="AD54" s="31" t="str">
        <f t="shared" si="12"/>
        <v/>
      </c>
    </row>
    <row r="55" spans="1:30" ht="30" customHeight="1" thickTop="1" thickBot="1">
      <c r="A55" s="189"/>
      <c r="B55" s="189"/>
      <c r="C55" s="189"/>
      <c r="D55" s="190" t="str">
        <f t="shared" si="0"/>
        <v/>
      </c>
      <c r="E55" s="191"/>
      <c r="F55" s="192"/>
      <c r="G55" s="193"/>
      <c r="H55" s="193"/>
      <c r="I55" s="194"/>
      <c r="J55" s="195" t="str">
        <f t="shared" si="1"/>
        <v/>
      </c>
      <c r="K55" s="196" t="str">
        <f t="shared" si="2"/>
        <v/>
      </c>
      <c r="L55" s="190" t="str">
        <f t="shared" si="3"/>
        <v/>
      </c>
      <c r="M55" s="191"/>
      <c r="N55" s="193"/>
      <c r="O55" s="193"/>
      <c r="P55" s="193"/>
      <c r="Q55" s="195" t="str">
        <f t="shared" si="4"/>
        <v/>
      </c>
      <c r="R55" s="226" t="str">
        <f t="shared" si="5"/>
        <v/>
      </c>
      <c r="S55" s="189"/>
      <c r="T55" s="199" t="str">
        <f t="shared" si="6"/>
        <v/>
      </c>
      <c r="U55" s="200" t="str">
        <f t="shared" si="7"/>
        <v/>
      </c>
      <c r="V55" s="133"/>
      <c r="W55" s="233" t="str">
        <f t="shared" si="8"/>
        <v/>
      </c>
      <c r="X55" s="133"/>
      <c r="Y55" s="233" t="str">
        <f t="shared" si="9"/>
        <v/>
      </c>
      <c r="Z55" s="118" t="str">
        <f t="shared" si="10"/>
        <v/>
      </c>
      <c r="AA55" s="227"/>
      <c r="AB55" s="29"/>
      <c r="AC55" s="228" t="str">
        <f t="shared" si="11"/>
        <v/>
      </c>
      <c r="AD55" s="31" t="str">
        <f t="shared" si="12"/>
        <v/>
      </c>
    </row>
    <row r="56" spans="1:30" ht="30" customHeight="1" thickTop="1" thickBot="1">
      <c r="A56" s="189"/>
      <c r="B56" s="189"/>
      <c r="C56" s="189"/>
      <c r="D56" s="190" t="str">
        <f t="shared" si="0"/>
        <v/>
      </c>
      <c r="E56" s="191"/>
      <c r="F56" s="192"/>
      <c r="G56" s="193"/>
      <c r="H56" s="193"/>
      <c r="I56" s="194"/>
      <c r="J56" s="195" t="str">
        <f t="shared" si="1"/>
        <v/>
      </c>
      <c r="K56" s="196" t="str">
        <f t="shared" si="2"/>
        <v/>
      </c>
      <c r="L56" s="190" t="str">
        <f t="shared" si="3"/>
        <v/>
      </c>
      <c r="M56" s="191"/>
      <c r="N56" s="193"/>
      <c r="O56" s="193"/>
      <c r="P56" s="193"/>
      <c r="Q56" s="195" t="str">
        <f t="shared" si="4"/>
        <v/>
      </c>
      <c r="R56" s="226" t="str">
        <f t="shared" si="5"/>
        <v/>
      </c>
      <c r="S56" s="189"/>
      <c r="T56" s="199" t="str">
        <f t="shared" si="6"/>
        <v/>
      </c>
      <c r="U56" s="200" t="str">
        <f t="shared" si="7"/>
        <v/>
      </c>
      <c r="V56" s="133"/>
      <c r="W56" s="233" t="str">
        <f t="shared" si="8"/>
        <v/>
      </c>
      <c r="X56" s="133"/>
      <c r="Y56" s="233" t="str">
        <f t="shared" si="9"/>
        <v/>
      </c>
      <c r="Z56" s="118" t="str">
        <f t="shared" si="10"/>
        <v/>
      </c>
      <c r="AA56" s="227"/>
      <c r="AB56" s="29"/>
      <c r="AC56" s="228" t="str">
        <f t="shared" si="11"/>
        <v/>
      </c>
      <c r="AD56" s="31" t="str">
        <f t="shared" si="12"/>
        <v/>
      </c>
    </row>
    <row r="57" spans="1:30" ht="30" customHeight="1" thickTop="1" thickBot="1">
      <c r="A57" s="189"/>
      <c r="B57" s="189"/>
      <c r="C57" s="189"/>
      <c r="D57" s="190" t="str">
        <f t="shared" si="0"/>
        <v/>
      </c>
      <c r="E57" s="191"/>
      <c r="F57" s="192"/>
      <c r="G57" s="193"/>
      <c r="H57" s="193"/>
      <c r="I57" s="194"/>
      <c r="J57" s="195" t="str">
        <f t="shared" si="1"/>
        <v/>
      </c>
      <c r="K57" s="196" t="str">
        <f t="shared" si="2"/>
        <v/>
      </c>
      <c r="L57" s="190" t="str">
        <f t="shared" si="3"/>
        <v/>
      </c>
      <c r="M57" s="191"/>
      <c r="N57" s="193"/>
      <c r="O57" s="193"/>
      <c r="P57" s="193"/>
      <c r="Q57" s="195" t="str">
        <f t="shared" si="4"/>
        <v/>
      </c>
      <c r="R57" s="226" t="str">
        <f t="shared" si="5"/>
        <v/>
      </c>
      <c r="S57" s="189"/>
      <c r="T57" s="199" t="str">
        <f t="shared" si="6"/>
        <v/>
      </c>
      <c r="U57" s="200" t="str">
        <f t="shared" si="7"/>
        <v/>
      </c>
      <c r="V57" s="133"/>
      <c r="W57" s="233" t="str">
        <f t="shared" si="8"/>
        <v/>
      </c>
      <c r="X57" s="133"/>
      <c r="Y57" s="233" t="str">
        <f t="shared" si="9"/>
        <v/>
      </c>
      <c r="Z57" s="118" t="str">
        <f t="shared" si="10"/>
        <v/>
      </c>
      <c r="AA57" s="227"/>
      <c r="AB57" s="29"/>
      <c r="AC57" s="228" t="str">
        <f t="shared" si="11"/>
        <v/>
      </c>
      <c r="AD57" s="31" t="str">
        <f t="shared" si="12"/>
        <v/>
      </c>
    </row>
    <row r="58" spans="1:30" ht="30" customHeight="1" thickTop="1" thickBot="1">
      <c r="A58" s="189"/>
      <c r="B58" s="189"/>
      <c r="C58" s="189"/>
      <c r="D58" s="190" t="str">
        <f t="shared" si="0"/>
        <v/>
      </c>
      <c r="E58" s="191"/>
      <c r="F58" s="192"/>
      <c r="G58" s="193"/>
      <c r="H58" s="193"/>
      <c r="I58" s="194"/>
      <c r="J58" s="195" t="str">
        <f t="shared" si="1"/>
        <v/>
      </c>
      <c r="K58" s="196" t="str">
        <f t="shared" si="2"/>
        <v/>
      </c>
      <c r="L58" s="190" t="str">
        <f t="shared" si="3"/>
        <v/>
      </c>
      <c r="M58" s="191"/>
      <c r="N58" s="193"/>
      <c r="O58" s="193"/>
      <c r="P58" s="193"/>
      <c r="Q58" s="195" t="str">
        <f t="shared" si="4"/>
        <v/>
      </c>
      <c r="R58" s="226" t="str">
        <f t="shared" si="5"/>
        <v/>
      </c>
      <c r="S58" s="189"/>
      <c r="T58" s="199" t="str">
        <f t="shared" si="6"/>
        <v/>
      </c>
      <c r="U58" s="200" t="str">
        <f t="shared" si="7"/>
        <v/>
      </c>
      <c r="V58" s="133"/>
      <c r="W58" s="233" t="str">
        <f t="shared" si="8"/>
        <v/>
      </c>
      <c r="X58" s="133"/>
      <c r="Y58" s="233" t="str">
        <f t="shared" si="9"/>
        <v/>
      </c>
      <c r="Z58" s="118" t="str">
        <f t="shared" si="10"/>
        <v/>
      </c>
      <c r="AA58" s="227"/>
      <c r="AB58" s="29"/>
      <c r="AC58" s="228" t="str">
        <f t="shared" si="11"/>
        <v/>
      </c>
      <c r="AD58" s="31" t="str">
        <f t="shared" si="12"/>
        <v/>
      </c>
    </row>
    <row r="59" spans="1:30" ht="30" customHeight="1" thickTop="1" thickBot="1">
      <c r="A59" s="189"/>
      <c r="B59" s="189"/>
      <c r="C59" s="189"/>
      <c r="D59" s="190" t="str">
        <f t="shared" si="0"/>
        <v/>
      </c>
      <c r="E59" s="191"/>
      <c r="F59" s="192"/>
      <c r="G59" s="193"/>
      <c r="H59" s="193"/>
      <c r="I59" s="194"/>
      <c r="J59" s="195" t="str">
        <f t="shared" si="1"/>
        <v/>
      </c>
      <c r="K59" s="196" t="str">
        <f t="shared" si="2"/>
        <v/>
      </c>
      <c r="L59" s="190" t="str">
        <f t="shared" si="3"/>
        <v/>
      </c>
      <c r="M59" s="191"/>
      <c r="N59" s="193"/>
      <c r="O59" s="193"/>
      <c r="P59" s="193"/>
      <c r="Q59" s="195" t="str">
        <f t="shared" si="4"/>
        <v/>
      </c>
      <c r="R59" s="226" t="str">
        <f t="shared" si="5"/>
        <v/>
      </c>
      <c r="S59" s="189"/>
      <c r="T59" s="199" t="str">
        <f t="shared" si="6"/>
        <v/>
      </c>
      <c r="U59" s="200" t="str">
        <f t="shared" si="7"/>
        <v/>
      </c>
      <c r="V59" s="133"/>
      <c r="W59" s="233" t="str">
        <f t="shared" si="8"/>
        <v/>
      </c>
      <c r="X59" s="133"/>
      <c r="Y59" s="233" t="str">
        <f t="shared" si="9"/>
        <v/>
      </c>
      <c r="Z59" s="118" t="str">
        <f t="shared" si="10"/>
        <v/>
      </c>
      <c r="AA59" s="227"/>
      <c r="AB59" s="29"/>
      <c r="AC59" s="228" t="str">
        <f t="shared" si="11"/>
        <v/>
      </c>
      <c r="AD59" s="31" t="str">
        <f t="shared" si="12"/>
        <v/>
      </c>
    </row>
    <row r="60" spans="1:30" ht="30" customHeight="1" thickTop="1" thickBot="1">
      <c r="A60" s="189"/>
      <c r="B60" s="189"/>
      <c r="C60" s="189"/>
      <c r="D60" s="190" t="str">
        <f t="shared" si="0"/>
        <v/>
      </c>
      <c r="E60" s="191"/>
      <c r="F60" s="192"/>
      <c r="G60" s="193"/>
      <c r="H60" s="193"/>
      <c r="I60" s="194"/>
      <c r="J60" s="195" t="str">
        <f t="shared" si="1"/>
        <v/>
      </c>
      <c r="K60" s="196" t="str">
        <f t="shared" si="2"/>
        <v/>
      </c>
      <c r="L60" s="190" t="str">
        <f t="shared" si="3"/>
        <v/>
      </c>
      <c r="M60" s="191"/>
      <c r="N60" s="193"/>
      <c r="O60" s="193"/>
      <c r="P60" s="193"/>
      <c r="Q60" s="195" t="str">
        <f t="shared" si="4"/>
        <v/>
      </c>
      <c r="R60" s="226" t="str">
        <f t="shared" si="5"/>
        <v/>
      </c>
      <c r="S60" s="189"/>
      <c r="T60" s="199" t="str">
        <f t="shared" si="6"/>
        <v/>
      </c>
      <c r="U60" s="200" t="str">
        <f t="shared" si="7"/>
        <v/>
      </c>
      <c r="V60" s="133"/>
      <c r="W60" s="233" t="str">
        <f t="shared" si="8"/>
        <v/>
      </c>
      <c r="X60" s="133"/>
      <c r="Y60" s="233" t="str">
        <f t="shared" si="9"/>
        <v/>
      </c>
      <c r="Z60" s="118" t="str">
        <f t="shared" si="10"/>
        <v/>
      </c>
      <c r="AA60" s="227"/>
      <c r="AB60" s="29"/>
      <c r="AC60" s="228" t="str">
        <f t="shared" si="11"/>
        <v/>
      </c>
      <c r="AD60" s="31" t="str">
        <f t="shared" si="12"/>
        <v/>
      </c>
    </row>
    <row r="61" spans="1:30" ht="30" customHeight="1" thickTop="1" thickBot="1">
      <c r="A61" s="189"/>
      <c r="B61" s="189"/>
      <c r="C61" s="189"/>
      <c r="D61" s="190" t="str">
        <f t="shared" si="0"/>
        <v/>
      </c>
      <c r="E61" s="191"/>
      <c r="F61" s="192"/>
      <c r="G61" s="193"/>
      <c r="H61" s="193"/>
      <c r="I61" s="194"/>
      <c r="J61" s="195" t="str">
        <f t="shared" si="1"/>
        <v/>
      </c>
      <c r="K61" s="196" t="str">
        <f t="shared" si="2"/>
        <v/>
      </c>
      <c r="L61" s="190" t="str">
        <f t="shared" si="3"/>
        <v/>
      </c>
      <c r="M61" s="191"/>
      <c r="N61" s="193"/>
      <c r="O61" s="193"/>
      <c r="P61" s="193"/>
      <c r="Q61" s="195" t="str">
        <f t="shared" si="4"/>
        <v/>
      </c>
      <c r="R61" s="226" t="str">
        <f t="shared" si="5"/>
        <v/>
      </c>
      <c r="S61" s="189"/>
      <c r="T61" s="199" t="str">
        <f t="shared" si="6"/>
        <v/>
      </c>
      <c r="U61" s="200" t="str">
        <f t="shared" si="7"/>
        <v/>
      </c>
      <c r="V61" s="133"/>
      <c r="W61" s="233" t="str">
        <f t="shared" si="8"/>
        <v/>
      </c>
      <c r="X61" s="133"/>
      <c r="Y61" s="233" t="str">
        <f t="shared" si="9"/>
        <v/>
      </c>
      <c r="Z61" s="118" t="str">
        <f t="shared" si="10"/>
        <v/>
      </c>
      <c r="AA61" s="227"/>
      <c r="AB61" s="29"/>
      <c r="AC61" s="228" t="str">
        <f t="shared" si="11"/>
        <v/>
      </c>
      <c r="AD61" s="31" t="str">
        <f t="shared" si="12"/>
        <v/>
      </c>
    </row>
    <row r="62" spans="1:30" ht="30" customHeight="1" thickTop="1" thickBot="1">
      <c r="A62" s="189"/>
      <c r="B62" s="189"/>
      <c r="C62" s="189"/>
      <c r="D62" s="190" t="str">
        <f t="shared" si="0"/>
        <v/>
      </c>
      <c r="E62" s="191"/>
      <c r="F62" s="192"/>
      <c r="G62" s="193"/>
      <c r="H62" s="193"/>
      <c r="I62" s="194"/>
      <c r="J62" s="195" t="str">
        <f t="shared" si="1"/>
        <v/>
      </c>
      <c r="K62" s="196" t="str">
        <f t="shared" si="2"/>
        <v/>
      </c>
      <c r="L62" s="190" t="str">
        <f t="shared" si="3"/>
        <v/>
      </c>
      <c r="M62" s="191"/>
      <c r="N62" s="193"/>
      <c r="O62" s="193"/>
      <c r="P62" s="193"/>
      <c r="Q62" s="195" t="str">
        <f t="shared" si="4"/>
        <v/>
      </c>
      <c r="R62" s="226" t="str">
        <f t="shared" si="5"/>
        <v/>
      </c>
      <c r="S62" s="189"/>
      <c r="T62" s="199" t="str">
        <f t="shared" si="6"/>
        <v/>
      </c>
      <c r="U62" s="200" t="str">
        <f t="shared" si="7"/>
        <v/>
      </c>
      <c r="V62" s="133"/>
      <c r="W62" s="233" t="str">
        <f t="shared" si="8"/>
        <v/>
      </c>
      <c r="X62" s="133"/>
      <c r="Y62" s="233" t="str">
        <f t="shared" si="9"/>
        <v/>
      </c>
      <c r="Z62" s="118" t="str">
        <f t="shared" si="10"/>
        <v/>
      </c>
      <c r="AA62" s="227"/>
      <c r="AB62" s="29"/>
      <c r="AC62" s="228" t="str">
        <f t="shared" si="11"/>
        <v/>
      </c>
      <c r="AD62" s="31" t="str">
        <f t="shared" si="12"/>
        <v/>
      </c>
    </row>
    <row r="63" spans="1:30" ht="30" customHeight="1" thickTop="1" thickBot="1">
      <c r="A63" s="189"/>
      <c r="B63" s="189"/>
      <c r="C63" s="189"/>
      <c r="D63" s="190" t="str">
        <f t="shared" si="0"/>
        <v/>
      </c>
      <c r="E63" s="191"/>
      <c r="F63" s="192"/>
      <c r="G63" s="193"/>
      <c r="H63" s="193"/>
      <c r="I63" s="194"/>
      <c r="J63" s="195" t="str">
        <f t="shared" si="1"/>
        <v/>
      </c>
      <c r="K63" s="196" t="str">
        <f t="shared" si="2"/>
        <v/>
      </c>
      <c r="L63" s="190" t="str">
        <f t="shared" si="3"/>
        <v/>
      </c>
      <c r="M63" s="191"/>
      <c r="N63" s="193"/>
      <c r="O63" s="193"/>
      <c r="P63" s="193"/>
      <c r="Q63" s="195" t="str">
        <f t="shared" si="4"/>
        <v/>
      </c>
      <c r="R63" s="226" t="str">
        <f t="shared" si="5"/>
        <v/>
      </c>
      <c r="S63" s="189"/>
      <c r="T63" s="199" t="str">
        <f t="shared" si="6"/>
        <v/>
      </c>
      <c r="U63" s="200" t="str">
        <f t="shared" si="7"/>
        <v/>
      </c>
      <c r="V63" s="133"/>
      <c r="W63" s="233" t="str">
        <f t="shared" si="8"/>
        <v/>
      </c>
      <c r="X63" s="133"/>
      <c r="Y63" s="233" t="str">
        <f t="shared" si="9"/>
        <v/>
      </c>
      <c r="Z63" s="118" t="str">
        <f t="shared" si="10"/>
        <v/>
      </c>
      <c r="AA63" s="227"/>
      <c r="AB63" s="29"/>
      <c r="AC63" s="228" t="str">
        <f t="shared" si="11"/>
        <v/>
      </c>
      <c r="AD63" s="31" t="str">
        <f t="shared" si="12"/>
        <v/>
      </c>
    </row>
    <row r="64" spans="1:30" ht="30" customHeight="1" thickTop="1" thickBot="1">
      <c r="A64" s="189"/>
      <c r="B64" s="189"/>
      <c r="C64" s="189"/>
      <c r="D64" s="190" t="str">
        <f t="shared" si="0"/>
        <v/>
      </c>
      <c r="E64" s="191"/>
      <c r="F64" s="192"/>
      <c r="G64" s="193"/>
      <c r="H64" s="193"/>
      <c r="I64" s="194"/>
      <c r="J64" s="195" t="str">
        <f t="shared" si="1"/>
        <v/>
      </c>
      <c r="K64" s="196" t="str">
        <f t="shared" si="2"/>
        <v/>
      </c>
      <c r="L64" s="190" t="str">
        <f t="shared" si="3"/>
        <v/>
      </c>
      <c r="M64" s="191"/>
      <c r="N64" s="193"/>
      <c r="O64" s="193"/>
      <c r="P64" s="193"/>
      <c r="Q64" s="195" t="str">
        <f t="shared" si="4"/>
        <v/>
      </c>
      <c r="R64" s="226" t="str">
        <f t="shared" si="5"/>
        <v/>
      </c>
      <c r="S64" s="189"/>
      <c r="T64" s="199" t="str">
        <f t="shared" si="6"/>
        <v/>
      </c>
      <c r="U64" s="200" t="str">
        <f t="shared" si="7"/>
        <v/>
      </c>
      <c r="V64" s="133"/>
      <c r="W64" s="233" t="str">
        <f t="shared" si="8"/>
        <v/>
      </c>
      <c r="X64" s="133"/>
      <c r="Y64" s="233" t="str">
        <f t="shared" si="9"/>
        <v/>
      </c>
      <c r="Z64" s="118" t="str">
        <f t="shared" si="10"/>
        <v/>
      </c>
      <c r="AA64" s="227"/>
      <c r="AB64" s="29"/>
      <c r="AC64" s="228" t="str">
        <f t="shared" si="11"/>
        <v/>
      </c>
      <c r="AD64" s="31" t="str">
        <f t="shared" si="12"/>
        <v/>
      </c>
    </row>
    <row r="65" spans="1:30" ht="30" customHeight="1" thickTop="1" thickBot="1">
      <c r="A65" s="189"/>
      <c r="B65" s="189"/>
      <c r="C65" s="189"/>
      <c r="D65" s="190" t="str">
        <f t="shared" si="0"/>
        <v/>
      </c>
      <c r="E65" s="191"/>
      <c r="F65" s="192"/>
      <c r="G65" s="193"/>
      <c r="H65" s="193"/>
      <c r="I65" s="194"/>
      <c r="J65" s="195" t="str">
        <f t="shared" si="1"/>
        <v/>
      </c>
      <c r="K65" s="196" t="str">
        <f t="shared" si="2"/>
        <v/>
      </c>
      <c r="L65" s="190" t="str">
        <f t="shared" si="3"/>
        <v/>
      </c>
      <c r="M65" s="191"/>
      <c r="N65" s="193"/>
      <c r="O65" s="193"/>
      <c r="P65" s="193"/>
      <c r="Q65" s="195" t="str">
        <f t="shared" si="4"/>
        <v/>
      </c>
      <c r="R65" s="226" t="str">
        <f t="shared" si="5"/>
        <v/>
      </c>
      <c r="S65" s="189"/>
      <c r="T65" s="199" t="str">
        <f t="shared" si="6"/>
        <v/>
      </c>
      <c r="U65" s="200" t="str">
        <f t="shared" si="7"/>
        <v/>
      </c>
      <c r="V65" s="133"/>
      <c r="W65" s="233" t="str">
        <f t="shared" si="8"/>
        <v/>
      </c>
      <c r="X65" s="133"/>
      <c r="Y65" s="233" t="str">
        <f t="shared" si="9"/>
        <v/>
      </c>
      <c r="Z65" s="118" t="str">
        <f t="shared" si="10"/>
        <v/>
      </c>
      <c r="AA65" s="227"/>
      <c r="AB65" s="29"/>
      <c r="AC65" s="228" t="str">
        <f t="shared" si="11"/>
        <v/>
      </c>
      <c r="AD65" s="31" t="str">
        <f t="shared" si="12"/>
        <v/>
      </c>
    </row>
    <row r="66" spans="1:30" ht="30" customHeight="1" thickTop="1" thickBot="1">
      <c r="A66" s="189"/>
      <c r="B66" s="189"/>
      <c r="C66" s="189"/>
      <c r="D66" s="190" t="str">
        <f t="shared" si="0"/>
        <v/>
      </c>
      <c r="E66" s="191"/>
      <c r="F66" s="192"/>
      <c r="G66" s="193"/>
      <c r="H66" s="193"/>
      <c r="I66" s="194"/>
      <c r="J66" s="195" t="str">
        <f t="shared" si="1"/>
        <v/>
      </c>
      <c r="K66" s="196" t="str">
        <f t="shared" si="2"/>
        <v/>
      </c>
      <c r="L66" s="190" t="str">
        <f t="shared" si="3"/>
        <v/>
      </c>
      <c r="M66" s="191"/>
      <c r="N66" s="193"/>
      <c r="O66" s="193"/>
      <c r="P66" s="193"/>
      <c r="Q66" s="195" t="str">
        <f t="shared" si="4"/>
        <v/>
      </c>
      <c r="R66" s="226" t="str">
        <f t="shared" si="5"/>
        <v/>
      </c>
      <c r="S66" s="189"/>
      <c r="T66" s="199" t="str">
        <f t="shared" si="6"/>
        <v/>
      </c>
      <c r="U66" s="200" t="str">
        <f t="shared" si="7"/>
        <v/>
      </c>
      <c r="V66" s="133"/>
      <c r="W66" s="233" t="str">
        <f t="shared" si="8"/>
        <v/>
      </c>
      <c r="X66" s="133"/>
      <c r="Y66" s="233" t="str">
        <f t="shared" si="9"/>
        <v/>
      </c>
      <c r="Z66" s="118" t="str">
        <f t="shared" si="10"/>
        <v/>
      </c>
      <c r="AA66" s="227"/>
      <c r="AB66" s="29"/>
      <c r="AC66" s="228" t="str">
        <f t="shared" si="11"/>
        <v/>
      </c>
      <c r="AD66" s="31" t="str">
        <f t="shared" si="12"/>
        <v/>
      </c>
    </row>
    <row r="67" spans="1:30" ht="30" customHeight="1" thickTop="1" thickBot="1">
      <c r="A67" s="189"/>
      <c r="B67" s="189"/>
      <c r="C67" s="189"/>
      <c r="D67" s="190" t="str">
        <f t="shared" si="0"/>
        <v/>
      </c>
      <c r="E67" s="191"/>
      <c r="F67" s="192"/>
      <c r="G67" s="193"/>
      <c r="H67" s="193"/>
      <c r="I67" s="194"/>
      <c r="J67" s="195" t="str">
        <f t="shared" si="1"/>
        <v/>
      </c>
      <c r="K67" s="196" t="str">
        <f t="shared" si="2"/>
        <v/>
      </c>
      <c r="L67" s="190" t="str">
        <f t="shared" si="3"/>
        <v/>
      </c>
      <c r="M67" s="191"/>
      <c r="N67" s="193"/>
      <c r="O67" s="193"/>
      <c r="P67" s="193"/>
      <c r="Q67" s="195" t="str">
        <f t="shared" si="4"/>
        <v/>
      </c>
      <c r="R67" s="226" t="str">
        <f t="shared" si="5"/>
        <v/>
      </c>
      <c r="S67" s="189"/>
      <c r="T67" s="199" t="str">
        <f t="shared" si="6"/>
        <v/>
      </c>
      <c r="U67" s="200" t="str">
        <f t="shared" si="7"/>
        <v/>
      </c>
      <c r="V67" s="133"/>
      <c r="W67" s="233" t="str">
        <f t="shared" si="8"/>
        <v/>
      </c>
      <c r="X67" s="133"/>
      <c r="Y67" s="233" t="str">
        <f t="shared" si="9"/>
        <v/>
      </c>
      <c r="Z67" s="118" t="str">
        <f t="shared" si="10"/>
        <v/>
      </c>
      <c r="AA67" s="227"/>
      <c r="AB67" s="29"/>
      <c r="AC67" s="228" t="str">
        <f t="shared" si="11"/>
        <v/>
      </c>
      <c r="AD67" s="31" t="str">
        <f t="shared" si="12"/>
        <v/>
      </c>
    </row>
    <row r="68" spans="1:30" ht="30" customHeight="1" thickTop="1" thickBot="1">
      <c r="A68" s="189"/>
      <c r="B68" s="189"/>
      <c r="C68" s="189"/>
      <c r="D68" s="190" t="str">
        <f t="shared" si="0"/>
        <v/>
      </c>
      <c r="E68" s="191"/>
      <c r="F68" s="192"/>
      <c r="G68" s="193"/>
      <c r="H68" s="193"/>
      <c r="I68" s="194"/>
      <c r="J68" s="195" t="str">
        <f t="shared" si="1"/>
        <v/>
      </c>
      <c r="K68" s="196" t="str">
        <f t="shared" si="2"/>
        <v/>
      </c>
      <c r="L68" s="190" t="str">
        <f t="shared" si="3"/>
        <v/>
      </c>
      <c r="M68" s="191"/>
      <c r="N68" s="193"/>
      <c r="O68" s="193"/>
      <c r="P68" s="193"/>
      <c r="Q68" s="195" t="str">
        <f t="shared" si="4"/>
        <v/>
      </c>
      <c r="R68" s="226" t="str">
        <f t="shared" si="5"/>
        <v/>
      </c>
      <c r="S68" s="189"/>
      <c r="T68" s="199" t="str">
        <f t="shared" si="6"/>
        <v/>
      </c>
      <c r="U68" s="200" t="str">
        <f t="shared" si="7"/>
        <v/>
      </c>
      <c r="V68" s="133"/>
      <c r="W68" s="233" t="str">
        <f t="shared" si="8"/>
        <v/>
      </c>
      <c r="X68" s="133"/>
      <c r="Y68" s="233" t="str">
        <f t="shared" si="9"/>
        <v/>
      </c>
      <c r="Z68" s="118" t="str">
        <f t="shared" si="10"/>
        <v/>
      </c>
      <c r="AA68" s="227"/>
      <c r="AB68" s="29"/>
      <c r="AC68" s="228" t="str">
        <f t="shared" si="11"/>
        <v/>
      </c>
      <c r="AD68" s="31" t="str">
        <f t="shared" si="12"/>
        <v/>
      </c>
    </row>
    <row r="69" spans="1:30" ht="30" customHeight="1" thickTop="1" thickBot="1">
      <c r="A69" s="189"/>
      <c r="B69" s="189"/>
      <c r="C69" s="189"/>
      <c r="D69" s="190" t="str">
        <f t="shared" si="0"/>
        <v/>
      </c>
      <c r="E69" s="191"/>
      <c r="F69" s="192"/>
      <c r="G69" s="193"/>
      <c r="H69" s="193"/>
      <c r="I69" s="194"/>
      <c r="J69" s="195" t="str">
        <f t="shared" si="1"/>
        <v/>
      </c>
      <c r="K69" s="196" t="str">
        <f t="shared" si="2"/>
        <v/>
      </c>
      <c r="L69" s="190" t="str">
        <f t="shared" si="3"/>
        <v/>
      </c>
      <c r="M69" s="191"/>
      <c r="N69" s="193"/>
      <c r="O69" s="193"/>
      <c r="P69" s="193"/>
      <c r="Q69" s="195" t="str">
        <f t="shared" si="4"/>
        <v/>
      </c>
      <c r="R69" s="226" t="str">
        <f t="shared" si="5"/>
        <v/>
      </c>
      <c r="S69" s="189"/>
      <c r="T69" s="199" t="str">
        <f t="shared" si="6"/>
        <v/>
      </c>
      <c r="U69" s="200" t="str">
        <f t="shared" si="7"/>
        <v/>
      </c>
      <c r="V69" s="133"/>
      <c r="W69" s="233" t="str">
        <f t="shared" si="8"/>
        <v/>
      </c>
      <c r="X69" s="133"/>
      <c r="Y69" s="233" t="str">
        <f t="shared" si="9"/>
        <v/>
      </c>
      <c r="Z69" s="118" t="str">
        <f t="shared" si="10"/>
        <v/>
      </c>
      <c r="AA69" s="227"/>
      <c r="AB69" s="29"/>
      <c r="AC69" s="228" t="str">
        <f t="shared" si="11"/>
        <v/>
      </c>
      <c r="AD69" s="31" t="str">
        <f t="shared" si="12"/>
        <v/>
      </c>
    </row>
    <row r="70" spans="1:30" ht="30" customHeight="1" thickTop="1" thickBot="1">
      <c r="A70" s="189"/>
      <c r="B70" s="189"/>
      <c r="C70" s="189"/>
      <c r="D70" s="190" t="str">
        <f t="shared" ref="D70:D133" si="13">IF(AND(ISBLANK(H70),ISNUMBER(G70),ISNUMBER(N70)),"Réclamer Réception",IF(AND(ISNUMBER(N70),ISBLANK(G70),ISBLANK(H70)),"Absence de Réception",IF(AND(ISNUMBER(G70),ISNUMBER(H70),ISNUMBER(N70)),"OK","")))</f>
        <v/>
      </c>
      <c r="E70" s="191"/>
      <c r="F70" s="192"/>
      <c r="G70" s="193"/>
      <c r="H70" s="193"/>
      <c r="I70" s="194"/>
      <c r="J70" s="195" t="str">
        <f t="shared" ref="J70:J133" si="14">IF(AND(ISNUMBER(F70),ISNUMBER(H70),ISNUMBER(S70)),(H70-F70)/S70,"")</f>
        <v/>
      </c>
      <c r="K70" s="196" t="str">
        <f t="shared" ref="K70:K133" si="15">IF(AND(J70&lt;75%,ISNUMBER(J70)),"à temps",IF(J70="","","Retard de paiement éventuel dû au retard du traitement de la réception"))</f>
        <v/>
      </c>
      <c r="L70" s="190" t="str">
        <f t="shared" ref="L70:L133" si="16">+IF(N70&lt;F70,"Facture Antidatée",IF(AND(ISNUMBER(H70),ISBLANK(N70)),"Réclamer Facture",IF(AND(ISNUMBER(N70),ISNUMBER(H70)),"à comptabiliser","")))</f>
        <v/>
      </c>
      <c r="M70" s="191"/>
      <c r="N70" s="193"/>
      <c r="O70" s="193"/>
      <c r="P70" s="193"/>
      <c r="Q70" s="195" t="str">
        <f t="shared" ref="Q70:Q133" si="17">IF(AND(ISNUMBER(O70),ISNUMBER(P70),ISNUMBER(S70)),(P70-O70)/S70,"")</f>
        <v/>
      </c>
      <c r="R70" s="226" t="str">
        <f t="shared" ref="R70:R133" si="18">IF(AND(ISNUMBER(O70),ISNUMBER(P70)),P70-O70,"")</f>
        <v/>
      </c>
      <c r="S70" s="189"/>
      <c r="T70" s="199" t="str">
        <f t="shared" ref="T70:T133" si="19">IF(AND(ISNUMBER(F70),ISNUMBER(S70)),F70+S70,"")</f>
        <v/>
      </c>
      <c r="U70" s="200" t="str">
        <f t="shared" ref="U70:U133" si="20">IF(ISNUMBER(T70),T70-$T$1,"")</f>
        <v/>
      </c>
      <c r="V70" s="133"/>
      <c r="W70" s="233" t="str">
        <f t="shared" ref="W70:W133" si="21">+IF(AND(ISNUMBER(V70),ISNUMBER(P70),ISNUMBER(F70),ISNUMBER(S70)),(V70-MAX(P70,F70))/S70,"")</f>
        <v/>
      </c>
      <c r="X70" s="133"/>
      <c r="Y70" s="233" t="str">
        <f t="shared" ref="Y70:Y133" si="22">+IF(AND(ISNUMBER(X70),ISNUMBER(V70),ISNUMBER(S70)),(X70-V70)/S70,"")</f>
        <v/>
      </c>
      <c r="Z70" s="118" t="str">
        <f t="shared" ref="Z70:Z133" si="23">IF(AND(ISNUMBER(X70),ISNUMBER(AA70),ISNUMBER(S70)),(AA70-X70)/S70,"")</f>
        <v/>
      </c>
      <c r="AA70" s="227"/>
      <c r="AB70" s="29"/>
      <c r="AC70" s="228" t="str">
        <f t="shared" ref="AC70:AC133" si="24">IF(AND(ISNUMBER(F70),ISNUMBER(S70),ISNUMBER(AB70)),(AB70-F70)/S70,"")</f>
        <v/>
      </c>
      <c r="AD70" s="31" t="str">
        <f t="shared" ref="AD70:AD133" si="25">IF(AND(ISNUMBER(AC70),AC70&lt;=1),"Paiement à temps",IF(AND(ISNUMBER(AC70),AC70&gt;1),"Dépassement du délai de paiement, Pensez à comptabiliser la Provision",""))</f>
        <v/>
      </c>
    </row>
    <row r="71" spans="1:30" ht="30" customHeight="1" thickTop="1" thickBot="1">
      <c r="A71" s="189"/>
      <c r="B71" s="189"/>
      <c r="C71" s="189"/>
      <c r="D71" s="190" t="str">
        <f t="shared" si="13"/>
        <v/>
      </c>
      <c r="E71" s="191"/>
      <c r="F71" s="192"/>
      <c r="G71" s="193"/>
      <c r="H71" s="193"/>
      <c r="I71" s="194"/>
      <c r="J71" s="195" t="str">
        <f t="shared" si="14"/>
        <v/>
      </c>
      <c r="K71" s="196" t="str">
        <f t="shared" si="15"/>
        <v/>
      </c>
      <c r="L71" s="190" t="str">
        <f t="shared" si="16"/>
        <v/>
      </c>
      <c r="M71" s="191"/>
      <c r="N71" s="193"/>
      <c r="O71" s="193"/>
      <c r="P71" s="193"/>
      <c r="Q71" s="195" t="str">
        <f t="shared" si="17"/>
        <v/>
      </c>
      <c r="R71" s="226" t="str">
        <f t="shared" si="18"/>
        <v/>
      </c>
      <c r="S71" s="189"/>
      <c r="T71" s="199" t="str">
        <f t="shared" si="19"/>
        <v/>
      </c>
      <c r="U71" s="200" t="str">
        <f t="shared" si="20"/>
        <v/>
      </c>
      <c r="V71" s="133"/>
      <c r="W71" s="233" t="str">
        <f t="shared" si="21"/>
        <v/>
      </c>
      <c r="X71" s="133"/>
      <c r="Y71" s="233" t="str">
        <f t="shared" si="22"/>
        <v/>
      </c>
      <c r="Z71" s="118" t="str">
        <f t="shared" si="23"/>
        <v/>
      </c>
      <c r="AA71" s="227"/>
      <c r="AB71" s="29"/>
      <c r="AC71" s="228" t="str">
        <f t="shared" si="24"/>
        <v/>
      </c>
      <c r="AD71" s="31" t="str">
        <f t="shared" si="25"/>
        <v/>
      </c>
    </row>
    <row r="72" spans="1:30" ht="30" customHeight="1" thickTop="1" thickBot="1">
      <c r="A72" s="189"/>
      <c r="B72" s="189"/>
      <c r="C72" s="189"/>
      <c r="D72" s="190" t="str">
        <f t="shared" si="13"/>
        <v/>
      </c>
      <c r="E72" s="191"/>
      <c r="F72" s="192"/>
      <c r="G72" s="193"/>
      <c r="H72" s="193"/>
      <c r="I72" s="194"/>
      <c r="J72" s="195" t="str">
        <f t="shared" si="14"/>
        <v/>
      </c>
      <c r="K72" s="196" t="str">
        <f t="shared" si="15"/>
        <v/>
      </c>
      <c r="L72" s="190" t="str">
        <f t="shared" si="16"/>
        <v/>
      </c>
      <c r="M72" s="191"/>
      <c r="N72" s="193"/>
      <c r="O72" s="193"/>
      <c r="P72" s="193"/>
      <c r="Q72" s="195" t="str">
        <f t="shared" si="17"/>
        <v/>
      </c>
      <c r="R72" s="226" t="str">
        <f t="shared" si="18"/>
        <v/>
      </c>
      <c r="S72" s="189"/>
      <c r="T72" s="199" t="str">
        <f t="shared" si="19"/>
        <v/>
      </c>
      <c r="U72" s="200" t="str">
        <f t="shared" si="20"/>
        <v/>
      </c>
      <c r="V72" s="133"/>
      <c r="W72" s="233" t="str">
        <f t="shared" si="21"/>
        <v/>
      </c>
      <c r="X72" s="133"/>
      <c r="Y72" s="233" t="str">
        <f t="shared" si="22"/>
        <v/>
      </c>
      <c r="Z72" s="118" t="str">
        <f t="shared" si="23"/>
        <v/>
      </c>
      <c r="AA72" s="227"/>
      <c r="AB72" s="29"/>
      <c r="AC72" s="228" t="str">
        <f t="shared" si="24"/>
        <v/>
      </c>
      <c r="AD72" s="31" t="str">
        <f t="shared" si="25"/>
        <v/>
      </c>
    </row>
    <row r="73" spans="1:30" ht="30" customHeight="1" thickTop="1" thickBot="1">
      <c r="A73" s="189"/>
      <c r="B73" s="189"/>
      <c r="C73" s="189"/>
      <c r="D73" s="190" t="str">
        <f t="shared" si="13"/>
        <v/>
      </c>
      <c r="E73" s="191"/>
      <c r="F73" s="192"/>
      <c r="G73" s="193"/>
      <c r="H73" s="193"/>
      <c r="I73" s="194"/>
      <c r="J73" s="195" t="str">
        <f t="shared" si="14"/>
        <v/>
      </c>
      <c r="K73" s="196" t="str">
        <f t="shared" si="15"/>
        <v/>
      </c>
      <c r="L73" s="190" t="str">
        <f t="shared" si="16"/>
        <v/>
      </c>
      <c r="M73" s="191"/>
      <c r="N73" s="193"/>
      <c r="O73" s="193"/>
      <c r="P73" s="193"/>
      <c r="Q73" s="195" t="str">
        <f t="shared" si="17"/>
        <v/>
      </c>
      <c r="R73" s="226" t="str">
        <f t="shared" si="18"/>
        <v/>
      </c>
      <c r="S73" s="189"/>
      <c r="T73" s="199" t="str">
        <f t="shared" si="19"/>
        <v/>
      </c>
      <c r="U73" s="200" t="str">
        <f t="shared" si="20"/>
        <v/>
      </c>
      <c r="V73" s="133"/>
      <c r="W73" s="233" t="str">
        <f t="shared" si="21"/>
        <v/>
      </c>
      <c r="X73" s="133"/>
      <c r="Y73" s="233" t="str">
        <f t="shared" si="22"/>
        <v/>
      </c>
      <c r="Z73" s="118" t="str">
        <f t="shared" si="23"/>
        <v/>
      </c>
      <c r="AA73" s="227"/>
      <c r="AB73" s="29"/>
      <c r="AC73" s="228" t="str">
        <f t="shared" si="24"/>
        <v/>
      </c>
      <c r="AD73" s="31" t="str">
        <f t="shared" si="25"/>
        <v/>
      </c>
    </row>
    <row r="74" spans="1:30" ht="30" customHeight="1" thickTop="1" thickBot="1">
      <c r="A74" s="189"/>
      <c r="B74" s="189"/>
      <c r="C74" s="189"/>
      <c r="D74" s="190" t="str">
        <f t="shared" si="13"/>
        <v/>
      </c>
      <c r="E74" s="191"/>
      <c r="F74" s="192"/>
      <c r="G74" s="193"/>
      <c r="H74" s="193"/>
      <c r="I74" s="194"/>
      <c r="J74" s="195" t="str">
        <f t="shared" si="14"/>
        <v/>
      </c>
      <c r="K74" s="196" t="str">
        <f t="shared" si="15"/>
        <v/>
      </c>
      <c r="L74" s="190" t="str">
        <f t="shared" si="16"/>
        <v/>
      </c>
      <c r="M74" s="191"/>
      <c r="N74" s="193"/>
      <c r="O74" s="193"/>
      <c r="P74" s="193"/>
      <c r="Q74" s="195" t="str">
        <f t="shared" si="17"/>
        <v/>
      </c>
      <c r="R74" s="226" t="str">
        <f t="shared" si="18"/>
        <v/>
      </c>
      <c r="S74" s="189"/>
      <c r="T74" s="199" t="str">
        <f t="shared" si="19"/>
        <v/>
      </c>
      <c r="U74" s="200" t="str">
        <f t="shared" si="20"/>
        <v/>
      </c>
      <c r="V74" s="133"/>
      <c r="W74" s="233" t="str">
        <f t="shared" si="21"/>
        <v/>
      </c>
      <c r="X74" s="133"/>
      <c r="Y74" s="233" t="str">
        <f t="shared" si="22"/>
        <v/>
      </c>
      <c r="Z74" s="118" t="str">
        <f t="shared" si="23"/>
        <v/>
      </c>
      <c r="AA74" s="227"/>
      <c r="AB74" s="29"/>
      <c r="AC74" s="228" t="str">
        <f t="shared" si="24"/>
        <v/>
      </c>
      <c r="AD74" s="31" t="str">
        <f t="shared" si="25"/>
        <v/>
      </c>
    </row>
    <row r="75" spans="1:30" ht="30" customHeight="1" thickTop="1" thickBot="1">
      <c r="A75" s="189"/>
      <c r="B75" s="189"/>
      <c r="C75" s="189"/>
      <c r="D75" s="190" t="str">
        <f t="shared" si="13"/>
        <v/>
      </c>
      <c r="E75" s="191"/>
      <c r="F75" s="192"/>
      <c r="G75" s="193"/>
      <c r="H75" s="193"/>
      <c r="I75" s="194"/>
      <c r="J75" s="195" t="str">
        <f t="shared" si="14"/>
        <v/>
      </c>
      <c r="K75" s="196" t="str">
        <f t="shared" si="15"/>
        <v/>
      </c>
      <c r="L75" s="190" t="str">
        <f t="shared" si="16"/>
        <v/>
      </c>
      <c r="M75" s="191"/>
      <c r="N75" s="193"/>
      <c r="O75" s="193"/>
      <c r="P75" s="193"/>
      <c r="Q75" s="195" t="str">
        <f t="shared" si="17"/>
        <v/>
      </c>
      <c r="R75" s="226" t="str">
        <f t="shared" si="18"/>
        <v/>
      </c>
      <c r="S75" s="189"/>
      <c r="T75" s="199" t="str">
        <f t="shared" si="19"/>
        <v/>
      </c>
      <c r="U75" s="200" t="str">
        <f t="shared" si="20"/>
        <v/>
      </c>
      <c r="V75" s="133"/>
      <c r="W75" s="233" t="str">
        <f t="shared" si="21"/>
        <v/>
      </c>
      <c r="X75" s="133"/>
      <c r="Y75" s="233" t="str">
        <f t="shared" si="22"/>
        <v/>
      </c>
      <c r="Z75" s="118" t="str">
        <f t="shared" si="23"/>
        <v/>
      </c>
      <c r="AA75" s="227"/>
      <c r="AB75" s="29"/>
      <c r="AC75" s="228" t="str">
        <f t="shared" si="24"/>
        <v/>
      </c>
      <c r="AD75" s="31" t="str">
        <f t="shared" si="25"/>
        <v/>
      </c>
    </row>
    <row r="76" spans="1:30" ht="30" customHeight="1" thickTop="1" thickBot="1">
      <c r="A76" s="189"/>
      <c r="B76" s="189"/>
      <c r="C76" s="189"/>
      <c r="D76" s="190" t="str">
        <f t="shared" si="13"/>
        <v/>
      </c>
      <c r="E76" s="191"/>
      <c r="F76" s="192"/>
      <c r="G76" s="193"/>
      <c r="H76" s="193"/>
      <c r="I76" s="194"/>
      <c r="J76" s="195" t="str">
        <f t="shared" si="14"/>
        <v/>
      </c>
      <c r="K76" s="196" t="str">
        <f t="shared" si="15"/>
        <v/>
      </c>
      <c r="L76" s="190" t="str">
        <f t="shared" si="16"/>
        <v/>
      </c>
      <c r="M76" s="191"/>
      <c r="N76" s="193"/>
      <c r="O76" s="193"/>
      <c r="P76" s="193"/>
      <c r="Q76" s="195" t="str">
        <f t="shared" si="17"/>
        <v/>
      </c>
      <c r="R76" s="226" t="str">
        <f t="shared" si="18"/>
        <v/>
      </c>
      <c r="S76" s="189"/>
      <c r="T76" s="199" t="str">
        <f t="shared" si="19"/>
        <v/>
      </c>
      <c r="U76" s="200" t="str">
        <f t="shared" si="20"/>
        <v/>
      </c>
      <c r="V76" s="133"/>
      <c r="W76" s="233" t="str">
        <f t="shared" si="21"/>
        <v/>
      </c>
      <c r="X76" s="133"/>
      <c r="Y76" s="233" t="str">
        <f t="shared" si="22"/>
        <v/>
      </c>
      <c r="Z76" s="118" t="str">
        <f t="shared" si="23"/>
        <v/>
      </c>
      <c r="AA76" s="227"/>
      <c r="AB76" s="29"/>
      <c r="AC76" s="228" t="str">
        <f t="shared" si="24"/>
        <v/>
      </c>
      <c r="AD76" s="31" t="str">
        <f t="shared" si="25"/>
        <v/>
      </c>
    </row>
    <row r="77" spans="1:30" ht="30" customHeight="1" thickTop="1" thickBot="1">
      <c r="A77" s="189"/>
      <c r="B77" s="189"/>
      <c r="C77" s="189"/>
      <c r="D77" s="190" t="str">
        <f t="shared" si="13"/>
        <v/>
      </c>
      <c r="E77" s="191"/>
      <c r="F77" s="192"/>
      <c r="G77" s="193"/>
      <c r="H77" s="193"/>
      <c r="I77" s="194"/>
      <c r="J77" s="195" t="str">
        <f t="shared" si="14"/>
        <v/>
      </c>
      <c r="K77" s="196" t="str">
        <f t="shared" si="15"/>
        <v/>
      </c>
      <c r="L77" s="190" t="str">
        <f t="shared" si="16"/>
        <v/>
      </c>
      <c r="M77" s="191"/>
      <c r="N77" s="193"/>
      <c r="O77" s="193"/>
      <c r="P77" s="193"/>
      <c r="Q77" s="195" t="str">
        <f t="shared" si="17"/>
        <v/>
      </c>
      <c r="R77" s="226" t="str">
        <f t="shared" si="18"/>
        <v/>
      </c>
      <c r="S77" s="189"/>
      <c r="T77" s="199" t="str">
        <f t="shared" si="19"/>
        <v/>
      </c>
      <c r="U77" s="200" t="str">
        <f t="shared" si="20"/>
        <v/>
      </c>
      <c r="V77" s="133"/>
      <c r="W77" s="233" t="str">
        <f t="shared" si="21"/>
        <v/>
      </c>
      <c r="X77" s="133"/>
      <c r="Y77" s="233" t="str">
        <f t="shared" si="22"/>
        <v/>
      </c>
      <c r="Z77" s="118" t="str">
        <f t="shared" si="23"/>
        <v/>
      </c>
      <c r="AA77" s="227"/>
      <c r="AB77" s="29"/>
      <c r="AC77" s="228" t="str">
        <f t="shared" si="24"/>
        <v/>
      </c>
      <c r="AD77" s="31" t="str">
        <f t="shared" si="25"/>
        <v/>
      </c>
    </row>
    <row r="78" spans="1:30" ht="30" customHeight="1" thickTop="1" thickBot="1">
      <c r="A78" s="189"/>
      <c r="B78" s="189"/>
      <c r="C78" s="189"/>
      <c r="D78" s="190" t="str">
        <f t="shared" si="13"/>
        <v/>
      </c>
      <c r="E78" s="191"/>
      <c r="F78" s="192"/>
      <c r="G78" s="193"/>
      <c r="H78" s="193"/>
      <c r="I78" s="194"/>
      <c r="J78" s="195" t="str">
        <f t="shared" si="14"/>
        <v/>
      </c>
      <c r="K78" s="196" t="str">
        <f t="shared" si="15"/>
        <v/>
      </c>
      <c r="L78" s="190" t="str">
        <f t="shared" si="16"/>
        <v/>
      </c>
      <c r="M78" s="191"/>
      <c r="N78" s="193"/>
      <c r="O78" s="193"/>
      <c r="P78" s="193"/>
      <c r="Q78" s="195" t="str">
        <f t="shared" si="17"/>
        <v/>
      </c>
      <c r="R78" s="226" t="str">
        <f t="shared" si="18"/>
        <v/>
      </c>
      <c r="S78" s="189"/>
      <c r="T78" s="199" t="str">
        <f t="shared" si="19"/>
        <v/>
      </c>
      <c r="U78" s="200" t="str">
        <f t="shared" si="20"/>
        <v/>
      </c>
      <c r="V78" s="133"/>
      <c r="W78" s="233" t="str">
        <f t="shared" si="21"/>
        <v/>
      </c>
      <c r="X78" s="133"/>
      <c r="Y78" s="233" t="str">
        <f t="shared" si="22"/>
        <v/>
      </c>
      <c r="Z78" s="118" t="str">
        <f t="shared" si="23"/>
        <v/>
      </c>
      <c r="AA78" s="227"/>
      <c r="AB78" s="29"/>
      <c r="AC78" s="228" t="str">
        <f t="shared" si="24"/>
        <v/>
      </c>
      <c r="AD78" s="31" t="str">
        <f t="shared" si="25"/>
        <v/>
      </c>
    </row>
    <row r="79" spans="1:30" ht="30" customHeight="1" thickTop="1" thickBot="1">
      <c r="A79" s="189"/>
      <c r="B79" s="189"/>
      <c r="C79" s="189"/>
      <c r="D79" s="190" t="str">
        <f t="shared" si="13"/>
        <v/>
      </c>
      <c r="E79" s="191"/>
      <c r="F79" s="192"/>
      <c r="G79" s="193"/>
      <c r="H79" s="193"/>
      <c r="I79" s="194"/>
      <c r="J79" s="195" t="str">
        <f t="shared" si="14"/>
        <v/>
      </c>
      <c r="K79" s="196" t="str">
        <f t="shared" si="15"/>
        <v/>
      </c>
      <c r="L79" s="190" t="str">
        <f t="shared" si="16"/>
        <v/>
      </c>
      <c r="M79" s="191"/>
      <c r="N79" s="193"/>
      <c r="O79" s="193"/>
      <c r="P79" s="193"/>
      <c r="Q79" s="195" t="str">
        <f t="shared" si="17"/>
        <v/>
      </c>
      <c r="R79" s="226" t="str">
        <f t="shared" si="18"/>
        <v/>
      </c>
      <c r="S79" s="189"/>
      <c r="T79" s="199" t="str">
        <f t="shared" si="19"/>
        <v/>
      </c>
      <c r="U79" s="200" t="str">
        <f t="shared" si="20"/>
        <v/>
      </c>
      <c r="V79" s="133"/>
      <c r="W79" s="233" t="str">
        <f t="shared" si="21"/>
        <v/>
      </c>
      <c r="X79" s="133"/>
      <c r="Y79" s="233" t="str">
        <f t="shared" si="22"/>
        <v/>
      </c>
      <c r="Z79" s="118" t="str">
        <f t="shared" si="23"/>
        <v/>
      </c>
      <c r="AA79" s="227"/>
      <c r="AB79" s="29"/>
      <c r="AC79" s="228" t="str">
        <f t="shared" si="24"/>
        <v/>
      </c>
      <c r="AD79" s="31" t="str">
        <f t="shared" si="25"/>
        <v/>
      </c>
    </row>
    <row r="80" spans="1:30" ht="30" customHeight="1" thickTop="1" thickBot="1">
      <c r="A80" s="189"/>
      <c r="B80" s="189"/>
      <c r="C80" s="189"/>
      <c r="D80" s="190" t="str">
        <f t="shared" si="13"/>
        <v/>
      </c>
      <c r="E80" s="191"/>
      <c r="F80" s="192"/>
      <c r="G80" s="193"/>
      <c r="H80" s="193"/>
      <c r="I80" s="194"/>
      <c r="J80" s="195" t="str">
        <f t="shared" si="14"/>
        <v/>
      </c>
      <c r="K80" s="196" t="str">
        <f t="shared" si="15"/>
        <v/>
      </c>
      <c r="L80" s="190" t="str">
        <f t="shared" si="16"/>
        <v/>
      </c>
      <c r="M80" s="191"/>
      <c r="N80" s="193"/>
      <c r="O80" s="193"/>
      <c r="P80" s="193"/>
      <c r="Q80" s="195" t="str">
        <f t="shared" si="17"/>
        <v/>
      </c>
      <c r="R80" s="226" t="str">
        <f t="shared" si="18"/>
        <v/>
      </c>
      <c r="S80" s="189"/>
      <c r="T80" s="199" t="str">
        <f t="shared" si="19"/>
        <v/>
      </c>
      <c r="U80" s="200" t="str">
        <f t="shared" si="20"/>
        <v/>
      </c>
      <c r="V80" s="133"/>
      <c r="W80" s="233" t="str">
        <f t="shared" si="21"/>
        <v/>
      </c>
      <c r="X80" s="133"/>
      <c r="Y80" s="233" t="str">
        <f t="shared" si="22"/>
        <v/>
      </c>
      <c r="Z80" s="118" t="str">
        <f t="shared" si="23"/>
        <v/>
      </c>
      <c r="AA80" s="227"/>
      <c r="AB80" s="29"/>
      <c r="AC80" s="228" t="str">
        <f t="shared" si="24"/>
        <v/>
      </c>
      <c r="AD80" s="31" t="str">
        <f t="shared" si="25"/>
        <v/>
      </c>
    </row>
    <row r="81" spans="1:30" ht="30" customHeight="1" thickTop="1" thickBot="1">
      <c r="A81" s="189"/>
      <c r="B81" s="189"/>
      <c r="C81" s="189"/>
      <c r="D81" s="190" t="str">
        <f t="shared" si="13"/>
        <v/>
      </c>
      <c r="E81" s="191"/>
      <c r="F81" s="192"/>
      <c r="G81" s="193"/>
      <c r="H81" s="193"/>
      <c r="I81" s="194"/>
      <c r="J81" s="195" t="str">
        <f t="shared" si="14"/>
        <v/>
      </c>
      <c r="K81" s="196" t="str">
        <f t="shared" si="15"/>
        <v/>
      </c>
      <c r="L81" s="190" t="str">
        <f t="shared" si="16"/>
        <v/>
      </c>
      <c r="M81" s="191"/>
      <c r="N81" s="193"/>
      <c r="O81" s="193"/>
      <c r="P81" s="193"/>
      <c r="Q81" s="195" t="str">
        <f t="shared" si="17"/>
        <v/>
      </c>
      <c r="R81" s="226" t="str">
        <f t="shared" si="18"/>
        <v/>
      </c>
      <c r="S81" s="189"/>
      <c r="T81" s="199" t="str">
        <f t="shared" si="19"/>
        <v/>
      </c>
      <c r="U81" s="200" t="str">
        <f t="shared" si="20"/>
        <v/>
      </c>
      <c r="V81" s="133"/>
      <c r="W81" s="233" t="str">
        <f t="shared" si="21"/>
        <v/>
      </c>
      <c r="X81" s="133"/>
      <c r="Y81" s="233" t="str">
        <f t="shared" si="22"/>
        <v/>
      </c>
      <c r="Z81" s="118" t="str">
        <f t="shared" si="23"/>
        <v/>
      </c>
      <c r="AA81" s="227"/>
      <c r="AB81" s="29"/>
      <c r="AC81" s="228" t="str">
        <f t="shared" si="24"/>
        <v/>
      </c>
      <c r="AD81" s="31" t="str">
        <f t="shared" si="25"/>
        <v/>
      </c>
    </row>
    <row r="82" spans="1:30" ht="30" customHeight="1" thickTop="1" thickBot="1">
      <c r="A82" s="189"/>
      <c r="B82" s="189"/>
      <c r="C82" s="189"/>
      <c r="D82" s="190" t="str">
        <f t="shared" si="13"/>
        <v/>
      </c>
      <c r="E82" s="191"/>
      <c r="F82" s="192"/>
      <c r="G82" s="193"/>
      <c r="H82" s="193"/>
      <c r="I82" s="194"/>
      <c r="J82" s="195" t="str">
        <f t="shared" si="14"/>
        <v/>
      </c>
      <c r="K82" s="196" t="str">
        <f t="shared" si="15"/>
        <v/>
      </c>
      <c r="L82" s="190" t="str">
        <f t="shared" si="16"/>
        <v/>
      </c>
      <c r="M82" s="191"/>
      <c r="N82" s="193"/>
      <c r="O82" s="193"/>
      <c r="P82" s="193"/>
      <c r="Q82" s="195" t="str">
        <f t="shared" si="17"/>
        <v/>
      </c>
      <c r="R82" s="226" t="str">
        <f t="shared" si="18"/>
        <v/>
      </c>
      <c r="S82" s="189"/>
      <c r="T82" s="199" t="str">
        <f t="shared" si="19"/>
        <v/>
      </c>
      <c r="U82" s="200" t="str">
        <f t="shared" si="20"/>
        <v/>
      </c>
      <c r="V82" s="133"/>
      <c r="W82" s="233" t="str">
        <f t="shared" si="21"/>
        <v/>
      </c>
      <c r="X82" s="133"/>
      <c r="Y82" s="233" t="str">
        <f t="shared" si="22"/>
        <v/>
      </c>
      <c r="Z82" s="118" t="str">
        <f t="shared" si="23"/>
        <v/>
      </c>
      <c r="AA82" s="227"/>
      <c r="AB82" s="29"/>
      <c r="AC82" s="228" t="str">
        <f t="shared" si="24"/>
        <v/>
      </c>
      <c r="AD82" s="31" t="str">
        <f t="shared" si="25"/>
        <v/>
      </c>
    </row>
    <row r="83" spans="1:30" ht="30" customHeight="1" thickTop="1" thickBot="1">
      <c r="A83" s="189"/>
      <c r="B83" s="189"/>
      <c r="C83" s="189"/>
      <c r="D83" s="190" t="str">
        <f t="shared" si="13"/>
        <v/>
      </c>
      <c r="E83" s="191"/>
      <c r="F83" s="192"/>
      <c r="G83" s="193"/>
      <c r="H83" s="193"/>
      <c r="I83" s="194"/>
      <c r="J83" s="195" t="str">
        <f t="shared" si="14"/>
        <v/>
      </c>
      <c r="K83" s="196" t="str">
        <f t="shared" si="15"/>
        <v/>
      </c>
      <c r="L83" s="190" t="str">
        <f t="shared" si="16"/>
        <v/>
      </c>
      <c r="M83" s="191"/>
      <c r="N83" s="193"/>
      <c r="O83" s="193"/>
      <c r="P83" s="193"/>
      <c r="Q83" s="195" t="str">
        <f t="shared" si="17"/>
        <v/>
      </c>
      <c r="R83" s="226" t="str">
        <f t="shared" si="18"/>
        <v/>
      </c>
      <c r="S83" s="189"/>
      <c r="T83" s="199" t="str">
        <f t="shared" si="19"/>
        <v/>
      </c>
      <c r="U83" s="200" t="str">
        <f t="shared" si="20"/>
        <v/>
      </c>
      <c r="V83" s="133"/>
      <c r="W83" s="233" t="str">
        <f t="shared" si="21"/>
        <v/>
      </c>
      <c r="X83" s="133"/>
      <c r="Y83" s="233" t="str">
        <f t="shared" si="22"/>
        <v/>
      </c>
      <c r="Z83" s="118" t="str">
        <f t="shared" si="23"/>
        <v/>
      </c>
      <c r="AA83" s="227"/>
      <c r="AB83" s="29"/>
      <c r="AC83" s="228" t="str">
        <f t="shared" si="24"/>
        <v/>
      </c>
      <c r="AD83" s="31" t="str">
        <f t="shared" si="25"/>
        <v/>
      </c>
    </row>
    <row r="84" spans="1:30" ht="30" customHeight="1" thickTop="1" thickBot="1">
      <c r="A84" s="189"/>
      <c r="B84" s="189"/>
      <c r="C84" s="189"/>
      <c r="D84" s="190" t="str">
        <f t="shared" si="13"/>
        <v/>
      </c>
      <c r="E84" s="191"/>
      <c r="F84" s="192"/>
      <c r="G84" s="193"/>
      <c r="H84" s="193"/>
      <c r="I84" s="194"/>
      <c r="J84" s="195" t="str">
        <f t="shared" si="14"/>
        <v/>
      </c>
      <c r="K84" s="196" t="str">
        <f t="shared" si="15"/>
        <v/>
      </c>
      <c r="L84" s="190" t="str">
        <f t="shared" si="16"/>
        <v/>
      </c>
      <c r="M84" s="191"/>
      <c r="N84" s="193"/>
      <c r="O84" s="193"/>
      <c r="P84" s="193"/>
      <c r="Q84" s="195" t="str">
        <f t="shared" si="17"/>
        <v/>
      </c>
      <c r="R84" s="226" t="str">
        <f t="shared" si="18"/>
        <v/>
      </c>
      <c r="S84" s="189"/>
      <c r="T84" s="199" t="str">
        <f t="shared" si="19"/>
        <v/>
      </c>
      <c r="U84" s="200" t="str">
        <f t="shared" si="20"/>
        <v/>
      </c>
      <c r="V84" s="133"/>
      <c r="W84" s="233" t="str">
        <f t="shared" si="21"/>
        <v/>
      </c>
      <c r="X84" s="133"/>
      <c r="Y84" s="233" t="str">
        <f t="shared" si="22"/>
        <v/>
      </c>
      <c r="Z84" s="118" t="str">
        <f t="shared" si="23"/>
        <v/>
      </c>
      <c r="AA84" s="227"/>
      <c r="AB84" s="29"/>
      <c r="AC84" s="228" t="str">
        <f t="shared" si="24"/>
        <v/>
      </c>
      <c r="AD84" s="31" t="str">
        <f t="shared" si="25"/>
        <v/>
      </c>
    </row>
    <row r="85" spans="1:30" ht="30" customHeight="1" thickTop="1" thickBot="1">
      <c r="A85" s="189"/>
      <c r="B85" s="189"/>
      <c r="C85" s="189"/>
      <c r="D85" s="190" t="str">
        <f t="shared" si="13"/>
        <v/>
      </c>
      <c r="E85" s="191"/>
      <c r="F85" s="192"/>
      <c r="G85" s="193"/>
      <c r="H85" s="193"/>
      <c r="I85" s="194"/>
      <c r="J85" s="195" t="str">
        <f t="shared" si="14"/>
        <v/>
      </c>
      <c r="K85" s="196" t="str">
        <f t="shared" si="15"/>
        <v/>
      </c>
      <c r="L85" s="190" t="str">
        <f t="shared" si="16"/>
        <v/>
      </c>
      <c r="M85" s="191"/>
      <c r="N85" s="193"/>
      <c r="O85" s="193"/>
      <c r="P85" s="193"/>
      <c r="Q85" s="195" t="str">
        <f t="shared" si="17"/>
        <v/>
      </c>
      <c r="R85" s="226" t="str">
        <f t="shared" si="18"/>
        <v/>
      </c>
      <c r="S85" s="189"/>
      <c r="T85" s="199" t="str">
        <f t="shared" si="19"/>
        <v/>
      </c>
      <c r="U85" s="200" t="str">
        <f t="shared" si="20"/>
        <v/>
      </c>
      <c r="V85" s="133"/>
      <c r="W85" s="233" t="str">
        <f t="shared" si="21"/>
        <v/>
      </c>
      <c r="X85" s="133"/>
      <c r="Y85" s="233" t="str">
        <f t="shared" si="22"/>
        <v/>
      </c>
      <c r="Z85" s="118" t="str">
        <f t="shared" si="23"/>
        <v/>
      </c>
      <c r="AA85" s="227"/>
      <c r="AB85" s="29"/>
      <c r="AC85" s="228" t="str">
        <f t="shared" si="24"/>
        <v/>
      </c>
      <c r="AD85" s="31" t="str">
        <f t="shared" si="25"/>
        <v/>
      </c>
    </row>
    <row r="86" spans="1:30" ht="30" customHeight="1" thickTop="1" thickBot="1">
      <c r="A86" s="189"/>
      <c r="B86" s="189"/>
      <c r="C86" s="189"/>
      <c r="D86" s="190" t="str">
        <f t="shared" si="13"/>
        <v/>
      </c>
      <c r="E86" s="191"/>
      <c r="F86" s="192"/>
      <c r="G86" s="193"/>
      <c r="H86" s="193"/>
      <c r="I86" s="194"/>
      <c r="J86" s="195" t="str">
        <f t="shared" si="14"/>
        <v/>
      </c>
      <c r="K86" s="196" t="str">
        <f t="shared" si="15"/>
        <v/>
      </c>
      <c r="L86" s="190" t="str">
        <f t="shared" si="16"/>
        <v/>
      </c>
      <c r="M86" s="191"/>
      <c r="N86" s="193"/>
      <c r="O86" s="193"/>
      <c r="P86" s="193"/>
      <c r="Q86" s="195" t="str">
        <f t="shared" si="17"/>
        <v/>
      </c>
      <c r="R86" s="226" t="str">
        <f t="shared" si="18"/>
        <v/>
      </c>
      <c r="S86" s="189"/>
      <c r="T86" s="199" t="str">
        <f t="shared" si="19"/>
        <v/>
      </c>
      <c r="U86" s="200" t="str">
        <f t="shared" si="20"/>
        <v/>
      </c>
      <c r="V86" s="133"/>
      <c r="W86" s="233" t="str">
        <f t="shared" si="21"/>
        <v/>
      </c>
      <c r="X86" s="133"/>
      <c r="Y86" s="233" t="str">
        <f t="shared" si="22"/>
        <v/>
      </c>
      <c r="Z86" s="118" t="str">
        <f t="shared" si="23"/>
        <v/>
      </c>
      <c r="AA86" s="227"/>
      <c r="AB86" s="29"/>
      <c r="AC86" s="228" t="str">
        <f t="shared" si="24"/>
        <v/>
      </c>
      <c r="AD86" s="31" t="str">
        <f t="shared" si="25"/>
        <v/>
      </c>
    </row>
    <row r="87" spans="1:30" ht="30" customHeight="1" thickTop="1" thickBot="1">
      <c r="A87" s="189"/>
      <c r="B87" s="189"/>
      <c r="C87" s="189"/>
      <c r="D87" s="190" t="str">
        <f t="shared" si="13"/>
        <v/>
      </c>
      <c r="E87" s="191"/>
      <c r="F87" s="192"/>
      <c r="G87" s="193"/>
      <c r="H87" s="193"/>
      <c r="I87" s="194"/>
      <c r="J87" s="195" t="str">
        <f t="shared" si="14"/>
        <v/>
      </c>
      <c r="K87" s="196" t="str">
        <f t="shared" si="15"/>
        <v/>
      </c>
      <c r="L87" s="190" t="str">
        <f t="shared" si="16"/>
        <v/>
      </c>
      <c r="M87" s="191"/>
      <c r="N87" s="193"/>
      <c r="O87" s="193"/>
      <c r="P87" s="193"/>
      <c r="Q87" s="195" t="str">
        <f t="shared" si="17"/>
        <v/>
      </c>
      <c r="R87" s="226" t="str">
        <f t="shared" si="18"/>
        <v/>
      </c>
      <c r="S87" s="189"/>
      <c r="T87" s="199" t="str">
        <f t="shared" si="19"/>
        <v/>
      </c>
      <c r="U87" s="200" t="str">
        <f t="shared" si="20"/>
        <v/>
      </c>
      <c r="V87" s="133"/>
      <c r="W87" s="233" t="str">
        <f t="shared" si="21"/>
        <v/>
      </c>
      <c r="X87" s="133"/>
      <c r="Y87" s="233" t="str">
        <f t="shared" si="22"/>
        <v/>
      </c>
      <c r="Z87" s="118" t="str">
        <f t="shared" si="23"/>
        <v/>
      </c>
      <c r="AA87" s="227"/>
      <c r="AB87" s="29"/>
      <c r="AC87" s="228" t="str">
        <f t="shared" si="24"/>
        <v/>
      </c>
      <c r="AD87" s="31" t="str">
        <f t="shared" si="25"/>
        <v/>
      </c>
    </row>
    <row r="88" spans="1:30" ht="30" customHeight="1" thickTop="1" thickBot="1">
      <c r="A88" s="189"/>
      <c r="B88" s="189"/>
      <c r="C88" s="189"/>
      <c r="D88" s="190" t="str">
        <f t="shared" si="13"/>
        <v/>
      </c>
      <c r="E88" s="191"/>
      <c r="F88" s="192"/>
      <c r="G88" s="193"/>
      <c r="H88" s="193"/>
      <c r="I88" s="194"/>
      <c r="J88" s="195" t="str">
        <f t="shared" si="14"/>
        <v/>
      </c>
      <c r="K88" s="196" t="str">
        <f t="shared" si="15"/>
        <v/>
      </c>
      <c r="L88" s="190" t="str">
        <f t="shared" si="16"/>
        <v/>
      </c>
      <c r="M88" s="191"/>
      <c r="N88" s="193"/>
      <c r="O88" s="193"/>
      <c r="P88" s="193"/>
      <c r="Q88" s="195" t="str">
        <f t="shared" si="17"/>
        <v/>
      </c>
      <c r="R88" s="226" t="str">
        <f t="shared" si="18"/>
        <v/>
      </c>
      <c r="S88" s="189"/>
      <c r="T88" s="199" t="str">
        <f t="shared" si="19"/>
        <v/>
      </c>
      <c r="U88" s="200" t="str">
        <f t="shared" si="20"/>
        <v/>
      </c>
      <c r="V88" s="133"/>
      <c r="W88" s="233" t="str">
        <f t="shared" si="21"/>
        <v/>
      </c>
      <c r="X88" s="133"/>
      <c r="Y88" s="233" t="str">
        <f t="shared" si="22"/>
        <v/>
      </c>
      <c r="Z88" s="118" t="str">
        <f t="shared" si="23"/>
        <v/>
      </c>
      <c r="AA88" s="227"/>
      <c r="AB88" s="29"/>
      <c r="AC88" s="228" t="str">
        <f t="shared" si="24"/>
        <v/>
      </c>
      <c r="AD88" s="31" t="str">
        <f t="shared" si="25"/>
        <v/>
      </c>
    </row>
    <row r="89" spans="1:30" ht="30" customHeight="1" thickTop="1" thickBot="1">
      <c r="A89" s="189"/>
      <c r="B89" s="189"/>
      <c r="C89" s="189"/>
      <c r="D89" s="190" t="str">
        <f t="shared" si="13"/>
        <v/>
      </c>
      <c r="E89" s="191"/>
      <c r="F89" s="192"/>
      <c r="G89" s="193"/>
      <c r="H89" s="193"/>
      <c r="I89" s="194"/>
      <c r="J89" s="195" t="str">
        <f t="shared" si="14"/>
        <v/>
      </c>
      <c r="K89" s="196" t="str">
        <f t="shared" si="15"/>
        <v/>
      </c>
      <c r="L89" s="190" t="str">
        <f t="shared" si="16"/>
        <v/>
      </c>
      <c r="M89" s="191"/>
      <c r="N89" s="193"/>
      <c r="O89" s="193"/>
      <c r="P89" s="193"/>
      <c r="Q89" s="195" t="str">
        <f t="shared" si="17"/>
        <v/>
      </c>
      <c r="R89" s="226" t="str">
        <f t="shared" si="18"/>
        <v/>
      </c>
      <c r="S89" s="189"/>
      <c r="T89" s="199" t="str">
        <f t="shared" si="19"/>
        <v/>
      </c>
      <c r="U89" s="200" t="str">
        <f t="shared" si="20"/>
        <v/>
      </c>
      <c r="V89" s="133"/>
      <c r="W89" s="233" t="str">
        <f t="shared" si="21"/>
        <v/>
      </c>
      <c r="X89" s="133"/>
      <c r="Y89" s="233" t="str">
        <f t="shared" si="22"/>
        <v/>
      </c>
      <c r="Z89" s="118" t="str">
        <f t="shared" si="23"/>
        <v/>
      </c>
      <c r="AA89" s="227"/>
      <c r="AB89" s="29"/>
      <c r="AC89" s="228" t="str">
        <f t="shared" si="24"/>
        <v/>
      </c>
      <c r="AD89" s="31" t="str">
        <f t="shared" si="25"/>
        <v/>
      </c>
    </row>
    <row r="90" spans="1:30" ht="30" customHeight="1" thickTop="1" thickBot="1">
      <c r="A90" s="189"/>
      <c r="B90" s="189"/>
      <c r="C90" s="189"/>
      <c r="D90" s="190" t="str">
        <f t="shared" si="13"/>
        <v/>
      </c>
      <c r="E90" s="191"/>
      <c r="F90" s="192"/>
      <c r="G90" s="193"/>
      <c r="H90" s="193"/>
      <c r="I90" s="194"/>
      <c r="J90" s="195" t="str">
        <f t="shared" si="14"/>
        <v/>
      </c>
      <c r="K90" s="196" t="str">
        <f t="shared" si="15"/>
        <v/>
      </c>
      <c r="L90" s="190" t="str">
        <f t="shared" si="16"/>
        <v/>
      </c>
      <c r="M90" s="191"/>
      <c r="N90" s="193"/>
      <c r="O90" s="193"/>
      <c r="P90" s="193"/>
      <c r="Q90" s="195" t="str">
        <f t="shared" si="17"/>
        <v/>
      </c>
      <c r="R90" s="226" t="str">
        <f t="shared" si="18"/>
        <v/>
      </c>
      <c r="S90" s="189"/>
      <c r="T90" s="199" t="str">
        <f t="shared" si="19"/>
        <v/>
      </c>
      <c r="U90" s="200" t="str">
        <f t="shared" si="20"/>
        <v/>
      </c>
      <c r="V90" s="133"/>
      <c r="W90" s="233" t="str">
        <f t="shared" si="21"/>
        <v/>
      </c>
      <c r="X90" s="133"/>
      <c r="Y90" s="233" t="str">
        <f t="shared" si="22"/>
        <v/>
      </c>
      <c r="Z90" s="118" t="str">
        <f t="shared" si="23"/>
        <v/>
      </c>
      <c r="AA90" s="227"/>
      <c r="AB90" s="29"/>
      <c r="AC90" s="228" t="str">
        <f t="shared" si="24"/>
        <v/>
      </c>
      <c r="AD90" s="31" t="str">
        <f t="shared" si="25"/>
        <v/>
      </c>
    </row>
    <row r="91" spans="1:30" ht="30" customHeight="1" thickTop="1" thickBot="1">
      <c r="A91" s="189"/>
      <c r="B91" s="189"/>
      <c r="C91" s="189"/>
      <c r="D91" s="190" t="str">
        <f t="shared" si="13"/>
        <v/>
      </c>
      <c r="E91" s="191"/>
      <c r="F91" s="192"/>
      <c r="G91" s="193"/>
      <c r="H91" s="193"/>
      <c r="I91" s="194"/>
      <c r="J91" s="195" t="str">
        <f t="shared" si="14"/>
        <v/>
      </c>
      <c r="K91" s="196" t="str">
        <f t="shared" si="15"/>
        <v/>
      </c>
      <c r="L91" s="190" t="str">
        <f t="shared" si="16"/>
        <v/>
      </c>
      <c r="M91" s="191"/>
      <c r="N91" s="193"/>
      <c r="O91" s="193"/>
      <c r="P91" s="193"/>
      <c r="Q91" s="195" t="str">
        <f t="shared" si="17"/>
        <v/>
      </c>
      <c r="R91" s="226" t="str">
        <f t="shared" si="18"/>
        <v/>
      </c>
      <c r="S91" s="189"/>
      <c r="T91" s="199" t="str">
        <f t="shared" si="19"/>
        <v/>
      </c>
      <c r="U91" s="200" t="str">
        <f t="shared" si="20"/>
        <v/>
      </c>
      <c r="V91" s="133"/>
      <c r="W91" s="233" t="str">
        <f t="shared" si="21"/>
        <v/>
      </c>
      <c r="X91" s="133"/>
      <c r="Y91" s="233" t="str">
        <f t="shared" si="22"/>
        <v/>
      </c>
      <c r="Z91" s="118" t="str">
        <f t="shared" si="23"/>
        <v/>
      </c>
      <c r="AA91" s="227"/>
      <c r="AB91" s="29"/>
      <c r="AC91" s="228" t="str">
        <f t="shared" si="24"/>
        <v/>
      </c>
      <c r="AD91" s="31" t="str">
        <f t="shared" si="25"/>
        <v/>
      </c>
    </row>
    <row r="92" spans="1:30" ht="30" customHeight="1" thickTop="1" thickBot="1">
      <c r="A92" s="189"/>
      <c r="B92" s="189"/>
      <c r="C92" s="189"/>
      <c r="D92" s="190" t="str">
        <f t="shared" si="13"/>
        <v/>
      </c>
      <c r="E92" s="191"/>
      <c r="F92" s="192"/>
      <c r="G92" s="193"/>
      <c r="H92" s="193"/>
      <c r="I92" s="194"/>
      <c r="J92" s="195" t="str">
        <f t="shared" si="14"/>
        <v/>
      </c>
      <c r="K92" s="196" t="str">
        <f t="shared" si="15"/>
        <v/>
      </c>
      <c r="L92" s="190" t="str">
        <f t="shared" si="16"/>
        <v/>
      </c>
      <c r="M92" s="191"/>
      <c r="N92" s="193"/>
      <c r="O92" s="193"/>
      <c r="P92" s="193"/>
      <c r="Q92" s="195" t="str">
        <f t="shared" si="17"/>
        <v/>
      </c>
      <c r="R92" s="226" t="str">
        <f t="shared" si="18"/>
        <v/>
      </c>
      <c r="S92" s="189"/>
      <c r="T92" s="199" t="str">
        <f t="shared" si="19"/>
        <v/>
      </c>
      <c r="U92" s="200" t="str">
        <f t="shared" si="20"/>
        <v/>
      </c>
      <c r="V92" s="133"/>
      <c r="W92" s="233" t="str">
        <f t="shared" si="21"/>
        <v/>
      </c>
      <c r="X92" s="133"/>
      <c r="Y92" s="233" t="str">
        <f t="shared" si="22"/>
        <v/>
      </c>
      <c r="Z92" s="118" t="str">
        <f t="shared" si="23"/>
        <v/>
      </c>
      <c r="AA92" s="227"/>
      <c r="AB92" s="29"/>
      <c r="AC92" s="228" t="str">
        <f t="shared" si="24"/>
        <v/>
      </c>
      <c r="AD92" s="31" t="str">
        <f t="shared" si="25"/>
        <v/>
      </c>
    </row>
    <row r="93" spans="1:30" ht="30" customHeight="1" thickTop="1" thickBot="1">
      <c r="A93" s="189"/>
      <c r="B93" s="189"/>
      <c r="C93" s="189"/>
      <c r="D93" s="190" t="str">
        <f t="shared" si="13"/>
        <v/>
      </c>
      <c r="E93" s="191"/>
      <c r="F93" s="192"/>
      <c r="G93" s="193"/>
      <c r="H93" s="193"/>
      <c r="I93" s="194"/>
      <c r="J93" s="195" t="str">
        <f t="shared" si="14"/>
        <v/>
      </c>
      <c r="K93" s="196" t="str">
        <f t="shared" si="15"/>
        <v/>
      </c>
      <c r="L93" s="190" t="str">
        <f t="shared" si="16"/>
        <v/>
      </c>
      <c r="M93" s="191"/>
      <c r="N93" s="193"/>
      <c r="O93" s="193"/>
      <c r="P93" s="193"/>
      <c r="Q93" s="195" t="str">
        <f t="shared" si="17"/>
        <v/>
      </c>
      <c r="R93" s="226" t="str">
        <f t="shared" si="18"/>
        <v/>
      </c>
      <c r="S93" s="189"/>
      <c r="T93" s="199" t="str">
        <f t="shared" si="19"/>
        <v/>
      </c>
      <c r="U93" s="200" t="str">
        <f t="shared" si="20"/>
        <v/>
      </c>
      <c r="V93" s="133"/>
      <c r="W93" s="233" t="str">
        <f t="shared" si="21"/>
        <v/>
      </c>
      <c r="X93" s="133"/>
      <c r="Y93" s="233" t="str">
        <f t="shared" si="22"/>
        <v/>
      </c>
      <c r="Z93" s="118" t="str">
        <f t="shared" si="23"/>
        <v/>
      </c>
      <c r="AA93" s="227"/>
      <c r="AB93" s="29"/>
      <c r="AC93" s="228" t="str">
        <f t="shared" si="24"/>
        <v/>
      </c>
      <c r="AD93" s="31" t="str">
        <f t="shared" si="25"/>
        <v/>
      </c>
    </row>
    <row r="94" spans="1:30" ht="30" customHeight="1" thickTop="1" thickBot="1">
      <c r="A94" s="189"/>
      <c r="B94" s="189"/>
      <c r="C94" s="189"/>
      <c r="D94" s="190" t="str">
        <f t="shared" si="13"/>
        <v/>
      </c>
      <c r="E94" s="191"/>
      <c r="F94" s="192"/>
      <c r="G94" s="193"/>
      <c r="H94" s="193"/>
      <c r="I94" s="194"/>
      <c r="J94" s="195" t="str">
        <f t="shared" si="14"/>
        <v/>
      </c>
      <c r="K94" s="196" t="str">
        <f t="shared" si="15"/>
        <v/>
      </c>
      <c r="L94" s="190" t="str">
        <f t="shared" si="16"/>
        <v/>
      </c>
      <c r="M94" s="191"/>
      <c r="N94" s="193"/>
      <c r="O94" s="193"/>
      <c r="P94" s="193"/>
      <c r="Q94" s="195" t="str">
        <f t="shared" si="17"/>
        <v/>
      </c>
      <c r="R94" s="226" t="str">
        <f t="shared" si="18"/>
        <v/>
      </c>
      <c r="S94" s="189"/>
      <c r="T94" s="199" t="str">
        <f t="shared" si="19"/>
        <v/>
      </c>
      <c r="U94" s="200" t="str">
        <f t="shared" si="20"/>
        <v/>
      </c>
      <c r="V94" s="133"/>
      <c r="W94" s="233" t="str">
        <f t="shared" si="21"/>
        <v/>
      </c>
      <c r="X94" s="133"/>
      <c r="Y94" s="233" t="str">
        <f t="shared" si="22"/>
        <v/>
      </c>
      <c r="Z94" s="118" t="str">
        <f t="shared" si="23"/>
        <v/>
      </c>
      <c r="AA94" s="227"/>
      <c r="AB94" s="29"/>
      <c r="AC94" s="228" t="str">
        <f t="shared" si="24"/>
        <v/>
      </c>
      <c r="AD94" s="31" t="str">
        <f t="shared" si="25"/>
        <v/>
      </c>
    </row>
    <row r="95" spans="1:30" ht="30" customHeight="1" thickTop="1" thickBot="1">
      <c r="A95" s="189"/>
      <c r="B95" s="189"/>
      <c r="C95" s="189"/>
      <c r="D95" s="190" t="str">
        <f t="shared" si="13"/>
        <v/>
      </c>
      <c r="E95" s="191"/>
      <c r="F95" s="192"/>
      <c r="G95" s="193"/>
      <c r="H95" s="193"/>
      <c r="I95" s="194"/>
      <c r="J95" s="195" t="str">
        <f t="shared" si="14"/>
        <v/>
      </c>
      <c r="K95" s="196" t="str">
        <f t="shared" si="15"/>
        <v/>
      </c>
      <c r="L95" s="190" t="str">
        <f t="shared" si="16"/>
        <v/>
      </c>
      <c r="M95" s="191"/>
      <c r="N95" s="193"/>
      <c r="O95" s="193"/>
      <c r="P95" s="193"/>
      <c r="Q95" s="195" t="str">
        <f t="shared" si="17"/>
        <v/>
      </c>
      <c r="R95" s="226" t="str">
        <f t="shared" si="18"/>
        <v/>
      </c>
      <c r="S95" s="189"/>
      <c r="T95" s="199" t="str">
        <f t="shared" si="19"/>
        <v/>
      </c>
      <c r="U95" s="200" t="str">
        <f t="shared" si="20"/>
        <v/>
      </c>
      <c r="V95" s="133"/>
      <c r="W95" s="233" t="str">
        <f t="shared" si="21"/>
        <v/>
      </c>
      <c r="X95" s="133"/>
      <c r="Y95" s="233" t="str">
        <f t="shared" si="22"/>
        <v/>
      </c>
      <c r="Z95" s="118" t="str">
        <f t="shared" si="23"/>
        <v/>
      </c>
      <c r="AA95" s="227"/>
      <c r="AB95" s="29"/>
      <c r="AC95" s="228" t="str">
        <f t="shared" si="24"/>
        <v/>
      </c>
      <c r="AD95" s="31" t="str">
        <f t="shared" si="25"/>
        <v/>
      </c>
    </row>
    <row r="96" spans="1:30" ht="30" customHeight="1" thickTop="1" thickBot="1">
      <c r="A96" s="189"/>
      <c r="B96" s="189"/>
      <c r="C96" s="189"/>
      <c r="D96" s="190" t="str">
        <f t="shared" si="13"/>
        <v/>
      </c>
      <c r="E96" s="191"/>
      <c r="F96" s="192"/>
      <c r="G96" s="193"/>
      <c r="H96" s="193"/>
      <c r="I96" s="194"/>
      <c r="J96" s="195" t="str">
        <f t="shared" si="14"/>
        <v/>
      </c>
      <c r="K96" s="196" t="str">
        <f t="shared" si="15"/>
        <v/>
      </c>
      <c r="L96" s="190" t="str">
        <f t="shared" si="16"/>
        <v/>
      </c>
      <c r="M96" s="191"/>
      <c r="N96" s="193"/>
      <c r="O96" s="193"/>
      <c r="P96" s="193"/>
      <c r="Q96" s="195" t="str">
        <f t="shared" si="17"/>
        <v/>
      </c>
      <c r="R96" s="226" t="str">
        <f t="shared" si="18"/>
        <v/>
      </c>
      <c r="S96" s="189"/>
      <c r="T96" s="199" t="str">
        <f t="shared" si="19"/>
        <v/>
      </c>
      <c r="U96" s="200" t="str">
        <f t="shared" si="20"/>
        <v/>
      </c>
      <c r="V96" s="133"/>
      <c r="W96" s="233" t="str">
        <f t="shared" si="21"/>
        <v/>
      </c>
      <c r="X96" s="133"/>
      <c r="Y96" s="233" t="str">
        <f t="shared" si="22"/>
        <v/>
      </c>
      <c r="Z96" s="118" t="str">
        <f t="shared" si="23"/>
        <v/>
      </c>
      <c r="AA96" s="227"/>
      <c r="AB96" s="29"/>
      <c r="AC96" s="228" t="str">
        <f t="shared" si="24"/>
        <v/>
      </c>
      <c r="AD96" s="31" t="str">
        <f t="shared" si="25"/>
        <v/>
      </c>
    </row>
    <row r="97" spans="1:30" ht="30" customHeight="1" thickTop="1" thickBot="1">
      <c r="A97" s="189"/>
      <c r="B97" s="189"/>
      <c r="C97" s="189"/>
      <c r="D97" s="190" t="str">
        <f t="shared" si="13"/>
        <v/>
      </c>
      <c r="E97" s="191"/>
      <c r="F97" s="192"/>
      <c r="G97" s="193"/>
      <c r="H97" s="193"/>
      <c r="I97" s="194"/>
      <c r="J97" s="195" t="str">
        <f t="shared" si="14"/>
        <v/>
      </c>
      <c r="K97" s="196" t="str">
        <f t="shared" si="15"/>
        <v/>
      </c>
      <c r="L97" s="190" t="str">
        <f t="shared" si="16"/>
        <v/>
      </c>
      <c r="M97" s="191"/>
      <c r="N97" s="193"/>
      <c r="O97" s="193"/>
      <c r="P97" s="193"/>
      <c r="Q97" s="195" t="str">
        <f t="shared" si="17"/>
        <v/>
      </c>
      <c r="R97" s="226" t="str">
        <f t="shared" si="18"/>
        <v/>
      </c>
      <c r="S97" s="189"/>
      <c r="T97" s="199" t="str">
        <f t="shared" si="19"/>
        <v/>
      </c>
      <c r="U97" s="200" t="str">
        <f t="shared" si="20"/>
        <v/>
      </c>
      <c r="V97" s="133"/>
      <c r="W97" s="233" t="str">
        <f t="shared" si="21"/>
        <v/>
      </c>
      <c r="X97" s="133"/>
      <c r="Y97" s="233" t="str">
        <f t="shared" si="22"/>
        <v/>
      </c>
      <c r="Z97" s="118" t="str">
        <f t="shared" si="23"/>
        <v/>
      </c>
      <c r="AA97" s="227"/>
      <c r="AB97" s="29"/>
      <c r="AC97" s="228" t="str">
        <f t="shared" si="24"/>
        <v/>
      </c>
      <c r="AD97" s="31" t="str">
        <f t="shared" si="25"/>
        <v/>
      </c>
    </row>
    <row r="98" spans="1:30" ht="30" customHeight="1" thickTop="1" thickBot="1">
      <c r="A98" s="189"/>
      <c r="B98" s="189"/>
      <c r="C98" s="189"/>
      <c r="D98" s="190" t="str">
        <f t="shared" si="13"/>
        <v/>
      </c>
      <c r="E98" s="191"/>
      <c r="F98" s="192"/>
      <c r="G98" s="193"/>
      <c r="H98" s="193"/>
      <c r="I98" s="194"/>
      <c r="J98" s="195" t="str">
        <f t="shared" si="14"/>
        <v/>
      </c>
      <c r="K98" s="196" t="str">
        <f t="shared" si="15"/>
        <v/>
      </c>
      <c r="L98" s="190" t="str">
        <f t="shared" si="16"/>
        <v/>
      </c>
      <c r="M98" s="191"/>
      <c r="N98" s="193"/>
      <c r="O98" s="193"/>
      <c r="P98" s="193"/>
      <c r="Q98" s="195" t="str">
        <f t="shared" si="17"/>
        <v/>
      </c>
      <c r="R98" s="226" t="str">
        <f t="shared" si="18"/>
        <v/>
      </c>
      <c r="S98" s="189"/>
      <c r="T98" s="199" t="str">
        <f t="shared" si="19"/>
        <v/>
      </c>
      <c r="U98" s="200" t="str">
        <f t="shared" si="20"/>
        <v/>
      </c>
      <c r="V98" s="133"/>
      <c r="W98" s="233" t="str">
        <f t="shared" si="21"/>
        <v/>
      </c>
      <c r="X98" s="133"/>
      <c r="Y98" s="233" t="str">
        <f t="shared" si="22"/>
        <v/>
      </c>
      <c r="Z98" s="118" t="str">
        <f t="shared" si="23"/>
        <v/>
      </c>
      <c r="AA98" s="227"/>
      <c r="AB98" s="29"/>
      <c r="AC98" s="228" t="str">
        <f t="shared" si="24"/>
        <v/>
      </c>
      <c r="AD98" s="31" t="str">
        <f t="shared" si="25"/>
        <v/>
      </c>
    </row>
    <row r="99" spans="1:30" ht="30" customHeight="1" thickTop="1" thickBot="1">
      <c r="A99" s="189"/>
      <c r="B99" s="189"/>
      <c r="C99" s="189"/>
      <c r="D99" s="190" t="str">
        <f t="shared" si="13"/>
        <v/>
      </c>
      <c r="E99" s="191"/>
      <c r="F99" s="192"/>
      <c r="G99" s="193"/>
      <c r="H99" s="193"/>
      <c r="I99" s="194"/>
      <c r="J99" s="195" t="str">
        <f t="shared" si="14"/>
        <v/>
      </c>
      <c r="K99" s="196" t="str">
        <f t="shared" si="15"/>
        <v/>
      </c>
      <c r="L99" s="190" t="str">
        <f t="shared" si="16"/>
        <v/>
      </c>
      <c r="M99" s="191"/>
      <c r="N99" s="193"/>
      <c r="O99" s="193"/>
      <c r="P99" s="193"/>
      <c r="Q99" s="195" t="str">
        <f t="shared" si="17"/>
        <v/>
      </c>
      <c r="R99" s="226" t="str">
        <f t="shared" si="18"/>
        <v/>
      </c>
      <c r="S99" s="189"/>
      <c r="T99" s="199" t="str">
        <f t="shared" si="19"/>
        <v/>
      </c>
      <c r="U99" s="200" t="str">
        <f t="shared" si="20"/>
        <v/>
      </c>
      <c r="V99" s="133"/>
      <c r="W99" s="233" t="str">
        <f t="shared" si="21"/>
        <v/>
      </c>
      <c r="X99" s="133"/>
      <c r="Y99" s="233" t="str">
        <f t="shared" si="22"/>
        <v/>
      </c>
      <c r="Z99" s="118" t="str">
        <f t="shared" si="23"/>
        <v/>
      </c>
      <c r="AA99" s="227"/>
      <c r="AB99" s="29"/>
      <c r="AC99" s="228" t="str">
        <f t="shared" si="24"/>
        <v/>
      </c>
      <c r="AD99" s="31" t="str">
        <f t="shared" si="25"/>
        <v/>
      </c>
    </row>
    <row r="100" spans="1:30" ht="30" customHeight="1" thickTop="1" thickBot="1">
      <c r="A100" s="189"/>
      <c r="B100" s="189"/>
      <c r="C100" s="189"/>
      <c r="D100" s="190" t="str">
        <f t="shared" si="13"/>
        <v/>
      </c>
      <c r="E100" s="191"/>
      <c r="F100" s="192"/>
      <c r="G100" s="193"/>
      <c r="H100" s="193"/>
      <c r="I100" s="194"/>
      <c r="J100" s="195" t="str">
        <f t="shared" si="14"/>
        <v/>
      </c>
      <c r="K100" s="196" t="str">
        <f t="shared" si="15"/>
        <v/>
      </c>
      <c r="L100" s="190" t="str">
        <f t="shared" si="16"/>
        <v/>
      </c>
      <c r="M100" s="191"/>
      <c r="N100" s="193"/>
      <c r="O100" s="193"/>
      <c r="P100" s="193"/>
      <c r="Q100" s="195" t="str">
        <f t="shared" si="17"/>
        <v/>
      </c>
      <c r="R100" s="226" t="str">
        <f t="shared" si="18"/>
        <v/>
      </c>
      <c r="S100" s="189"/>
      <c r="T100" s="199" t="str">
        <f t="shared" si="19"/>
        <v/>
      </c>
      <c r="U100" s="200" t="str">
        <f t="shared" si="20"/>
        <v/>
      </c>
      <c r="V100" s="133"/>
      <c r="W100" s="233" t="str">
        <f t="shared" si="21"/>
        <v/>
      </c>
      <c r="X100" s="133"/>
      <c r="Y100" s="233" t="str">
        <f t="shared" si="22"/>
        <v/>
      </c>
      <c r="Z100" s="118" t="str">
        <f t="shared" si="23"/>
        <v/>
      </c>
      <c r="AA100" s="227"/>
      <c r="AB100" s="29"/>
      <c r="AC100" s="228" t="str">
        <f t="shared" si="24"/>
        <v/>
      </c>
      <c r="AD100" s="31" t="str">
        <f t="shared" si="25"/>
        <v/>
      </c>
    </row>
    <row r="101" spans="1:30" ht="30" customHeight="1" thickTop="1" thickBot="1">
      <c r="A101" s="189"/>
      <c r="B101" s="189"/>
      <c r="C101" s="189"/>
      <c r="D101" s="190" t="str">
        <f t="shared" si="13"/>
        <v/>
      </c>
      <c r="E101" s="191"/>
      <c r="F101" s="192"/>
      <c r="G101" s="193"/>
      <c r="H101" s="193"/>
      <c r="I101" s="194"/>
      <c r="J101" s="195" t="str">
        <f t="shared" si="14"/>
        <v/>
      </c>
      <c r="K101" s="196" t="str">
        <f t="shared" si="15"/>
        <v/>
      </c>
      <c r="L101" s="190" t="str">
        <f t="shared" si="16"/>
        <v/>
      </c>
      <c r="M101" s="191"/>
      <c r="N101" s="193"/>
      <c r="O101" s="193"/>
      <c r="P101" s="193"/>
      <c r="Q101" s="195" t="str">
        <f t="shared" si="17"/>
        <v/>
      </c>
      <c r="R101" s="226" t="str">
        <f t="shared" si="18"/>
        <v/>
      </c>
      <c r="S101" s="189"/>
      <c r="T101" s="199" t="str">
        <f t="shared" si="19"/>
        <v/>
      </c>
      <c r="U101" s="200" t="str">
        <f t="shared" si="20"/>
        <v/>
      </c>
      <c r="V101" s="133"/>
      <c r="W101" s="233" t="str">
        <f t="shared" si="21"/>
        <v/>
      </c>
      <c r="X101" s="133"/>
      <c r="Y101" s="233" t="str">
        <f t="shared" si="22"/>
        <v/>
      </c>
      <c r="Z101" s="118" t="str">
        <f t="shared" si="23"/>
        <v/>
      </c>
      <c r="AA101" s="227"/>
      <c r="AB101" s="29"/>
      <c r="AC101" s="228" t="str">
        <f t="shared" si="24"/>
        <v/>
      </c>
      <c r="AD101" s="31" t="str">
        <f t="shared" si="25"/>
        <v/>
      </c>
    </row>
    <row r="102" spans="1:30" ht="30" customHeight="1" thickTop="1" thickBot="1">
      <c r="A102" s="189"/>
      <c r="B102" s="189"/>
      <c r="C102" s="189"/>
      <c r="D102" s="190" t="str">
        <f t="shared" si="13"/>
        <v/>
      </c>
      <c r="E102" s="191"/>
      <c r="F102" s="192"/>
      <c r="G102" s="193"/>
      <c r="H102" s="193"/>
      <c r="I102" s="194"/>
      <c r="J102" s="195" t="str">
        <f t="shared" si="14"/>
        <v/>
      </c>
      <c r="K102" s="196" t="str">
        <f t="shared" si="15"/>
        <v/>
      </c>
      <c r="L102" s="190" t="str">
        <f t="shared" si="16"/>
        <v/>
      </c>
      <c r="M102" s="191"/>
      <c r="N102" s="193"/>
      <c r="O102" s="193"/>
      <c r="P102" s="193"/>
      <c r="Q102" s="195" t="str">
        <f t="shared" si="17"/>
        <v/>
      </c>
      <c r="R102" s="226" t="str">
        <f t="shared" si="18"/>
        <v/>
      </c>
      <c r="S102" s="189"/>
      <c r="T102" s="199" t="str">
        <f t="shared" si="19"/>
        <v/>
      </c>
      <c r="U102" s="200" t="str">
        <f t="shared" si="20"/>
        <v/>
      </c>
      <c r="V102" s="133"/>
      <c r="W102" s="233" t="str">
        <f t="shared" si="21"/>
        <v/>
      </c>
      <c r="X102" s="133"/>
      <c r="Y102" s="233" t="str">
        <f t="shared" si="22"/>
        <v/>
      </c>
      <c r="Z102" s="118" t="str">
        <f t="shared" si="23"/>
        <v/>
      </c>
      <c r="AA102" s="227"/>
      <c r="AB102" s="29"/>
      <c r="AC102" s="228" t="str">
        <f t="shared" si="24"/>
        <v/>
      </c>
      <c r="AD102" s="31" t="str">
        <f t="shared" si="25"/>
        <v/>
      </c>
    </row>
    <row r="103" spans="1:30" ht="30" customHeight="1" thickTop="1" thickBot="1">
      <c r="A103" s="189"/>
      <c r="B103" s="189"/>
      <c r="C103" s="189"/>
      <c r="D103" s="190" t="str">
        <f t="shared" si="13"/>
        <v/>
      </c>
      <c r="E103" s="191"/>
      <c r="F103" s="192"/>
      <c r="G103" s="193"/>
      <c r="H103" s="193"/>
      <c r="I103" s="194"/>
      <c r="J103" s="195" t="str">
        <f t="shared" si="14"/>
        <v/>
      </c>
      <c r="K103" s="196" t="str">
        <f t="shared" si="15"/>
        <v/>
      </c>
      <c r="L103" s="190" t="str">
        <f t="shared" si="16"/>
        <v/>
      </c>
      <c r="M103" s="191"/>
      <c r="N103" s="193"/>
      <c r="O103" s="193"/>
      <c r="P103" s="193"/>
      <c r="Q103" s="195" t="str">
        <f t="shared" si="17"/>
        <v/>
      </c>
      <c r="R103" s="226" t="str">
        <f t="shared" si="18"/>
        <v/>
      </c>
      <c r="S103" s="189"/>
      <c r="T103" s="199" t="str">
        <f t="shared" si="19"/>
        <v/>
      </c>
      <c r="U103" s="200" t="str">
        <f t="shared" si="20"/>
        <v/>
      </c>
      <c r="V103" s="133"/>
      <c r="W103" s="233" t="str">
        <f t="shared" si="21"/>
        <v/>
      </c>
      <c r="X103" s="133"/>
      <c r="Y103" s="233" t="str">
        <f t="shared" si="22"/>
        <v/>
      </c>
      <c r="Z103" s="118" t="str">
        <f t="shared" si="23"/>
        <v/>
      </c>
      <c r="AA103" s="227"/>
      <c r="AB103" s="29"/>
      <c r="AC103" s="228" t="str">
        <f t="shared" si="24"/>
        <v/>
      </c>
      <c r="AD103" s="31" t="str">
        <f t="shared" si="25"/>
        <v/>
      </c>
    </row>
    <row r="104" spans="1:30" ht="30" customHeight="1" thickTop="1" thickBot="1">
      <c r="A104" s="189"/>
      <c r="B104" s="189"/>
      <c r="C104" s="189"/>
      <c r="D104" s="190" t="str">
        <f t="shared" si="13"/>
        <v/>
      </c>
      <c r="E104" s="191"/>
      <c r="F104" s="192"/>
      <c r="G104" s="193"/>
      <c r="H104" s="193"/>
      <c r="I104" s="194"/>
      <c r="J104" s="195" t="str">
        <f t="shared" si="14"/>
        <v/>
      </c>
      <c r="K104" s="196" t="str">
        <f t="shared" si="15"/>
        <v/>
      </c>
      <c r="L104" s="190" t="str">
        <f t="shared" si="16"/>
        <v/>
      </c>
      <c r="M104" s="191"/>
      <c r="N104" s="193"/>
      <c r="O104" s="193"/>
      <c r="P104" s="193"/>
      <c r="Q104" s="195" t="str">
        <f t="shared" si="17"/>
        <v/>
      </c>
      <c r="R104" s="226" t="str">
        <f t="shared" si="18"/>
        <v/>
      </c>
      <c r="S104" s="189"/>
      <c r="T104" s="199" t="str">
        <f t="shared" si="19"/>
        <v/>
      </c>
      <c r="U104" s="200" t="str">
        <f t="shared" si="20"/>
        <v/>
      </c>
      <c r="V104" s="133"/>
      <c r="W104" s="233" t="str">
        <f t="shared" si="21"/>
        <v/>
      </c>
      <c r="X104" s="133"/>
      <c r="Y104" s="233" t="str">
        <f t="shared" si="22"/>
        <v/>
      </c>
      <c r="Z104" s="118" t="str">
        <f t="shared" si="23"/>
        <v/>
      </c>
      <c r="AA104" s="227"/>
      <c r="AB104" s="29"/>
      <c r="AC104" s="228" t="str">
        <f t="shared" si="24"/>
        <v/>
      </c>
      <c r="AD104" s="31" t="str">
        <f t="shared" si="25"/>
        <v/>
      </c>
    </row>
    <row r="105" spans="1:30" ht="30" customHeight="1" thickTop="1" thickBot="1">
      <c r="A105" s="189"/>
      <c r="B105" s="189"/>
      <c r="C105" s="189"/>
      <c r="D105" s="190" t="str">
        <f t="shared" si="13"/>
        <v/>
      </c>
      <c r="E105" s="191"/>
      <c r="F105" s="192"/>
      <c r="G105" s="193"/>
      <c r="H105" s="193"/>
      <c r="I105" s="194"/>
      <c r="J105" s="195" t="str">
        <f t="shared" si="14"/>
        <v/>
      </c>
      <c r="K105" s="196" t="str">
        <f t="shared" si="15"/>
        <v/>
      </c>
      <c r="L105" s="190" t="str">
        <f t="shared" si="16"/>
        <v/>
      </c>
      <c r="M105" s="191"/>
      <c r="N105" s="193"/>
      <c r="O105" s="193"/>
      <c r="P105" s="193"/>
      <c r="Q105" s="195" t="str">
        <f t="shared" si="17"/>
        <v/>
      </c>
      <c r="R105" s="226" t="str">
        <f t="shared" si="18"/>
        <v/>
      </c>
      <c r="S105" s="189"/>
      <c r="T105" s="199" t="str">
        <f t="shared" si="19"/>
        <v/>
      </c>
      <c r="U105" s="200" t="str">
        <f t="shared" si="20"/>
        <v/>
      </c>
      <c r="V105" s="133"/>
      <c r="W105" s="233" t="str">
        <f t="shared" si="21"/>
        <v/>
      </c>
      <c r="X105" s="133"/>
      <c r="Y105" s="233" t="str">
        <f t="shared" si="22"/>
        <v/>
      </c>
      <c r="Z105" s="118" t="str">
        <f t="shared" si="23"/>
        <v/>
      </c>
      <c r="AA105" s="227"/>
      <c r="AB105" s="29"/>
      <c r="AC105" s="228" t="str">
        <f t="shared" si="24"/>
        <v/>
      </c>
      <c r="AD105" s="31" t="str">
        <f t="shared" si="25"/>
        <v/>
      </c>
    </row>
    <row r="106" spans="1:30" ht="30" customHeight="1" thickTop="1" thickBot="1">
      <c r="A106" s="189"/>
      <c r="B106" s="189"/>
      <c r="C106" s="189"/>
      <c r="D106" s="190" t="str">
        <f t="shared" si="13"/>
        <v/>
      </c>
      <c r="E106" s="191"/>
      <c r="F106" s="192"/>
      <c r="G106" s="193"/>
      <c r="H106" s="193"/>
      <c r="I106" s="194"/>
      <c r="J106" s="195" t="str">
        <f t="shared" si="14"/>
        <v/>
      </c>
      <c r="K106" s="196" t="str">
        <f t="shared" si="15"/>
        <v/>
      </c>
      <c r="L106" s="190" t="str">
        <f t="shared" si="16"/>
        <v/>
      </c>
      <c r="M106" s="191"/>
      <c r="N106" s="193"/>
      <c r="O106" s="193"/>
      <c r="P106" s="193"/>
      <c r="Q106" s="195" t="str">
        <f t="shared" si="17"/>
        <v/>
      </c>
      <c r="R106" s="226" t="str">
        <f t="shared" si="18"/>
        <v/>
      </c>
      <c r="S106" s="189"/>
      <c r="T106" s="199" t="str">
        <f t="shared" si="19"/>
        <v/>
      </c>
      <c r="U106" s="200" t="str">
        <f t="shared" si="20"/>
        <v/>
      </c>
      <c r="V106" s="133"/>
      <c r="W106" s="233" t="str">
        <f t="shared" si="21"/>
        <v/>
      </c>
      <c r="X106" s="133"/>
      <c r="Y106" s="233" t="str">
        <f t="shared" si="22"/>
        <v/>
      </c>
      <c r="Z106" s="118" t="str">
        <f t="shared" si="23"/>
        <v/>
      </c>
      <c r="AA106" s="227"/>
      <c r="AB106" s="29"/>
      <c r="AC106" s="228" t="str">
        <f t="shared" si="24"/>
        <v/>
      </c>
      <c r="AD106" s="31" t="str">
        <f t="shared" si="25"/>
        <v/>
      </c>
    </row>
    <row r="107" spans="1:30" ht="30" customHeight="1" thickTop="1" thickBot="1">
      <c r="A107" s="189"/>
      <c r="B107" s="189"/>
      <c r="C107" s="189"/>
      <c r="D107" s="190" t="str">
        <f t="shared" si="13"/>
        <v/>
      </c>
      <c r="E107" s="191"/>
      <c r="F107" s="192"/>
      <c r="G107" s="193"/>
      <c r="H107" s="193"/>
      <c r="I107" s="194"/>
      <c r="J107" s="195" t="str">
        <f t="shared" si="14"/>
        <v/>
      </c>
      <c r="K107" s="196" t="str">
        <f t="shared" si="15"/>
        <v/>
      </c>
      <c r="L107" s="190" t="str">
        <f t="shared" si="16"/>
        <v/>
      </c>
      <c r="M107" s="191"/>
      <c r="N107" s="193"/>
      <c r="O107" s="193"/>
      <c r="P107" s="193"/>
      <c r="Q107" s="195" t="str">
        <f t="shared" si="17"/>
        <v/>
      </c>
      <c r="R107" s="226" t="str">
        <f t="shared" si="18"/>
        <v/>
      </c>
      <c r="S107" s="189"/>
      <c r="T107" s="199" t="str">
        <f t="shared" si="19"/>
        <v/>
      </c>
      <c r="U107" s="200" t="str">
        <f t="shared" si="20"/>
        <v/>
      </c>
      <c r="V107" s="133"/>
      <c r="W107" s="233" t="str">
        <f t="shared" si="21"/>
        <v/>
      </c>
      <c r="X107" s="133"/>
      <c r="Y107" s="233" t="str">
        <f t="shared" si="22"/>
        <v/>
      </c>
      <c r="Z107" s="118" t="str">
        <f t="shared" si="23"/>
        <v/>
      </c>
      <c r="AA107" s="227"/>
      <c r="AB107" s="29"/>
      <c r="AC107" s="228" t="str">
        <f t="shared" si="24"/>
        <v/>
      </c>
      <c r="AD107" s="31" t="str">
        <f t="shared" si="25"/>
        <v/>
      </c>
    </row>
    <row r="108" spans="1:30" ht="30" customHeight="1" thickTop="1" thickBot="1">
      <c r="A108" s="189"/>
      <c r="B108" s="189"/>
      <c r="C108" s="189"/>
      <c r="D108" s="190" t="str">
        <f t="shared" si="13"/>
        <v/>
      </c>
      <c r="E108" s="191"/>
      <c r="F108" s="192"/>
      <c r="G108" s="193"/>
      <c r="H108" s="193"/>
      <c r="I108" s="194"/>
      <c r="J108" s="195" t="str">
        <f t="shared" si="14"/>
        <v/>
      </c>
      <c r="K108" s="196" t="str">
        <f t="shared" si="15"/>
        <v/>
      </c>
      <c r="L108" s="190" t="str">
        <f t="shared" si="16"/>
        <v/>
      </c>
      <c r="M108" s="191"/>
      <c r="N108" s="193"/>
      <c r="O108" s="193"/>
      <c r="P108" s="193"/>
      <c r="Q108" s="195" t="str">
        <f t="shared" si="17"/>
        <v/>
      </c>
      <c r="R108" s="226" t="str">
        <f t="shared" si="18"/>
        <v/>
      </c>
      <c r="S108" s="189"/>
      <c r="T108" s="199" t="str">
        <f t="shared" si="19"/>
        <v/>
      </c>
      <c r="U108" s="200" t="str">
        <f t="shared" si="20"/>
        <v/>
      </c>
      <c r="V108" s="133"/>
      <c r="W108" s="233" t="str">
        <f t="shared" si="21"/>
        <v/>
      </c>
      <c r="X108" s="133"/>
      <c r="Y108" s="233" t="str">
        <f t="shared" si="22"/>
        <v/>
      </c>
      <c r="Z108" s="118" t="str">
        <f t="shared" si="23"/>
        <v/>
      </c>
      <c r="AA108" s="227"/>
      <c r="AB108" s="29"/>
      <c r="AC108" s="228" t="str">
        <f t="shared" si="24"/>
        <v/>
      </c>
      <c r="AD108" s="31" t="str">
        <f t="shared" si="25"/>
        <v/>
      </c>
    </row>
    <row r="109" spans="1:30" ht="30" customHeight="1" thickTop="1" thickBot="1">
      <c r="A109" s="189"/>
      <c r="B109" s="189"/>
      <c r="C109" s="189"/>
      <c r="D109" s="190" t="str">
        <f t="shared" si="13"/>
        <v/>
      </c>
      <c r="E109" s="191"/>
      <c r="F109" s="192"/>
      <c r="G109" s="193"/>
      <c r="H109" s="193"/>
      <c r="I109" s="194"/>
      <c r="J109" s="195" t="str">
        <f t="shared" si="14"/>
        <v/>
      </c>
      <c r="K109" s="196" t="str">
        <f t="shared" si="15"/>
        <v/>
      </c>
      <c r="L109" s="190" t="str">
        <f t="shared" si="16"/>
        <v/>
      </c>
      <c r="M109" s="191"/>
      <c r="N109" s="193"/>
      <c r="O109" s="193"/>
      <c r="P109" s="193"/>
      <c r="Q109" s="195" t="str">
        <f t="shared" si="17"/>
        <v/>
      </c>
      <c r="R109" s="226" t="str">
        <f t="shared" si="18"/>
        <v/>
      </c>
      <c r="S109" s="189"/>
      <c r="T109" s="199" t="str">
        <f t="shared" si="19"/>
        <v/>
      </c>
      <c r="U109" s="200" t="str">
        <f t="shared" si="20"/>
        <v/>
      </c>
      <c r="V109" s="133"/>
      <c r="W109" s="233" t="str">
        <f t="shared" si="21"/>
        <v/>
      </c>
      <c r="X109" s="133"/>
      <c r="Y109" s="233" t="str">
        <f t="shared" si="22"/>
        <v/>
      </c>
      <c r="Z109" s="118" t="str">
        <f t="shared" si="23"/>
        <v/>
      </c>
      <c r="AA109" s="227"/>
      <c r="AB109" s="29"/>
      <c r="AC109" s="228" t="str">
        <f t="shared" si="24"/>
        <v/>
      </c>
      <c r="AD109" s="31" t="str">
        <f t="shared" si="25"/>
        <v/>
      </c>
    </row>
    <row r="110" spans="1:30" ht="30" customHeight="1" thickTop="1" thickBot="1">
      <c r="A110" s="189"/>
      <c r="B110" s="189"/>
      <c r="C110" s="189"/>
      <c r="D110" s="190" t="str">
        <f t="shared" si="13"/>
        <v/>
      </c>
      <c r="E110" s="191"/>
      <c r="F110" s="192"/>
      <c r="G110" s="193"/>
      <c r="H110" s="193"/>
      <c r="I110" s="194"/>
      <c r="J110" s="195" t="str">
        <f t="shared" si="14"/>
        <v/>
      </c>
      <c r="K110" s="196" t="str">
        <f t="shared" si="15"/>
        <v/>
      </c>
      <c r="L110" s="190" t="str">
        <f t="shared" si="16"/>
        <v/>
      </c>
      <c r="M110" s="191"/>
      <c r="N110" s="193"/>
      <c r="O110" s="193"/>
      <c r="P110" s="193"/>
      <c r="Q110" s="195" t="str">
        <f t="shared" si="17"/>
        <v/>
      </c>
      <c r="R110" s="226" t="str">
        <f t="shared" si="18"/>
        <v/>
      </c>
      <c r="S110" s="189"/>
      <c r="T110" s="199" t="str">
        <f t="shared" si="19"/>
        <v/>
      </c>
      <c r="U110" s="200" t="str">
        <f t="shared" si="20"/>
        <v/>
      </c>
      <c r="V110" s="133"/>
      <c r="W110" s="233" t="str">
        <f t="shared" si="21"/>
        <v/>
      </c>
      <c r="X110" s="133"/>
      <c r="Y110" s="233" t="str">
        <f t="shared" si="22"/>
        <v/>
      </c>
      <c r="Z110" s="118" t="str">
        <f t="shared" si="23"/>
        <v/>
      </c>
      <c r="AA110" s="227"/>
      <c r="AB110" s="29"/>
      <c r="AC110" s="228" t="str">
        <f t="shared" si="24"/>
        <v/>
      </c>
      <c r="AD110" s="31" t="str">
        <f t="shared" si="25"/>
        <v/>
      </c>
    </row>
    <row r="111" spans="1:30" ht="30" customHeight="1" thickTop="1" thickBot="1">
      <c r="A111" s="189"/>
      <c r="B111" s="189"/>
      <c r="C111" s="189"/>
      <c r="D111" s="190" t="str">
        <f t="shared" si="13"/>
        <v/>
      </c>
      <c r="E111" s="191"/>
      <c r="F111" s="192"/>
      <c r="G111" s="193"/>
      <c r="H111" s="193"/>
      <c r="I111" s="194"/>
      <c r="J111" s="195" t="str">
        <f t="shared" si="14"/>
        <v/>
      </c>
      <c r="K111" s="196" t="str">
        <f t="shared" si="15"/>
        <v/>
      </c>
      <c r="L111" s="190" t="str">
        <f t="shared" si="16"/>
        <v/>
      </c>
      <c r="M111" s="191"/>
      <c r="N111" s="193"/>
      <c r="O111" s="193"/>
      <c r="P111" s="193"/>
      <c r="Q111" s="195" t="str">
        <f t="shared" si="17"/>
        <v/>
      </c>
      <c r="R111" s="226" t="str">
        <f t="shared" si="18"/>
        <v/>
      </c>
      <c r="S111" s="189"/>
      <c r="T111" s="199" t="str">
        <f t="shared" si="19"/>
        <v/>
      </c>
      <c r="U111" s="200" t="str">
        <f t="shared" si="20"/>
        <v/>
      </c>
      <c r="V111" s="133"/>
      <c r="W111" s="233" t="str">
        <f t="shared" si="21"/>
        <v/>
      </c>
      <c r="X111" s="133"/>
      <c r="Y111" s="233" t="str">
        <f t="shared" si="22"/>
        <v/>
      </c>
      <c r="Z111" s="118" t="str">
        <f t="shared" si="23"/>
        <v/>
      </c>
      <c r="AA111" s="227"/>
      <c r="AB111" s="29"/>
      <c r="AC111" s="228" t="str">
        <f t="shared" si="24"/>
        <v/>
      </c>
      <c r="AD111" s="31" t="str">
        <f t="shared" si="25"/>
        <v/>
      </c>
    </row>
    <row r="112" spans="1:30" ht="30" customHeight="1" thickTop="1" thickBot="1">
      <c r="A112" s="189"/>
      <c r="B112" s="189"/>
      <c r="C112" s="189"/>
      <c r="D112" s="190" t="str">
        <f t="shared" si="13"/>
        <v/>
      </c>
      <c r="E112" s="191"/>
      <c r="F112" s="192"/>
      <c r="G112" s="193"/>
      <c r="H112" s="193"/>
      <c r="I112" s="194"/>
      <c r="J112" s="195" t="str">
        <f t="shared" si="14"/>
        <v/>
      </c>
      <c r="K112" s="196" t="str">
        <f t="shared" si="15"/>
        <v/>
      </c>
      <c r="L112" s="190" t="str">
        <f t="shared" si="16"/>
        <v/>
      </c>
      <c r="M112" s="191"/>
      <c r="N112" s="193"/>
      <c r="O112" s="193"/>
      <c r="P112" s="193"/>
      <c r="Q112" s="195" t="str">
        <f t="shared" si="17"/>
        <v/>
      </c>
      <c r="R112" s="226" t="str">
        <f t="shared" si="18"/>
        <v/>
      </c>
      <c r="S112" s="189"/>
      <c r="T112" s="199" t="str">
        <f t="shared" si="19"/>
        <v/>
      </c>
      <c r="U112" s="200" t="str">
        <f t="shared" si="20"/>
        <v/>
      </c>
      <c r="V112" s="133"/>
      <c r="W112" s="233" t="str">
        <f t="shared" si="21"/>
        <v/>
      </c>
      <c r="X112" s="133"/>
      <c r="Y112" s="233" t="str">
        <f t="shared" si="22"/>
        <v/>
      </c>
      <c r="Z112" s="118" t="str">
        <f t="shared" si="23"/>
        <v/>
      </c>
      <c r="AA112" s="227"/>
      <c r="AB112" s="29"/>
      <c r="AC112" s="228" t="str">
        <f t="shared" si="24"/>
        <v/>
      </c>
      <c r="AD112" s="31" t="str">
        <f t="shared" si="25"/>
        <v/>
      </c>
    </row>
    <row r="113" spans="1:30" ht="30" customHeight="1" thickTop="1" thickBot="1">
      <c r="A113" s="189"/>
      <c r="B113" s="189"/>
      <c r="C113" s="189"/>
      <c r="D113" s="190" t="str">
        <f t="shared" si="13"/>
        <v/>
      </c>
      <c r="E113" s="191"/>
      <c r="F113" s="192"/>
      <c r="G113" s="193"/>
      <c r="H113" s="193"/>
      <c r="I113" s="194"/>
      <c r="J113" s="195" t="str">
        <f t="shared" si="14"/>
        <v/>
      </c>
      <c r="K113" s="196" t="str">
        <f t="shared" si="15"/>
        <v/>
      </c>
      <c r="L113" s="190" t="str">
        <f t="shared" si="16"/>
        <v/>
      </c>
      <c r="M113" s="191"/>
      <c r="N113" s="193"/>
      <c r="O113" s="193"/>
      <c r="P113" s="193"/>
      <c r="Q113" s="195" t="str">
        <f t="shared" si="17"/>
        <v/>
      </c>
      <c r="R113" s="226" t="str">
        <f t="shared" si="18"/>
        <v/>
      </c>
      <c r="S113" s="189"/>
      <c r="T113" s="199" t="str">
        <f t="shared" si="19"/>
        <v/>
      </c>
      <c r="U113" s="200" t="str">
        <f t="shared" si="20"/>
        <v/>
      </c>
      <c r="V113" s="133"/>
      <c r="W113" s="233" t="str">
        <f t="shared" si="21"/>
        <v/>
      </c>
      <c r="X113" s="133"/>
      <c r="Y113" s="233" t="str">
        <f t="shared" si="22"/>
        <v/>
      </c>
      <c r="Z113" s="118" t="str">
        <f t="shared" si="23"/>
        <v/>
      </c>
      <c r="AA113" s="227"/>
      <c r="AB113" s="29"/>
      <c r="AC113" s="228" t="str">
        <f t="shared" si="24"/>
        <v/>
      </c>
      <c r="AD113" s="31" t="str">
        <f t="shared" si="25"/>
        <v/>
      </c>
    </row>
    <row r="114" spans="1:30" ht="30" customHeight="1" thickTop="1" thickBot="1">
      <c r="A114" s="189"/>
      <c r="B114" s="189"/>
      <c r="C114" s="189"/>
      <c r="D114" s="190" t="str">
        <f t="shared" si="13"/>
        <v/>
      </c>
      <c r="E114" s="191"/>
      <c r="F114" s="192"/>
      <c r="G114" s="193"/>
      <c r="H114" s="193"/>
      <c r="I114" s="194"/>
      <c r="J114" s="195" t="str">
        <f t="shared" si="14"/>
        <v/>
      </c>
      <c r="K114" s="196" t="str">
        <f t="shared" si="15"/>
        <v/>
      </c>
      <c r="L114" s="190" t="str">
        <f t="shared" si="16"/>
        <v/>
      </c>
      <c r="M114" s="191"/>
      <c r="N114" s="193"/>
      <c r="O114" s="193"/>
      <c r="P114" s="193"/>
      <c r="Q114" s="195" t="str">
        <f t="shared" si="17"/>
        <v/>
      </c>
      <c r="R114" s="226" t="str">
        <f t="shared" si="18"/>
        <v/>
      </c>
      <c r="S114" s="189"/>
      <c r="T114" s="199" t="str">
        <f t="shared" si="19"/>
        <v/>
      </c>
      <c r="U114" s="200" t="str">
        <f t="shared" si="20"/>
        <v/>
      </c>
      <c r="V114" s="133"/>
      <c r="W114" s="233" t="str">
        <f t="shared" si="21"/>
        <v/>
      </c>
      <c r="X114" s="133"/>
      <c r="Y114" s="233" t="str">
        <f t="shared" si="22"/>
        <v/>
      </c>
      <c r="Z114" s="118" t="str">
        <f t="shared" si="23"/>
        <v/>
      </c>
      <c r="AA114" s="227"/>
      <c r="AB114" s="29"/>
      <c r="AC114" s="228" t="str">
        <f t="shared" si="24"/>
        <v/>
      </c>
      <c r="AD114" s="31" t="str">
        <f t="shared" si="25"/>
        <v/>
      </c>
    </row>
    <row r="115" spans="1:30" ht="30" customHeight="1" thickTop="1" thickBot="1">
      <c r="A115" s="189"/>
      <c r="B115" s="189"/>
      <c r="C115" s="189"/>
      <c r="D115" s="190" t="str">
        <f t="shared" si="13"/>
        <v/>
      </c>
      <c r="E115" s="191"/>
      <c r="F115" s="192"/>
      <c r="G115" s="193"/>
      <c r="H115" s="193"/>
      <c r="I115" s="194"/>
      <c r="J115" s="195" t="str">
        <f t="shared" si="14"/>
        <v/>
      </c>
      <c r="K115" s="196" t="str">
        <f t="shared" si="15"/>
        <v/>
      </c>
      <c r="L115" s="190" t="str">
        <f t="shared" si="16"/>
        <v/>
      </c>
      <c r="M115" s="191"/>
      <c r="N115" s="193"/>
      <c r="O115" s="193"/>
      <c r="P115" s="193"/>
      <c r="Q115" s="195" t="str">
        <f t="shared" si="17"/>
        <v/>
      </c>
      <c r="R115" s="226" t="str">
        <f t="shared" si="18"/>
        <v/>
      </c>
      <c r="S115" s="189"/>
      <c r="T115" s="199" t="str">
        <f t="shared" si="19"/>
        <v/>
      </c>
      <c r="U115" s="200" t="str">
        <f t="shared" si="20"/>
        <v/>
      </c>
      <c r="V115" s="133"/>
      <c r="W115" s="233" t="str">
        <f t="shared" si="21"/>
        <v/>
      </c>
      <c r="X115" s="133"/>
      <c r="Y115" s="233" t="str">
        <f t="shared" si="22"/>
        <v/>
      </c>
      <c r="Z115" s="118" t="str">
        <f t="shared" si="23"/>
        <v/>
      </c>
      <c r="AA115" s="227"/>
      <c r="AB115" s="29"/>
      <c r="AC115" s="228" t="str">
        <f t="shared" si="24"/>
        <v/>
      </c>
      <c r="AD115" s="31" t="str">
        <f t="shared" si="25"/>
        <v/>
      </c>
    </row>
    <row r="116" spans="1:30" ht="30" customHeight="1" thickTop="1" thickBot="1">
      <c r="A116" s="189"/>
      <c r="B116" s="189"/>
      <c r="C116" s="189"/>
      <c r="D116" s="190" t="str">
        <f t="shared" si="13"/>
        <v/>
      </c>
      <c r="E116" s="191"/>
      <c r="F116" s="192"/>
      <c r="G116" s="193"/>
      <c r="H116" s="193"/>
      <c r="I116" s="194"/>
      <c r="J116" s="195" t="str">
        <f t="shared" si="14"/>
        <v/>
      </c>
      <c r="K116" s="196" t="str">
        <f t="shared" si="15"/>
        <v/>
      </c>
      <c r="L116" s="190" t="str">
        <f t="shared" si="16"/>
        <v/>
      </c>
      <c r="M116" s="191"/>
      <c r="N116" s="193"/>
      <c r="O116" s="193"/>
      <c r="P116" s="193"/>
      <c r="Q116" s="195" t="str">
        <f t="shared" si="17"/>
        <v/>
      </c>
      <c r="R116" s="226" t="str">
        <f t="shared" si="18"/>
        <v/>
      </c>
      <c r="S116" s="189"/>
      <c r="T116" s="199" t="str">
        <f t="shared" si="19"/>
        <v/>
      </c>
      <c r="U116" s="200" t="str">
        <f t="shared" si="20"/>
        <v/>
      </c>
      <c r="V116" s="133"/>
      <c r="W116" s="233" t="str">
        <f t="shared" si="21"/>
        <v/>
      </c>
      <c r="X116" s="133"/>
      <c r="Y116" s="233" t="str">
        <f t="shared" si="22"/>
        <v/>
      </c>
      <c r="Z116" s="118" t="str">
        <f t="shared" si="23"/>
        <v/>
      </c>
      <c r="AA116" s="227"/>
      <c r="AB116" s="29"/>
      <c r="AC116" s="228" t="str">
        <f t="shared" si="24"/>
        <v/>
      </c>
      <c r="AD116" s="31" t="str">
        <f t="shared" si="25"/>
        <v/>
      </c>
    </row>
    <row r="117" spans="1:30" ht="30" customHeight="1" thickTop="1" thickBot="1">
      <c r="A117" s="189"/>
      <c r="B117" s="189"/>
      <c r="C117" s="189"/>
      <c r="D117" s="190" t="str">
        <f t="shared" si="13"/>
        <v/>
      </c>
      <c r="E117" s="191"/>
      <c r="F117" s="192"/>
      <c r="G117" s="193"/>
      <c r="H117" s="193"/>
      <c r="I117" s="194"/>
      <c r="J117" s="195" t="str">
        <f t="shared" si="14"/>
        <v/>
      </c>
      <c r="K117" s="196" t="str">
        <f t="shared" si="15"/>
        <v/>
      </c>
      <c r="L117" s="190" t="str">
        <f t="shared" si="16"/>
        <v/>
      </c>
      <c r="M117" s="191"/>
      <c r="N117" s="193"/>
      <c r="O117" s="193"/>
      <c r="P117" s="193"/>
      <c r="Q117" s="195" t="str">
        <f t="shared" si="17"/>
        <v/>
      </c>
      <c r="R117" s="226" t="str">
        <f t="shared" si="18"/>
        <v/>
      </c>
      <c r="S117" s="189"/>
      <c r="T117" s="199" t="str">
        <f t="shared" si="19"/>
        <v/>
      </c>
      <c r="U117" s="200" t="str">
        <f t="shared" si="20"/>
        <v/>
      </c>
      <c r="V117" s="133"/>
      <c r="W117" s="233" t="str">
        <f t="shared" si="21"/>
        <v/>
      </c>
      <c r="X117" s="133"/>
      <c r="Y117" s="233" t="str">
        <f t="shared" si="22"/>
        <v/>
      </c>
      <c r="Z117" s="118" t="str">
        <f t="shared" si="23"/>
        <v/>
      </c>
      <c r="AA117" s="227"/>
      <c r="AB117" s="29"/>
      <c r="AC117" s="228" t="str">
        <f t="shared" si="24"/>
        <v/>
      </c>
      <c r="AD117" s="31" t="str">
        <f t="shared" si="25"/>
        <v/>
      </c>
    </row>
    <row r="118" spans="1:30" ht="30" customHeight="1" thickTop="1" thickBot="1">
      <c r="A118" s="189"/>
      <c r="B118" s="189"/>
      <c r="C118" s="189"/>
      <c r="D118" s="190" t="str">
        <f t="shared" si="13"/>
        <v/>
      </c>
      <c r="E118" s="191"/>
      <c r="F118" s="192"/>
      <c r="G118" s="193"/>
      <c r="H118" s="193"/>
      <c r="I118" s="194"/>
      <c r="J118" s="195" t="str">
        <f t="shared" si="14"/>
        <v/>
      </c>
      <c r="K118" s="196" t="str">
        <f t="shared" si="15"/>
        <v/>
      </c>
      <c r="L118" s="190" t="str">
        <f t="shared" si="16"/>
        <v/>
      </c>
      <c r="M118" s="191"/>
      <c r="N118" s="193"/>
      <c r="O118" s="193"/>
      <c r="P118" s="193"/>
      <c r="Q118" s="195" t="str">
        <f t="shared" si="17"/>
        <v/>
      </c>
      <c r="R118" s="226" t="str">
        <f t="shared" si="18"/>
        <v/>
      </c>
      <c r="S118" s="189"/>
      <c r="T118" s="199" t="str">
        <f t="shared" si="19"/>
        <v/>
      </c>
      <c r="U118" s="200" t="str">
        <f t="shared" si="20"/>
        <v/>
      </c>
      <c r="V118" s="133"/>
      <c r="W118" s="233" t="str">
        <f t="shared" si="21"/>
        <v/>
      </c>
      <c r="X118" s="133"/>
      <c r="Y118" s="233" t="str">
        <f t="shared" si="22"/>
        <v/>
      </c>
      <c r="Z118" s="118" t="str">
        <f t="shared" si="23"/>
        <v/>
      </c>
      <c r="AA118" s="227"/>
      <c r="AB118" s="29"/>
      <c r="AC118" s="228" t="str">
        <f t="shared" si="24"/>
        <v/>
      </c>
      <c r="AD118" s="31" t="str">
        <f t="shared" si="25"/>
        <v/>
      </c>
    </row>
    <row r="119" spans="1:30" ht="30" customHeight="1" thickTop="1" thickBot="1">
      <c r="A119" s="189"/>
      <c r="B119" s="189"/>
      <c r="C119" s="189"/>
      <c r="D119" s="190" t="str">
        <f t="shared" si="13"/>
        <v/>
      </c>
      <c r="E119" s="191"/>
      <c r="F119" s="192"/>
      <c r="G119" s="193"/>
      <c r="H119" s="193"/>
      <c r="I119" s="194"/>
      <c r="J119" s="195" t="str">
        <f t="shared" si="14"/>
        <v/>
      </c>
      <c r="K119" s="196" t="str">
        <f t="shared" si="15"/>
        <v/>
      </c>
      <c r="L119" s="190" t="str">
        <f t="shared" si="16"/>
        <v/>
      </c>
      <c r="M119" s="191"/>
      <c r="N119" s="193"/>
      <c r="O119" s="193"/>
      <c r="P119" s="193"/>
      <c r="Q119" s="195" t="str">
        <f t="shared" si="17"/>
        <v/>
      </c>
      <c r="R119" s="226" t="str">
        <f t="shared" si="18"/>
        <v/>
      </c>
      <c r="S119" s="189"/>
      <c r="T119" s="199" t="str">
        <f t="shared" si="19"/>
        <v/>
      </c>
      <c r="U119" s="200" t="str">
        <f t="shared" si="20"/>
        <v/>
      </c>
      <c r="V119" s="133"/>
      <c r="W119" s="233" t="str">
        <f t="shared" si="21"/>
        <v/>
      </c>
      <c r="X119" s="133"/>
      <c r="Y119" s="233" t="str">
        <f t="shared" si="22"/>
        <v/>
      </c>
      <c r="Z119" s="118" t="str">
        <f t="shared" si="23"/>
        <v/>
      </c>
      <c r="AA119" s="227"/>
      <c r="AB119" s="29"/>
      <c r="AC119" s="228" t="str">
        <f t="shared" si="24"/>
        <v/>
      </c>
      <c r="AD119" s="31" t="str">
        <f t="shared" si="25"/>
        <v/>
      </c>
    </row>
    <row r="120" spans="1:30" ht="30" customHeight="1" thickTop="1" thickBot="1">
      <c r="A120" s="189"/>
      <c r="B120" s="189"/>
      <c r="C120" s="189"/>
      <c r="D120" s="190" t="str">
        <f t="shared" si="13"/>
        <v/>
      </c>
      <c r="E120" s="191"/>
      <c r="F120" s="192"/>
      <c r="G120" s="193"/>
      <c r="H120" s="193"/>
      <c r="I120" s="194"/>
      <c r="J120" s="195" t="str">
        <f t="shared" si="14"/>
        <v/>
      </c>
      <c r="K120" s="196" t="str">
        <f t="shared" si="15"/>
        <v/>
      </c>
      <c r="L120" s="190" t="str">
        <f t="shared" si="16"/>
        <v/>
      </c>
      <c r="M120" s="191"/>
      <c r="N120" s="193"/>
      <c r="O120" s="193"/>
      <c r="P120" s="193"/>
      <c r="Q120" s="195" t="str">
        <f t="shared" si="17"/>
        <v/>
      </c>
      <c r="R120" s="226" t="str">
        <f t="shared" si="18"/>
        <v/>
      </c>
      <c r="S120" s="189"/>
      <c r="T120" s="199" t="str">
        <f t="shared" si="19"/>
        <v/>
      </c>
      <c r="U120" s="200" t="str">
        <f t="shared" si="20"/>
        <v/>
      </c>
      <c r="V120" s="133"/>
      <c r="W120" s="233" t="str">
        <f t="shared" si="21"/>
        <v/>
      </c>
      <c r="X120" s="133"/>
      <c r="Y120" s="233" t="str">
        <f t="shared" si="22"/>
        <v/>
      </c>
      <c r="Z120" s="118" t="str">
        <f t="shared" si="23"/>
        <v/>
      </c>
      <c r="AA120" s="227"/>
      <c r="AB120" s="29"/>
      <c r="AC120" s="228" t="str">
        <f t="shared" si="24"/>
        <v/>
      </c>
      <c r="AD120" s="31" t="str">
        <f t="shared" si="25"/>
        <v/>
      </c>
    </row>
    <row r="121" spans="1:30" ht="30" customHeight="1" thickTop="1" thickBot="1">
      <c r="A121" s="189"/>
      <c r="B121" s="189"/>
      <c r="C121" s="189"/>
      <c r="D121" s="190" t="str">
        <f t="shared" si="13"/>
        <v/>
      </c>
      <c r="E121" s="191"/>
      <c r="F121" s="192"/>
      <c r="G121" s="193"/>
      <c r="H121" s="193"/>
      <c r="I121" s="194"/>
      <c r="J121" s="195" t="str">
        <f t="shared" si="14"/>
        <v/>
      </c>
      <c r="K121" s="196" t="str">
        <f t="shared" si="15"/>
        <v/>
      </c>
      <c r="L121" s="190" t="str">
        <f t="shared" si="16"/>
        <v/>
      </c>
      <c r="M121" s="191"/>
      <c r="N121" s="193"/>
      <c r="O121" s="193"/>
      <c r="P121" s="193"/>
      <c r="Q121" s="195" t="str">
        <f t="shared" si="17"/>
        <v/>
      </c>
      <c r="R121" s="226" t="str">
        <f t="shared" si="18"/>
        <v/>
      </c>
      <c r="S121" s="189"/>
      <c r="T121" s="199" t="str">
        <f t="shared" si="19"/>
        <v/>
      </c>
      <c r="U121" s="200" t="str">
        <f t="shared" si="20"/>
        <v/>
      </c>
      <c r="V121" s="133"/>
      <c r="W121" s="233" t="str">
        <f t="shared" si="21"/>
        <v/>
      </c>
      <c r="X121" s="133"/>
      <c r="Y121" s="233" t="str">
        <f t="shared" si="22"/>
        <v/>
      </c>
      <c r="Z121" s="118" t="str">
        <f t="shared" si="23"/>
        <v/>
      </c>
      <c r="AA121" s="227"/>
      <c r="AB121" s="29"/>
      <c r="AC121" s="228" t="str">
        <f t="shared" si="24"/>
        <v/>
      </c>
      <c r="AD121" s="31" t="str">
        <f t="shared" si="25"/>
        <v/>
      </c>
    </row>
    <row r="122" spans="1:30" ht="30" customHeight="1" thickTop="1" thickBot="1">
      <c r="A122" s="189"/>
      <c r="B122" s="189"/>
      <c r="C122" s="189"/>
      <c r="D122" s="190" t="str">
        <f t="shared" si="13"/>
        <v/>
      </c>
      <c r="E122" s="191"/>
      <c r="F122" s="192"/>
      <c r="G122" s="193"/>
      <c r="H122" s="193"/>
      <c r="I122" s="194"/>
      <c r="J122" s="195" t="str">
        <f t="shared" si="14"/>
        <v/>
      </c>
      <c r="K122" s="196" t="str">
        <f t="shared" si="15"/>
        <v/>
      </c>
      <c r="L122" s="190" t="str">
        <f t="shared" si="16"/>
        <v/>
      </c>
      <c r="M122" s="191"/>
      <c r="N122" s="193"/>
      <c r="O122" s="193"/>
      <c r="P122" s="193"/>
      <c r="Q122" s="195" t="str">
        <f t="shared" si="17"/>
        <v/>
      </c>
      <c r="R122" s="226" t="str">
        <f t="shared" si="18"/>
        <v/>
      </c>
      <c r="S122" s="189"/>
      <c r="T122" s="199" t="str">
        <f t="shared" si="19"/>
        <v/>
      </c>
      <c r="U122" s="200" t="str">
        <f t="shared" si="20"/>
        <v/>
      </c>
      <c r="V122" s="133"/>
      <c r="W122" s="233" t="str">
        <f t="shared" si="21"/>
        <v/>
      </c>
      <c r="X122" s="133"/>
      <c r="Y122" s="233" t="str">
        <f t="shared" si="22"/>
        <v/>
      </c>
      <c r="Z122" s="118" t="str">
        <f t="shared" si="23"/>
        <v/>
      </c>
      <c r="AA122" s="227"/>
      <c r="AB122" s="29"/>
      <c r="AC122" s="228" t="str">
        <f t="shared" si="24"/>
        <v/>
      </c>
      <c r="AD122" s="31" t="str">
        <f t="shared" si="25"/>
        <v/>
      </c>
    </row>
    <row r="123" spans="1:30" ht="30" customHeight="1" thickTop="1" thickBot="1">
      <c r="A123" s="189"/>
      <c r="B123" s="189"/>
      <c r="C123" s="189"/>
      <c r="D123" s="190" t="str">
        <f t="shared" si="13"/>
        <v/>
      </c>
      <c r="E123" s="191"/>
      <c r="F123" s="192"/>
      <c r="G123" s="193"/>
      <c r="H123" s="193"/>
      <c r="I123" s="194"/>
      <c r="J123" s="195" t="str">
        <f t="shared" si="14"/>
        <v/>
      </c>
      <c r="K123" s="196" t="str">
        <f t="shared" si="15"/>
        <v/>
      </c>
      <c r="L123" s="190" t="str">
        <f t="shared" si="16"/>
        <v/>
      </c>
      <c r="M123" s="191"/>
      <c r="N123" s="193"/>
      <c r="O123" s="193"/>
      <c r="P123" s="193"/>
      <c r="Q123" s="195" t="str">
        <f t="shared" si="17"/>
        <v/>
      </c>
      <c r="R123" s="226" t="str">
        <f t="shared" si="18"/>
        <v/>
      </c>
      <c r="S123" s="189"/>
      <c r="T123" s="199" t="str">
        <f t="shared" si="19"/>
        <v/>
      </c>
      <c r="U123" s="200" t="str">
        <f t="shared" si="20"/>
        <v/>
      </c>
      <c r="V123" s="133"/>
      <c r="W123" s="233" t="str">
        <f t="shared" si="21"/>
        <v/>
      </c>
      <c r="X123" s="133"/>
      <c r="Y123" s="233" t="str">
        <f t="shared" si="22"/>
        <v/>
      </c>
      <c r="Z123" s="118" t="str">
        <f t="shared" si="23"/>
        <v/>
      </c>
      <c r="AA123" s="227"/>
      <c r="AB123" s="29"/>
      <c r="AC123" s="228" t="str">
        <f t="shared" si="24"/>
        <v/>
      </c>
      <c r="AD123" s="31" t="str">
        <f t="shared" si="25"/>
        <v/>
      </c>
    </row>
    <row r="124" spans="1:30" ht="30" customHeight="1" thickTop="1" thickBot="1">
      <c r="A124" s="189"/>
      <c r="B124" s="189"/>
      <c r="C124" s="189"/>
      <c r="D124" s="190" t="str">
        <f t="shared" si="13"/>
        <v/>
      </c>
      <c r="E124" s="191"/>
      <c r="F124" s="192"/>
      <c r="G124" s="193"/>
      <c r="H124" s="193"/>
      <c r="I124" s="194"/>
      <c r="J124" s="195" t="str">
        <f t="shared" si="14"/>
        <v/>
      </c>
      <c r="K124" s="196" t="str">
        <f t="shared" si="15"/>
        <v/>
      </c>
      <c r="L124" s="190" t="str">
        <f t="shared" si="16"/>
        <v/>
      </c>
      <c r="M124" s="191"/>
      <c r="N124" s="193"/>
      <c r="O124" s="193"/>
      <c r="P124" s="193"/>
      <c r="Q124" s="195" t="str">
        <f t="shared" si="17"/>
        <v/>
      </c>
      <c r="R124" s="226" t="str">
        <f t="shared" si="18"/>
        <v/>
      </c>
      <c r="S124" s="189"/>
      <c r="T124" s="199" t="str">
        <f t="shared" si="19"/>
        <v/>
      </c>
      <c r="U124" s="200" t="str">
        <f t="shared" si="20"/>
        <v/>
      </c>
      <c r="V124" s="133"/>
      <c r="W124" s="233" t="str">
        <f t="shared" si="21"/>
        <v/>
      </c>
      <c r="X124" s="133"/>
      <c r="Y124" s="233" t="str">
        <f t="shared" si="22"/>
        <v/>
      </c>
      <c r="Z124" s="118" t="str">
        <f t="shared" si="23"/>
        <v/>
      </c>
      <c r="AA124" s="227"/>
      <c r="AB124" s="29"/>
      <c r="AC124" s="228" t="str">
        <f t="shared" si="24"/>
        <v/>
      </c>
      <c r="AD124" s="31" t="str">
        <f t="shared" si="25"/>
        <v/>
      </c>
    </row>
    <row r="125" spans="1:30" ht="30" customHeight="1" thickTop="1" thickBot="1">
      <c r="A125" s="189"/>
      <c r="B125" s="189"/>
      <c r="C125" s="189"/>
      <c r="D125" s="190" t="str">
        <f t="shared" si="13"/>
        <v/>
      </c>
      <c r="E125" s="191"/>
      <c r="F125" s="192"/>
      <c r="G125" s="193"/>
      <c r="H125" s="193"/>
      <c r="I125" s="194"/>
      <c r="J125" s="195" t="str">
        <f t="shared" si="14"/>
        <v/>
      </c>
      <c r="K125" s="196" t="str">
        <f t="shared" si="15"/>
        <v/>
      </c>
      <c r="L125" s="190" t="str">
        <f t="shared" si="16"/>
        <v/>
      </c>
      <c r="M125" s="191"/>
      <c r="N125" s="193"/>
      <c r="O125" s="193"/>
      <c r="P125" s="193"/>
      <c r="Q125" s="195" t="str">
        <f t="shared" si="17"/>
        <v/>
      </c>
      <c r="R125" s="226" t="str">
        <f t="shared" si="18"/>
        <v/>
      </c>
      <c r="S125" s="189"/>
      <c r="T125" s="199" t="str">
        <f t="shared" si="19"/>
        <v/>
      </c>
      <c r="U125" s="200" t="str">
        <f t="shared" si="20"/>
        <v/>
      </c>
      <c r="V125" s="133"/>
      <c r="W125" s="233" t="str">
        <f t="shared" si="21"/>
        <v/>
      </c>
      <c r="X125" s="133"/>
      <c r="Y125" s="233" t="str">
        <f t="shared" si="22"/>
        <v/>
      </c>
      <c r="Z125" s="118" t="str">
        <f t="shared" si="23"/>
        <v/>
      </c>
      <c r="AA125" s="227"/>
      <c r="AB125" s="29"/>
      <c r="AC125" s="228" t="str">
        <f t="shared" si="24"/>
        <v/>
      </c>
      <c r="AD125" s="31" t="str">
        <f t="shared" si="25"/>
        <v/>
      </c>
    </row>
    <row r="126" spans="1:30" ht="30" customHeight="1" thickTop="1" thickBot="1">
      <c r="A126" s="189"/>
      <c r="B126" s="189"/>
      <c r="C126" s="189"/>
      <c r="D126" s="190" t="str">
        <f t="shared" si="13"/>
        <v/>
      </c>
      <c r="E126" s="191"/>
      <c r="F126" s="192"/>
      <c r="G126" s="193"/>
      <c r="H126" s="193"/>
      <c r="I126" s="194"/>
      <c r="J126" s="195" t="str">
        <f t="shared" si="14"/>
        <v/>
      </c>
      <c r="K126" s="196" t="str">
        <f t="shared" si="15"/>
        <v/>
      </c>
      <c r="L126" s="190" t="str">
        <f t="shared" si="16"/>
        <v/>
      </c>
      <c r="M126" s="191"/>
      <c r="N126" s="193"/>
      <c r="O126" s="193"/>
      <c r="P126" s="193"/>
      <c r="Q126" s="195" t="str">
        <f t="shared" si="17"/>
        <v/>
      </c>
      <c r="R126" s="226" t="str">
        <f t="shared" si="18"/>
        <v/>
      </c>
      <c r="S126" s="189"/>
      <c r="T126" s="199" t="str">
        <f t="shared" si="19"/>
        <v/>
      </c>
      <c r="U126" s="200" t="str">
        <f t="shared" si="20"/>
        <v/>
      </c>
      <c r="V126" s="133"/>
      <c r="W126" s="233" t="str">
        <f t="shared" si="21"/>
        <v/>
      </c>
      <c r="X126" s="133"/>
      <c r="Y126" s="233" t="str">
        <f t="shared" si="22"/>
        <v/>
      </c>
      <c r="Z126" s="118" t="str">
        <f t="shared" si="23"/>
        <v/>
      </c>
      <c r="AA126" s="227"/>
      <c r="AB126" s="29"/>
      <c r="AC126" s="228" t="str">
        <f t="shared" si="24"/>
        <v/>
      </c>
      <c r="AD126" s="31" t="str">
        <f t="shared" si="25"/>
        <v/>
      </c>
    </row>
    <row r="127" spans="1:30" ht="30" customHeight="1" thickTop="1" thickBot="1">
      <c r="A127" s="189"/>
      <c r="B127" s="189"/>
      <c r="C127" s="189"/>
      <c r="D127" s="190" t="str">
        <f t="shared" si="13"/>
        <v/>
      </c>
      <c r="E127" s="191"/>
      <c r="F127" s="192"/>
      <c r="G127" s="193"/>
      <c r="H127" s="193"/>
      <c r="I127" s="194"/>
      <c r="J127" s="195" t="str">
        <f t="shared" si="14"/>
        <v/>
      </c>
      <c r="K127" s="196" t="str">
        <f t="shared" si="15"/>
        <v/>
      </c>
      <c r="L127" s="190" t="str">
        <f t="shared" si="16"/>
        <v/>
      </c>
      <c r="M127" s="191"/>
      <c r="N127" s="193"/>
      <c r="O127" s="193"/>
      <c r="P127" s="193"/>
      <c r="Q127" s="195" t="str">
        <f t="shared" si="17"/>
        <v/>
      </c>
      <c r="R127" s="226" t="str">
        <f t="shared" si="18"/>
        <v/>
      </c>
      <c r="S127" s="189"/>
      <c r="T127" s="199" t="str">
        <f t="shared" si="19"/>
        <v/>
      </c>
      <c r="U127" s="200" t="str">
        <f t="shared" si="20"/>
        <v/>
      </c>
      <c r="V127" s="133"/>
      <c r="W127" s="233" t="str">
        <f t="shared" si="21"/>
        <v/>
      </c>
      <c r="X127" s="133"/>
      <c r="Y127" s="233" t="str">
        <f t="shared" si="22"/>
        <v/>
      </c>
      <c r="Z127" s="118" t="str">
        <f t="shared" si="23"/>
        <v/>
      </c>
      <c r="AA127" s="227"/>
      <c r="AB127" s="29"/>
      <c r="AC127" s="228" t="str">
        <f t="shared" si="24"/>
        <v/>
      </c>
      <c r="AD127" s="31" t="str">
        <f t="shared" si="25"/>
        <v/>
      </c>
    </row>
    <row r="128" spans="1:30" ht="30" customHeight="1" thickTop="1" thickBot="1">
      <c r="A128" s="189"/>
      <c r="B128" s="189"/>
      <c r="C128" s="189"/>
      <c r="D128" s="190" t="str">
        <f t="shared" si="13"/>
        <v/>
      </c>
      <c r="E128" s="191"/>
      <c r="F128" s="192"/>
      <c r="G128" s="193"/>
      <c r="H128" s="193"/>
      <c r="I128" s="194"/>
      <c r="J128" s="195" t="str">
        <f t="shared" si="14"/>
        <v/>
      </c>
      <c r="K128" s="196" t="str">
        <f t="shared" si="15"/>
        <v/>
      </c>
      <c r="L128" s="190" t="str">
        <f t="shared" si="16"/>
        <v/>
      </c>
      <c r="M128" s="191"/>
      <c r="N128" s="193"/>
      <c r="O128" s="193"/>
      <c r="P128" s="193"/>
      <c r="Q128" s="195" t="str">
        <f t="shared" si="17"/>
        <v/>
      </c>
      <c r="R128" s="226" t="str">
        <f t="shared" si="18"/>
        <v/>
      </c>
      <c r="S128" s="189"/>
      <c r="T128" s="199" t="str">
        <f t="shared" si="19"/>
        <v/>
      </c>
      <c r="U128" s="200" t="str">
        <f t="shared" si="20"/>
        <v/>
      </c>
      <c r="V128" s="133"/>
      <c r="W128" s="233" t="str">
        <f t="shared" si="21"/>
        <v/>
      </c>
      <c r="X128" s="133"/>
      <c r="Y128" s="233" t="str">
        <f t="shared" si="22"/>
        <v/>
      </c>
      <c r="Z128" s="118" t="str">
        <f t="shared" si="23"/>
        <v/>
      </c>
      <c r="AA128" s="227"/>
      <c r="AB128" s="29"/>
      <c r="AC128" s="228" t="str">
        <f t="shared" si="24"/>
        <v/>
      </c>
      <c r="AD128" s="31" t="str">
        <f t="shared" si="25"/>
        <v/>
      </c>
    </row>
    <row r="129" spans="1:30" ht="30" customHeight="1" thickTop="1" thickBot="1">
      <c r="A129" s="189"/>
      <c r="B129" s="189"/>
      <c r="C129" s="189"/>
      <c r="D129" s="190" t="str">
        <f t="shared" si="13"/>
        <v/>
      </c>
      <c r="E129" s="191"/>
      <c r="F129" s="192"/>
      <c r="G129" s="193"/>
      <c r="H129" s="193"/>
      <c r="I129" s="194"/>
      <c r="J129" s="195" t="str">
        <f t="shared" si="14"/>
        <v/>
      </c>
      <c r="K129" s="196" t="str">
        <f t="shared" si="15"/>
        <v/>
      </c>
      <c r="L129" s="190" t="str">
        <f t="shared" si="16"/>
        <v/>
      </c>
      <c r="M129" s="191"/>
      <c r="N129" s="193"/>
      <c r="O129" s="193"/>
      <c r="P129" s="193"/>
      <c r="Q129" s="195" t="str">
        <f t="shared" si="17"/>
        <v/>
      </c>
      <c r="R129" s="226" t="str">
        <f t="shared" si="18"/>
        <v/>
      </c>
      <c r="S129" s="189"/>
      <c r="T129" s="199" t="str">
        <f t="shared" si="19"/>
        <v/>
      </c>
      <c r="U129" s="200" t="str">
        <f t="shared" si="20"/>
        <v/>
      </c>
      <c r="V129" s="133"/>
      <c r="W129" s="233" t="str">
        <f t="shared" si="21"/>
        <v/>
      </c>
      <c r="X129" s="133"/>
      <c r="Y129" s="233" t="str">
        <f t="shared" si="22"/>
        <v/>
      </c>
      <c r="Z129" s="118" t="str">
        <f t="shared" si="23"/>
        <v/>
      </c>
      <c r="AA129" s="227"/>
      <c r="AB129" s="29"/>
      <c r="AC129" s="228" t="str">
        <f t="shared" si="24"/>
        <v/>
      </c>
      <c r="AD129" s="31" t="str">
        <f t="shared" si="25"/>
        <v/>
      </c>
    </row>
    <row r="130" spans="1:30" ht="30" customHeight="1" thickTop="1" thickBot="1">
      <c r="A130" s="189"/>
      <c r="B130" s="189"/>
      <c r="C130" s="189"/>
      <c r="D130" s="190" t="str">
        <f t="shared" si="13"/>
        <v/>
      </c>
      <c r="E130" s="191"/>
      <c r="F130" s="192"/>
      <c r="G130" s="193"/>
      <c r="H130" s="193"/>
      <c r="I130" s="194"/>
      <c r="J130" s="195" t="str">
        <f t="shared" si="14"/>
        <v/>
      </c>
      <c r="K130" s="196" t="str">
        <f t="shared" si="15"/>
        <v/>
      </c>
      <c r="L130" s="190" t="str">
        <f t="shared" si="16"/>
        <v/>
      </c>
      <c r="M130" s="191"/>
      <c r="N130" s="193"/>
      <c r="O130" s="193"/>
      <c r="P130" s="193"/>
      <c r="Q130" s="195" t="str">
        <f t="shared" si="17"/>
        <v/>
      </c>
      <c r="R130" s="226" t="str">
        <f t="shared" si="18"/>
        <v/>
      </c>
      <c r="S130" s="189"/>
      <c r="T130" s="199" t="str">
        <f t="shared" si="19"/>
        <v/>
      </c>
      <c r="U130" s="200" t="str">
        <f t="shared" si="20"/>
        <v/>
      </c>
      <c r="V130" s="133"/>
      <c r="W130" s="233" t="str">
        <f t="shared" si="21"/>
        <v/>
      </c>
      <c r="X130" s="133"/>
      <c r="Y130" s="233" t="str">
        <f t="shared" si="22"/>
        <v/>
      </c>
      <c r="Z130" s="118" t="str">
        <f t="shared" si="23"/>
        <v/>
      </c>
      <c r="AA130" s="227"/>
      <c r="AB130" s="29"/>
      <c r="AC130" s="228" t="str">
        <f t="shared" si="24"/>
        <v/>
      </c>
      <c r="AD130" s="31" t="str">
        <f t="shared" si="25"/>
        <v/>
      </c>
    </row>
    <row r="131" spans="1:30" ht="30" customHeight="1" thickTop="1" thickBot="1">
      <c r="A131" s="189"/>
      <c r="B131" s="189"/>
      <c r="C131" s="189"/>
      <c r="D131" s="190" t="str">
        <f t="shared" si="13"/>
        <v/>
      </c>
      <c r="E131" s="191"/>
      <c r="F131" s="192"/>
      <c r="G131" s="193"/>
      <c r="H131" s="193"/>
      <c r="I131" s="194"/>
      <c r="J131" s="195" t="str">
        <f t="shared" si="14"/>
        <v/>
      </c>
      <c r="K131" s="196" t="str">
        <f t="shared" si="15"/>
        <v/>
      </c>
      <c r="L131" s="190" t="str">
        <f t="shared" si="16"/>
        <v/>
      </c>
      <c r="M131" s="191"/>
      <c r="N131" s="193"/>
      <c r="O131" s="193"/>
      <c r="P131" s="193"/>
      <c r="Q131" s="195" t="str">
        <f t="shared" si="17"/>
        <v/>
      </c>
      <c r="R131" s="226" t="str">
        <f t="shared" si="18"/>
        <v/>
      </c>
      <c r="S131" s="189"/>
      <c r="T131" s="199" t="str">
        <f t="shared" si="19"/>
        <v/>
      </c>
      <c r="U131" s="200" t="str">
        <f t="shared" si="20"/>
        <v/>
      </c>
      <c r="V131" s="133"/>
      <c r="W131" s="233" t="str">
        <f t="shared" si="21"/>
        <v/>
      </c>
      <c r="X131" s="133"/>
      <c r="Y131" s="233" t="str">
        <f t="shared" si="22"/>
        <v/>
      </c>
      <c r="Z131" s="118" t="str">
        <f t="shared" si="23"/>
        <v/>
      </c>
      <c r="AA131" s="227"/>
      <c r="AB131" s="29"/>
      <c r="AC131" s="228" t="str">
        <f t="shared" si="24"/>
        <v/>
      </c>
      <c r="AD131" s="31" t="str">
        <f t="shared" si="25"/>
        <v/>
      </c>
    </row>
    <row r="132" spans="1:30" ht="30" customHeight="1" thickTop="1" thickBot="1">
      <c r="A132" s="189"/>
      <c r="B132" s="189"/>
      <c r="C132" s="189"/>
      <c r="D132" s="190" t="str">
        <f t="shared" si="13"/>
        <v/>
      </c>
      <c r="E132" s="191"/>
      <c r="F132" s="192"/>
      <c r="G132" s="193"/>
      <c r="H132" s="193"/>
      <c r="I132" s="194"/>
      <c r="J132" s="195" t="str">
        <f t="shared" si="14"/>
        <v/>
      </c>
      <c r="K132" s="196" t="str">
        <f t="shared" si="15"/>
        <v/>
      </c>
      <c r="L132" s="190" t="str">
        <f t="shared" si="16"/>
        <v/>
      </c>
      <c r="M132" s="191"/>
      <c r="N132" s="193"/>
      <c r="O132" s="193"/>
      <c r="P132" s="193"/>
      <c r="Q132" s="195" t="str">
        <f t="shared" si="17"/>
        <v/>
      </c>
      <c r="R132" s="226" t="str">
        <f t="shared" si="18"/>
        <v/>
      </c>
      <c r="S132" s="189"/>
      <c r="T132" s="199" t="str">
        <f t="shared" si="19"/>
        <v/>
      </c>
      <c r="U132" s="200" t="str">
        <f t="shared" si="20"/>
        <v/>
      </c>
      <c r="V132" s="133"/>
      <c r="W132" s="233" t="str">
        <f t="shared" si="21"/>
        <v/>
      </c>
      <c r="X132" s="133"/>
      <c r="Y132" s="233" t="str">
        <f t="shared" si="22"/>
        <v/>
      </c>
      <c r="Z132" s="118" t="str">
        <f t="shared" si="23"/>
        <v/>
      </c>
      <c r="AA132" s="227"/>
      <c r="AB132" s="29"/>
      <c r="AC132" s="228" t="str">
        <f t="shared" si="24"/>
        <v/>
      </c>
      <c r="AD132" s="31" t="str">
        <f t="shared" si="25"/>
        <v/>
      </c>
    </row>
    <row r="133" spans="1:30" ht="30" customHeight="1" thickTop="1" thickBot="1">
      <c r="A133" s="189"/>
      <c r="B133" s="189"/>
      <c r="C133" s="189"/>
      <c r="D133" s="190" t="str">
        <f t="shared" si="13"/>
        <v/>
      </c>
      <c r="E133" s="191"/>
      <c r="F133" s="192"/>
      <c r="G133" s="193"/>
      <c r="H133" s="193"/>
      <c r="I133" s="194"/>
      <c r="J133" s="195" t="str">
        <f t="shared" si="14"/>
        <v/>
      </c>
      <c r="K133" s="196" t="str">
        <f t="shared" si="15"/>
        <v/>
      </c>
      <c r="L133" s="190" t="str">
        <f t="shared" si="16"/>
        <v/>
      </c>
      <c r="M133" s="191"/>
      <c r="N133" s="193"/>
      <c r="O133" s="193"/>
      <c r="P133" s="193"/>
      <c r="Q133" s="195" t="str">
        <f t="shared" si="17"/>
        <v/>
      </c>
      <c r="R133" s="226" t="str">
        <f t="shared" si="18"/>
        <v/>
      </c>
      <c r="S133" s="189"/>
      <c r="T133" s="199" t="str">
        <f t="shared" si="19"/>
        <v/>
      </c>
      <c r="U133" s="200" t="str">
        <f t="shared" si="20"/>
        <v/>
      </c>
      <c r="V133" s="133"/>
      <c r="W133" s="233" t="str">
        <f t="shared" si="21"/>
        <v/>
      </c>
      <c r="X133" s="133"/>
      <c r="Y133" s="233" t="str">
        <f t="shared" si="22"/>
        <v/>
      </c>
      <c r="Z133" s="118" t="str">
        <f t="shared" si="23"/>
        <v/>
      </c>
      <c r="AA133" s="227"/>
      <c r="AB133" s="29"/>
      <c r="AC133" s="228" t="str">
        <f t="shared" si="24"/>
        <v/>
      </c>
      <c r="AD133" s="31" t="str">
        <f t="shared" si="25"/>
        <v/>
      </c>
    </row>
    <row r="134" spans="1:30" ht="30" customHeight="1" thickTop="1" thickBot="1">
      <c r="A134" s="189"/>
      <c r="B134" s="189"/>
      <c r="C134" s="189"/>
      <c r="D134" s="190" t="str">
        <f t="shared" ref="D134:D182" si="26">IF(AND(ISBLANK(H134),ISNUMBER(G134),ISNUMBER(N134)),"Réclamer Réception",IF(AND(ISNUMBER(N134),ISBLANK(G134),ISBLANK(H134)),"Absence de Réception",IF(AND(ISNUMBER(G134),ISNUMBER(H134),ISNUMBER(N134)),"OK","")))</f>
        <v/>
      </c>
      <c r="E134" s="191"/>
      <c r="F134" s="192"/>
      <c r="G134" s="193"/>
      <c r="H134" s="193"/>
      <c r="I134" s="194"/>
      <c r="J134" s="195" t="str">
        <f t="shared" ref="J134:J182" si="27">IF(AND(ISNUMBER(F134),ISNUMBER(H134),ISNUMBER(S134)),(H134-F134)/S134,"")</f>
        <v/>
      </c>
      <c r="K134" s="196" t="str">
        <f t="shared" ref="K134:K182" si="28">IF(AND(J134&lt;75%,ISNUMBER(J134)),"à temps",IF(J134="","","Retard de paiement éventuel dû au retard du traitement de la réception"))</f>
        <v/>
      </c>
      <c r="L134" s="190" t="str">
        <f t="shared" ref="L134:L182" si="29">+IF(N134&lt;F134,"Facture Antidatée",IF(AND(ISNUMBER(H134),ISBLANK(N134)),"Réclamer Facture",IF(AND(ISNUMBER(N134),ISNUMBER(H134)),"à comptabiliser","")))</f>
        <v/>
      </c>
      <c r="M134" s="191"/>
      <c r="N134" s="193"/>
      <c r="O134" s="193"/>
      <c r="P134" s="193"/>
      <c r="Q134" s="195" t="str">
        <f t="shared" ref="Q134:Q182" si="30">IF(AND(ISNUMBER(O134),ISNUMBER(P134),ISNUMBER(S134)),(P134-O134)/S134,"")</f>
        <v/>
      </c>
      <c r="R134" s="226" t="str">
        <f t="shared" ref="R134:R182" si="31">IF(AND(ISNUMBER(O134),ISNUMBER(P134)),P134-O134,"")</f>
        <v/>
      </c>
      <c r="S134" s="189"/>
      <c r="T134" s="199" t="str">
        <f t="shared" ref="T134:T182" si="32">IF(AND(ISNUMBER(F134),ISNUMBER(S134)),F134+S134,"")</f>
        <v/>
      </c>
      <c r="U134" s="200" t="str">
        <f t="shared" ref="U134:U182" si="33">IF(ISNUMBER(T134),T134-$T$1,"")</f>
        <v/>
      </c>
      <c r="V134" s="133"/>
      <c r="W134" s="233" t="str">
        <f t="shared" ref="W134:W182" si="34">+IF(AND(ISNUMBER(V134),ISNUMBER(P134),ISNUMBER(F134),ISNUMBER(S134)),(V134-MAX(P134,F134))/S134,"")</f>
        <v/>
      </c>
      <c r="X134" s="133"/>
      <c r="Y134" s="233" t="str">
        <f t="shared" ref="Y134:Y182" si="35">+IF(AND(ISNUMBER(X134),ISNUMBER(V134),ISNUMBER(S134)),(X134-V134)/S134,"")</f>
        <v/>
      </c>
      <c r="Z134" s="118" t="str">
        <f t="shared" ref="Z134:Z182" si="36">IF(AND(ISNUMBER(X134),ISNUMBER(AA134),ISNUMBER(S134)),(AA134-X134)/S134,"")</f>
        <v/>
      </c>
      <c r="AA134" s="227"/>
      <c r="AB134" s="29"/>
      <c r="AC134" s="228" t="str">
        <f t="shared" ref="AC134:AC182" si="37">IF(AND(ISNUMBER(F134),ISNUMBER(S134),ISNUMBER(AB134)),(AB134-F134)/S134,"")</f>
        <v/>
      </c>
      <c r="AD134" s="31" t="str">
        <f t="shared" ref="AD134:AD182" si="38">IF(AND(ISNUMBER(AC134),AC134&lt;=1),"Paiement à temps",IF(AND(ISNUMBER(AC134),AC134&gt;1),"Dépassement du délai de paiement, Pensez à comptabiliser la Provision",""))</f>
        <v/>
      </c>
    </row>
    <row r="135" spans="1:30" ht="30" customHeight="1" thickTop="1" thickBot="1">
      <c r="A135" s="189"/>
      <c r="B135" s="189"/>
      <c r="C135" s="189"/>
      <c r="D135" s="190" t="str">
        <f t="shared" si="26"/>
        <v/>
      </c>
      <c r="E135" s="191"/>
      <c r="F135" s="192"/>
      <c r="G135" s="193"/>
      <c r="H135" s="193"/>
      <c r="I135" s="194"/>
      <c r="J135" s="195" t="str">
        <f t="shared" si="27"/>
        <v/>
      </c>
      <c r="K135" s="196" t="str">
        <f t="shared" si="28"/>
        <v/>
      </c>
      <c r="L135" s="190" t="str">
        <f t="shared" si="29"/>
        <v/>
      </c>
      <c r="M135" s="191"/>
      <c r="N135" s="193"/>
      <c r="O135" s="193"/>
      <c r="P135" s="193"/>
      <c r="Q135" s="195" t="str">
        <f t="shared" si="30"/>
        <v/>
      </c>
      <c r="R135" s="226" t="str">
        <f t="shared" si="31"/>
        <v/>
      </c>
      <c r="S135" s="189"/>
      <c r="T135" s="199" t="str">
        <f t="shared" si="32"/>
        <v/>
      </c>
      <c r="U135" s="200" t="str">
        <f t="shared" si="33"/>
        <v/>
      </c>
      <c r="V135" s="133"/>
      <c r="W135" s="233" t="str">
        <f t="shared" si="34"/>
        <v/>
      </c>
      <c r="X135" s="133"/>
      <c r="Y135" s="233" t="str">
        <f t="shared" si="35"/>
        <v/>
      </c>
      <c r="Z135" s="118" t="str">
        <f t="shared" si="36"/>
        <v/>
      </c>
      <c r="AA135" s="227"/>
      <c r="AB135" s="29"/>
      <c r="AC135" s="228" t="str">
        <f t="shared" si="37"/>
        <v/>
      </c>
      <c r="AD135" s="31" t="str">
        <f t="shared" si="38"/>
        <v/>
      </c>
    </row>
    <row r="136" spans="1:30" ht="30" customHeight="1" thickTop="1" thickBot="1">
      <c r="A136" s="189"/>
      <c r="B136" s="189"/>
      <c r="C136" s="189"/>
      <c r="D136" s="190" t="str">
        <f t="shared" si="26"/>
        <v/>
      </c>
      <c r="E136" s="191"/>
      <c r="F136" s="192"/>
      <c r="G136" s="193"/>
      <c r="H136" s="193"/>
      <c r="I136" s="194"/>
      <c r="J136" s="195" t="str">
        <f t="shared" si="27"/>
        <v/>
      </c>
      <c r="K136" s="196" t="str">
        <f t="shared" si="28"/>
        <v/>
      </c>
      <c r="L136" s="190" t="str">
        <f t="shared" si="29"/>
        <v/>
      </c>
      <c r="M136" s="191"/>
      <c r="N136" s="193"/>
      <c r="O136" s="193"/>
      <c r="P136" s="193"/>
      <c r="Q136" s="195" t="str">
        <f t="shared" si="30"/>
        <v/>
      </c>
      <c r="R136" s="226" t="str">
        <f t="shared" si="31"/>
        <v/>
      </c>
      <c r="S136" s="189"/>
      <c r="T136" s="199" t="str">
        <f t="shared" si="32"/>
        <v/>
      </c>
      <c r="U136" s="200" t="str">
        <f t="shared" si="33"/>
        <v/>
      </c>
      <c r="V136" s="133"/>
      <c r="W136" s="233" t="str">
        <f t="shared" si="34"/>
        <v/>
      </c>
      <c r="X136" s="133"/>
      <c r="Y136" s="233" t="str">
        <f t="shared" si="35"/>
        <v/>
      </c>
      <c r="Z136" s="118" t="str">
        <f t="shared" si="36"/>
        <v/>
      </c>
      <c r="AA136" s="227"/>
      <c r="AB136" s="29"/>
      <c r="AC136" s="228" t="str">
        <f t="shared" si="37"/>
        <v/>
      </c>
      <c r="AD136" s="31" t="str">
        <f t="shared" si="38"/>
        <v/>
      </c>
    </row>
    <row r="137" spans="1:30" ht="30" customHeight="1" thickTop="1" thickBot="1">
      <c r="A137" s="189"/>
      <c r="B137" s="189"/>
      <c r="C137" s="189"/>
      <c r="D137" s="190" t="str">
        <f t="shared" si="26"/>
        <v/>
      </c>
      <c r="E137" s="191"/>
      <c r="F137" s="192"/>
      <c r="G137" s="193"/>
      <c r="H137" s="193"/>
      <c r="I137" s="194"/>
      <c r="J137" s="195" t="str">
        <f t="shared" si="27"/>
        <v/>
      </c>
      <c r="K137" s="196" t="str">
        <f t="shared" si="28"/>
        <v/>
      </c>
      <c r="L137" s="190" t="str">
        <f t="shared" si="29"/>
        <v/>
      </c>
      <c r="M137" s="191"/>
      <c r="N137" s="193"/>
      <c r="O137" s="193"/>
      <c r="P137" s="193"/>
      <c r="Q137" s="195" t="str">
        <f t="shared" si="30"/>
        <v/>
      </c>
      <c r="R137" s="226" t="str">
        <f t="shared" si="31"/>
        <v/>
      </c>
      <c r="S137" s="189"/>
      <c r="T137" s="199" t="str">
        <f t="shared" si="32"/>
        <v/>
      </c>
      <c r="U137" s="200" t="str">
        <f t="shared" si="33"/>
        <v/>
      </c>
      <c r="V137" s="133"/>
      <c r="W137" s="233" t="str">
        <f t="shared" si="34"/>
        <v/>
      </c>
      <c r="X137" s="133"/>
      <c r="Y137" s="233" t="str">
        <f t="shared" si="35"/>
        <v/>
      </c>
      <c r="Z137" s="118" t="str">
        <f t="shared" si="36"/>
        <v/>
      </c>
      <c r="AA137" s="227"/>
      <c r="AB137" s="29"/>
      <c r="AC137" s="228" t="str">
        <f t="shared" si="37"/>
        <v/>
      </c>
      <c r="AD137" s="31" t="str">
        <f t="shared" si="38"/>
        <v/>
      </c>
    </row>
    <row r="138" spans="1:30" ht="30" customHeight="1" thickTop="1" thickBot="1">
      <c r="A138" s="189"/>
      <c r="B138" s="189"/>
      <c r="C138" s="189"/>
      <c r="D138" s="190" t="str">
        <f t="shared" si="26"/>
        <v/>
      </c>
      <c r="E138" s="191"/>
      <c r="F138" s="192"/>
      <c r="G138" s="193"/>
      <c r="H138" s="193"/>
      <c r="I138" s="194"/>
      <c r="J138" s="195" t="str">
        <f t="shared" si="27"/>
        <v/>
      </c>
      <c r="K138" s="196" t="str">
        <f t="shared" si="28"/>
        <v/>
      </c>
      <c r="L138" s="190" t="str">
        <f t="shared" si="29"/>
        <v/>
      </c>
      <c r="M138" s="191"/>
      <c r="N138" s="193"/>
      <c r="O138" s="193"/>
      <c r="P138" s="193"/>
      <c r="Q138" s="195" t="str">
        <f t="shared" si="30"/>
        <v/>
      </c>
      <c r="R138" s="226" t="str">
        <f t="shared" si="31"/>
        <v/>
      </c>
      <c r="S138" s="189"/>
      <c r="T138" s="199" t="str">
        <f t="shared" si="32"/>
        <v/>
      </c>
      <c r="U138" s="200" t="str">
        <f t="shared" si="33"/>
        <v/>
      </c>
      <c r="V138" s="133"/>
      <c r="W138" s="233" t="str">
        <f t="shared" si="34"/>
        <v/>
      </c>
      <c r="X138" s="133"/>
      <c r="Y138" s="233" t="str">
        <f t="shared" si="35"/>
        <v/>
      </c>
      <c r="Z138" s="118" t="str">
        <f t="shared" si="36"/>
        <v/>
      </c>
      <c r="AA138" s="227"/>
      <c r="AB138" s="29"/>
      <c r="AC138" s="228" t="str">
        <f t="shared" si="37"/>
        <v/>
      </c>
      <c r="AD138" s="31" t="str">
        <f t="shared" si="38"/>
        <v/>
      </c>
    </row>
    <row r="139" spans="1:30" ht="30" customHeight="1" thickTop="1" thickBot="1">
      <c r="A139" s="189"/>
      <c r="B139" s="189"/>
      <c r="C139" s="189"/>
      <c r="D139" s="190" t="str">
        <f t="shared" si="26"/>
        <v/>
      </c>
      <c r="E139" s="191"/>
      <c r="F139" s="192"/>
      <c r="G139" s="193"/>
      <c r="H139" s="193"/>
      <c r="I139" s="194"/>
      <c r="J139" s="195" t="str">
        <f t="shared" si="27"/>
        <v/>
      </c>
      <c r="K139" s="196" t="str">
        <f t="shared" si="28"/>
        <v/>
      </c>
      <c r="L139" s="190" t="str">
        <f t="shared" si="29"/>
        <v/>
      </c>
      <c r="M139" s="191"/>
      <c r="N139" s="193"/>
      <c r="O139" s="193"/>
      <c r="P139" s="193"/>
      <c r="Q139" s="195" t="str">
        <f t="shared" si="30"/>
        <v/>
      </c>
      <c r="R139" s="226" t="str">
        <f t="shared" si="31"/>
        <v/>
      </c>
      <c r="S139" s="189"/>
      <c r="T139" s="199" t="str">
        <f t="shared" si="32"/>
        <v/>
      </c>
      <c r="U139" s="200" t="str">
        <f t="shared" si="33"/>
        <v/>
      </c>
      <c r="V139" s="133"/>
      <c r="W139" s="233" t="str">
        <f t="shared" si="34"/>
        <v/>
      </c>
      <c r="X139" s="133"/>
      <c r="Y139" s="233" t="str">
        <f t="shared" si="35"/>
        <v/>
      </c>
      <c r="Z139" s="118" t="str">
        <f t="shared" si="36"/>
        <v/>
      </c>
      <c r="AA139" s="227"/>
      <c r="AB139" s="29"/>
      <c r="AC139" s="228" t="str">
        <f t="shared" si="37"/>
        <v/>
      </c>
      <c r="AD139" s="31" t="str">
        <f t="shared" si="38"/>
        <v/>
      </c>
    </row>
    <row r="140" spans="1:30" ht="30" customHeight="1" thickTop="1" thickBot="1">
      <c r="A140" s="189"/>
      <c r="B140" s="189"/>
      <c r="C140" s="189"/>
      <c r="D140" s="190" t="str">
        <f t="shared" si="26"/>
        <v/>
      </c>
      <c r="E140" s="191"/>
      <c r="F140" s="192"/>
      <c r="G140" s="193"/>
      <c r="H140" s="193"/>
      <c r="I140" s="194"/>
      <c r="J140" s="195" t="str">
        <f t="shared" si="27"/>
        <v/>
      </c>
      <c r="K140" s="196" t="str">
        <f t="shared" si="28"/>
        <v/>
      </c>
      <c r="L140" s="190" t="str">
        <f t="shared" si="29"/>
        <v/>
      </c>
      <c r="M140" s="191"/>
      <c r="N140" s="193"/>
      <c r="O140" s="193"/>
      <c r="P140" s="193"/>
      <c r="Q140" s="195" t="str">
        <f t="shared" si="30"/>
        <v/>
      </c>
      <c r="R140" s="226" t="str">
        <f t="shared" si="31"/>
        <v/>
      </c>
      <c r="S140" s="189"/>
      <c r="T140" s="199" t="str">
        <f t="shared" si="32"/>
        <v/>
      </c>
      <c r="U140" s="200" t="str">
        <f t="shared" si="33"/>
        <v/>
      </c>
      <c r="V140" s="133"/>
      <c r="W140" s="233" t="str">
        <f t="shared" si="34"/>
        <v/>
      </c>
      <c r="X140" s="133"/>
      <c r="Y140" s="233" t="str">
        <f t="shared" si="35"/>
        <v/>
      </c>
      <c r="Z140" s="118" t="str">
        <f t="shared" si="36"/>
        <v/>
      </c>
      <c r="AA140" s="227"/>
      <c r="AB140" s="29"/>
      <c r="AC140" s="228" t="str">
        <f t="shared" si="37"/>
        <v/>
      </c>
      <c r="AD140" s="31" t="str">
        <f t="shared" si="38"/>
        <v/>
      </c>
    </row>
    <row r="141" spans="1:30" ht="30" customHeight="1" thickTop="1" thickBot="1">
      <c r="A141" s="189"/>
      <c r="B141" s="189"/>
      <c r="C141" s="189"/>
      <c r="D141" s="190" t="str">
        <f t="shared" si="26"/>
        <v/>
      </c>
      <c r="E141" s="191"/>
      <c r="F141" s="192"/>
      <c r="G141" s="193"/>
      <c r="H141" s="193"/>
      <c r="I141" s="194"/>
      <c r="J141" s="195" t="str">
        <f t="shared" si="27"/>
        <v/>
      </c>
      <c r="K141" s="196" t="str">
        <f t="shared" si="28"/>
        <v/>
      </c>
      <c r="L141" s="190" t="str">
        <f t="shared" si="29"/>
        <v/>
      </c>
      <c r="M141" s="191"/>
      <c r="N141" s="193"/>
      <c r="O141" s="193"/>
      <c r="P141" s="193"/>
      <c r="Q141" s="195" t="str">
        <f t="shared" si="30"/>
        <v/>
      </c>
      <c r="R141" s="226" t="str">
        <f t="shared" si="31"/>
        <v/>
      </c>
      <c r="S141" s="189"/>
      <c r="T141" s="199" t="str">
        <f t="shared" si="32"/>
        <v/>
      </c>
      <c r="U141" s="200" t="str">
        <f t="shared" si="33"/>
        <v/>
      </c>
      <c r="V141" s="133"/>
      <c r="W141" s="233" t="str">
        <f t="shared" si="34"/>
        <v/>
      </c>
      <c r="X141" s="133"/>
      <c r="Y141" s="233" t="str">
        <f t="shared" si="35"/>
        <v/>
      </c>
      <c r="Z141" s="118" t="str">
        <f t="shared" si="36"/>
        <v/>
      </c>
      <c r="AA141" s="227"/>
      <c r="AB141" s="29"/>
      <c r="AC141" s="228" t="str">
        <f t="shared" si="37"/>
        <v/>
      </c>
      <c r="AD141" s="31" t="str">
        <f t="shared" si="38"/>
        <v/>
      </c>
    </row>
    <row r="142" spans="1:30" ht="30" customHeight="1" thickTop="1" thickBot="1">
      <c r="A142" s="189"/>
      <c r="B142" s="189"/>
      <c r="C142" s="189"/>
      <c r="D142" s="190" t="str">
        <f t="shared" si="26"/>
        <v/>
      </c>
      <c r="E142" s="191"/>
      <c r="F142" s="192"/>
      <c r="G142" s="193"/>
      <c r="H142" s="193"/>
      <c r="I142" s="194"/>
      <c r="J142" s="195" t="str">
        <f t="shared" si="27"/>
        <v/>
      </c>
      <c r="K142" s="196" t="str">
        <f t="shared" si="28"/>
        <v/>
      </c>
      <c r="L142" s="190" t="str">
        <f t="shared" si="29"/>
        <v/>
      </c>
      <c r="M142" s="191"/>
      <c r="N142" s="193"/>
      <c r="O142" s="193"/>
      <c r="P142" s="193"/>
      <c r="Q142" s="195" t="str">
        <f t="shared" si="30"/>
        <v/>
      </c>
      <c r="R142" s="226" t="str">
        <f t="shared" si="31"/>
        <v/>
      </c>
      <c r="S142" s="189"/>
      <c r="T142" s="199" t="str">
        <f t="shared" si="32"/>
        <v/>
      </c>
      <c r="U142" s="200" t="str">
        <f t="shared" si="33"/>
        <v/>
      </c>
      <c r="V142" s="133"/>
      <c r="W142" s="233" t="str">
        <f t="shared" si="34"/>
        <v/>
      </c>
      <c r="X142" s="133"/>
      <c r="Y142" s="233" t="str">
        <f t="shared" si="35"/>
        <v/>
      </c>
      <c r="Z142" s="118" t="str">
        <f t="shared" si="36"/>
        <v/>
      </c>
      <c r="AA142" s="227"/>
      <c r="AB142" s="29"/>
      <c r="AC142" s="228" t="str">
        <f t="shared" si="37"/>
        <v/>
      </c>
      <c r="AD142" s="31" t="str">
        <f t="shared" si="38"/>
        <v/>
      </c>
    </row>
    <row r="143" spans="1:30" ht="30" customHeight="1" thickTop="1" thickBot="1">
      <c r="A143" s="189"/>
      <c r="B143" s="189"/>
      <c r="C143" s="189"/>
      <c r="D143" s="190" t="str">
        <f t="shared" si="26"/>
        <v/>
      </c>
      <c r="E143" s="191"/>
      <c r="F143" s="192"/>
      <c r="G143" s="193"/>
      <c r="H143" s="193"/>
      <c r="I143" s="194"/>
      <c r="J143" s="195" t="str">
        <f t="shared" si="27"/>
        <v/>
      </c>
      <c r="K143" s="196" t="str">
        <f t="shared" si="28"/>
        <v/>
      </c>
      <c r="L143" s="190" t="str">
        <f t="shared" si="29"/>
        <v/>
      </c>
      <c r="M143" s="191"/>
      <c r="N143" s="193"/>
      <c r="O143" s="193"/>
      <c r="P143" s="193"/>
      <c r="Q143" s="195" t="str">
        <f t="shared" si="30"/>
        <v/>
      </c>
      <c r="R143" s="226" t="str">
        <f t="shared" si="31"/>
        <v/>
      </c>
      <c r="S143" s="189"/>
      <c r="T143" s="199" t="str">
        <f t="shared" si="32"/>
        <v/>
      </c>
      <c r="U143" s="200" t="str">
        <f t="shared" si="33"/>
        <v/>
      </c>
      <c r="V143" s="133"/>
      <c r="W143" s="233" t="str">
        <f t="shared" si="34"/>
        <v/>
      </c>
      <c r="X143" s="133"/>
      <c r="Y143" s="233" t="str">
        <f t="shared" si="35"/>
        <v/>
      </c>
      <c r="Z143" s="118" t="str">
        <f t="shared" si="36"/>
        <v/>
      </c>
      <c r="AA143" s="227"/>
      <c r="AB143" s="29"/>
      <c r="AC143" s="228" t="str">
        <f t="shared" si="37"/>
        <v/>
      </c>
      <c r="AD143" s="31" t="str">
        <f t="shared" si="38"/>
        <v/>
      </c>
    </row>
    <row r="144" spans="1:30" ht="30" customHeight="1" thickTop="1" thickBot="1">
      <c r="A144" s="189"/>
      <c r="B144" s="189"/>
      <c r="C144" s="189"/>
      <c r="D144" s="190" t="str">
        <f t="shared" si="26"/>
        <v/>
      </c>
      <c r="E144" s="191"/>
      <c r="F144" s="192"/>
      <c r="G144" s="193"/>
      <c r="H144" s="193"/>
      <c r="I144" s="194"/>
      <c r="J144" s="195" t="str">
        <f t="shared" si="27"/>
        <v/>
      </c>
      <c r="K144" s="196" t="str">
        <f t="shared" si="28"/>
        <v/>
      </c>
      <c r="L144" s="190" t="str">
        <f t="shared" si="29"/>
        <v/>
      </c>
      <c r="M144" s="191"/>
      <c r="N144" s="193"/>
      <c r="O144" s="193"/>
      <c r="P144" s="193"/>
      <c r="Q144" s="195" t="str">
        <f t="shared" si="30"/>
        <v/>
      </c>
      <c r="R144" s="226" t="str">
        <f t="shared" si="31"/>
        <v/>
      </c>
      <c r="S144" s="189"/>
      <c r="T144" s="199" t="str">
        <f t="shared" si="32"/>
        <v/>
      </c>
      <c r="U144" s="200" t="str">
        <f t="shared" si="33"/>
        <v/>
      </c>
      <c r="V144" s="133"/>
      <c r="W144" s="233" t="str">
        <f t="shared" si="34"/>
        <v/>
      </c>
      <c r="X144" s="133"/>
      <c r="Y144" s="233" t="str">
        <f t="shared" si="35"/>
        <v/>
      </c>
      <c r="Z144" s="118" t="str">
        <f t="shared" si="36"/>
        <v/>
      </c>
      <c r="AA144" s="227"/>
      <c r="AB144" s="29"/>
      <c r="AC144" s="228" t="str">
        <f t="shared" si="37"/>
        <v/>
      </c>
      <c r="AD144" s="31" t="str">
        <f t="shared" si="38"/>
        <v/>
      </c>
    </row>
    <row r="145" spans="1:30" ht="30" customHeight="1" thickTop="1" thickBot="1">
      <c r="A145" s="189"/>
      <c r="B145" s="189"/>
      <c r="C145" s="189"/>
      <c r="D145" s="190" t="str">
        <f t="shared" si="26"/>
        <v/>
      </c>
      <c r="E145" s="191"/>
      <c r="F145" s="192"/>
      <c r="G145" s="193"/>
      <c r="H145" s="193"/>
      <c r="I145" s="194"/>
      <c r="J145" s="195" t="str">
        <f t="shared" si="27"/>
        <v/>
      </c>
      <c r="K145" s="196" t="str">
        <f t="shared" si="28"/>
        <v/>
      </c>
      <c r="L145" s="190" t="str">
        <f t="shared" si="29"/>
        <v/>
      </c>
      <c r="M145" s="191"/>
      <c r="N145" s="193"/>
      <c r="O145" s="193"/>
      <c r="P145" s="193"/>
      <c r="Q145" s="195" t="str">
        <f t="shared" si="30"/>
        <v/>
      </c>
      <c r="R145" s="226" t="str">
        <f t="shared" si="31"/>
        <v/>
      </c>
      <c r="S145" s="189"/>
      <c r="T145" s="199" t="str">
        <f t="shared" si="32"/>
        <v/>
      </c>
      <c r="U145" s="200" t="str">
        <f t="shared" si="33"/>
        <v/>
      </c>
      <c r="V145" s="133"/>
      <c r="W145" s="233" t="str">
        <f t="shared" si="34"/>
        <v/>
      </c>
      <c r="X145" s="133"/>
      <c r="Y145" s="233" t="str">
        <f t="shared" si="35"/>
        <v/>
      </c>
      <c r="Z145" s="118" t="str">
        <f t="shared" si="36"/>
        <v/>
      </c>
      <c r="AA145" s="227"/>
      <c r="AB145" s="29"/>
      <c r="AC145" s="228" t="str">
        <f t="shared" si="37"/>
        <v/>
      </c>
      <c r="AD145" s="31" t="str">
        <f t="shared" si="38"/>
        <v/>
      </c>
    </row>
    <row r="146" spans="1:30" ht="30" customHeight="1" thickTop="1" thickBot="1">
      <c r="A146" s="189"/>
      <c r="B146" s="189"/>
      <c r="C146" s="189"/>
      <c r="D146" s="190" t="str">
        <f t="shared" si="26"/>
        <v/>
      </c>
      <c r="E146" s="191"/>
      <c r="F146" s="192"/>
      <c r="G146" s="193"/>
      <c r="H146" s="193"/>
      <c r="I146" s="194"/>
      <c r="J146" s="195" t="str">
        <f t="shared" si="27"/>
        <v/>
      </c>
      <c r="K146" s="196" t="str">
        <f t="shared" si="28"/>
        <v/>
      </c>
      <c r="L146" s="190" t="str">
        <f t="shared" si="29"/>
        <v/>
      </c>
      <c r="M146" s="191"/>
      <c r="N146" s="193"/>
      <c r="O146" s="193"/>
      <c r="P146" s="193"/>
      <c r="Q146" s="195" t="str">
        <f t="shared" si="30"/>
        <v/>
      </c>
      <c r="R146" s="226" t="str">
        <f t="shared" si="31"/>
        <v/>
      </c>
      <c r="S146" s="189"/>
      <c r="T146" s="199" t="str">
        <f t="shared" si="32"/>
        <v/>
      </c>
      <c r="U146" s="200" t="str">
        <f t="shared" si="33"/>
        <v/>
      </c>
      <c r="V146" s="133"/>
      <c r="W146" s="233" t="str">
        <f t="shared" si="34"/>
        <v/>
      </c>
      <c r="X146" s="133"/>
      <c r="Y146" s="233" t="str">
        <f t="shared" si="35"/>
        <v/>
      </c>
      <c r="Z146" s="118" t="str">
        <f t="shared" si="36"/>
        <v/>
      </c>
      <c r="AA146" s="227"/>
      <c r="AB146" s="29"/>
      <c r="AC146" s="228" t="str">
        <f t="shared" si="37"/>
        <v/>
      </c>
      <c r="AD146" s="31" t="str">
        <f t="shared" si="38"/>
        <v/>
      </c>
    </row>
    <row r="147" spans="1:30" ht="30" customHeight="1" thickTop="1" thickBot="1">
      <c r="A147" s="189"/>
      <c r="B147" s="189"/>
      <c r="C147" s="189"/>
      <c r="D147" s="190" t="str">
        <f t="shared" si="26"/>
        <v/>
      </c>
      <c r="E147" s="191"/>
      <c r="F147" s="192"/>
      <c r="G147" s="193"/>
      <c r="H147" s="193"/>
      <c r="I147" s="194"/>
      <c r="J147" s="195" t="str">
        <f t="shared" si="27"/>
        <v/>
      </c>
      <c r="K147" s="196" t="str">
        <f t="shared" si="28"/>
        <v/>
      </c>
      <c r="L147" s="190" t="str">
        <f t="shared" si="29"/>
        <v/>
      </c>
      <c r="M147" s="191"/>
      <c r="N147" s="193"/>
      <c r="O147" s="193"/>
      <c r="P147" s="193"/>
      <c r="Q147" s="195" t="str">
        <f t="shared" si="30"/>
        <v/>
      </c>
      <c r="R147" s="226" t="str">
        <f t="shared" si="31"/>
        <v/>
      </c>
      <c r="S147" s="189"/>
      <c r="T147" s="199" t="str">
        <f t="shared" si="32"/>
        <v/>
      </c>
      <c r="U147" s="200" t="str">
        <f t="shared" si="33"/>
        <v/>
      </c>
      <c r="V147" s="133"/>
      <c r="W147" s="233" t="str">
        <f t="shared" si="34"/>
        <v/>
      </c>
      <c r="X147" s="133"/>
      <c r="Y147" s="233" t="str">
        <f t="shared" si="35"/>
        <v/>
      </c>
      <c r="Z147" s="118" t="str">
        <f t="shared" si="36"/>
        <v/>
      </c>
      <c r="AA147" s="227"/>
      <c r="AB147" s="29"/>
      <c r="AC147" s="228" t="str">
        <f t="shared" si="37"/>
        <v/>
      </c>
      <c r="AD147" s="31" t="str">
        <f t="shared" si="38"/>
        <v/>
      </c>
    </row>
    <row r="148" spans="1:30" ht="30" customHeight="1" thickTop="1" thickBot="1">
      <c r="A148" s="189"/>
      <c r="B148" s="189"/>
      <c r="C148" s="189"/>
      <c r="D148" s="190" t="str">
        <f t="shared" si="26"/>
        <v/>
      </c>
      <c r="E148" s="191"/>
      <c r="F148" s="192"/>
      <c r="G148" s="193"/>
      <c r="H148" s="193"/>
      <c r="I148" s="194"/>
      <c r="J148" s="195" t="str">
        <f t="shared" si="27"/>
        <v/>
      </c>
      <c r="K148" s="196" t="str">
        <f t="shared" si="28"/>
        <v/>
      </c>
      <c r="L148" s="190" t="str">
        <f t="shared" si="29"/>
        <v/>
      </c>
      <c r="M148" s="191"/>
      <c r="N148" s="193"/>
      <c r="O148" s="193"/>
      <c r="P148" s="193"/>
      <c r="Q148" s="195" t="str">
        <f t="shared" si="30"/>
        <v/>
      </c>
      <c r="R148" s="226" t="str">
        <f t="shared" si="31"/>
        <v/>
      </c>
      <c r="S148" s="189"/>
      <c r="T148" s="199" t="str">
        <f t="shared" si="32"/>
        <v/>
      </c>
      <c r="U148" s="200" t="str">
        <f t="shared" si="33"/>
        <v/>
      </c>
      <c r="V148" s="133"/>
      <c r="W148" s="233" t="str">
        <f t="shared" si="34"/>
        <v/>
      </c>
      <c r="X148" s="133"/>
      <c r="Y148" s="233" t="str">
        <f t="shared" si="35"/>
        <v/>
      </c>
      <c r="Z148" s="118" t="str">
        <f t="shared" si="36"/>
        <v/>
      </c>
      <c r="AA148" s="227"/>
      <c r="AB148" s="29"/>
      <c r="AC148" s="228" t="str">
        <f t="shared" si="37"/>
        <v/>
      </c>
      <c r="AD148" s="31" t="str">
        <f t="shared" si="38"/>
        <v/>
      </c>
    </row>
    <row r="149" spans="1:30" ht="30" customHeight="1" thickTop="1" thickBot="1">
      <c r="A149" s="189"/>
      <c r="B149" s="189"/>
      <c r="C149" s="189"/>
      <c r="D149" s="190" t="str">
        <f t="shared" si="26"/>
        <v/>
      </c>
      <c r="E149" s="191"/>
      <c r="F149" s="192"/>
      <c r="G149" s="193"/>
      <c r="H149" s="193"/>
      <c r="I149" s="194"/>
      <c r="J149" s="195" t="str">
        <f t="shared" si="27"/>
        <v/>
      </c>
      <c r="K149" s="196" t="str">
        <f t="shared" si="28"/>
        <v/>
      </c>
      <c r="L149" s="190" t="str">
        <f t="shared" si="29"/>
        <v/>
      </c>
      <c r="M149" s="191"/>
      <c r="N149" s="193"/>
      <c r="O149" s="193"/>
      <c r="P149" s="193"/>
      <c r="Q149" s="195" t="str">
        <f t="shared" si="30"/>
        <v/>
      </c>
      <c r="R149" s="226" t="str">
        <f t="shared" si="31"/>
        <v/>
      </c>
      <c r="S149" s="189"/>
      <c r="T149" s="199" t="str">
        <f t="shared" si="32"/>
        <v/>
      </c>
      <c r="U149" s="200" t="str">
        <f t="shared" si="33"/>
        <v/>
      </c>
      <c r="V149" s="133"/>
      <c r="W149" s="233" t="str">
        <f t="shared" si="34"/>
        <v/>
      </c>
      <c r="X149" s="133"/>
      <c r="Y149" s="233" t="str">
        <f t="shared" si="35"/>
        <v/>
      </c>
      <c r="Z149" s="118" t="str">
        <f t="shared" si="36"/>
        <v/>
      </c>
      <c r="AA149" s="227"/>
      <c r="AB149" s="29"/>
      <c r="AC149" s="228" t="str">
        <f t="shared" si="37"/>
        <v/>
      </c>
      <c r="AD149" s="31" t="str">
        <f t="shared" si="38"/>
        <v/>
      </c>
    </row>
    <row r="150" spans="1:30" ht="30" customHeight="1" thickTop="1" thickBot="1">
      <c r="A150" s="189"/>
      <c r="B150" s="189"/>
      <c r="C150" s="189"/>
      <c r="D150" s="190" t="str">
        <f t="shared" si="26"/>
        <v/>
      </c>
      <c r="E150" s="191"/>
      <c r="F150" s="192"/>
      <c r="G150" s="193"/>
      <c r="H150" s="193"/>
      <c r="I150" s="194"/>
      <c r="J150" s="195" t="str">
        <f t="shared" si="27"/>
        <v/>
      </c>
      <c r="K150" s="196" t="str">
        <f t="shared" si="28"/>
        <v/>
      </c>
      <c r="L150" s="190" t="str">
        <f t="shared" si="29"/>
        <v/>
      </c>
      <c r="M150" s="191"/>
      <c r="N150" s="193"/>
      <c r="O150" s="193"/>
      <c r="P150" s="193"/>
      <c r="Q150" s="195" t="str">
        <f t="shared" si="30"/>
        <v/>
      </c>
      <c r="R150" s="226" t="str">
        <f t="shared" si="31"/>
        <v/>
      </c>
      <c r="S150" s="189"/>
      <c r="T150" s="199" t="str">
        <f t="shared" si="32"/>
        <v/>
      </c>
      <c r="U150" s="200" t="str">
        <f t="shared" si="33"/>
        <v/>
      </c>
      <c r="V150" s="133"/>
      <c r="W150" s="233" t="str">
        <f t="shared" si="34"/>
        <v/>
      </c>
      <c r="X150" s="133"/>
      <c r="Y150" s="233" t="str">
        <f t="shared" si="35"/>
        <v/>
      </c>
      <c r="Z150" s="118" t="str">
        <f t="shared" si="36"/>
        <v/>
      </c>
      <c r="AA150" s="227"/>
      <c r="AB150" s="29"/>
      <c r="AC150" s="228" t="str">
        <f t="shared" si="37"/>
        <v/>
      </c>
      <c r="AD150" s="31" t="str">
        <f t="shared" si="38"/>
        <v/>
      </c>
    </row>
    <row r="151" spans="1:30" ht="30" customHeight="1" thickTop="1" thickBot="1">
      <c r="A151" s="189"/>
      <c r="B151" s="189"/>
      <c r="C151" s="189"/>
      <c r="D151" s="190" t="str">
        <f t="shared" si="26"/>
        <v/>
      </c>
      <c r="E151" s="191"/>
      <c r="F151" s="192"/>
      <c r="G151" s="193"/>
      <c r="H151" s="193"/>
      <c r="I151" s="194"/>
      <c r="J151" s="195" t="str">
        <f t="shared" si="27"/>
        <v/>
      </c>
      <c r="K151" s="196" t="str">
        <f t="shared" si="28"/>
        <v/>
      </c>
      <c r="L151" s="190" t="str">
        <f t="shared" si="29"/>
        <v/>
      </c>
      <c r="M151" s="191"/>
      <c r="N151" s="193"/>
      <c r="O151" s="193"/>
      <c r="P151" s="193"/>
      <c r="Q151" s="195" t="str">
        <f t="shared" si="30"/>
        <v/>
      </c>
      <c r="R151" s="226" t="str">
        <f t="shared" si="31"/>
        <v/>
      </c>
      <c r="S151" s="189"/>
      <c r="T151" s="199" t="str">
        <f t="shared" si="32"/>
        <v/>
      </c>
      <c r="U151" s="200" t="str">
        <f t="shared" si="33"/>
        <v/>
      </c>
      <c r="V151" s="133"/>
      <c r="W151" s="233" t="str">
        <f t="shared" si="34"/>
        <v/>
      </c>
      <c r="X151" s="133"/>
      <c r="Y151" s="233" t="str">
        <f t="shared" si="35"/>
        <v/>
      </c>
      <c r="Z151" s="118" t="str">
        <f t="shared" si="36"/>
        <v/>
      </c>
      <c r="AA151" s="227"/>
      <c r="AB151" s="29"/>
      <c r="AC151" s="228" t="str">
        <f t="shared" si="37"/>
        <v/>
      </c>
      <c r="AD151" s="31" t="str">
        <f t="shared" si="38"/>
        <v/>
      </c>
    </row>
    <row r="152" spans="1:30" ht="30" customHeight="1" thickTop="1" thickBot="1">
      <c r="A152" s="189"/>
      <c r="B152" s="189"/>
      <c r="C152" s="189"/>
      <c r="D152" s="190" t="str">
        <f t="shared" si="26"/>
        <v/>
      </c>
      <c r="E152" s="191"/>
      <c r="F152" s="192"/>
      <c r="G152" s="193"/>
      <c r="H152" s="193"/>
      <c r="I152" s="194"/>
      <c r="J152" s="195" t="str">
        <f t="shared" si="27"/>
        <v/>
      </c>
      <c r="K152" s="196" t="str">
        <f t="shared" si="28"/>
        <v/>
      </c>
      <c r="L152" s="190" t="str">
        <f t="shared" si="29"/>
        <v/>
      </c>
      <c r="M152" s="191"/>
      <c r="N152" s="193"/>
      <c r="O152" s="193"/>
      <c r="P152" s="193"/>
      <c r="Q152" s="195" t="str">
        <f t="shared" si="30"/>
        <v/>
      </c>
      <c r="R152" s="226" t="str">
        <f t="shared" si="31"/>
        <v/>
      </c>
      <c r="S152" s="189"/>
      <c r="T152" s="199" t="str">
        <f t="shared" si="32"/>
        <v/>
      </c>
      <c r="U152" s="200" t="str">
        <f t="shared" si="33"/>
        <v/>
      </c>
      <c r="V152" s="133"/>
      <c r="W152" s="233" t="str">
        <f t="shared" si="34"/>
        <v/>
      </c>
      <c r="X152" s="133"/>
      <c r="Y152" s="233" t="str">
        <f t="shared" si="35"/>
        <v/>
      </c>
      <c r="Z152" s="118" t="str">
        <f t="shared" si="36"/>
        <v/>
      </c>
      <c r="AA152" s="227"/>
      <c r="AB152" s="29"/>
      <c r="AC152" s="228" t="str">
        <f t="shared" si="37"/>
        <v/>
      </c>
      <c r="AD152" s="31" t="str">
        <f t="shared" si="38"/>
        <v/>
      </c>
    </row>
    <row r="153" spans="1:30" ht="30" customHeight="1" thickTop="1" thickBot="1">
      <c r="A153" s="189"/>
      <c r="B153" s="189"/>
      <c r="C153" s="189"/>
      <c r="D153" s="190" t="str">
        <f t="shared" si="26"/>
        <v/>
      </c>
      <c r="E153" s="191"/>
      <c r="F153" s="192"/>
      <c r="G153" s="193"/>
      <c r="H153" s="193"/>
      <c r="I153" s="194"/>
      <c r="J153" s="195" t="str">
        <f t="shared" si="27"/>
        <v/>
      </c>
      <c r="K153" s="196" t="str">
        <f t="shared" si="28"/>
        <v/>
      </c>
      <c r="L153" s="190" t="str">
        <f t="shared" si="29"/>
        <v/>
      </c>
      <c r="M153" s="191"/>
      <c r="N153" s="193"/>
      <c r="O153" s="193"/>
      <c r="P153" s="193"/>
      <c r="Q153" s="195" t="str">
        <f t="shared" si="30"/>
        <v/>
      </c>
      <c r="R153" s="226" t="str">
        <f t="shared" si="31"/>
        <v/>
      </c>
      <c r="S153" s="189"/>
      <c r="T153" s="199" t="str">
        <f t="shared" si="32"/>
        <v/>
      </c>
      <c r="U153" s="200" t="str">
        <f t="shared" si="33"/>
        <v/>
      </c>
      <c r="V153" s="133"/>
      <c r="W153" s="233" t="str">
        <f t="shared" si="34"/>
        <v/>
      </c>
      <c r="X153" s="133"/>
      <c r="Y153" s="233" t="str">
        <f t="shared" si="35"/>
        <v/>
      </c>
      <c r="Z153" s="118" t="str">
        <f t="shared" si="36"/>
        <v/>
      </c>
      <c r="AA153" s="227"/>
      <c r="AB153" s="29"/>
      <c r="AC153" s="228" t="str">
        <f t="shared" si="37"/>
        <v/>
      </c>
      <c r="AD153" s="31" t="str">
        <f t="shared" si="38"/>
        <v/>
      </c>
    </row>
    <row r="154" spans="1:30" ht="30" customHeight="1" thickTop="1" thickBot="1">
      <c r="A154" s="189"/>
      <c r="B154" s="189"/>
      <c r="C154" s="189"/>
      <c r="D154" s="190" t="str">
        <f t="shared" si="26"/>
        <v/>
      </c>
      <c r="E154" s="191"/>
      <c r="F154" s="192"/>
      <c r="G154" s="193"/>
      <c r="H154" s="193"/>
      <c r="I154" s="194"/>
      <c r="J154" s="195" t="str">
        <f t="shared" si="27"/>
        <v/>
      </c>
      <c r="K154" s="196" t="str">
        <f t="shared" si="28"/>
        <v/>
      </c>
      <c r="L154" s="190" t="str">
        <f t="shared" si="29"/>
        <v/>
      </c>
      <c r="M154" s="191"/>
      <c r="N154" s="193"/>
      <c r="O154" s="193"/>
      <c r="P154" s="193"/>
      <c r="Q154" s="195" t="str">
        <f t="shared" si="30"/>
        <v/>
      </c>
      <c r="R154" s="226" t="str">
        <f t="shared" si="31"/>
        <v/>
      </c>
      <c r="S154" s="189"/>
      <c r="T154" s="199" t="str">
        <f t="shared" si="32"/>
        <v/>
      </c>
      <c r="U154" s="200" t="str">
        <f t="shared" si="33"/>
        <v/>
      </c>
      <c r="V154" s="133"/>
      <c r="W154" s="233" t="str">
        <f t="shared" si="34"/>
        <v/>
      </c>
      <c r="X154" s="133"/>
      <c r="Y154" s="233" t="str">
        <f t="shared" si="35"/>
        <v/>
      </c>
      <c r="Z154" s="118" t="str">
        <f t="shared" si="36"/>
        <v/>
      </c>
      <c r="AA154" s="227"/>
      <c r="AB154" s="29"/>
      <c r="AC154" s="228" t="str">
        <f t="shared" si="37"/>
        <v/>
      </c>
      <c r="AD154" s="31" t="str">
        <f t="shared" si="38"/>
        <v/>
      </c>
    </row>
    <row r="155" spans="1:30" ht="30" customHeight="1" thickTop="1" thickBot="1">
      <c r="A155" s="189"/>
      <c r="B155" s="189"/>
      <c r="C155" s="189"/>
      <c r="D155" s="190" t="str">
        <f t="shared" si="26"/>
        <v/>
      </c>
      <c r="E155" s="191"/>
      <c r="F155" s="192"/>
      <c r="G155" s="193"/>
      <c r="H155" s="193"/>
      <c r="I155" s="194"/>
      <c r="J155" s="195" t="str">
        <f t="shared" si="27"/>
        <v/>
      </c>
      <c r="K155" s="196" t="str">
        <f t="shared" si="28"/>
        <v/>
      </c>
      <c r="L155" s="190" t="str">
        <f t="shared" si="29"/>
        <v/>
      </c>
      <c r="M155" s="191"/>
      <c r="N155" s="193"/>
      <c r="O155" s="193"/>
      <c r="P155" s="193"/>
      <c r="Q155" s="195" t="str">
        <f t="shared" si="30"/>
        <v/>
      </c>
      <c r="R155" s="226" t="str">
        <f t="shared" si="31"/>
        <v/>
      </c>
      <c r="S155" s="189"/>
      <c r="T155" s="199" t="str">
        <f t="shared" si="32"/>
        <v/>
      </c>
      <c r="U155" s="200" t="str">
        <f t="shared" si="33"/>
        <v/>
      </c>
      <c r="V155" s="133"/>
      <c r="W155" s="233" t="str">
        <f t="shared" si="34"/>
        <v/>
      </c>
      <c r="X155" s="133"/>
      <c r="Y155" s="233" t="str">
        <f t="shared" si="35"/>
        <v/>
      </c>
      <c r="Z155" s="118" t="str">
        <f t="shared" si="36"/>
        <v/>
      </c>
      <c r="AA155" s="227"/>
      <c r="AB155" s="29"/>
      <c r="AC155" s="228" t="str">
        <f t="shared" si="37"/>
        <v/>
      </c>
      <c r="AD155" s="31" t="str">
        <f t="shared" si="38"/>
        <v/>
      </c>
    </row>
    <row r="156" spans="1:30" ht="30" customHeight="1" thickTop="1" thickBot="1">
      <c r="A156" s="189"/>
      <c r="B156" s="189"/>
      <c r="C156" s="189"/>
      <c r="D156" s="190" t="str">
        <f t="shared" si="26"/>
        <v/>
      </c>
      <c r="E156" s="191"/>
      <c r="F156" s="192"/>
      <c r="G156" s="193"/>
      <c r="H156" s="193"/>
      <c r="I156" s="194"/>
      <c r="J156" s="195" t="str">
        <f t="shared" si="27"/>
        <v/>
      </c>
      <c r="K156" s="196" t="str">
        <f t="shared" si="28"/>
        <v/>
      </c>
      <c r="L156" s="190" t="str">
        <f t="shared" si="29"/>
        <v/>
      </c>
      <c r="M156" s="191"/>
      <c r="N156" s="193"/>
      <c r="O156" s="193"/>
      <c r="P156" s="193"/>
      <c r="Q156" s="195" t="str">
        <f t="shared" si="30"/>
        <v/>
      </c>
      <c r="R156" s="226" t="str">
        <f t="shared" si="31"/>
        <v/>
      </c>
      <c r="S156" s="189"/>
      <c r="T156" s="199" t="str">
        <f t="shared" si="32"/>
        <v/>
      </c>
      <c r="U156" s="200" t="str">
        <f t="shared" si="33"/>
        <v/>
      </c>
      <c r="V156" s="133"/>
      <c r="W156" s="233" t="str">
        <f t="shared" si="34"/>
        <v/>
      </c>
      <c r="X156" s="133"/>
      <c r="Y156" s="233" t="str">
        <f t="shared" si="35"/>
        <v/>
      </c>
      <c r="Z156" s="118" t="str">
        <f t="shared" si="36"/>
        <v/>
      </c>
      <c r="AA156" s="227"/>
      <c r="AB156" s="29"/>
      <c r="AC156" s="228" t="str">
        <f t="shared" si="37"/>
        <v/>
      </c>
      <c r="AD156" s="31" t="str">
        <f t="shared" si="38"/>
        <v/>
      </c>
    </row>
    <row r="157" spans="1:30" ht="30" customHeight="1" thickTop="1" thickBot="1">
      <c r="A157" s="189"/>
      <c r="B157" s="189"/>
      <c r="C157" s="189"/>
      <c r="D157" s="190" t="str">
        <f t="shared" si="26"/>
        <v/>
      </c>
      <c r="E157" s="191"/>
      <c r="F157" s="192"/>
      <c r="G157" s="193"/>
      <c r="H157" s="193"/>
      <c r="I157" s="194"/>
      <c r="J157" s="195" t="str">
        <f t="shared" si="27"/>
        <v/>
      </c>
      <c r="K157" s="196" t="str">
        <f t="shared" si="28"/>
        <v/>
      </c>
      <c r="L157" s="190" t="str">
        <f t="shared" si="29"/>
        <v/>
      </c>
      <c r="M157" s="191"/>
      <c r="N157" s="193"/>
      <c r="O157" s="193"/>
      <c r="P157" s="193"/>
      <c r="Q157" s="195" t="str">
        <f t="shared" si="30"/>
        <v/>
      </c>
      <c r="R157" s="226" t="str">
        <f t="shared" si="31"/>
        <v/>
      </c>
      <c r="S157" s="189"/>
      <c r="T157" s="199" t="str">
        <f t="shared" si="32"/>
        <v/>
      </c>
      <c r="U157" s="200" t="str">
        <f t="shared" si="33"/>
        <v/>
      </c>
      <c r="V157" s="133"/>
      <c r="W157" s="233" t="str">
        <f t="shared" si="34"/>
        <v/>
      </c>
      <c r="X157" s="133"/>
      <c r="Y157" s="233" t="str">
        <f t="shared" si="35"/>
        <v/>
      </c>
      <c r="Z157" s="118" t="str">
        <f t="shared" si="36"/>
        <v/>
      </c>
      <c r="AA157" s="227"/>
      <c r="AB157" s="29"/>
      <c r="AC157" s="228" t="str">
        <f t="shared" si="37"/>
        <v/>
      </c>
      <c r="AD157" s="31" t="str">
        <f t="shared" si="38"/>
        <v/>
      </c>
    </row>
    <row r="158" spans="1:30" ht="30" customHeight="1" thickTop="1" thickBot="1">
      <c r="A158" s="189"/>
      <c r="B158" s="189"/>
      <c r="C158" s="189"/>
      <c r="D158" s="190" t="str">
        <f t="shared" si="26"/>
        <v/>
      </c>
      <c r="E158" s="191"/>
      <c r="F158" s="192"/>
      <c r="G158" s="193"/>
      <c r="H158" s="193"/>
      <c r="I158" s="194"/>
      <c r="J158" s="195" t="str">
        <f t="shared" si="27"/>
        <v/>
      </c>
      <c r="K158" s="196" t="str">
        <f t="shared" si="28"/>
        <v/>
      </c>
      <c r="L158" s="190" t="str">
        <f t="shared" si="29"/>
        <v/>
      </c>
      <c r="M158" s="191"/>
      <c r="N158" s="193"/>
      <c r="O158" s="193"/>
      <c r="P158" s="193"/>
      <c r="Q158" s="195" t="str">
        <f t="shared" si="30"/>
        <v/>
      </c>
      <c r="R158" s="226" t="str">
        <f t="shared" si="31"/>
        <v/>
      </c>
      <c r="S158" s="189"/>
      <c r="T158" s="199" t="str">
        <f t="shared" si="32"/>
        <v/>
      </c>
      <c r="U158" s="200" t="str">
        <f t="shared" si="33"/>
        <v/>
      </c>
      <c r="V158" s="133"/>
      <c r="W158" s="233" t="str">
        <f t="shared" si="34"/>
        <v/>
      </c>
      <c r="X158" s="133"/>
      <c r="Y158" s="233" t="str">
        <f t="shared" si="35"/>
        <v/>
      </c>
      <c r="Z158" s="118" t="str">
        <f t="shared" si="36"/>
        <v/>
      </c>
      <c r="AA158" s="227"/>
      <c r="AB158" s="29"/>
      <c r="AC158" s="228" t="str">
        <f t="shared" si="37"/>
        <v/>
      </c>
      <c r="AD158" s="31" t="str">
        <f t="shared" si="38"/>
        <v/>
      </c>
    </row>
    <row r="159" spans="1:30" ht="30" customHeight="1" thickTop="1" thickBot="1">
      <c r="A159" s="189"/>
      <c r="B159" s="189"/>
      <c r="C159" s="189"/>
      <c r="D159" s="190" t="str">
        <f t="shared" si="26"/>
        <v/>
      </c>
      <c r="E159" s="191"/>
      <c r="F159" s="192"/>
      <c r="G159" s="193"/>
      <c r="H159" s="193"/>
      <c r="I159" s="194"/>
      <c r="J159" s="195" t="str">
        <f t="shared" si="27"/>
        <v/>
      </c>
      <c r="K159" s="196" t="str">
        <f t="shared" si="28"/>
        <v/>
      </c>
      <c r="L159" s="190" t="str">
        <f t="shared" si="29"/>
        <v/>
      </c>
      <c r="M159" s="191"/>
      <c r="N159" s="193"/>
      <c r="O159" s="193"/>
      <c r="P159" s="193"/>
      <c r="Q159" s="195" t="str">
        <f t="shared" si="30"/>
        <v/>
      </c>
      <c r="R159" s="226" t="str">
        <f t="shared" si="31"/>
        <v/>
      </c>
      <c r="S159" s="189"/>
      <c r="T159" s="199" t="str">
        <f t="shared" si="32"/>
        <v/>
      </c>
      <c r="U159" s="200" t="str">
        <f t="shared" si="33"/>
        <v/>
      </c>
      <c r="V159" s="133"/>
      <c r="W159" s="233" t="str">
        <f t="shared" si="34"/>
        <v/>
      </c>
      <c r="X159" s="133"/>
      <c r="Y159" s="233" t="str">
        <f t="shared" si="35"/>
        <v/>
      </c>
      <c r="Z159" s="118" t="str">
        <f t="shared" si="36"/>
        <v/>
      </c>
      <c r="AA159" s="227"/>
      <c r="AB159" s="29"/>
      <c r="AC159" s="228" t="str">
        <f t="shared" si="37"/>
        <v/>
      </c>
      <c r="AD159" s="31" t="str">
        <f t="shared" si="38"/>
        <v/>
      </c>
    </row>
    <row r="160" spans="1:30" ht="30" customHeight="1" thickTop="1" thickBot="1">
      <c r="A160" s="189"/>
      <c r="B160" s="189"/>
      <c r="C160" s="189"/>
      <c r="D160" s="190" t="str">
        <f t="shared" si="26"/>
        <v/>
      </c>
      <c r="E160" s="191"/>
      <c r="F160" s="192"/>
      <c r="G160" s="193"/>
      <c r="H160" s="193"/>
      <c r="I160" s="194"/>
      <c r="J160" s="195" t="str">
        <f t="shared" si="27"/>
        <v/>
      </c>
      <c r="K160" s="196" t="str">
        <f t="shared" si="28"/>
        <v/>
      </c>
      <c r="L160" s="190" t="str">
        <f t="shared" si="29"/>
        <v/>
      </c>
      <c r="M160" s="191"/>
      <c r="N160" s="193"/>
      <c r="O160" s="193"/>
      <c r="P160" s="193"/>
      <c r="Q160" s="195" t="str">
        <f t="shared" si="30"/>
        <v/>
      </c>
      <c r="R160" s="226" t="str">
        <f t="shared" si="31"/>
        <v/>
      </c>
      <c r="S160" s="189"/>
      <c r="T160" s="199" t="str">
        <f t="shared" si="32"/>
        <v/>
      </c>
      <c r="U160" s="200" t="str">
        <f t="shared" si="33"/>
        <v/>
      </c>
      <c r="V160" s="133"/>
      <c r="W160" s="233" t="str">
        <f t="shared" si="34"/>
        <v/>
      </c>
      <c r="X160" s="133"/>
      <c r="Y160" s="233" t="str">
        <f t="shared" si="35"/>
        <v/>
      </c>
      <c r="Z160" s="118" t="str">
        <f t="shared" si="36"/>
        <v/>
      </c>
      <c r="AA160" s="227"/>
      <c r="AB160" s="29"/>
      <c r="AC160" s="228" t="str">
        <f t="shared" si="37"/>
        <v/>
      </c>
      <c r="AD160" s="31" t="str">
        <f t="shared" si="38"/>
        <v/>
      </c>
    </row>
    <row r="161" spans="1:30" ht="30" customHeight="1" thickTop="1" thickBot="1">
      <c r="A161" s="189"/>
      <c r="B161" s="189"/>
      <c r="C161" s="189"/>
      <c r="D161" s="190" t="str">
        <f t="shared" si="26"/>
        <v/>
      </c>
      <c r="E161" s="191"/>
      <c r="F161" s="192"/>
      <c r="G161" s="193"/>
      <c r="H161" s="193"/>
      <c r="I161" s="194"/>
      <c r="J161" s="195" t="str">
        <f t="shared" si="27"/>
        <v/>
      </c>
      <c r="K161" s="196" t="str">
        <f t="shared" si="28"/>
        <v/>
      </c>
      <c r="L161" s="190" t="str">
        <f t="shared" si="29"/>
        <v/>
      </c>
      <c r="M161" s="191"/>
      <c r="N161" s="193"/>
      <c r="O161" s="193"/>
      <c r="P161" s="193"/>
      <c r="Q161" s="195" t="str">
        <f t="shared" si="30"/>
        <v/>
      </c>
      <c r="R161" s="226" t="str">
        <f t="shared" si="31"/>
        <v/>
      </c>
      <c r="S161" s="189"/>
      <c r="T161" s="199" t="str">
        <f t="shared" si="32"/>
        <v/>
      </c>
      <c r="U161" s="200" t="str">
        <f t="shared" si="33"/>
        <v/>
      </c>
      <c r="V161" s="133"/>
      <c r="W161" s="233" t="str">
        <f t="shared" si="34"/>
        <v/>
      </c>
      <c r="X161" s="133"/>
      <c r="Y161" s="233" t="str">
        <f t="shared" si="35"/>
        <v/>
      </c>
      <c r="Z161" s="118" t="str">
        <f t="shared" si="36"/>
        <v/>
      </c>
      <c r="AA161" s="227"/>
      <c r="AB161" s="29"/>
      <c r="AC161" s="228" t="str">
        <f t="shared" si="37"/>
        <v/>
      </c>
      <c r="AD161" s="31" t="str">
        <f t="shared" si="38"/>
        <v/>
      </c>
    </row>
    <row r="162" spans="1:30" ht="30" customHeight="1" thickTop="1" thickBot="1">
      <c r="A162" s="189"/>
      <c r="B162" s="189"/>
      <c r="C162" s="189"/>
      <c r="D162" s="190" t="str">
        <f t="shared" si="26"/>
        <v/>
      </c>
      <c r="E162" s="191"/>
      <c r="F162" s="192"/>
      <c r="G162" s="193"/>
      <c r="H162" s="193"/>
      <c r="I162" s="194"/>
      <c r="J162" s="195" t="str">
        <f t="shared" si="27"/>
        <v/>
      </c>
      <c r="K162" s="196" t="str">
        <f t="shared" si="28"/>
        <v/>
      </c>
      <c r="L162" s="190" t="str">
        <f t="shared" si="29"/>
        <v/>
      </c>
      <c r="M162" s="191"/>
      <c r="N162" s="193"/>
      <c r="O162" s="193"/>
      <c r="P162" s="193"/>
      <c r="Q162" s="195" t="str">
        <f t="shared" si="30"/>
        <v/>
      </c>
      <c r="R162" s="226" t="str">
        <f t="shared" si="31"/>
        <v/>
      </c>
      <c r="S162" s="189"/>
      <c r="T162" s="199" t="str">
        <f t="shared" si="32"/>
        <v/>
      </c>
      <c r="U162" s="200" t="str">
        <f t="shared" si="33"/>
        <v/>
      </c>
      <c r="V162" s="133"/>
      <c r="W162" s="233" t="str">
        <f t="shared" si="34"/>
        <v/>
      </c>
      <c r="X162" s="133"/>
      <c r="Y162" s="233" t="str">
        <f t="shared" si="35"/>
        <v/>
      </c>
      <c r="Z162" s="118" t="str">
        <f t="shared" si="36"/>
        <v/>
      </c>
      <c r="AA162" s="227"/>
      <c r="AB162" s="29"/>
      <c r="AC162" s="228" t="str">
        <f t="shared" si="37"/>
        <v/>
      </c>
      <c r="AD162" s="31" t="str">
        <f t="shared" si="38"/>
        <v/>
      </c>
    </row>
    <row r="163" spans="1:30" ht="30" customHeight="1" thickTop="1" thickBot="1">
      <c r="A163" s="189"/>
      <c r="B163" s="189"/>
      <c r="C163" s="189"/>
      <c r="D163" s="190" t="str">
        <f t="shared" si="26"/>
        <v/>
      </c>
      <c r="E163" s="191"/>
      <c r="F163" s="192"/>
      <c r="G163" s="193"/>
      <c r="H163" s="193"/>
      <c r="I163" s="194"/>
      <c r="J163" s="195" t="str">
        <f t="shared" si="27"/>
        <v/>
      </c>
      <c r="K163" s="196" t="str">
        <f t="shared" si="28"/>
        <v/>
      </c>
      <c r="L163" s="190" t="str">
        <f t="shared" si="29"/>
        <v/>
      </c>
      <c r="M163" s="191"/>
      <c r="N163" s="193"/>
      <c r="O163" s="193"/>
      <c r="P163" s="193"/>
      <c r="Q163" s="195" t="str">
        <f t="shared" si="30"/>
        <v/>
      </c>
      <c r="R163" s="226" t="str">
        <f t="shared" si="31"/>
        <v/>
      </c>
      <c r="S163" s="189"/>
      <c r="T163" s="199" t="str">
        <f t="shared" si="32"/>
        <v/>
      </c>
      <c r="U163" s="200" t="str">
        <f t="shared" si="33"/>
        <v/>
      </c>
      <c r="V163" s="133"/>
      <c r="W163" s="233" t="str">
        <f t="shared" si="34"/>
        <v/>
      </c>
      <c r="X163" s="133"/>
      <c r="Y163" s="233" t="str">
        <f t="shared" si="35"/>
        <v/>
      </c>
      <c r="Z163" s="118" t="str">
        <f t="shared" si="36"/>
        <v/>
      </c>
      <c r="AA163" s="227"/>
      <c r="AB163" s="29"/>
      <c r="AC163" s="228" t="str">
        <f t="shared" si="37"/>
        <v/>
      </c>
      <c r="AD163" s="31" t="str">
        <f t="shared" si="38"/>
        <v/>
      </c>
    </row>
    <row r="164" spans="1:30" ht="30" customHeight="1" thickTop="1" thickBot="1">
      <c r="A164" s="189"/>
      <c r="B164" s="189"/>
      <c r="C164" s="189"/>
      <c r="D164" s="190" t="str">
        <f t="shared" si="26"/>
        <v/>
      </c>
      <c r="E164" s="191"/>
      <c r="F164" s="192"/>
      <c r="G164" s="193"/>
      <c r="H164" s="193"/>
      <c r="I164" s="194"/>
      <c r="J164" s="195" t="str">
        <f t="shared" si="27"/>
        <v/>
      </c>
      <c r="K164" s="196" t="str">
        <f t="shared" si="28"/>
        <v/>
      </c>
      <c r="L164" s="190" t="str">
        <f t="shared" si="29"/>
        <v/>
      </c>
      <c r="M164" s="191"/>
      <c r="N164" s="193"/>
      <c r="O164" s="193"/>
      <c r="P164" s="193"/>
      <c r="Q164" s="195" t="str">
        <f t="shared" si="30"/>
        <v/>
      </c>
      <c r="R164" s="226" t="str">
        <f t="shared" si="31"/>
        <v/>
      </c>
      <c r="S164" s="189"/>
      <c r="T164" s="199" t="str">
        <f t="shared" si="32"/>
        <v/>
      </c>
      <c r="U164" s="200" t="str">
        <f t="shared" si="33"/>
        <v/>
      </c>
      <c r="V164" s="133"/>
      <c r="W164" s="233" t="str">
        <f t="shared" si="34"/>
        <v/>
      </c>
      <c r="X164" s="133"/>
      <c r="Y164" s="233" t="str">
        <f t="shared" si="35"/>
        <v/>
      </c>
      <c r="Z164" s="118" t="str">
        <f t="shared" si="36"/>
        <v/>
      </c>
      <c r="AA164" s="227"/>
      <c r="AB164" s="29"/>
      <c r="AC164" s="228" t="str">
        <f t="shared" si="37"/>
        <v/>
      </c>
      <c r="AD164" s="31" t="str">
        <f t="shared" si="38"/>
        <v/>
      </c>
    </row>
    <row r="165" spans="1:30" ht="30" customHeight="1" thickTop="1" thickBot="1">
      <c r="A165" s="189"/>
      <c r="B165" s="189"/>
      <c r="C165" s="189"/>
      <c r="D165" s="190" t="str">
        <f t="shared" si="26"/>
        <v/>
      </c>
      <c r="E165" s="191"/>
      <c r="F165" s="192"/>
      <c r="G165" s="193"/>
      <c r="H165" s="193"/>
      <c r="I165" s="194"/>
      <c r="J165" s="195" t="str">
        <f t="shared" si="27"/>
        <v/>
      </c>
      <c r="K165" s="196" t="str">
        <f t="shared" si="28"/>
        <v/>
      </c>
      <c r="L165" s="190" t="str">
        <f t="shared" si="29"/>
        <v/>
      </c>
      <c r="M165" s="191"/>
      <c r="N165" s="193"/>
      <c r="O165" s="193"/>
      <c r="P165" s="193"/>
      <c r="Q165" s="195" t="str">
        <f t="shared" si="30"/>
        <v/>
      </c>
      <c r="R165" s="226" t="str">
        <f t="shared" si="31"/>
        <v/>
      </c>
      <c r="S165" s="189"/>
      <c r="T165" s="199" t="str">
        <f t="shared" si="32"/>
        <v/>
      </c>
      <c r="U165" s="200" t="str">
        <f t="shared" si="33"/>
        <v/>
      </c>
      <c r="V165" s="133"/>
      <c r="W165" s="233" t="str">
        <f t="shared" si="34"/>
        <v/>
      </c>
      <c r="X165" s="133"/>
      <c r="Y165" s="233" t="str">
        <f t="shared" si="35"/>
        <v/>
      </c>
      <c r="Z165" s="118" t="str">
        <f t="shared" si="36"/>
        <v/>
      </c>
      <c r="AA165" s="227"/>
      <c r="AB165" s="29"/>
      <c r="AC165" s="228" t="str">
        <f t="shared" si="37"/>
        <v/>
      </c>
      <c r="AD165" s="31" t="str">
        <f t="shared" si="38"/>
        <v/>
      </c>
    </row>
    <row r="166" spans="1:30" ht="30" customHeight="1" thickTop="1" thickBot="1">
      <c r="A166" s="189"/>
      <c r="B166" s="189"/>
      <c r="C166" s="189"/>
      <c r="D166" s="190" t="str">
        <f t="shared" si="26"/>
        <v/>
      </c>
      <c r="E166" s="191"/>
      <c r="F166" s="192"/>
      <c r="G166" s="193"/>
      <c r="H166" s="193"/>
      <c r="I166" s="194"/>
      <c r="J166" s="195" t="str">
        <f t="shared" si="27"/>
        <v/>
      </c>
      <c r="K166" s="196" t="str">
        <f t="shared" si="28"/>
        <v/>
      </c>
      <c r="L166" s="190" t="str">
        <f t="shared" si="29"/>
        <v/>
      </c>
      <c r="M166" s="191"/>
      <c r="N166" s="193"/>
      <c r="O166" s="193"/>
      <c r="P166" s="193"/>
      <c r="Q166" s="195" t="str">
        <f t="shared" si="30"/>
        <v/>
      </c>
      <c r="R166" s="226" t="str">
        <f t="shared" si="31"/>
        <v/>
      </c>
      <c r="S166" s="189"/>
      <c r="T166" s="199" t="str">
        <f t="shared" si="32"/>
        <v/>
      </c>
      <c r="U166" s="200" t="str">
        <f t="shared" si="33"/>
        <v/>
      </c>
      <c r="V166" s="133"/>
      <c r="W166" s="233" t="str">
        <f t="shared" si="34"/>
        <v/>
      </c>
      <c r="X166" s="133"/>
      <c r="Y166" s="233" t="str">
        <f t="shared" si="35"/>
        <v/>
      </c>
      <c r="Z166" s="118" t="str">
        <f t="shared" si="36"/>
        <v/>
      </c>
      <c r="AA166" s="227"/>
      <c r="AB166" s="29"/>
      <c r="AC166" s="228" t="str">
        <f t="shared" si="37"/>
        <v/>
      </c>
      <c r="AD166" s="31" t="str">
        <f t="shared" si="38"/>
        <v/>
      </c>
    </row>
    <row r="167" spans="1:30" ht="30" customHeight="1" thickTop="1" thickBot="1">
      <c r="A167" s="189"/>
      <c r="B167" s="189"/>
      <c r="C167" s="189"/>
      <c r="D167" s="190" t="str">
        <f t="shared" si="26"/>
        <v/>
      </c>
      <c r="E167" s="191"/>
      <c r="F167" s="192"/>
      <c r="G167" s="193"/>
      <c r="H167" s="193"/>
      <c r="I167" s="194"/>
      <c r="J167" s="195" t="str">
        <f t="shared" si="27"/>
        <v/>
      </c>
      <c r="K167" s="196" t="str">
        <f t="shared" si="28"/>
        <v/>
      </c>
      <c r="L167" s="190" t="str">
        <f t="shared" si="29"/>
        <v/>
      </c>
      <c r="M167" s="191"/>
      <c r="N167" s="193"/>
      <c r="O167" s="193"/>
      <c r="P167" s="193"/>
      <c r="Q167" s="195" t="str">
        <f t="shared" si="30"/>
        <v/>
      </c>
      <c r="R167" s="226" t="str">
        <f t="shared" si="31"/>
        <v/>
      </c>
      <c r="S167" s="189"/>
      <c r="T167" s="199" t="str">
        <f t="shared" si="32"/>
        <v/>
      </c>
      <c r="U167" s="200" t="str">
        <f t="shared" si="33"/>
        <v/>
      </c>
      <c r="V167" s="133"/>
      <c r="W167" s="233" t="str">
        <f t="shared" si="34"/>
        <v/>
      </c>
      <c r="X167" s="133"/>
      <c r="Y167" s="233" t="str">
        <f t="shared" si="35"/>
        <v/>
      </c>
      <c r="Z167" s="118" t="str">
        <f t="shared" si="36"/>
        <v/>
      </c>
      <c r="AA167" s="227"/>
      <c r="AB167" s="29"/>
      <c r="AC167" s="228" t="str">
        <f t="shared" si="37"/>
        <v/>
      </c>
      <c r="AD167" s="31" t="str">
        <f t="shared" si="38"/>
        <v/>
      </c>
    </row>
    <row r="168" spans="1:30" ht="30" customHeight="1" thickTop="1" thickBot="1">
      <c r="A168" s="189"/>
      <c r="B168" s="189"/>
      <c r="C168" s="189"/>
      <c r="D168" s="190" t="str">
        <f t="shared" si="26"/>
        <v/>
      </c>
      <c r="E168" s="191"/>
      <c r="F168" s="192"/>
      <c r="G168" s="193"/>
      <c r="H168" s="193"/>
      <c r="I168" s="194"/>
      <c r="J168" s="195" t="str">
        <f t="shared" si="27"/>
        <v/>
      </c>
      <c r="K168" s="196" t="str">
        <f t="shared" si="28"/>
        <v/>
      </c>
      <c r="L168" s="190" t="str">
        <f t="shared" si="29"/>
        <v/>
      </c>
      <c r="M168" s="191"/>
      <c r="N168" s="193"/>
      <c r="O168" s="193"/>
      <c r="P168" s="193"/>
      <c r="Q168" s="195" t="str">
        <f t="shared" si="30"/>
        <v/>
      </c>
      <c r="R168" s="226" t="str">
        <f t="shared" si="31"/>
        <v/>
      </c>
      <c r="S168" s="189"/>
      <c r="T168" s="199" t="str">
        <f t="shared" si="32"/>
        <v/>
      </c>
      <c r="U168" s="200" t="str">
        <f t="shared" si="33"/>
        <v/>
      </c>
      <c r="V168" s="133"/>
      <c r="W168" s="233" t="str">
        <f t="shared" si="34"/>
        <v/>
      </c>
      <c r="X168" s="133"/>
      <c r="Y168" s="233" t="str">
        <f t="shared" si="35"/>
        <v/>
      </c>
      <c r="Z168" s="118" t="str">
        <f t="shared" si="36"/>
        <v/>
      </c>
      <c r="AA168" s="227"/>
      <c r="AB168" s="29"/>
      <c r="AC168" s="228" t="str">
        <f t="shared" si="37"/>
        <v/>
      </c>
      <c r="AD168" s="31" t="str">
        <f t="shared" si="38"/>
        <v/>
      </c>
    </row>
    <row r="169" spans="1:30" ht="30" customHeight="1" thickTop="1" thickBot="1">
      <c r="A169" s="189"/>
      <c r="B169" s="189"/>
      <c r="C169" s="189"/>
      <c r="D169" s="190" t="str">
        <f t="shared" si="26"/>
        <v/>
      </c>
      <c r="E169" s="191"/>
      <c r="F169" s="192"/>
      <c r="G169" s="193"/>
      <c r="H169" s="193"/>
      <c r="I169" s="194"/>
      <c r="J169" s="195" t="str">
        <f t="shared" si="27"/>
        <v/>
      </c>
      <c r="K169" s="196" t="str">
        <f t="shared" si="28"/>
        <v/>
      </c>
      <c r="L169" s="190" t="str">
        <f t="shared" si="29"/>
        <v/>
      </c>
      <c r="M169" s="191"/>
      <c r="N169" s="193"/>
      <c r="O169" s="193"/>
      <c r="P169" s="193"/>
      <c r="Q169" s="195" t="str">
        <f t="shared" si="30"/>
        <v/>
      </c>
      <c r="R169" s="226" t="str">
        <f t="shared" si="31"/>
        <v/>
      </c>
      <c r="S169" s="189"/>
      <c r="T169" s="199" t="str">
        <f t="shared" si="32"/>
        <v/>
      </c>
      <c r="U169" s="200" t="str">
        <f t="shared" si="33"/>
        <v/>
      </c>
      <c r="V169" s="133"/>
      <c r="W169" s="233" t="str">
        <f t="shared" si="34"/>
        <v/>
      </c>
      <c r="X169" s="133"/>
      <c r="Y169" s="233" t="str">
        <f t="shared" si="35"/>
        <v/>
      </c>
      <c r="Z169" s="118" t="str">
        <f t="shared" si="36"/>
        <v/>
      </c>
      <c r="AA169" s="227"/>
      <c r="AB169" s="29"/>
      <c r="AC169" s="228" t="str">
        <f t="shared" si="37"/>
        <v/>
      </c>
      <c r="AD169" s="31" t="str">
        <f t="shared" si="38"/>
        <v/>
      </c>
    </row>
    <row r="170" spans="1:30" ht="30" customHeight="1" thickTop="1" thickBot="1">
      <c r="A170" s="189"/>
      <c r="B170" s="189"/>
      <c r="C170" s="189"/>
      <c r="D170" s="190" t="str">
        <f t="shared" si="26"/>
        <v/>
      </c>
      <c r="E170" s="191"/>
      <c r="F170" s="192"/>
      <c r="G170" s="193"/>
      <c r="H170" s="193"/>
      <c r="I170" s="194"/>
      <c r="J170" s="195" t="str">
        <f t="shared" si="27"/>
        <v/>
      </c>
      <c r="K170" s="196" t="str">
        <f t="shared" si="28"/>
        <v/>
      </c>
      <c r="L170" s="190" t="str">
        <f t="shared" si="29"/>
        <v/>
      </c>
      <c r="M170" s="191"/>
      <c r="N170" s="193"/>
      <c r="O170" s="193"/>
      <c r="P170" s="193"/>
      <c r="Q170" s="195" t="str">
        <f t="shared" si="30"/>
        <v/>
      </c>
      <c r="R170" s="226" t="str">
        <f t="shared" si="31"/>
        <v/>
      </c>
      <c r="S170" s="189"/>
      <c r="T170" s="199" t="str">
        <f t="shared" si="32"/>
        <v/>
      </c>
      <c r="U170" s="200" t="str">
        <f t="shared" si="33"/>
        <v/>
      </c>
      <c r="V170" s="133"/>
      <c r="W170" s="233" t="str">
        <f t="shared" si="34"/>
        <v/>
      </c>
      <c r="X170" s="133"/>
      <c r="Y170" s="233" t="str">
        <f t="shared" si="35"/>
        <v/>
      </c>
      <c r="Z170" s="118" t="str">
        <f t="shared" si="36"/>
        <v/>
      </c>
      <c r="AA170" s="227"/>
      <c r="AB170" s="29"/>
      <c r="AC170" s="228" t="str">
        <f t="shared" si="37"/>
        <v/>
      </c>
      <c r="AD170" s="31" t="str">
        <f t="shared" si="38"/>
        <v/>
      </c>
    </row>
    <row r="171" spans="1:30" ht="30" customHeight="1" thickTop="1" thickBot="1">
      <c r="A171" s="189"/>
      <c r="B171" s="189"/>
      <c r="C171" s="189"/>
      <c r="D171" s="190" t="str">
        <f t="shared" si="26"/>
        <v/>
      </c>
      <c r="E171" s="191"/>
      <c r="F171" s="192"/>
      <c r="G171" s="193"/>
      <c r="H171" s="193"/>
      <c r="I171" s="194"/>
      <c r="J171" s="195" t="str">
        <f t="shared" si="27"/>
        <v/>
      </c>
      <c r="K171" s="196" t="str">
        <f t="shared" si="28"/>
        <v/>
      </c>
      <c r="L171" s="190" t="str">
        <f t="shared" si="29"/>
        <v/>
      </c>
      <c r="M171" s="191"/>
      <c r="N171" s="193"/>
      <c r="O171" s="193"/>
      <c r="P171" s="193"/>
      <c r="Q171" s="195" t="str">
        <f t="shared" si="30"/>
        <v/>
      </c>
      <c r="R171" s="226" t="str">
        <f t="shared" si="31"/>
        <v/>
      </c>
      <c r="S171" s="189"/>
      <c r="T171" s="199" t="str">
        <f t="shared" si="32"/>
        <v/>
      </c>
      <c r="U171" s="200" t="str">
        <f t="shared" si="33"/>
        <v/>
      </c>
      <c r="V171" s="133"/>
      <c r="W171" s="233" t="str">
        <f t="shared" si="34"/>
        <v/>
      </c>
      <c r="X171" s="133"/>
      <c r="Y171" s="233" t="str">
        <f t="shared" si="35"/>
        <v/>
      </c>
      <c r="Z171" s="118" t="str">
        <f t="shared" si="36"/>
        <v/>
      </c>
      <c r="AA171" s="227"/>
      <c r="AB171" s="29"/>
      <c r="AC171" s="228" t="str">
        <f t="shared" si="37"/>
        <v/>
      </c>
      <c r="AD171" s="31" t="str">
        <f t="shared" si="38"/>
        <v/>
      </c>
    </row>
    <row r="172" spans="1:30" ht="30" customHeight="1" thickTop="1" thickBot="1">
      <c r="A172" s="189"/>
      <c r="B172" s="189"/>
      <c r="C172" s="189"/>
      <c r="D172" s="190" t="str">
        <f t="shared" si="26"/>
        <v/>
      </c>
      <c r="E172" s="191"/>
      <c r="F172" s="192"/>
      <c r="G172" s="193"/>
      <c r="H172" s="193"/>
      <c r="I172" s="194"/>
      <c r="J172" s="195" t="str">
        <f t="shared" si="27"/>
        <v/>
      </c>
      <c r="K172" s="196" t="str">
        <f t="shared" si="28"/>
        <v/>
      </c>
      <c r="L172" s="190" t="str">
        <f t="shared" si="29"/>
        <v/>
      </c>
      <c r="M172" s="191"/>
      <c r="N172" s="193"/>
      <c r="O172" s="193"/>
      <c r="P172" s="193"/>
      <c r="Q172" s="195" t="str">
        <f t="shared" si="30"/>
        <v/>
      </c>
      <c r="R172" s="226" t="str">
        <f t="shared" si="31"/>
        <v/>
      </c>
      <c r="S172" s="189"/>
      <c r="T172" s="199" t="str">
        <f t="shared" si="32"/>
        <v/>
      </c>
      <c r="U172" s="200" t="str">
        <f t="shared" si="33"/>
        <v/>
      </c>
      <c r="V172" s="133"/>
      <c r="W172" s="233" t="str">
        <f t="shared" si="34"/>
        <v/>
      </c>
      <c r="X172" s="133"/>
      <c r="Y172" s="233" t="str">
        <f t="shared" si="35"/>
        <v/>
      </c>
      <c r="Z172" s="118" t="str">
        <f t="shared" si="36"/>
        <v/>
      </c>
      <c r="AA172" s="227"/>
      <c r="AB172" s="29"/>
      <c r="AC172" s="228" t="str">
        <f t="shared" si="37"/>
        <v/>
      </c>
      <c r="AD172" s="31" t="str">
        <f t="shared" si="38"/>
        <v/>
      </c>
    </row>
    <row r="173" spans="1:30" ht="30" customHeight="1" thickTop="1" thickBot="1">
      <c r="A173" s="189"/>
      <c r="B173" s="189"/>
      <c r="C173" s="189"/>
      <c r="D173" s="190" t="str">
        <f t="shared" si="26"/>
        <v/>
      </c>
      <c r="E173" s="191"/>
      <c r="F173" s="192"/>
      <c r="G173" s="193"/>
      <c r="H173" s="193"/>
      <c r="I173" s="194"/>
      <c r="J173" s="195" t="str">
        <f t="shared" si="27"/>
        <v/>
      </c>
      <c r="K173" s="196" t="str">
        <f t="shared" si="28"/>
        <v/>
      </c>
      <c r="L173" s="190" t="str">
        <f t="shared" si="29"/>
        <v/>
      </c>
      <c r="M173" s="191"/>
      <c r="N173" s="193"/>
      <c r="O173" s="193"/>
      <c r="P173" s="193"/>
      <c r="Q173" s="195" t="str">
        <f t="shared" si="30"/>
        <v/>
      </c>
      <c r="R173" s="226" t="str">
        <f t="shared" si="31"/>
        <v/>
      </c>
      <c r="S173" s="189"/>
      <c r="T173" s="199" t="str">
        <f t="shared" si="32"/>
        <v/>
      </c>
      <c r="U173" s="200" t="str">
        <f t="shared" si="33"/>
        <v/>
      </c>
      <c r="V173" s="133"/>
      <c r="W173" s="233" t="str">
        <f t="shared" si="34"/>
        <v/>
      </c>
      <c r="X173" s="133"/>
      <c r="Y173" s="233" t="str">
        <f t="shared" si="35"/>
        <v/>
      </c>
      <c r="Z173" s="118" t="str">
        <f t="shared" si="36"/>
        <v/>
      </c>
      <c r="AA173" s="227"/>
      <c r="AB173" s="29"/>
      <c r="AC173" s="228" t="str">
        <f t="shared" si="37"/>
        <v/>
      </c>
      <c r="AD173" s="31" t="str">
        <f t="shared" si="38"/>
        <v/>
      </c>
    </row>
    <row r="174" spans="1:30" ht="30" customHeight="1" thickTop="1" thickBot="1">
      <c r="A174" s="189"/>
      <c r="B174" s="189"/>
      <c r="C174" s="189"/>
      <c r="D174" s="190" t="str">
        <f t="shared" si="26"/>
        <v/>
      </c>
      <c r="E174" s="191"/>
      <c r="F174" s="192"/>
      <c r="G174" s="193"/>
      <c r="H174" s="193"/>
      <c r="I174" s="194"/>
      <c r="J174" s="195" t="str">
        <f t="shared" si="27"/>
        <v/>
      </c>
      <c r="K174" s="196" t="str">
        <f t="shared" si="28"/>
        <v/>
      </c>
      <c r="L174" s="190" t="str">
        <f t="shared" si="29"/>
        <v/>
      </c>
      <c r="M174" s="191"/>
      <c r="N174" s="193"/>
      <c r="O174" s="193"/>
      <c r="P174" s="193"/>
      <c r="Q174" s="195" t="str">
        <f t="shared" si="30"/>
        <v/>
      </c>
      <c r="R174" s="226" t="str">
        <f t="shared" si="31"/>
        <v/>
      </c>
      <c r="S174" s="189"/>
      <c r="T174" s="199" t="str">
        <f t="shared" si="32"/>
        <v/>
      </c>
      <c r="U174" s="200" t="str">
        <f t="shared" si="33"/>
        <v/>
      </c>
      <c r="V174" s="133"/>
      <c r="W174" s="233" t="str">
        <f t="shared" si="34"/>
        <v/>
      </c>
      <c r="X174" s="133"/>
      <c r="Y174" s="233" t="str">
        <f t="shared" si="35"/>
        <v/>
      </c>
      <c r="Z174" s="118" t="str">
        <f t="shared" si="36"/>
        <v/>
      </c>
      <c r="AA174" s="227"/>
      <c r="AB174" s="29"/>
      <c r="AC174" s="228" t="str">
        <f t="shared" si="37"/>
        <v/>
      </c>
      <c r="AD174" s="31" t="str">
        <f t="shared" si="38"/>
        <v/>
      </c>
    </row>
    <row r="175" spans="1:30" ht="30" customHeight="1" thickTop="1" thickBot="1">
      <c r="A175" s="189"/>
      <c r="B175" s="189"/>
      <c r="C175" s="189"/>
      <c r="D175" s="190" t="str">
        <f t="shared" si="26"/>
        <v/>
      </c>
      <c r="E175" s="191"/>
      <c r="F175" s="192"/>
      <c r="G175" s="193"/>
      <c r="H175" s="193"/>
      <c r="I175" s="194"/>
      <c r="J175" s="195" t="str">
        <f t="shared" si="27"/>
        <v/>
      </c>
      <c r="K175" s="196" t="str">
        <f t="shared" si="28"/>
        <v/>
      </c>
      <c r="L175" s="190" t="str">
        <f t="shared" si="29"/>
        <v/>
      </c>
      <c r="M175" s="191"/>
      <c r="N175" s="193"/>
      <c r="O175" s="193"/>
      <c r="P175" s="193"/>
      <c r="Q175" s="195" t="str">
        <f t="shared" si="30"/>
        <v/>
      </c>
      <c r="R175" s="226" t="str">
        <f t="shared" si="31"/>
        <v/>
      </c>
      <c r="S175" s="189"/>
      <c r="T175" s="199" t="str">
        <f t="shared" si="32"/>
        <v/>
      </c>
      <c r="U175" s="200" t="str">
        <f t="shared" si="33"/>
        <v/>
      </c>
      <c r="V175" s="133"/>
      <c r="W175" s="233" t="str">
        <f t="shared" si="34"/>
        <v/>
      </c>
      <c r="X175" s="133"/>
      <c r="Y175" s="233" t="str">
        <f t="shared" si="35"/>
        <v/>
      </c>
      <c r="Z175" s="118" t="str">
        <f t="shared" si="36"/>
        <v/>
      </c>
      <c r="AA175" s="227"/>
      <c r="AB175" s="29"/>
      <c r="AC175" s="228" t="str">
        <f t="shared" si="37"/>
        <v/>
      </c>
      <c r="AD175" s="31" t="str">
        <f t="shared" si="38"/>
        <v/>
      </c>
    </row>
    <row r="176" spans="1:30" ht="30" customHeight="1" thickTop="1" thickBot="1">
      <c r="A176" s="189"/>
      <c r="B176" s="189"/>
      <c r="C176" s="189"/>
      <c r="D176" s="190" t="str">
        <f t="shared" si="26"/>
        <v/>
      </c>
      <c r="E176" s="191"/>
      <c r="F176" s="192"/>
      <c r="G176" s="193"/>
      <c r="H176" s="193"/>
      <c r="I176" s="194"/>
      <c r="J176" s="195" t="str">
        <f t="shared" si="27"/>
        <v/>
      </c>
      <c r="K176" s="196" t="str">
        <f t="shared" si="28"/>
        <v/>
      </c>
      <c r="L176" s="190" t="str">
        <f t="shared" si="29"/>
        <v/>
      </c>
      <c r="M176" s="191"/>
      <c r="N176" s="193"/>
      <c r="O176" s="193"/>
      <c r="P176" s="193"/>
      <c r="Q176" s="195" t="str">
        <f t="shared" si="30"/>
        <v/>
      </c>
      <c r="R176" s="226" t="str">
        <f t="shared" si="31"/>
        <v/>
      </c>
      <c r="S176" s="189"/>
      <c r="T176" s="199" t="str">
        <f t="shared" si="32"/>
        <v/>
      </c>
      <c r="U176" s="200" t="str">
        <f t="shared" si="33"/>
        <v/>
      </c>
      <c r="V176" s="133"/>
      <c r="W176" s="233" t="str">
        <f t="shared" si="34"/>
        <v/>
      </c>
      <c r="X176" s="133"/>
      <c r="Y176" s="233" t="str">
        <f t="shared" si="35"/>
        <v/>
      </c>
      <c r="Z176" s="118" t="str">
        <f t="shared" si="36"/>
        <v/>
      </c>
      <c r="AA176" s="227"/>
      <c r="AB176" s="29"/>
      <c r="AC176" s="228" t="str">
        <f t="shared" si="37"/>
        <v/>
      </c>
      <c r="AD176" s="31" t="str">
        <f t="shared" si="38"/>
        <v/>
      </c>
    </row>
    <row r="177" spans="1:30" ht="30" customHeight="1" thickTop="1" thickBot="1">
      <c r="A177" s="189"/>
      <c r="B177" s="189"/>
      <c r="C177" s="189"/>
      <c r="D177" s="190" t="str">
        <f t="shared" si="26"/>
        <v/>
      </c>
      <c r="E177" s="191"/>
      <c r="F177" s="192"/>
      <c r="G177" s="193"/>
      <c r="H177" s="193"/>
      <c r="I177" s="194"/>
      <c r="J177" s="195" t="str">
        <f t="shared" si="27"/>
        <v/>
      </c>
      <c r="K177" s="196" t="str">
        <f t="shared" si="28"/>
        <v/>
      </c>
      <c r="L177" s="190" t="str">
        <f t="shared" si="29"/>
        <v/>
      </c>
      <c r="M177" s="191"/>
      <c r="N177" s="193"/>
      <c r="O177" s="193"/>
      <c r="P177" s="193"/>
      <c r="Q177" s="195" t="str">
        <f t="shared" si="30"/>
        <v/>
      </c>
      <c r="R177" s="226" t="str">
        <f t="shared" si="31"/>
        <v/>
      </c>
      <c r="S177" s="189"/>
      <c r="T177" s="199" t="str">
        <f t="shared" si="32"/>
        <v/>
      </c>
      <c r="U177" s="200" t="str">
        <f t="shared" si="33"/>
        <v/>
      </c>
      <c r="V177" s="133"/>
      <c r="W177" s="233" t="str">
        <f t="shared" si="34"/>
        <v/>
      </c>
      <c r="X177" s="133"/>
      <c r="Y177" s="233" t="str">
        <f t="shared" si="35"/>
        <v/>
      </c>
      <c r="Z177" s="118" t="str">
        <f t="shared" si="36"/>
        <v/>
      </c>
      <c r="AA177" s="227"/>
      <c r="AB177" s="29"/>
      <c r="AC177" s="228" t="str">
        <f t="shared" si="37"/>
        <v/>
      </c>
      <c r="AD177" s="31" t="str">
        <f t="shared" si="38"/>
        <v/>
      </c>
    </row>
    <row r="178" spans="1:30" ht="30" customHeight="1" thickTop="1" thickBot="1">
      <c r="A178" s="189"/>
      <c r="B178" s="189"/>
      <c r="C178" s="189"/>
      <c r="D178" s="190" t="str">
        <f t="shared" si="26"/>
        <v/>
      </c>
      <c r="E178" s="191"/>
      <c r="F178" s="192"/>
      <c r="G178" s="193"/>
      <c r="H178" s="193"/>
      <c r="I178" s="194"/>
      <c r="J178" s="195" t="str">
        <f t="shared" si="27"/>
        <v/>
      </c>
      <c r="K178" s="196" t="str">
        <f t="shared" si="28"/>
        <v/>
      </c>
      <c r="L178" s="190" t="str">
        <f t="shared" si="29"/>
        <v/>
      </c>
      <c r="M178" s="191"/>
      <c r="N178" s="193"/>
      <c r="O178" s="193"/>
      <c r="P178" s="193"/>
      <c r="Q178" s="195" t="str">
        <f t="shared" si="30"/>
        <v/>
      </c>
      <c r="R178" s="226" t="str">
        <f t="shared" si="31"/>
        <v/>
      </c>
      <c r="S178" s="189"/>
      <c r="T178" s="199" t="str">
        <f t="shared" si="32"/>
        <v/>
      </c>
      <c r="U178" s="200" t="str">
        <f t="shared" si="33"/>
        <v/>
      </c>
      <c r="V178" s="133"/>
      <c r="W178" s="233" t="str">
        <f t="shared" si="34"/>
        <v/>
      </c>
      <c r="X178" s="133"/>
      <c r="Y178" s="233" t="str">
        <f t="shared" si="35"/>
        <v/>
      </c>
      <c r="Z178" s="118" t="str">
        <f t="shared" si="36"/>
        <v/>
      </c>
      <c r="AA178" s="227"/>
      <c r="AB178" s="29"/>
      <c r="AC178" s="228" t="str">
        <f t="shared" si="37"/>
        <v/>
      </c>
      <c r="AD178" s="31" t="str">
        <f t="shared" si="38"/>
        <v/>
      </c>
    </row>
    <row r="179" spans="1:30" ht="30" customHeight="1" thickTop="1" thickBot="1">
      <c r="A179" s="189"/>
      <c r="B179" s="189"/>
      <c r="C179" s="189"/>
      <c r="D179" s="190" t="str">
        <f t="shared" si="26"/>
        <v/>
      </c>
      <c r="E179" s="191"/>
      <c r="F179" s="192"/>
      <c r="G179" s="193"/>
      <c r="H179" s="193"/>
      <c r="I179" s="194"/>
      <c r="J179" s="195" t="str">
        <f t="shared" si="27"/>
        <v/>
      </c>
      <c r="K179" s="196" t="str">
        <f t="shared" si="28"/>
        <v/>
      </c>
      <c r="L179" s="190" t="str">
        <f t="shared" si="29"/>
        <v/>
      </c>
      <c r="M179" s="191"/>
      <c r="N179" s="193"/>
      <c r="O179" s="193"/>
      <c r="P179" s="193"/>
      <c r="Q179" s="195" t="str">
        <f t="shared" si="30"/>
        <v/>
      </c>
      <c r="R179" s="226" t="str">
        <f t="shared" si="31"/>
        <v/>
      </c>
      <c r="S179" s="189"/>
      <c r="T179" s="199" t="str">
        <f t="shared" si="32"/>
        <v/>
      </c>
      <c r="U179" s="200" t="str">
        <f t="shared" si="33"/>
        <v/>
      </c>
      <c r="V179" s="133"/>
      <c r="W179" s="233" t="str">
        <f t="shared" si="34"/>
        <v/>
      </c>
      <c r="X179" s="133"/>
      <c r="Y179" s="233" t="str">
        <f t="shared" si="35"/>
        <v/>
      </c>
      <c r="Z179" s="118" t="str">
        <f t="shared" si="36"/>
        <v/>
      </c>
      <c r="AA179" s="227"/>
      <c r="AB179" s="29"/>
      <c r="AC179" s="228" t="str">
        <f t="shared" si="37"/>
        <v/>
      </c>
      <c r="AD179" s="31" t="str">
        <f t="shared" si="38"/>
        <v/>
      </c>
    </row>
    <row r="180" spans="1:30" ht="30" customHeight="1" thickTop="1" thickBot="1">
      <c r="A180" s="189"/>
      <c r="B180" s="189"/>
      <c r="C180" s="189"/>
      <c r="D180" s="190" t="str">
        <f t="shared" si="26"/>
        <v/>
      </c>
      <c r="E180" s="191"/>
      <c r="F180" s="192"/>
      <c r="G180" s="193"/>
      <c r="H180" s="193"/>
      <c r="I180" s="194"/>
      <c r="J180" s="195" t="str">
        <f t="shared" si="27"/>
        <v/>
      </c>
      <c r="K180" s="196" t="str">
        <f t="shared" si="28"/>
        <v/>
      </c>
      <c r="L180" s="190" t="str">
        <f t="shared" si="29"/>
        <v/>
      </c>
      <c r="M180" s="191"/>
      <c r="N180" s="193"/>
      <c r="O180" s="193"/>
      <c r="P180" s="193"/>
      <c r="Q180" s="195" t="str">
        <f t="shared" si="30"/>
        <v/>
      </c>
      <c r="R180" s="226" t="str">
        <f t="shared" si="31"/>
        <v/>
      </c>
      <c r="S180" s="189"/>
      <c r="T180" s="199" t="str">
        <f t="shared" si="32"/>
        <v/>
      </c>
      <c r="U180" s="200" t="str">
        <f t="shared" si="33"/>
        <v/>
      </c>
      <c r="V180" s="133"/>
      <c r="W180" s="233" t="str">
        <f t="shared" si="34"/>
        <v/>
      </c>
      <c r="X180" s="133"/>
      <c r="Y180" s="233" t="str">
        <f t="shared" si="35"/>
        <v/>
      </c>
      <c r="Z180" s="118" t="str">
        <f t="shared" si="36"/>
        <v/>
      </c>
      <c r="AA180" s="227"/>
      <c r="AB180" s="29"/>
      <c r="AC180" s="228" t="str">
        <f t="shared" si="37"/>
        <v/>
      </c>
      <c r="AD180" s="31" t="str">
        <f t="shared" si="38"/>
        <v/>
      </c>
    </row>
    <row r="181" spans="1:30" ht="30" customHeight="1" thickTop="1" thickBot="1">
      <c r="A181" s="189"/>
      <c r="B181" s="189"/>
      <c r="C181" s="189"/>
      <c r="D181" s="190" t="str">
        <f t="shared" si="26"/>
        <v/>
      </c>
      <c r="E181" s="191"/>
      <c r="F181" s="192"/>
      <c r="G181" s="193"/>
      <c r="H181" s="193"/>
      <c r="I181" s="194"/>
      <c r="J181" s="195" t="str">
        <f t="shared" si="27"/>
        <v/>
      </c>
      <c r="K181" s="196" t="str">
        <f t="shared" si="28"/>
        <v/>
      </c>
      <c r="L181" s="190" t="str">
        <f t="shared" si="29"/>
        <v/>
      </c>
      <c r="M181" s="191"/>
      <c r="N181" s="193"/>
      <c r="O181" s="193"/>
      <c r="P181" s="193"/>
      <c r="Q181" s="195" t="str">
        <f t="shared" si="30"/>
        <v/>
      </c>
      <c r="R181" s="226" t="str">
        <f t="shared" si="31"/>
        <v/>
      </c>
      <c r="S181" s="189"/>
      <c r="T181" s="199" t="str">
        <f t="shared" si="32"/>
        <v/>
      </c>
      <c r="U181" s="200" t="str">
        <f t="shared" si="33"/>
        <v/>
      </c>
      <c r="V181" s="133"/>
      <c r="W181" s="233" t="str">
        <f t="shared" si="34"/>
        <v/>
      </c>
      <c r="X181" s="133"/>
      <c r="Y181" s="233" t="str">
        <f t="shared" si="35"/>
        <v/>
      </c>
      <c r="Z181" s="118" t="str">
        <f t="shared" si="36"/>
        <v/>
      </c>
      <c r="AA181" s="227"/>
      <c r="AB181" s="29"/>
      <c r="AC181" s="228" t="str">
        <f t="shared" si="37"/>
        <v/>
      </c>
      <c r="AD181" s="31" t="str">
        <f t="shared" si="38"/>
        <v/>
      </c>
    </row>
    <row r="182" spans="1:30" ht="30" customHeight="1" thickTop="1" thickBot="1">
      <c r="A182" s="189"/>
      <c r="B182" s="189"/>
      <c r="C182" s="189"/>
      <c r="D182" s="190" t="str">
        <f t="shared" si="26"/>
        <v/>
      </c>
      <c r="E182" s="191"/>
      <c r="F182" s="192"/>
      <c r="G182" s="193"/>
      <c r="H182" s="193"/>
      <c r="I182" s="194"/>
      <c r="J182" s="195" t="str">
        <f t="shared" si="27"/>
        <v/>
      </c>
      <c r="K182" s="196" t="str">
        <f t="shared" si="28"/>
        <v/>
      </c>
      <c r="L182" s="190" t="str">
        <f t="shared" si="29"/>
        <v/>
      </c>
      <c r="M182" s="191"/>
      <c r="N182" s="193"/>
      <c r="O182" s="193"/>
      <c r="P182" s="193"/>
      <c r="Q182" s="195" t="str">
        <f t="shared" si="30"/>
        <v/>
      </c>
      <c r="R182" s="226" t="str">
        <f t="shared" si="31"/>
        <v/>
      </c>
      <c r="S182" s="189"/>
      <c r="T182" s="199" t="str">
        <f t="shared" si="32"/>
        <v/>
      </c>
      <c r="U182" s="200" t="str">
        <f t="shared" si="33"/>
        <v/>
      </c>
      <c r="V182" s="133"/>
      <c r="W182" s="233" t="str">
        <f t="shared" si="34"/>
        <v/>
      </c>
      <c r="X182" s="133"/>
      <c r="Y182" s="233" t="str">
        <f t="shared" si="35"/>
        <v/>
      </c>
      <c r="Z182" s="118" t="str">
        <f t="shared" si="36"/>
        <v/>
      </c>
      <c r="AA182" s="227"/>
      <c r="AB182" s="29"/>
      <c r="AC182" s="228" t="str">
        <f t="shared" si="37"/>
        <v/>
      </c>
      <c r="AD182" s="31" t="str">
        <f t="shared" si="38"/>
        <v/>
      </c>
    </row>
    <row r="183" spans="1:30" ht="16.5" thickTop="1"/>
  </sheetData>
  <mergeCells count="37">
    <mergeCell ref="Z2:Z4"/>
    <mergeCell ref="AA3:AA4"/>
    <mergeCell ref="AB3:AB4"/>
    <mergeCell ref="AA2:AB2"/>
    <mergeCell ref="F3:F4"/>
    <mergeCell ref="G3:G4"/>
    <mergeCell ref="H3:H4"/>
    <mergeCell ref="I3:I4"/>
    <mergeCell ref="L3:L4"/>
    <mergeCell ref="J2:J4"/>
    <mergeCell ref="K2:K4"/>
    <mergeCell ref="S2:V2"/>
    <mergeCell ref="V3:V4"/>
    <mergeCell ref="W2:W4"/>
    <mergeCell ref="X3:X4"/>
    <mergeCell ref="Y2:Y4"/>
    <mergeCell ref="AD2:AD4"/>
    <mergeCell ref="A3:A4"/>
    <mergeCell ref="B3:B4"/>
    <mergeCell ref="C3:C4"/>
    <mergeCell ref="D3:D4"/>
    <mergeCell ref="E3:E4"/>
    <mergeCell ref="Q2:Q4"/>
    <mergeCell ref="R2:R4"/>
    <mergeCell ref="AC2:AC4"/>
    <mergeCell ref="M3:M4"/>
    <mergeCell ref="N3:N4"/>
    <mergeCell ref="O3:O4"/>
    <mergeCell ref="P3:P4"/>
    <mergeCell ref="S3:S4"/>
    <mergeCell ref="T3:T4"/>
    <mergeCell ref="U3:U4"/>
    <mergeCell ref="A1:I1"/>
    <mergeCell ref="R1:S1"/>
    <mergeCell ref="A2:B2"/>
    <mergeCell ref="C2:I2"/>
    <mergeCell ref="L2:P2"/>
  </mergeCells>
  <conditionalFormatting sqref="S2 L1:M2 L5:M182">
    <cfRule type="cellIs" dxfId="23" priority="88" operator="equal">
      <formula>"à comptabiliser"</formula>
    </cfRule>
    <cfRule type="cellIs" dxfId="22" priority="89" operator="equal">
      <formula>"Réclamer Facture"</formula>
    </cfRule>
    <cfRule type="cellIs" dxfId="21" priority="90" operator="equal">
      <formula>"Facture Antidatée"</formula>
    </cfRule>
    <cfRule type="expression" dxfId="20" priority="91">
      <formula>"SI(M6&lt;F6;""Facture Antidatée"";SI(ET(ESTNUM(H6);ESTVIDE(M6));$G$1""Réclamer Facture"";SI(ET(ESTNUM(M6);ESTNUM(H6));""à comptabiliser"";"""")))"</formula>
    </cfRule>
    <cfRule type="containsText" dxfId="19" priority="92" operator="containsText" text="Facture antidatée">
      <formula>NOT(ISERROR(SEARCH("Facture antidatée",L1)))</formula>
    </cfRule>
  </conditionalFormatting>
  <conditionalFormatting sqref="D5:D182">
    <cfRule type="expression" dxfId="18" priority="87">
      <formula>"SI(ET(ESTVIDE(H6);ESTNUM(G6);ESTNUM(M6));""Réclamer Réception"";SI(ET(ESTNUM(M6);ESTVIDE(G6);ESTVIDE(H6));""Absence de Réception"";""""))"</formula>
    </cfRule>
  </conditionalFormatting>
  <conditionalFormatting sqref="D2 D5:D182">
    <cfRule type="cellIs" dxfId="17" priority="84" operator="equal">
      <formula>"Absence de Réception"</formula>
    </cfRule>
    <cfRule type="cellIs" dxfId="16" priority="85" operator="equal">
      <formula>"Réclamer Réception"</formula>
    </cfRule>
    <cfRule type="cellIs" dxfId="15" priority="86" operator="equal">
      <formula>"Réclamer Réception"</formula>
    </cfRule>
  </conditionalFormatting>
  <conditionalFormatting sqref="Q1 Q5:Q182">
    <cfRule type="cellIs" dxfId="14" priority="83" operator="equal">
      <formula>""""""</formula>
    </cfRule>
  </conditionalFormatting>
  <conditionalFormatting sqref="E3:E4 A3:C4 D1:D182">
    <cfRule type="cellIs" dxfId="13" priority="73" operator="equal">
      <formula>"OK"</formula>
    </cfRule>
    <cfRule type="cellIs" dxfId="12" priority="74" operator="equal">
      <formula>"Absence de Réception"</formula>
    </cfRule>
    <cfRule type="cellIs" dxfId="11" priority="75" operator="equal">
      <formula>"Réclamer Réception"</formula>
    </cfRule>
    <cfRule type="cellIs" dxfId="10" priority="76" operator="equal">
      <formula>"OK"</formula>
    </cfRule>
    <cfRule type="cellIs" dxfId="9" priority="77" operator="equal">
      <formula>"OK"</formula>
    </cfRule>
  </conditionalFormatting>
  <conditionalFormatting sqref="N3:P4 L1:M182">
    <cfRule type="cellIs" dxfId="8" priority="70" operator="equal">
      <formula>"Réclamer Facture"</formula>
    </cfRule>
    <cfRule type="cellIs" dxfId="7" priority="71" operator="equal">
      <formula>"Facture Antidatée"</formula>
    </cfRule>
    <cfRule type="cellIs" dxfId="6" priority="72" operator="equal">
      <formula>"à comptabiliser"</formula>
    </cfRule>
  </conditionalFormatting>
  <conditionalFormatting sqref="AD5:AD182 AC2:AD2">
    <cfRule type="cellIs" dxfId="5" priority="68" operator="equal">
      <formula>"paiement à temps"</formula>
    </cfRule>
    <cfRule type="cellIs" dxfId="4" priority="69" operator="equal">
      <formula>"Retard de paiement,pensez à comptabiliser la provision"</formula>
    </cfRule>
  </conditionalFormatting>
  <conditionalFormatting sqref="K1:K1048576">
    <cfRule type="cellIs" dxfId="3" priority="49" operator="equal">
      <formula>"Retard de paiement éventuel dû au retard du traitement de la réception"</formula>
    </cfRule>
    <cfRule type="cellIs" dxfId="2" priority="50" operator="equal">
      <formula>"à temps"</formula>
    </cfRule>
  </conditionalFormatting>
  <conditionalFormatting sqref="AD5:AD1048576 AD1:AD2 AC2">
    <cfRule type="cellIs" dxfId="1" priority="42" operator="equal">
      <formula>"Paiement à temps"</formula>
    </cfRule>
    <cfRule type="cellIs" dxfId="0" priority="43" operator="equal">
      <formula>"Dépassement du délai de paiement, Pensez à comptabiliser la Provision"</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3">
    <tabColor theme="9" tint="-0.249977111117893"/>
  </sheetPr>
  <dimension ref="A1:M165"/>
  <sheetViews>
    <sheetView topLeftCell="A2" workbookViewId="0">
      <selection activeCell="C2" sqref="C2:I2"/>
    </sheetView>
  </sheetViews>
  <sheetFormatPr baseColWidth="10" defaultRowHeight="15"/>
  <cols>
    <col min="1" max="1" width="16.42578125" style="47" customWidth="1"/>
    <col min="2" max="2" width="16.85546875" style="47" customWidth="1"/>
    <col min="3" max="3" width="17.42578125" style="47" customWidth="1"/>
    <col min="4" max="4" width="16.7109375" style="47" customWidth="1"/>
    <col min="5" max="5" width="16.85546875" style="57" customWidth="1"/>
    <col min="6" max="7" width="18.28515625" style="57" customWidth="1"/>
    <col min="8" max="8" width="19.28515625" style="60" customWidth="1"/>
    <col min="9" max="9" width="18.42578125" style="57" customWidth="1"/>
    <col min="10" max="10" width="21.7109375" style="56" customWidth="1"/>
  </cols>
  <sheetData>
    <row r="1" spans="1:13" ht="23.25" thickBot="1">
      <c r="A1" s="92" t="s">
        <v>25</v>
      </c>
      <c r="B1" s="92"/>
      <c r="C1" s="92"/>
      <c r="D1" s="92"/>
      <c r="E1" s="92"/>
      <c r="F1" s="92"/>
      <c r="G1" s="92"/>
      <c r="H1" s="92"/>
      <c r="I1" s="92"/>
      <c r="J1" s="92"/>
      <c r="K1" s="6"/>
      <c r="L1" s="6"/>
      <c r="M1" s="6"/>
    </row>
    <row r="2" spans="1:13" ht="16.5" customHeight="1" thickBot="1">
      <c r="A2" s="93" t="s">
        <v>7</v>
      </c>
      <c r="B2" s="94"/>
      <c r="C2" s="93" t="s">
        <v>8</v>
      </c>
      <c r="D2" s="95"/>
      <c r="E2" s="95"/>
      <c r="F2" s="95"/>
      <c r="G2" s="95"/>
      <c r="H2" s="95"/>
      <c r="I2" s="94"/>
      <c r="J2" s="96" t="s">
        <v>39</v>
      </c>
      <c r="K2" s="101" t="s">
        <v>66</v>
      </c>
      <c r="L2" s="102"/>
      <c r="M2" s="103"/>
    </row>
    <row r="3" spans="1:13" ht="15" customHeight="1">
      <c r="A3" s="90" t="s">
        <v>0</v>
      </c>
      <c r="B3" s="90" t="s">
        <v>1</v>
      </c>
      <c r="C3" s="90" t="s">
        <v>17</v>
      </c>
      <c r="D3" s="90" t="s">
        <v>19</v>
      </c>
      <c r="E3" s="88" t="s">
        <v>26</v>
      </c>
      <c r="F3" s="88" t="s">
        <v>27</v>
      </c>
      <c r="G3" s="88" t="s">
        <v>136</v>
      </c>
      <c r="H3" s="108" t="s">
        <v>137</v>
      </c>
      <c r="I3" s="88" t="s">
        <v>138</v>
      </c>
      <c r="J3" s="97"/>
      <c r="K3" s="104"/>
      <c r="L3" s="105"/>
      <c r="M3" s="106"/>
    </row>
    <row r="4" spans="1:13" ht="27.75" customHeight="1" thickBot="1">
      <c r="A4" s="91"/>
      <c r="B4" s="91"/>
      <c r="C4" s="91"/>
      <c r="D4" s="91"/>
      <c r="E4" s="89"/>
      <c r="F4" s="89"/>
      <c r="G4" s="107"/>
      <c r="H4" s="109"/>
      <c r="I4" s="89"/>
      <c r="J4" s="97"/>
      <c r="K4" s="104"/>
      <c r="L4" s="105"/>
      <c r="M4" s="106"/>
    </row>
    <row r="5" spans="1:13" ht="30" customHeight="1" thickTop="1" thickBot="1">
      <c r="A5" s="1">
        <v>4501081526</v>
      </c>
      <c r="B5" s="1" t="s">
        <v>44</v>
      </c>
      <c r="C5" s="1" t="s">
        <v>45</v>
      </c>
      <c r="D5" s="4">
        <v>217364</v>
      </c>
      <c r="E5" s="46">
        <v>41736</v>
      </c>
      <c r="F5" s="2">
        <v>41739</v>
      </c>
      <c r="G5" s="2">
        <v>41739</v>
      </c>
      <c r="H5" s="59">
        <f>IF(AND(ISNUMBER(G5),ISNUMBER(E5)),G5-E5,"")</f>
        <v>3</v>
      </c>
      <c r="I5" s="2"/>
      <c r="J5" s="5" t="str">
        <f t="shared" ref="J5:J36" si="0">IF(AND(ISNUMBER(I5),ISNUMBER(E5)),I5-E5,"")</f>
        <v/>
      </c>
      <c r="K5" s="98"/>
      <c r="L5" s="99"/>
      <c r="M5" s="100"/>
    </row>
    <row r="6" spans="1:13" ht="30" customHeight="1" thickTop="1" thickBot="1">
      <c r="A6" s="1">
        <v>4300053586</v>
      </c>
      <c r="B6" s="1" t="s">
        <v>46</v>
      </c>
      <c r="C6" s="1" t="s">
        <v>47</v>
      </c>
      <c r="D6" s="4">
        <v>35411</v>
      </c>
      <c r="E6" s="46">
        <v>41737</v>
      </c>
      <c r="F6" s="2"/>
      <c r="G6" s="2"/>
      <c r="H6" s="59" t="str">
        <f t="shared" ref="H6:H69" si="1">IF(AND(ISNUMBER(G6),ISNUMBER(E6)),G6-E6,"")</f>
        <v/>
      </c>
      <c r="I6" s="2"/>
      <c r="J6" s="5" t="str">
        <f t="shared" si="0"/>
        <v/>
      </c>
      <c r="K6" s="98"/>
      <c r="L6" s="99"/>
      <c r="M6" s="100"/>
    </row>
    <row r="7" spans="1:13" ht="30" customHeight="1" thickTop="1" thickBot="1">
      <c r="A7" s="1"/>
      <c r="B7" s="1" t="s">
        <v>48</v>
      </c>
      <c r="C7" s="1"/>
      <c r="D7" s="4" t="s">
        <v>49</v>
      </c>
      <c r="E7" s="46">
        <v>41737</v>
      </c>
      <c r="F7" s="2"/>
      <c r="G7" s="2"/>
      <c r="H7" s="59" t="str">
        <f t="shared" si="1"/>
        <v/>
      </c>
      <c r="I7" s="2"/>
      <c r="J7" s="5" t="str">
        <f t="shared" si="0"/>
        <v/>
      </c>
      <c r="K7" s="98"/>
      <c r="L7" s="99"/>
      <c r="M7" s="100"/>
    </row>
    <row r="8" spans="1:13" ht="30" customHeight="1" thickTop="1" thickBot="1">
      <c r="A8" s="1">
        <v>4501080614</v>
      </c>
      <c r="B8" s="1" t="s">
        <v>50</v>
      </c>
      <c r="C8" s="1" t="s">
        <v>51</v>
      </c>
      <c r="D8" s="4">
        <v>219</v>
      </c>
      <c r="E8" s="46">
        <v>41737</v>
      </c>
      <c r="F8" s="2">
        <v>41739</v>
      </c>
      <c r="G8" s="2"/>
      <c r="H8" s="59" t="str">
        <f t="shared" si="1"/>
        <v/>
      </c>
      <c r="I8" s="2">
        <v>41740</v>
      </c>
      <c r="J8" s="5">
        <f t="shared" si="0"/>
        <v>3</v>
      </c>
      <c r="K8" s="98"/>
      <c r="L8" s="99"/>
      <c r="M8" s="100"/>
    </row>
    <row r="9" spans="1:13" ht="30" customHeight="1" thickTop="1" thickBot="1">
      <c r="A9" s="1">
        <v>4501010491</v>
      </c>
      <c r="B9" s="1" t="s">
        <v>50</v>
      </c>
      <c r="C9" s="1" t="s">
        <v>51</v>
      </c>
      <c r="D9" s="4">
        <v>219</v>
      </c>
      <c r="E9" s="46">
        <v>41737</v>
      </c>
      <c r="F9" s="2">
        <v>41739</v>
      </c>
      <c r="G9" s="2"/>
      <c r="H9" s="59" t="str">
        <f t="shared" si="1"/>
        <v/>
      </c>
      <c r="I9" s="2">
        <v>41740</v>
      </c>
      <c r="J9" s="5">
        <f t="shared" si="0"/>
        <v>3</v>
      </c>
      <c r="K9" s="98"/>
      <c r="L9" s="99"/>
      <c r="M9" s="100"/>
    </row>
    <row r="10" spans="1:13" ht="30" customHeight="1" thickTop="1" thickBot="1">
      <c r="A10" s="1">
        <v>4501078639</v>
      </c>
      <c r="B10" s="1" t="s">
        <v>52</v>
      </c>
      <c r="C10" s="1" t="s">
        <v>51</v>
      </c>
      <c r="D10" s="4">
        <v>56815</v>
      </c>
      <c r="E10" s="46">
        <v>41737</v>
      </c>
      <c r="F10" s="2">
        <v>41739</v>
      </c>
      <c r="G10" s="2"/>
      <c r="H10" s="59" t="str">
        <f t="shared" si="1"/>
        <v/>
      </c>
      <c r="I10" s="2">
        <v>41740</v>
      </c>
      <c r="J10" s="5">
        <f t="shared" si="0"/>
        <v>3</v>
      </c>
      <c r="K10" s="98"/>
      <c r="L10" s="99"/>
      <c r="M10" s="100"/>
    </row>
    <row r="11" spans="1:13" ht="30" customHeight="1" thickTop="1" thickBot="1">
      <c r="A11" s="1">
        <v>4501053211</v>
      </c>
      <c r="B11" s="1" t="s">
        <v>53</v>
      </c>
      <c r="C11" s="1" t="s">
        <v>54</v>
      </c>
      <c r="D11" s="4" t="s">
        <v>55</v>
      </c>
      <c r="E11" s="46">
        <v>41738</v>
      </c>
      <c r="F11" s="2">
        <v>41739</v>
      </c>
      <c r="G11" s="2"/>
      <c r="H11" s="59" t="str">
        <f t="shared" si="1"/>
        <v/>
      </c>
      <c r="I11" s="2"/>
      <c r="J11" s="5" t="str">
        <f t="shared" si="0"/>
        <v/>
      </c>
      <c r="K11" s="98"/>
      <c r="L11" s="99"/>
      <c r="M11" s="100"/>
    </row>
    <row r="12" spans="1:13" ht="30" customHeight="1" thickTop="1" thickBot="1">
      <c r="A12" s="1">
        <v>4501048868</v>
      </c>
      <c r="B12" s="1" t="s">
        <v>56</v>
      </c>
      <c r="C12" s="1" t="s">
        <v>51</v>
      </c>
      <c r="D12" s="4" t="s">
        <v>57</v>
      </c>
      <c r="E12" s="46">
        <v>41738</v>
      </c>
      <c r="F12" s="2">
        <v>41740</v>
      </c>
      <c r="G12" s="2"/>
      <c r="H12" s="59" t="str">
        <f t="shared" si="1"/>
        <v/>
      </c>
      <c r="I12" s="2">
        <v>41744</v>
      </c>
      <c r="J12" s="5">
        <f t="shared" si="0"/>
        <v>6</v>
      </c>
      <c r="K12" s="98"/>
      <c r="L12" s="99"/>
      <c r="M12" s="100"/>
    </row>
    <row r="13" spans="1:13" ht="30" customHeight="1" thickTop="1" thickBot="1">
      <c r="A13" s="1">
        <v>4501077317</v>
      </c>
      <c r="B13" s="1" t="s">
        <v>58</v>
      </c>
      <c r="C13" s="1" t="s">
        <v>59</v>
      </c>
      <c r="D13" s="4" t="s">
        <v>60</v>
      </c>
      <c r="E13" s="46">
        <v>41737</v>
      </c>
      <c r="F13" s="2">
        <v>41739</v>
      </c>
      <c r="G13" s="2"/>
      <c r="H13" s="59" t="str">
        <f t="shared" si="1"/>
        <v/>
      </c>
      <c r="I13" s="2">
        <v>41740</v>
      </c>
      <c r="J13" s="5">
        <f t="shared" si="0"/>
        <v>3</v>
      </c>
      <c r="K13" s="98"/>
      <c r="L13" s="99"/>
      <c r="M13" s="100"/>
    </row>
    <row r="14" spans="1:13" ht="30" customHeight="1" thickTop="1" thickBot="1">
      <c r="A14" s="1">
        <v>4501068518</v>
      </c>
      <c r="B14" s="1" t="s">
        <v>61</v>
      </c>
      <c r="C14" s="1" t="s">
        <v>62</v>
      </c>
      <c r="D14" s="4" t="s">
        <v>63</v>
      </c>
      <c r="E14" s="46">
        <v>41743</v>
      </c>
      <c r="F14" s="2">
        <v>41744</v>
      </c>
      <c r="G14" s="2"/>
      <c r="H14" s="59" t="str">
        <f t="shared" si="1"/>
        <v/>
      </c>
      <c r="I14" s="2">
        <v>41744</v>
      </c>
      <c r="J14" s="5">
        <f t="shared" si="0"/>
        <v>1</v>
      </c>
      <c r="K14" s="98"/>
      <c r="L14" s="99"/>
      <c r="M14" s="100"/>
    </row>
    <row r="15" spans="1:13" ht="30" customHeight="1" thickTop="1" thickBot="1">
      <c r="A15" s="1">
        <v>4501079585</v>
      </c>
      <c r="B15" s="1" t="s">
        <v>64</v>
      </c>
      <c r="C15" s="1" t="s">
        <v>51</v>
      </c>
      <c r="D15" s="4" t="s">
        <v>65</v>
      </c>
      <c r="E15" s="46">
        <v>41740</v>
      </c>
      <c r="F15" s="2"/>
      <c r="G15" s="2"/>
      <c r="H15" s="59" t="str">
        <f t="shared" si="1"/>
        <v/>
      </c>
      <c r="I15" s="2"/>
      <c r="J15" s="5" t="str">
        <f t="shared" si="0"/>
        <v/>
      </c>
      <c r="K15" s="98"/>
      <c r="L15" s="99"/>
      <c r="M15" s="100"/>
    </row>
    <row r="16" spans="1:13" ht="30" customHeight="1" thickTop="1" thickBot="1">
      <c r="A16" s="1"/>
      <c r="B16" s="1"/>
      <c r="C16" s="1"/>
      <c r="D16" s="4"/>
      <c r="E16" s="46"/>
      <c r="F16" s="2"/>
      <c r="G16" s="2"/>
      <c r="H16" s="59" t="str">
        <f t="shared" si="1"/>
        <v/>
      </c>
      <c r="I16" s="2"/>
      <c r="J16" s="5" t="str">
        <f t="shared" si="0"/>
        <v/>
      </c>
      <c r="K16" s="98"/>
      <c r="L16" s="99"/>
      <c r="M16" s="100"/>
    </row>
    <row r="17" spans="1:13" ht="30" customHeight="1" thickTop="1" thickBot="1">
      <c r="A17" s="1"/>
      <c r="B17" s="1"/>
      <c r="C17" s="1"/>
      <c r="D17" s="4"/>
      <c r="E17" s="46"/>
      <c r="F17" s="2"/>
      <c r="G17" s="2"/>
      <c r="H17" s="59" t="str">
        <f t="shared" si="1"/>
        <v/>
      </c>
      <c r="I17" s="2"/>
      <c r="J17" s="5" t="str">
        <f t="shared" si="0"/>
        <v/>
      </c>
      <c r="K17" s="98"/>
      <c r="L17" s="99"/>
      <c r="M17" s="100"/>
    </row>
    <row r="18" spans="1:13" ht="30" customHeight="1" thickTop="1" thickBot="1">
      <c r="A18" s="1"/>
      <c r="B18" s="1"/>
      <c r="C18" s="1"/>
      <c r="D18" s="4"/>
      <c r="E18" s="46"/>
      <c r="F18" s="2"/>
      <c r="G18" s="2"/>
      <c r="H18" s="59" t="str">
        <f t="shared" si="1"/>
        <v/>
      </c>
      <c r="I18" s="2"/>
      <c r="J18" s="5" t="str">
        <f t="shared" si="0"/>
        <v/>
      </c>
      <c r="K18" s="98"/>
      <c r="L18" s="99"/>
      <c r="M18" s="100"/>
    </row>
    <row r="19" spans="1:13" ht="30" customHeight="1" thickTop="1" thickBot="1">
      <c r="A19" s="1"/>
      <c r="B19" s="1"/>
      <c r="C19" s="1"/>
      <c r="D19" s="4"/>
      <c r="E19" s="46"/>
      <c r="F19" s="2"/>
      <c r="G19" s="2"/>
      <c r="H19" s="59" t="str">
        <f t="shared" si="1"/>
        <v/>
      </c>
      <c r="I19" s="2"/>
      <c r="J19" s="5" t="str">
        <f t="shared" si="0"/>
        <v/>
      </c>
      <c r="K19" s="98"/>
      <c r="L19" s="99"/>
      <c r="M19" s="100"/>
    </row>
    <row r="20" spans="1:13" ht="30" customHeight="1" thickTop="1" thickBot="1">
      <c r="A20" s="1"/>
      <c r="B20" s="1"/>
      <c r="C20" s="1"/>
      <c r="D20" s="4"/>
      <c r="E20" s="46"/>
      <c r="F20" s="2"/>
      <c r="G20" s="2"/>
      <c r="H20" s="59" t="str">
        <f t="shared" si="1"/>
        <v/>
      </c>
      <c r="I20" s="2"/>
      <c r="J20" s="5" t="str">
        <f t="shared" si="0"/>
        <v/>
      </c>
      <c r="K20" s="98"/>
      <c r="L20" s="99"/>
      <c r="M20" s="100"/>
    </row>
    <row r="21" spans="1:13" ht="30" customHeight="1" thickTop="1" thickBot="1">
      <c r="A21" s="1"/>
      <c r="B21" s="1"/>
      <c r="C21" s="1"/>
      <c r="D21" s="4"/>
      <c r="E21" s="46"/>
      <c r="F21" s="2"/>
      <c r="G21" s="2"/>
      <c r="H21" s="59" t="str">
        <f t="shared" si="1"/>
        <v/>
      </c>
      <c r="I21" s="2"/>
      <c r="J21" s="5" t="str">
        <f t="shared" si="0"/>
        <v/>
      </c>
      <c r="K21" s="98"/>
      <c r="L21" s="99"/>
      <c r="M21" s="100"/>
    </row>
    <row r="22" spans="1:13" ht="30" customHeight="1" thickTop="1" thickBot="1">
      <c r="A22" s="1"/>
      <c r="B22" s="1"/>
      <c r="C22" s="1"/>
      <c r="D22" s="4"/>
      <c r="E22" s="46"/>
      <c r="F22" s="2"/>
      <c r="G22" s="2"/>
      <c r="H22" s="59" t="str">
        <f t="shared" si="1"/>
        <v/>
      </c>
      <c r="I22" s="2"/>
      <c r="J22" s="5" t="str">
        <f t="shared" si="0"/>
        <v/>
      </c>
      <c r="K22" s="98"/>
      <c r="L22" s="99"/>
      <c r="M22" s="100"/>
    </row>
    <row r="23" spans="1:13" ht="30" customHeight="1" thickTop="1" thickBot="1">
      <c r="A23" s="1"/>
      <c r="B23" s="1"/>
      <c r="C23" s="1"/>
      <c r="D23" s="4"/>
      <c r="E23" s="46"/>
      <c r="F23" s="2"/>
      <c r="G23" s="2"/>
      <c r="H23" s="59" t="str">
        <f t="shared" si="1"/>
        <v/>
      </c>
      <c r="I23" s="2"/>
      <c r="J23" s="5" t="str">
        <f t="shared" si="0"/>
        <v/>
      </c>
      <c r="K23" s="98"/>
      <c r="L23" s="99"/>
      <c r="M23" s="100"/>
    </row>
    <row r="24" spans="1:13" ht="30" customHeight="1" thickTop="1" thickBot="1">
      <c r="A24" s="1"/>
      <c r="B24" s="1"/>
      <c r="C24" s="1"/>
      <c r="D24" s="4"/>
      <c r="E24" s="46"/>
      <c r="F24" s="2"/>
      <c r="G24" s="2"/>
      <c r="H24" s="59" t="str">
        <f t="shared" si="1"/>
        <v/>
      </c>
      <c r="I24" s="2"/>
      <c r="J24" s="5" t="str">
        <f t="shared" si="0"/>
        <v/>
      </c>
      <c r="K24" s="98"/>
      <c r="L24" s="99"/>
      <c r="M24" s="100"/>
    </row>
    <row r="25" spans="1:13" ht="30" customHeight="1" thickTop="1" thickBot="1">
      <c r="A25" s="1"/>
      <c r="B25" s="1"/>
      <c r="C25" s="1"/>
      <c r="D25" s="4"/>
      <c r="E25" s="46"/>
      <c r="F25" s="2"/>
      <c r="G25" s="2"/>
      <c r="H25" s="59" t="str">
        <f t="shared" si="1"/>
        <v/>
      </c>
      <c r="I25" s="2"/>
      <c r="J25" s="5" t="str">
        <f t="shared" si="0"/>
        <v/>
      </c>
      <c r="K25" s="98"/>
      <c r="L25" s="99"/>
      <c r="M25" s="100"/>
    </row>
    <row r="26" spans="1:13" ht="30" customHeight="1" thickTop="1" thickBot="1">
      <c r="A26" s="1"/>
      <c r="B26" s="1"/>
      <c r="C26" s="1"/>
      <c r="D26" s="4"/>
      <c r="E26" s="46"/>
      <c r="F26" s="2"/>
      <c r="G26" s="2"/>
      <c r="H26" s="59" t="str">
        <f t="shared" si="1"/>
        <v/>
      </c>
      <c r="I26" s="2"/>
      <c r="J26" s="5" t="str">
        <f t="shared" si="0"/>
        <v/>
      </c>
      <c r="K26" s="98"/>
      <c r="L26" s="99"/>
      <c r="M26" s="100"/>
    </row>
    <row r="27" spans="1:13" ht="30" customHeight="1" thickTop="1" thickBot="1">
      <c r="A27" s="1"/>
      <c r="B27" s="1"/>
      <c r="C27" s="1"/>
      <c r="D27" s="4"/>
      <c r="E27" s="46"/>
      <c r="F27" s="2"/>
      <c r="G27" s="2"/>
      <c r="H27" s="59" t="str">
        <f t="shared" si="1"/>
        <v/>
      </c>
      <c r="I27" s="2"/>
      <c r="J27" s="5" t="str">
        <f t="shared" si="0"/>
        <v/>
      </c>
      <c r="K27" s="98"/>
      <c r="L27" s="99"/>
      <c r="M27" s="100"/>
    </row>
    <row r="28" spans="1:13" ht="30" customHeight="1" thickTop="1" thickBot="1">
      <c r="A28" s="1"/>
      <c r="B28" s="1"/>
      <c r="C28" s="1"/>
      <c r="D28" s="4"/>
      <c r="E28" s="46"/>
      <c r="F28" s="2"/>
      <c r="G28" s="2"/>
      <c r="H28" s="59" t="str">
        <f t="shared" si="1"/>
        <v/>
      </c>
      <c r="I28" s="2"/>
      <c r="J28" s="5" t="str">
        <f t="shared" si="0"/>
        <v/>
      </c>
      <c r="K28" s="98"/>
      <c r="L28" s="99"/>
      <c r="M28" s="100"/>
    </row>
    <row r="29" spans="1:13" ht="30" customHeight="1" thickTop="1" thickBot="1">
      <c r="A29" s="1"/>
      <c r="B29" s="1"/>
      <c r="C29" s="1"/>
      <c r="D29" s="4"/>
      <c r="E29" s="46"/>
      <c r="F29" s="2"/>
      <c r="G29" s="2"/>
      <c r="H29" s="59" t="str">
        <f t="shared" si="1"/>
        <v/>
      </c>
      <c r="I29" s="2"/>
      <c r="J29" s="5" t="str">
        <f t="shared" si="0"/>
        <v/>
      </c>
      <c r="K29" s="98"/>
      <c r="L29" s="99"/>
      <c r="M29" s="100"/>
    </row>
    <row r="30" spans="1:13" ht="30" customHeight="1" thickTop="1" thickBot="1">
      <c r="A30" s="1"/>
      <c r="B30" s="1"/>
      <c r="C30" s="1"/>
      <c r="D30" s="4"/>
      <c r="E30" s="46"/>
      <c r="F30" s="2"/>
      <c r="G30" s="2"/>
      <c r="H30" s="59" t="str">
        <f t="shared" si="1"/>
        <v/>
      </c>
      <c r="I30" s="2"/>
      <c r="J30" s="5" t="str">
        <f t="shared" si="0"/>
        <v/>
      </c>
      <c r="K30" s="98"/>
      <c r="L30" s="99"/>
      <c r="M30" s="100"/>
    </row>
    <row r="31" spans="1:13" ht="30" customHeight="1" thickTop="1" thickBot="1">
      <c r="A31" s="1"/>
      <c r="B31" s="1"/>
      <c r="C31" s="1"/>
      <c r="D31" s="4"/>
      <c r="E31" s="46"/>
      <c r="F31" s="2"/>
      <c r="G31" s="2"/>
      <c r="H31" s="59" t="str">
        <f t="shared" si="1"/>
        <v/>
      </c>
      <c r="I31" s="2"/>
      <c r="J31" s="5" t="str">
        <f t="shared" si="0"/>
        <v/>
      </c>
      <c r="K31" s="98"/>
      <c r="L31" s="99"/>
      <c r="M31" s="100"/>
    </row>
    <row r="32" spans="1:13" ht="30" customHeight="1" thickTop="1" thickBot="1">
      <c r="A32" s="1"/>
      <c r="B32" s="1"/>
      <c r="C32" s="1"/>
      <c r="D32" s="4"/>
      <c r="E32" s="46"/>
      <c r="F32" s="2"/>
      <c r="G32" s="2"/>
      <c r="H32" s="59" t="str">
        <f t="shared" si="1"/>
        <v/>
      </c>
      <c r="I32" s="2"/>
      <c r="J32" s="5" t="str">
        <f t="shared" si="0"/>
        <v/>
      </c>
      <c r="K32" s="98"/>
      <c r="L32" s="99"/>
      <c r="M32" s="100"/>
    </row>
    <row r="33" spans="1:13" ht="30" customHeight="1" thickTop="1" thickBot="1">
      <c r="A33" s="1"/>
      <c r="B33" s="1"/>
      <c r="C33" s="1"/>
      <c r="D33" s="4"/>
      <c r="E33" s="46"/>
      <c r="F33" s="2"/>
      <c r="G33" s="2"/>
      <c r="H33" s="59" t="str">
        <f t="shared" si="1"/>
        <v/>
      </c>
      <c r="I33" s="2"/>
      <c r="J33" s="5" t="str">
        <f t="shared" si="0"/>
        <v/>
      </c>
      <c r="K33" s="98"/>
      <c r="L33" s="99"/>
      <c r="M33" s="100"/>
    </row>
    <row r="34" spans="1:13" ht="30" customHeight="1" thickTop="1" thickBot="1">
      <c r="A34" s="1"/>
      <c r="B34" s="1"/>
      <c r="C34" s="1"/>
      <c r="D34" s="4"/>
      <c r="E34" s="46"/>
      <c r="F34" s="2"/>
      <c r="G34" s="2"/>
      <c r="H34" s="59" t="str">
        <f t="shared" si="1"/>
        <v/>
      </c>
      <c r="I34" s="2"/>
      <c r="J34" s="5" t="str">
        <f t="shared" si="0"/>
        <v/>
      </c>
      <c r="K34" s="98"/>
      <c r="L34" s="99"/>
      <c r="M34" s="100"/>
    </row>
    <row r="35" spans="1:13" ht="30" customHeight="1" thickTop="1" thickBot="1">
      <c r="A35" s="1"/>
      <c r="B35" s="1"/>
      <c r="C35" s="1"/>
      <c r="D35" s="4"/>
      <c r="E35" s="46"/>
      <c r="F35" s="2"/>
      <c r="G35" s="2"/>
      <c r="H35" s="59" t="str">
        <f t="shared" si="1"/>
        <v/>
      </c>
      <c r="I35" s="2"/>
      <c r="J35" s="5" t="str">
        <f t="shared" si="0"/>
        <v/>
      </c>
      <c r="K35" s="98"/>
      <c r="L35" s="99"/>
      <c r="M35" s="100"/>
    </row>
    <row r="36" spans="1:13" ht="30" customHeight="1" thickTop="1" thickBot="1">
      <c r="A36" s="1"/>
      <c r="B36" s="1"/>
      <c r="C36" s="1"/>
      <c r="D36" s="4"/>
      <c r="E36" s="46"/>
      <c r="F36" s="2"/>
      <c r="G36" s="2"/>
      <c r="H36" s="59" t="str">
        <f t="shared" si="1"/>
        <v/>
      </c>
      <c r="I36" s="2"/>
      <c r="J36" s="5" t="str">
        <f t="shared" si="0"/>
        <v/>
      </c>
      <c r="K36" s="98"/>
      <c r="L36" s="99"/>
      <c r="M36" s="100"/>
    </row>
    <row r="37" spans="1:13" ht="30" customHeight="1" thickTop="1" thickBot="1">
      <c r="A37" s="1"/>
      <c r="B37" s="1"/>
      <c r="C37" s="1"/>
      <c r="D37" s="4"/>
      <c r="E37" s="46"/>
      <c r="F37" s="2"/>
      <c r="G37" s="2"/>
      <c r="H37" s="59" t="str">
        <f t="shared" si="1"/>
        <v/>
      </c>
      <c r="I37" s="2"/>
      <c r="J37" s="5" t="str">
        <f t="shared" ref="J37:J68" si="2">IF(AND(ISNUMBER(I37),ISNUMBER(E37)),I37-E37,"")</f>
        <v/>
      </c>
      <c r="K37" s="98"/>
      <c r="L37" s="99"/>
      <c r="M37" s="100"/>
    </row>
    <row r="38" spans="1:13" ht="30" customHeight="1" thickTop="1" thickBot="1">
      <c r="A38" s="1"/>
      <c r="B38" s="1"/>
      <c r="C38" s="1"/>
      <c r="D38" s="4"/>
      <c r="E38" s="46"/>
      <c r="F38" s="2"/>
      <c r="G38" s="2"/>
      <c r="H38" s="59" t="str">
        <f t="shared" si="1"/>
        <v/>
      </c>
      <c r="I38" s="2"/>
      <c r="J38" s="5" t="str">
        <f t="shared" si="2"/>
        <v/>
      </c>
      <c r="K38" s="98"/>
      <c r="L38" s="99"/>
      <c r="M38" s="100"/>
    </row>
    <row r="39" spans="1:13" ht="30" customHeight="1" thickTop="1" thickBot="1">
      <c r="A39" s="1"/>
      <c r="B39" s="1"/>
      <c r="C39" s="1"/>
      <c r="D39" s="4"/>
      <c r="E39" s="46"/>
      <c r="F39" s="2"/>
      <c r="G39" s="2"/>
      <c r="H39" s="59" t="str">
        <f t="shared" si="1"/>
        <v/>
      </c>
      <c r="I39" s="2"/>
      <c r="J39" s="5" t="str">
        <f t="shared" si="2"/>
        <v/>
      </c>
      <c r="K39" s="98"/>
      <c r="L39" s="99"/>
      <c r="M39" s="100"/>
    </row>
    <row r="40" spans="1:13" ht="30" customHeight="1" thickTop="1" thickBot="1">
      <c r="A40" s="1"/>
      <c r="B40" s="1"/>
      <c r="C40" s="1"/>
      <c r="D40" s="4"/>
      <c r="E40" s="46"/>
      <c r="F40" s="2"/>
      <c r="G40" s="2"/>
      <c r="H40" s="59" t="str">
        <f t="shared" si="1"/>
        <v/>
      </c>
      <c r="I40" s="2"/>
      <c r="J40" s="5" t="str">
        <f t="shared" si="2"/>
        <v/>
      </c>
      <c r="K40" s="98"/>
      <c r="L40" s="99"/>
      <c r="M40" s="100"/>
    </row>
    <row r="41" spans="1:13" ht="30" customHeight="1" thickTop="1" thickBot="1">
      <c r="A41" s="1"/>
      <c r="B41" s="1"/>
      <c r="C41" s="1"/>
      <c r="D41" s="4"/>
      <c r="E41" s="46"/>
      <c r="F41" s="2"/>
      <c r="G41" s="2"/>
      <c r="H41" s="59" t="str">
        <f t="shared" si="1"/>
        <v/>
      </c>
      <c r="I41" s="2"/>
      <c r="J41" s="5" t="str">
        <f t="shared" si="2"/>
        <v/>
      </c>
      <c r="K41" s="98"/>
      <c r="L41" s="99"/>
      <c r="M41" s="100"/>
    </row>
    <row r="42" spans="1:13" ht="30" customHeight="1" thickTop="1" thickBot="1">
      <c r="A42" s="1"/>
      <c r="B42" s="1"/>
      <c r="C42" s="1"/>
      <c r="D42" s="4"/>
      <c r="E42" s="46"/>
      <c r="F42" s="2"/>
      <c r="G42" s="2"/>
      <c r="H42" s="59" t="str">
        <f t="shared" si="1"/>
        <v/>
      </c>
      <c r="I42" s="2"/>
      <c r="J42" s="5" t="str">
        <f t="shared" si="2"/>
        <v/>
      </c>
      <c r="K42" s="98"/>
      <c r="L42" s="99"/>
      <c r="M42" s="100"/>
    </row>
    <row r="43" spans="1:13" ht="30" customHeight="1" thickTop="1" thickBot="1">
      <c r="A43" s="1"/>
      <c r="B43" s="1"/>
      <c r="C43" s="1"/>
      <c r="D43" s="4"/>
      <c r="E43" s="46"/>
      <c r="F43" s="2"/>
      <c r="G43" s="2"/>
      <c r="H43" s="59" t="str">
        <f t="shared" si="1"/>
        <v/>
      </c>
      <c r="I43" s="2"/>
      <c r="J43" s="5" t="str">
        <f t="shared" si="2"/>
        <v/>
      </c>
      <c r="K43" s="98"/>
      <c r="L43" s="99"/>
      <c r="M43" s="100"/>
    </row>
    <row r="44" spans="1:13" ht="30" customHeight="1" thickTop="1" thickBot="1">
      <c r="A44" s="1"/>
      <c r="B44" s="1"/>
      <c r="C44" s="1"/>
      <c r="D44" s="4"/>
      <c r="E44" s="46"/>
      <c r="F44" s="2"/>
      <c r="G44" s="2"/>
      <c r="H44" s="59" t="str">
        <f t="shared" si="1"/>
        <v/>
      </c>
      <c r="I44" s="2"/>
      <c r="J44" s="5" t="str">
        <f t="shared" si="2"/>
        <v/>
      </c>
      <c r="K44" s="98"/>
      <c r="L44" s="99"/>
      <c r="M44" s="100"/>
    </row>
    <row r="45" spans="1:13" ht="30" customHeight="1" thickTop="1" thickBot="1">
      <c r="A45" s="1"/>
      <c r="B45" s="1"/>
      <c r="C45" s="1"/>
      <c r="D45" s="4"/>
      <c r="E45" s="46"/>
      <c r="F45" s="2"/>
      <c r="G45" s="2"/>
      <c r="H45" s="59" t="str">
        <f t="shared" si="1"/>
        <v/>
      </c>
      <c r="I45" s="2"/>
      <c r="J45" s="5" t="str">
        <f t="shared" si="2"/>
        <v/>
      </c>
      <c r="K45" s="98"/>
      <c r="L45" s="99"/>
      <c r="M45" s="100"/>
    </row>
    <row r="46" spans="1:13" ht="30" customHeight="1" thickTop="1" thickBot="1">
      <c r="A46" s="1"/>
      <c r="B46" s="1"/>
      <c r="C46" s="1"/>
      <c r="D46" s="4"/>
      <c r="E46" s="46"/>
      <c r="F46" s="2"/>
      <c r="G46" s="2"/>
      <c r="H46" s="59" t="str">
        <f t="shared" si="1"/>
        <v/>
      </c>
      <c r="I46" s="2"/>
      <c r="J46" s="5" t="str">
        <f t="shared" si="2"/>
        <v/>
      </c>
      <c r="K46" s="98"/>
      <c r="L46" s="99"/>
      <c r="M46" s="100"/>
    </row>
    <row r="47" spans="1:13" ht="30" customHeight="1" thickTop="1" thickBot="1">
      <c r="A47" s="1"/>
      <c r="B47" s="1"/>
      <c r="C47" s="1"/>
      <c r="D47" s="4"/>
      <c r="E47" s="46"/>
      <c r="F47" s="2"/>
      <c r="G47" s="2"/>
      <c r="H47" s="59" t="str">
        <f t="shared" si="1"/>
        <v/>
      </c>
      <c r="I47" s="2"/>
      <c r="J47" s="5" t="str">
        <f t="shared" si="2"/>
        <v/>
      </c>
      <c r="K47" s="98"/>
      <c r="L47" s="99"/>
      <c r="M47" s="100"/>
    </row>
    <row r="48" spans="1:13" ht="30" customHeight="1" thickTop="1" thickBot="1">
      <c r="A48" s="1"/>
      <c r="B48" s="1"/>
      <c r="C48" s="1"/>
      <c r="D48" s="4"/>
      <c r="E48" s="46"/>
      <c r="F48" s="2"/>
      <c r="G48" s="2"/>
      <c r="H48" s="59" t="str">
        <f t="shared" si="1"/>
        <v/>
      </c>
      <c r="I48" s="2"/>
      <c r="J48" s="5" t="str">
        <f t="shared" si="2"/>
        <v/>
      </c>
      <c r="K48" s="98"/>
      <c r="L48" s="99"/>
      <c r="M48" s="100"/>
    </row>
    <row r="49" spans="1:13" ht="30" customHeight="1" thickTop="1" thickBot="1">
      <c r="A49" s="1"/>
      <c r="B49" s="1"/>
      <c r="C49" s="1"/>
      <c r="D49" s="4"/>
      <c r="E49" s="46"/>
      <c r="F49" s="2"/>
      <c r="G49" s="2"/>
      <c r="H49" s="59" t="str">
        <f t="shared" si="1"/>
        <v/>
      </c>
      <c r="I49" s="2"/>
      <c r="J49" s="5" t="str">
        <f t="shared" si="2"/>
        <v/>
      </c>
      <c r="K49" s="98"/>
      <c r="L49" s="99"/>
      <c r="M49" s="100"/>
    </row>
    <row r="50" spans="1:13" ht="30" customHeight="1" thickTop="1" thickBot="1">
      <c r="A50" s="1"/>
      <c r="B50" s="1"/>
      <c r="C50" s="1"/>
      <c r="D50" s="4"/>
      <c r="E50" s="46"/>
      <c r="F50" s="2"/>
      <c r="G50" s="2"/>
      <c r="H50" s="59" t="str">
        <f t="shared" si="1"/>
        <v/>
      </c>
      <c r="I50" s="2"/>
      <c r="J50" s="5" t="str">
        <f t="shared" si="2"/>
        <v/>
      </c>
      <c r="K50" s="98"/>
      <c r="L50" s="99"/>
      <c r="M50" s="100"/>
    </row>
    <row r="51" spans="1:13" ht="30" customHeight="1" thickTop="1" thickBot="1">
      <c r="A51" s="1"/>
      <c r="B51" s="1"/>
      <c r="C51" s="1"/>
      <c r="D51" s="4"/>
      <c r="E51" s="46"/>
      <c r="F51" s="2"/>
      <c r="G51" s="2"/>
      <c r="H51" s="59" t="str">
        <f t="shared" si="1"/>
        <v/>
      </c>
      <c r="I51" s="2"/>
      <c r="J51" s="5" t="str">
        <f t="shared" si="2"/>
        <v/>
      </c>
      <c r="K51" s="98"/>
      <c r="L51" s="99"/>
      <c r="M51" s="100"/>
    </row>
    <row r="52" spans="1:13" ht="30" customHeight="1" thickTop="1" thickBot="1">
      <c r="A52" s="1"/>
      <c r="B52" s="1"/>
      <c r="C52" s="1"/>
      <c r="D52" s="4"/>
      <c r="E52" s="46"/>
      <c r="F52" s="2"/>
      <c r="G52" s="2"/>
      <c r="H52" s="59" t="str">
        <f t="shared" si="1"/>
        <v/>
      </c>
      <c r="I52" s="2"/>
      <c r="J52" s="5" t="str">
        <f t="shared" si="2"/>
        <v/>
      </c>
      <c r="K52" s="98"/>
      <c r="L52" s="99"/>
      <c r="M52" s="100"/>
    </row>
    <row r="53" spans="1:13" ht="30" customHeight="1" thickTop="1" thickBot="1">
      <c r="A53" s="1"/>
      <c r="B53" s="1"/>
      <c r="C53" s="1"/>
      <c r="D53" s="4"/>
      <c r="E53" s="46"/>
      <c r="F53" s="2"/>
      <c r="G53" s="2"/>
      <c r="H53" s="59" t="str">
        <f t="shared" si="1"/>
        <v/>
      </c>
      <c r="I53" s="2"/>
      <c r="J53" s="5" t="str">
        <f t="shared" si="2"/>
        <v/>
      </c>
      <c r="K53" s="98"/>
      <c r="L53" s="99"/>
      <c r="M53" s="100"/>
    </row>
    <row r="54" spans="1:13" ht="30" customHeight="1" thickTop="1" thickBot="1">
      <c r="A54" s="1"/>
      <c r="B54" s="1"/>
      <c r="C54" s="1"/>
      <c r="D54" s="4"/>
      <c r="E54" s="46"/>
      <c r="F54" s="2"/>
      <c r="G54" s="2"/>
      <c r="H54" s="59" t="str">
        <f t="shared" si="1"/>
        <v/>
      </c>
      <c r="I54" s="2"/>
      <c r="J54" s="5" t="str">
        <f t="shared" si="2"/>
        <v/>
      </c>
      <c r="K54" s="98"/>
      <c r="L54" s="99"/>
      <c r="M54" s="100"/>
    </row>
    <row r="55" spans="1:13" ht="30" customHeight="1" thickTop="1" thickBot="1">
      <c r="A55" s="1"/>
      <c r="B55" s="1"/>
      <c r="C55" s="1"/>
      <c r="D55" s="4"/>
      <c r="E55" s="46"/>
      <c r="F55" s="2"/>
      <c r="G55" s="2"/>
      <c r="H55" s="59" t="str">
        <f t="shared" si="1"/>
        <v/>
      </c>
      <c r="I55" s="2"/>
      <c r="J55" s="5" t="str">
        <f t="shared" si="2"/>
        <v/>
      </c>
      <c r="K55" s="98"/>
      <c r="L55" s="99"/>
      <c r="M55" s="100"/>
    </row>
    <row r="56" spans="1:13" ht="30" customHeight="1" thickTop="1" thickBot="1">
      <c r="A56" s="1"/>
      <c r="B56" s="1"/>
      <c r="C56" s="1"/>
      <c r="D56" s="4"/>
      <c r="E56" s="46"/>
      <c r="F56" s="2"/>
      <c r="G56" s="2"/>
      <c r="H56" s="59" t="str">
        <f t="shared" si="1"/>
        <v/>
      </c>
      <c r="I56" s="2"/>
      <c r="J56" s="5" t="str">
        <f t="shared" si="2"/>
        <v/>
      </c>
      <c r="K56" s="98"/>
      <c r="L56" s="99"/>
      <c r="M56" s="100"/>
    </row>
    <row r="57" spans="1:13" ht="30" customHeight="1" thickTop="1" thickBot="1">
      <c r="A57" s="1"/>
      <c r="B57" s="1"/>
      <c r="C57" s="1"/>
      <c r="D57" s="4"/>
      <c r="E57" s="46"/>
      <c r="F57" s="2"/>
      <c r="G57" s="2"/>
      <c r="H57" s="59" t="str">
        <f t="shared" si="1"/>
        <v/>
      </c>
      <c r="I57" s="2"/>
      <c r="J57" s="5" t="str">
        <f t="shared" si="2"/>
        <v/>
      </c>
      <c r="K57" s="98"/>
      <c r="L57" s="99"/>
      <c r="M57" s="100"/>
    </row>
    <row r="58" spans="1:13" ht="30" customHeight="1" thickTop="1" thickBot="1">
      <c r="A58" s="1"/>
      <c r="B58" s="1"/>
      <c r="C58" s="1"/>
      <c r="D58" s="4"/>
      <c r="E58" s="46"/>
      <c r="F58" s="2"/>
      <c r="G58" s="2"/>
      <c r="H58" s="59" t="str">
        <f t="shared" si="1"/>
        <v/>
      </c>
      <c r="I58" s="2"/>
      <c r="J58" s="5" t="str">
        <f t="shared" si="2"/>
        <v/>
      </c>
      <c r="K58" s="98"/>
      <c r="L58" s="99"/>
      <c r="M58" s="100"/>
    </row>
    <row r="59" spans="1:13" ht="30" customHeight="1" thickTop="1" thickBot="1">
      <c r="A59" s="1"/>
      <c r="B59" s="1"/>
      <c r="C59" s="1"/>
      <c r="D59" s="4"/>
      <c r="E59" s="46"/>
      <c r="F59" s="2"/>
      <c r="G59" s="2"/>
      <c r="H59" s="59" t="str">
        <f t="shared" si="1"/>
        <v/>
      </c>
      <c r="I59" s="2"/>
      <c r="J59" s="5" t="str">
        <f t="shared" si="2"/>
        <v/>
      </c>
      <c r="K59" s="98"/>
      <c r="L59" s="99"/>
      <c r="M59" s="100"/>
    </row>
    <row r="60" spans="1:13" ht="30" customHeight="1" thickTop="1" thickBot="1">
      <c r="A60" s="1"/>
      <c r="B60" s="1"/>
      <c r="C60" s="1"/>
      <c r="D60" s="4"/>
      <c r="E60" s="46"/>
      <c r="F60" s="2"/>
      <c r="G60" s="2"/>
      <c r="H60" s="59" t="str">
        <f t="shared" si="1"/>
        <v/>
      </c>
      <c r="I60" s="2"/>
      <c r="J60" s="5" t="str">
        <f t="shared" si="2"/>
        <v/>
      </c>
      <c r="K60" s="98"/>
      <c r="L60" s="99"/>
      <c r="M60" s="100"/>
    </row>
    <row r="61" spans="1:13" ht="30" customHeight="1" thickTop="1" thickBot="1">
      <c r="A61" s="1"/>
      <c r="B61" s="1"/>
      <c r="C61" s="1"/>
      <c r="D61" s="4"/>
      <c r="E61" s="46"/>
      <c r="F61" s="2"/>
      <c r="G61" s="2"/>
      <c r="H61" s="59" t="str">
        <f t="shared" si="1"/>
        <v/>
      </c>
      <c r="I61" s="2"/>
      <c r="J61" s="5" t="str">
        <f t="shared" si="2"/>
        <v/>
      </c>
      <c r="K61" s="98"/>
      <c r="L61" s="99"/>
      <c r="M61" s="100"/>
    </row>
    <row r="62" spans="1:13" ht="30" customHeight="1" thickTop="1" thickBot="1">
      <c r="A62" s="1"/>
      <c r="B62" s="1"/>
      <c r="C62" s="1"/>
      <c r="D62" s="4"/>
      <c r="E62" s="46"/>
      <c r="F62" s="2"/>
      <c r="G62" s="2"/>
      <c r="H62" s="59" t="str">
        <f t="shared" si="1"/>
        <v/>
      </c>
      <c r="I62" s="2"/>
      <c r="J62" s="5" t="str">
        <f t="shared" si="2"/>
        <v/>
      </c>
      <c r="K62" s="98"/>
      <c r="L62" s="99"/>
      <c r="M62" s="100"/>
    </row>
    <row r="63" spans="1:13" ht="30" customHeight="1" thickTop="1" thickBot="1">
      <c r="A63" s="1"/>
      <c r="B63" s="1"/>
      <c r="C63" s="1"/>
      <c r="D63" s="4"/>
      <c r="E63" s="46"/>
      <c r="F63" s="2"/>
      <c r="G63" s="2"/>
      <c r="H63" s="59" t="str">
        <f t="shared" si="1"/>
        <v/>
      </c>
      <c r="I63" s="2"/>
      <c r="J63" s="5" t="str">
        <f t="shared" si="2"/>
        <v/>
      </c>
      <c r="K63" s="98"/>
      <c r="L63" s="99"/>
      <c r="M63" s="100"/>
    </row>
    <row r="64" spans="1:13" ht="30" customHeight="1" thickTop="1" thickBot="1">
      <c r="A64" s="1"/>
      <c r="B64" s="1"/>
      <c r="C64" s="1"/>
      <c r="D64" s="4"/>
      <c r="E64" s="46"/>
      <c r="F64" s="2"/>
      <c r="G64" s="2"/>
      <c r="H64" s="59" t="str">
        <f t="shared" si="1"/>
        <v/>
      </c>
      <c r="I64" s="2"/>
      <c r="J64" s="5" t="str">
        <f t="shared" si="2"/>
        <v/>
      </c>
      <c r="K64" s="98"/>
      <c r="L64" s="99"/>
      <c r="M64" s="100"/>
    </row>
    <row r="65" spans="1:13" ht="30" customHeight="1" thickTop="1" thickBot="1">
      <c r="A65" s="1"/>
      <c r="B65" s="1"/>
      <c r="C65" s="1"/>
      <c r="D65" s="4"/>
      <c r="E65" s="46"/>
      <c r="F65" s="2"/>
      <c r="G65" s="2"/>
      <c r="H65" s="59" t="str">
        <f t="shared" si="1"/>
        <v/>
      </c>
      <c r="I65" s="2"/>
      <c r="J65" s="5" t="str">
        <f t="shared" si="2"/>
        <v/>
      </c>
      <c r="K65" s="98"/>
      <c r="L65" s="99"/>
      <c r="M65" s="100"/>
    </row>
    <row r="66" spans="1:13" ht="30" customHeight="1" thickTop="1" thickBot="1">
      <c r="A66" s="1"/>
      <c r="B66" s="1"/>
      <c r="C66" s="1"/>
      <c r="D66" s="4"/>
      <c r="E66" s="46"/>
      <c r="F66" s="2"/>
      <c r="G66" s="2"/>
      <c r="H66" s="59" t="str">
        <f t="shared" si="1"/>
        <v/>
      </c>
      <c r="I66" s="2"/>
      <c r="J66" s="5" t="str">
        <f t="shared" si="2"/>
        <v/>
      </c>
      <c r="K66" s="98"/>
      <c r="L66" s="99"/>
      <c r="M66" s="100"/>
    </row>
    <row r="67" spans="1:13" ht="30" customHeight="1" thickTop="1" thickBot="1">
      <c r="A67" s="1"/>
      <c r="B67" s="1"/>
      <c r="C67" s="1"/>
      <c r="D67" s="4"/>
      <c r="E67" s="46"/>
      <c r="F67" s="2"/>
      <c r="G67" s="2"/>
      <c r="H67" s="59" t="str">
        <f t="shared" si="1"/>
        <v/>
      </c>
      <c r="I67" s="2"/>
      <c r="J67" s="5" t="str">
        <f t="shared" si="2"/>
        <v/>
      </c>
      <c r="K67" s="98"/>
      <c r="L67" s="99"/>
      <c r="M67" s="100"/>
    </row>
    <row r="68" spans="1:13" ht="30" customHeight="1" thickTop="1" thickBot="1">
      <c r="A68" s="1"/>
      <c r="B68" s="1"/>
      <c r="C68" s="1"/>
      <c r="D68" s="4"/>
      <c r="E68" s="46"/>
      <c r="F68" s="2"/>
      <c r="G68" s="2"/>
      <c r="H68" s="59" t="str">
        <f t="shared" si="1"/>
        <v/>
      </c>
      <c r="I68" s="2"/>
      <c r="J68" s="5" t="str">
        <f t="shared" si="2"/>
        <v/>
      </c>
      <c r="K68" s="98"/>
      <c r="L68" s="99"/>
      <c r="M68" s="100"/>
    </row>
    <row r="69" spans="1:13" ht="30" customHeight="1" thickTop="1" thickBot="1">
      <c r="A69" s="1"/>
      <c r="B69" s="1"/>
      <c r="C69" s="1"/>
      <c r="D69" s="4"/>
      <c r="E69" s="46"/>
      <c r="F69" s="2"/>
      <c r="G69" s="2"/>
      <c r="H69" s="59" t="str">
        <f t="shared" si="1"/>
        <v/>
      </c>
      <c r="I69" s="2"/>
      <c r="J69" s="5" t="str">
        <f t="shared" ref="J69:J100" si="3">IF(AND(ISNUMBER(I69),ISNUMBER(E69)),I69-E69,"")</f>
        <v/>
      </c>
      <c r="K69" s="98"/>
      <c r="L69" s="99"/>
      <c r="M69" s="100"/>
    </row>
    <row r="70" spans="1:13" ht="30" customHeight="1" thickTop="1" thickBot="1">
      <c r="A70" s="1"/>
      <c r="B70" s="1"/>
      <c r="C70" s="1"/>
      <c r="D70" s="4"/>
      <c r="E70" s="46"/>
      <c r="F70" s="2"/>
      <c r="G70" s="2"/>
      <c r="H70" s="59" t="str">
        <f t="shared" ref="H70:H133" si="4">IF(AND(ISNUMBER(G70),ISNUMBER(E70)),G70-E70,"")</f>
        <v/>
      </c>
      <c r="I70" s="2"/>
      <c r="J70" s="5" t="str">
        <f t="shared" si="3"/>
        <v/>
      </c>
      <c r="K70" s="98"/>
      <c r="L70" s="99"/>
      <c r="M70" s="100"/>
    </row>
    <row r="71" spans="1:13" ht="30" customHeight="1" thickTop="1" thickBot="1">
      <c r="A71" s="1"/>
      <c r="B71" s="1"/>
      <c r="C71" s="1"/>
      <c r="D71" s="4"/>
      <c r="E71" s="46"/>
      <c r="F71" s="2"/>
      <c r="G71" s="2"/>
      <c r="H71" s="59" t="str">
        <f t="shared" si="4"/>
        <v/>
      </c>
      <c r="I71" s="2"/>
      <c r="J71" s="5" t="str">
        <f t="shared" si="3"/>
        <v/>
      </c>
      <c r="K71" s="98"/>
      <c r="L71" s="99"/>
      <c r="M71" s="100"/>
    </row>
    <row r="72" spans="1:13" ht="30" customHeight="1" thickTop="1" thickBot="1">
      <c r="A72" s="1"/>
      <c r="B72" s="1"/>
      <c r="C72" s="1"/>
      <c r="D72" s="4"/>
      <c r="E72" s="46"/>
      <c r="F72" s="2"/>
      <c r="G72" s="2"/>
      <c r="H72" s="59" t="str">
        <f t="shared" si="4"/>
        <v/>
      </c>
      <c r="I72" s="2"/>
      <c r="J72" s="5" t="str">
        <f t="shared" si="3"/>
        <v/>
      </c>
      <c r="K72" s="98"/>
      <c r="L72" s="99"/>
      <c r="M72" s="100"/>
    </row>
    <row r="73" spans="1:13" ht="30" customHeight="1" thickTop="1" thickBot="1">
      <c r="A73" s="1"/>
      <c r="B73" s="1"/>
      <c r="C73" s="1"/>
      <c r="D73" s="4"/>
      <c r="E73" s="46"/>
      <c r="F73" s="2"/>
      <c r="G73" s="2"/>
      <c r="H73" s="59" t="str">
        <f t="shared" si="4"/>
        <v/>
      </c>
      <c r="I73" s="2"/>
      <c r="J73" s="5" t="str">
        <f t="shared" si="3"/>
        <v/>
      </c>
      <c r="K73" s="98"/>
      <c r="L73" s="99"/>
      <c r="M73" s="100"/>
    </row>
    <row r="74" spans="1:13" ht="30" customHeight="1" thickTop="1" thickBot="1">
      <c r="A74" s="1"/>
      <c r="B74" s="1"/>
      <c r="C74" s="1"/>
      <c r="D74" s="4"/>
      <c r="E74" s="46"/>
      <c r="F74" s="2"/>
      <c r="G74" s="2"/>
      <c r="H74" s="59" t="str">
        <f t="shared" si="4"/>
        <v/>
      </c>
      <c r="I74" s="2"/>
      <c r="J74" s="5" t="str">
        <f t="shared" si="3"/>
        <v/>
      </c>
      <c r="K74" s="98"/>
      <c r="L74" s="99"/>
      <c r="M74" s="100"/>
    </row>
    <row r="75" spans="1:13" ht="30" customHeight="1" thickTop="1" thickBot="1">
      <c r="A75" s="1"/>
      <c r="B75" s="1"/>
      <c r="C75" s="1"/>
      <c r="D75" s="4"/>
      <c r="E75" s="46"/>
      <c r="F75" s="2"/>
      <c r="G75" s="2"/>
      <c r="H75" s="59" t="str">
        <f t="shared" si="4"/>
        <v/>
      </c>
      <c r="I75" s="2"/>
      <c r="J75" s="5" t="str">
        <f t="shared" si="3"/>
        <v/>
      </c>
      <c r="K75" s="98"/>
      <c r="L75" s="99"/>
      <c r="M75" s="100"/>
    </row>
    <row r="76" spans="1:13" ht="30" customHeight="1" thickTop="1" thickBot="1">
      <c r="A76" s="1"/>
      <c r="B76" s="1"/>
      <c r="C76" s="1"/>
      <c r="D76" s="4"/>
      <c r="E76" s="46"/>
      <c r="F76" s="2"/>
      <c r="G76" s="2"/>
      <c r="H76" s="59" t="str">
        <f t="shared" si="4"/>
        <v/>
      </c>
      <c r="I76" s="2"/>
      <c r="J76" s="5" t="str">
        <f t="shared" si="3"/>
        <v/>
      </c>
      <c r="K76" s="98"/>
      <c r="L76" s="99"/>
      <c r="M76" s="100"/>
    </row>
    <row r="77" spans="1:13" ht="30" customHeight="1" thickTop="1" thickBot="1">
      <c r="A77" s="1"/>
      <c r="B77" s="1"/>
      <c r="C77" s="1"/>
      <c r="D77" s="4"/>
      <c r="E77" s="46"/>
      <c r="F77" s="2"/>
      <c r="G77" s="2"/>
      <c r="H77" s="59" t="str">
        <f t="shared" si="4"/>
        <v/>
      </c>
      <c r="I77" s="2"/>
      <c r="J77" s="5" t="str">
        <f t="shared" si="3"/>
        <v/>
      </c>
      <c r="K77" s="98"/>
      <c r="L77" s="99"/>
      <c r="M77" s="100"/>
    </row>
    <row r="78" spans="1:13" ht="30" customHeight="1" thickTop="1" thickBot="1">
      <c r="A78" s="1"/>
      <c r="B78" s="1"/>
      <c r="C78" s="1"/>
      <c r="D78" s="4"/>
      <c r="E78" s="46"/>
      <c r="F78" s="2"/>
      <c r="G78" s="2"/>
      <c r="H78" s="59" t="str">
        <f t="shared" si="4"/>
        <v/>
      </c>
      <c r="I78" s="2"/>
      <c r="J78" s="5" t="str">
        <f t="shared" si="3"/>
        <v/>
      </c>
      <c r="K78" s="98"/>
      <c r="L78" s="99"/>
      <c r="M78" s="100"/>
    </row>
    <row r="79" spans="1:13" ht="30" customHeight="1" thickTop="1" thickBot="1">
      <c r="A79" s="1"/>
      <c r="B79" s="1"/>
      <c r="C79" s="1"/>
      <c r="D79" s="4"/>
      <c r="E79" s="46"/>
      <c r="F79" s="2"/>
      <c r="G79" s="2"/>
      <c r="H79" s="59" t="str">
        <f t="shared" si="4"/>
        <v/>
      </c>
      <c r="I79" s="2"/>
      <c r="J79" s="5" t="str">
        <f t="shared" si="3"/>
        <v/>
      </c>
      <c r="K79" s="98"/>
      <c r="L79" s="99"/>
      <c r="M79" s="100"/>
    </row>
    <row r="80" spans="1:13" ht="30" customHeight="1" thickTop="1" thickBot="1">
      <c r="A80" s="1"/>
      <c r="B80" s="1"/>
      <c r="C80" s="1"/>
      <c r="D80" s="4"/>
      <c r="E80" s="46"/>
      <c r="F80" s="2"/>
      <c r="G80" s="2"/>
      <c r="H80" s="59" t="str">
        <f t="shared" si="4"/>
        <v/>
      </c>
      <c r="I80" s="2"/>
      <c r="J80" s="5" t="str">
        <f t="shared" si="3"/>
        <v/>
      </c>
      <c r="K80" s="98"/>
      <c r="L80" s="99"/>
      <c r="M80" s="100"/>
    </row>
    <row r="81" spans="1:13" ht="30" customHeight="1" thickTop="1" thickBot="1">
      <c r="A81" s="1"/>
      <c r="B81" s="1"/>
      <c r="C81" s="1"/>
      <c r="D81" s="4"/>
      <c r="E81" s="46"/>
      <c r="F81" s="2"/>
      <c r="G81" s="2"/>
      <c r="H81" s="59" t="str">
        <f t="shared" si="4"/>
        <v/>
      </c>
      <c r="I81" s="2"/>
      <c r="J81" s="5" t="str">
        <f t="shared" si="3"/>
        <v/>
      </c>
      <c r="K81" s="98"/>
      <c r="L81" s="99"/>
      <c r="M81" s="100"/>
    </row>
    <row r="82" spans="1:13" ht="30" customHeight="1" thickTop="1" thickBot="1">
      <c r="A82" s="1"/>
      <c r="B82" s="1"/>
      <c r="C82" s="1"/>
      <c r="D82" s="4"/>
      <c r="E82" s="46"/>
      <c r="F82" s="2"/>
      <c r="G82" s="2"/>
      <c r="H82" s="59" t="str">
        <f t="shared" si="4"/>
        <v/>
      </c>
      <c r="I82" s="2"/>
      <c r="J82" s="5" t="str">
        <f t="shared" si="3"/>
        <v/>
      </c>
      <c r="K82" s="98"/>
      <c r="L82" s="99"/>
      <c r="M82" s="100"/>
    </row>
    <row r="83" spans="1:13" ht="30" customHeight="1" thickTop="1" thickBot="1">
      <c r="A83" s="1"/>
      <c r="B83" s="1"/>
      <c r="C83" s="1"/>
      <c r="D83" s="4"/>
      <c r="E83" s="46"/>
      <c r="F83" s="2"/>
      <c r="G83" s="2"/>
      <c r="H83" s="59" t="str">
        <f t="shared" si="4"/>
        <v/>
      </c>
      <c r="I83" s="2"/>
      <c r="J83" s="5" t="str">
        <f t="shared" si="3"/>
        <v/>
      </c>
      <c r="K83" s="98"/>
      <c r="L83" s="99"/>
      <c r="M83" s="100"/>
    </row>
    <row r="84" spans="1:13" ht="30" customHeight="1" thickTop="1" thickBot="1">
      <c r="A84" s="1"/>
      <c r="B84" s="1"/>
      <c r="C84" s="1"/>
      <c r="D84" s="4"/>
      <c r="E84" s="46"/>
      <c r="F84" s="2"/>
      <c r="G84" s="2"/>
      <c r="H84" s="59" t="str">
        <f t="shared" si="4"/>
        <v/>
      </c>
      <c r="I84" s="2"/>
      <c r="J84" s="5" t="str">
        <f t="shared" si="3"/>
        <v/>
      </c>
      <c r="K84" s="98"/>
      <c r="L84" s="99"/>
      <c r="M84" s="100"/>
    </row>
    <row r="85" spans="1:13" ht="30" customHeight="1" thickTop="1" thickBot="1">
      <c r="A85" s="1"/>
      <c r="B85" s="1"/>
      <c r="C85" s="1"/>
      <c r="D85" s="4"/>
      <c r="E85" s="46"/>
      <c r="F85" s="2"/>
      <c r="G85" s="2"/>
      <c r="H85" s="59" t="str">
        <f t="shared" si="4"/>
        <v/>
      </c>
      <c r="I85" s="2"/>
      <c r="J85" s="5" t="str">
        <f t="shared" si="3"/>
        <v/>
      </c>
      <c r="K85" s="98"/>
      <c r="L85" s="99"/>
      <c r="M85" s="100"/>
    </row>
    <row r="86" spans="1:13" ht="30" customHeight="1" thickTop="1" thickBot="1">
      <c r="A86" s="1"/>
      <c r="B86" s="1"/>
      <c r="C86" s="1"/>
      <c r="D86" s="4"/>
      <c r="E86" s="46"/>
      <c r="F86" s="2"/>
      <c r="G86" s="2"/>
      <c r="H86" s="59" t="str">
        <f t="shared" si="4"/>
        <v/>
      </c>
      <c r="I86" s="2"/>
      <c r="J86" s="5" t="str">
        <f t="shared" si="3"/>
        <v/>
      </c>
      <c r="K86" s="98"/>
      <c r="L86" s="99"/>
      <c r="M86" s="100"/>
    </row>
    <row r="87" spans="1:13" ht="30" customHeight="1" thickTop="1" thickBot="1">
      <c r="A87" s="1"/>
      <c r="B87" s="1"/>
      <c r="C87" s="1"/>
      <c r="D87" s="4"/>
      <c r="E87" s="46"/>
      <c r="F87" s="2"/>
      <c r="G87" s="2"/>
      <c r="H87" s="59" t="str">
        <f t="shared" si="4"/>
        <v/>
      </c>
      <c r="I87" s="2"/>
      <c r="J87" s="5" t="str">
        <f t="shared" si="3"/>
        <v/>
      </c>
      <c r="K87" s="98"/>
      <c r="L87" s="99"/>
      <c r="M87" s="100"/>
    </row>
    <row r="88" spans="1:13" ht="30" customHeight="1" thickTop="1" thickBot="1">
      <c r="A88" s="1"/>
      <c r="B88" s="1"/>
      <c r="C88" s="1"/>
      <c r="D88" s="4"/>
      <c r="E88" s="46"/>
      <c r="F88" s="2"/>
      <c r="G88" s="2"/>
      <c r="H88" s="59" t="str">
        <f t="shared" si="4"/>
        <v/>
      </c>
      <c r="I88" s="2"/>
      <c r="J88" s="5" t="str">
        <f t="shared" si="3"/>
        <v/>
      </c>
      <c r="K88" s="98"/>
      <c r="L88" s="99"/>
      <c r="M88" s="100"/>
    </row>
    <row r="89" spans="1:13" ht="30" customHeight="1" thickTop="1" thickBot="1">
      <c r="A89" s="1"/>
      <c r="B89" s="1"/>
      <c r="C89" s="1"/>
      <c r="D89" s="4"/>
      <c r="E89" s="46"/>
      <c r="F89" s="2"/>
      <c r="G89" s="2"/>
      <c r="H89" s="59" t="str">
        <f t="shared" si="4"/>
        <v/>
      </c>
      <c r="I89" s="2"/>
      <c r="J89" s="5" t="str">
        <f t="shared" si="3"/>
        <v/>
      </c>
      <c r="K89" s="98"/>
      <c r="L89" s="99"/>
      <c r="M89" s="100"/>
    </row>
    <row r="90" spans="1:13" ht="30" customHeight="1" thickTop="1" thickBot="1">
      <c r="A90" s="1"/>
      <c r="B90" s="1"/>
      <c r="C90" s="1"/>
      <c r="D90" s="4"/>
      <c r="E90" s="46"/>
      <c r="F90" s="2"/>
      <c r="G90" s="2"/>
      <c r="H90" s="59" t="str">
        <f t="shared" si="4"/>
        <v/>
      </c>
      <c r="I90" s="2"/>
      <c r="J90" s="5" t="str">
        <f t="shared" si="3"/>
        <v/>
      </c>
      <c r="K90" s="98"/>
      <c r="L90" s="99"/>
      <c r="M90" s="100"/>
    </row>
    <row r="91" spans="1:13" ht="30" customHeight="1" thickTop="1" thickBot="1">
      <c r="A91" s="1"/>
      <c r="B91" s="1"/>
      <c r="C91" s="1"/>
      <c r="D91" s="4"/>
      <c r="E91" s="46"/>
      <c r="F91" s="2"/>
      <c r="G91" s="2"/>
      <c r="H91" s="59" t="str">
        <f t="shared" si="4"/>
        <v/>
      </c>
      <c r="I91" s="2"/>
      <c r="J91" s="5" t="str">
        <f t="shared" si="3"/>
        <v/>
      </c>
      <c r="K91" s="98"/>
      <c r="L91" s="99"/>
      <c r="M91" s="100"/>
    </row>
    <row r="92" spans="1:13" ht="30" customHeight="1" thickTop="1" thickBot="1">
      <c r="A92" s="1"/>
      <c r="B92" s="1"/>
      <c r="C92" s="1"/>
      <c r="D92" s="4"/>
      <c r="E92" s="46"/>
      <c r="F92" s="2"/>
      <c r="G92" s="2"/>
      <c r="H92" s="59" t="str">
        <f t="shared" si="4"/>
        <v/>
      </c>
      <c r="I92" s="2"/>
      <c r="J92" s="5" t="str">
        <f t="shared" si="3"/>
        <v/>
      </c>
      <c r="K92" s="98"/>
      <c r="L92" s="99"/>
      <c r="M92" s="100"/>
    </row>
    <row r="93" spans="1:13" ht="30" customHeight="1" thickTop="1" thickBot="1">
      <c r="A93" s="1"/>
      <c r="B93" s="1"/>
      <c r="C93" s="1"/>
      <c r="D93" s="4"/>
      <c r="E93" s="46"/>
      <c r="F93" s="2"/>
      <c r="G93" s="2"/>
      <c r="H93" s="59" t="str">
        <f t="shared" si="4"/>
        <v/>
      </c>
      <c r="I93" s="2"/>
      <c r="J93" s="5" t="str">
        <f t="shared" si="3"/>
        <v/>
      </c>
      <c r="K93" s="98"/>
      <c r="L93" s="99"/>
      <c r="M93" s="100"/>
    </row>
    <row r="94" spans="1:13" ht="30" customHeight="1" thickTop="1" thickBot="1">
      <c r="A94" s="1"/>
      <c r="B94" s="1"/>
      <c r="C94" s="1"/>
      <c r="D94" s="4"/>
      <c r="E94" s="46"/>
      <c r="F94" s="2"/>
      <c r="G94" s="2"/>
      <c r="H94" s="59" t="str">
        <f t="shared" si="4"/>
        <v/>
      </c>
      <c r="I94" s="2"/>
      <c r="J94" s="5" t="str">
        <f t="shared" si="3"/>
        <v/>
      </c>
      <c r="K94" s="98"/>
      <c r="L94" s="99"/>
      <c r="M94" s="100"/>
    </row>
    <row r="95" spans="1:13" ht="30" customHeight="1" thickTop="1" thickBot="1">
      <c r="A95" s="1"/>
      <c r="B95" s="1"/>
      <c r="C95" s="1"/>
      <c r="D95" s="4"/>
      <c r="E95" s="46"/>
      <c r="F95" s="2"/>
      <c r="G95" s="2"/>
      <c r="H95" s="59" t="str">
        <f t="shared" si="4"/>
        <v/>
      </c>
      <c r="I95" s="2"/>
      <c r="J95" s="5" t="str">
        <f t="shared" si="3"/>
        <v/>
      </c>
      <c r="K95" s="98"/>
      <c r="L95" s="99"/>
      <c r="M95" s="100"/>
    </row>
    <row r="96" spans="1:13" ht="30" customHeight="1" thickTop="1" thickBot="1">
      <c r="A96" s="1"/>
      <c r="B96" s="1"/>
      <c r="C96" s="1"/>
      <c r="D96" s="4"/>
      <c r="E96" s="46"/>
      <c r="F96" s="2"/>
      <c r="G96" s="2"/>
      <c r="H96" s="59" t="str">
        <f t="shared" si="4"/>
        <v/>
      </c>
      <c r="I96" s="2"/>
      <c r="J96" s="5" t="str">
        <f t="shared" si="3"/>
        <v/>
      </c>
      <c r="K96" s="98"/>
      <c r="L96" s="99"/>
      <c r="M96" s="100"/>
    </row>
    <row r="97" spans="1:13" ht="30" customHeight="1" thickTop="1" thickBot="1">
      <c r="A97" s="1"/>
      <c r="B97" s="1"/>
      <c r="C97" s="1"/>
      <c r="D97" s="4"/>
      <c r="E97" s="46"/>
      <c r="F97" s="2"/>
      <c r="G97" s="2"/>
      <c r="H97" s="59" t="str">
        <f t="shared" si="4"/>
        <v/>
      </c>
      <c r="I97" s="2"/>
      <c r="J97" s="5" t="str">
        <f t="shared" si="3"/>
        <v/>
      </c>
      <c r="K97" s="98"/>
      <c r="L97" s="99"/>
      <c r="M97" s="100"/>
    </row>
    <row r="98" spans="1:13" ht="30" customHeight="1" thickTop="1" thickBot="1">
      <c r="A98" s="1"/>
      <c r="B98" s="1"/>
      <c r="C98" s="1"/>
      <c r="D98" s="4"/>
      <c r="E98" s="46"/>
      <c r="F98" s="2"/>
      <c r="G98" s="2"/>
      <c r="H98" s="59" t="str">
        <f t="shared" si="4"/>
        <v/>
      </c>
      <c r="I98" s="2"/>
      <c r="J98" s="5" t="str">
        <f t="shared" si="3"/>
        <v/>
      </c>
      <c r="K98" s="98"/>
      <c r="L98" s="99"/>
      <c r="M98" s="100"/>
    </row>
    <row r="99" spans="1:13" ht="30" customHeight="1" thickTop="1" thickBot="1">
      <c r="A99" s="1"/>
      <c r="B99" s="1"/>
      <c r="C99" s="1"/>
      <c r="D99" s="4"/>
      <c r="E99" s="46"/>
      <c r="F99" s="2"/>
      <c r="G99" s="2"/>
      <c r="H99" s="59" t="str">
        <f t="shared" si="4"/>
        <v/>
      </c>
      <c r="I99" s="2"/>
      <c r="J99" s="5" t="str">
        <f t="shared" si="3"/>
        <v/>
      </c>
      <c r="K99" s="98"/>
      <c r="L99" s="99"/>
      <c r="M99" s="100"/>
    </row>
    <row r="100" spans="1:13" ht="30" customHeight="1" thickTop="1" thickBot="1">
      <c r="A100" s="1"/>
      <c r="B100" s="1"/>
      <c r="C100" s="1"/>
      <c r="D100" s="4"/>
      <c r="E100" s="46"/>
      <c r="F100" s="2"/>
      <c r="G100" s="2"/>
      <c r="H100" s="59" t="str">
        <f t="shared" si="4"/>
        <v/>
      </c>
      <c r="I100" s="2"/>
      <c r="J100" s="5" t="str">
        <f t="shared" si="3"/>
        <v/>
      </c>
      <c r="K100" s="98"/>
      <c r="L100" s="99"/>
      <c r="M100" s="100"/>
    </row>
    <row r="101" spans="1:13" ht="30" customHeight="1" thickTop="1" thickBot="1">
      <c r="A101" s="1"/>
      <c r="B101" s="1"/>
      <c r="C101" s="1"/>
      <c r="D101" s="4"/>
      <c r="E101" s="46"/>
      <c r="F101" s="2"/>
      <c r="G101" s="2"/>
      <c r="H101" s="59" t="str">
        <f t="shared" si="4"/>
        <v/>
      </c>
      <c r="I101" s="2"/>
      <c r="J101" s="5" t="str">
        <f t="shared" ref="J101:J132" si="5">IF(AND(ISNUMBER(I101),ISNUMBER(E101)),I101-E101,"")</f>
        <v/>
      </c>
      <c r="K101" s="98"/>
      <c r="L101" s="99"/>
      <c r="M101" s="100"/>
    </row>
    <row r="102" spans="1:13" ht="30" customHeight="1" thickTop="1" thickBot="1">
      <c r="A102" s="1"/>
      <c r="B102" s="1"/>
      <c r="C102" s="1"/>
      <c r="D102" s="4"/>
      <c r="E102" s="46"/>
      <c r="F102" s="2"/>
      <c r="G102" s="2"/>
      <c r="H102" s="59" t="str">
        <f t="shared" si="4"/>
        <v/>
      </c>
      <c r="I102" s="2"/>
      <c r="J102" s="5" t="str">
        <f t="shared" si="5"/>
        <v/>
      </c>
      <c r="K102" s="98"/>
      <c r="L102" s="99"/>
      <c r="M102" s="100"/>
    </row>
    <row r="103" spans="1:13" ht="30" customHeight="1" thickTop="1" thickBot="1">
      <c r="A103" s="1"/>
      <c r="B103" s="1"/>
      <c r="C103" s="1"/>
      <c r="D103" s="4"/>
      <c r="E103" s="46"/>
      <c r="F103" s="2"/>
      <c r="G103" s="2"/>
      <c r="H103" s="59" t="str">
        <f t="shared" si="4"/>
        <v/>
      </c>
      <c r="I103" s="2"/>
      <c r="J103" s="5" t="str">
        <f t="shared" si="5"/>
        <v/>
      </c>
      <c r="K103" s="98"/>
      <c r="L103" s="99"/>
      <c r="M103" s="100"/>
    </row>
    <row r="104" spans="1:13" ht="30" customHeight="1" thickTop="1" thickBot="1">
      <c r="A104" s="1"/>
      <c r="B104" s="1"/>
      <c r="C104" s="1"/>
      <c r="D104" s="4"/>
      <c r="E104" s="46"/>
      <c r="F104" s="2"/>
      <c r="G104" s="2"/>
      <c r="H104" s="59" t="str">
        <f t="shared" si="4"/>
        <v/>
      </c>
      <c r="I104" s="2"/>
      <c r="J104" s="5" t="str">
        <f t="shared" si="5"/>
        <v/>
      </c>
      <c r="K104" s="98"/>
      <c r="L104" s="99"/>
      <c r="M104" s="100"/>
    </row>
    <row r="105" spans="1:13" ht="30" customHeight="1" thickTop="1" thickBot="1">
      <c r="A105" s="1"/>
      <c r="B105" s="1"/>
      <c r="C105" s="1"/>
      <c r="D105" s="4"/>
      <c r="E105" s="46"/>
      <c r="F105" s="2"/>
      <c r="G105" s="2"/>
      <c r="H105" s="59" t="str">
        <f t="shared" si="4"/>
        <v/>
      </c>
      <c r="I105" s="2"/>
      <c r="J105" s="5" t="str">
        <f t="shared" si="5"/>
        <v/>
      </c>
      <c r="K105" s="98"/>
      <c r="L105" s="99"/>
      <c r="M105" s="100"/>
    </row>
    <row r="106" spans="1:13" ht="30" customHeight="1" thickTop="1" thickBot="1">
      <c r="A106" s="1"/>
      <c r="B106" s="1"/>
      <c r="C106" s="1"/>
      <c r="D106" s="4"/>
      <c r="E106" s="46"/>
      <c r="F106" s="2"/>
      <c r="G106" s="2"/>
      <c r="H106" s="59" t="str">
        <f t="shared" si="4"/>
        <v/>
      </c>
      <c r="I106" s="2"/>
      <c r="J106" s="5" t="str">
        <f t="shared" si="5"/>
        <v/>
      </c>
      <c r="K106" s="98"/>
      <c r="L106" s="99"/>
      <c r="M106" s="100"/>
    </row>
    <row r="107" spans="1:13" ht="30" customHeight="1" thickTop="1" thickBot="1">
      <c r="A107" s="1"/>
      <c r="B107" s="1"/>
      <c r="C107" s="1"/>
      <c r="D107" s="4"/>
      <c r="E107" s="46"/>
      <c r="F107" s="2"/>
      <c r="G107" s="2"/>
      <c r="H107" s="59" t="str">
        <f t="shared" si="4"/>
        <v/>
      </c>
      <c r="I107" s="2"/>
      <c r="J107" s="5" t="str">
        <f t="shared" si="5"/>
        <v/>
      </c>
      <c r="K107" s="98"/>
      <c r="L107" s="99"/>
      <c r="M107" s="100"/>
    </row>
    <row r="108" spans="1:13" ht="30" customHeight="1" thickTop="1" thickBot="1">
      <c r="A108" s="1"/>
      <c r="B108" s="1"/>
      <c r="C108" s="1"/>
      <c r="D108" s="4"/>
      <c r="E108" s="46"/>
      <c r="F108" s="2"/>
      <c r="G108" s="2"/>
      <c r="H108" s="59" t="str">
        <f t="shared" si="4"/>
        <v/>
      </c>
      <c r="I108" s="2"/>
      <c r="J108" s="5" t="str">
        <f t="shared" si="5"/>
        <v/>
      </c>
      <c r="K108" s="98"/>
      <c r="L108" s="99"/>
      <c r="M108" s="100"/>
    </row>
    <row r="109" spans="1:13" ht="30" customHeight="1" thickTop="1" thickBot="1">
      <c r="A109" s="1"/>
      <c r="B109" s="1"/>
      <c r="C109" s="1"/>
      <c r="D109" s="4"/>
      <c r="E109" s="46"/>
      <c r="F109" s="2"/>
      <c r="G109" s="2"/>
      <c r="H109" s="59" t="str">
        <f t="shared" si="4"/>
        <v/>
      </c>
      <c r="I109" s="2"/>
      <c r="J109" s="5" t="str">
        <f t="shared" si="5"/>
        <v/>
      </c>
      <c r="K109" s="98"/>
      <c r="L109" s="99"/>
      <c r="M109" s="100"/>
    </row>
    <row r="110" spans="1:13" ht="30" customHeight="1" thickTop="1" thickBot="1">
      <c r="A110" s="1"/>
      <c r="B110" s="1"/>
      <c r="C110" s="1"/>
      <c r="D110" s="4"/>
      <c r="E110" s="46"/>
      <c r="F110" s="2"/>
      <c r="G110" s="2"/>
      <c r="H110" s="59" t="str">
        <f t="shared" si="4"/>
        <v/>
      </c>
      <c r="I110" s="2"/>
      <c r="J110" s="5" t="str">
        <f t="shared" si="5"/>
        <v/>
      </c>
      <c r="K110" s="98"/>
      <c r="L110" s="99"/>
      <c r="M110" s="100"/>
    </row>
    <row r="111" spans="1:13" ht="30" customHeight="1" thickTop="1" thickBot="1">
      <c r="A111" s="1"/>
      <c r="B111" s="1"/>
      <c r="C111" s="1"/>
      <c r="D111" s="4"/>
      <c r="E111" s="46"/>
      <c r="F111" s="2"/>
      <c r="G111" s="2"/>
      <c r="H111" s="59" t="str">
        <f t="shared" si="4"/>
        <v/>
      </c>
      <c r="I111" s="2"/>
      <c r="J111" s="5" t="str">
        <f t="shared" si="5"/>
        <v/>
      </c>
      <c r="K111" s="98"/>
      <c r="L111" s="99"/>
      <c r="M111" s="100"/>
    </row>
    <row r="112" spans="1:13" ht="30" customHeight="1" thickTop="1" thickBot="1">
      <c r="A112" s="1"/>
      <c r="B112" s="1"/>
      <c r="C112" s="1"/>
      <c r="D112" s="4"/>
      <c r="E112" s="46"/>
      <c r="F112" s="2"/>
      <c r="G112" s="2"/>
      <c r="H112" s="59" t="str">
        <f t="shared" si="4"/>
        <v/>
      </c>
      <c r="I112" s="2"/>
      <c r="J112" s="5" t="str">
        <f t="shared" si="5"/>
        <v/>
      </c>
      <c r="K112" s="98"/>
      <c r="L112" s="99"/>
      <c r="M112" s="100"/>
    </row>
    <row r="113" spans="1:13" ht="30" customHeight="1" thickTop="1" thickBot="1">
      <c r="A113" s="1"/>
      <c r="B113" s="1"/>
      <c r="C113" s="1"/>
      <c r="D113" s="4"/>
      <c r="E113" s="46"/>
      <c r="F113" s="2"/>
      <c r="G113" s="2"/>
      <c r="H113" s="59" t="str">
        <f t="shared" si="4"/>
        <v/>
      </c>
      <c r="I113" s="2"/>
      <c r="J113" s="5" t="str">
        <f t="shared" si="5"/>
        <v/>
      </c>
      <c r="K113" s="98"/>
      <c r="L113" s="99"/>
      <c r="M113" s="100"/>
    </row>
    <row r="114" spans="1:13" ht="30" customHeight="1" thickTop="1" thickBot="1">
      <c r="A114" s="1"/>
      <c r="B114" s="1"/>
      <c r="C114" s="1"/>
      <c r="D114" s="4"/>
      <c r="E114" s="46"/>
      <c r="F114" s="2"/>
      <c r="G114" s="2"/>
      <c r="H114" s="59" t="str">
        <f t="shared" si="4"/>
        <v/>
      </c>
      <c r="I114" s="2"/>
      <c r="J114" s="5" t="str">
        <f t="shared" si="5"/>
        <v/>
      </c>
      <c r="K114" s="98"/>
      <c r="L114" s="99"/>
      <c r="M114" s="100"/>
    </row>
    <row r="115" spans="1:13" ht="30" customHeight="1" thickTop="1" thickBot="1">
      <c r="A115" s="1"/>
      <c r="B115" s="1"/>
      <c r="C115" s="1"/>
      <c r="D115" s="4"/>
      <c r="E115" s="46"/>
      <c r="F115" s="2"/>
      <c r="G115" s="2"/>
      <c r="H115" s="59" t="str">
        <f t="shared" si="4"/>
        <v/>
      </c>
      <c r="I115" s="2"/>
      <c r="J115" s="5" t="str">
        <f t="shared" si="5"/>
        <v/>
      </c>
      <c r="K115" s="98"/>
      <c r="L115" s="99"/>
      <c r="M115" s="100"/>
    </row>
    <row r="116" spans="1:13" ht="30" customHeight="1" thickTop="1" thickBot="1">
      <c r="A116" s="1"/>
      <c r="B116" s="1"/>
      <c r="C116" s="1"/>
      <c r="D116" s="4"/>
      <c r="E116" s="46"/>
      <c r="F116" s="2"/>
      <c r="G116" s="2"/>
      <c r="H116" s="59" t="str">
        <f t="shared" si="4"/>
        <v/>
      </c>
      <c r="I116" s="2"/>
      <c r="J116" s="5" t="str">
        <f t="shared" si="5"/>
        <v/>
      </c>
      <c r="K116" s="98"/>
      <c r="L116" s="99"/>
      <c r="M116" s="100"/>
    </row>
    <row r="117" spans="1:13" ht="30" customHeight="1" thickTop="1" thickBot="1">
      <c r="A117" s="1"/>
      <c r="B117" s="1"/>
      <c r="C117" s="1"/>
      <c r="D117" s="4"/>
      <c r="E117" s="46"/>
      <c r="F117" s="2"/>
      <c r="G117" s="2"/>
      <c r="H117" s="59" t="str">
        <f t="shared" si="4"/>
        <v/>
      </c>
      <c r="I117" s="2"/>
      <c r="J117" s="5" t="str">
        <f t="shared" si="5"/>
        <v/>
      </c>
      <c r="K117" s="98"/>
      <c r="L117" s="99"/>
      <c r="M117" s="100"/>
    </row>
    <row r="118" spans="1:13" ht="30" customHeight="1" thickTop="1" thickBot="1">
      <c r="A118" s="1"/>
      <c r="B118" s="1"/>
      <c r="C118" s="1"/>
      <c r="D118" s="4"/>
      <c r="E118" s="46"/>
      <c r="F118" s="2"/>
      <c r="G118" s="2"/>
      <c r="H118" s="59" t="str">
        <f t="shared" si="4"/>
        <v/>
      </c>
      <c r="I118" s="2"/>
      <c r="J118" s="5" t="str">
        <f t="shared" si="5"/>
        <v/>
      </c>
      <c r="K118" s="98"/>
      <c r="L118" s="99"/>
      <c r="M118" s="100"/>
    </row>
    <row r="119" spans="1:13" ht="30" customHeight="1" thickTop="1" thickBot="1">
      <c r="A119" s="1"/>
      <c r="B119" s="1"/>
      <c r="C119" s="1"/>
      <c r="D119" s="4"/>
      <c r="E119" s="46"/>
      <c r="F119" s="2"/>
      <c r="G119" s="2"/>
      <c r="H119" s="59" t="str">
        <f t="shared" si="4"/>
        <v/>
      </c>
      <c r="I119" s="2"/>
      <c r="J119" s="5" t="str">
        <f t="shared" si="5"/>
        <v/>
      </c>
      <c r="K119" s="98"/>
      <c r="L119" s="99"/>
      <c r="M119" s="100"/>
    </row>
    <row r="120" spans="1:13" ht="30" customHeight="1" thickTop="1" thickBot="1">
      <c r="A120" s="1"/>
      <c r="B120" s="1"/>
      <c r="C120" s="1"/>
      <c r="D120" s="4"/>
      <c r="E120" s="46"/>
      <c r="F120" s="2"/>
      <c r="G120" s="2"/>
      <c r="H120" s="59" t="str">
        <f t="shared" si="4"/>
        <v/>
      </c>
      <c r="I120" s="2"/>
      <c r="J120" s="5" t="str">
        <f t="shared" si="5"/>
        <v/>
      </c>
      <c r="K120" s="98"/>
      <c r="L120" s="99"/>
      <c r="M120" s="100"/>
    </row>
    <row r="121" spans="1:13" ht="30" customHeight="1" thickTop="1" thickBot="1">
      <c r="A121" s="1"/>
      <c r="B121" s="1"/>
      <c r="C121" s="1"/>
      <c r="D121" s="4"/>
      <c r="E121" s="46"/>
      <c r="F121" s="2"/>
      <c r="G121" s="2"/>
      <c r="H121" s="59" t="str">
        <f t="shared" si="4"/>
        <v/>
      </c>
      <c r="I121" s="2"/>
      <c r="J121" s="5" t="str">
        <f t="shared" si="5"/>
        <v/>
      </c>
      <c r="K121" s="98"/>
      <c r="L121" s="99"/>
      <c r="M121" s="100"/>
    </row>
    <row r="122" spans="1:13" ht="30" customHeight="1" thickTop="1" thickBot="1">
      <c r="A122" s="1"/>
      <c r="B122" s="1"/>
      <c r="C122" s="1"/>
      <c r="D122" s="4"/>
      <c r="E122" s="46"/>
      <c r="F122" s="2"/>
      <c r="G122" s="2"/>
      <c r="H122" s="59" t="str">
        <f t="shared" si="4"/>
        <v/>
      </c>
      <c r="I122" s="2"/>
      <c r="J122" s="5" t="str">
        <f t="shared" si="5"/>
        <v/>
      </c>
      <c r="K122" s="98"/>
      <c r="L122" s="99"/>
      <c r="M122" s="100"/>
    </row>
    <row r="123" spans="1:13" ht="30" customHeight="1" thickTop="1" thickBot="1">
      <c r="A123" s="1"/>
      <c r="B123" s="1"/>
      <c r="C123" s="1"/>
      <c r="D123" s="4"/>
      <c r="E123" s="46"/>
      <c r="F123" s="2"/>
      <c r="G123" s="2"/>
      <c r="H123" s="59" t="str">
        <f t="shared" si="4"/>
        <v/>
      </c>
      <c r="I123" s="2"/>
      <c r="J123" s="5" t="str">
        <f t="shared" si="5"/>
        <v/>
      </c>
      <c r="K123" s="98"/>
      <c r="L123" s="99"/>
      <c r="M123" s="100"/>
    </row>
    <row r="124" spans="1:13" ht="30" customHeight="1" thickTop="1" thickBot="1">
      <c r="A124" s="1"/>
      <c r="B124" s="1"/>
      <c r="C124" s="1"/>
      <c r="D124" s="4"/>
      <c r="E124" s="46"/>
      <c r="F124" s="2"/>
      <c r="G124" s="2"/>
      <c r="H124" s="59" t="str">
        <f t="shared" si="4"/>
        <v/>
      </c>
      <c r="I124" s="2"/>
      <c r="J124" s="5" t="str">
        <f t="shared" si="5"/>
        <v/>
      </c>
      <c r="K124" s="98"/>
      <c r="L124" s="99"/>
      <c r="M124" s="100"/>
    </row>
    <row r="125" spans="1:13" ht="30" customHeight="1" thickTop="1" thickBot="1">
      <c r="A125" s="1"/>
      <c r="B125" s="1"/>
      <c r="C125" s="1"/>
      <c r="D125" s="4"/>
      <c r="E125" s="46"/>
      <c r="F125" s="2"/>
      <c r="G125" s="2"/>
      <c r="H125" s="59" t="str">
        <f t="shared" si="4"/>
        <v/>
      </c>
      <c r="I125" s="2"/>
      <c r="J125" s="5" t="str">
        <f t="shared" si="5"/>
        <v/>
      </c>
      <c r="K125" s="98"/>
      <c r="L125" s="99"/>
      <c r="M125" s="100"/>
    </row>
    <row r="126" spans="1:13" ht="30" customHeight="1" thickTop="1" thickBot="1">
      <c r="A126" s="1"/>
      <c r="B126" s="1"/>
      <c r="C126" s="1"/>
      <c r="D126" s="4"/>
      <c r="E126" s="46"/>
      <c r="F126" s="2"/>
      <c r="G126" s="2"/>
      <c r="H126" s="59" t="str">
        <f t="shared" si="4"/>
        <v/>
      </c>
      <c r="I126" s="2"/>
      <c r="J126" s="5" t="str">
        <f t="shared" si="5"/>
        <v/>
      </c>
      <c r="K126" s="98"/>
      <c r="L126" s="99"/>
      <c r="M126" s="100"/>
    </row>
    <row r="127" spans="1:13" ht="30" customHeight="1" thickTop="1" thickBot="1">
      <c r="A127" s="1"/>
      <c r="B127" s="1"/>
      <c r="C127" s="1"/>
      <c r="D127" s="4"/>
      <c r="E127" s="46"/>
      <c r="F127" s="2"/>
      <c r="G127" s="2"/>
      <c r="H127" s="59" t="str">
        <f t="shared" si="4"/>
        <v/>
      </c>
      <c r="I127" s="2"/>
      <c r="J127" s="5" t="str">
        <f t="shared" si="5"/>
        <v/>
      </c>
      <c r="K127" s="98"/>
      <c r="L127" s="99"/>
      <c r="M127" s="100"/>
    </row>
    <row r="128" spans="1:13" ht="30" customHeight="1" thickTop="1" thickBot="1">
      <c r="A128" s="1"/>
      <c r="B128" s="1"/>
      <c r="C128" s="1"/>
      <c r="D128" s="4"/>
      <c r="E128" s="46"/>
      <c r="F128" s="2"/>
      <c r="G128" s="2"/>
      <c r="H128" s="59" t="str">
        <f t="shared" si="4"/>
        <v/>
      </c>
      <c r="I128" s="2"/>
      <c r="J128" s="5" t="str">
        <f t="shared" si="5"/>
        <v/>
      </c>
      <c r="K128" s="98"/>
      <c r="L128" s="99"/>
      <c r="M128" s="100"/>
    </row>
    <row r="129" spans="1:13" ht="30" customHeight="1" thickTop="1" thickBot="1">
      <c r="A129" s="1"/>
      <c r="B129" s="1"/>
      <c r="C129" s="1"/>
      <c r="D129" s="4"/>
      <c r="E129" s="46"/>
      <c r="F129" s="2"/>
      <c r="G129" s="2"/>
      <c r="H129" s="59" t="str">
        <f t="shared" si="4"/>
        <v/>
      </c>
      <c r="I129" s="2"/>
      <c r="J129" s="5" t="str">
        <f t="shared" si="5"/>
        <v/>
      </c>
      <c r="K129" s="98"/>
      <c r="L129" s="99"/>
      <c r="M129" s="100"/>
    </row>
    <row r="130" spans="1:13" ht="30" customHeight="1" thickTop="1" thickBot="1">
      <c r="A130" s="1"/>
      <c r="B130" s="1"/>
      <c r="C130" s="1"/>
      <c r="D130" s="4"/>
      <c r="E130" s="46"/>
      <c r="F130" s="2"/>
      <c r="G130" s="2"/>
      <c r="H130" s="59" t="str">
        <f t="shared" si="4"/>
        <v/>
      </c>
      <c r="I130" s="2"/>
      <c r="J130" s="5" t="str">
        <f t="shared" si="5"/>
        <v/>
      </c>
      <c r="K130" s="98"/>
      <c r="L130" s="99"/>
      <c r="M130" s="100"/>
    </row>
    <row r="131" spans="1:13" ht="30" customHeight="1" thickTop="1" thickBot="1">
      <c r="A131" s="1"/>
      <c r="B131" s="1"/>
      <c r="C131" s="1"/>
      <c r="D131" s="4"/>
      <c r="E131" s="46"/>
      <c r="F131" s="2"/>
      <c r="G131" s="2"/>
      <c r="H131" s="59" t="str">
        <f t="shared" si="4"/>
        <v/>
      </c>
      <c r="I131" s="2"/>
      <c r="J131" s="5" t="str">
        <f t="shared" si="5"/>
        <v/>
      </c>
      <c r="K131" s="98"/>
      <c r="L131" s="99"/>
      <c r="M131" s="100"/>
    </row>
    <row r="132" spans="1:13" ht="30" customHeight="1" thickTop="1" thickBot="1">
      <c r="A132" s="1"/>
      <c r="B132" s="1"/>
      <c r="C132" s="1"/>
      <c r="D132" s="4"/>
      <c r="E132" s="46"/>
      <c r="F132" s="2"/>
      <c r="G132" s="2"/>
      <c r="H132" s="59" t="str">
        <f t="shared" si="4"/>
        <v/>
      </c>
      <c r="I132" s="2"/>
      <c r="J132" s="5" t="str">
        <f t="shared" si="5"/>
        <v/>
      </c>
      <c r="K132" s="98"/>
      <c r="L132" s="99"/>
      <c r="M132" s="100"/>
    </row>
    <row r="133" spans="1:13" ht="30" customHeight="1" thickTop="1" thickBot="1">
      <c r="A133" s="1"/>
      <c r="B133" s="1"/>
      <c r="C133" s="1"/>
      <c r="D133" s="4"/>
      <c r="E133" s="46"/>
      <c r="F133" s="2"/>
      <c r="G133" s="2"/>
      <c r="H133" s="59" t="str">
        <f t="shared" si="4"/>
        <v/>
      </c>
      <c r="I133" s="2"/>
      <c r="J133" s="5" t="str">
        <f t="shared" ref="J133:J164" si="6">IF(AND(ISNUMBER(I133),ISNUMBER(E133)),I133-E133,"")</f>
        <v/>
      </c>
      <c r="K133" s="98"/>
      <c r="L133" s="99"/>
      <c r="M133" s="100"/>
    </row>
    <row r="134" spans="1:13" ht="30" customHeight="1" thickTop="1" thickBot="1">
      <c r="A134" s="1"/>
      <c r="B134" s="1"/>
      <c r="C134" s="1"/>
      <c r="D134" s="4"/>
      <c r="E134" s="46"/>
      <c r="F134" s="2"/>
      <c r="G134" s="2"/>
      <c r="H134" s="59" t="str">
        <f t="shared" ref="H134:H164" si="7">IF(AND(ISNUMBER(G134),ISNUMBER(E134)),G134-E134,"")</f>
        <v/>
      </c>
      <c r="I134" s="2"/>
      <c r="J134" s="5" t="str">
        <f t="shared" si="6"/>
        <v/>
      </c>
      <c r="K134" s="98"/>
      <c r="L134" s="99"/>
      <c r="M134" s="100"/>
    </row>
    <row r="135" spans="1:13" ht="30" customHeight="1" thickTop="1" thickBot="1">
      <c r="A135" s="1"/>
      <c r="B135" s="1"/>
      <c r="C135" s="1"/>
      <c r="D135" s="4"/>
      <c r="E135" s="46"/>
      <c r="F135" s="2"/>
      <c r="G135" s="2"/>
      <c r="H135" s="59" t="str">
        <f t="shared" si="7"/>
        <v/>
      </c>
      <c r="I135" s="2"/>
      <c r="J135" s="5" t="str">
        <f t="shared" si="6"/>
        <v/>
      </c>
      <c r="K135" s="98"/>
      <c r="L135" s="99"/>
      <c r="M135" s="100"/>
    </row>
    <row r="136" spans="1:13" ht="30" customHeight="1" thickTop="1" thickBot="1">
      <c r="A136" s="1"/>
      <c r="B136" s="1"/>
      <c r="C136" s="1"/>
      <c r="D136" s="4"/>
      <c r="E136" s="46"/>
      <c r="F136" s="2"/>
      <c r="G136" s="2"/>
      <c r="H136" s="59" t="str">
        <f t="shared" si="7"/>
        <v/>
      </c>
      <c r="I136" s="2"/>
      <c r="J136" s="5" t="str">
        <f t="shared" si="6"/>
        <v/>
      </c>
      <c r="K136" s="98"/>
      <c r="L136" s="99"/>
      <c r="M136" s="100"/>
    </row>
    <row r="137" spans="1:13" ht="30" customHeight="1" thickTop="1" thickBot="1">
      <c r="A137" s="1"/>
      <c r="B137" s="1"/>
      <c r="C137" s="1"/>
      <c r="D137" s="4"/>
      <c r="E137" s="46"/>
      <c r="F137" s="2"/>
      <c r="G137" s="2"/>
      <c r="H137" s="59" t="str">
        <f t="shared" si="7"/>
        <v/>
      </c>
      <c r="I137" s="2"/>
      <c r="J137" s="5" t="str">
        <f t="shared" si="6"/>
        <v/>
      </c>
      <c r="K137" s="98"/>
      <c r="L137" s="99"/>
      <c r="M137" s="100"/>
    </row>
    <row r="138" spans="1:13" ht="30" customHeight="1" thickTop="1" thickBot="1">
      <c r="A138" s="1"/>
      <c r="B138" s="1"/>
      <c r="C138" s="1"/>
      <c r="D138" s="4"/>
      <c r="E138" s="46"/>
      <c r="F138" s="2"/>
      <c r="G138" s="2"/>
      <c r="H138" s="59" t="str">
        <f t="shared" si="7"/>
        <v/>
      </c>
      <c r="I138" s="2"/>
      <c r="J138" s="5" t="str">
        <f t="shared" si="6"/>
        <v/>
      </c>
      <c r="K138" s="98"/>
      <c r="L138" s="99"/>
      <c r="M138" s="100"/>
    </row>
    <row r="139" spans="1:13" ht="30" customHeight="1" thickTop="1" thickBot="1">
      <c r="A139" s="1"/>
      <c r="B139" s="1"/>
      <c r="C139" s="1"/>
      <c r="D139" s="4"/>
      <c r="E139" s="46"/>
      <c r="F139" s="2"/>
      <c r="G139" s="2"/>
      <c r="H139" s="59" t="str">
        <f t="shared" si="7"/>
        <v/>
      </c>
      <c r="I139" s="2"/>
      <c r="J139" s="5" t="str">
        <f t="shared" si="6"/>
        <v/>
      </c>
      <c r="K139" s="98"/>
      <c r="L139" s="99"/>
      <c r="M139" s="100"/>
    </row>
    <row r="140" spans="1:13" ht="30" customHeight="1" thickTop="1" thickBot="1">
      <c r="A140" s="1"/>
      <c r="B140" s="1"/>
      <c r="C140" s="1"/>
      <c r="D140" s="4"/>
      <c r="E140" s="46"/>
      <c r="F140" s="2"/>
      <c r="G140" s="2"/>
      <c r="H140" s="59" t="str">
        <f t="shared" si="7"/>
        <v/>
      </c>
      <c r="I140" s="2"/>
      <c r="J140" s="5" t="str">
        <f t="shared" si="6"/>
        <v/>
      </c>
      <c r="K140" s="98"/>
      <c r="L140" s="99"/>
      <c r="M140" s="100"/>
    </row>
    <row r="141" spans="1:13" ht="30" customHeight="1" thickTop="1" thickBot="1">
      <c r="A141" s="1"/>
      <c r="B141" s="1"/>
      <c r="C141" s="1"/>
      <c r="D141" s="4"/>
      <c r="E141" s="46"/>
      <c r="F141" s="2"/>
      <c r="G141" s="2"/>
      <c r="H141" s="59" t="str">
        <f t="shared" si="7"/>
        <v/>
      </c>
      <c r="I141" s="2"/>
      <c r="J141" s="5" t="str">
        <f t="shared" si="6"/>
        <v/>
      </c>
      <c r="K141" s="98"/>
      <c r="L141" s="99"/>
      <c r="M141" s="100"/>
    </row>
    <row r="142" spans="1:13" ht="30" customHeight="1" thickTop="1" thickBot="1">
      <c r="A142" s="1"/>
      <c r="B142" s="1"/>
      <c r="C142" s="1"/>
      <c r="D142" s="4"/>
      <c r="E142" s="46"/>
      <c r="F142" s="2"/>
      <c r="G142" s="2"/>
      <c r="H142" s="59" t="str">
        <f t="shared" si="7"/>
        <v/>
      </c>
      <c r="I142" s="2"/>
      <c r="J142" s="5" t="str">
        <f t="shared" si="6"/>
        <v/>
      </c>
      <c r="K142" s="98"/>
      <c r="L142" s="99"/>
      <c r="M142" s="100"/>
    </row>
    <row r="143" spans="1:13" ht="30" customHeight="1" thickTop="1" thickBot="1">
      <c r="A143" s="1"/>
      <c r="B143" s="1"/>
      <c r="C143" s="1"/>
      <c r="D143" s="4"/>
      <c r="E143" s="46"/>
      <c r="F143" s="2"/>
      <c r="G143" s="2"/>
      <c r="H143" s="59" t="str">
        <f t="shared" si="7"/>
        <v/>
      </c>
      <c r="I143" s="2"/>
      <c r="J143" s="5" t="str">
        <f t="shared" si="6"/>
        <v/>
      </c>
      <c r="K143" s="98"/>
      <c r="L143" s="99"/>
      <c r="M143" s="100"/>
    </row>
    <row r="144" spans="1:13" ht="30" customHeight="1" thickTop="1" thickBot="1">
      <c r="A144" s="1"/>
      <c r="B144" s="1"/>
      <c r="C144" s="1"/>
      <c r="D144" s="4"/>
      <c r="E144" s="46"/>
      <c r="F144" s="2"/>
      <c r="G144" s="2"/>
      <c r="H144" s="59" t="str">
        <f t="shared" si="7"/>
        <v/>
      </c>
      <c r="I144" s="2"/>
      <c r="J144" s="5" t="str">
        <f t="shared" si="6"/>
        <v/>
      </c>
      <c r="K144" s="98"/>
      <c r="L144" s="99"/>
      <c r="M144" s="100"/>
    </row>
    <row r="145" spans="1:13" ht="30" customHeight="1" thickTop="1" thickBot="1">
      <c r="A145" s="1"/>
      <c r="B145" s="1"/>
      <c r="C145" s="1"/>
      <c r="D145" s="4"/>
      <c r="E145" s="46"/>
      <c r="F145" s="2"/>
      <c r="G145" s="2"/>
      <c r="H145" s="59" t="str">
        <f t="shared" si="7"/>
        <v/>
      </c>
      <c r="I145" s="2"/>
      <c r="J145" s="5" t="str">
        <f t="shared" si="6"/>
        <v/>
      </c>
      <c r="K145" s="98"/>
      <c r="L145" s="99"/>
      <c r="M145" s="100"/>
    </row>
    <row r="146" spans="1:13" ht="30" customHeight="1" thickTop="1" thickBot="1">
      <c r="A146" s="1"/>
      <c r="B146" s="1"/>
      <c r="C146" s="1"/>
      <c r="D146" s="4"/>
      <c r="E146" s="46"/>
      <c r="F146" s="2"/>
      <c r="G146" s="2"/>
      <c r="H146" s="59" t="str">
        <f t="shared" si="7"/>
        <v/>
      </c>
      <c r="I146" s="2"/>
      <c r="J146" s="5" t="str">
        <f t="shared" si="6"/>
        <v/>
      </c>
      <c r="K146" s="98"/>
      <c r="L146" s="99"/>
      <c r="M146" s="100"/>
    </row>
    <row r="147" spans="1:13" ht="30" customHeight="1" thickTop="1" thickBot="1">
      <c r="A147" s="1"/>
      <c r="B147" s="1"/>
      <c r="C147" s="1"/>
      <c r="D147" s="4"/>
      <c r="E147" s="46"/>
      <c r="F147" s="2"/>
      <c r="G147" s="2"/>
      <c r="H147" s="59" t="str">
        <f t="shared" si="7"/>
        <v/>
      </c>
      <c r="I147" s="2"/>
      <c r="J147" s="5" t="str">
        <f t="shared" si="6"/>
        <v/>
      </c>
      <c r="K147" s="98"/>
      <c r="L147" s="99"/>
      <c r="M147" s="100"/>
    </row>
    <row r="148" spans="1:13" ht="30" customHeight="1" thickTop="1" thickBot="1">
      <c r="A148" s="1"/>
      <c r="B148" s="1"/>
      <c r="C148" s="1"/>
      <c r="D148" s="4"/>
      <c r="E148" s="46"/>
      <c r="F148" s="2"/>
      <c r="G148" s="2"/>
      <c r="H148" s="59" t="str">
        <f t="shared" si="7"/>
        <v/>
      </c>
      <c r="I148" s="2"/>
      <c r="J148" s="5" t="str">
        <f t="shared" si="6"/>
        <v/>
      </c>
      <c r="K148" s="98"/>
      <c r="L148" s="99"/>
      <c r="M148" s="100"/>
    </row>
    <row r="149" spans="1:13" ht="30" customHeight="1" thickTop="1" thickBot="1">
      <c r="A149" s="1"/>
      <c r="B149" s="1"/>
      <c r="C149" s="1"/>
      <c r="D149" s="4"/>
      <c r="E149" s="46"/>
      <c r="F149" s="2"/>
      <c r="G149" s="2"/>
      <c r="H149" s="59" t="str">
        <f t="shared" si="7"/>
        <v/>
      </c>
      <c r="I149" s="2"/>
      <c r="J149" s="5" t="str">
        <f t="shared" si="6"/>
        <v/>
      </c>
      <c r="K149" s="98"/>
      <c r="L149" s="99"/>
      <c r="M149" s="100"/>
    </row>
    <row r="150" spans="1:13" ht="30" customHeight="1" thickTop="1" thickBot="1">
      <c r="A150" s="1"/>
      <c r="B150" s="1"/>
      <c r="C150" s="1"/>
      <c r="D150" s="4"/>
      <c r="E150" s="46"/>
      <c r="F150" s="2"/>
      <c r="G150" s="2"/>
      <c r="H150" s="59" t="str">
        <f t="shared" si="7"/>
        <v/>
      </c>
      <c r="I150" s="2"/>
      <c r="J150" s="5" t="str">
        <f t="shared" si="6"/>
        <v/>
      </c>
      <c r="K150" s="98"/>
      <c r="L150" s="99"/>
      <c r="M150" s="100"/>
    </row>
    <row r="151" spans="1:13" ht="30" customHeight="1" thickTop="1" thickBot="1">
      <c r="A151" s="1"/>
      <c r="B151" s="1"/>
      <c r="C151" s="1"/>
      <c r="D151" s="4"/>
      <c r="E151" s="46"/>
      <c r="F151" s="2"/>
      <c r="G151" s="2"/>
      <c r="H151" s="59" t="str">
        <f t="shared" si="7"/>
        <v/>
      </c>
      <c r="I151" s="2"/>
      <c r="J151" s="5" t="str">
        <f t="shared" si="6"/>
        <v/>
      </c>
      <c r="K151" s="98"/>
      <c r="L151" s="99"/>
      <c r="M151" s="100"/>
    </row>
    <row r="152" spans="1:13" ht="30" customHeight="1" thickTop="1" thickBot="1">
      <c r="A152" s="1"/>
      <c r="B152" s="1"/>
      <c r="C152" s="1"/>
      <c r="D152" s="4"/>
      <c r="E152" s="46"/>
      <c r="F152" s="2"/>
      <c r="G152" s="2"/>
      <c r="H152" s="59" t="str">
        <f t="shared" si="7"/>
        <v/>
      </c>
      <c r="I152" s="2"/>
      <c r="J152" s="5" t="str">
        <f t="shared" si="6"/>
        <v/>
      </c>
      <c r="K152" s="98"/>
      <c r="L152" s="99"/>
      <c r="M152" s="100"/>
    </row>
    <row r="153" spans="1:13" ht="30" customHeight="1" thickTop="1" thickBot="1">
      <c r="A153" s="1"/>
      <c r="B153" s="1"/>
      <c r="C153" s="1"/>
      <c r="D153" s="4"/>
      <c r="E153" s="46"/>
      <c r="F153" s="2"/>
      <c r="G153" s="2"/>
      <c r="H153" s="59" t="str">
        <f t="shared" si="7"/>
        <v/>
      </c>
      <c r="I153" s="2"/>
      <c r="J153" s="5" t="str">
        <f t="shared" si="6"/>
        <v/>
      </c>
      <c r="K153" s="98"/>
      <c r="L153" s="99"/>
      <c r="M153" s="100"/>
    </row>
    <row r="154" spans="1:13" ht="30" customHeight="1" thickTop="1" thickBot="1">
      <c r="A154" s="1"/>
      <c r="B154" s="1"/>
      <c r="C154" s="1"/>
      <c r="D154" s="4"/>
      <c r="E154" s="46"/>
      <c r="F154" s="2"/>
      <c r="G154" s="2"/>
      <c r="H154" s="59" t="str">
        <f t="shared" si="7"/>
        <v/>
      </c>
      <c r="I154" s="2"/>
      <c r="J154" s="5" t="str">
        <f t="shared" si="6"/>
        <v/>
      </c>
      <c r="K154" s="98"/>
      <c r="L154" s="99"/>
      <c r="M154" s="100"/>
    </row>
    <row r="155" spans="1:13" ht="30" customHeight="1" thickTop="1" thickBot="1">
      <c r="A155" s="1"/>
      <c r="B155" s="1"/>
      <c r="C155" s="1"/>
      <c r="D155" s="4"/>
      <c r="E155" s="46"/>
      <c r="F155" s="2"/>
      <c r="G155" s="2"/>
      <c r="H155" s="59" t="str">
        <f t="shared" si="7"/>
        <v/>
      </c>
      <c r="I155" s="2"/>
      <c r="J155" s="5" t="str">
        <f t="shared" si="6"/>
        <v/>
      </c>
      <c r="K155" s="98"/>
      <c r="L155" s="99"/>
      <c r="M155" s="100"/>
    </row>
    <row r="156" spans="1:13" ht="30" customHeight="1" thickTop="1" thickBot="1">
      <c r="A156" s="1"/>
      <c r="B156" s="1"/>
      <c r="C156" s="1"/>
      <c r="D156" s="4"/>
      <c r="E156" s="46"/>
      <c r="F156" s="2"/>
      <c r="G156" s="2"/>
      <c r="H156" s="59" t="str">
        <f t="shared" si="7"/>
        <v/>
      </c>
      <c r="I156" s="2"/>
      <c r="J156" s="5" t="str">
        <f t="shared" si="6"/>
        <v/>
      </c>
      <c r="K156" s="98"/>
      <c r="L156" s="99"/>
      <c r="M156" s="100"/>
    </row>
    <row r="157" spans="1:13" ht="30" customHeight="1" thickTop="1" thickBot="1">
      <c r="A157" s="1"/>
      <c r="B157" s="1"/>
      <c r="C157" s="1"/>
      <c r="D157" s="4"/>
      <c r="E157" s="46"/>
      <c r="F157" s="2"/>
      <c r="G157" s="2"/>
      <c r="H157" s="59" t="str">
        <f t="shared" si="7"/>
        <v/>
      </c>
      <c r="I157" s="2"/>
      <c r="J157" s="5" t="str">
        <f t="shared" si="6"/>
        <v/>
      </c>
      <c r="K157" s="98"/>
      <c r="L157" s="99"/>
      <c r="M157" s="100"/>
    </row>
    <row r="158" spans="1:13" ht="30" customHeight="1" thickTop="1" thickBot="1">
      <c r="A158" s="1"/>
      <c r="B158" s="1"/>
      <c r="C158" s="1"/>
      <c r="D158" s="4"/>
      <c r="E158" s="46"/>
      <c r="F158" s="2"/>
      <c r="G158" s="2"/>
      <c r="H158" s="59" t="str">
        <f t="shared" si="7"/>
        <v/>
      </c>
      <c r="I158" s="2"/>
      <c r="J158" s="5" t="str">
        <f t="shared" si="6"/>
        <v/>
      </c>
      <c r="K158" s="98"/>
      <c r="L158" s="99"/>
      <c r="M158" s="100"/>
    </row>
    <row r="159" spans="1:13" ht="30" customHeight="1" thickTop="1" thickBot="1">
      <c r="A159" s="1"/>
      <c r="B159" s="1"/>
      <c r="C159" s="1"/>
      <c r="D159" s="4"/>
      <c r="E159" s="46"/>
      <c r="F159" s="2"/>
      <c r="G159" s="2"/>
      <c r="H159" s="59" t="str">
        <f t="shared" si="7"/>
        <v/>
      </c>
      <c r="I159" s="2"/>
      <c r="J159" s="5" t="str">
        <f t="shared" si="6"/>
        <v/>
      </c>
      <c r="K159" s="98"/>
      <c r="L159" s="99"/>
      <c r="M159" s="100"/>
    </row>
    <row r="160" spans="1:13" ht="30" customHeight="1" thickTop="1" thickBot="1">
      <c r="A160" s="1"/>
      <c r="B160" s="1"/>
      <c r="C160" s="1"/>
      <c r="D160" s="4"/>
      <c r="E160" s="46"/>
      <c r="F160" s="2"/>
      <c r="G160" s="2"/>
      <c r="H160" s="59" t="str">
        <f t="shared" si="7"/>
        <v/>
      </c>
      <c r="I160" s="2"/>
      <c r="J160" s="5" t="str">
        <f t="shared" si="6"/>
        <v/>
      </c>
      <c r="K160" s="98"/>
      <c r="L160" s="99"/>
      <c r="M160" s="100"/>
    </row>
    <row r="161" spans="1:13" ht="30" customHeight="1" thickTop="1" thickBot="1">
      <c r="A161" s="1"/>
      <c r="B161" s="1"/>
      <c r="C161" s="1"/>
      <c r="D161" s="4"/>
      <c r="E161" s="46"/>
      <c r="F161" s="2"/>
      <c r="G161" s="2"/>
      <c r="H161" s="59" t="str">
        <f t="shared" si="7"/>
        <v/>
      </c>
      <c r="I161" s="2"/>
      <c r="J161" s="5" t="str">
        <f t="shared" si="6"/>
        <v/>
      </c>
      <c r="K161" s="98"/>
      <c r="L161" s="99"/>
      <c r="M161" s="100"/>
    </row>
    <row r="162" spans="1:13" ht="30" customHeight="1" thickTop="1" thickBot="1">
      <c r="A162" s="1"/>
      <c r="B162" s="1"/>
      <c r="C162" s="1"/>
      <c r="D162" s="4"/>
      <c r="E162" s="46"/>
      <c r="F162" s="2"/>
      <c r="G162" s="2"/>
      <c r="H162" s="59" t="str">
        <f t="shared" si="7"/>
        <v/>
      </c>
      <c r="I162" s="2"/>
      <c r="J162" s="5" t="str">
        <f t="shared" si="6"/>
        <v/>
      </c>
      <c r="K162" s="98"/>
      <c r="L162" s="99"/>
      <c r="M162" s="100"/>
    </row>
    <row r="163" spans="1:13" ht="30" customHeight="1" thickTop="1" thickBot="1">
      <c r="A163" s="1"/>
      <c r="B163" s="1"/>
      <c r="C163" s="1"/>
      <c r="D163" s="4"/>
      <c r="E163" s="46"/>
      <c r="F163" s="2"/>
      <c r="G163" s="2"/>
      <c r="H163" s="59" t="str">
        <f t="shared" si="7"/>
        <v/>
      </c>
      <c r="I163" s="2"/>
      <c r="J163" s="5" t="str">
        <f t="shared" si="6"/>
        <v/>
      </c>
      <c r="K163" s="98"/>
      <c r="L163" s="99"/>
      <c r="M163" s="100"/>
    </row>
    <row r="164" spans="1:13" ht="30" customHeight="1" thickTop="1" thickBot="1">
      <c r="A164" s="1"/>
      <c r="B164" s="1"/>
      <c r="C164" s="1"/>
      <c r="D164" s="4"/>
      <c r="E164" s="46"/>
      <c r="F164" s="2"/>
      <c r="G164" s="2"/>
      <c r="H164" s="59" t="str">
        <f t="shared" si="7"/>
        <v/>
      </c>
      <c r="I164" s="2"/>
      <c r="J164" s="5" t="str">
        <f t="shared" si="6"/>
        <v/>
      </c>
      <c r="K164" s="98"/>
      <c r="L164" s="99"/>
      <c r="M164" s="100"/>
    </row>
    <row r="165" spans="1:13" ht="15.75" thickTop="1"/>
  </sheetData>
  <mergeCells count="174">
    <mergeCell ref="K163:M163"/>
    <mergeCell ref="K164:M164"/>
    <mergeCell ref="G3:G4"/>
    <mergeCell ref="H3:H4"/>
    <mergeCell ref="K158:M158"/>
    <mergeCell ref="K159:M159"/>
    <mergeCell ref="K160:M160"/>
    <mergeCell ref="K161:M161"/>
    <mergeCell ref="K162:M162"/>
    <mergeCell ref="K153:M153"/>
    <mergeCell ref="K154:M154"/>
    <mergeCell ref="K155:M155"/>
    <mergeCell ref="K156:M156"/>
    <mergeCell ref="K157:M157"/>
    <mergeCell ref="K148:M148"/>
    <mergeCell ref="K149:M149"/>
    <mergeCell ref="K150:M150"/>
    <mergeCell ref="K151:M151"/>
    <mergeCell ref="K152:M152"/>
    <mergeCell ref="K143:M143"/>
    <mergeCell ref="K144:M144"/>
    <mergeCell ref="K145:M145"/>
    <mergeCell ref="K146:M146"/>
    <mergeCell ref="K147:M147"/>
    <mergeCell ref="K138:M138"/>
    <mergeCell ref="K139:M139"/>
    <mergeCell ref="K140:M140"/>
    <mergeCell ref="K141:M141"/>
    <mergeCell ref="K142:M142"/>
    <mergeCell ref="K133:M133"/>
    <mergeCell ref="K134:M134"/>
    <mergeCell ref="K135:M135"/>
    <mergeCell ref="K136:M136"/>
    <mergeCell ref="K137:M137"/>
    <mergeCell ref="K128:M128"/>
    <mergeCell ref="K129:M129"/>
    <mergeCell ref="K130:M130"/>
    <mergeCell ref="K131:M131"/>
    <mergeCell ref="K132:M132"/>
    <mergeCell ref="K123:M123"/>
    <mergeCell ref="K124:M124"/>
    <mergeCell ref="K125:M125"/>
    <mergeCell ref="K126:M126"/>
    <mergeCell ref="K127:M127"/>
    <mergeCell ref="K118:M118"/>
    <mergeCell ref="K119:M119"/>
    <mergeCell ref="K120:M120"/>
    <mergeCell ref="K121:M121"/>
    <mergeCell ref="K122:M122"/>
    <mergeCell ref="K113:M113"/>
    <mergeCell ref="K114:M114"/>
    <mergeCell ref="K115:M115"/>
    <mergeCell ref="K116:M116"/>
    <mergeCell ref="K117:M117"/>
    <mergeCell ref="K108:M108"/>
    <mergeCell ref="K109:M109"/>
    <mergeCell ref="K110:M110"/>
    <mergeCell ref="K111:M111"/>
    <mergeCell ref="K112:M112"/>
    <mergeCell ref="K103:M103"/>
    <mergeCell ref="K104:M104"/>
    <mergeCell ref="K105:M105"/>
    <mergeCell ref="K106:M106"/>
    <mergeCell ref="K107:M107"/>
    <mergeCell ref="K98:M98"/>
    <mergeCell ref="K99:M99"/>
    <mergeCell ref="K100:M100"/>
    <mergeCell ref="K101:M101"/>
    <mergeCell ref="K102:M102"/>
    <mergeCell ref="K93:M93"/>
    <mergeCell ref="K94:M94"/>
    <mergeCell ref="K95:M95"/>
    <mergeCell ref="K96:M96"/>
    <mergeCell ref="K97:M97"/>
    <mergeCell ref="K88:M88"/>
    <mergeCell ref="K89:M89"/>
    <mergeCell ref="K90:M90"/>
    <mergeCell ref="K91:M91"/>
    <mergeCell ref="K92:M92"/>
    <mergeCell ref="K83:M83"/>
    <mergeCell ref="K84:M84"/>
    <mergeCell ref="K85:M85"/>
    <mergeCell ref="K86:M86"/>
    <mergeCell ref="K87:M87"/>
    <mergeCell ref="K78:M78"/>
    <mergeCell ref="K79:M79"/>
    <mergeCell ref="K80:M80"/>
    <mergeCell ref="K81:M81"/>
    <mergeCell ref="K82:M82"/>
    <mergeCell ref="K73:M73"/>
    <mergeCell ref="K74:M74"/>
    <mergeCell ref="K75:M75"/>
    <mergeCell ref="K76:M76"/>
    <mergeCell ref="K77:M77"/>
    <mergeCell ref="K68:M68"/>
    <mergeCell ref="K69:M69"/>
    <mergeCell ref="K70:M70"/>
    <mergeCell ref="K71:M71"/>
    <mergeCell ref="K72:M72"/>
    <mergeCell ref="K63:M63"/>
    <mergeCell ref="K64:M64"/>
    <mergeCell ref="K65:M65"/>
    <mergeCell ref="K66:M66"/>
    <mergeCell ref="K67:M67"/>
    <mergeCell ref="K58:M58"/>
    <mergeCell ref="K59:M59"/>
    <mergeCell ref="K60:M60"/>
    <mergeCell ref="K61:M61"/>
    <mergeCell ref="K62:M62"/>
    <mergeCell ref="K53:M53"/>
    <mergeCell ref="K54:M54"/>
    <mergeCell ref="K55:M55"/>
    <mergeCell ref="K56:M56"/>
    <mergeCell ref="K57:M57"/>
    <mergeCell ref="K48:M48"/>
    <mergeCell ref="K49:M49"/>
    <mergeCell ref="K50:M50"/>
    <mergeCell ref="K51:M51"/>
    <mergeCell ref="K52:M52"/>
    <mergeCell ref="K43:M43"/>
    <mergeCell ref="K44:M44"/>
    <mergeCell ref="K45:M45"/>
    <mergeCell ref="K46:M46"/>
    <mergeCell ref="K47:M47"/>
    <mergeCell ref="K38:M38"/>
    <mergeCell ref="K39:M39"/>
    <mergeCell ref="K40:M40"/>
    <mergeCell ref="K41:M41"/>
    <mergeCell ref="K42:M42"/>
    <mergeCell ref="K33:M33"/>
    <mergeCell ref="K34:M34"/>
    <mergeCell ref="K35:M35"/>
    <mergeCell ref="K36:M36"/>
    <mergeCell ref="K37:M37"/>
    <mergeCell ref="K28:M28"/>
    <mergeCell ref="K29:M29"/>
    <mergeCell ref="K30:M30"/>
    <mergeCell ref="K31:M31"/>
    <mergeCell ref="K32:M32"/>
    <mergeCell ref="K23:M23"/>
    <mergeCell ref="K24:M24"/>
    <mergeCell ref="K25:M25"/>
    <mergeCell ref="K26:M26"/>
    <mergeCell ref="K27:M27"/>
    <mergeCell ref="K18:M18"/>
    <mergeCell ref="K19:M19"/>
    <mergeCell ref="K20:M20"/>
    <mergeCell ref="K21:M21"/>
    <mergeCell ref="K22:M22"/>
    <mergeCell ref="K13:M13"/>
    <mergeCell ref="K14:M14"/>
    <mergeCell ref="K15:M15"/>
    <mergeCell ref="K16:M16"/>
    <mergeCell ref="K17:M17"/>
    <mergeCell ref="K8:M8"/>
    <mergeCell ref="K9:M9"/>
    <mergeCell ref="K10:M10"/>
    <mergeCell ref="K11:M11"/>
    <mergeCell ref="K12:M12"/>
    <mergeCell ref="K2:M4"/>
    <mergeCell ref="K5:M5"/>
    <mergeCell ref="K6:M6"/>
    <mergeCell ref="K7:M7"/>
    <mergeCell ref="A1:J1"/>
    <mergeCell ref="A2:B2"/>
    <mergeCell ref="C2:I2"/>
    <mergeCell ref="A3:A4"/>
    <mergeCell ref="B3:B4"/>
    <mergeCell ref="C3:C4"/>
    <mergeCell ref="I3:I4"/>
    <mergeCell ref="D3:D4"/>
    <mergeCell ref="E3:E4"/>
    <mergeCell ref="F3:F4"/>
    <mergeCell ref="J2:J4"/>
  </mergeCells>
  <pageMargins left="0.7" right="0.7" top="0.75" bottom="0.75" header="0.3" footer="0.3"/>
  <pageSetup paperSize="9" orientation="landscape" r:id="rId1"/>
</worksheet>
</file>

<file path=xl/worksheets/sheet5.xml><?xml version="1.0" encoding="utf-8"?>
<worksheet xmlns="http://schemas.openxmlformats.org/spreadsheetml/2006/main" xmlns:r="http://schemas.openxmlformats.org/officeDocument/2006/relationships">
  <sheetPr codeName="Feuil7">
    <tabColor rgb="FFA50021"/>
  </sheetPr>
  <dimension ref="B1:J7"/>
  <sheetViews>
    <sheetView topLeftCell="A2" workbookViewId="0">
      <selection activeCell="D12" sqref="D12"/>
    </sheetView>
  </sheetViews>
  <sheetFormatPr baseColWidth="10" defaultRowHeight="15"/>
  <cols>
    <col min="1" max="1" width="9.42578125" style="16" customWidth="1"/>
    <col min="2" max="2" width="4" style="16" customWidth="1"/>
    <col min="3" max="3" width="10.140625" style="48" customWidth="1"/>
    <col min="4" max="5" width="6.7109375" style="16" customWidth="1"/>
    <col min="6" max="6" width="11.42578125" style="16"/>
    <col min="7" max="7" width="9.7109375" style="16" customWidth="1"/>
    <col min="8" max="8" width="4.140625" style="16" customWidth="1"/>
    <col min="9" max="9" width="6.7109375" style="16" customWidth="1"/>
    <col min="10" max="10" width="6.7109375" style="51" customWidth="1"/>
    <col min="11" max="15" width="6.7109375" style="16" customWidth="1"/>
    <col min="16" max="16384" width="11.42578125" style="16"/>
  </cols>
  <sheetData>
    <row r="1" spans="2:10" ht="15.75" thickBot="1"/>
    <row r="2" spans="2:10" ht="36" customHeight="1" thickBot="1">
      <c r="B2" s="144" t="s">
        <v>31</v>
      </c>
      <c r="C2" s="145"/>
      <c r="D2" s="145"/>
      <c r="E2" s="145"/>
      <c r="F2" s="145"/>
      <c r="G2" s="145"/>
      <c r="H2" s="145"/>
      <c r="I2" s="146"/>
      <c r="J2" s="151"/>
    </row>
    <row r="3" spans="2:10" ht="44.25" customHeight="1" thickBot="1">
      <c r="B3" s="112" t="s">
        <v>41</v>
      </c>
      <c r="C3" s="113"/>
      <c r="D3" s="147" t="s">
        <v>42</v>
      </c>
      <c r="E3" s="148"/>
      <c r="F3" s="149"/>
      <c r="G3" s="147" t="s">
        <v>43</v>
      </c>
      <c r="H3" s="148"/>
      <c r="I3" s="149"/>
      <c r="J3" s="152"/>
    </row>
    <row r="4" spans="2:10" ht="21" customHeight="1" thickBot="1">
      <c r="B4" s="114"/>
      <c r="C4" s="115"/>
      <c r="D4" s="49" t="s">
        <v>37</v>
      </c>
      <c r="E4" s="52" t="s">
        <v>38</v>
      </c>
      <c r="F4" s="50" t="s">
        <v>40</v>
      </c>
      <c r="G4" s="50" t="s">
        <v>37</v>
      </c>
      <c r="H4" s="50" t="s">
        <v>38</v>
      </c>
      <c r="I4" s="50" t="s">
        <v>40</v>
      </c>
      <c r="J4" s="153"/>
    </row>
    <row r="5" spans="2:10" ht="16.5" thickBot="1">
      <c r="B5" s="110" t="s">
        <v>28</v>
      </c>
      <c r="C5" s="111"/>
      <c r="D5" s="54">
        <f>AVERAGE(mm!Q:Q)</f>
        <v>3.0158730158730159E-2</v>
      </c>
      <c r="E5" s="55" t="e">
        <f>AVERAGE('import-export'!Q:Q)</f>
        <v>#DIV/0!</v>
      </c>
      <c r="F5" s="53" t="str">
        <f>IF(ISNUMBER('frais généraux'!Q:Q),AVERAGE( 'frais généraux'!Q:Q),"")</f>
        <v/>
      </c>
      <c r="G5" s="58">
        <f>AVERAGE(mm!R:R)</f>
        <v>3.4375</v>
      </c>
      <c r="H5" s="58" t="e">
        <f>AVERAGE('import-export'!R:R)</f>
        <v>#DIV/0!</v>
      </c>
      <c r="I5" s="58" t="str">
        <f>IF(ISNUMBER('frais généraux'!R:R),AVERAGE('frais généraux'!R:R),"")</f>
        <v/>
      </c>
      <c r="J5" s="150"/>
    </row>
    <row r="6" spans="2:10" ht="16.5" thickBot="1">
      <c r="B6" s="110" t="s">
        <v>29</v>
      </c>
      <c r="C6" s="111"/>
      <c r="D6" s="54">
        <f>MAX(mm!Q:Q)</f>
        <v>4.4444444444444446E-2</v>
      </c>
      <c r="E6" s="55">
        <f>MAX('import-export'!Q:Q)</f>
        <v>0</v>
      </c>
      <c r="F6" s="53" t="str">
        <f>IF(ISNUMBER('frais généraux'!Q:Q),MAX('frais généraux'!Q:Q),"")</f>
        <v/>
      </c>
      <c r="G6" s="58">
        <f>MAX(mm!R:R)</f>
        <v>10</v>
      </c>
      <c r="H6" s="58" t="str">
        <f>+IF(ISNUMBER('import-export'!R:R),MAX('import-export'!R:R),"")</f>
        <v/>
      </c>
      <c r="I6" s="58" t="str">
        <f>IF(ISNUMBER('frais généraux'!R:R),MAX('frais généraux'!R:R),"")</f>
        <v/>
      </c>
      <c r="J6" s="150"/>
    </row>
    <row r="7" spans="2:10" ht="16.5" thickBot="1">
      <c r="B7" s="110" t="s">
        <v>30</v>
      </c>
      <c r="C7" s="111"/>
      <c r="D7" s="54">
        <f>MIN(mm!Q:Q)</f>
        <v>2.2222222222222223E-2</v>
      </c>
      <c r="E7" s="55">
        <f>MIN('import-export'!Q:Q)</f>
        <v>0</v>
      </c>
      <c r="F7" s="53" t="str">
        <f>IF(ISNUMBER('frais généraux'!Q:Q),MIN('frais généraux'!Q:Q),"")</f>
        <v/>
      </c>
      <c r="G7" s="58">
        <f>MIN(mm!R:R)</f>
        <v>1</v>
      </c>
      <c r="H7" s="58" t="str">
        <f>IF(ISNUMBER('import-export'!R:R),MIN('import-export'!R:R),"")</f>
        <v/>
      </c>
      <c r="I7" s="58" t="str">
        <f>IF(ISNUMBER('frais généraux'!R:R),MIN('frais généraux'!R:R),"")</f>
        <v/>
      </c>
      <c r="J7" s="150"/>
    </row>
  </sheetData>
  <mergeCells count="7">
    <mergeCell ref="B2:I2"/>
    <mergeCell ref="B5:C5"/>
    <mergeCell ref="B6:C6"/>
    <mergeCell ref="B7:C7"/>
    <mergeCell ref="D3:F3"/>
    <mergeCell ref="G3:I3"/>
    <mergeCell ref="B3:C4"/>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dimension ref="A1:M22"/>
  <sheetViews>
    <sheetView tabSelected="1" workbookViewId="0">
      <selection activeCell="B8" sqref="B8:M8"/>
    </sheetView>
  </sheetViews>
  <sheetFormatPr baseColWidth="10" defaultRowHeight="15"/>
  <sheetData>
    <row r="1" spans="1:13" ht="15.75" thickBot="1"/>
    <row r="2" spans="1:13" ht="15.75" thickBot="1">
      <c r="B2" s="141" t="s">
        <v>151</v>
      </c>
      <c r="C2" s="142"/>
      <c r="D2" s="142"/>
      <c r="E2" s="143"/>
      <c r="F2" s="141" t="s">
        <v>149</v>
      </c>
      <c r="G2" s="142"/>
      <c r="H2" s="142"/>
      <c r="I2" s="143"/>
      <c r="J2" s="141" t="s">
        <v>150</v>
      </c>
      <c r="K2" s="142"/>
      <c r="L2" s="142"/>
      <c r="M2" s="143"/>
    </row>
    <row r="3" spans="1:13">
      <c r="B3" s="239" t="s">
        <v>145</v>
      </c>
      <c r="C3" s="240" t="s">
        <v>146</v>
      </c>
      <c r="D3" s="240" t="s">
        <v>147</v>
      </c>
      <c r="E3" s="241" t="s">
        <v>148</v>
      </c>
      <c r="F3" s="239" t="s">
        <v>145</v>
      </c>
      <c r="G3" s="240" t="s">
        <v>146</v>
      </c>
      <c r="H3" s="240" t="s">
        <v>147</v>
      </c>
      <c r="I3" s="241" t="s">
        <v>148</v>
      </c>
      <c r="J3" s="239" t="s">
        <v>145</v>
      </c>
      <c r="K3" s="240" t="s">
        <v>146</v>
      </c>
      <c r="L3" s="240" t="s">
        <v>147</v>
      </c>
      <c r="M3" s="241" t="s">
        <v>148</v>
      </c>
    </row>
    <row r="4" spans="1:13" ht="16.5" thickBot="1">
      <c r="A4" s="242" t="s">
        <v>152</v>
      </c>
      <c r="B4" s="244" t="str">
        <f>IF(ISNUMBER('import-export'!J:J),AVERAGE('import-export'!J:J),"")</f>
        <v/>
      </c>
      <c r="C4" s="245" t="str">
        <f>IF(ISNUMBER('import-export'!W:W),AVERAGE('import-export'!W:W),"")</f>
        <v/>
      </c>
      <c r="D4" s="245" t="str">
        <f>IF(ISNUMBER('import-export'!Y:Y),AVERAGE('import-export'!Y:Y),"")</f>
        <v/>
      </c>
      <c r="E4" s="246" t="str">
        <f>IF(ISNUMBER('import-export'!Z:Z),AVERAGE('import-export'!Z:Z),"")</f>
        <v/>
      </c>
      <c r="F4" s="244" t="str">
        <f>+IF(ISNUMBER(mm!J:J),AVERAGE(mm!J:J),"")</f>
        <v/>
      </c>
      <c r="G4" s="245" t="str">
        <f>+IF(ISNUMBER(mm!W:W),AVERAGE(mm!W:W),"")</f>
        <v/>
      </c>
      <c r="H4" s="245" t="str">
        <f>IF(ISNUMBER(mm!Y:Y),AVERAGE(mm!Y:Y),"")</f>
        <v/>
      </c>
      <c r="I4" s="246" t="str">
        <f>IF(ISNUMBER(mm!Z:Z),AVERAGE(mm!Z:Z),"")</f>
        <v/>
      </c>
      <c r="J4" s="244" t="str">
        <f>IF(ISNUMBER('frais généraux'!J:J),AVERAGE('frais généraux'!J:J),"")</f>
        <v/>
      </c>
      <c r="K4" s="245" t="str">
        <f>IF(ISNUMBER('frais généraux'!W:W),AVERAGE('frais généraux'!W:W),"")</f>
        <v/>
      </c>
      <c r="L4" s="245" t="str">
        <f>IF(ISNUMBER('frais généraux'!Y:Y),AVERAGE('frais généraux'!Y:Y),"")</f>
        <v/>
      </c>
      <c r="M4" s="246" t="str">
        <f>IF(ISNUMBER('frais généraux'!Z:Z),AVERAGE('frais généraux'!Z:Z),"")</f>
        <v/>
      </c>
    </row>
    <row r="5" spans="1:13" ht="15.75">
      <c r="A5" s="243" t="s">
        <v>153</v>
      </c>
      <c r="B5" s="238">
        <f>MAX('import-export'!J:J)</f>
        <v>0</v>
      </c>
      <c r="C5" s="238">
        <f>MAX('import-export'!W:W)</f>
        <v>0.11666666666666667</v>
      </c>
      <c r="D5" s="238">
        <f>MAX('import-export'!Y:Y)</f>
        <v>0.16666666666666666</v>
      </c>
      <c r="E5" s="238">
        <f>MAX('import-export'!Z:Z)</f>
        <v>0</v>
      </c>
      <c r="F5" s="238">
        <f>MAX(mm!J:J)</f>
        <v>0</v>
      </c>
      <c r="G5" s="238">
        <f>MAX(mm!W:W)</f>
        <v>6.6666666666666666E-2</v>
      </c>
      <c r="H5" s="238">
        <f>MAX(mm!Y:Y)</f>
        <v>0.33333333333333331</v>
      </c>
      <c r="I5" s="238">
        <f>MAX(mm!Z:Z)</f>
        <v>0</v>
      </c>
      <c r="J5" s="238">
        <f>MAX('frais généraux'!J:J)</f>
        <v>0</v>
      </c>
      <c r="K5" s="238">
        <f>MAX('frais généraux'!W:W)</f>
        <v>0</v>
      </c>
      <c r="L5" s="238">
        <f>MAX('frais généraux'!Y:Y)</f>
        <v>0</v>
      </c>
      <c r="M5" s="238">
        <f>MAX('frais généraux'!Z:Z)</f>
        <v>0</v>
      </c>
    </row>
    <row r="6" spans="1:13" ht="15.75">
      <c r="A6" s="243" t="s">
        <v>154</v>
      </c>
      <c r="B6" s="154">
        <f>MIN('import-export'!J:J)</f>
        <v>0</v>
      </c>
      <c r="C6" s="154">
        <f>MIN('import-export'!W:W)</f>
        <v>0.11666666666666667</v>
      </c>
      <c r="D6" s="154">
        <f>MIN('import-export'!Y:Y)</f>
        <v>0.16666666666666666</v>
      </c>
      <c r="E6" s="154">
        <f>MIN('import-export'!Z:Z)</f>
        <v>0</v>
      </c>
      <c r="F6" s="154">
        <f>MIN(mm!J:J)</f>
        <v>0</v>
      </c>
      <c r="G6" s="154">
        <f>MIN(mm!W:W)</f>
        <v>6.6666666666666666E-2</v>
      </c>
      <c r="H6" s="154">
        <f>MIN(mm!Y:Y)</f>
        <v>0.33333333333333331</v>
      </c>
      <c r="I6" s="154">
        <f>MIN(mm!Z:Z)</f>
        <v>0</v>
      </c>
      <c r="J6" s="154">
        <f>MIN('frais généraux'!J:J)</f>
        <v>0</v>
      </c>
      <c r="K6" s="154">
        <f>MIN(mm!W:W)</f>
        <v>6.6666666666666666E-2</v>
      </c>
      <c r="L6" s="154">
        <f>MIN('frais généraux'!Y:Y)</f>
        <v>0</v>
      </c>
      <c r="M6" s="154">
        <f>MIN('frais généraux'!Z:Z)</f>
        <v>0</v>
      </c>
    </row>
    <row r="7" spans="1:13" ht="16.5" thickBot="1">
      <c r="A7" s="155"/>
      <c r="B7" s="156"/>
      <c r="C7" s="156"/>
      <c r="D7" s="156"/>
      <c r="E7" s="156"/>
      <c r="F7" s="156"/>
      <c r="G7" s="156"/>
      <c r="H7" s="156"/>
      <c r="I7" s="156"/>
      <c r="J7" s="156"/>
      <c r="K7" s="156"/>
      <c r="L7" s="156"/>
      <c r="M7" s="156"/>
    </row>
    <row r="8" spans="1:13" ht="15.75" thickBot="1">
      <c r="B8" s="165" t="s">
        <v>156</v>
      </c>
      <c r="C8" s="166"/>
      <c r="D8" s="166"/>
      <c r="E8" s="166"/>
      <c r="F8" s="166"/>
      <c r="G8" s="166"/>
      <c r="H8" s="166"/>
      <c r="I8" s="166"/>
      <c r="J8" s="166"/>
      <c r="K8" s="166"/>
      <c r="L8" s="166"/>
      <c r="M8" s="167"/>
    </row>
    <row r="9" spans="1:13" ht="15.75" thickBot="1">
      <c r="B9" s="141" t="s">
        <v>158</v>
      </c>
      <c r="C9" s="142"/>
      <c r="D9" s="142"/>
      <c r="E9" s="143"/>
      <c r="F9" s="141" t="s">
        <v>157</v>
      </c>
      <c r="G9" s="142"/>
      <c r="H9" s="142"/>
      <c r="I9" s="143"/>
      <c r="J9" s="141" t="s">
        <v>159</v>
      </c>
      <c r="K9" s="142"/>
      <c r="L9" s="142"/>
      <c r="M9" s="143"/>
    </row>
    <row r="10" spans="1:13">
      <c r="B10" s="157"/>
      <c r="C10" s="158"/>
      <c r="D10" s="158"/>
      <c r="E10" s="159"/>
      <c r="F10" s="157"/>
      <c r="G10" s="158"/>
      <c r="H10" s="158"/>
      <c r="I10" s="159"/>
      <c r="J10" s="158"/>
      <c r="K10" s="158"/>
      <c r="L10" s="158"/>
      <c r="M10" s="159"/>
    </row>
    <row r="11" spans="1:13">
      <c r="B11" s="160"/>
      <c r="C11" s="155"/>
      <c r="D11" s="155"/>
      <c r="E11" s="161"/>
      <c r="F11" s="160"/>
      <c r="G11" s="155"/>
      <c r="H11" s="155"/>
      <c r="I11" s="161"/>
      <c r="J11" s="155"/>
      <c r="K11" s="155"/>
      <c r="L11" s="155"/>
      <c r="M11" s="161"/>
    </row>
    <row r="12" spans="1:13">
      <c r="B12" s="160"/>
      <c r="C12" s="155"/>
      <c r="D12" s="155"/>
      <c r="E12" s="161"/>
      <c r="F12" s="160"/>
      <c r="G12" s="155"/>
      <c r="H12" s="155"/>
      <c r="I12" s="161"/>
      <c r="J12" s="155"/>
      <c r="K12" s="155"/>
      <c r="L12" s="155"/>
      <c r="M12" s="161"/>
    </row>
    <row r="13" spans="1:13">
      <c r="B13" s="160"/>
      <c r="C13" s="155"/>
      <c r="D13" s="155"/>
      <c r="E13" s="161"/>
      <c r="F13" s="160"/>
      <c r="G13" s="155"/>
      <c r="H13" s="155"/>
      <c r="I13" s="161"/>
      <c r="J13" s="155"/>
      <c r="K13" s="155"/>
      <c r="L13" s="155"/>
      <c r="M13" s="161"/>
    </row>
    <row r="14" spans="1:13">
      <c r="B14" s="160"/>
      <c r="C14" s="155"/>
      <c r="D14" s="155"/>
      <c r="E14" s="161"/>
      <c r="F14" s="160"/>
      <c r="G14" s="155"/>
      <c r="H14" s="155"/>
      <c r="I14" s="161"/>
      <c r="J14" s="155"/>
      <c r="K14" s="155"/>
      <c r="L14" s="155"/>
      <c r="M14" s="161"/>
    </row>
    <row r="15" spans="1:13">
      <c r="B15" s="160"/>
      <c r="C15" s="155"/>
      <c r="D15" s="155"/>
      <c r="E15" s="161"/>
      <c r="F15" s="160"/>
      <c r="G15" s="155"/>
      <c r="H15" s="155"/>
      <c r="I15" s="161"/>
      <c r="J15" s="155"/>
      <c r="K15" s="155"/>
      <c r="L15" s="155"/>
      <c r="M15" s="161"/>
    </row>
    <row r="16" spans="1:13">
      <c r="B16" s="160"/>
      <c r="C16" s="155"/>
      <c r="D16" s="155"/>
      <c r="E16" s="161"/>
      <c r="F16" s="160"/>
      <c r="G16" s="155"/>
      <c r="H16" s="155"/>
      <c r="I16" s="161"/>
      <c r="J16" s="155"/>
      <c r="K16" s="155"/>
      <c r="L16" s="155"/>
      <c r="M16" s="161"/>
    </row>
    <row r="17" spans="2:13">
      <c r="B17" s="160"/>
      <c r="C17" s="155"/>
      <c r="D17" s="155"/>
      <c r="E17" s="161"/>
      <c r="F17" s="160"/>
      <c r="G17" s="155"/>
      <c r="H17" s="155"/>
      <c r="I17" s="161"/>
      <c r="J17" s="155"/>
      <c r="K17" s="155"/>
      <c r="L17" s="155"/>
      <c r="M17" s="161"/>
    </row>
    <row r="18" spans="2:13">
      <c r="B18" s="160"/>
      <c r="C18" s="155"/>
      <c r="D18" s="155"/>
      <c r="E18" s="161"/>
      <c r="F18" s="160"/>
      <c r="G18" s="155"/>
      <c r="H18" s="155"/>
      <c r="I18" s="161"/>
      <c r="J18" s="155"/>
      <c r="K18" s="155"/>
      <c r="L18" s="155"/>
      <c r="M18" s="161"/>
    </row>
    <row r="19" spans="2:13">
      <c r="B19" s="160"/>
      <c r="C19" s="155"/>
      <c r="D19" s="155"/>
      <c r="E19" s="161"/>
      <c r="F19" s="160"/>
      <c r="G19" s="155"/>
      <c r="H19" s="155"/>
      <c r="I19" s="161"/>
      <c r="J19" s="155"/>
      <c r="K19" s="155"/>
      <c r="L19" s="155"/>
      <c r="M19" s="161"/>
    </row>
    <row r="20" spans="2:13">
      <c r="B20" s="160"/>
      <c r="C20" s="155"/>
      <c r="D20" s="155"/>
      <c r="E20" s="161"/>
      <c r="F20" s="160"/>
      <c r="G20" s="155"/>
      <c r="H20" s="155"/>
      <c r="I20" s="161"/>
      <c r="J20" s="155"/>
      <c r="K20" s="155"/>
      <c r="L20" s="155"/>
      <c r="M20" s="161"/>
    </row>
    <row r="21" spans="2:13">
      <c r="B21" s="160"/>
      <c r="C21" s="155"/>
      <c r="D21" s="155"/>
      <c r="E21" s="161"/>
      <c r="F21" s="160"/>
      <c r="G21" s="155"/>
      <c r="H21" s="155"/>
      <c r="I21" s="161"/>
      <c r="J21" s="155"/>
      <c r="K21" s="155"/>
      <c r="L21" s="155"/>
      <c r="M21" s="161"/>
    </row>
    <row r="22" spans="2:13" ht="15.75" thickBot="1">
      <c r="B22" s="162"/>
      <c r="C22" s="163"/>
      <c r="D22" s="163"/>
      <c r="E22" s="164"/>
      <c r="F22" s="162"/>
      <c r="G22" s="163"/>
      <c r="H22" s="163"/>
      <c r="I22" s="164"/>
      <c r="J22" s="163"/>
      <c r="K22" s="163"/>
      <c r="L22" s="163"/>
      <c r="M22" s="164"/>
    </row>
  </sheetData>
  <mergeCells count="7">
    <mergeCell ref="B2:E2"/>
    <mergeCell ref="F2:I2"/>
    <mergeCell ref="J2:M2"/>
    <mergeCell ref="B9:E9"/>
    <mergeCell ref="F9:I9"/>
    <mergeCell ref="J9:M9"/>
    <mergeCell ref="B8:M8"/>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import-export</vt:lpstr>
      <vt:lpstr>mm</vt:lpstr>
      <vt:lpstr>frais généraux</vt:lpstr>
      <vt:lpstr>magasin</vt:lpstr>
      <vt:lpstr>TB indicateur préventif</vt:lpstr>
      <vt:lpstr>TB indicateur de performance</vt:lpstr>
      <vt:lpstr>commande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User</cp:lastModifiedBy>
  <dcterms:created xsi:type="dcterms:W3CDTF">2014-04-08T07:50:12Z</dcterms:created>
  <dcterms:modified xsi:type="dcterms:W3CDTF">2014-04-18T15:28:19Z</dcterms:modified>
</cp:coreProperties>
</file>