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0" yWindow="135" windowWidth="28515" windowHeight="12015"/>
  </bookViews>
  <sheets>
    <sheet name="Données" sheetId="2" r:id="rId1"/>
    <sheet name="Rentabilité Prod" sheetId="1" r:id="rId2"/>
  </sheets>
  <definedNames>
    <definedName name="_xlnm.Print_Area" localSheetId="0">Données!$A$1:$J$74</definedName>
  </definedNames>
  <calcPr calcId="145621"/>
</workbook>
</file>

<file path=xl/calcChain.xml><?xml version="1.0" encoding="utf-8"?>
<calcChain xmlns="http://schemas.openxmlformats.org/spreadsheetml/2006/main">
  <c r="G11" i="2" l="1" a="1"/>
  <c r="G11" i="2" s="1"/>
  <c r="G12" i="2" a="1"/>
  <c r="G12" i="2"/>
  <c r="G13" i="2" a="1"/>
  <c r="G13" i="2" s="1"/>
  <c r="G14" i="2" a="1"/>
  <c r="G14" i="2"/>
  <c r="G15" i="2" a="1"/>
  <c r="G15" i="2" s="1"/>
  <c r="G16" i="2" a="1"/>
  <c r="G16" i="2"/>
  <c r="G17" i="2" a="1"/>
  <c r="G17" i="2" s="1"/>
  <c r="D60" i="1"/>
  <c r="D61" i="1"/>
  <c r="D62" i="1"/>
  <c r="D63" i="1"/>
  <c r="D64" i="1"/>
  <c r="D65" i="1"/>
  <c r="D66" i="1"/>
  <c r="C60" i="1"/>
  <c r="C61" i="1"/>
  <c r="C62" i="1"/>
  <c r="C63" i="1"/>
  <c r="C64" i="1"/>
  <c r="C65" i="1"/>
  <c r="C66" i="1"/>
  <c r="F92" i="1"/>
  <c r="D65" i="2"/>
  <c r="D84" i="1"/>
  <c r="D85" i="1"/>
  <c r="D86" i="1"/>
  <c r="D87" i="1"/>
  <c r="D88" i="1"/>
  <c r="D89" i="1"/>
  <c r="D90" i="1"/>
  <c r="C84" i="1"/>
  <c r="C85" i="1"/>
  <c r="C86" i="1"/>
  <c r="C87" i="1"/>
  <c r="C88" i="1"/>
  <c r="C89" i="1"/>
  <c r="C90" i="1"/>
  <c r="B85" i="1"/>
  <c r="B86" i="1"/>
  <c r="B87" i="1"/>
  <c r="B88" i="1"/>
  <c r="E88" i="1" s="1"/>
  <c r="B89" i="1"/>
  <c r="B90" i="1"/>
  <c r="E90" i="1" s="1"/>
  <c r="A84" i="1"/>
  <c r="A85" i="1"/>
  <c r="A86" i="1"/>
  <c r="A87" i="1"/>
  <c r="A88" i="1"/>
  <c r="A89" i="1"/>
  <c r="A90" i="1"/>
  <c r="B84" i="1"/>
  <c r="D34" i="1"/>
  <c r="D35" i="1"/>
  <c r="D36" i="1"/>
  <c r="D37" i="1"/>
  <c r="D38" i="1"/>
  <c r="D39" i="1"/>
  <c r="D40" i="1"/>
  <c r="C34" i="1"/>
  <c r="C35" i="1"/>
  <c r="C36" i="1"/>
  <c r="C37" i="1"/>
  <c r="C38" i="1"/>
  <c r="C39" i="1"/>
  <c r="C40" i="1"/>
  <c r="B60" i="1"/>
  <c r="B61" i="1"/>
  <c r="B62" i="1"/>
  <c r="B63" i="1"/>
  <c r="B64" i="1"/>
  <c r="B65" i="1"/>
  <c r="B66" i="1"/>
  <c r="A60" i="1"/>
  <c r="A61" i="1"/>
  <c r="A62" i="1"/>
  <c r="A63" i="1"/>
  <c r="A64" i="1"/>
  <c r="A65" i="1"/>
  <c r="A66" i="1"/>
  <c r="A51" i="1"/>
  <c r="A34" i="1"/>
  <c r="A75" i="1"/>
  <c r="A76" i="1"/>
  <c r="A77" i="1"/>
  <c r="A78" i="1"/>
  <c r="A79" i="1"/>
  <c r="A80" i="1"/>
  <c r="A81" i="1"/>
  <c r="A52" i="1"/>
  <c r="A53" i="1"/>
  <c r="A54" i="1"/>
  <c r="A55" i="1"/>
  <c r="A56" i="1"/>
  <c r="A57" i="1"/>
  <c r="A25" i="1"/>
  <c r="A26" i="1"/>
  <c r="A27" i="1"/>
  <c r="A28" i="1"/>
  <c r="A29" i="1"/>
  <c r="A30" i="1"/>
  <c r="A31" i="1"/>
  <c r="B34" i="1"/>
  <c r="B35" i="1"/>
  <c r="B36" i="1"/>
  <c r="B37" i="1"/>
  <c r="E37" i="1" s="1"/>
  <c r="B38" i="1"/>
  <c r="E38" i="1" s="1"/>
  <c r="B39" i="1"/>
  <c r="E39" i="1" s="1"/>
  <c r="B40" i="1"/>
  <c r="E40" i="1"/>
  <c r="A35" i="1"/>
  <c r="A36" i="1"/>
  <c r="A37" i="1"/>
  <c r="A38" i="1"/>
  <c r="A39" i="1"/>
  <c r="A40" i="1"/>
  <c r="B26" i="1"/>
  <c r="E26" i="1" s="1"/>
  <c r="B27" i="1"/>
  <c r="E27" i="1" s="1"/>
  <c r="B28" i="1"/>
  <c r="B29" i="1"/>
  <c r="B30" i="1"/>
  <c r="B31" i="1"/>
  <c r="E31" i="1" s="1"/>
  <c r="D26" i="1"/>
  <c r="D27" i="1"/>
  <c r="D28" i="1"/>
  <c r="D29" i="1"/>
  <c r="D30" i="1"/>
  <c r="D31" i="1"/>
  <c r="C26" i="1"/>
  <c r="C27" i="1"/>
  <c r="C28" i="1"/>
  <c r="C29" i="1"/>
  <c r="C30" i="1"/>
  <c r="C31" i="1"/>
  <c r="E28" i="1"/>
  <c r="E30" i="1"/>
  <c r="B25" i="1"/>
  <c r="D75" i="1"/>
  <c r="D77" i="1"/>
  <c r="D78" i="1"/>
  <c r="D76" i="1"/>
  <c r="D79" i="1"/>
  <c r="D80" i="1"/>
  <c r="D81" i="1"/>
  <c r="D51" i="1"/>
  <c r="D53" i="1"/>
  <c r="D54" i="1"/>
  <c r="D52" i="1"/>
  <c r="D55" i="1"/>
  <c r="D56" i="1"/>
  <c r="D57" i="1"/>
  <c r="D25" i="1"/>
  <c r="C75" i="1"/>
  <c r="C77" i="1"/>
  <c r="C78" i="1"/>
  <c r="C76" i="1"/>
  <c r="C79" i="1"/>
  <c r="C80" i="1"/>
  <c r="C81" i="1"/>
  <c r="C51" i="1"/>
  <c r="C53" i="1"/>
  <c r="C54" i="1"/>
  <c r="C52" i="1"/>
  <c r="C55" i="1"/>
  <c r="C56" i="1"/>
  <c r="C57" i="1"/>
  <c r="C25" i="1"/>
  <c r="B51" i="1"/>
  <c r="E89" i="1"/>
  <c r="B75" i="1"/>
  <c r="B77" i="1"/>
  <c r="B78" i="1"/>
  <c r="B76" i="1"/>
  <c r="B79" i="1"/>
  <c r="E79" i="1" s="1"/>
  <c r="B80" i="1"/>
  <c r="E80" i="1" s="1"/>
  <c r="B81" i="1"/>
  <c r="E81" i="1" s="1"/>
  <c r="B53" i="1"/>
  <c r="B54" i="1"/>
  <c r="B52" i="1"/>
  <c r="B55" i="1"/>
  <c r="E55" i="1" s="1"/>
  <c r="B56" i="1"/>
  <c r="E56" i="1" s="1"/>
  <c r="B57" i="1"/>
  <c r="E57" i="1" s="1"/>
  <c r="E29" i="1" l="1"/>
  <c r="J70" i="1"/>
  <c r="J69" i="1"/>
  <c r="F70" i="1"/>
  <c r="E66" i="1" s="1"/>
  <c r="F69" i="1"/>
  <c r="J46" i="1"/>
  <c r="J45" i="1"/>
  <c r="F44" i="1"/>
  <c r="F43" i="1"/>
  <c r="F42" i="1"/>
  <c r="F17" i="1"/>
  <c r="F16" i="1"/>
  <c r="E29" i="2"/>
  <c r="F14" i="1"/>
  <c r="F13" i="1"/>
  <c r="D3" i="1"/>
  <c r="D4" i="1"/>
  <c r="D5" i="1"/>
  <c r="D6" i="1"/>
  <c r="D7" i="1"/>
  <c r="D8" i="1"/>
  <c r="D9" i="1"/>
  <c r="C3" i="1"/>
  <c r="C4" i="1"/>
  <c r="C5" i="1"/>
  <c r="C6" i="1"/>
  <c r="C7" i="1"/>
  <c r="C8" i="1"/>
  <c r="C9" i="1"/>
  <c r="B3" i="1"/>
  <c r="B4" i="1"/>
  <c r="B5" i="1"/>
  <c r="B6" i="1"/>
  <c r="B7" i="1"/>
  <c r="B8" i="1"/>
  <c r="B9" i="1"/>
  <c r="A3" i="1"/>
  <c r="A4" i="1"/>
  <c r="A5" i="1"/>
  <c r="A6" i="1"/>
  <c r="A7" i="1"/>
  <c r="A8" i="1"/>
  <c r="A9" i="1"/>
  <c r="E65" i="1" l="1"/>
  <c r="F65" i="1" s="1"/>
  <c r="E64" i="1"/>
  <c r="F64" i="1" s="1"/>
  <c r="F55" i="1"/>
  <c r="D29" i="2"/>
  <c r="F15" i="1" s="1"/>
  <c r="E3" i="1"/>
  <c r="E4" i="1"/>
  <c r="E5" i="1"/>
  <c r="E6" i="1"/>
  <c r="E7" i="1"/>
  <c r="E8" i="1"/>
  <c r="E9" i="1"/>
  <c r="G13" i="1"/>
  <c r="G16" i="1"/>
  <c r="H16" i="1" s="1"/>
  <c r="I16" i="1" s="1"/>
  <c r="J16" i="1" s="1"/>
  <c r="K16" i="1" s="1"/>
  <c r="L16" i="1" s="1"/>
  <c r="M16" i="1" s="1"/>
  <c r="N16" i="1" s="1"/>
  <c r="O16" i="1" s="1"/>
  <c r="P16" i="1" s="1"/>
  <c r="Q16" i="1" s="1"/>
  <c r="R16" i="1" s="1"/>
  <c r="S16" i="1" s="1"/>
  <c r="T16" i="1" s="1"/>
  <c r="U16" i="1" s="1"/>
  <c r="V16" i="1" s="1"/>
  <c r="W16" i="1" s="1"/>
  <c r="X16" i="1" s="1"/>
  <c r="Y16" i="1" s="1"/>
  <c r="Z16" i="1" s="1"/>
  <c r="AA16" i="1" s="1"/>
  <c r="AB16" i="1" s="1"/>
  <c r="AC16" i="1" s="1"/>
  <c r="AD16" i="1" s="1"/>
  <c r="AE16" i="1" s="1"/>
  <c r="AF16" i="1" s="1"/>
  <c r="AG16" i="1" s="1"/>
  <c r="AH16" i="1" s="1"/>
  <c r="AI16" i="1" s="1"/>
  <c r="AJ16" i="1" s="1"/>
  <c r="AK16" i="1" s="1"/>
  <c r="AL16" i="1" s="1"/>
  <c r="AM16" i="1" s="1"/>
  <c r="AN16" i="1" s="1"/>
  <c r="AO16" i="1" s="1"/>
  <c r="AP16" i="1" s="1"/>
  <c r="AQ16" i="1" s="1"/>
  <c r="AR16" i="1" s="1"/>
  <c r="AS16" i="1" s="1"/>
  <c r="AT16" i="1" s="1"/>
  <c r="AU16" i="1" s="1"/>
  <c r="AV16" i="1" s="1"/>
  <c r="AW16" i="1" s="1"/>
  <c r="AX16" i="1" s="1"/>
  <c r="AY16" i="1" s="1"/>
  <c r="AZ16" i="1" s="1"/>
  <c r="BA16" i="1" s="1"/>
  <c r="BB16" i="1" s="1"/>
  <c r="BC16" i="1" s="1"/>
  <c r="BD16" i="1" s="1"/>
  <c r="BE16" i="1" s="1"/>
  <c r="BF16" i="1" s="1"/>
  <c r="BG16" i="1" s="1"/>
  <c r="BH16" i="1" s="1"/>
  <c r="BI16" i="1" s="1"/>
  <c r="BJ16" i="1" s="1"/>
  <c r="BK16" i="1" s="1"/>
  <c r="BL16" i="1" s="1"/>
  <c r="BM16" i="1" s="1"/>
  <c r="BN16" i="1" s="1"/>
  <c r="BO16" i="1" s="1"/>
  <c r="BP16" i="1" s="1"/>
  <c r="E25" i="1"/>
  <c r="E36" i="1"/>
  <c r="E34" i="1"/>
  <c r="E35" i="1"/>
  <c r="G42" i="1"/>
  <c r="H42" i="1" s="1"/>
  <c r="I42" i="1" s="1"/>
  <c r="J42" i="1" s="1"/>
  <c r="K42" i="1" s="1"/>
  <c r="L42" i="1" s="1"/>
  <c r="M42" i="1" s="1"/>
  <c r="N42" i="1" s="1"/>
  <c r="O42" i="1" s="1"/>
  <c r="P42" i="1" s="1"/>
  <c r="G43" i="1"/>
  <c r="H43" i="1" s="1"/>
  <c r="I43" i="1" s="1"/>
  <c r="J43" i="1" s="1"/>
  <c r="K43" i="1" s="1"/>
  <c r="L43" i="1" s="1"/>
  <c r="M43" i="1" s="1"/>
  <c r="N43" i="1" s="1"/>
  <c r="O43" i="1" s="1"/>
  <c r="P43" i="1" s="1"/>
  <c r="Q43" i="1" s="1"/>
  <c r="R43" i="1" s="1"/>
  <c r="S43" i="1" s="1"/>
  <c r="T43" i="1" s="1"/>
  <c r="U43" i="1" s="1"/>
  <c r="V43" i="1" s="1"/>
  <c r="W43" i="1" s="1"/>
  <c r="X43" i="1" s="1"/>
  <c r="Y43" i="1" s="1"/>
  <c r="Z43" i="1" s="1"/>
  <c r="E51" i="1"/>
  <c r="E53" i="1"/>
  <c r="E54" i="1"/>
  <c r="E52" i="1"/>
  <c r="E62" i="1"/>
  <c r="F62" i="1" s="1"/>
  <c r="E60" i="1"/>
  <c r="E61" i="1"/>
  <c r="E63" i="1"/>
  <c r="E75" i="1"/>
  <c r="E77" i="1"/>
  <c r="E78" i="1"/>
  <c r="E76" i="1"/>
  <c r="E86" i="1"/>
  <c r="F86" i="1" s="1"/>
  <c r="E84" i="1"/>
  <c r="E85" i="1"/>
  <c r="E87" i="1"/>
  <c r="F31" i="1" l="1"/>
  <c r="F57" i="1"/>
  <c r="F66" i="1"/>
  <c r="F56" i="1"/>
  <c r="F80" i="1"/>
  <c r="F79" i="1"/>
  <c r="F81" i="1"/>
  <c r="F90" i="1"/>
  <c r="F89" i="1"/>
  <c r="F88" i="1"/>
  <c r="F28" i="1"/>
  <c r="F60" i="1"/>
  <c r="F53" i="1"/>
  <c r="F35" i="1"/>
  <c r="F61" i="1"/>
  <c r="F54" i="1"/>
  <c r="F26" i="1"/>
  <c r="F36" i="1"/>
  <c r="F25" i="1"/>
  <c r="F38" i="1"/>
  <c r="F39" i="1"/>
  <c r="F37" i="1"/>
  <c r="F29" i="1"/>
  <c r="F40" i="1"/>
  <c r="F30" i="1"/>
  <c r="F51" i="1"/>
  <c r="F9" i="1"/>
  <c r="F85" i="1"/>
  <c r="F78" i="1"/>
  <c r="F84" i="1"/>
  <c r="F77" i="1"/>
  <c r="F27" i="1"/>
  <c r="F63" i="1"/>
  <c r="F52" i="1"/>
  <c r="F34" i="1"/>
  <c r="F3" i="1"/>
  <c r="F75" i="1"/>
  <c r="F87" i="1"/>
  <c r="F76" i="1"/>
  <c r="H13" i="1"/>
  <c r="G15" i="1"/>
  <c r="G64" i="1" s="1"/>
  <c r="F8" i="1"/>
  <c r="F7" i="1"/>
  <c r="F6" i="1"/>
  <c r="F5" i="1"/>
  <c r="F4" i="1"/>
  <c r="G66" i="1" l="1"/>
  <c r="G79" i="1"/>
  <c r="G89" i="1"/>
  <c r="G80" i="1"/>
  <c r="G88" i="1"/>
  <c r="G57" i="1"/>
  <c r="H57" i="1" s="1"/>
  <c r="G90" i="1"/>
  <c r="G56" i="1"/>
  <c r="G31" i="1"/>
  <c r="G81" i="1"/>
  <c r="H81" i="1" s="1"/>
  <c r="G55" i="1"/>
  <c r="G65" i="1"/>
  <c r="G38" i="1"/>
  <c r="G37" i="1"/>
  <c r="G40" i="1"/>
  <c r="G39" i="1"/>
  <c r="G29" i="1"/>
  <c r="G30" i="1"/>
  <c r="G84" i="1"/>
  <c r="G6" i="1"/>
  <c r="G3" i="1"/>
  <c r="G27" i="1"/>
  <c r="G5" i="1"/>
  <c r="G9" i="1"/>
  <c r="G26" i="1"/>
  <c r="G63" i="1"/>
  <c r="G75" i="1"/>
  <c r="G35" i="1"/>
  <c r="G25" i="1"/>
  <c r="G36" i="1"/>
  <c r="G54" i="1"/>
  <c r="G52" i="1"/>
  <c r="G34" i="1"/>
  <c r="G28" i="1"/>
  <c r="G61" i="1"/>
  <c r="G76" i="1"/>
  <c r="G86" i="1"/>
  <c r="G7" i="1"/>
  <c r="I13" i="1"/>
  <c r="H15" i="1"/>
  <c r="G51" i="1"/>
  <c r="G60" i="1"/>
  <c r="G78" i="1"/>
  <c r="G87" i="1"/>
  <c r="G4" i="1"/>
  <c r="G8" i="1"/>
  <c r="G53" i="1"/>
  <c r="G77" i="1"/>
  <c r="G85" i="1"/>
  <c r="G62" i="1"/>
  <c r="H80" i="1" l="1"/>
  <c r="H79" i="1"/>
  <c r="H64" i="1"/>
  <c r="H65" i="1"/>
  <c r="H56" i="1"/>
  <c r="H89" i="1"/>
  <c r="H66" i="1"/>
  <c r="H55" i="1"/>
  <c r="H90" i="1"/>
  <c r="H88" i="1"/>
  <c r="H40" i="1"/>
  <c r="H84" i="1"/>
  <c r="H39" i="1"/>
  <c r="H38" i="1"/>
  <c r="H29" i="1"/>
  <c r="H37" i="1"/>
  <c r="H30" i="1"/>
  <c r="H31" i="1"/>
  <c r="H87" i="1"/>
  <c r="H5" i="1"/>
  <c r="H53" i="1"/>
  <c r="H27" i="1"/>
  <c r="H3" i="1"/>
  <c r="H63" i="1"/>
  <c r="H62" i="1"/>
  <c r="H76" i="1"/>
  <c r="H52" i="1"/>
  <c r="H85" i="1"/>
  <c r="H8" i="1"/>
  <c r="H60" i="1"/>
  <c r="H7" i="1"/>
  <c r="H61" i="1"/>
  <c r="H54" i="1"/>
  <c r="H6" i="1"/>
  <c r="H77" i="1"/>
  <c r="H4" i="1"/>
  <c r="H51" i="1"/>
  <c r="H28" i="1"/>
  <c r="H36" i="1"/>
  <c r="H75" i="1"/>
  <c r="H78" i="1"/>
  <c r="H35" i="1"/>
  <c r="H9" i="1"/>
  <c r="H26" i="1"/>
  <c r="J13" i="1"/>
  <c r="I15" i="1"/>
  <c r="H86" i="1"/>
  <c r="H34" i="1"/>
  <c r="H25" i="1"/>
  <c r="I80" i="1" l="1"/>
  <c r="I89" i="1"/>
  <c r="I57" i="1"/>
  <c r="I90" i="1"/>
  <c r="I56" i="1"/>
  <c r="I81" i="1"/>
  <c r="I55" i="1"/>
  <c r="I65" i="1"/>
  <c r="I79" i="1"/>
  <c r="I88" i="1"/>
  <c r="I66" i="1"/>
  <c r="I64" i="1"/>
  <c r="I40" i="1"/>
  <c r="I38" i="1"/>
  <c r="I37" i="1"/>
  <c r="I39" i="1"/>
  <c r="I78" i="1"/>
  <c r="I31" i="1"/>
  <c r="I29" i="1"/>
  <c r="I30" i="1"/>
  <c r="I76" i="1"/>
  <c r="I34" i="1"/>
  <c r="I7" i="1"/>
  <c r="I85" i="1"/>
  <c r="I28" i="1"/>
  <c r="I3" i="1"/>
  <c r="I26" i="1"/>
  <c r="I9" i="1"/>
  <c r="I53" i="1"/>
  <c r="I77" i="1"/>
  <c r="I61" i="1"/>
  <c r="I25" i="1"/>
  <c r="I5" i="1"/>
  <c r="I27" i="1"/>
  <c r="I62" i="1"/>
  <c r="I84" i="1"/>
  <c r="I6" i="1"/>
  <c r="I60" i="1"/>
  <c r="I52" i="1"/>
  <c r="I86" i="1"/>
  <c r="I63" i="1"/>
  <c r="I51" i="1"/>
  <c r="I75" i="1"/>
  <c r="J15" i="1"/>
  <c r="K13" i="1"/>
  <c r="I54" i="1"/>
  <c r="I8" i="1"/>
  <c r="I87" i="1"/>
  <c r="I36" i="1"/>
  <c r="I4" i="1"/>
  <c r="I35" i="1"/>
  <c r="J80" i="1" l="1"/>
  <c r="J64" i="1"/>
  <c r="J90" i="1"/>
  <c r="J66" i="1"/>
  <c r="J55" i="1"/>
  <c r="J57" i="1"/>
  <c r="J88" i="1"/>
  <c r="J81" i="1"/>
  <c r="J89" i="1"/>
  <c r="J65" i="1"/>
  <c r="J79" i="1"/>
  <c r="J56" i="1"/>
  <c r="J37" i="1"/>
  <c r="J78" i="1"/>
  <c r="J39" i="1"/>
  <c r="J38" i="1"/>
  <c r="J40" i="1"/>
  <c r="J30" i="1"/>
  <c r="J29" i="1"/>
  <c r="J31" i="1"/>
  <c r="J35" i="1"/>
  <c r="J34" i="1"/>
  <c r="J87" i="1"/>
  <c r="J63" i="1"/>
  <c r="J6" i="1"/>
  <c r="J25" i="1"/>
  <c r="J62" i="1"/>
  <c r="J61" i="1"/>
  <c r="J5" i="1"/>
  <c r="J86" i="1"/>
  <c r="J76" i="1"/>
  <c r="J4" i="1"/>
  <c r="J8" i="1"/>
  <c r="J75" i="1"/>
  <c r="J52" i="1"/>
  <c r="J27" i="1"/>
  <c r="J7" i="1"/>
  <c r="J53" i="1"/>
  <c r="J28" i="1"/>
  <c r="J36" i="1"/>
  <c r="J54" i="1"/>
  <c r="J51" i="1"/>
  <c r="J60" i="1"/>
  <c r="J3" i="1"/>
  <c r="J9" i="1"/>
  <c r="J85" i="1"/>
  <c r="L13" i="1"/>
  <c r="K15" i="1"/>
  <c r="K63" i="1" s="1"/>
  <c r="J84" i="1"/>
  <c r="J26" i="1"/>
  <c r="J77" i="1"/>
  <c r="K65" i="1" l="1"/>
  <c r="K90" i="1"/>
  <c r="K56" i="1"/>
  <c r="L56" i="1" s="1"/>
  <c r="K81" i="1"/>
  <c r="K55" i="1"/>
  <c r="K80" i="1"/>
  <c r="K79" i="1"/>
  <c r="L79" i="1" s="1"/>
  <c r="K88" i="1"/>
  <c r="K66" i="1"/>
  <c r="K89" i="1"/>
  <c r="K57" i="1"/>
  <c r="L57" i="1" s="1"/>
  <c r="K64" i="1"/>
  <c r="K40" i="1"/>
  <c r="K37" i="1"/>
  <c r="K38" i="1"/>
  <c r="L38" i="1" s="1"/>
  <c r="K39" i="1"/>
  <c r="K31" i="1"/>
  <c r="K29" i="1"/>
  <c r="K30" i="1"/>
  <c r="L30" i="1" s="1"/>
  <c r="K26" i="1"/>
  <c r="K3" i="1"/>
  <c r="K84" i="1"/>
  <c r="K35" i="1"/>
  <c r="K85" i="1"/>
  <c r="K51" i="1"/>
  <c r="K53" i="1"/>
  <c r="K75" i="1"/>
  <c r="K86" i="1"/>
  <c r="K6" i="1"/>
  <c r="K25" i="1"/>
  <c r="K36" i="1"/>
  <c r="K27" i="1"/>
  <c r="K4" i="1"/>
  <c r="K62" i="1"/>
  <c r="K77" i="1"/>
  <c r="K61" i="1"/>
  <c r="K87" i="1"/>
  <c r="K60" i="1"/>
  <c r="K28" i="1"/>
  <c r="K52" i="1"/>
  <c r="K76" i="1"/>
  <c r="K5" i="1"/>
  <c r="K34" i="1"/>
  <c r="K78" i="1"/>
  <c r="K9" i="1"/>
  <c r="K54" i="1"/>
  <c r="K7" i="1"/>
  <c r="K8" i="1"/>
  <c r="M13" i="1"/>
  <c r="L15" i="1"/>
  <c r="L65" i="1" l="1"/>
  <c r="L66" i="1"/>
  <c r="L64" i="1"/>
  <c r="L88" i="1"/>
  <c r="M88" i="1" s="1"/>
  <c r="L81" i="1"/>
  <c r="L89" i="1"/>
  <c r="L80" i="1"/>
  <c r="L90" i="1"/>
  <c r="L55" i="1"/>
  <c r="L39" i="1"/>
  <c r="L37" i="1"/>
  <c r="L40" i="1"/>
  <c r="L29" i="1"/>
  <c r="L31" i="1"/>
  <c r="L78" i="1"/>
  <c r="L60" i="1"/>
  <c r="L62" i="1"/>
  <c r="L84" i="1"/>
  <c r="L4" i="1"/>
  <c r="L3" i="1"/>
  <c r="L52" i="1"/>
  <c r="L9" i="1"/>
  <c r="L26" i="1"/>
  <c r="L8" i="1"/>
  <c r="L34" i="1"/>
  <c r="L28" i="1"/>
  <c r="L36" i="1"/>
  <c r="L53" i="1"/>
  <c r="L35" i="1"/>
  <c r="L6" i="1"/>
  <c r="L63" i="1"/>
  <c r="L75" i="1"/>
  <c r="L25" i="1"/>
  <c r="L7" i="1"/>
  <c r="L5" i="1"/>
  <c r="L51" i="1"/>
  <c r="L87" i="1"/>
  <c r="L27" i="1"/>
  <c r="L76" i="1"/>
  <c r="L77" i="1"/>
  <c r="N13" i="1"/>
  <c r="M15" i="1"/>
  <c r="M30" i="1" s="1"/>
  <c r="L54" i="1"/>
  <c r="L86" i="1"/>
  <c r="L85" i="1"/>
  <c r="L61" i="1"/>
  <c r="M61" i="1" s="1"/>
  <c r="M56" i="1" l="1"/>
  <c r="N56" i="1" s="1"/>
  <c r="M55" i="1"/>
  <c r="M80" i="1"/>
  <c r="M57" i="1"/>
  <c r="M65" i="1"/>
  <c r="M66" i="1"/>
  <c r="M89" i="1"/>
  <c r="M81" i="1"/>
  <c r="M90" i="1"/>
  <c r="M79" i="1"/>
  <c r="M64" i="1"/>
  <c r="M37" i="1"/>
  <c r="M40" i="1"/>
  <c r="M38" i="1"/>
  <c r="M39" i="1"/>
  <c r="M31" i="1"/>
  <c r="M29" i="1"/>
  <c r="M36" i="1"/>
  <c r="M54" i="1"/>
  <c r="M76" i="1"/>
  <c r="M53" i="1"/>
  <c r="M8" i="1"/>
  <c r="M3" i="1"/>
  <c r="M5" i="1"/>
  <c r="M75" i="1"/>
  <c r="M78" i="1"/>
  <c r="M62" i="1"/>
  <c r="M9" i="1"/>
  <c r="M86" i="1"/>
  <c r="M77" i="1"/>
  <c r="M51" i="1"/>
  <c r="M63" i="1"/>
  <c r="M4" i="1"/>
  <c r="M28" i="1"/>
  <c r="M27" i="1"/>
  <c r="M7" i="1"/>
  <c r="M26" i="1"/>
  <c r="M35" i="1"/>
  <c r="M52" i="1"/>
  <c r="M34" i="1"/>
  <c r="M25" i="1"/>
  <c r="M85" i="1"/>
  <c r="N15" i="1"/>
  <c r="N30" i="1" s="1"/>
  <c r="O13" i="1"/>
  <c r="M87" i="1"/>
  <c r="M60" i="1"/>
  <c r="M84" i="1"/>
  <c r="N84" i="1" s="1"/>
  <c r="M6" i="1"/>
  <c r="N66" i="1" l="1"/>
  <c r="N79" i="1"/>
  <c r="O79" i="1" s="1"/>
  <c r="N55" i="1"/>
  <c r="N81" i="1"/>
  <c r="N57" i="1"/>
  <c r="N64" i="1"/>
  <c r="N89" i="1"/>
  <c r="N80" i="1"/>
  <c r="N90" i="1"/>
  <c r="N65" i="1"/>
  <c r="O65" i="1" s="1"/>
  <c r="N88" i="1"/>
  <c r="N39" i="1"/>
  <c r="N38" i="1"/>
  <c r="N37" i="1"/>
  <c r="N31" i="1"/>
  <c r="N40" i="1"/>
  <c r="N29" i="1"/>
  <c r="N87" i="1"/>
  <c r="N25" i="1"/>
  <c r="N6" i="1"/>
  <c r="N34" i="1"/>
  <c r="N9" i="1"/>
  <c r="N35" i="1"/>
  <c r="N61" i="1"/>
  <c r="N5" i="1"/>
  <c r="N8" i="1"/>
  <c r="N3" i="1"/>
  <c r="N51" i="1"/>
  <c r="N28" i="1"/>
  <c r="N77" i="1"/>
  <c r="N52" i="1"/>
  <c r="N27" i="1"/>
  <c r="N75" i="1"/>
  <c r="P13" i="1"/>
  <c r="O15" i="1"/>
  <c r="N78" i="1"/>
  <c r="N54" i="1"/>
  <c r="N86" i="1"/>
  <c r="N26" i="1"/>
  <c r="N63" i="1"/>
  <c r="N62" i="1"/>
  <c r="N60" i="1"/>
  <c r="N85" i="1"/>
  <c r="N4" i="1"/>
  <c r="N36" i="1"/>
  <c r="N53" i="1"/>
  <c r="N7" i="1"/>
  <c r="N76" i="1"/>
  <c r="O81" i="1" l="1"/>
  <c r="O90" i="1"/>
  <c r="O80" i="1"/>
  <c r="O56" i="1"/>
  <c r="O55" i="1"/>
  <c r="O89" i="1"/>
  <c r="O57" i="1"/>
  <c r="O88" i="1"/>
  <c r="O66" i="1"/>
  <c r="P66" i="1" s="1"/>
  <c r="O64" i="1"/>
  <c r="O31" i="1"/>
  <c r="O37" i="1"/>
  <c r="O38" i="1"/>
  <c r="O40" i="1"/>
  <c r="O39" i="1"/>
  <c r="O30" i="1"/>
  <c r="O29" i="1"/>
  <c r="O87" i="1"/>
  <c r="O34" i="1"/>
  <c r="O5" i="1"/>
  <c r="O3" i="1"/>
  <c r="O75" i="1"/>
  <c r="O52" i="1"/>
  <c r="O7" i="1"/>
  <c r="O85" i="1"/>
  <c r="O26" i="1"/>
  <c r="O84" i="1"/>
  <c r="O77" i="1"/>
  <c r="O61" i="1"/>
  <c r="O76" i="1"/>
  <c r="O4" i="1"/>
  <c r="O63" i="1"/>
  <c r="O78" i="1"/>
  <c r="O53" i="1"/>
  <c r="O60" i="1"/>
  <c r="O86" i="1"/>
  <c r="O9" i="1"/>
  <c r="Q13" i="1"/>
  <c r="P15" i="1"/>
  <c r="P65" i="1" s="1"/>
  <c r="O8" i="1"/>
  <c r="O51" i="1"/>
  <c r="O25" i="1"/>
  <c r="O36" i="1"/>
  <c r="O62" i="1"/>
  <c r="O54" i="1"/>
  <c r="O35" i="1"/>
  <c r="O6" i="1"/>
  <c r="P6" i="1" s="1"/>
  <c r="O28" i="1"/>
  <c r="O27" i="1"/>
  <c r="P57" i="1" l="1"/>
  <c r="P80" i="1"/>
  <c r="Q80" i="1" s="1"/>
  <c r="Q66" i="1"/>
  <c r="P79" i="1"/>
  <c r="P55" i="1"/>
  <c r="P81" i="1"/>
  <c r="Q81" i="1" s="1"/>
  <c r="P64" i="1"/>
  <c r="P56" i="1"/>
  <c r="P88" i="1"/>
  <c r="P89" i="1"/>
  <c r="Q89" i="1" s="1"/>
  <c r="P90" i="1"/>
  <c r="P31" i="1"/>
  <c r="P36" i="1"/>
  <c r="P40" i="1"/>
  <c r="P39" i="1"/>
  <c r="P38" i="1"/>
  <c r="P30" i="1"/>
  <c r="P37" i="1"/>
  <c r="P29" i="1"/>
  <c r="P63" i="1"/>
  <c r="P87" i="1"/>
  <c r="P78" i="1"/>
  <c r="P61" i="1"/>
  <c r="P77" i="1"/>
  <c r="P84" i="1"/>
  <c r="P34" i="1"/>
  <c r="P54" i="1"/>
  <c r="P51" i="1"/>
  <c r="P9" i="1"/>
  <c r="P52" i="1"/>
  <c r="P76" i="1"/>
  <c r="P7" i="1"/>
  <c r="P28" i="1"/>
  <c r="P62" i="1"/>
  <c r="P8" i="1"/>
  <c r="P86" i="1"/>
  <c r="P3" i="1"/>
  <c r="P27" i="1"/>
  <c r="P75" i="1"/>
  <c r="P60" i="1"/>
  <c r="P85" i="1"/>
  <c r="P5" i="1"/>
  <c r="P26" i="1"/>
  <c r="P4" i="1"/>
  <c r="P35" i="1"/>
  <c r="P25" i="1"/>
  <c r="R13" i="1"/>
  <c r="Q15" i="1"/>
  <c r="Q65" i="1" s="1"/>
  <c r="P53" i="1"/>
  <c r="Q64" i="1" l="1"/>
  <c r="R64" i="1" s="1"/>
  <c r="Q88" i="1"/>
  <c r="Q57" i="1"/>
  <c r="Q55" i="1"/>
  <c r="Q90" i="1"/>
  <c r="Q56" i="1"/>
  <c r="Q79" i="1"/>
  <c r="Q31" i="1"/>
  <c r="Q38" i="1"/>
  <c r="Q40" i="1"/>
  <c r="Q37" i="1"/>
  <c r="Q39" i="1"/>
  <c r="Q30" i="1"/>
  <c r="Q29" i="1"/>
  <c r="Q63" i="1"/>
  <c r="Q8" i="1"/>
  <c r="Q54" i="1"/>
  <c r="Q4" i="1"/>
  <c r="Q60" i="1"/>
  <c r="Q84" i="1"/>
  <c r="Q76" i="1"/>
  <c r="Q34" i="1"/>
  <c r="Q77" i="1"/>
  <c r="Q28" i="1"/>
  <c r="Q7" i="1"/>
  <c r="S13" i="1"/>
  <c r="R15" i="1"/>
  <c r="R65" i="1" s="1"/>
  <c r="Q36" i="1"/>
  <c r="Q86" i="1"/>
  <c r="Q3" i="1"/>
  <c r="Q75" i="1"/>
  <c r="R75" i="1" s="1"/>
  <c r="Q27" i="1"/>
  <c r="Q25" i="1"/>
  <c r="Q5" i="1"/>
  <c r="Q6" i="1"/>
  <c r="Q62" i="1"/>
  <c r="Q52" i="1"/>
  <c r="Q61" i="1"/>
  <c r="Q9" i="1"/>
  <c r="Q53" i="1"/>
  <c r="Q35" i="1"/>
  <c r="Q85" i="1"/>
  <c r="Q78" i="1"/>
  <c r="Q87" i="1"/>
  <c r="Q51" i="1"/>
  <c r="Q26" i="1"/>
  <c r="R57" i="1" l="1"/>
  <c r="R90" i="1"/>
  <c r="R79" i="1"/>
  <c r="R89" i="1"/>
  <c r="R81" i="1"/>
  <c r="R56" i="1"/>
  <c r="R55" i="1"/>
  <c r="R88" i="1"/>
  <c r="R80" i="1"/>
  <c r="R66" i="1"/>
  <c r="R63" i="1"/>
  <c r="R39" i="1"/>
  <c r="R37" i="1"/>
  <c r="R40" i="1"/>
  <c r="S40" i="1" s="1"/>
  <c r="R38" i="1"/>
  <c r="R29" i="1"/>
  <c r="R31" i="1"/>
  <c r="R30" i="1"/>
  <c r="R26" i="1"/>
  <c r="R85" i="1"/>
  <c r="R61" i="1"/>
  <c r="R5" i="1"/>
  <c r="R54" i="1"/>
  <c r="R78" i="1"/>
  <c r="R9" i="1"/>
  <c r="R6" i="1"/>
  <c r="R27" i="1"/>
  <c r="R36" i="1"/>
  <c r="R87" i="1"/>
  <c r="R53" i="1"/>
  <c r="R62" i="1"/>
  <c r="R86" i="1"/>
  <c r="R7" i="1"/>
  <c r="R76" i="1"/>
  <c r="R8" i="1"/>
  <c r="R28" i="1"/>
  <c r="R77" i="1"/>
  <c r="R60" i="1"/>
  <c r="R51" i="1"/>
  <c r="R35" i="1"/>
  <c r="R52" i="1"/>
  <c r="R25" i="1"/>
  <c r="R3" i="1"/>
  <c r="T13" i="1"/>
  <c r="S15" i="1"/>
  <c r="S65" i="1" s="1"/>
  <c r="R34" i="1"/>
  <c r="R4" i="1"/>
  <c r="R84" i="1"/>
  <c r="S88" i="1" l="1"/>
  <c r="S89" i="1"/>
  <c r="T89" i="1" s="1"/>
  <c r="S66" i="1"/>
  <c r="S80" i="1"/>
  <c r="S55" i="1"/>
  <c r="S79" i="1"/>
  <c r="S64" i="1"/>
  <c r="S56" i="1"/>
  <c r="S90" i="1"/>
  <c r="S57" i="1"/>
  <c r="T57" i="1" s="1"/>
  <c r="S81" i="1"/>
  <c r="S63" i="1"/>
  <c r="S38" i="1"/>
  <c r="S37" i="1"/>
  <c r="S39" i="1"/>
  <c r="S31" i="1"/>
  <c r="S30" i="1"/>
  <c r="S29" i="1"/>
  <c r="S6" i="1"/>
  <c r="S8" i="1"/>
  <c r="S76" i="1"/>
  <c r="S28" i="1"/>
  <c r="S86" i="1"/>
  <c r="S27" i="1"/>
  <c r="S34" i="1"/>
  <c r="S25" i="1"/>
  <c r="S62" i="1"/>
  <c r="S84" i="1"/>
  <c r="S54" i="1"/>
  <c r="S9" i="1"/>
  <c r="S78" i="1"/>
  <c r="S53" i="1"/>
  <c r="S35" i="1"/>
  <c r="S75" i="1"/>
  <c r="S36" i="1"/>
  <c r="S4" i="1"/>
  <c r="S3" i="1"/>
  <c r="S51" i="1"/>
  <c r="S5" i="1"/>
  <c r="U13" i="1"/>
  <c r="T15" i="1"/>
  <c r="T65" i="1" s="1"/>
  <c r="S60" i="1"/>
  <c r="S61" i="1"/>
  <c r="S26" i="1"/>
  <c r="S87" i="1"/>
  <c r="S52" i="1"/>
  <c r="S77" i="1"/>
  <c r="S85" i="1"/>
  <c r="S7" i="1"/>
  <c r="T64" i="1" l="1"/>
  <c r="T79" i="1"/>
  <c r="T88" i="1"/>
  <c r="T90" i="1"/>
  <c r="T55" i="1"/>
  <c r="T66" i="1"/>
  <c r="T81" i="1"/>
  <c r="T56" i="1"/>
  <c r="T80" i="1"/>
  <c r="U80" i="1" s="1"/>
  <c r="T63" i="1"/>
  <c r="T29" i="1"/>
  <c r="T37" i="1"/>
  <c r="T39" i="1"/>
  <c r="T40" i="1"/>
  <c r="T38" i="1"/>
  <c r="T30" i="1"/>
  <c r="T31" i="1"/>
  <c r="T84" i="1"/>
  <c r="T87" i="1"/>
  <c r="T25" i="1"/>
  <c r="T61" i="1"/>
  <c r="T36" i="1"/>
  <c r="T7" i="1"/>
  <c r="T4" i="1"/>
  <c r="T51" i="1"/>
  <c r="T75" i="1"/>
  <c r="T9" i="1"/>
  <c r="T54" i="1"/>
  <c r="T77" i="1"/>
  <c r="T27" i="1"/>
  <c r="T3" i="1"/>
  <c r="T35" i="1"/>
  <c r="T85" i="1"/>
  <c r="T6" i="1"/>
  <c r="T26" i="1"/>
  <c r="T34" i="1"/>
  <c r="T62" i="1"/>
  <c r="T86" i="1"/>
  <c r="T53" i="1"/>
  <c r="T52" i="1"/>
  <c r="T76" i="1"/>
  <c r="T8" i="1"/>
  <c r="T28" i="1"/>
  <c r="T60" i="1"/>
  <c r="T5" i="1"/>
  <c r="T78" i="1"/>
  <c r="V13" i="1"/>
  <c r="U15" i="1"/>
  <c r="U89" i="1" s="1"/>
  <c r="U57" i="1" l="1"/>
  <c r="U88" i="1"/>
  <c r="U65" i="1"/>
  <c r="V65" i="1" s="1"/>
  <c r="U56" i="1"/>
  <c r="U66" i="1"/>
  <c r="U79" i="1"/>
  <c r="U81" i="1"/>
  <c r="V81" i="1" s="1"/>
  <c r="U55" i="1"/>
  <c r="U64" i="1"/>
  <c r="U90" i="1"/>
  <c r="V90" i="1" s="1"/>
  <c r="U29" i="1"/>
  <c r="U38" i="1"/>
  <c r="U37" i="1"/>
  <c r="U40" i="1"/>
  <c r="U39" i="1"/>
  <c r="U31" i="1"/>
  <c r="U30" i="1"/>
  <c r="U36" i="1"/>
  <c r="U53" i="1"/>
  <c r="U26" i="1"/>
  <c r="U54" i="1"/>
  <c r="U75" i="1"/>
  <c r="U8" i="1"/>
  <c r="U35" i="1"/>
  <c r="U85" i="1"/>
  <c r="U3" i="1"/>
  <c r="U27" i="1"/>
  <c r="U86" i="1"/>
  <c r="V15" i="1"/>
  <c r="V57" i="1" s="1"/>
  <c r="W13" i="1"/>
  <c r="U9" i="1"/>
  <c r="U5" i="1"/>
  <c r="U76" i="1"/>
  <c r="V76" i="1" s="1"/>
  <c r="U51" i="1"/>
  <c r="U63" i="1"/>
  <c r="U25" i="1"/>
  <c r="U61" i="1"/>
  <c r="U4" i="1"/>
  <c r="U6" i="1"/>
  <c r="U60" i="1"/>
  <c r="U52" i="1"/>
  <c r="U77" i="1"/>
  <c r="U87" i="1"/>
  <c r="U7" i="1"/>
  <c r="U84" i="1"/>
  <c r="U34" i="1"/>
  <c r="U78" i="1"/>
  <c r="U28" i="1"/>
  <c r="U62" i="1"/>
  <c r="V80" i="1" l="1"/>
  <c r="V55" i="1"/>
  <c r="V56" i="1"/>
  <c r="V89" i="1"/>
  <c r="V79" i="1"/>
  <c r="W79" i="1" s="1"/>
  <c r="V88" i="1"/>
  <c r="V64" i="1"/>
  <c r="V66" i="1"/>
  <c r="W66" i="1" s="1"/>
  <c r="V40" i="1"/>
  <c r="V39" i="1"/>
  <c r="V37" i="1"/>
  <c r="V38" i="1"/>
  <c r="V31" i="1"/>
  <c r="V28" i="1"/>
  <c r="V29" i="1"/>
  <c r="V30" i="1"/>
  <c r="V60" i="1"/>
  <c r="V7" i="1"/>
  <c r="V34" i="1"/>
  <c r="V26" i="1"/>
  <c r="V77" i="1"/>
  <c r="V4" i="1"/>
  <c r="V63" i="1"/>
  <c r="V9" i="1"/>
  <c r="V27" i="1"/>
  <c r="V8" i="1"/>
  <c r="V62" i="1"/>
  <c r="V84" i="1"/>
  <c r="V52" i="1"/>
  <c r="V61" i="1"/>
  <c r="V51" i="1"/>
  <c r="V3" i="1"/>
  <c r="V75" i="1"/>
  <c r="V36" i="1"/>
  <c r="V85" i="1"/>
  <c r="V54" i="1"/>
  <c r="V78" i="1"/>
  <c r="V87" i="1"/>
  <c r="V6" i="1"/>
  <c r="V25" i="1"/>
  <c r="V5" i="1"/>
  <c r="V86" i="1"/>
  <c r="V35" i="1"/>
  <c r="V53" i="1"/>
  <c r="X13" i="1"/>
  <c r="W15" i="1"/>
  <c r="W4" i="1" s="1"/>
  <c r="W81" i="1" l="1"/>
  <c r="X81" i="1" s="1"/>
  <c r="W80" i="1"/>
  <c r="W64" i="1"/>
  <c r="W90" i="1"/>
  <c r="W56" i="1"/>
  <c r="W89" i="1"/>
  <c r="W57" i="1"/>
  <c r="W65" i="1"/>
  <c r="W55" i="1"/>
  <c r="W88" i="1"/>
  <c r="X88" i="1" s="1"/>
  <c r="W29" i="1"/>
  <c r="W37" i="1"/>
  <c r="W38" i="1"/>
  <c r="W40" i="1"/>
  <c r="W39" i="1"/>
  <c r="W30" i="1"/>
  <c r="W31" i="1"/>
  <c r="W3" i="1"/>
  <c r="W51" i="1"/>
  <c r="W62" i="1"/>
  <c r="W61" i="1"/>
  <c r="W34" i="1"/>
  <c r="W5" i="1"/>
  <c r="W78" i="1"/>
  <c r="W75" i="1"/>
  <c r="W84" i="1"/>
  <c r="W9" i="1"/>
  <c r="W36" i="1"/>
  <c r="W53" i="1"/>
  <c r="W25" i="1"/>
  <c r="W54" i="1"/>
  <c r="W7" i="1"/>
  <c r="W77" i="1"/>
  <c r="W8" i="1"/>
  <c r="W35" i="1"/>
  <c r="W6" i="1"/>
  <c r="W85" i="1"/>
  <c r="W26" i="1"/>
  <c r="W60" i="1"/>
  <c r="W27" i="1"/>
  <c r="W52" i="1"/>
  <c r="W63" i="1"/>
  <c r="W86" i="1"/>
  <c r="W87" i="1"/>
  <c r="W76" i="1"/>
  <c r="W28" i="1"/>
  <c r="Y13" i="1"/>
  <c r="X15" i="1"/>
  <c r="X37" i="1" s="1"/>
  <c r="X90" i="1" l="1"/>
  <c r="X55" i="1"/>
  <c r="X57" i="1"/>
  <c r="X64" i="1"/>
  <c r="X65" i="1"/>
  <c r="X89" i="1"/>
  <c r="X80" i="1"/>
  <c r="X79" i="1"/>
  <c r="X56" i="1"/>
  <c r="X66" i="1"/>
  <c r="X39" i="1"/>
  <c r="X40" i="1"/>
  <c r="X38" i="1"/>
  <c r="X34" i="1"/>
  <c r="X31" i="1"/>
  <c r="X30" i="1"/>
  <c r="X29" i="1"/>
  <c r="X54" i="1"/>
  <c r="X76" i="1"/>
  <c r="X52" i="1"/>
  <c r="X5" i="1"/>
  <c r="X6" i="1"/>
  <c r="X3" i="1"/>
  <c r="X75" i="1"/>
  <c r="X36" i="1"/>
  <c r="X26" i="1"/>
  <c r="X53" i="1"/>
  <c r="X87" i="1"/>
  <c r="X27" i="1"/>
  <c r="X35" i="1"/>
  <c r="X25" i="1"/>
  <c r="X84" i="1"/>
  <c r="X4" i="1"/>
  <c r="X62" i="1"/>
  <c r="X77" i="1"/>
  <c r="Z13" i="1"/>
  <c r="Y15" i="1"/>
  <c r="Y37" i="1" s="1"/>
  <c r="X86" i="1"/>
  <c r="X7" i="1"/>
  <c r="X9" i="1"/>
  <c r="X8" i="1"/>
  <c r="Y8" i="1" s="1"/>
  <c r="X60" i="1"/>
  <c r="X78" i="1"/>
  <c r="X28" i="1"/>
  <c r="X63" i="1"/>
  <c r="X85" i="1"/>
  <c r="X61" i="1"/>
  <c r="X51" i="1"/>
  <c r="Y56" i="1" l="1"/>
  <c r="Y65" i="1"/>
  <c r="Y55" i="1"/>
  <c r="Y79" i="1"/>
  <c r="Y81" i="1"/>
  <c r="Y90" i="1"/>
  <c r="Y80" i="1"/>
  <c r="Y64" i="1"/>
  <c r="Y88" i="1"/>
  <c r="Y66" i="1"/>
  <c r="Y89" i="1"/>
  <c r="Y57" i="1"/>
  <c r="Y40" i="1"/>
  <c r="Y38" i="1"/>
  <c r="Y39" i="1"/>
  <c r="Y31" i="1"/>
  <c r="Y29" i="1"/>
  <c r="Y30" i="1"/>
  <c r="Y76" i="1"/>
  <c r="Y51" i="1"/>
  <c r="Y28" i="1"/>
  <c r="Y52" i="1"/>
  <c r="Y85" i="1"/>
  <c r="Y60" i="1"/>
  <c r="Y7" i="1"/>
  <c r="Y77" i="1"/>
  <c r="Y25" i="1"/>
  <c r="Y53" i="1"/>
  <c r="Y3" i="1"/>
  <c r="Y54" i="1"/>
  <c r="Y63" i="1"/>
  <c r="Y86" i="1"/>
  <c r="Y62" i="1"/>
  <c r="Y35" i="1"/>
  <c r="Y26" i="1"/>
  <c r="Y6" i="1"/>
  <c r="Y34" i="1"/>
  <c r="Y61" i="1"/>
  <c r="Y78" i="1"/>
  <c r="Y9" i="1"/>
  <c r="Y84" i="1"/>
  <c r="Y87" i="1"/>
  <c r="Y75" i="1"/>
  <c r="Y5" i="1"/>
  <c r="Z15" i="1"/>
  <c r="Z37" i="1" s="1"/>
  <c r="AA13" i="1"/>
  <c r="Y4" i="1"/>
  <c r="Y27" i="1"/>
  <c r="Y36" i="1"/>
  <c r="Z57" i="1" l="1"/>
  <c r="Z64" i="1"/>
  <c r="Z79" i="1"/>
  <c r="Z89" i="1"/>
  <c r="Z80" i="1"/>
  <c r="Z55" i="1"/>
  <c r="Z66" i="1"/>
  <c r="Z90" i="1"/>
  <c r="Z65" i="1"/>
  <c r="Z88" i="1"/>
  <c r="Z81" i="1"/>
  <c r="Z56" i="1"/>
  <c r="Z30" i="1"/>
  <c r="Z40" i="1"/>
  <c r="Z39" i="1"/>
  <c r="Z38" i="1"/>
  <c r="Z31" i="1"/>
  <c r="Z29" i="1"/>
  <c r="Z52" i="1"/>
  <c r="Z87" i="1"/>
  <c r="Z76" i="1"/>
  <c r="Z63" i="1"/>
  <c r="Z25" i="1"/>
  <c r="Z85" i="1"/>
  <c r="Z27" i="1"/>
  <c r="Z62" i="1"/>
  <c r="Z9" i="1"/>
  <c r="Z54" i="1"/>
  <c r="Z77" i="1"/>
  <c r="Z3" i="1"/>
  <c r="Z75" i="1"/>
  <c r="Z28" i="1"/>
  <c r="Z5" i="1"/>
  <c r="Z36" i="1"/>
  <c r="Z26" i="1"/>
  <c r="Z78" i="1"/>
  <c r="Z7" i="1"/>
  <c r="Z8" i="1"/>
  <c r="Z35" i="1"/>
  <c r="Z61" i="1"/>
  <c r="Z51" i="1"/>
  <c r="Z53" i="1"/>
  <c r="Z60" i="1"/>
  <c r="Z84" i="1"/>
  <c r="Z4" i="1"/>
  <c r="Z6" i="1"/>
  <c r="Z86" i="1"/>
  <c r="Z34" i="1"/>
  <c r="AB13" i="1"/>
  <c r="AA15" i="1"/>
  <c r="AA37" i="1" s="1"/>
  <c r="AA88" i="1" l="1"/>
  <c r="AA79" i="1"/>
  <c r="AA56" i="1"/>
  <c r="AA65" i="1"/>
  <c r="AA80" i="1"/>
  <c r="AA57" i="1"/>
  <c r="AA81" i="1"/>
  <c r="AA90" i="1"/>
  <c r="AA89" i="1"/>
  <c r="AA66" i="1"/>
  <c r="AA55" i="1"/>
  <c r="AA64" i="1"/>
  <c r="AA40" i="1"/>
  <c r="AA38" i="1"/>
  <c r="AA39" i="1"/>
  <c r="AA31" i="1"/>
  <c r="AA29" i="1"/>
  <c r="AA30" i="1"/>
  <c r="AA52" i="1"/>
  <c r="AA61" i="1"/>
  <c r="AA78" i="1"/>
  <c r="AA35" i="1"/>
  <c r="AA26" i="1"/>
  <c r="AA6" i="1"/>
  <c r="AA53" i="1"/>
  <c r="AA63" i="1"/>
  <c r="AA25" i="1"/>
  <c r="AA85" i="1"/>
  <c r="AA4" i="1"/>
  <c r="AA54" i="1"/>
  <c r="AA28" i="1"/>
  <c r="AA9" i="1"/>
  <c r="AA27" i="1"/>
  <c r="AA36" i="1"/>
  <c r="AA75" i="1"/>
  <c r="AA5" i="1"/>
  <c r="AA34" i="1"/>
  <c r="AA84" i="1"/>
  <c r="AA62" i="1"/>
  <c r="AA7" i="1"/>
  <c r="AA76" i="1"/>
  <c r="AA8" i="1"/>
  <c r="AC13" i="1"/>
  <c r="AB15" i="1"/>
  <c r="AB37" i="1" s="1"/>
  <c r="AA87" i="1"/>
  <c r="AA86" i="1"/>
  <c r="AA60" i="1"/>
  <c r="AA51" i="1"/>
  <c r="AB51" i="1" s="1"/>
  <c r="AA3" i="1"/>
  <c r="AA77" i="1"/>
  <c r="AB64" i="1" l="1"/>
  <c r="AB90" i="1"/>
  <c r="AB65" i="1"/>
  <c r="AB55" i="1"/>
  <c r="AB81" i="1"/>
  <c r="AB56" i="1"/>
  <c r="AB66" i="1"/>
  <c r="AB57" i="1"/>
  <c r="AB79" i="1"/>
  <c r="AB89" i="1"/>
  <c r="AB80" i="1"/>
  <c r="AB88" i="1"/>
  <c r="AB30" i="1"/>
  <c r="AB39" i="1"/>
  <c r="AB40" i="1"/>
  <c r="AB38" i="1"/>
  <c r="AB31" i="1"/>
  <c r="AB29" i="1"/>
  <c r="AB78" i="1"/>
  <c r="AB3" i="1"/>
  <c r="AB87" i="1"/>
  <c r="AB76" i="1"/>
  <c r="AB34" i="1"/>
  <c r="AB63" i="1"/>
  <c r="AB28" i="1"/>
  <c r="AB25" i="1"/>
  <c r="AB26" i="1"/>
  <c r="AB53" i="1"/>
  <c r="AB75" i="1"/>
  <c r="AB7" i="1"/>
  <c r="AB5" i="1"/>
  <c r="AB54" i="1"/>
  <c r="AB61" i="1"/>
  <c r="AB4" i="1"/>
  <c r="AB35" i="1"/>
  <c r="AB60" i="1"/>
  <c r="AD13" i="1"/>
  <c r="AC15" i="1"/>
  <c r="AC37" i="1" s="1"/>
  <c r="AB62" i="1"/>
  <c r="AB9" i="1"/>
  <c r="AB85" i="1"/>
  <c r="AB27" i="1"/>
  <c r="AC27" i="1" s="1"/>
  <c r="AB52" i="1"/>
  <c r="AB77" i="1"/>
  <c r="AB86" i="1"/>
  <c r="AB8" i="1"/>
  <c r="AB84" i="1"/>
  <c r="AB36" i="1"/>
  <c r="AB6" i="1"/>
  <c r="AC88" i="1" l="1"/>
  <c r="AC57" i="1"/>
  <c r="AC55" i="1"/>
  <c r="AD55" i="1" s="1"/>
  <c r="AC80" i="1"/>
  <c r="AC66" i="1"/>
  <c r="AC65" i="1"/>
  <c r="AC89" i="1"/>
  <c r="AD89" i="1" s="1"/>
  <c r="AC56" i="1"/>
  <c r="AC90" i="1"/>
  <c r="AC79" i="1"/>
  <c r="AC81" i="1"/>
  <c r="AD81" i="1" s="1"/>
  <c r="AC64" i="1"/>
  <c r="AC39" i="1"/>
  <c r="AC38" i="1"/>
  <c r="AC40" i="1"/>
  <c r="AC31" i="1"/>
  <c r="AC29" i="1"/>
  <c r="AC30" i="1"/>
  <c r="AC78" i="1"/>
  <c r="AC8" i="1"/>
  <c r="AC6" i="1"/>
  <c r="AC53" i="1"/>
  <c r="AC77" i="1"/>
  <c r="AC9" i="1"/>
  <c r="AC60" i="1"/>
  <c r="AC54" i="1"/>
  <c r="AC34" i="1"/>
  <c r="AC26" i="1"/>
  <c r="AC4" i="1"/>
  <c r="AC51" i="1"/>
  <c r="AC76" i="1"/>
  <c r="AC25" i="1"/>
  <c r="AC36" i="1"/>
  <c r="AC86" i="1"/>
  <c r="AC85" i="1"/>
  <c r="AD15" i="1"/>
  <c r="AD37" i="1" s="1"/>
  <c r="AE13" i="1"/>
  <c r="AC61" i="1"/>
  <c r="AC28" i="1"/>
  <c r="AC3" i="1"/>
  <c r="AD3" i="1" s="1"/>
  <c r="AC63" i="1"/>
  <c r="AC7" i="1"/>
  <c r="AC87" i="1"/>
  <c r="AC84" i="1"/>
  <c r="AC52" i="1"/>
  <c r="AC62" i="1"/>
  <c r="AC35" i="1"/>
  <c r="AC5" i="1"/>
  <c r="AC75" i="1"/>
  <c r="AD79" i="1" l="1"/>
  <c r="AD65" i="1"/>
  <c r="AD57" i="1"/>
  <c r="AE57" i="1" s="1"/>
  <c r="AD90" i="1"/>
  <c r="AD66" i="1"/>
  <c r="AD88" i="1"/>
  <c r="AE81" i="1"/>
  <c r="AD64" i="1"/>
  <c r="AD56" i="1"/>
  <c r="AD80" i="1"/>
  <c r="AD39" i="1"/>
  <c r="AD40" i="1"/>
  <c r="AD38" i="1"/>
  <c r="AD31" i="1"/>
  <c r="AD30" i="1"/>
  <c r="AD29" i="1"/>
  <c r="AD77" i="1"/>
  <c r="AD35" i="1"/>
  <c r="AD87" i="1"/>
  <c r="AD54" i="1"/>
  <c r="AD26" i="1"/>
  <c r="AD75" i="1"/>
  <c r="AD52" i="1"/>
  <c r="AD63" i="1"/>
  <c r="AD9" i="1"/>
  <c r="AD61" i="1"/>
  <c r="AD86" i="1"/>
  <c r="AD51" i="1"/>
  <c r="AD53" i="1"/>
  <c r="AD5" i="1"/>
  <c r="AD84" i="1"/>
  <c r="AD36" i="1"/>
  <c r="AD4" i="1"/>
  <c r="AD34" i="1"/>
  <c r="AD8" i="1"/>
  <c r="AD78" i="1"/>
  <c r="AD62" i="1"/>
  <c r="AD7" i="1"/>
  <c r="AD60" i="1"/>
  <c r="AD28" i="1"/>
  <c r="AD85" i="1"/>
  <c r="AD76" i="1"/>
  <c r="AD6" i="1"/>
  <c r="AF13" i="1"/>
  <c r="AE15" i="1"/>
  <c r="AD25" i="1"/>
  <c r="AD27" i="1"/>
  <c r="AE77" i="1" l="1"/>
  <c r="AE64" i="1"/>
  <c r="AE66" i="1"/>
  <c r="AE79" i="1"/>
  <c r="AF79" i="1" s="1"/>
  <c r="AE55" i="1"/>
  <c r="AF55" i="1" s="1"/>
  <c r="AE56" i="1"/>
  <c r="AF56" i="1" s="1"/>
  <c r="AE88" i="1"/>
  <c r="AF88" i="1" s="1"/>
  <c r="AE65" i="1"/>
  <c r="AF65" i="1" s="1"/>
  <c r="AE80" i="1"/>
  <c r="AF80" i="1" s="1"/>
  <c r="AE89" i="1"/>
  <c r="AF89" i="1" s="1"/>
  <c r="AE90" i="1"/>
  <c r="AE30" i="1"/>
  <c r="AE39" i="1"/>
  <c r="AE38" i="1"/>
  <c r="AE40" i="1"/>
  <c r="AE37" i="1"/>
  <c r="AE29" i="1"/>
  <c r="AE31" i="1"/>
  <c r="AE78" i="1"/>
  <c r="AE53" i="1"/>
  <c r="AE25" i="1"/>
  <c r="AE7" i="1"/>
  <c r="AE27" i="1"/>
  <c r="AE51" i="1"/>
  <c r="AE63" i="1"/>
  <c r="AE4" i="1"/>
  <c r="AE61" i="1"/>
  <c r="AE75" i="1"/>
  <c r="AE54" i="1"/>
  <c r="AE76" i="1"/>
  <c r="AE34" i="1"/>
  <c r="AE86" i="1"/>
  <c r="AE52" i="1"/>
  <c r="AE35" i="1"/>
  <c r="AE9" i="1"/>
  <c r="AE5" i="1"/>
  <c r="AE28" i="1"/>
  <c r="AE6" i="1"/>
  <c r="AE60" i="1"/>
  <c r="AE3" i="1"/>
  <c r="AE87" i="1"/>
  <c r="AE36" i="1"/>
  <c r="AE26" i="1"/>
  <c r="AE85" i="1"/>
  <c r="AE62" i="1"/>
  <c r="AG13" i="1"/>
  <c r="AF15" i="1"/>
  <c r="AE84" i="1"/>
  <c r="AE8" i="1"/>
  <c r="AF64" i="1" l="1"/>
  <c r="AF57" i="1"/>
  <c r="AF81" i="1"/>
  <c r="AF90" i="1"/>
  <c r="AF66" i="1"/>
  <c r="AF39" i="1"/>
  <c r="AF37" i="1"/>
  <c r="AF40" i="1"/>
  <c r="AF38" i="1"/>
  <c r="AF29" i="1"/>
  <c r="AF31" i="1"/>
  <c r="AF30" i="1"/>
  <c r="AF53" i="1"/>
  <c r="AF78" i="1"/>
  <c r="AF8" i="1"/>
  <c r="AF4" i="1"/>
  <c r="AF77" i="1"/>
  <c r="AF87" i="1"/>
  <c r="AF28" i="1"/>
  <c r="AF54" i="1"/>
  <c r="AF63" i="1"/>
  <c r="AF84" i="1"/>
  <c r="AF35" i="1"/>
  <c r="AF76" i="1"/>
  <c r="AF3" i="1"/>
  <c r="AF26" i="1"/>
  <c r="AF62" i="1"/>
  <c r="AF27" i="1"/>
  <c r="AF5" i="1"/>
  <c r="AF25" i="1"/>
  <c r="AF34" i="1"/>
  <c r="AF7" i="1"/>
  <c r="AF75" i="1"/>
  <c r="AF86" i="1"/>
  <c r="AF9" i="1"/>
  <c r="AF61" i="1"/>
  <c r="AF85" i="1"/>
  <c r="AF60" i="1"/>
  <c r="AF51" i="1"/>
  <c r="AF6" i="1"/>
  <c r="AF36" i="1"/>
  <c r="AF52" i="1"/>
  <c r="AH13" i="1"/>
  <c r="AG15" i="1"/>
  <c r="AG57" i="1" s="1"/>
  <c r="AG65" i="1" l="1"/>
  <c r="AG88" i="1"/>
  <c r="AG80" i="1"/>
  <c r="AH80" i="1" s="1"/>
  <c r="AG81" i="1"/>
  <c r="AG89" i="1"/>
  <c r="AG56" i="1"/>
  <c r="AG64" i="1"/>
  <c r="AH64" i="1" s="1"/>
  <c r="AG66" i="1"/>
  <c r="AG79" i="1"/>
  <c r="AG55" i="1"/>
  <c r="AH55" i="1" s="1"/>
  <c r="AG90" i="1"/>
  <c r="AG39" i="1"/>
  <c r="AG38" i="1"/>
  <c r="AG40" i="1"/>
  <c r="AG37" i="1"/>
  <c r="AG29" i="1"/>
  <c r="AG30" i="1"/>
  <c r="AG31" i="1"/>
  <c r="AG53" i="1"/>
  <c r="AG27" i="1"/>
  <c r="AG34" i="1"/>
  <c r="AG62" i="1"/>
  <c r="AG51" i="1"/>
  <c r="AG7" i="1"/>
  <c r="AG75" i="1"/>
  <c r="AG86" i="1"/>
  <c r="AG8" i="1"/>
  <c r="AG6" i="1"/>
  <c r="AG85" i="1"/>
  <c r="AG54" i="1"/>
  <c r="AG87" i="1"/>
  <c r="AG4" i="1"/>
  <c r="AG5" i="1"/>
  <c r="AG3" i="1"/>
  <c r="AG63" i="1"/>
  <c r="AG52" i="1"/>
  <c r="AG78" i="1"/>
  <c r="AG26" i="1"/>
  <c r="AG61" i="1"/>
  <c r="AG76" i="1"/>
  <c r="AG25" i="1"/>
  <c r="AG77" i="1"/>
  <c r="AG28" i="1"/>
  <c r="AH15" i="1"/>
  <c r="AH57" i="1" s="1"/>
  <c r="AI13" i="1"/>
  <c r="AG36" i="1"/>
  <c r="AG35" i="1"/>
  <c r="AG60" i="1"/>
  <c r="AH60" i="1" s="1"/>
  <c r="AG84" i="1"/>
  <c r="AG9" i="1"/>
  <c r="AH66" i="1" l="1"/>
  <c r="AI66" i="1" s="1"/>
  <c r="AH81" i="1"/>
  <c r="AH89" i="1"/>
  <c r="AI89" i="1" s="1"/>
  <c r="AH65" i="1"/>
  <c r="AH90" i="1"/>
  <c r="AI90" i="1" s="1"/>
  <c r="AH56" i="1"/>
  <c r="AI64" i="1"/>
  <c r="AI56" i="1"/>
  <c r="AH79" i="1"/>
  <c r="AH88" i="1"/>
  <c r="AH29" i="1"/>
  <c r="AH31" i="1"/>
  <c r="AH40" i="1"/>
  <c r="AH37" i="1"/>
  <c r="AH30" i="1"/>
  <c r="AH38" i="1"/>
  <c r="AH39" i="1"/>
  <c r="AH34" i="1"/>
  <c r="AH84" i="1"/>
  <c r="AH27" i="1"/>
  <c r="AH3" i="1"/>
  <c r="AH76" i="1"/>
  <c r="AH52" i="1"/>
  <c r="AH87" i="1"/>
  <c r="AH5" i="1"/>
  <c r="AH54" i="1"/>
  <c r="AH9" i="1"/>
  <c r="AH36" i="1"/>
  <c r="AH77" i="1"/>
  <c r="AH53" i="1"/>
  <c r="AH85" i="1"/>
  <c r="AH8" i="1"/>
  <c r="AH6" i="1"/>
  <c r="AH86" i="1"/>
  <c r="AH7" i="1"/>
  <c r="AH61" i="1"/>
  <c r="AH62" i="1"/>
  <c r="AH35" i="1"/>
  <c r="AH28" i="1"/>
  <c r="AH26" i="1"/>
  <c r="AH51" i="1"/>
  <c r="AJ13" i="1"/>
  <c r="AI15" i="1"/>
  <c r="AI57" i="1" s="1"/>
  <c r="AH63" i="1"/>
  <c r="AH75" i="1"/>
  <c r="AH25" i="1"/>
  <c r="AH78" i="1"/>
  <c r="AH4" i="1"/>
  <c r="AI81" i="1" l="1"/>
  <c r="AJ81" i="1" s="1"/>
  <c r="AI55" i="1"/>
  <c r="AI79" i="1"/>
  <c r="AI65" i="1"/>
  <c r="AI88" i="1"/>
  <c r="AI80" i="1"/>
  <c r="AI29" i="1"/>
  <c r="AI38" i="1"/>
  <c r="AI31" i="1"/>
  <c r="AI40" i="1"/>
  <c r="AI39" i="1"/>
  <c r="AI37" i="1"/>
  <c r="AI30" i="1"/>
  <c r="AI53" i="1"/>
  <c r="AI75" i="1"/>
  <c r="AI8" i="1"/>
  <c r="AI77" i="1"/>
  <c r="AI7" i="1"/>
  <c r="AI85" i="1"/>
  <c r="AI35" i="1"/>
  <c r="AI86" i="1"/>
  <c r="AI9" i="1"/>
  <c r="AI5" i="1"/>
  <c r="AI51" i="1"/>
  <c r="AI61" i="1"/>
  <c r="AI54" i="1"/>
  <c r="AI34" i="1"/>
  <c r="AI62" i="1"/>
  <c r="AI76" i="1"/>
  <c r="AI78" i="1"/>
  <c r="AI60" i="1"/>
  <c r="AI27" i="1"/>
  <c r="AI84" i="1"/>
  <c r="AI28" i="1"/>
  <c r="AI25" i="1"/>
  <c r="AI3" i="1"/>
  <c r="AI6" i="1"/>
  <c r="AI26" i="1"/>
  <c r="AI4" i="1"/>
  <c r="AI63" i="1"/>
  <c r="AI52" i="1"/>
  <c r="AI36" i="1"/>
  <c r="AK13" i="1"/>
  <c r="AJ15" i="1"/>
  <c r="AJ57" i="1" s="1"/>
  <c r="AI87" i="1"/>
  <c r="AJ89" i="1" l="1"/>
  <c r="AJ40" i="1"/>
  <c r="AJ88" i="1"/>
  <c r="AJ31" i="1"/>
  <c r="AJ79" i="1"/>
  <c r="AJ64" i="1"/>
  <c r="AJ56" i="1"/>
  <c r="AJ55" i="1"/>
  <c r="AJ65" i="1"/>
  <c r="AJ66" i="1"/>
  <c r="AJ80" i="1"/>
  <c r="AJ90" i="1"/>
  <c r="AJ29" i="1"/>
  <c r="AJ39" i="1"/>
  <c r="AJ37" i="1"/>
  <c r="AJ38" i="1"/>
  <c r="AJ30" i="1"/>
  <c r="AJ53" i="1"/>
  <c r="AJ3" i="1"/>
  <c r="AJ27" i="1"/>
  <c r="AJ78" i="1"/>
  <c r="AJ87" i="1"/>
  <c r="AJ9" i="1"/>
  <c r="AJ34" i="1"/>
  <c r="AJ61" i="1"/>
  <c r="AJ6" i="1"/>
  <c r="AJ85" i="1"/>
  <c r="AJ36" i="1"/>
  <c r="AJ26" i="1"/>
  <c r="AJ62" i="1"/>
  <c r="AJ54" i="1"/>
  <c r="AL13" i="1"/>
  <c r="AK15" i="1"/>
  <c r="AK57" i="1" s="1"/>
  <c r="AJ5" i="1"/>
  <c r="AJ51" i="1"/>
  <c r="AJ25" i="1"/>
  <c r="AJ60" i="1"/>
  <c r="AK60" i="1" s="1"/>
  <c r="AJ63" i="1"/>
  <c r="AJ52" i="1"/>
  <c r="AJ75" i="1"/>
  <c r="AJ77" i="1"/>
  <c r="AK77" i="1" s="1"/>
  <c r="AJ8" i="1"/>
  <c r="AJ84" i="1"/>
  <c r="AJ86" i="1"/>
  <c r="AJ76" i="1"/>
  <c r="AK76" i="1" s="1"/>
  <c r="AJ4" i="1"/>
  <c r="AJ7" i="1"/>
  <c r="AJ35" i="1"/>
  <c r="AJ28" i="1"/>
  <c r="AK28" i="1" s="1"/>
  <c r="AK65" i="1" l="1"/>
  <c r="AK80" i="1"/>
  <c r="AK89" i="1"/>
  <c r="AK64" i="1"/>
  <c r="AK66" i="1"/>
  <c r="AK88" i="1"/>
  <c r="AK79" i="1"/>
  <c r="AK81" i="1"/>
  <c r="AK90" i="1"/>
  <c r="AK55" i="1"/>
  <c r="AK56" i="1"/>
  <c r="AK29" i="1"/>
  <c r="AK37" i="1"/>
  <c r="AK38" i="1"/>
  <c r="AK40" i="1"/>
  <c r="AK39" i="1"/>
  <c r="AK30" i="1"/>
  <c r="AK31" i="1"/>
  <c r="AK53" i="1"/>
  <c r="AK7" i="1"/>
  <c r="AK84" i="1"/>
  <c r="AK52" i="1"/>
  <c r="AK51" i="1"/>
  <c r="AK54" i="1"/>
  <c r="AK36" i="1"/>
  <c r="AK9" i="1"/>
  <c r="AK78" i="1"/>
  <c r="AK87" i="1"/>
  <c r="AK4" i="1"/>
  <c r="AK8" i="1"/>
  <c r="AK63" i="1"/>
  <c r="AK5" i="1"/>
  <c r="AK85" i="1"/>
  <c r="AK3" i="1"/>
  <c r="AK27" i="1"/>
  <c r="AK62" i="1"/>
  <c r="AK6" i="1"/>
  <c r="AK34" i="1"/>
  <c r="AK35" i="1"/>
  <c r="AK86" i="1"/>
  <c r="AK75" i="1"/>
  <c r="AK25" i="1"/>
  <c r="AL15" i="1"/>
  <c r="AL57" i="1" s="1"/>
  <c r="AM13" i="1"/>
  <c r="AK26" i="1"/>
  <c r="AK61" i="1"/>
  <c r="AL55" i="1" l="1"/>
  <c r="AL88" i="1"/>
  <c r="AL80" i="1"/>
  <c r="AL90" i="1"/>
  <c r="AL66" i="1"/>
  <c r="AL65" i="1"/>
  <c r="AL81" i="1"/>
  <c r="AL64" i="1"/>
  <c r="AL56" i="1"/>
  <c r="AL79" i="1"/>
  <c r="AL89" i="1"/>
  <c r="AL29" i="1"/>
  <c r="AL39" i="1"/>
  <c r="AL40" i="1"/>
  <c r="AL37" i="1"/>
  <c r="AL38" i="1"/>
  <c r="AL31" i="1"/>
  <c r="AL30" i="1"/>
  <c r="AL51" i="1"/>
  <c r="AL35" i="1"/>
  <c r="AL60" i="1"/>
  <c r="AL78" i="1"/>
  <c r="AL87" i="1"/>
  <c r="AL54" i="1"/>
  <c r="AL7" i="1"/>
  <c r="AL61" i="1"/>
  <c r="AL34" i="1"/>
  <c r="AL77" i="1"/>
  <c r="AL3" i="1"/>
  <c r="AL63" i="1"/>
  <c r="AL27" i="1"/>
  <c r="AL53" i="1"/>
  <c r="AL26" i="1"/>
  <c r="AL75" i="1"/>
  <c r="AL6" i="1"/>
  <c r="AL76" i="1"/>
  <c r="AL85" i="1"/>
  <c r="AL8" i="1"/>
  <c r="AL9" i="1"/>
  <c r="AL52" i="1"/>
  <c r="AN13" i="1"/>
  <c r="AM15" i="1"/>
  <c r="AM57" i="1" s="1"/>
  <c r="AL86" i="1"/>
  <c r="AL62" i="1"/>
  <c r="AL28" i="1"/>
  <c r="AL4" i="1"/>
  <c r="AL36" i="1"/>
  <c r="AL84" i="1"/>
  <c r="AL5" i="1"/>
  <c r="AL25" i="1"/>
  <c r="AM79" i="1" l="1"/>
  <c r="AM88" i="1"/>
  <c r="AM56" i="1"/>
  <c r="AM66" i="1"/>
  <c r="AM55" i="1"/>
  <c r="AM64" i="1"/>
  <c r="AM90" i="1"/>
  <c r="AM65" i="1"/>
  <c r="AM37" i="1"/>
  <c r="AM89" i="1"/>
  <c r="AM81" i="1"/>
  <c r="AM80" i="1"/>
  <c r="AM29" i="1"/>
  <c r="AM38" i="1"/>
  <c r="AM40" i="1"/>
  <c r="AM39" i="1"/>
  <c r="AM30" i="1"/>
  <c r="AM31" i="1"/>
  <c r="AM5" i="1"/>
  <c r="AM35" i="1"/>
  <c r="AM4" i="1"/>
  <c r="AM86" i="1"/>
  <c r="AM51" i="1"/>
  <c r="AM84" i="1"/>
  <c r="AM28" i="1"/>
  <c r="AM85" i="1"/>
  <c r="AM26" i="1"/>
  <c r="AM3" i="1"/>
  <c r="AM7" i="1"/>
  <c r="AM60" i="1"/>
  <c r="AM25" i="1"/>
  <c r="AM36" i="1"/>
  <c r="AM62" i="1"/>
  <c r="AM52" i="1"/>
  <c r="AM76" i="1"/>
  <c r="AM53" i="1"/>
  <c r="AM77" i="1"/>
  <c r="AM54" i="1"/>
  <c r="AM9" i="1"/>
  <c r="AM6" i="1"/>
  <c r="AM27" i="1"/>
  <c r="AM34" i="1"/>
  <c r="AM87" i="1"/>
  <c r="AO13" i="1"/>
  <c r="AN15" i="1"/>
  <c r="AM8" i="1"/>
  <c r="AM75" i="1"/>
  <c r="AM63" i="1"/>
  <c r="AM61" i="1"/>
  <c r="AM78" i="1"/>
  <c r="AN37" i="1" l="1"/>
  <c r="AN89" i="1"/>
  <c r="AN64" i="1"/>
  <c r="AN88" i="1"/>
  <c r="AO88" i="1" s="1"/>
  <c r="AN55" i="1"/>
  <c r="AN79" i="1"/>
  <c r="AN80" i="1"/>
  <c r="AN65" i="1"/>
  <c r="AO65" i="1" s="1"/>
  <c r="AN66" i="1"/>
  <c r="AN57" i="1"/>
  <c r="AN81" i="1"/>
  <c r="AN90" i="1"/>
  <c r="AO90" i="1" s="1"/>
  <c r="AN56" i="1"/>
  <c r="AN40" i="1"/>
  <c r="AN39" i="1"/>
  <c r="AN31" i="1"/>
  <c r="AN38" i="1"/>
  <c r="AN5" i="1"/>
  <c r="AN30" i="1"/>
  <c r="AN29" i="1"/>
  <c r="AN77" i="1"/>
  <c r="AN35" i="1"/>
  <c r="AN63" i="1"/>
  <c r="AN4" i="1"/>
  <c r="AN87" i="1"/>
  <c r="AN9" i="1"/>
  <c r="AN76" i="1"/>
  <c r="AN25" i="1"/>
  <c r="AN26" i="1"/>
  <c r="AN51" i="1"/>
  <c r="AN54" i="1"/>
  <c r="AN52" i="1"/>
  <c r="AN61" i="1"/>
  <c r="AN3" i="1"/>
  <c r="AN85" i="1"/>
  <c r="AN86" i="1"/>
  <c r="AN34" i="1"/>
  <c r="AN60" i="1"/>
  <c r="AN84" i="1"/>
  <c r="AN75" i="1"/>
  <c r="AN27" i="1"/>
  <c r="AN62" i="1"/>
  <c r="AN6" i="1"/>
  <c r="AN7" i="1"/>
  <c r="AN28" i="1"/>
  <c r="AN53" i="1"/>
  <c r="AN36" i="1"/>
  <c r="AN78" i="1"/>
  <c r="AN8" i="1"/>
  <c r="AP13" i="1"/>
  <c r="AO15" i="1"/>
  <c r="AO89" i="1" l="1"/>
  <c r="AO56" i="1"/>
  <c r="AO66" i="1"/>
  <c r="AO55" i="1"/>
  <c r="AP55" i="1" s="1"/>
  <c r="AP88" i="1"/>
  <c r="AO81" i="1"/>
  <c r="AO80" i="1"/>
  <c r="AO64" i="1"/>
  <c r="AO57" i="1"/>
  <c r="AP57" i="1" s="1"/>
  <c r="AO79" i="1"/>
  <c r="AO31" i="1"/>
  <c r="AO29" i="1"/>
  <c r="AO40" i="1"/>
  <c r="AO39" i="1"/>
  <c r="AO38" i="1"/>
  <c r="AO37" i="1"/>
  <c r="AO30" i="1"/>
  <c r="AO4" i="1"/>
  <c r="AO3" i="1"/>
  <c r="AO25" i="1"/>
  <c r="AO76" i="1"/>
  <c r="AO26" i="1"/>
  <c r="AO5" i="1"/>
  <c r="AO28" i="1"/>
  <c r="AO27" i="1"/>
  <c r="AO34" i="1"/>
  <c r="AO75" i="1"/>
  <c r="AO60" i="1"/>
  <c r="AO9" i="1"/>
  <c r="AO85" i="1"/>
  <c r="AO51" i="1"/>
  <c r="AO53" i="1"/>
  <c r="AO84" i="1"/>
  <c r="AO6" i="1"/>
  <c r="AO86" i="1"/>
  <c r="AO7" i="1"/>
  <c r="AO61" i="1"/>
  <c r="AO62" i="1"/>
  <c r="AO36" i="1"/>
  <c r="AO63" i="1"/>
  <c r="AP15" i="1"/>
  <c r="AP89" i="1" s="1"/>
  <c r="AQ13" i="1"/>
  <c r="AO52" i="1"/>
  <c r="AO8" i="1"/>
  <c r="AO78" i="1"/>
  <c r="AO87" i="1"/>
  <c r="AO77" i="1"/>
  <c r="AO35" i="1"/>
  <c r="AO54" i="1"/>
  <c r="AP66" i="1" l="1"/>
  <c r="AP64" i="1"/>
  <c r="AP65" i="1"/>
  <c r="AP56" i="1"/>
  <c r="AP80" i="1"/>
  <c r="AP90" i="1"/>
  <c r="AP79" i="1"/>
  <c r="AP81" i="1"/>
  <c r="AP31" i="1"/>
  <c r="AP39" i="1"/>
  <c r="AP38" i="1"/>
  <c r="AP40" i="1"/>
  <c r="AP37" i="1"/>
  <c r="AP30" i="1"/>
  <c r="AP29" i="1"/>
  <c r="AP52" i="1"/>
  <c r="AP28" i="1"/>
  <c r="AP84" i="1"/>
  <c r="AP9" i="1"/>
  <c r="AP77" i="1"/>
  <c r="AP76" i="1"/>
  <c r="AP75" i="1"/>
  <c r="AP3" i="1"/>
  <c r="AP36" i="1"/>
  <c r="AP86" i="1"/>
  <c r="AP62" i="1"/>
  <c r="AP87" i="1"/>
  <c r="AP25" i="1"/>
  <c r="AP53" i="1"/>
  <c r="AP6" i="1"/>
  <c r="AP51" i="1"/>
  <c r="AP61" i="1"/>
  <c r="AP54" i="1"/>
  <c r="AP78" i="1"/>
  <c r="AP27" i="1"/>
  <c r="AP4" i="1"/>
  <c r="AP7" i="1"/>
  <c r="AP5" i="1"/>
  <c r="AP26" i="1"/>
  <c r="AP60" i="1"/>
  <c r="AP34" i="1"/>
  <c r="AP35" i="1"/>
  <c r="AP85" i="1"/>
  <c r="AP63" i="1"/>
  <c r="AP8" i="1"/>
  <c r="AR13" i="1"/>
  <c r="AQ15" i="1"/>
  <c r="AQ89" i="1" s="1"/>
  <c r="AQ79" i="1" l="1"/>
  <c r="AQ65" i="1"/>
  <c r="AQ57" i="1"/>
  <c r="AQ90" i="1"/>
  <c r="AQ64" i="1"/>
  <c r="AQ55" i="1"/>
  <c r="AQ56" i="1"/>
  <c r="AQ88" i="1"/>
  <c r="AQ81" i="1"/>
  <c r="AQ80" i="1"/>
  <c r="AQ66" i="1"/>
  <c r="AQ31" i="1"/>
  <c r="AQ40" i="1"/>
  <c r="AQ37" i="1"/>
  <c r="AQ39" i="1"/>
  <c r="AQ38" i="1"/>
  <c r="AQ34" i="1"/>
  <c r="AQ7" i="1"/>
  <c r="AQ29" i="1"/>
  <c r="AQ30" i="1"/>
  <c r="AQ54" i="1"/>
  <c r="AQ86" i="1"/>
  <c r="AQ76" i="1"/>
  <c r="AQ77" i="1"/>
  <c r="AQ26" i="1"/>
  <c r="AQ60" i="1"/>
  <c r="AQ4" i="1"/>
  <c r="AQ87" i="1"/>
  <c r="AQ27" i="1"/>
  <c r="AQ51" i="1"/>
  <c r="AQ52" i="1"/>
  <c r="AQ5" i="1"/>
  <c r="AQ78" i="1"/>
  <c r="AQ85" i="1"/>
  <c r="AQ53" i="1"/>
  <c r="AQ75" i="1"/>
  <c r="AQ36" i="1"/>
  <c r="AQ28" i="1"/>
  <c r="AQ62" i="1"/>
  <c r="AQ9" i="1"/>
  <c r="AQ6" i="1"/>
  <c r="AQ8" i="1"/>
  <c r="AQ35" i="1"/>
  <c r="AQ25" i="1"/>
  <c r="AQ3" i="1"/>
  <c r="AQ84" i="1"/>
  <c r="AS13" i="1"/>
  <c r="AR15" i="1"/>
  <c r="AR89" i="1" s="1"/>
  <c r="AQ63" i="1"/>
  <c r="AQ61" i="1"/>
  <c r="AR81" i="1" l="1"/>
  <c r="AR64" i="1"/>
  <c r="AR79" i="1"/>
  <c r="AR66" i="1"/>
  <c r="AR56" i="1"/>
  <c r="AR57" i="1"/>
  <c r="AR80" i="1"/>
  <c r="AR55" i="1"/>
  <c r="AR65" i="1"/>
  <c r="AR88" i="1"/>
  <c r="AR90" i="1"/>
  <c r="AR31" i="1"/>
  <c r="AR38" i="1"/>
  <c r="AR39" i="1"/>
  <c r="AR40" i="1"/>
  <c r="AR37" i="1"/>
  <c r="AR29" i="1"/>
  <c r="AR30" i="1"/>
  <c r="AR76" i="1"/>
  <c r="AR5" i="1"/>
  <c r="AR6" i="1"/>
  <c r="AR36" i="1"/>
  <c r="AR60" i="1"/>
  <c r="AR28" i="1"/>
  <c r="AR78" i="1"/>
  <c r="AR85" i="1"/>
  <c r="AR61" i="1"/>
  <c r="AR84" i="1"/>
  <c r="AR35" i="1"/>
  <c r="AR62" i="1"/>
  <c r="AR63" i="1"/>
  <c r="AR3" i="1"/>
  <c r="AR77" i="1"/>
  <c r="AR86" i="1"/>
  <c r="AR8" i="1"/>
  <c r="AR26" i="1"/>
  <c r="AR7" i="1"/>
  <c r="AR53" i="1"/>
  <c r="AR4" i="1"/>
  <c r="AR75" i="1"/>
  <c r="AR27" i="1"/>
  <c r="AR87" i="1"/>
  <c r="AR54" i="1"/>
  <c r="AR9" i="1"/>
  <c r="AR51" i="1"/>
  <c r="AR25" i="1"/>
  <c r="AR34" i="1"/>
  <c r="AR52" i="1"/>
  <c r="AT13" i="1"/>
  <c r="AS15" i="1"/>
  <c r="AS81" i="1" l="1"/>
  <c r="AS88" i="1"/>
  <c r="AS65" i="1"/>
  <c r="AS56" i="1"/>
  <c r="AS79" i="1"/>
  <c r="AS55" i="1"/>
  <c r="AS66" i="1"/>
  <c r="AS64" i="1"/>
  <c r="AS80" i="1"/>
  <c r="AS89" i="1"/>
  <c r="AS90" i="1"/>
  <c r="AS57" i="1"/>
  <c r="AS31" i="1"/>
  <c r="AS40" i="1"/>
  <c r="AS37" i="1"/>
  <c r="AS39" i="1"/>
  <c r="AS38" i="1"/>
  <c r="AS30" i="1"/>
  <c r="AS29" i="1"/>
  <c r="AS77" i="1"/>
  <c r="AS52" i="1"/>
  <c r="AS9" i="1"/>
  <c r="AS76" i="1"/>
  <c r="AS4" i="1"/>
  <c r="AS3" i="1"/>
  <c r="AS84" i="1"/>
  <c r="AS28" i="1"/>
  <c r="AS87" i="1"/>
  <c r="AS63" i="1"/>
  <c r="AS61" i="1"/>
  <c r="AS60" i="1"/>
  <c r="AS7" i="1"/>
  <c r="AS86" i="1"/>
  <c r="AS85" i="1"/>
  <c r="AS34" i="1"/>
  <c r="AS54" i="1"/>
  <c r="AS35" i="1"/>
  <c r="AS75" i="1"/>
  <c r="AS26" i="1"/>
  <c r="AS25" i="1"/>
  <c r="AS62" i="1"/>
  <c r="AS5" i="1"/>
  <c r="AS8" i="1"/>
  <c r="AS78" i="1"/>
  <c r="AS36" i="1"/>
  <c r="AS27" i="1"/>
  <c r="AT15" i="1"/>
  <c r="AU13" i="1"/>
  <c r="AS51" i="1"/>
  <c r="AS6" i="1"/>
  <c r="AS53" i="1"/>
  <c r="AT81" i="1" l="1"/>
  <c r="AT80" i="1"/>
  <c r="AT79" i="1"/>
  <c r="AT57" i="1"/>
  <c r="AT64" i="1"/>
  <c r="AT56" i="1"/>
  <c r="AT90" i="1"/>
  <c r="AT66" i="1"/>
  <c r="AT65" i="1"/>
  <c r="AT89" i="1"/>
  <c r="AT55" i="1"/>
  <c r="AT88" i="1"/>
  <c r="AT31" i="1"/>
  <c r="AT40" i="1"/>
  <c r="AT38" i="1"/>
  <c r="AT39" i="1"/>
  <c r="AT30" i="1"/>
  <c r="AT37" i="1"/>
  <c r="AT29" i="1"/>
  <c r="AT6" i="1"/>
  <c r="AT35" i="1"/>
  <c r="AT84" i="1"/>
  <c r="AT8" i="1"/>
  <c r="AT4" i="1"/>
  <c r="AT7" i="1"/>
  <c r="AT86" i="1"/>
  <c r="AT26" i="1"/>
  <c r="AT75" i="1"/>
  <c r="AT5" i="1"/>
  <c r="AT85" i="1"/>
  <c r="AT54" i="1"/>
  <c r="AT52" i="1"/>
  <c r="AT51" i="1"/>
  <c r="AT36" i="1"/>
  <c r="AT62" i="1"/>
  <c r="AT76" i="1"/>
  <c r="AT77" i="1"/>
  <c r="AT9" i="1"/>
  <c r="AT60" i="1"/>
  <c r="AT53" i="1"/>
  <c r="AV13" i="1"/>
  <c r="AU15" i="1"/>
  <c r="AT78" i="1"/>
  <c r="AT25" i="1"/>
  <c r="AT63" i="1"/>
  <c r="AT87" i="1"/>
  <c r="AU87" i="1" s="1"/>
  <c r="AT28" i="1"/>
  <c r="AT61" i="1"/>
  <c r="AT27" i="1"/>
  <c r="AT34" i="1"/>
  <c r="AT3" i="1"/>
  <c r="AU81" i="1" l="1"/>
  <c r="AU55" i="1"/>
  <c r="AU90" i="1"/>
  <c r="AU79" i="1"/>
  <c r="AU89" i="1"/>
  <c r="AU80" i="1"/>
  <c r="AU65" i="1"/>
  <c r="AU64" i="1"/>
  <c r="AU56" i="1"/>
  <c r="AU88" i="1"/>
  <c r="AU66" i="1"/>
  <c r="AU57" i="1"/>
  <c r="AU31" i="1"/>
  <c r="AU30" i="1"/>
  <c r="AU39" i="1"/>
  <c r="AU40" i="1"/>
  <c r="AU37" i="1"/>
  <c r="AU38" i="1"/>
  <c r="AU29" i="1"/>
  <c r="AU6" i="1"/>
  <c r="AU27" i="1"/>
  <c r="AU3" i="1"/>
  <c r="AU25" i="1"/>
  <c r="AU75" i="1"/>
  <c r="AU4" i="1"/>
  <c r="AU34" i="1"/>
  <c r="AU28" i="1"/>
  <c r="AU78" i="1"/>
  <c r="AU60" i="1"/>
  <c r="AU62" i="1"/>
  <c r="AU54" i="1"/>
  <c r="AU61" i="1"/>
  <c r="AU63" i="1"/>
  <c r="AU77" i="1"/>
  <c r="AU51" i="1"/>
  <c r="AU5" i="1"/>
  <c r="AU86" i="1"/>
  <c r="AU53" i="1"/>
  <c r="AU76" i="1"/>
  <c r="AU52" i="1"/>
  <c r="AU7" i="1"/>
  <c r="AU35" i="1"/>
  <c r="AU8" i="1"/>
  <c r="AU84" i="1"/>
  <c r="AW13" i="1"/>
  <c r="AV15" i="1"/>
  <c r="AU9" i="1"/>
  <c r="AU36" i="1"/>
  <c r="AU85" i="1"/>
  <c r="AU26" i="1"/>
  <c r="AV90" i="1" l="1"/>
  <c r="AV57" i="1"/>
  <c r="AV79" i="1"/>
  <c r="AV80" i="1"/>
  <c r="AV81" i="1"/>
  <c r="AV66" i="1"/>
  <c r="AV55" i="1"/>
  <c r="AV89" i="1"/>
  <c r="AV88" i="1"/>
  <c r="AV64" i="1"/>
  <c r="AV56" i="1"/>
  <c r="AV65" i="1"/>
  <c r="AV31" i="1"/>
  <c r="AV38" i="1"/>
  <c r="AV37" i="1"/>
  <c r="AV39" i="1"/>
  <c r="AV29" i="1"/>
  <c r="AV40" i="1"/>
  <c r="AV30" i="1"/>
  <c r="AV3" i="1"/>
  <c r="AV76" i="1"/>
  <c r="AV84" i="1"/>
  <c r="AV75" i="1"/>
  <c r="AV28" i="1"/>
  <c r="AV8" i="1"/>
  <c r="AV5" i="1"/>
  <c r="AV53" i="1"/>
  <c r="AV9" i="1"/>
  <c r="AV34" i="1"/>
  <c r="AV7" i="1"/>
  <c r="AV6" i="1"/>
  <c r="AV26" i="1"/>
  <c r="AV87" i="1"/>
  <c r="AV62" i="1"/>
  <c r="AV86" i="1"/>
  <c r="AV61" i="1"/>
  <c r="AV52" i="1"/>
  <c r="AV85" i="1"/>
  <c r="AV27" i="1"/>
  <c r="AV78" i="1"/>
  <c r="AV77" i="1"/>
  <c r="AV35" i="1"/>
  <c r="AV63" i="1"/>
  <c r="AV54" i="1"/>
  <c r="AV25" i="1"/>
  <c r="AV51" i="1"/>
  <c r="AV36" i="1"/>
  <c r="AV4" i="1"/>
  <c r="AV60" i="1"/>
  <c r="AX13" i="1"/>
  <c r="AW15" i="1"/>
  <c r="AW90" i="1" l="1"/>
  <c r="AW56" i="1"/>
  <c r="AW55" i="1"/>
  <c r="AW79" i="1"/>
  <c r="AW64" i="1"/>
  <c r="AW66" i="1"/>
  <c r="AW57" i="1"/>
  <c r="AW88" i="1"/>
  <c r="AW81" i="1"/>
  <c r="AW65" i="1"/>
  <c r="AW89" i="1"/>
  <c r="AW80" i="1"/>
  <c r="AW29" i="1"/>
  <c r="AW31" i="1"/>
  <c r="AW37" i="1"/>
  <c r="AW39" i="1"/>
  <c r="AW40" i="1"/>
  <c r="AW38" i="1"/>
  <c r="AW30" i="1"/>
  <c r="AW4" i="1"/>
  <c r="AW52" i="1"/>
  <c r="AW85" i="1"/>
  <c r="AW26" i="1"/>
  <c r="AW9" i="1"/>
  <c r="AW54" i="1"/>
  <c r="AW35" i="1"/>
  <c r="AW6" i="1"/>
  <c r="AW8" i="1"/>
  <c r="AW61" i="1"/>
  <c r="AW36" i="1"/>
  <c r="AW34" i="1"/>
  <c r="AW5" i="1"/>
  <c r="AW87" i="1"/>
  <c r="AW86" i="1"/>
  <c r="AW3" i="1"/>
  <c r="AW77" i="1"/>
  <c r="AW78" i="1"/>
  <c r="AY13" i="1"/>
  <c r="AX15" i="1"/>
  <c r="AW51" i="1"/>
  <c r="AW62" i="1"/>
  <c r="AW53" i="1"/>
  <c r="AW84" i="1"/>
  <c r="AX84" i="1" s="1"/>
  <c r="AW75" i="1"/>
  <c r="AW28" i="1"/>
  <c r="AW63" i="1"/>
  <c r="AW60" i="1"/>
  <c r="AX60" i="1" s="1"/>
  <c r="AW25" i="1"/>
  <c r="AW27" i="1"/>
  <c r="AW7" i="1"/>
  <c r="AW76" i="1"/>
  <c r="AX76" i="1" s="1"/>
  <c r="AX90" i="1" l="1"/>
  <c r="AX89" i="1"/>
  <c r="AY89" i="1" s="1"/>
  <c r="AX55" i="1"/>
  <c r="AX65" i="1"/>
  <c r="AY65" i="1" s="1"/>
  <c r="AX66" i="1"/>
  <c r="AX56" i="1"/>
  <c r="AY56" i="1" s="1"/>
  <c r="AX81" i="1"/>
  <c r="AY81" i="1" s="1"/>
  <c r="AX64" i="1"/>
  <c r="AY64" i="1" s="1"/>
  <c r="AX57" i="1"/>
  <c r="AX80" i="1"/>
  <c r="AY80" i="1" s="1"/>
  <c r="AX88" i="1"/>
  <c r="AY88" i="1" s="1"/>
  <c r="AX79" i="1"/>
  <c r="AY79" i="1" s="1"/>
  <c r="AX29" i="1"/>
  <c r="AX39" i="1"/>
  <c r="AX40" i="1"/>
  <c r="AX37" i="1"/>
  <c r="AX38" i="1"/>
  <c r="AX31" i="1"/>
  <c r="AX7" i="1"/>
  <c r="AX63" i="1"/>
  <c r="AX53" i="1"/>
  <c r="AX30" i="1"/>
  <c r="AX86" i="1"/>
  <c r="AX36" i="1"/>
  <c r="AX35" i="1"/>
  <c r="AX85" i="1"/>
  <c r="AX27" i="1"/>
  <c r="AX28" i="1"/>
  <c r="AX62" i="1"/>
  <c r="AX78" i="1"/>
  <c r="AX87" i="1"/>
  <c r="AX61" i="1"/>
  <c r="AX54" i="1"/>
  <c r="AX25" i="1"/>
  <c r="AX75" i="1"/>
  <c r="AX51" i="1"/>
  <c r="AX77" i="1"/>
  <c r="AX5" i="1"/>
  <c r="AX8" i="1"/>
  <c r="AX26" i="1"/>
  <c r="AX4" i="1"/>
  <c r="AX9" i="1"/>
  <c r="AX52" i="1"/>
  <c r="AZ13" i="1"/>
  <c r="AY15" i="1"/>
  <c r="AX3" i="1"/>
  <c r="AX34" i="1"/>
  <c r="AX6" i="1"/>
  <c r="AY90" i="1" l="1"/>
  <c r="AY55" i="1"/>
  <c r="AY57" i="1"/>
  <c r="AY66" i="1"/>
  <c r="AY39" i="1"/>
  <c r="AY38" i="1"/>
  <c r="AY37" i="1"/>
  <c r="AY40" i="1"/>
  <c r="AY53" i="1"/>
  <c r="AY30" i="1"/>
  <c r="AY31" i="1"/>
  <c r="AY29" i="1"/>
  <c r="AY76" i="1"/>
  <c r="AY36" i="1"/>
  <c r="AY78" i="1"/>
  <c r="AY6" i="1"/>
  <c r="AY5" i="1"/>
  <c r="AY26" i="1"/>
  <c r="AY7" i="1"/>
  <c r="AY87" i="1"/>
  <c r="AY34" i="1"/>
  <c r="AY77" i="1"/>
  <c r="AY9" i="1"/>
  <c r="AY35" i="1"/>
  <c r="AY60" i="1"/>
  <c r="AY25" i="1"/>
  <c r="AY4" i="1"/>
  <c r="AY54" i="1"/>
  <c r="AY62" i="1"/>
  <c r="AY86" i="1"/>
  <c r="AY3" i="1"/>
  <c r="AY85" i="1"/>
  <c r="AY51" i="1"/>
  <c r="AY27" i="1"/>
  <c r="BA13" i="1"/>
  <c r="AZ15" i="1"/>
  <c r="AY61" i="1"/>
  <c r="AY28" i="1"/>
  <c r="AY63" i="1"/>
  <c r="AY84" i="1"/>
  <c r="AZ84" i="1" s="1"/>
  <c r="AY8" i="1"/>
  <c r="AY75" i="1"/>
  <c r="AY52" i="1"/>
  <c r="AZ87" i="1"/>
  <c r="AZ90" i="1" l="1"/>
  <c r="AZ57" i="1"/>
  <c r="AZ55" i="1"/>
  <c r="BA55" i="1" s="1"/>
  <c r="AZ64" i="1"/>
  <c r="AZ89" i="1"/>
  <c r="AZ81" i="1"/>
  <c r="AZ65" i="1"/>
  <c r="BA65" i="1" s="1"/>
  <c r="AZ79" i="1"/>
  <c r="AZ56" i="1"/>
  <c r="AZ88" i="1"/>
  <c r="AZ66" i="1"/>
  <c r="BA66" i="1" s="1"/>
  <c r="AZ80" i="1"/>
  <c r="AZ39" i="1"/>
  <c r="AZ31" i="1"/>
  <c r="AZ37" i="1"/>
  <c r="AZ40" i="1"/>
  <c r="AZ38" i="1"/>
  <c r="AZ53" i="1"/>
  <c r="AZ29" i="1"/>
  <c r="AZ30" i="1"/>
  <c r="AZ35" i="1"/>
  <c r="AZ9" i="1"/>
  <c r="AZ6" i="1"/>
  <c r="AZ8" i="1"/>
  <c r="AZ61" i="1"/>
  <c r="AZ51" i="1"/>
  <c r="AZ62" i="1"/>
  <c r="AZ77" i="1"/>
  <c r="AZ85" i="1"/>
  <c r="AZ7" i="1"/>
  <c r="AZ52" i="1"/>
  <c r="AZ63" i="1"/>
  <c r="BB13" i="1"/>
  <c r="BA15" i="1"/>
  <c r="AZ3" i="1"/>
  <c r="AZ4" i="1"/>
  <c r="AZ34" i="1"/>
  <c r="AZ5" i="1"/>
  <c r="AZ25" i="1"/>
  <c r="AZ75" i="1"/>
  <c r="AZ28" i="1"/>
  <c r="AZ27" i="1"/>
  <c r="BA27" i="1" s="1"/>
  <c r="AZ86" i="1"/>
  <c r="AZ26" i="1"/>
  <c r="AZ78" i="1"/>
  <c r="AZ60" i="1"/>
  <c r="BA60" i="1" s="1"/>
  <c r="AZ54" i="1"/>
  <c r="AZ76" i="1"/>
  <c r="AZ36" i="1"/>
  <c r="BA90" i="1" l="1"/>
  <c r="BA56" i="1"/>
  <c r="BB56" i="1" s="1"/>
  <c r="BA89" i="1"/>
  <c r="BA80" i="1"/>
  <c r="BA79" i="1"/>
  <c r="BA64" i="1"/>
  <c r="BA88" i="1"/>
  <c r="BA81" i="1"/>
  <c r="BA57" i="1"/>
  <c r="BA39" i="1"/>
  <c r="BA31" i="1"/>
  <c r="BA37" i="1"/>
  <c r="BA38" i="1"/>
  <c r="BA40" i="1"/>
  <c r="BA30" i="1"/>
  <c r="BA53" i="1"/>
  <c r="BA29" i="1"/>
  <c r="BA5" i="1"/>
  <c r="BA86" i="1"/>
  <c r="BA25" i="1"/>
  <c r="BA3" i="1"/>
  <c r="BA52" i="1"/>
  <c r="BA9" i="1"/>
  <c r="BA76" i="1"/>
  <c r="BA85" i="1"/>
  <c r="BB85" i="1" s="1"/>
  <c r="BA61" i="1"/>
  <c r="BA35" i="1"/>
  <c r="BA36" i="1"/>
  <c r="BA78" i="1"/>
  <c r="BA6" i="1"/>
  <c r="BA28" i="1"/>
  <c r="BA34" i="1"/>
  <c r="BB15" i="1"/>
  <c r="BC13" i="1"/>
  <c r="BA84" i="1"/>
  <c r="BA51" i="1"/>
  <c r="BA54" i="1"/>
  <c r="BB54" i="1" s="1"/>
  <c r="BA62" i="1"/>
  <c r="BA26" i="1"/>
  <c r="BA75" i="1"/>
  <c r="BA4" i="1"/>
  <c r="BB4" i="1" s="1"/>
  <c r="BA63" i="1"/>
  <c r="BA87" i="1"/>
  <c r="BA8" i="1"/>
  <c r="BA7" i="1"/>
  <c r="BA77" i="1"/>
  <c r="BB64" i="1" l="1"/>
  <c r="BB81" i="1"/>
  <c r="BB66" i="1"/>
  <c r="BB90" i="1"/>
  <c r="BB80" i="1"/>
  <c r="BB55" i="1"/>
  <c r="BB79" i="1"/>
  <c r="BB89" i="1"/>
  <c r="BB57" i="1"/>
  <c r="BB65" i="1"/>
  <c r="BB88" i="1"/>
  <c r="BB39" i="1"/>
  <c r="BB40" i="1"/>
  <c r="BB37" i="1"/>
  <c r="BB38" i="1"/>
  <c r="BB30" i="1"/>
  <c r="BB53" i="1"/>
  <c r="BB29" i="1"/>
  <c r="BB31" i="1"/>
  <c r="BB27" i="1"/>
  <c r="BB6" i="1"/>
  <c r="BB8" i="1"/>
  <c r="BB77" i="1"/>
  <c r="BB36" i="1"/>
  <c r="BB7" i="1"/>
  <c r="BB25" i="1"/>
  <c r="BB63" i="1"/>
  <c r="BB62" i="1"/>
  <c r="BB78" i="1"/>
  <c r="BB35" i="1"/>
  <c r="BB61" i="1"/>
  <c r="BB75" i="1"/>
  <c r="BB51" i="1"/>
  <c r="BB34" i="1"/>
  <c r="BB76" i="1"/>
  <c r="BB52" i="1"/>
  <c r="BB5" i="1"/>
  <c r="BB3" i="1"/>
  <c r="BB87" i="1"/>
  <c r="BB26" i="1"/>
  <c r="BB84" i="1"/>
  <c r="BB28" i="1"/>
  <c r="BB60" i="1"/>
  <c r="BB86" i="1"/>
  <c r="BD13" i="1"/>
  <c r="BC15" i="1"/>
  <c r="BC54" i="1" s="1"/>
  <c r="BB9" i="1"/>
  <c r="BC57" i="1" l="1"/>
  <c r="BC80" i="1"/>
  <c r="BC88" i="1"/>
  <c r="BC56" i="1"/>
  <c r="BC79" i="1"/>
  <c r="BC81" i="1"/>
  <c r="BC65" i="1"/>
  <c r="BC66" i="1"/>
  <c r="BC89" i="1"/>
  <c r="BC90" i="1"/>
  <c r="BC55" i="1"/>
  <c r="BC64" i="1"/>
  <c r="BC38" i="1"/>
  <c r="BC37" i="1"/>
  <c r="BC40" i="1"/>
  <c r="BC39" i="1"/>
  <c r="BC30" i="1"/>
  <c r="BC31" i="1"/>
  <c r="BC29" i="1"/>
  <c r="BC78" i="1"/>
  <c r="BC62" i="1"/>
  <c r="BC36" i="1"/>
  <c r="BC63" i="1"/>
  <c r="BC53" i="1"/>
  <c r="BC60" i="1"/>
  <c r="BC87" i="1"/>
  <c r="BC76" i="1"/>
  <c r="BC8" i="1"/>
  <c r="BC6" i="1"/>
  <c r="BC35" i="1"/>
  <c r="BC28" i="1"/>
  <c r="BC3" i="1"/>
  <c r="BC34" i="1"/>
  <c r="BC77" i="1"/>
  <c r="BC4" i="1"/>
  <c r="BC9" i="1"/>
  <c r="BC61" i="1"/>
  <c r="BC25" i="1"/>
  <c r="BC84" i="1"/>
  <c r="BC5" i="1"/>
  <c r="BC51" i="1"/>
  <c r="BC7" i="1"/>
  <c r="BC27" i="1"/>
  <c r="BE13" i="1"/>
  <c r="BD15" i="1"/>
  <c r="BC86" i="1"/>
  <c r="BC26" i="1"/>
  <c r="BC52" i="1"/>
  <c r="BC75" i="1"/>
  <c r="BC85" i="1"/>
  <c r="BD88" i="1" l="1"/>
  <c r="BE88" i="1" s="1"/>
  <c r="BD64" i="1"/>
  <c r="BE64" i="1" s="1"/>
  <c r="BD79" i="1"/>
  <c r="BD66" i="1"/>
  <c r="BE66" i="1" s="1"/>
  <c r="BD55" i="1"/>
  <c r="BD56" i="1"/>
  <c r="BE56" i="1" s="1"/>
  <c r="BD80" i="1"/>
  <c r="BD65" i="1"/>
  <c r="BE65" i="1" s="1"/>
  <c r="BD90" i="1"/>
  <c r="BE90" i="1" s="1"/>
  <c r="BD57" i="1"/>
  <c r="BE57" i="1" s="1"/>
  <c r="BD81" i="1"/>
  <c r="BD89" i="1"/>
  <c r="BE89" i="1" s="1"/>
  <c r="BD29" i="1"/>
  <c r="BD40" i="1"/>
  <c r="BD39" i="1"/>
  <c r="BD31" i="1"/>
  <c r="BD37" i="1"/>
  <c r="BD38" i="1"/>
  <c r="BD30" i="1"/>
  <c r="BD28" i="1"/>
  <c r="BD35" i="1"/>
  <c r="BD7" i="1"/>
  <c r="BD25" i="1"/>
  <c r="BD63" i="1"/>
  <c r="BD60" i="1"/>
  <c r="BD26" i="1"/>
  <c r="BD6" i="1"/>
  <c r="BD36" i="1"/>
  <c r="BD85" i="1"/>
  <c r="BD51" i="1"/>
  <c r="BD27" i="1"/>
  <c r="BD34" i="1"/>
  <c r="BD77" i="1"/>
  <c r="BD75" i="1"/>
  <c r="BD54" i="1"/>
  <c r="BD5" i="1"/>
  <c r="BD9" i="1"/>
  <c r="BD8" i="1"/>
  <c r="BD4" i="1"/>
  <c r="BD86" i="1"/>
  <c r="BD61" i="1"/>
  <c r="BF13" i="1"/>
  <c r="BE15" i="1"/>
  <c r="BD53" i="1"/>
  <c r="BD3" i="1"/>
  <c r="BD76" i="1"/>
  <c r="BD52" i="1"/>
  <c r="BE52" i="1" s="1"/>
  <c r="BD78" i="1"/>
  <c r="BD84" i="1"/>
  <c r="BD62" i="1"/>
  <c r="BD87" i="1"/>
  <c r="BE87" i="1" s="1"/>
  <c r="BE55" i="1" l="1"/>
  <c r="BE81" i="1"/>
  <c r="BE80" i="1"/>
  <c r="BE79" i="1"/>
  <c r="BE29" i="1"/>
  <c r="BE37" i="1"/>
  <c r="BE40" i="1"/>
  <c r="BE38" i="1"/>
  <c r="BE39" i="1"/>
  <c r="BE30" i="1"/>
  <c r="BE31" i="1"/>
  <c r="BE63" i="1"/>
  <c r="BE6" i="1"/>
  <c r="BE9" i="1"/>
  <c r="BE77" i="1"/>
  <c r="BE85" i="1"/>
  <c r="BE60" i="1"/>
  <c r="BE78" i="1"/>
  <c r="BE53" i="1"/>
  <c r="BE86" i="1"/>
  <c r="BE28" i="1"/>
  <c r="BE62" i="1"/>
  <c r="BE76" i="1"/>
  <c r="BF15" i="1"/>
  <c r="BF52" i="1" s="1"/>
  <c r="BG13" i="1"/>
  <c r="BE25" i="1"/>
  <c r="BE4" i="1"/>
  <c r="BE54" i="1"/>
  <c r="BF54" i="1" s="1"/>
  <c r="BE27" i="1"/>
  <c r="BE35" i="1"/>
  <c r="BE84" i="1"/>
  <c r="BE3" i="1"/>
  <c r="BF3" i="1" s="1"/>
  <c r="BE61" i="1"/>
  <c r="BE7" i="1"/>
  <c r="BE8" i="1"/>
  <c r="BE75" i="1"/>
  <c r="BF75" i="1" s="1"/>
  <c r="BE51" i="1"/>
  <c r="BE26" i="1"/>
  <c r="BE5" i="1"/>
  <c r="BE34" i="1"/>
  <c r="BF34" i="1" s="1"/>
  <c r="BE36" i="1"/>
  <c r="BF55" i="1" l="1"/>
  <c r="BF79" i="1"/>
  <c r="BF66" i="1"/>
  <c r="BF90" i="1"/>
  <c r="BF80" i="1"/>
  <c r="BF65" i="1"/>
  <c r="BF64" i="1"/>
  <c r="BF81" i="1"/>
  <c r="BF89" i="1"/>
  <c r="BF57" i="1"/>
  <c r="BF88" i="1"/>
  <c r="BF56" i="1"/>
  <c r="BF39" i="1"/>
  <c r="BF38" i="1"/>
  <c r="BF40" i="1"/>
  <c r="BF37" i="1"/>
  <c r="BF31" i="1"/>
  <c r="BF30" i="1"/>
  <c r="BF29" i="1"/>
  <c r="BF26" i="1"/>
  <c r="BF7" i="1"/>
  <c r="BF35" i="1"/>
  <c r="BF25" i="1"/>
  <c r="BF62" i="1"/>
  <c r="BF78" i="1"/>
  <c r="BF9" i="1"/>
  <c r="BF36" i="1"/>
  <c r="BF5" i="1"/>
  <c r="BF51" i="1"/>
  <c r="BF61" i="1"/>
  <c r="BF27" i="1"/>
  <c r="BF28" i="1"/>
  <c r="BF86" i="1"/>
  <c r="BF85" i="1"/>
  <c r="BF6" i="1"/>
  <c r="BF8" i="1"/>
  <c r="BF84" i="1"/>
  <c r="BF4" i="1"/>
  <c r="BF76" i="1"/>
  <c r="BF53" i="1"/>
  <c r="BF77" i="1"/>
  <c r="BF60" i="1"/>
  <c r="BF87" i="1"/>
  <c r="BF63" i="1"/>
  <c r="BH13" i="1"/>
  <c r="BG15" i="1"/>
  <c r="BG56" i="1" l="1"/>
  <c r="BG81" i="1"/>
  <c r="BG90" i="1"/>
  <c r="BG55" i="1"/>
  <c r="BG29" i="1"/>
  <c r="BG40" i="1"/>
  <c r="BG88" i="1"/>
  <c r="BG64" i="1"/>
  <c r="BG57" i="1"/>
  <c r="BG65" i="1"/>
  <c r="BG66" i="1"/>
  <c r="BG89" i="1"/>
  <c r="BG80" i="1"/>
  <c r="BG79" i="1"/>
  <c r="BG37" i="1"/>
  <c r="BG38" i="1"/>
  <c r="BG39" i="1"/>
  <c r="BG31" i="1"/>
  <c r="BG30" i="1"/>
  <c r="BG84" i="1"/>
  <c r="BG25" i="1"/>
  <c r="BG36" i="1"/>
  <c r="BG86" i="1"/>
  <c r="BG51" i="1"/>
  <c r="BG53" i="1"/>
  <c r="BG78" i="1"/>
  <c r="BG63" i="1"/>
  <c r="BG35" i="1"/>
  <c r="BG76" i="1"/>
  <c r="BG54" i="1"/>
  <c r="BG5" i="1"/>
  <c r="BI13" i="1"/>
  <c r="BH15" i="1"/>
  <c r="BH29" i="1" s="1"/>
  <c r="BG9" i="1"/>
  <c r="BG87" i="1"/>
  <c r="BG60" i="1"/>
  <c r="BG6" i="1"/>
  <c r="BH6" i="1" s="1"/>
  <c r="BG7" i="1"/>
  <c r="BG8" i="1"/>
  <c r="BG3" i="1"/>
  <c r="BG77" i="1"/>
  <c r="BH77" i="1" s="1"/>
  <c r="BG27" i="1"/>
  <c r="BG34" i="1"/>
  <c r="BG4" i="1"/>
  <c r="BG62" i="1"/>
  <c r="BH62" i="1" s="1"/>
  <c r="BG26" i="1"/>
  <c r="BG52" i="1"/>
  <c r="BG75" i="1"/>
  <c r="BG28" i="1"/>
  <c r="BH28" i="1" s="1"/>
  <c r="BG61" i="1"/>
  <c r="BG85" i="1"/>
  <c r="BH80" i="1" l="1"/>
  <c r="BH57" i="1"/>
  <c r="BH56" i="1"/>
  <c r="BH89" i="1"/>
  <c r="BH64" i="1"/>
  <c r="BH55" i="1"/>
  <c r="BH66" i="1"/>
  <c r="BH88" i="1"/>
  <c r="BH90" i="1"/>
  <c r="BH79" i="1"/>
  <c r="BH65" i="1"/>
  <c r="BH81" i="1"/>
  <c r="BH30" i="1"/>
  <c r="BH38" i="1"/>
  <c r="BH39" i="1"/>
  <c r="BH31" i="1"/>
  <c r="BH40" i="1"/>
  <c r="BH37" i="1"/>
  <c r="BH84" i="1"/>
  <c r="BH53" i="1"/>
  <c r="BH75" i="1"/>
  <c r="BH85" i="1"/>
  <c r="BH52" i="1"/>
  <c r="BH34" i="1"/>
  <c r="BH8" i="1"/>
  <c r="BH87" i="1"/>
  <c r="BH5" i="1"/>
  <c r="BH63" i="1"/>
  <c r="BH86" i="1"/>
  <c r="BH61" i="1"/>
  <c r="BH26" i="1"/>
  <c r="BH27" i="1"/>
  <c r="BH7" i="1"/>
  <c r="BH9" i="1"/>
  <c r="BH54" i="1"/>
  <c r="BH78" i="1"/>
  <c r="BH76" i="1"/>
  <c r="BH36" i="1"/>
  <c r="BH25" i="1"/>
  <c r="BH4" i="1"/>
  <c r="BH3" i="1"/>
  <c r="BH60" i="1"/>
  <c r="BJ13" i="1"/>
  <c r="BI15" i="1"/>
  <c r="BH35" i="1"/>
  <c r="BH51" i="1"/>
  <c r="BI81" i="1" l="1"/>
  <c r="BI88" i="1"/>
  <c r="BI89" i="1"/>
  <c r="BI80" i="1"/>
  <c r="BI65" i="1"/>
  <c r="BI66" i="1"/>
  <c r="BI79" i="1"/>
  <c r="BI55" i="1"/>
  <c r="BI56" i="1"/>
  <c r="BI90" i="1"/>
  <c r="BI64" i="1"/>
  <c r="BI57" i="1"/>
  <c r="BI38" i="1"/>
  <c r="BI40" i="1"/>
  <c r="BI39" i="1"/>
  <c r="BI37" i="1"/>
  <c r="BI84" i="1"/>
  <c r="BI31" i="1"/>
  <c r="BI30" i="1"/>
  <c r="BI29" i="1"/>
  <c r="BI35" i="1"/>
  <c r="BI3" i="1"/>
  <c r="BI76" i="1"/>
  <c r="BI4" i="1"/>
  <c r="BI78" i="1"/>
  <c r="BI27" i="1"/>
  <c r="BI63" i="1"/>
  <c r="BI34" i="1"/>
  <c r="BI53" i="1"/>
  <c r="BI77" i="1"/>
  <c r="BI26" i="1"/>
  <c r="BI52" i="1"/>
  <c r="BI6" i="1"/>
  <c r="BJ15" i="1"/>
  <c r="BJ31" i="1" s="1"/>
  <c r="BK13" i="1"/>
  <c r="BI25" i="1"/>
  <c r="BI28" i="1"/>
  <c r="BI9" i="1"/>
  <c r="BJ9" i="1" s="1"/>
  <c r="BI61" i="1"/>
  <c r="BI87" i="1"/>
  <c r="BI85" i="1"/>
  <c r="BI62" i="1"/>
  <c r="BJ62" i="1" s="1"/>
  <c r="BI54" i="1"/>
  <c r="BI5" i="1"/>
  <c r="BI51" i="1"/>
  <c r="BI60" i="1"/>
  <c r="BI36" i="1"/>
  <c r="BI7" i="1"/>
  <c r="BI86" i="1"/>
  <c r="BI8" i="1"/>
  <c r="BI75" i="1"/>
  <c r="BJ57" i="1" l="1"/>
  <c r="BJ55" i="1"/>
  <c r="BJ80" i="1"/>
  <c r="BJ30" i="1"/>
  <c r="BJ39" i="1"/>
  <c r="BJ64" i="1"/>
  <c r="BJ79" i="1"/>
  <c r="BJ89" i="1"/>
  <c r="BK89" i="1" s="1"/>
  <c r="BJ90" i="1"/>
  <c r="BJ66" i="1"/>
  <c r="BJ88" i="1"/>
  <c r="BJ56" i="1"/>
  <c r="BK56" i="1" s="1"/>
  <c r="BJ65" i="1"/>
  <c r="BJ81" i="1"/>
  <c r="BJ37" i="1"/>
  <c r="BJ40" i="1"/>
  <c r="BJ38" i="1"/>
  <c r="BJ29" i="1"/>
  <c r="BJ76" i="1"/>
  <c r="BJ87" i="1"/>
  <c r="BJ25" i="1"/>
  <c r="BJ52" i="1"/>
  <c r="BJ86" i="1"/>
  <c r="BJ60" i="1"/>
  <c r="BJ78" i="1"/>
  <c r="BJ63" i="1"/>
  <c r="BJ75" i="1"/>
  <c r="BJ5" i="1"/>
  <c r="BJ53" i="1"/>
  <c r="BJ35" i="1"/>
  <c r="BJ7" i="1"/>
  <c r="BJ51" i="1"/>
  <c r="BJ85" i="1"/>
  <c r="BJ28" i="1"/>
  <c r="BJ6" i="1"/>
  <c r="BJ4" i="1"/>
  <c r="BJ84" i="1"/>
  <c r="BJ34" i="1"/>
  <c r="BJ8" i="1"/>
  <c r="BJ36" i="1"/>
  <c r="BJ54" i="1"/>
  <c r="BJ3" i="1"/>
  <c r="BJ61" i="1"/>
  <c r="BJ26" i="1"/>
  <c r="BJ27" i="1"/>
  <c r="BL13" i="1"/>
  <c r="BK15" i="1"/>
  <c r="BJ77" i="1"/>
  <c r="BK81" i="1" l="1"/>
  <c r="BK66" i="1"/>
  <c r="BK64" i="1"/>
  <c r="BK55" i="1"/>
  <c r="BK65" i="1"/>
  <c r="BK90" i="1"/>
  <c r="BK30" i="1"/>
  <c r="BK88" i="1"/>
  <c r="BK79" i="1"/>
  <c r="BK80" i="1"/>
  <c r="BK57" i="1"/>
  <c r="BK38" i="1"/>
  <c r="BK39" i="1"/>
  <c r="BK40" i="1"/>
  <c r="BK37" i="1"/>
  <c r="BK29" i="1"/>
  <c r="BK31" i="1"/>
  <c r="BL31" i="1" s="1"/>
  <c r="BK75" i="1"/>
  <c r="BK87" i="1"/>
  <c r="BK60" i="1"/>
  <c r="BK84" i="1"/>
  <c r="BK53" i="1"/>
  <c r="BK3" i="1"/>
  <c r="BK35" i="1"/>
  <c r="BK26" i="1"/>
  <c r="BK51" i="1"/>
  <c r="BK25" i="1"/>
  <c r="BK77" i="1"/>
  <c r="BK7" i="1"/>
  <c r="BK85" i="1"/>
  <c r="BK54" i="1"/>
  <c r="BK4" i="1"/>
  <c r="BK76" i="1"/>
  <c r="BK34" i="1"/>
  <c r="BK78" i="1"/>
  <c r="BK28" i="1"/>
  <c r="BK9" i="1"/>
  <c r="BK86" i="1"/>
  <c r="BM13" i="1"/>
  <c r="BL15" i="1"/>
  <c r="BK36" i="1"/>
  <c r="BK6" i="1"/>
  <c r="BK52" i="1"/>
  <c r="BK5" i="1"/>
  <c r="BL5" i="1" s="1"/>
  <c r="BK63" i="1"/>
  <c r="BK62" i="1"/>
  <c r="BK27" i="1"/>
  <c r="BK61" i="1"/>
  <c r="BL61" i="1" s="1"/>
  <c r="BK8" i="1"/>
  <c r="BL66" i="1" l="1"/>
  <c r="BL65" i="1"/>
  <c r="BL81" i="1"/>
  <c r="BL55" i="1"/>
  <c r="BM55" i="1" s="1"/>
  <c r="BL80" i="1"/>
  <c r="BL89" i="1"/>
  <c r="BL57" i="1"/>
  <c r="BL64" i="1"/>
  <c r="BM64" i="1" s="1"/>
  <c r="BL79" i="1"/>
  <c r="BL56" i="1"/>
  <c r="BL40" i="1"/>
  <c r="BL90" i="1"/>
  <c r="BM90" i="1" s="1"/>
  <c r="BL88" i="1"/>
  <c r="BL37" i="1"/>
  <c r="BL39" i="1"/>
  <c r="BL38" i="1"/>
  <c r="BL29" i="1"/>
  <c r="BL30" i="1"/>
  <c r="BL85" i="1"/>
  <c r="BL53" i="1"/>
  <c r="BL77" i="1"/>
  <c r="BL8" i="1"/>
  <c r="BL63" i="1"/>
  <c r="BL36" i="1"/>
  <c r="BL9" i="1"/>
  <c r="BL76" i="1"/>
  <c r="BL75" i="1"/>
  <c r="BL28" i="1"/>
  <c r="BL3" i="1"/>
  <c r="BL27" i="1"/>
  <c r="BL52" i="1"/>
  <c r="BN13" i="1"/>
  <c r="BM15" i="1"/>
  <c r="BM61" i="1" s="1"/>
  <c r="BL78" i="1"/>
  <c r="BL54" i="1"/>
  <c r="BL84" i="1"/>
  <c r="BL4" i="1"/>
  <c r="BL35" i="1"/>
  <c r="BL26" i="1"/>
  <c r="BL7" i="1"/>
  <c r="BL87" i="1"/>
  <c r="BL25" i="1"/>
  <c r="BL62" i="1"/>
  <c r="BL6" i="1"/>
  <c r="BL86" i="1"/>
  <c r="BL34" i="1"/>
  <c r="BL60" i="1"/>
  <c r="BL51" i="1"/>
  <c r="BM56" i="1" l="1"/>
  <c r="BM89" i="1"/>
  <c r="BM65" i="1"/>
  <c r="BM57" i="1"/>
  <c r="BM81" i="1"/>
  <c r="BM88" i="1"/>
  <c r="BM79" i="1"/>
  <c r="BM80" i="1"/>
  <c r="BM66" i="1"/>
  <c r="BM30" i="1"/>
  <c r="BM39" i="1"/>
  <c r="BM38" i="1"/>
  <c r="BM40" i="1"/>
  <c r="BM37" i="1"/>
  <c r="BM29" i="1"/>
  <c r="BM31" i="1"/>
  <c r="BM60" i="1"/>
  <c r="BM26" i="1"/>
  <c r="BM62" i="1"/>
  <c r="BM3" i="1"/>
  <c r="BM34" i="1"/>
  <c r="BM25" i="1"/>
  <c r="BM35" i="1"/>
  <c r="BM75" i="1"/>
  <c r="BM63" i="1"/>
  <c r="BM78" i="1"/>
  <c r="BM27" i="1"/>
  <c r="BM36" i="1"/>
  <c r="BM8" i="1"/>
  <c r="BM76" i="1"/>
  <c r="BM53" i="1"/>
  <c r="BM51" i="1"/>
  <c r="BM6" i="1"/>
  <c r="BM7" i="1"/>
  <c r="BM5" i="1"/>
  <c r="BM54" i="1"/>
  <c r="BM52" i="1"/>
  <c r="BM9" i="1"/>
  <c r="BM85" i="1"/>
  <c r="BM86" i="1"/>
  <c r="BM87" i="1"/>
  <c r="BM4" i="1"/>
  <c r="BM84" i="1"/>
  <c r="BM77" i="1"/>
  <c r="BN15" i="1"/>
  <c r="BN90" i="1" s="1"/>
  <c r="BO13" i="1"/>
  <c r="BM28" i="1"/>
  <c r="BN66" i="1" l="1"/>
  <c r="BN65" i="1"/>
  <c r="BN57" i="1"/>
  <c r="BN80" i="1"/>
  <c r="BN89" i="1"/>
  <c r="BN55" i="1"/>
  <c r="BN79" i="1"/>
  <c r="BN56" i="1"/>
  <c r="BN64" i="1"/>
  <c r="BN88" i="1"/>
  <c r="BN81" i="1"/>
  <c r="BN30" i="1"/>
  <c r="BN37" i="1"/>
  <c r="BN40" i="1"/>
  <c r="BN39" i="1"/>
  <c r="BN29" i="1"/>
  <c r="BN38" i="1"/>
  <c r="BN31" i="1"/>
  <c r="BN27" i="1"/>
  <c r="BN87" i="1"/>
  <c r="BN51" i="1"/>
  <c r="BN4" i="1"/>
  <c r="BN78" i="1"/>
  <c r="BN86" i="1"/>
  <c r="BN54" i="1"/>
  <c r="BN85" i="1"/>
  <c r="BN28" i="1"/>
  <c r="BN62" i="1"/>
  <c r="BN63" i="1"/>
  <c r="BN25" i="1"/>
  <c r="BN6" i="1"/>
  <c r="BN35" i="1"/>
  <c r="BN26" i="1"/>
  <c r="BN36" i="1"/>
  <c r="BN77" i="1"/>
  <c r="BN5" i="1"/>
  <c r="BN53" i="1"/>
  <c r="BN34" i="1"/>
  <c r="BN3" i="1"/>
  <c r="BN60" i="1"/>
  <c r="BN84" i="1"/>
  <c r="BN52" i="1"/>
  <c r="BN7" i="1"/>
  <c r="BN76" i="1"/>
  <c r="BN75" i="1"/>
  <c r="BN9" i="1"/>
  <c r="BN61" i="1"/>
  <c r="BN8" i="1"/>
  <c r="BP13" i="1"/>
  <c r="BP15" i="1" s="1"/>
  <c r="BO15" i="1"/>
  <c r="BO90" i="1" s="1"/>
  <c r="BP90" i="1" l="1"/>
  <c r="BO56" i="1"/>
  <c r="BP56" i="1" s="1"/>
  <c r="BO80" i="1"/>
  <c r="BP80" i="1" s="1"/>
  <c r="BO81" i="1"/>
  <c r="BP81" i="1" s="1"/>
  <c r="BO79" i="1"/>
  <c r="BP79" i="1" s="1"/>
  <c r="BO57" i="1"/>
  <c r="BP57" i="1" s="1"/>
  <c r="BO88" i="1"/>
  <c r="BP88" i="1" s="1"/>
  <c r="BO55" i="1"/>
  <c r="BP55" i="1" s="1"/>
  <c r="BO65" i="1"/>
  <c r="BP65" i="1" s="1"/>
  <c r="BO64" i="1"/>
  <c r="BP64" i="1" s="1"/>
  <c r="BO89" i="1"/>
  <c r="BP89" i="1" s="1"/>
  <c r="BO66" i="1"/>
  <c r="BP66" i="1" s="1"/>
  <c r="BO29" i="1"/>
  <c r="BP29" i="1" s="1"/>
  <c r="BO39" i="1"/>
  <c r="BP39" i="1" s="1"/>
  <c r="BO40" i="1"/>
  <c r="BP40" i="1" s="1"/>
  <c r="BO38" i="1"/>
  <c r="BP38" i="1" s="1"/>
  <c r="BO37" i="1"/>
  <c r="BP37" i="1" s="1"/>
  <c r="BO30" i="1"/>
  <c r="BP30" i="1" s="1"/>
  <c r="BO31" i="1"/>
  <c r="BP31" i="1" s="1"/>
  <c r="BO87" i="1"/>
  <c r="BP87" i="1" s="1"/>
  <c r="BO27" i="1"/>
  <c r="BP27" i="1" s="1"/>
  <c r="BO85" i="1"/>
  <c r="BP85" i="1" s="1"/>
  <c r="BO78" i="1"/>
  <c r="BP78" i="1" s="1"/>
  <c r="BO51" i="1"/>
  <c r="BP51" i="1" s="1"/>
  <c r="BO35" i="1"/>
  <c r="BP35" i="1" s="1"/>
  <c r="BO26" i="1"/>
  <c r="BP26" i="1" s="1"/>
  <c r="BO54" i="1"/>
  <c r="BP54" i="1" s="1"/>
  <c r="BO61" i="1"/>
  <c r="BP61" i="1" s="1"/>
  <c r="BO7" i="1"/>
  <c r="BO3" i="1"/>
  <c r="BP3" i="1" s="1"/>
  <c r="BO5" i="1"/>
  <c r="BP5" i="1" s="1"/>
  <c r="BO25" i="1"/>
  <c r="BP25" i="1" s="1"/>
  <c r="BO4" i="1"/>
  <c r="BO9" i="1"/>
  <c r="BO52" i="1"/>
  <c r="BP52" i="1" s="1"/>
  <c r="BO34" i="1"/>
  <c r="BP34" i="1" s="1"/>
  <c r="BO77" i="1"/>
  <c r="BP77" i="1" s="1"/>
  <c r="BO63" i="1"/>
  <c r="BP63" i="1" s="1"/>
  <c r="BO8" i="1"/>
  <c r="BP8" i="1" s="1"/>
  <c r="BO76" i="1"/>
  <c r="BP76" i="1" s="1"/>
  <c r="BO60" i="1"/>
  <c r="BP60" i="1" s="1"/>
  <c r="BO53" i="1"/>
  <c r="BP53" i="1" s="1"/>
  <c r="BO62" i="1"/>
  <c r="BP62" i="1" s="1"/>
  <c r="BO86" i="1"/>
  <c r="BP86" i="1" s="1"/>
  <c r="BO6" i="1"/>
  <c r="BP6" i="1" s="1"/>
  <c r="BO75" i="1"/>
  <c r="BP75" i="1" s="1"/>
  <c r="BO84" i="1"/>
  <c r="BP84" i="1" s="1"/>
  <c r="BO36" i="1"/>
  <c r="BP36" i="1" s="1"/>
  <c r="BO28" i="1"/>
  <c r="BP28" i="1" s="1"/>
  <c r="BP9" i="1" l="1"/>
  <c r="BP4" i="1"/>
  <c r="BP7" i="1"/>
</calcChain>
</file>

<file path=xl/sharedStrings.xml><?xml version="1.0" encoding="utf-8"?>
<sst xmlns="http://schemas.openxmlformats.org/spreadsheetml/2006/main" count="569" uniqueCount="118">
  <si>
    <t>Cout Matériel Stockage</t>
  </si>
  <si>
    <t>%</t>
  </si>
  <si>
    <t>Subvention Etat Auto consommation euros/Kwh/an</t>
  </si>
  <si>
    <t>62</t>
  </si>
  <si>
    <t>61</t>
  </si>
  <si>
    <t>60</t>
  </si>
  <si>
    <t>59</t>
  </si>
  <si>
    <t>58</t>
  </si>
  <si>
    <t>57</t>
  </si>
  <si>
    <t>56</t>
  </si>
  <si>
    <t>55</t>
  </si>
  <si>
    <t>54</t>
  </si>
  <si>
    <t>53</t>
  </si>
  <si>
    <t>52</t>
  </si>
  <si>
    <t>51</t>
  </si>
  <si>
    <t>50</t>
  </si>
  <si>
    <t>49</t>
  </si>
  <si>
    <t>48</t>
  </si>
  <si>
    <t>47</t>
  </si>
  <si>
    <t>46</t>
  </si>
  <si>
    <t>45</t>
  </si>
  <si>
    <t>44</t>
  </si>
  <si>
    <t>43</t>
  </si>
  <si>
    <t>42</t>
  </si>
  <si>
    <t>41</t>
  </si>
  <si>
    <t>40</t>
  </si>
  <si>
    <t>39</t>
  </si>
  <si>
    <t>38</t>
  </si>
  <si>
    <t>37</t>
  </si>
  <si>
    <t>36</t>
  </si>
  <si>
    <t>35</t>
  </si>
  <si>
    <t>34</t>
  </si>
  <si>
    <t>33</t>
  </si>
  <si>
    <t>32</t>
  </si>
  <si>
    <t>31</t>
  </si>
  <si>
    <t>30</t>
  </si>
  <si>
    <t>29</t>
  </si>
  <si>
    <t>28</t>
  </si>
  <si>
    <t>27</t>
  </si>
  <si>
    <t>26</t>
  </si>
  <si>
    <t>25</t>
  </si>
  <si>
    <t>24</t>
  </si>
  <si>
    <t>23</t>
  </si>
  <si>
    <t>22</t>
  </si>
  <si>
    <t>21</t>
  </si>
  <si>
    <t>20</t>
  </si>
  <si>
    <t>19</t>
  </si>
  <si>
    <t>18</t>
  </si>
  <si>
    <t>17</t>
  </si>
  <si>
    <t>16</t>
  </si>
  <si>
    <t>15</t>
  </si>
  <si>
    <t>14</t>
  </si>
  <si>
    <t>13</t>
  </si>
  <si>
    <t>12</t>
  </si>
  <si>
    <t>11</t>
  </si>
  <si>
    <t>10</t>
  </si>
  <si>
    <t>9</t>
  </si>
  <si>
    <t>8</t>
  </si>
  <si>
    <t>7</t>
  </si>
  <si>
    <t>6</t>
  </si>
  <si>
    <t>5</t>
  </si>
  <si>
    <t>4</t>
  </si>
  <si>
    <t>3</t>
  </si>
  <si>
    <t>2</t>
  </si>
  <si>
    <t>Année + 1</t>
  </si>
  <si>
    <t>Marge année en cours</t>
  </si>
  <si>
    <t>Départ euros</t>
  </si>
  <si>
    <t>Production</t>
  </si>
  <si>
    <t>jours/an</t>
  </si>
  <si>
    <t>Cout unitaire</t>
  </si>
  <si>
    <t>Techno Solaire</t>
  </si>
  <si>
    <t>Techno Eolien</t>
  </si>
  <si>
    <t>APPAREIL + STOCKAGE + SUBVENTION AUTOCONSO</t>
  </si>
  <si>
    <t>Revente%</t>
  </si>
  <si>
    <t>Cout matériel</t>
  </si>
  <si>
    <t xml:space="preserve">Conso % </t>
  </si>
  <si>
    <r>
      <t xml:space="preserve">Cout Stockage </t>
    </r>
    <r>
      <rPr>
        <sz val="11"/>
        <color theme="1"/>
        <rFont val="Calibri"/>
        <family val="2"/>
      </rPr>
      <t>€</t>
    </r>
    <r>
      <rPr>
        <sz val="7.7"/>
        <color theme="1"/>
        <rFont val="Calibri"/>
        <family val="2"/>
      </rPr>
      <t>/Kw</t>
    </r>
  </si>
  <si>
    <t>APPAREIL + STOCKAGE + REVENTE (65% conso + 35 Revente)</t>
  </si>
  <si>
    <t>Evolution</t>
  </si>
  <si>
    <t>Contrat 20 ans</t>
  </si>
  <si>
    <r>
      <t>Prix rachat PV  c</t>
    </r>
    <r>
      <rPr>
        <sz val="11"/>
        <color theme="1"/>
        <rFont val="Calibri"/>
        <family val="2"/>
      </rPr>
      <t>€</t>
    </r>
    <r>
      <rPr>
        <sz val="7.7"/>
        <color theme="1"/>
        <rFont val="Calibri"/>
        <family val="2"/>
      </rPr>
      <t>/kwh</t>
    </r>
  </si>
  <si>
    <t>Contrat 15 ans en 2 partie : 10+5</t>
  </si>
  <si>
    <t>Prix rachat éolien</t>
  </si>
  <si>
    <t>APPAREIL + REVENTE (30% conso + 70% revente)</t>
  </si>
  <si>
    <t>Obligation d'achat</t>
  </si>
  <si>
    <t>Progression annuelle moyenne</t>
  </si>
  <si>
    <t>Cout moyen d'un Kwh (euros)</t>
  </si>
  <si>
    <t>Conso moyenne par jour</t>
  </si>
  <si>
    <t>progression annuelle moyenne</t>
  </si>
  <si>
    <t>Conso moyenne d'un ménage</t>
  </si>
  <si>
    <t>Données de base</t>
  </si>
  <si>
    <t>Années</t>
  </si>
  <si>
    <t>Techno</t>
  </si>
  <si>
    <t>APPAREIL SEUL (consomme 100% de la production)</t>
  </si>
  <si>
    <t>Outil de rentabilité de technologies de production ENR</t>
  </si>
  <si>
    <t xml:space="preserve">Cet outil a vocation à estimer la rentabilité des technologies de production d'électricté basée sur des énergies renouvelables. Il intègre une grande partie des variables qui permettent de calculer le coût d'un outil sur sa durée de vie. Sont pris en compte les évolutions du coût de l'électricité, les variations de consommations prévisonnelles, les données relatives à l'utilisation des ressources et leur stockage. </t>
  </si>
  <si>
    <t xml:space="preserve">Le programme permet de visualiser plusieurs hypothèses d'utilisation de l'énergie : 100 % Consommation </t>
  </si>
  <si>
    <t>Tristan Boureille - stagiaire DTI</t>
  </si>
  <si>
    <t>Les différentes technologies proposées sur le marché annoncent généralement des temps de rentabilité équivalent à la durée de vie moyenne du matériel. Cepedant l'analyse est souvent faussées puisqu'elles considèrent que l'ensemble de l'énergie produite sera consommée sur place. La réalité est évidemment différente mais il reste intéressant de tester l'équilibre présenté par l'entreprise.</t>
  </si>
  <si>
    <t>Données connues</t>
  </si>
  <si>
    <t>ID</t>
  </si>
  <si>
    <t>Nom de la techno</t>
  </si>
  <si>
    <t>Coûts unitaires</t>
  </si>
  <si>
    <t>Jours / an</t>
  </si>
  <si>
    <t>Type de Techno</t>
  </si>
  <si>
    <t>Appareil seul</t>
  </si>
  <si>
    <t>Appareil + revente</t>
  </si>
  <si>
    <t>Appareil+ stockage+ revente</t>
  </si>
  <si>
    <t>Appareil+stockage+sub conso</t>
  </si>
  <si>
    <t>Arbre à vent</t>
  </si>
  <si>
    <t>300 - 3000</t>
  </si>
  <si>
    <t>A ce jour, sur 100kwh produit par une installation de production d'ENR, 30 sont consommés directement. 70 peuvent donc être revendus à EDF via la réglementation sur les obligations d'achat. Si la revente était très intéressante par le passé, les législateurs comme les producteurs d'énergies proposent des coûts de rachat qui diminuent progressivement.</t>
  </si>
  <si>
    <t>smart flower</t>
  </si>
  <si>
    <t>L'apport d'un appareil de stockage, peu importe le type, la technologie permettrait d'atteindre environ 65% de consommation de l'énergie renouvelable produite sur place. Toutefois, l'investissement est encore aujourd'hui important et n'empèche qu'une partie doivent encore être revendue. Compte tenu du cadre légal et des technologies existantes, ce modèle est le plus actuel.</t>
  </si>
  <si>
    <t>A termes, la loi Transition Energétique envisage de convertir lla subvention destinée à l'obligation d'achat en une aide à l'autoconsommation directement versée au consommateur. Son calcul n'est pas encore précisé par decrêt. Cette simulation sera donc certainement la plus adaptée d'ici un voire deux ans.</t>
  </si>
  <si>
    <t>tuiles solaires</t>
  </si>
  <si>
    <t>micro éolien</t>
  </si>
  <si>
    <t>eolien</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</si>
</sst>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164" formatCode="0.000"/>
    <numFmt numFmtId="165" formatCode="0.0000"/>
    <numFmt numFmtId="166" formatCode="0.0"/>
    <numFmt numFmtId="167" formatCode="0.0%"/>
  </numFmts>
  <fonts count="8" x14ac:knownFonts="1">
    <font>
      <sz val="11"/>
      <color theme="1"/>
      <name val="Calibri"/>
      <family val="2"/>
      <scheme val="minor"/>
    </font>
    <font>
      <sz val="11"/>
      <color theme="1"/>
      <name val="Calibri"/>
      <family val="2"/>
      <scheme val="minor"/>
    </font>
    <font>
      <b/>
      <sz val="11"/>
      <color theme="1"/>
      <name val="Calibri"/>
      <family val="2"/>
      <scheme val="minor"/>
    </font>
    <font>
      <b/>
      <sz val="16"/>
      <color theme="1"/>
      <name val="Calibri"/>
      <family val="2"/>
      <scheme val="minor"/>
    </font>
    <font>
      <sz val="11"/>
      <color theme="1"/>
      <name val="Calibri"/>
      <family val="2"/>
    </font>
    <font>
      <sz val="7.7"/>
      <color theme="1"/>
      <name val="Calibri"/>
      <family val="2"/>
    </font>
    <font>
      <b/>
      <sz val="18"/>
      <color theme="1"/>
      <name val="Calibri"/>
      <family val="2"/>
      <scheme val="minor"/>
    </font>
    <font>
      <b/>
      <sz val="14"/>
      <color theme="1"/>
      <name val="Calibri"/>
      <family val="2"/>
      <scheme val="minor"/>
    </font>
  </fonts>
  <fills count="11">
    <fill>
      <patternFill patternType="none"/>
    </fill>
    <fill>
      <patternFill patternType="gray125"/>
    </fill>
    <fill>
      <patternFill patternType="solid">
        <fgColor theme="9" tint="-0.249977111117893"/>
        <bgColor indexed="64"/>
      </patternFill>
    </fill>
    <fill>
      <patternFill patternType="solid">
        <fgColor theme="0" tint="-0.34998626667073579"/>
        <bgColor indexed="64"/>
      </patternFill>
    </fill>
    <fill>
      <patternFill patternType="solid">
        <fgColor theme="9" tint="-0.24994659260841701"/>
        <bgColor indexed="64"/>
      </patternFill>
    </fill>
    <fill>
      <patternFill patternType="solid">
        <fgColor theme="6" tint="0.59999389629810485"/>
        <bgColor indexed="64"/>
      </patternFill>
    </fill>
    <fill>
      <patternFill patternType="solid">
        <fgColor theme="6" tint="0.39997558519241921"/>
        <bgColor indexed="64"/>
      </patternFill>
    </fill>
    <fill>
      <patternFill patternType="solid">
        <fgColor theme="6" tint="0.79998168889431442"/>
        <bgColor indexed="64"/>
      </patternFill>
    </fill>
    <fill>
      <patternFill patternType="solid">
        <fgColor theme="9" tint="0.79998168889431442"/>
        <bgColor indexed="64"/>
      </patternFill>
    </fill>
    <fill>
      <patternFill patternType="solid">
        <fgColor theme="7" tint="0.59999389629810485"/>
        <bgColor indexed="64"/>
      </patternFill>
    </fill>
    <fill>
      <patternFill patternType="solid">
        <fgColor theme="5" tint="0.79998168889431442"/>
        <bgColor indexed="64"/>
      </patternFill>
    </fill>
  </fills>
  <borders count="35">
    <border>
      <left/>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medium">
        <color indexed="64"/>
      </left>
      <right/>
      <top style="medium">
        <color indexed="64"/>
      </top>
      <bottom style="thin">
        <color indexed="64"/>
      </bottom>
      <diagonal/>
    </border>
    <border>
      <left/>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top/>
      <bottom/>
      <diagonal/>
    </border>
    <border>
      <left style="thin">
        <color indexed="64"/>
      </left>
      <right/>
      <top style="thin">
        <color indexed="64"/>
      </top>
      <bottom style="medium">
        <color indexed="64"/>
      </bottom>
      <diagonal/>
    </border>
    <border>
      <left style="thin">
        <color indexed="64"/>
      </left>
      <right style="medium">
        <color indexed="64"/>
      </right>
      <top style="medium">
        <color indexed="64"/>
      </top>
      <bottom style="thin">
        <color indexed="64"/>
      </bottom>
      <diagonal/>
    </border>
    <border>
      <left style="thin">
        <color indexed="64"/>
      </left>
      <right style="thin">
        <color indexed="64"/>
      </right>
      <top/>
      <bottom style="thin">
        <color indexed="64"/>
      </bottom>
      <diagonal/>
    </border>
    <border>
      <left style="thin">
        <color indexed="64"/>
      </left>
      <right style="thin">
        <color indexed="64"/>
      </right>
      <top/>
      <bottom style="medium">
        <color indexed="64"/>
      </bottom>
      <diagonal/>
    </border>
    <border>
      <left/>
      <right style="thin">
        <color indexed="64"/>
      </right>
      <top/>
      <bottom style="thin">
        <color indexed="64"/>
      </bottom>
      <diagonal/>
    </border>
    <border>
      <left style="thin">
        <color indexed="64"/>
      </left>
      <right/>
      <top/>
      <bottom style="thin">
        <color indexed="64"/>
      </bottom>
      <diagonal/>
    </border>
    <border>
      <left/>
      <right style="thin">
        <color indexed="64"/>
      </right>
      <top/>
      <bottom style="medium">
        <color indexed="64"/>
      </bottom>
      <diagonal/>
    </border>
    <border>
      <left style="thin">
        <color indexed="64"/>
      </left>
      <right/>
      <top/>
      <bottom style="medium">
        <color indexed="64"/>
      </bottom>
      <diagonal/>
    </border>
    <border>
      <left/>
      <right style="thin">
        <color indexed="64"/>
      </right>
      <top style="thin">
        <color indexed="64"/>
      </top>
      <bottom/>
      <diagonal/>
    </border>
    <border>
      <left style="thin">
        <color indexed="64"/>
      </left>
      <right style="thin">
        <color indexed="64"/>
      </right>
      <top/>
      <bottom/>
      <diagonal/>
    </border>
    <border>
      <left style="thin">
        <color indexed="64"/>
      </left>
      <right style="thin">
        <color indexed="64"/>
      </right>
      <top style="thin">
        <color indexed="64"/>
      </top>
      <bottom/>
      <diagonal/>
    </border>
    <border>
      <left style="thin">
        <color indexed="64"/>
      </left>
      <right/>
      <top style="thin">
        <color indexed="64"/>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double">
        <color indexed="64"/>
      </left>
      <right/>
      <top/>
      <bottom style="medium">
        <color indexed="64"/>
      </bottom>
      <diagonal/>
    </border>
    <border>
      <left style="double">
        <color indexed="64"/>
      </left>
      <right/>
      <top/>
      <bottom style="thin">
        <color indexed="64"/>
      </bottom>
      <diagonal/>
    </border>
    <border>
      <left style="double">
        <color indexed="64"/>
      </left>
      <right/>
      <top style="thin">
        <color indexed="64"/>
      </top>
      <bottom style="thin">
        <color indexed="64"/>
      </bottom>
      <diagonal/>
    </border>
    <border>
      <left style="double">
        <color indexed="64"/>
      </left>
      <right/>
      <top style="thin">
        <color indexed="64"/>
      </top>
      <bottom/>
      <diagonal/>
    </border>
    <border>
      <left/>
      <right style="thin">
        <color indexed="64"/>
      </right>
      <top/>
      <bottom/>
      <diagonal/>
    </border>
  </borders>
  <cellStyleXfs count="2">
    <xf numFmtId="0" fontId="0" fillId="0" borderId="0"/>
    <xf numFmtId="9" fontId="1" fillId="0" borderId="0" applyFont="0" applyFill="0" applyBorder="0" applyAlignment="0" applyProtection="0"/>
  </cellStyleXfs>
  <cellXfs count="102">
    <xf numFmtId="0" fontId="0" fillId="0" borderId="0" xfId="0"/>
    <xf numFmtId="0" fontId="0" fillId="2" borderId="0" xfId="0" applyFill="1"/>
    <xf numFmtId="1" fontId="0" fillId="0" borderId="0" xfId="0" applyNumberFormat="1"/>
    <xf numFmtId="0" fontId="0" fillId="0" borderId="0" xfId="0" applyAlignment="1"/>
    <xf numFmtId="0" fontId="0" fillId="2" borderId="0" xfId="0" applyFill="1" applyAlignment="1"/>
    <xf numFmtId="0" fontId="0" fillId="3" borderId="0" xfId="0" applyFill="1"/>
    <xf numFmtId="0" fontId="0" fillId="4" borderId="0" xfId="0" applyFill="1"/>
    <xf numFmtId="0" fontId="0" fillId="0" borderId="0" xfId="0" applyFill="1"/>
    <xf numFmtId="0" fontId="0" fillId="5" borderId="0" xfId="0" applyFill="1"/>
    <xf numFmtId="164" fontId="0" fillId="5" borderId="0" xfId="0" applyNumberFormat="1" applyFill="1"/>
    <xf numFmtId="164" fontId="0" fillId="6" borderId="0" xfId="0" applyNumberFormat="1" applyFill="1"/>
    <xf numFmtId="164" fontId="0" fillId="2" borderId="0" xfId="0" applyNumberFormat="1" applyFill="1"/>
    <xf numFmtId="0" fontId="2" fillId="0" borderId="0" xfId="0" applyFont="1"/>
    <xf numFmtId="9" fontId="0" fillId="2" borderId="0" xfId="1" applyFont="1" applyFill="1"/>
    <xf numFmtId="9" fontId="0" fillId="0" borderId="0" xfId="1" applyFont="1"/>
    <xf numFmtId="165" fontId="0" fillId="7" borderId="0" xfId="0" applyNumberFormat="1" applyFill="1"/>
    <xf numFmtId="166" fontId="0" fillId="7" borderId="0" xfId="1" applyNumberFormat="1" applyFont="1" applyFill="1"/>
    <xf numFmtId="164" fontId="0" fillId="2" borderId="0" xfId="1" applyNumberFormat="1" applyFont="1" applyFill="1"/>
    <xf numFmtId="167" fontId="0" fillId="0" borderId="0" xfId="1" applyNumberFormat="1" applyFont="1"/>
    <xf numFmtId="167" fontId="0" fillId="2" borderId="0" xfId="1" applyNumberFormat="1" applyFont="1" applyFill="1"/>
    <xf numFmtId="1" fontId="0" fillId="7" borderId="0" xfId="0" applyNumberFormat="1" applyFill="1"/>
    <xf numFmtId="0" fontId="0" fillId="0" borderId="0" xfId="0" applyAlignment="1">
      <alignment vertical="top" wrapText="1"/>
    </xf>
    <xf numFmtId="0" fontId="0" fillId="0" borderId="0" xfId="0" applyAlignment="1">
      <alignment vertical="center"/>
    </xf>
    <xf numFmtId="0" fontId="3" fillId="0" borderId="0" xfId="0" applyFont="1" applyAlignment="1"/>
    <xf numFmtId="0" fontId="6" fillId="0" borderId="0" xfId="0" applyFont="1" applyBorder="1" applyAlignment="1">
      <alignment vertical="center"/>
    </xf>
    <xf numFmtId="0" fontId="0" fillId="0" borderId="0" xfId="0" applyFill="1" applyAlignment="1">
      <alignment vertical="top" wrapText="1"/>
    </xf>
    <xf numFmtId="0" fontId="0" fillId="0" borderId="0" xfId="0" applyFill="1" applyAlignment="1">
      <alignment vertical="top"/>
    </xf>
    <xf numFmtId="0" fontId="0" fillId="0" borderId="0" xfId="0" applyAlignment="1">
      <alignment horizontal="left"/>
    </xf>
    <xf numFmtId="0" fontId="0" fillId="0" borderId="3" xfId="0" applyBorder="1"/>
    <xf numFmtId="0" fontId="0" fillId="2" borderId="4" xfId="0" applyFill="1" applyBorder="1"/>
    <xf numFmtId="167" fontId="0" fillId="2" borderId="4" xfId="1" applyNumberFormat="1" applyFont="1" applyFill="1" applyBorder="1"/>
    <xf numFmtId="164" fontId="0" fillId="2" borderId="4" xfId="1" applyNumberFormat="1" applyFont="1" applyFill="1" applyBorder="1"/>
    <xf numFmtId="9" fontId="0" fillId="2" borderId="14" xfId="1" applyFont="1" applyFill="1" applyBorder="1"/>
    <xf numFmtId="0" fontId="2" fillId="0" borderId="15" xfId="0" applyFont="1" applyBorder="1" applyAlignment="1">
      <alignment wrapText="1"/>
    </xf>
    <xf numFmtId="0" fontId="0" fillId="9" borderId="9" xfId="0" applyFill="1" applyBorder="1"/>
    <xf numFmtId="9" fontId="0" fillId="9" borderId="12" xfId="0" applyNumberFormat="1" applyFill="1" applyBorder="1"/>
    <xf numFmtId="167" fontId="0" fillId="9" borderId="9" xfId="0" applyNumberFormat="1" applyFill="1" applyBorder="1"/>
    <xf numFmtId="0" fontId="0" fillId="0" borderId="16" xfId="0" applyBorder="1"/>
    <xf numFmtId="0" fontId="0" fillId="0" borderId="18" xfId="0" applyBorder="1"/>
    <xf numFmtId="0" fontId="0" fillId="0" borderId="5" xfId="0" applyBorder="1"/>
    <xf numFmtId="0" fontId="0" fillId="0" borderId="19" xfId="0" applyBorder="1"/>
    <xf numFmtId="0" fontId="0" fillId="0" borderId="4" xfId="0" applyBorder="1"/>
    <xf numFmtId="0" fontId="0" fillId="0" borderId="20" xfId="0" applyBorder="1" applyAlignment="1">
      <alignment horizontal="center" vertical="center"/>
    </xf>
    <xf numFmtId="0" fontId="0" fillId="0" borderId="17" xfId="0" applyBorder="1" applyAlignment="1">
      <alignment horizontal="center" wrapText="1"/>
    </xf>
    <xf numFmtId="0" fontId="0" fillId="0" borderId="17" xfId="0" applyBorder="1" applyAlignment="1">
      <alignment horizontal="center" vertical="center" wrapText="1"/>
    </xf>
    <xf numFmtId="0" fontId="0" fillId="0" borderId="17" xfId="0" applyBorder="1" applyAlignment="1">
      <alignment horizontal="center" vertical="center"/>
    </xf>
    <xf numFmtId="0" fontId="0" fillId="0" borderId="17" xfId="0" applyBorder="1" applyAlignment="1">
      <alignment horizontal="left" vertical="center" wrapText="1"/>
    </xf>
    <xf numFmtId="0" fontId="0" fillId="0" borderId="21" xfId="0" applyBorder="1" applyAlignment="1">
      <alignment horizontal="left" vertical="center" wrapText="1"/>
    </xf>
    <xf numFmtId="0" fontId="0" fillId="0" borderId="22" xfId="0" applyBorder="1"/>
    <xf numFmtId="0" fontId="0" fillId="0" borderId="23" xfId="0" applyBorder="1"/>
    <xf numFmtId="0" fontId="0" fillId="0" borderId="24" xfId="0" applyBorder="1"/>
    <xf numFmtId="0" fontId="0" fillId="0" borderId="25" xfId="0" applyBorder="1"/>
    <xf numFmtId="0" fontId="0" fillId="0" borderId="13" xfId="0" applyBorder="1"/>
    <xf numFmtId="0" fontId="0" fillId="0" borderId="27" xfId="0" applyBorder="1"/>
    <xf numFmtId="0" fontId="0" fillId="0" borderId="28" xfId="0" applyBorder="1"/>
    <xf numFmtId="0" fontId="0" fillId="0" borderId="21" xfId="0" applyBorder="1" applyAlignment="1">
      <alignment horizontal="center" vertical="center"/>
    </xf>
    <xf numFmtId="0" fontId="0" fillId="0" borderId="30" xfId="0" applyBorder="1" applyAlignment="1">
      <alignment horizontal="left" vertical="center" wrapText="1"/>
    </xf>
    <xf numFmtId="0" fontId="0" fillId="0" borderId="31" xfId="0" applyBorder="1"/>
    <xf numFmtId="0" fontId="0" fillId="0" borderId="32" xfId="0" applyBorder="1"/>
    <xf numFmtId="0" fontId="0" fillId="0" borderId="33" xfId="0" applyBorder="1"/>
    <xf numFmtId="0" fontId="0" fillId="0" borderId="34" xfId="0" applyBorder="1" applyAlignment="1">
      <alignment horizontal="left" vertical="center" wrapText="1"/>
    </xf>
    <xf numFmtId="0" fontId="7" fillId="0" borderId="6" xfId="0" applyFont="1" applyBorder="1" applyAlignment="1">
      <alignment vertical="center"/>
    </xf>
    <xf numFmtId="0" fontId="7" fillId="0" borderId="7" xfId="0" applyFont="1" applyBorder="1" applyAlignment="1">
      <alignment vertical="center"/>
    </xf>
    <xf numFmtId="0" fontId="0" fillId="0" borderId="0" xfId="0" applyBorder="1"/>
    <xf numFmtId="0" fontId="0" fillId="2" borderId="0" xfId="0" applyFill="1" applyBorder="1"/>
    <xf numFmtId="0" fontId="0" fillId="9" borderId="26" xfId="0" applyFill="1" applyBorder="1"/>
    <xf numFmtId="0" fontId="0" fillId="2" borderId="28" xfId="0" applyFill="1" applyBorder="1"/>
    <xf numFmtId="0" fontId="0" fillId="9" borderId="29" xfId="0" applyFill="1" applyBorder="1"/>
    <xf numFmtId="0" fontId="0" fillId="9" borderId="26" xfId="0" applyFill="1" applyBorder="1" applyAlignment="1">
      <alignment horizontal="right"/>
    </xf>
    <xf numFmtId="0" fontId="0" fillId="0" borderId="0" xfId="0" applyFill="1" applyBorder="1" applyAlignment="1">
      <alignment wrapText="1"/>
    </xf>
    <xf numFmtId="164" fontId="0" fillId="2" borderId="0" xfId="0" applyNumberFormat="1" applyFill="1" applyBorder="1"/>
    <xf numFmtId="0" fontId="0" fillId="0" borderId="13" xfId="0" applyBorder="1" applyAlignment="1">
      <alignment horizontal="left" vertical="top"/>
    </xf>
    <xf numFmtId="0" fontId="0" fillId="0" borderId="0" xfId="0" applyBorder="1" applyAlignment="1"/>
    <xf numFmtId="0" fontId="3" fillId="0" borderId="0" xfId="0" applyFont="1" applyAlignment="1">
      <alignment horizontal="center"/>
    </xf>
    <xf numFmtId="0" fontId="0" fillId="0" borderId="0" xfId="0" applyFill="1" applyAlignment="1">
      <alignment horizontal="center"/>
    </xf>
    <xf numFmtId="0" fontId="0" fillId="0" borderId="0" xfId="0" applyAlignment="1">
      <alignment horizontal="center"/>
    </xf>
    <xf numFmtId="0" fontId="7" fillId="0" borderId="6" xfId="0" applyFont="1" applyBorder="1" applyAlignment="1">
      <alignment horizontal="center" vertical="center"/>
    </xf>
    <xf numFmtId="0" fontId="7" fillId="0" borderId="7" xfId="0" applyFont="1" applyBorder="1" applyAlignment="1">
      <alignment horizontal="center" vertical="center"/>
    </xf>
    <xf numFmtId="0" fontId="0" fillId="10" borderId="0" xfId="0" applyFill="1" applyAlignment="1">
      <alignment horizontal="left" wrapText="1"/>
    </xf>
    <xf numFmtId="0" fontId="0" fillId="10" borderId="0" xfId="0" applyFill="1" applyAlignment="1">
      <alignment horizontal="left" vertical="top" wrapText="1"/>
    </xf>
    <xf numFmtId="0" fontId="0" fillId="0" borderId="27" xfId="0" applyBorder="1" applyAlignment="1">
      <alignment horizontal="left"/>
    </xf>
    <xf numFmtId="0" fontId="0" fillId="0" borderId="28" xfId="0" applyBorder="1" applyAlignment="1">
      <alignment horizontal="left"/>
    </xf>
    <xf numFmtId="0" fontId="0" fillId="0" borderId="13" xfId="0" applyBorder="1" applyAlignment="1">
      <alignment horizontal="center" wrapText="1"/>
    </xf>
    <xf numFmtId="0" fontId="0" fillId="0" borderId="0" xfId="0" applyBorder="1" applyAlignment="1">
      <alignment horizontal="center" wrapText="1"/>
    </xf>
    <xf numFmtId="0" fontId="0" fillId="0" borderId="13" xfId="0" applyBorder="1" applyAlignment="1">
      <alignment horizontal="left"/>
    </xf>
    <xf numFmtId="0" fontId="0" fillId="0" borderId="0" xfId="0" applyBorder="1" applyAlignment="1">
      <alignment horizontal="left"/>
    </xf>
    <xf numFmtId="0" fontId="0" fillId="0" borderId="13" xfId="0" applyBorder="1" applyAlignment="1">
      <alignment horizontal="left" vertical="top"/>
    </xf>
    <xf numFmtId="0" fontId="0" fillId="0" borderId="0" xfId="0" applyBorder="1" applyAlignment="1">
      <alignment horizontal="left" vertical="top"/>
    </xf>
    <xf numFmtId="0" fontId="0" fillId="0" borderId="8" xfId="0" applyBorder="1" applyAlignment="1">
      <alignment horizontal="left"/>
    </xf>
    <xf numFmtId="0" fontId="0" fillId="0" borderId="3" xfId="0" applyBorder="1" applyAlignment="1">
      <alignment horizontal="left"/>
    </xf>
    <xf numFmtId="0" fontId="0" fillId="0" borderId="10" xfId="0" applyBorder="1" applyAlignment="1">
      <alignment horizontal="left"/>
    </xf>
    <xf numFmtId="0" fontId="0" fillId="0" borderId="11" xfId="0" applyBorder="1" applyAlignment="1">
      <alignment horizontal="left"/>
    </xf>
    <xf numFmtId="0" fontId="3" fillId="8" borderId="0" xfId="0" applyFont="1" applyFill="1" applyAlignment="1">
      <alignment horizontal="left"/>
    </xf>
    <xf numFmtId="0" fontId="0" fillId="7" borderId="0" xfId="0" applyFill="1" applyAlignment="1">
      <alignment horizontal="left" vertical="top" wrapText="1"/>
    </xf>
    <xf numFmtId="0" fontId="0" fillId="7" borderId="0" xfId="0" applyFill="1" applyAlignment="1">
      <alignment horizontal="left" vertical="top"/>
    </xf>
    <xf numFmtId="0" fontId="6" fillId="0" borderId="1" xfId="0" applyFont="1" applyBorder="1" applyAlignment="1">
      <alignment horizontal="center" vertical="center"/>
    </xf>
    <xf numFmtId="0" fontId="6" fillId="0" borderId="2" xfId="0" applyFont="1" applyBorder="1" applyAlignment="1">
      <alignment horizontal="center" vertical="center"/>
    </xf>
    <xf numFmtId="0" fontId="0" fillId="0" borderId="8" xfId="0" applyBorder="1" applyAlignment="1">
      <alignment horizontal="left" vertical="top" wrapText="1"/>
    </xf>
    <xf numFmtId="0" fontId="0" fillId="0" borderId="3" xfId="0" applyBorder="1" applyAlignment="1">
      <alignment horizontal="left" vertical="top" wrapText="1"/>
    </xf>
    <xf numFmtId="0" fontId="2" fillId="0" borderId="0" xfId="0" applyFont="1" applyFill="1"/>
    <xf numFmtId="0" fontId="0" fillId="0" borderId="0" xfId="0" applyNumberFormat="1"/>
    <xf numFmtId="1" fontId="0" fillId="0" borderId="3" xfId="0" applyNumberFormat="1" applyBorder="1"/>
  </cellXfs>
  <cellStyles count="2">
    <cellStyle name="Normal" xfId="0" builtinId="0"/>
    <cellStyle name="Pourcentage" xfId="1" builtinId="5"/>
  </cellStyles>
  <dxfs count="256">
    <dxf>
      <font>
        <color auto="1"/>
      </font>
      <fill>
        <patternFill>
          <bgColor rgb="FFFF0000"/>
        </patternFill>
      </fill>
    </dxf>
    <dxf>
      <numFmt numFmtId="1" formatCode="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numFmt numFmtId="0" formatCode="General"/>
      <border diagonalUp="0" diagonalDown="0">
        <left style="double">
          <color indexed="64"/>
        </left>
        <right/>
        <top style="medium">
          <color auto="1"/>
        </top>
        <bottom style="medium">
          <color auto="1"/>
        </bottom>
        <vertical/>
        <horizontal style="medium">
          <color auto="1"/>
        </horizontal>
      </border>
    </dxf>
    <dxf>
      <numFmt numFmtId="0" formatCode="General"/>
      <fill>
        <patternFill patternType="solid">
          <fgColor indexed="64"/>
          <bgColor theme="9" tint="-0.249977111117893"/>
        </patternFill>
      </fill>
    </dxf>
    <dxf>
      <numFmt numFmtId="0" formatCode="General"/>
      <fill>
        <patternFill patternType="solid">
          <fgColor indexed="64"/>
          <bgColor theme="9" tint="-0.249977111117893"/>
        </patternFill>
      </fill>
    </dxf>
    <dxf>
      <numFmt numFmtId="0" formatCode="General"/>
      <fill>
        <patternFill patternType="solid">
          <fgColor indexed="64"/>
          <bgColor theme="9" tint="-0.249977111117893"/>
        </patternFill>
      </fill>
    </dxf>
    <dxf>
      <numFmt numFmtId="0" formatCode="General"/>
      <fill>
        <patternFill patternType="solid">
          <fgColor indexed="64"/>
          <bgColor theme="9" tint="-0.249977111117893"/>
        </patternFill>
      </fill>
    </dxf>
    <dxf>
      <numFmt numFmtId="0" formatCode="General"/>
    </dxf>
    <dxf>
      <numFmt numFmtId="0" formatCode="General"/>
      <fill>
        <patternFill patternType="solid">
          <fgColor indexed="64"/>
          <bgColor theme="9" tint="-0.24994659260841701"/>
        </patternFill>
      </fill>
    </dxf>
    <dxf>
      <numFmt numFmtId="0" formatCode="General"/>
      <fill>
        <patternFill patternType="solid">
          <fgColor indexed="64"/>
          <bgColor theme="9" tint="-0.24994659260841701"/>
        </patternFill>
      </fill>
    </dxf>
    <dxf>
      <numFmt numFmtId="0" formatCode="General"/>
      <fill>
        <patternFill patternType="solid">
          <fgColor indexed="64"/>
          <bgColor theme="9" tint="-0.249977111117893"/>
        </patternFill>
      </fill>
    </dxf>
    <dxf>
      <numFmt numFmtId="0" formatCode="General"/>
    </dxf>
    <dxf>
      <numFmt numFmtId="0" formatCode="General"/>
    </dxf>
    <dxf>
      <numFmt numFmtId="0" formatCode="General"/>
    </dxf>
    <dxf>
      <numFmt numFmtId="0" formatCode="General"/>
    </dxf>
    <dxf>
      <numFmt numFmtId="0" formatCode="General"/>
      <fill>
        <patternFill patternType="solid">
          <fgColor indexed="64"/>
          <bgColor theme="9" tint="-0.24994659260841701"/>
        </patternFill>
      </fill>
    </dxf>
    <dxf>
      <numFmt numFmtId="0" formatCode="General"/>
    </dxf>
    <dxf>
      <font>
        <color rgb="FF9C0006"/>
      </font>
      <fill>
        <patternFill>
          <bgColor rgb="FFFFC7CE"/>
        </patternFill>
      </fill>
    </dxf>
    <dxf>
      <font>
        <color rgb="FFFF0000"/>
      </font>
      <fill>
        <patternFill>
          <bgColor theme="5" tint="0.59996337778862885"/>
        </patternFill>
      </fill>
    </dxf>
    <dxf>
      <font>
        <color rgb="FFFF0000"/>
      </font>
      <fill>
        <patternFill>
          <bgColor theme="5" tint="0.59996337778862885"/>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auto="1"/>
      </font>
      <fill>
        <patternFill>
          <bgColor rgb="FFFF0000"/>
        </patternFill>
      </fill>
    </dxf>
    <dxf>
      <font>
        <color rgb="FF9C0006"/>
      </font>
      <fill>
        <patternFill>
          <bgColor rgb="FFFFC7CE"/>
        </patternFill>
      </fill>
    </dxf>
    <dxf>
      <numFmt numFmtId="0" formatCode="General"/>
      <fill>
        <patternFill>
          <fgColor indexed="64"/>
          <bgColor theme="9" tint="-0.249977111117893"/>
        </patternFill>
      </fill>
    </dxf>
    <dxf>
      <numFmt numFmtId="0" formatCode="General"/>
      <fill>
        <patternFill patternType="solid">
          <fgColor indexed="64"/>
          <bgColor theme="9" tint="-0.24994659260841701"/>
        </patternFill>
      </fill>
    </dxf>
    <dxf>
      <numFmt numFmtId="0" formatCode="General"/>
      <fill>
        <patternFill patternType="solid">
          <fgColor indexed="64"/>
          <bgColor theme="9" tint="-0.24994659260841701"/>
        </patternFill>
      </fill>
    </dxf>
    <dxf>
      <numFmt numFmtId="0" formatCode="General"/>
      <fill>
        <patternFill>
          <fgColor indexed="64"/>
          <bgColor theme="9" tint="-0.249977111117893"/>
        </patternFill>
      </fill>
    </dxf>
    <dxf>
      <numFmt numFmtId="0" formatCode="General"/>
      <fill>
        <patternFill patternType="solid">
          <fgColor indexed="64"/>
          <bgColor theme="9" tint="-0.24994659260841701"/>
        </patternFill>
      </fill>
    </dxf>
    <dxf>
      <numFmt numFmtId="0" formatCode="General"/>
      <fill>
        <patternFill patternType="solid">
          <fgColor indexed="64"/>
          <bgColor theme="9" tint="-0.24994659260841701"/>
        </patternFill>
      </fill>
    </dxf>
    <dxf>
      <numFmt numFmtId="0" formatCode="General"/>
      <fill>
        <patternFill patternType="solid">
          <fgColor indexed="64"/>
          <bgColor theme="9" tint="-0.24994659260841701"/>
        </patternFill>
      </fill>
    </dxf>
    <dxf>
      <numFmt numFmtId="0" formatCode="General"/>
      <fill>
        <patternFill patternType="solid">
          <fgColor indexed="64"/>
          <bgColor theme="9" tint="-0.249977111117893"/>
        </patternFill>
      </fill>
    </dxf>
    <dxf>
      <numFmt numFmtId="0" formatCode="General"/>
      <fill>
        <patternFill>
          <fgColor indexed="64"/>
          <bgColor theme="9" tint="-0.249977111117893"/>
        </patternFill>
      </fill>
    </dxf>
    <dxf>
      <numFmt numFmtId="0" formatCode="General"/>
      <fill>
        <patternFill patternType="solid">
          <fgColor indexed="64"/>
          <bgColor theme="9" tint="-0.24994659260841701"/>
        </patternFill>
      </fill>
    </dxf>
    <dxf>
      <border diagonalUp="0" diagonalDown="0">
        <left style="thin">
          <color indexed="64"/>
        </left>
        <right/>
        <top style="thin">
          <color indexed="64"/>
        </top>
        <bottom style="thin">
          <color indexed="64"/>
        </bottom>
        <vertical/>
        <horizontal/>
      </border>
    </dxf>
    <dxf>
      <border diagonalUp="0" diagonalDown="0">
        <left style="thin">
          <color indexed="64"/>
        </left>
        <right style="thin">
          <color indexed="64"/>
        </right>
        <top style="thin">
          <color indexed="64"/>
        </top>
        <bottom style="thin">
          <color indexed="64"/>
        </bottom>
        <vertical/>
        <horizontal/>
      </border>
    </dxf>
    <dxf>
      <border diagonalUp="0" diagonalDown="0">
        <left style="thin">
          <color indexed="64"/>
        </left>
        <right style="medium">
          <color indexed="64"/>
        </right>
        <top style="thin">
          <color indexed="64"/>
        </top>
        <bottom style="thin">
          <color indexed="64"/>
        </bottom>
        <vertical/>
        <horizontal/>
      </border>
    </dxf>
    <dxf>
      <border diagonalUp="0" diagonalDown="0">
        <left style="thin">
          <color indexed="64"/>
        </left>
        <right style="thin">
          <color indexed="64"/>
        </right>
        <top style="thin">
          <color indexed="64"/>
        </top>
        <bottom style="thin">
          <color indexed="64"/>
        </bottom>
        <vertical/>
        <horizontal/>
      </border>
    </dxf>
    <dxf>
      <border diagonalUp="0" diagonalDown="0">
        <left style="thin">
          <color indexed="64"/>
        </left>
        <right style="thin">
          <color indexed="64"/>
        </right>
        <top style="thin">
          <color indexed="64"/>
        </top>
        <bottom style="thin">
          <color indexed="64"/>
        </bottom>
        <vertical/>
        <horizontal/>
      </border>
    </dxf>
    <dxf>
      <border diagonalUp="0" diagonalDown="0">
        <left style="thin">
          <color indexed="64"/>
        </left>
        <right style="thin">
          <color indexed="64"/>
        </right>
        <top style="thin">
          <color indexed="64"/>
        </top>
        <bottom style="thin">
          <color indexed="64"/>
        </bottom>
        <vertical/>
        <horizontal/>
      </border>
    </dxf>
    <dxf>
      <border diagonalUp="0" diagonalDown="0">
        <left style="thin">
          <color indexed="64"/>
        </left>
        <right style="thin">
          <color indexed="64"/>
        </right>
        <top/>
        <bottom style="thin">
          <color indexed="64"/>
        </bottom>
        <vertical/>
        <horizontal/>
      </border>
    </dxf>
    <dxf>
      <border diagonalUp="0" diagonalDown="0">
        <left/>
        <right style="thin">
          <color indexed="64"/>
        </right>
        <top style="thin">
          <color indexed="64"/>
        </top>
        <bottom style="thin">
          <color indexed="64"/>
        </bottom>
        <vertical/>
        <horizontal/>
      </border>
    </dxf>
    <dxf>
      <border outline="0">
        <left style="medium">
          <color indexed="64"/>
        </left>
        <right style="medium">
          <color indexed="64"/>
        </right>
        <top style="medium">
          <color indexed="64"/>
        </top>
        <bottom style="medium">
          <color indexed="64"/>
        </bottom>
      </border>
    </dxf>
    <dxf>
      <border outline="0">
        <bottom style="medium">
          <color indexed="64"/>
        </bottom>
      </border>
    </dxf>
    <dxf>
      <alignment horizontal="left" vertical="center" textRotation="0" wrapText="1" indent="0" justifyLastLine="0" shrinkToFit="0" readingOrder="0"/>
      <border diagonalUp="0" diagonalDown="0" outline="0">
        <left style="thin">
          <color indexed="64"/>
        </left>
        <right style="thin">
          <color indexed="64"/>
        </right>
        <top/>
        <bottom/>
      </border>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0" formatCode="General"/>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0" formatCode="General"/>
    </dxf>
    <dxf>
      <numFmt numFmtId="0" formatCode="General"/>
    </dxf>
    <dxf>
      <numFmt numFmtId="0" formatCode="General"/>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0" formatCode="General"/>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0" formatCode="General"/>
      <fill>
        <patternFill patternType="solid">
          <fgColor indexed="64"/>
          <bgColor theme="9" tint="-0.24994659260841701"/>
        </patternFill>
      </fill>
    </dxf>
    <dxf>
      <numFmt numFmtId="0" formatCode="General"/>
      <fill>
        <patternFill patternType="solid">
          <fgColor indexed="64"/>
          <bgColor theme="9" tint="-0.24994659260841701"/>
        </patternFill>
      </fill>
    </dxf>
    <dxf>
      <numFmt numFmtId="0" formatCode="General"/>
      <fill>
        <patternFill patternType="solid">
          <fgColor indexed="64"/>
          <bgColor theme="9" tint="-0.24994659260841701"/>
        </patternFill>
      </fill>
    </dxf>
    <dxf>
      <numFmt numFmtId="0" formatCode="Genera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ables/table1.xml><?xml version="1.0" encoding="utf-8"?>
<table xmlns="http://schemas.openxmlformats.org/spreadsheetml/2006/main" id="8" name="Tableau8" displayName="Tableau8" ref="A10:J17" totalsRowShown="0" headerRowDxfId="47" headerRowBorderDxfId="46" tableBorderDxfId="45">
  <autoFilter ref="A10:J17"/>
  <tableColumns count="10">
    <tableColumn id="1" name="ID" dataDxfId="44"/>
    <tableColumn id="2" name="Type de Techno" dataDxfId="43"/>
    <tableColumn id="3" name="Nom de la techno" dataDxfId="42"/>
    <tableColumn id="4" name="Coûts unitaires" dataDxfId="41"/>
    <tableColumn id="5" name="Jours / an" dataDxfId="40"/>
    <tableColumn id="6" name="Production" dataDxfId="39"/>
    <tableColumn id="7" name="Appareil seul" dataDxfId="2">
      <calculatedColumnFormula array="1">MIN(IF('Rentabilité Prod'!G3:BP3&lt;=0,COLUMN('Rentabilité Prod'!G3:BP3),999))-6</calculatedColumnFormula>
    </tableColumn>
    <tableColumn id="8" name="Appareil + revente" dataDxfId="1">
      <calculatedColumnFormula array="1">MIN(IF('Rentabilité Prod'!G25:BP25&lt;=0,COLUMN('Rentabilité Prod'!G25:BP25),999),MIN(IF('Rentabilité Prod'!G34:BP34&lt;=0,COLUMN('Rentabilité Prod'!G34:BP34),)))-6</calculatedColumnFormula>
    </tableColumn>
    <tableColumn id="9" name="Appareil+ stockage+ revente" dataDxfId="38"/>
    <tableColumn id="10" name="Appareil+stockage+sub conso" dataDxfId="37"/>
  </tableColumns>
  <tableStyleInfo name="TableStyleMedium2" showFirstColumn="0" showLastColumn="0" showRowStripes="1" showColumnStripes="0"/>
</table>
</file>

<file path=xl/tables/table2.xml><?xml version="1.0" encoding="utf-8"?>
<table xmlns="http://schemas.openxmlformats.org/spreadsheetml/2006/main" id="1" name="Tableau2" displayName="Tableau2" ref="A2:BP9" totalsRowShown="0">
  <autoFilter ref="A2:BP9"/>
  <tableColumns count="68">
    <tableColumn id="1" name="Techno" dataDxfId="255">
      <calculatedColumnFormula>Données!C11</calculatedColumnFormula>
    </tableColumn>
    <tableColumn id="2" name="Cout unitaire" dataDxfId="254">
      <calculatedColumnFormula>Données!D11</calculatedColumnFormula>
    </tableColumn>
    <tableColumn id="21" name="jours/an" dataDxfId="253">
      <calculatedColumnFormula>Données!E11</calculatedColumnFormula>
    </tableColumn>
    <tableColumn id="20" name="Production" dataDxfId="252">
      <calculatedColumnFormula>Données!F11</calculatedColumnFormula>
    </tableColumn>
    <tableColumn id="52" name="Départ euros">
      <calculatedColumnFormula>Tableau2[[#This Row],[Cout unitaire]]</calculatedColumnFormula>
    </tableColumn>
    <tableColumn id="4" name="Marge année en cours" dataDxfId="251">
      <calculatedColumnFormula>E3-(((F$13)-(IF((($C3*F$15)-$D3)&lt;0,0,(($C3*F$15)-$D3))+(($B$11-$C3)*F$15)))*F$16)</calculatedColumnFormula>
    </tableColumn>
    <tableColumn id="5" name="Année + 1" dataDxfId="250">
      <calculatedColumnFormula>F3-(((G$13)-(IF((($C3*G$15)-$D3)&lt;0,0,(($C3*G$15)-$D3))+(($B$11-$C3)*G$15)))*G$16)</calculatedColumnFormula>
    </tableColumn>
    <tableColumn id="6" name="2">
      <calculatedColumnFormula>G3-(((H$13)-(IF((($C3*H$15)-$D3)&lt;0,0,(($C3*H$15)-$D3))+(($B$11-$C3)*H$15)))*H$16)</calculatedColumnFormula>
    </tableColumn>
    <tableColumn id="7" name="3">
      <calculatedColumnFormula>H3-(((I$13)-(IF((($C3*I$15)-$D3)&lt;0,0,(($C3*I$15)-$D3))+(($B$11-$C3)*I$15)))*I$16)</calculatedColumnFormula>
    </tableColumn>
    <tableColumn id="8" name="4" dataDxfId="249">
      <calculatedColumnFormula>I3-(((J$13)-(IF((($C3*J$15)-$D3)&lt;0,0,(($C3*J$15)-$D3))+(($B$11-$C3)*J$15)))*J$16)</calculatedColumnFormula>
    </tableColumn>
    <tableColumn id="9" name="5">
      <calculatedColumnFormula>J3-(((K$13)-(IF((($C3*K$15)-$D3)&lt;0,0,(($C3*K$15)-$D3))+(($B$11-$C3)*K$15)))*K$16)</calculatedColumnFormula>
    </tableColumn>
    <tableColumn id="10" name="6">
      <calculatedColumnFormula>K3-(((L$13)-(IF((($C3*L$15)-$D3)&lt;0,0,(($C3*L$15)-$D3))+(($B$11-$C3)*L$15)))*L$16)</calculatedColumnFormula>
    </tableColumn>
    <tableColumn id="11" name="7">
      <calculatedColumnFormula>L3-(((M$13)-(IF((($C3*M$15)-$D3)&lt;0,0,(($C3*M$15)-$D3))+(($B$11-$C3)*M$15)))*M$16)</calculatedColumnFormula>
    </tableColumn>
    <tableColumn id="12" name="8">
      <calculatedColumnFormula>M3-(((N$13)-(IF((($C3*N$15)-$D3)&lt;0,0,(($C3*N$15)-$D3))+(($B$11-$C3)*N$15)))*N$16)</calculatedColumnFormula>
    </tableColumn>
    <tableColumn id="13" name="9">
      <calculatedColumnFormula>N3-(((O$13)-(IF((($C3*O$15)-$D3)&lt;0,0,(($C3*O$15)-$D3))+(($B$11-$C3)*O$15)))*O$16)</calculatedColumnFormula>
    </tableColumn>
    <tableColumn id="14" name="10">
      <calculatedColumnFormula>O3-(((P$13)-(IF((($C3*P$15)-$D3)&lt;0,0,(($C3*P$15)-$D3))+(($B$11-$C3)*P$15)))*P$16)</calculatedColumnFormula>
    </tableColumn>
    <tableColumn id="15" name="11">
      <calculatedColumnFormula>P3-(((Q$13)-(IF((($C3*Q$15)-$D3)&lt;0,0,(($C3*Q$15)-$D3))+(($B$11-$C3)*Q$15)))*Q$16)</calculatedColumnFormula>
    </tableColumn>
    <tableColumn id="16" name="12">
      <calculatedColumnFormula>Q3-(((R$13)-(IF((($C3*R$15)-$D3)&lt;0,0,(($C3*R$15)-$D3))+(($B$11-$C3)*R$15)))*R$16)</calculatedColumnFormula>
    </tableColumn>
    <tableColumn id="17" name="13">
      <calculatedColumnFormula>R3-(((S$13)-(IF((($C3*S$15)-$D3)&lt;0,0,(($C3*S$15)-$D3))+(($B$11-$C3)*S$15)))*S$16)</calculatedColumnFormula>
    </tableColumn>
    <tableColumn id="18" name="14">
      <calculatedColumnFormula>S3-(((T$13)-(IF((($C3*T$15)-$D3)&lt;0,0,(($C3*T$15)-$D3))+(($B$11-$C3)*T$15)))*T$16)</calculatedColumnFormula>
    </tableColumn>
    <tableColumn id="22" name="15">
      <calculatedColumnFormula>T3-(((U$13)-(IF((($C3*U$15)-$D3)&lt;0,0,(($C3*U$15)-$D3))+(($B$11-$C3)*U$15)))*U$16)</calculatedColumnFormula>
    </tableColumn>
    <tableColumn id="23" name="16">
      <calculatedColumnFormula>U3-(((V$13)-(IF((($C3*V$15)-$D3)&lt;0,0,(($C3*V$15)-$D3))+(($B$11-$C3)*V$15)))*V$16)</calculatedColumnFormula>
    </tableColumn>
    <tableColumn id="24" name="17">
      <calculatedColumnFormula>V3-(((W$13)-(IF((($C3*W$15)-$D3)&lt;0,0,(($C3*W$15)-$D3))+(($B$11-$C3)*W$15)))*W$16)</calculatedColumnFormula>
    </tableColumn>
    <tableColumn id="25" name="18">
      <calculatedColumnFormula>W3-(((X$13)-(IF((($C3*X$15)-$D3)&lt;0,0,(($C3*X$15)-$D3))+(($B$11-$C3)*X$15)))*X$16)</calculatedColumnFormula>
    </tableColumn>
    <tableColumn id="26" name="19">
      <calculatedColumnFormula>X3-(((Y$13)-(IF((($C3*Y$15)-$D3)&lt;0,0,(($C3*Y$15)-$D3))+(($B$11-$C3)*Y$15)))*Y$16)</calculatedColumnFormula>
    </tableColumn>
    <tableColumn id="27" name="20">
      <calculatedColumnFormula>Y3-(((Z$13)-(IF((($C3*Z$15)-$D3)&lt;0,0,(($C3*Z$15)-$D3))+(($B$11-$C3)*Z$15)))*Z$16)</calculatedColumnFormula>
    </tableColumn>
    <tableColumn id="28" name="21">
      <calculatedColumnFormula>Z3-(((AA$13)-(IF((($C3*AA$15)-$D3)&lt;0,0,(($C3*AA$15)-$D3))+(($B$11-$C3)*AA$15)))*AA$16)</calculatedColumnFormula>
    </tableColumn>
    <tableColumn id="29" name="22">
      <calculatedColumnFormula>AA3-(((AB$13)-(IF((($C3*AB$15)-$D3)&lt;0,0,(($C3*AB$15)-$D3))+(($B$11-$C3)*AB$15)))*AB$16)</calculatedColumnFormula>
    </tableColumn>
    <tableColumn id="30" name="23">
      <calculatedColumnFormula>AB3-(((AC$13)-(IF((($C3*AC$15)-$D3)&lt;0,0,(($C3*AC$15)-$D3))+(($B$11-$C3)*AC$15)))*AC$16)</calculatedColumnFormula>
    </tableColumn>
    <tableColumn id="31" name="24">
      <calculatedColumnFormula>AC3-(((AD$13)-(IF((($C3*AD$15)-$D3)&lt;0,0,(($C3*AD$15)-$D3))+(($B$11-$C3)*AD$15)))*AD$16)</calculatedColumnFormula>
    </tableColumn>
    <tableColumn id="32" name="25">
      <calculatedColumnFormula>AD3-(((AE$13)-(IF((($C3*AE$15)-$D3)&lt;0,0,(($C3*AE$15)-$D3))+(($B$11-$C3)*AE$15)))*AE$16)</calculatedColumnFormula>
    </tableColumn>
    <tableColumn id="33" name="26">
      <calculatedColumnFormula>AE3-(((AF$13)-(IF((($C3*AF$15)-$D3)&lt;0,0,(($C3*AF$15)-$D3))+(($B$11-$C3)*AF$15)))*AF$16)</calculatedColumnFormula>
    </tableColumn>
    <tableColumn id="34" name="27">
      <calculatedColumnFormula>AF3-(((AG$13)-(IF((($C3*AG$15)-$D3)&lt;0,0,(($C3*AG$15)-$D3))+(($B$11-$C3)*AG$15)))*AG$16)</calculatedColumnFormula>
    </tableColumn>
    <tableColumn id="35" name="28">
      <calculatedColumnFormula>AG3-(((AH$13)-(IF((($C3*AH$15)-$D3)&lt;0,0,(($C3*AH$15)-$D3))+(($B$11-$C3)*AH$15)))*AH$16)</calculatedColumnFormula>
    </tableColumn>
    <tableColumn id="36" name="29">
      <calculatedColumnFormula>AH3-(((AI$13)-(IF((($C3*AI$15)-$D3)&lt;0,0,(($C3*AI$15)-$D3))+(($B$11-$C3)*AI$15)))*AI$16)</calculatedColumnFormula>
    </tableColumn>
    <tableColumn id="37" name="30">
      <calculatedColumnFormula>AI3-(((AJ$13)-(IF((($C3*AJ$15)-$D3)&lt;0,0,(($C3*AJ$15)-$D3))+(($B$11-$C3)*AJ$15)))*AJ$16)</calculatedColumnFormula>
    </tableColumn>
    <tableColumn id="38" name="31">
      <calculatedColumnFormula>AJ3-(((AK$13)-(IF((($C3*AK$15)-$D3)&lt;0,0,(($C3*AK$15)-$D3))+(($B$11-$C3)*AK$15)))*AK$16)</calculatedColumnFormula>
    </tableColumn>
    <tableColumn id="39" name="32">
      <calculatedColumnFormula>AK3-(((AL$13)-(IF((($C3*AL$15)-$D3)&lt;0,0,(($C3*AL$15)-$D3))+(($B$11-$C3)*AL$15)))*AL$16)</calculatedColumnFormula>
    </tableColumn>
    <tableColumn id="40" name="33">
      <calculatedColumnFormula>AL3-(((AM$13)-(IF((($C3*AM$15)-$D3)&lt;0,0,(($C3*AM$15)-$D3))+(($B$11-$C3)*AM$15)))*AM$16)</calculatedColumnFormula>
    </tableColumn>
    <tableColumn id="41" name="34">
      <calculatedColumnFormula>AM3-(((AN$13)-(IF((($C3*AN$15)-$D3)&lt;0,0,(($C3*AN$15)-$D3))+(($B$11-$C3)*AN$15)))*AN$16)</calculatedColumnFormula>
    </tableColumn>
    <tableColumn id="42" name="35">
      <calculatedColumnFormula>AN3-(((AO$13)-(IF((($C3*AO$15)-$D3)&lt;0,0,(($C3*AO$15)-$D3))+(($B$11-$C3)*AO$15)))*AO$16)</calculatedColumnFormula>
    </tableColumn>
    <tableColumn id="43" name="36">
      <calculatedColumnFormula>AO3-(((AP$13)-(IF((($C3*AP$15)-$D3)&lt;0,0,(($C3*AP$15)-$D3))+(($B$11-$C3)*AP$15)))*AP$16)</calculatedColumnFormula>
    </tableColumn>
    <tableColumn id="44" name="37">
      <calculatedColumnFormula>AP3-(((AQ$13)-(IF((($C3*AQ$15)-$D3)&lt;0,0,(($C3*AQ$15)-$D3))+(($B$11-$C3)*AQ$15)))*AQ$16)</calculatedColumnFormula>
    </tableColumn>
    <tableColumn id="45" name="38">
      <calculatedColumnFormula>AQ3-(((AR$13)-(IF((($C3*AR$15)-$D3)&lt;0,0,(($C3*AR$15)-$D3))+(($B$11-$C3)*AR$15)))*AR$16)</calculatedColumnFormula>
    </tableColumn>
    <tableColumn id="46" name="39">
      <calculatedColumnFormula>AR3-(((AS$13)-(IF((($C3*AS$15)-$D3)&lt;0,0,(($C3*AS$15)-$D3))+(($B$11-$C3)*AS$15)))*AS$16)</calculatedColumnFormula>
    </tableColumn>
    <tableColumn id="47" name="40">
      <calculatedColumnFormula>AS3-(((AT$13)-(IF((($C3*AT$15)-$D3)&lt;0,0,(($C3*AT$15)-$D3))+(($B$11-$C3)*AT$15)))*AT$16)</calculatedColumnFormula>
    </tableColumn>
    <tableColumn id="48" name="41">
      <calculatedColumnFormula>AT3-(((AU$13)-(IF((($C3*AU$15)-$D3)&lt;0,0,(($C3*AU$15)-$D3))+(($B$11-$C3)*AU$15)))*AU$16)</calculatedColumnFormula>
    </tableColumn>
    <tableColumn id="49" name="42">
      <calculatedColumnFormula>AU3-(((AV$13)-(IF((($C3*AV$15)-$D3)&lt;0,0,(($C3*AV$15)-$D3))+(($B$11-$C3)*AV$15)))*AV$16)</calculatedColumnFormula>
    </tableColumn>
    <tableColumn id="50" name="43">
      <calculatedColumnFormula>AV3-(((AW$13)-(IF((($C3*AW$15)-$D3)&lt;0,0,(($C3*AW$15)-$D3))+(($B$11-$C3)*AW$15)))*AW$16)</calculatedColumnFormula>
    </tableColumn>
    <tableColumn id="51" name="44">
      <calculatedColumnFormula>AW3-(((AX$13)-(IF((($C3*AX$15)-$D3)&lt;0,0,(($C3*AX$15)-$D3))+(($B$11-$C3)*AX$15)))*AX$16)</calculatedColumnFormula>
    </tableColumn>
    <tableColumn id="53" name="45">
      <calculatedColumnFormula>AX3-(((AY$13)-(IF((($C3*AY$15)-$D3)&lt;0,0,(($C3*AY$15)-$D3))+(($B$11-$C3)*AY$15)))*AY$16)</calculatedColumnFormula>
    </tableColumn>
    <tableColumn id="54" name="46">
      <calculatedColumnFormula>AY3-(((AZ$13)-(IF((($C3*AZ$15)-$D3)&lt;0,0,(($C3*AZ$15)-$D3))+(($B$11-$C3)*AZ$15)))*AZ$16)</calculatedColumnFormula>
    </tableColumn>
    <tableColumn id="55" name="47">
      <calculatedColumnFormula>AZ3-(((BA$13)-(IF((($C3*BA$15)-$D3)&lt;0,0,(($C3*BA$15)-$D3))+(($B$11-$C3)*BA$15)))*BA$16)</calculatedColumnFormula>
    </tableColumn>
    <tableColumn id="56" name="48">
      <calculatedColumnFormula>BA3-(((BB$13)-(IF((($C3*BB$15)-$D3)&lt;0,0,(($C3*BB$15)-$D3))+(($B$11-$C3)*BB$15)))*BB$16)</calculatedColumnFormula>
    </tableColumn>
    <tableColumn id="57" name="49">
      <calculatedColumnFormula>BB3-(((BC$13)-(IF((($C3*BC$15)-$D3)&lt;0,0,(($C3*BC$15)-$D3))+(($B$11-$C3)*BC$15)))*BC$16)</calculatedColumnFormula>
    </tableColumn>
    <tableColumn id="58" name="50">
      <calculatedColumnFormula>BC3-(((BD$13)-(IF((($C3*BD$15)-$D3)&lt;0,0,(($C3*BD$15)-$D3))+(($B$11-$C3)*BD$15)))*BD$16)</calculatedColumnFormula>
    </tableColumn>
    <tableColumn id="59" name="51">
      <calculatedColumnFormula>BD3-(((BE$13)-(IF((($C3*BE$15)-$D3)&lt;0,0,(($C3*BE$15)-$D3))+(($B$11-$C3)*BE$15)))*BE$16)</calculatedColumnFormula>
    </tableColumn>
    <tableColumn id="60" name="52">
      <calculatedColumnFormula>BE3-(((BF$13)-(IF((($C3*BF$15)-$D3)&lt;0,0,(($C3*BF$15)-$D3))+(($B$11-$C3)*BF$15)))*BF$16)</calculatedColumnFormula>
    </tableColumn>
    <tableColumn id="61" name="53">
      <calculatedColumnFormula>BF3-(((BG$13)-(IF((($C3*BG$15)-$D3)&lt;0,0,(($C3*BG$15)-$D3))+(($B$11-$C3)*BG$15)))*BG$16)</calculatedColumnFormula>
    </tableColumn>
    <tableColumn id="62" name="54">
      <calculatedColumnFormula>BG3-(((BH$13)-(IF((($C3*BH$15)-$D3)&lt;0,0,(($C3*BH$15)-$D3))+(($B$11-$C3)*BH$15)))*BH$16)</calculatedColumnFormula>
    </tableColumn>
    <tableColumn id="63" name="55">
      <calculatedColumnFormula>BH3-(((BI$13)-(IF((($C3*BI$15)-$D3)&lt;0,0,(($C3*BI$15)-$D3))+(($B$11-$C3)*BI$15)))*BI$16)</calculatedColumnFormula>
    </tableColumn>
    <tableColumn id="64" name="56">
      <calculatedColumnFormula>BI3-(((BJ$13)-(IF((($C3*BJ$15)-$D3)&lt;0,0,(($C3*BJ$15)-$D3))+(($B$11-$C3)*BJ$15)))*BJ$16)</calculatedColumnFormula>
    </tableColumn>
    <tableColumn id="65" name="57">
      <calculatedColumnFormula>BJ3-(((BK$13)-(IF((($C3*BK$15)-$D3)&lt;0,0,(($C3*BK$15)-$D3))+(($B$11-$C3)*BK$15)))*BK$16)</calculatedColumnFormula>
    </tableColumn>
    <tableColumn id="66" name="58">
      <calculatedColumnFormula>BK3-(((BL$13)-(IF((($C3*BL$15)-$D3)&lt;0,0,(($C3*BL$15)-$D3))+(($B$11-$C3)*BL$15)))*BL$16)</calculatedColumnFormula>
    </tableColumn>
    <tableColumn id="67" name="59">
      <calculatedColumnFormula>BL3-(((BM$13)-(IF((($C3*BM$15)-$D3)&lt;0,0,(($C3*BM$15)-$D3))+(($B$11-$C3)*BM$15)))*BM$16)</calculatedColumnFormula>
    </tableColumn>
    <tableColumn id="68" name="60">
      <calculatedColumnFormula>BM3-(((BN$13)-(IF((($C3*BN$15)-$D3)&lt;0,0,(($C3*BN$15)-$D3))+(($B$11-$C3)*BN$15)))*BN$16)</calculatedColumnFormula>
    </tableColumn>
    <tableColumn id="69" name="61">
      <calculatedColumnFormula>BN3-(((BO$13)-(IF((($C3*BO$15)-$D3)&lt;0,0,(($C3*BO$15)-$D3))+(($B$11-$C3)*BO$15)))*BO$16)</calculatedColumnFormula>
    </tableColumn>
    <tableColumn id="70" name="62">
      <calculatedColumnFormula>BO3-(((BP$13)-(IF((($C3*BP$15)-$D3)&lt;0,0,(($C3*BP$15)-$D3))+(($B$11-$C3)*BP$15)))*BP$16)</calculatedColumnFormula>
    </tableColumn>
  </tableColumns>
  <tableStyleInfo name="TableStyleMedium2" showFirstColumn="0" showLastColumn="0" showRowStripes="1" showColumnStripes="0"/>
</table>
</file>

<file path=xl/tables/table3.xml><?xml version="1.0" encoding="utf-8"?>
<table xmlns="http://schemas.openxmlformats.org/spreadsheetml/2006/main" id="2" name="Tableau28" displayName="Tableau28" ref="A24:BP31" totalsRowShown="0">
  <autoFilter ref="A24:BP31"/>
  <tableColumns count="68">
    <tableColumn id="1" name="Techno Eolien" dataDxfId="14">
      <calculatedColumnFormula>IF(Tableau28[[#Headers],[Techno Eolien]]=Données!B11,Données!C11,X)</calculatedColumnFormula>
    </tableColumn>
    <tableColumn id="2" name="Cout unitaire" dataDxfId="33">
      <calculatedColumnFormula>INDEX(IF(Tableau28[[#Headers],[Techno Eolien]]=Données!B11,Tableau8[Coûts unitaires],),MATCH(Données!C11,Tableau8[Nom de la techno],0))</calculatedColumnFormula>
    </tableColumn>
    <tableColumn id="21" name="jours/an" dataDxfId="32">
      <calculatedColumnFormula>INDEX(IF(Tableau28[[#Headers],[Techno Eolien]]=Données!B11,Tableau8[Jours / an],),MATCH(Données!C11,Tableau8[Nom de la techno],0))</calculatedColumnFormula>
    </tableColumn>
    <tableColumn id="20" name="Production" dataDxfId="29">
      <calculatedColumnFormula>INDEX(IF(Tableau28[[#Headers],[Techno Eolien]]=Données!B11,Tableau8[Production],),MATCH(Données!C11,Tableau8[Nom de la techno],0))</calculatedColumnFormula>
    </tableColumn>
    <tableColumn id="52" name="Départ euros">
      <calculatedColumnFormula>Tableau28[[#This Row],[Cout unitaire]]</calculatedColumnFormula>
    </tableColumn>
    <tableColumn id="4" name="Marge année en cours" dataDxfId="248">
      <calculatedColumnFormula>(E25-(((F$13)-(IF((($C25*F$15)-($D25*$J$45))&lt;0,0,(($C25*F$15)-($D25*$J$45)))+(($B$11-$C25)*F$15)))*F$16))-((($C25*F$15)-($D25*$J$46))*F$42)</calculatedColumnFormula>
    </tableColumn>
    <tableColumn id="5" name="Année + 1" dataDxfId="247">
      <calculatedColumnFormula>(F25-(((G$13)-(IF((($C25*G$15)-($D25*$J$45))&lt;0,0,(($C25*G$15)-($D25*$J$45)))+(($B$11-$C25)*G$15)))*G$16))-((($C25*G$15)-($D25*$J$46))*G$42)</calculatedColumnFormula>
    </tableColumn>
    <tableColumn id="6" name="2">
      <calculatedColumnFormula>(G25-(((H$13)-(IF((($C25*H$15)-($D25*$J$45))&lt;0,0,(($C25*H$15)-($D25*$J$45)))+(($B$11-$C25)*H$15)))*H$16))-((($C25*H$15)-($D25*$J$46))*H$42)</calculatedColumnFormula>
    </tableColumn>
    <tableColumn id="7" name="3">
      <calculatedColumnFormula>(H25-(((I$13)-(IF((($C25*I$15)-($D25*$J$45))&lt;0,0,(($C25*I$15)-($D25*$J$45)))+(($B$11-$C25)*I$15)))*I$16))-((($C25*I$15)-($D25*$J$46))*I$42)</calculatedColumnFormula>
    </tableColumn>
    <tableColumn id="8" name="4" dataDxfId="246">
      <calculatedColumnFormula>(I25-(((J$13)-(IF((($C25*J$15)-($D25*$J$45))&lt;0,0,(($C25*J$15)-($D25*$J$45)))+(($B$11-$C25)*J$15)))*J$16))-((($C25*J$15)-($D25*$J$46))*J$42)</calculatedColumnFormula>
    </tableColumn>
    <tableColumn id="9" name="5">
      <calculatedColumnFormula>(J25-(((K$13)-(IF((($C25*K$15)-($D25*$J$45))&lt;0,0,(($C25*K$15)-($D25*$J$45)))+(($B$11-$C25)*K$15)))*K$16))-((($C25*K$15)-($D25*$J$46))*K$42)</calculatedColumnFormula>
    </tableColumn>
    <tableColumn id="10" name="6">
      <calculatedColumnFormula>(K25-(((L$13)-(IF((($C25*L$15)-($D25*$J$45))&lt;0,0,(($C25*L$15)-($D25*$J$45)))+(($B$11-$C25)*L$15)))*L$16))-((($C25*L$15)-($D25*$J$46))*L$42)</calculatedColumnFormula>
    </tableColumn>
    <tableColumn id="11" name="7">
      <calculatedColumnFormula>(L25-(((M$13)-(IF((($C25*M$15)-($D25*$J$45))&lt;0,0,(($C25*M$15)-($D25*$J$45)))+(($B$11-$C25)*M$15)))*M$16))-((($C25*M$15)-($D25*$J$46))*M$42)</calculatedColumnFormula>
    </tableColumn>
    <tableColumn id="12" name="8">
      <calculatedColumnFormula>(M25-(((N$13)-(IF((($C25*N$15)-($D25*$J$45))&lt;0,0,(($C25*N$15)-($D25*$J$45)))+(($B$11-$C25)*N$15)))*N$16))-((($C25*N$15)-($D25*$J$46))*N$42)</calculatedColumnFormula>
    </tableColumn>
    <tableColumn id="13" name="9">
      <calculatedColumnFormula>(N25-(((O$13)-(IF((($C25*O$15)-($D25*$J$45))&lt;0,0,(($C25*O$15)-($D25*$J$45)))+(($B$11-$C25)*O$15)))*O$16))-((($C25*O$15)-($D25*$J$46))*O$42)</calculatedColumnFormula>
    </tableColumn>
    <tableColumn id="14" name="10">
      <calculatedColumnFormula>(O25-(((P$13)-(IF((($C25*P$15)-($D25*$J$45))&lt;0,0,(($C25*P$15)-($D25*$J$45)))+(($B$11-$C25)*P$15)))*P$16))-((($C25*P$15)-($D25*$J$46))*P$42)</calculatedColumnFormula>
    </tableColumn>
    <tableColumn id="15" name="11">
      <calculatedColumnFormula>(P25-(((Q$13)-(IF((($C25*Q$15)-($D25*$J$45))&lt;0,0,(($C25*Q$15)-($D25*$J$45)))+(($B$11-$C25)*Q$15)))*Q$16))-((($C25*Q$15)-($D25*$J$46))*Q$42)</calculatedColumnFormula>
    </tableColumn>
    <tableColumn id="16" name="12">
      <calculatedColumnFormula>(Q25-(((R$13)-(IF((($C25*R$15)-($D25*$J$45))&lt;0,0,(($C25*R$15)-($D25*$J$45)))+(($B$11-$C25)*R$15)))*R$16))-((($C25*R$15)-($D25*$J$46))*R$42)</calculatedColumnFormula>
    </tableColumn>
    <tableColumn id="17" name="13">
      <calculatedColumnFormula>(R25-(((S$13)-(IF((($C25*S$15)-($D25*$J$45))&lt;0,0,(($C25*S$15)-($D25*$J$45)))+(($B$11-$C25)*S$15)))*S$16))-((($C25*S$15)-($D25*$J$46))*S$42)</calculatedColumnFormula>
    </tableColumn>
    <tableColumn id="18" name="14">
      <calculatedColumnFormula>(S25-(((T$13)-(IF((($C25*T$15)-($D25*$J$45))&lt;0,0,(($C25*T$15)-($D25*$J$45)))+(($B$11-$C25)*T$15)))*T$16))-((($C25*T$15)-($D25*$J$46))*T$42)</calculatedColumnFormula>
    </tableColumn>
    <tableColumn id="22" name="15">
      <calculatedColumnFormula>(T25-(((U$13)-(IF((($C25*U$15)-($D25*$J$45))&lt;0,0,(($C25*U$15)-($D25*$J$45)))+(($B$11-$C25)*U$15)))*U$16))-((($C25*U$15)-($D25*$J$46))*U$42)</calculatedColumnFormula>
    </tableColumn>
    <tableColumn id="23" name="16" dataDxfId="245">
      <calculatedColumnFormula>(U25-(((V$13)-(IF((($C25*V$15)-($D25*$J$45))&lt;0,0,(($C25*V$15)-($D25*$J$45)))+(($B$11-$C25)*V$15)))*V$16))-((($C25*V$15)-($D25*$J$46))*V$42)</calculatedColumnFormula>
    </tableColumn>
    <tableColumn id="24" name="17">
      <calculatedColumnFormula>(V25-(((W$13)-(IF((($C25*W$15)-($D25*$J$45))&lt;0,0,(($C25*W$15)-($D25*$J$45)))+(($B$11-$C25)*W$15)))*W$16))-((($C25*W$15)-($D25*$J$46))*W$42)</calculatedColumnFormula>
    </tableColumn>
    <tableColumn id="25" name="18">
      <calculatedColumnFormula>(W25-(((X$13)-(IF((($C25*X$15)-($D25*$J$45))&lt;0,0,(($C25*X$15)-($D25*$J$45)))+(($B$11-$C25)*X$15)))*X$16))-((($C25*X$15)-($D25*$J$46))*X$42)</calculatedColumnFormula>
    </tableColumn>
    <tableColumn id="26" name="19">
      <calculatedColumnFormula>(X25-(((Y$13)-(IF((($C25*Y$15)-($D25*$J$45))&lt;0,0,(($C25*Y$15)-($D25*$J$45)))+(($B$11-$C25)*Y$15)))*Y$16))-((($C25*Y$15)-($D25*$J$46))*Y$42)</calculatedColumnFormula>
    </tableColumn>
    <tableColumn id="27" name="20">
      <calculatedColumnFormula>(Y25-(((Z$13)-(IF((($C25*Z$15)-($D25*$J$45))&lt;0,0,(($C25*Z$15)-($D25*$J$45)))+(($B$11-$C25)*Z$15)))*Z$16))-((($C25*Z$15)-($D25*$J$46))*Z$42)</calculatedColumnFormula>
    </tableColumn>
    <tableColumn id="28" name="21">
      <calculatedColumnFormula>(Z25-(((AA$13)-(IF((($C25*AA$15)-($D25*$J$45))&lt;0,0,(($C25*AA$15)-($D25*$J$45)))+(($B$11-$C25)*AA$15)))*AA$16))-((($C25*AA$15)-($D25*$J$46))*AA$42)</calculatedColumnFormula>
    </tableColumn>
    <tableColumn id="29" name="22">
      <calculatedColumnFormula>(AA25-(((AB$13)-(IF((($C25*AB$15)-($D25*$J$45))&lt;0,0,(($C25*AB$15)-($D25*$J$45)))+(($B$11-$C25)*AB$15)))*AB$16))-((($C25*AB$15)-($D25*$J$46))*AB$42)</calculatedColumnFormula>
    </tableColumn>
    <tableColumn id="30" name="23">
      <calculatedColumnFormula>(AB25-(((AC$13)-(IF((($C25*AC$15)-($D25*$J$45))&lt;0,0,(($C25*AC$15)-($D25*$J$45)))+(($B$11-$C25)*AC$15)))*AC$16))-((($C25*AC$15)-($D25*$J$46))*AC$42)</calculatedColumnFormula>
    </tableColumn>
    <tableColumn id="31" name="24">
      <calculatedColumnFormula>(AC25-(((AD$13)-(IF((($C25*AD$15)-($D25*$J$45))&lt;0,0,(($C25*AD$15)-($D25*$J$45)))+(($B$11-$C25)*AD$15)))*AD$16))-((($C25*AD$15)-($D25*$J$46))*AD$42)</calculatedColumnFormula>
    </tableColumn>
    <tableColumn id="32" name="25">
      <calculatedColumnFormula>(AD25-(((AE$13)-(IF((($C25*AE$15)-($D25*$J$45))&lt;0,0,(($C25*AE$15)-($D25*$J$45)))+(($B$11-$C25)*AE$15)))*AE$16))-((($C25*AE$15)-($D25*$J$46))*AE$42)</calculatedColumnFormula>
    </tableColumn>
    <tableColumn id="33" name="26">
      <calculatedColumnFormula>(AE25-(((AF$13)-(IF((($C25*AF$15)-($D25*$J$45))&lt;0,0,(($C25*AF$15)-($D25*$J$45)))+(($B$11-$C25)*AF$15)))*AF$16))-((($C25*AF$15)-($D25*$J$46))*AF$42)</calculatedColumnFormula>
    </tableColumn>
    <tableColumn id="34" name="27">
      <calculatedColumnFormula>(AF25-(((AG$13)-(IF((($C25*AG$15)-($D25*$J$45))&lt;0,0,(($C25*AG$15)-($D25*$J$45)))+(($B$11-$C25)*AG$15)))*AG$16))-((($C25*AG$15)-($D25*$J$46))*AG$42)</calculatedColumnFormula>
    </tableColumn>
    <tableColumn id="35" name="28">
      <calculatedColumnFormula>(AG25-(((AH$13)-(IF((($C25*AH$15)-($D25*$J$45))&lt;0,0,(($C25*AH$15)-($D25*$J$45)))+(($B$11-$C25)*AH$15)))*AH$16))-((($C25*AH$15)-($D25*$J$46))*AH$42)</calculatedColumnFormula>
    </tableColumn>
    <tableColumn id="36" name="29">
      <calculatedColumnFormula>(AH25-(((AI$13)-(IF((($C25*AI$15)-($D25*$J$45))&lt;0,0,(($C25*AI$15)-($D25*$J$45)))+(($B$11-$C25)*AI$15)))*AI$16))-((($C25*AI$15)-($D25*$J$46))*AI$42)</calculatedColumnFormula>
    </tableColumn>
    <tableColumn id="37" name="30">
      <calculatedColumnFormula>(AI25-(((AJ$13)-(IF((($C25*AJ$15)-($D25*$J$45))&lt;0,0,(($C25*AJ$15)-($D25*$J$45)))+(($B$11-$C25)*AJ$15)))*AJ$16))-((($C25*AJ$15)-($D25*$J$46))*AJ$42)</calculatedColumnFormula>
    </tableColumn>
    <tableColumn id="38" name="31">
      <calculatedColumnFormula>(AJ25-(((AK$13)-(IF((($C25*AK$15)-($D25*$J$45))&lt;0,0,(($C25*AK$15)-($D25*$J$45)))+(($B$11-$C25)*AK$15)))*AK$16))-((($C25*AK$15)-($D25*$J$46))*AK$42)</calculatedColumnFormula>
    </tableColumn>
    <tableColumn id="39" name="32">
      <calculatedColumnFormula>(AK25-(((AL$13)-(IF((($C25*AL$15)-($D25*$J$45))&lt;0,0,(($C25*AL$15)-($D25*$J$45)))+(($B$11-$C25)*AL$15)))*AL$16))-((($C25*AL$15)-($D25*$J$46))*AL$42)</calculatedColumnFormula>
    </tableColumn>
    <tableColumn id="40" name="33">
      <calculatedColumnFormula>(AL25-(((AM$13)-(IF((($C25*AM$15)-($D25*$J$45))&lt;0,0,(($C25*AM$15)-($D25*$J$45)))+(($B$11-$C25)*AM$15)))*AM$16))-((($C25*AM$15)-($D25*$J$46))*AM$42)</calculatedColumnFormula>
    </tableColumn>
    <tableColumn id="41" name="34">
      <calculatedColumnFormula>(AM25-(((AN$13)-(IF((($C25*AN$15)-($D25*$J$45))&lt;0,0,(($C25*AN$15)-($D25*$J$45)))+(($B$11-$C25)*AN$15)))*AN$16))-((($C25*AN$15)-($D25*$J$46))*AN$42)</calculatedColumnFormula>
    </tableColumn>
    <tableColumn id="42" name="35">
      <calculatedColumnFormula>(AN25-(((AO$13)-(IF((($C25*AO$15)-($D25*$J$45))&lt;0,0,(($C25*AO$15)-($D25*$J$45)))+(($B$11-$C25)*AO$15)))*AO$16))-((($C25*AO$15)-($D25*$J$46))*AO$42)</calculatedColumnFormula>
    </tableColumn>
    <tableColumn id="43" name="36">
      <calculatedColumnFormula>(AO25-(((AP$13)-(IF((($C25*AP$15)-($D25*$J$45))&lt;0,0,(($C25*AP$15)-($D25*$J$45)))+(($B$11-$C25)*AP$15)))*AP$16))-((($C25*AP$15)-($D25*$J$46))*AP$42)</calculatedColumnFormula>
    </tableColumn>
    <tableColumn id="44" name="37">
      <calculatedColumnFormula>(AP25-(((AQ$13)-(IF((($C25*AQ$15)-($D25*$J$45))&lt;0,0,(($C25*AQ$15)-($D25*$J$45)))+(($B$11-$C25)*AQ$15)))*AQ$16))-((($C25*AQ$15)-($D25*$J$46))*AQ$42)</calculatedColumnFormula>
    </tableColumn>
    <tableColumn id="45" name="38">
      <calculatedColumnFormula>(AQ25-(((AR$13)-(IF((($C25*AR$15)-($D25*$J$45))&lt;0,0,(($C25*AR$15)-($D25*$J$45)))+(($B$11-$C25)*AR$15)))*AR$16))-((($C25*AR$15)-($D25*$J$46))*AR$42)</calculatedColumnFormula>
    </tableColumn>
    <tableColumn id="46" name="39">
      <calculatedColumnFormula>(AR25-(((AS$13)-(IF((($C25*AS$15)-($D25*$J$45))&lt;0,0,(($C25*AS$15)-($D25*$J$45)))+(($B$11-$C25)*AS$15)))*AS$16))-((($C25*AS$15)-($D25*$J$46))*AS$42)</calculatedColumnFormula>
    </tableColumn>
    <tableColumn id="47" name="40">
      <calculatedColumnFormula>(AS25-(((AT$13)-(IF((($C25*AT$15)-($D25*$J$45))&lt;0,0,(($C25*AT$15)-($D25*$J$45)))+(($B$11-$C25)*AT$15)))*AT$16))-((($C25*AT$15)-($D25*$J$46))*AT$42)</calculatedColumnFormula>
    </tableColumn>
    <tableColumn id="48" name="41">
      <calculatedColumnFormula>(AT25-(((AU$13)-(IF((($C25*AU$15)-($D25*$J$45))&lt;0,0,(($C25*AU$15)-($D25*$J$45)))+(($B$11-$C25)*AU$15)))*AU$16))-((($C25*AU$15)-($D25*$J$46))*AU$42)</calculatedColumnFormula>
    </tableColumn>
    <tableColumn id="49" name="42">
      <calculatedColumnFormula>(AU25-(((AV$13)-(IF((($C25*AV$15)-($D25*$J$45))&lt;0,0,(($C25*AV$15)-($D25*$J$45)))+(($B$11-$C25)*AV$15)))*AV$16))-((($C25*AV$15)-($D25*$J$46))*AV$42)</calculatedColumnFormula>
    </tableColumn>
    <tableColumn id="50" name="43">
      <calculatedColumnFormula>(AV25-(((AW$13)-(IF((($C25*AW$15)-($D25*$J$45))&lt;0,0,(($C25*AW$15)-($D25*$J$45)))+(($B$11-$C25)*AW$15)))*AW$16))-((($C25*AW$15)-($D25*$J$46))*AW$42)</calculatedColumnFormula>
    </tableColumn>
    <tableColumn id="51" name="44">
      <calculatedColumnFormula>(AW25-(((AX$13)-(IF((($C25*AX$15)-($D25*$J$45))&lt;0,0,(($C25*AX$15)-($D25*$J$45)))+(($B$11-$C25)*AX$15)))*AX$16))-((($C25*AX$15)-($D25*$J$46))*AX$42)</calculatedColumnFormula>
    </tableColumn>
    <tableColumn id="53" name="45">
      <calculatedColumnFormula>(AX25-(((AY$13)-(IF((($C25*AY$15)-($D25*$J$45))&lt;0,0,(($C25*AY$15)-($D25*$J$45)))+(($B$11-$C25)*AY$15)))*AY$16))-((($C25*AY$15)-($D25*$J$46))*AY$42)</calculatedColumnFormula>
    </tableColumn>
    <tableColumn id="54" name="46">
      <calculatedColumnFormula>(AY25-(((AZ$13)-(IF((($C25*AZ$15)-($D25*$J$45))&lt;0,0,(($C25*AZ$15)-($D25*$J$45)))+(($B$11-$C25)*AZ$15)))*AZ$16))-((($C25*AZ$15)-($D25*$J$46))*AZ$42)</calculatedColumnFormula>
    </tableColumn>
    <tableColumn id="55" name="47">
      <calculatedColumnFormula>(AZ25-(((BA$13)-(IF((($C25*BA$15)-($D25*$J$45))&lt;0,0,(($C25*BA$15)-($D25*$J$45)))+(($B$11-$C25)*BA$15)))*BA$16))-((($C25*BA$15)-($D25*$J$46))*BA$42)</calculatedColumnFormula>
    </tableColumn>
    <tableColumn id="56" name="48">
      <calculatedColumnFormula>(BA25-(((BB$13)-(IF((($C25*BB$15)-($D25*$J$45))&lt;0,0,(($C25*BB$15)-($D25*$J$45)))+(($B$11-$C25)*BB$15)))*BB$16))-((($C25*BB$15)-($D25*$J$46))*BB$42)</calculatedColumnFormula>
    </tableColumn>
    <tableColumn id="57" name="49">
      <calculatedColumnFormula>(BB25-(((BC$13)-(IF((($C25*BC$15)-($D25*$J$45))&lt;0,0,(($C25*BC$15)-($D25*$J$45)))+(($B$11-$C25)*BC$15)))*BC$16))-((($C25*BC$15)-($D25*$J$46))*BC$42)</calculatedColumnFormula>
    </tableColumn>
    <tableColumn id="58" name="50">
      <calculatedColumnFormula>(BC25-(((BD$13)-(IF((($C25*BD$15)-($D25*$J$45))&lt;0,0,(($C25*BD$15)-($D25*$J$45)))+(($B$11-$C25)*BD$15)))*BD$16))-((($C25*BD$15)-($D25*$J$46))*BD$42)</calculatedColumnFormula>
    </tableColumn>
    <tableColumn id="59" name="51">
      <calculatedColumnFormula>(BD25-(((BE$13)-(IF((($C25*BE$15)-($D25*$J$45))&lt;0,0,(($C25*BE$15)-($D25*$J$45)))+(($B$11-$C25)*BE$15)))*BE$16))-((($C25*BE$15)-($D25*$J$46))*BE$42)</calculatedColumnFormula>
    </tableColumn>
    <tableColumn id="60" name="52">
      <calculatedColumnFormula>(BE25-(((BF$13)-(IF((($C25*BF$15)-($D25*$J$45))&lt;0,0,(($C25*BF$15)-($D25*$J$45)))+(($B$11-$C25)*BF$15)))*BF$16))-((($C25*BF$15)-($D25*$J$46))*BF$42)</calculatedColumnFormula>
    </tableColumn>
    <tableColumn id="61" name="53">
      <calculatedColumnFormula>(BF25-(((BG$13)-(IF((($C25*BG$15)-($D25*$J$45))&lt;0,0,(($C25*BG$15)-($D25*$J$45)))+(($B$11-$C25)*BG$15)))*BG$16))-((($C25*BG$15)-($D25*$J$46))*BG$42)</calculatedColumnFormula>
    </tableColumn>
    <tableColumn id="62" name="54">
      <calculatedColumnFormula>(BG25-(((BH$13)-(IF((($C25*BH$15)-($D25*$J$45))&lt;0,0,(($C25*BH$15)-($D25*$J$45)))+(($B$11-$C25)*BH$15)))*BH$16))-((($C25*BH$15)-($D25*$J$46))*BH$42)</calculatedColumnFormula>
    </tableColumn>
    <tableColumn id="63" name="55">
      <calculatedColumnFormula>(BH25-(((BI$13)-(IF((($C25*BI$15)-($D25*$J$45))&lt;0,0,(($C25*BI$15)-($D25*$J$45)))+(($B$11-$C25)*BI$15)))*BI$16))-((($C25*BI$15)-($D25*$J$46))*BI$42)</calculatedColumnFormula>
    </tableColumn>
    <tableColumn id="64" name="56">
      <calculatedColumnFormula>(BI25-(((BJ$13)-(IF((($C25*BJ$15)-($D25*$J$45))&lt;0,0,(($C25*BJ$15)-($D25*$J$45)))+(($B$11-$C25)*BJ$15)))*BJ$16))-((($C25*BJ$15)-($D25*$J$46))*BJ$42)</calculatedColumnFormula>
    </tableColumn>
    <tableColumn id="65" name="57">
      <calculatedColumnFormula>(BJ25-(((BK$13)-(IF((($C25*BK$15)-($D25*$J$45))&lt;0,0,(($C25*BK$15)-($D25*$J$45)))+(($B$11-$C25)*BK$15)))*BK$16))-((($C25*BK$15)-($D25*$J$46))*BK$42)</calculatedColumnFormula>
    </tableColumn>
    <tableColumn id="66" name="58">
      <calculatedColumnFormula>(BK25-(((BL$13)-(IF((($C25*BL$15)-($D25*$J$45))&lt;0,0,(($C25*BL$15)-($D25*$J$45)))+(($B$11-$C25)*BL$15)))*BL$16))-((($C25*BL$15)-($D25*$J$46))*BL$42)</calculatedColumnFormula>
    </tableColumn>
    <tableColumn id="67" name="59">
      <calculatedColumnFormula>(BL25-(((BM$13)-(IF((($C25*BM$15)-($D25*$J$45))&lt;0,0,(($C25*BM$15)-($D25*$J$45)))+(($B$11-$C25)*BM$15)))*BM$16))-((($C25*BM$15)-($D25*$J$46))*BM$42)</calculatedColumnFormula>
    </tableColumn>
    <tableColumn id="68" name="60">
      <calculatedColumnFormula>(BM25-(((BN$13)-(IF((($C25*BN$15)-($D25*$J$45))&lt;0,0,(($C25*BN$15)-($D25*$J$45)))+(($B$11-$C25)*BN$15)))*BN$16))-((($C25*BN$15)-($D25*$J$46))*BN$42)</calculatedColumnFormula>
    </tableColumn>
    <tableColumn id="69" name="61">
      <calculatedColumnFormula>(BN25-(((BO$13)-(IF((($C25*BO$15)-($D25*$J$45))&lt;0,0,(($C25*BO$15)-($D25*$J$45)))+(($B$11-$C25)*BO$15)))*BO$16))-((($C25*BO$15)-($D25*$J$46))*BO$42)</calculatedColumnFormula>
    </tableColumn>
    <tableColumn id="70" name="62">
      <calculatedColumnFormula>(BO25-(((BP$13)-(IF((($C25*BP$15)-($D25*$J$45))&lt;0,0,(($C25*BP$15)-($D25*$J$45)))+(($B$11-$C25)*BP$15)))*BP$16))-((($C25*BP$15)-($D25*$J$46))*BP$42)</calculatedColumnFormula>
    </tableColumn>
  </tableColumns>
  <tableStyleInfo name="TableStyleMedium2" showFirstColumn="0" showLastColumn="0" showRowStripes="1" showColumnStripes="0"/>
</table>
</file>

<file path=xl/tables/table4.xml><?xml version="1.0" encoding="utf-8"?>
<table xmlns="http://schemas.openxmlformats.org/spreadsheetml/2006/main" id="3" name="Tableau2810" displayName="Tableau2810" ref="A50:BP57" totalsRowShown="0">
  <autoFilter ref="A50:BP57"/>
  <tableColumns count="68">
    <tableColumn id="1" name="Techno Eolien" dataDxfId="13">
      <calculatedColumnFormula>IF(Tableau2810[[#Headers],[Techno Eolien]]=Données!B11,Données!C11,X)</calculatedColumnFormula>
    </tableColumn>
    <tableColumn id="2" name="Cout unitaire" dataDxfId="36">
      <calculatedColumnFormula>INDEX(IF(Tableau28[[#Headers],[Techno Eolien]]=Données!B11,Tableau8[Coûts unitaires],),MATCH(Données!C11,Tableau8[Nom de la techno],0))</calculatedColumnFormula>
    </tableColumn>
    <tableColumn id="21" name="jours/an" dataDxfId="31">
      <calculatedColumnFormula>INDEX(IF(Tableau28[[#Headers],[Techno Eolien]]=Données!B11,Tableau8[Jours / an],),MATCH(Données!C11,Tableau8[Nom de la techno],0))</calculatedColumnFormula>
    </tableColumn>
    <tableColumn id="20" name="Production" dataDxfId="28">
      <calculatedColumnFormula>INDEX(IF(Tableau28[[#Headers],[Techno Eolien]]=Données!B11,Tableau8[Production],),MATCH(Données!C11,Tableau8[Nom de la techno],0))</calculatedColumnFormula>
    </tableColumn>
    <tableColumn id="52" name="Départ euros">
      <calculatedColumnFormula>Tableau2810[[#This Row],[Cout unitaire]]</calculatedColumnFormula>
    </tableColumn>
    <tableColumn id="4" name="Marge année en cours" dataDxfId="244">
      <calculatedColumnFormula>(E51-(((F$13)-(IF((($C51*F$15)-($D51*$J$69))&lt;0,0,(($C3*F$15)-($D51*$J$69)))+(($B$11-$C3)*F$15)))*F$16))-((($C51*F$15)-($D51*$J$70))*F$42)</calculatedColumnFormula>
    </tableColumn>
    <tableColumn id="5" name="Année + 1" dataDxfId="243">
      <calculatedColumnFormula>(F51-(((G$13)-(IF((($C51*G$15)-($D51*$J$69))&lt;0,0,(($C3*G$15)-($D51*$J$69)))+(($B$11-$C3)*G$15)))*G$16))-((($C51*G$15)-($D51*$J$70))*G$42)</calculatedColumnFormula>
    </tableColumn>
    <tableColumn id="6" name="2">
      <calculatedColumnFormula>(G51-(((H$13)-(IF((($C51*H$15)-($D51*$J$69))&lt;0,0,(($C3*H$15)-($D51*$J$69)))+(($B$11-$C3)*H$15)))*H$16))-((($C51*H$15)-($D51*$J$70))*H$42)</calculatedColumnFormula>
    </tableColumn>
    <tableColumn id="7" name="3">
      <calculatedColumnFormula>(H51-(((I$13)-(IF((($C51*I$15)-($D51*$J$69))&lt;0,0,(($C3*I$15)-($D51*$J$69)))+(($B$11-$C3)*I$15)))*I$16))-((($C51*I$15)-($D51*$J$70))*I$42)</calculatedColumnFormula>
    </tableColumn>
    <tableColumn id="8" name="4" dataDxfId="242">
      <calculatedColumnFormula>(I51-(((J$13)-(IF((($C51*J$15)-($D51*$J$69))&lt;0,0,(($C3*J$15)-($D51*$J$69)))+(($B$11-$C3)*J$15)))*J$16))-((($C51*J$15)-($D51*$J$70))*J$42)</calculatedColumnFormula>
    </tableColumn>
    <tableColumn id="9" name="5">
      <calculatedColumnFormula>(J51-(((K$13)-(IF((($C51*K$15)-($D51*$J$69))&lt;0,0,(($C3*K$15)-($D51*$J$69)))+(($B$11-$C3)*K$15)))*K$16))-((($C51*K$15)-($D51*$J$70))*K$42)</calculatedColumnFormula>
    </tableColumn>
    <tableColumn id="10" name="6">
      <calculatedColumnFormula>(K51-(((L$13)-(IF((($C51*L$15)-($D51*$J$69))&lt;0,0,(($C3*L$15)-($D51*$J$69)))+(($B$11-$C3)*L$15)))*L$16))-((($C51*L$15)-($D51*$J$70))*L$42)</calculatedColumnFormula>
    </tableColumn>
    <tableColumn id="11" name="7">
      <calculatedColumnFormula>(L51-(((M$13)-(IF((($C51*M$15)-($D51*$J$69))&lt;0,0,(($C3*M$15)-($D51*$J$69)))+(($B$11-$C3)*M$15)))*M$16))-((($C51*M$15)-($D51*$J$70))*M$42)</calculatedColumnFormula>
    </tableColumn>
    <tableColumn id="12" name="8">
      <calculatedColumnFormula>(M51-(((N$13)-(IF((($C51*N$15)-($D51*$J$69))&lt;0,0,(($C3*N$15)-($D51*$J$69)))+(($B$11-$C3)*N$15)))*N$16))-((($C51*N$15)-($D51*$J$70))*N$42)</calculatedColumnFormula>
    </tableColumn>
    <tableColumn id="13" name="9">
      <calculatedColumnFormula>(N51-(((O$13)-(IF((($C51*O$15)-($D51*$J$69))&lt;0,0,(($C3*O$15)-($D51*$J$69)))+(($B$11-$C3)*O$15)))*O$16))-((($C51*O$15)-($D51*$J$70))*O$42)</calculatedColumnFormula>
    </tableColumn>
    <tableColumn id="14" name="10">
      <calculatedColumnFormula>(O51-(((P$13)-(IF((($C51*P$15)-($D51*$J$69))&lt;0,0,(($C3*P$15)-($D51*$J$69)))+(($B$11-$C3)*P$15)))*P$16))-((($C51*P$15)-($D51*$J$70))*P$42)</calculatedColumnFormula>
    </tableColumn>
    <tableColumn id="15" name="11">
      <calculatedColumnFormula>(P51-(((Q$13)-(IF((($C51*Q$15)-($D51*$J$69))&lt;0,0,(($C3*Q$15)-($D51*$J$69)))+(($B$11-$C3)*Q$15)))*Q$16))-((($C51*Q$15)-($D51*$J$70))*Q$42)</calculatedColumnFormula>
    </tableColumn>
    <tableColumn id="16" name="12">
      <calculatedColumnFormula>(Q51-(((R$13)-(IF((($C51*R$15)-($D51*$J$69))&lt;0,0,(($C3*R$15)-($D51*$J$69)))+(($B$11-$C3)*R$15)))*R$16))-((($C51*R$15)-($D51*$J$70))*R$42)</calculatedColumnFormula>
    </tableColumn>
    <tableColumn id="17" name="13">
      <calculatedColumnFormula>(R51-(((S$13)-(IF((($C51*S$15)-($D51*$J$69))&lt;0,0,(($C3*S$15)-($D51*$J$69)))+(($B$11-$C3)*S$15)))*S$16))-((($C51*S$15)-($D51*$J$70))*S$42)</calculatedColumnFormula>
    </tableColumn>
    <tableColumn id="18" name="14">
      <calculatedColumnFormula>(S51-(((T$13)-(IF((($C51*T$15)-($D51*$J$69))&lt;0,0,(($C3*T$15)-($D51*$J$69)))+(($B$11-$C3)*T$15)))*T$16))-((($C51*T$15)-($D51*$J$70))*T$42)</calculatedColumnFormula>
    </tableColumn>
    <tableColumn id="22" name="15">
      <calculatedColumnFormula>(T51-(((U$13)-(IF((($C51*U$15)-($D51*$J$69))&lt;0,0,(($C3*U$15)-($D51*$J$69)))+(($B$11-$C3)*U$15)))*U$16))-((($C51*U$15)-($D51*$J$70))*U$42)</calculatedColumnFormula>
    </tableColumn>
    <tableColumn id="23" name="16">
      <calculatedColumnFormula>(U51-(((V$13)-(IF((($C51*V$15)-($D51*$J$69))&lt;0,0,(($C3*V$15)-($D51*$J$69)))+(($B$11-$C3)*V$15)))*V$16))-((($C51*V$15)-($D51*$J$70))*V$42)</calculatedColumnFormula>
    </tableColumn>
    <tableColumn id="24" name="17">
      <calculatedColumnFormula>(V51-(((W$13)-(IF((($C51*W$15)-($D51*$J$69))&lt;0,0,(($C3*W$15)-($D51*$J$69)))+(($B$11-$C3)*W$15)))*W$16))-((($C51*W$15)-($D51*$J$70))*W$42)</calculatedColumnFormula>
    </tableColumn>
    <tableColumn id="25" name="18">
      <calculatedColumnFormula>(W51-(((X$13)-(IF((($C51*X$15)-($D51*$J$69))&lt;0,0,(($C3*X$15)-($D51*$J$69)))+(($B$11-$C3)*X$15)))*X$16))-((($C51*X$15)-($D51*$J$70))*X$42)</calculatedColumnFormula>
    </tableColumn>
    <tableColumn id="26" name="19">
      <calculatedColumnFormula>(X51-(((Y$13)-(IF((($C51*Y$15)-($D51*$J$69))&lt;0,0,(($C3*Y$15)-($D51*$J$69)))+(($B$11-$C3)*Y$15)))*Y$16))-((($C51*Y$15)-($D51*$J$70))*Y$42)</calculatedColumnFormula>
    </tableColumn>
    <tableColumn id="27" name="20">
      <calculatedColumnFormula>(Y51-(((Z$13)-(IF((($C51*Z$15)-($D51*$J$69))&lt;0,0,(($C3*Z$15)-($D51*$J$69)))+(($B$11-$C3)*Z$15)))*Z$16))-((($C51*Z$15)-($D51*$J$70))*Z$42)</calculatedColumnFormula>
    </tableColumn>
    <tableColumn id="28" name="21">
      <calculatedColumnFormula>(Z51-(((AA$13)-(IF((($C51*AA$15)-($D51*$J$69))&lt;0,0,(($C3*AA$15)-($D51*$J$69)))+(($B$11-$C3)*AA$15)))*AA$16))-((($C51*AA$15)-($D51*$J$70))*AA$42)</calculatedColumnFormula>
    </tableColumn>
    <tableColumn id="29" name="22">
      <calculatedColumnFormula>(AA51-(((AB$13)-(IF((($C51*AB$15)-($D51*$J$69))&lt;0,0,(($C3*AB$15)-($D51*$J$69)))+(($B$11-$C3)*AB$15)))*AB$16))-((($C51*AB$15)-($D51*$J$70))*AB$42)</calculatedColumnFormula>
    </tableColumn>
    <tableColumn id="30" name="23">
      <calculatedColumnFormula>(AB51-(((AC$13)-(IF((($C51*AC$15)-($D51*$J$69))&lt;0,0,(($C3*AC$15)-($D51*$J$69)))+(($B$11-$C3)*AC$15)))*AC$16))-((($C51*AC$15)-($D51*$J$70))*AC$42)</calculatedColumnFormula>
    </tableColumn>
    <tableColumn id="31" name="24">
      <calculatedColumnFormula>(AC51-(((AD$13)-(IF((($C51*AD$15)-($D51*$J$69))&lt;0,0,(($C3*AD$15)-($D51*$J$69)))+(($B$11-$C3)*AD$15)))*AD$16))-((($C51*AD$15)-($D51*$J$70))*AD$42)</calculatedColumnFormula>
    </tableColumn>
    <tableColumn id="32" name="25">
      <calculatedColumnFormula>(AD51-(((AE$13)-(IF((($C51*AE$15)-($D51*$J$69))&lt;0,0,(($C3*AE$15)-($D51*$J$69)))+(($B$11-$C3)*AE$15)))*AE$16))-((($C51*AE$15)-($D51*$J$70))*AE$42)</calculatedColumnFormula>
    </tableColumn>
    <tableColumn id="33" name="26">
      <calculatedColumnFormula>(AE51-(((AF$13)-(IF((($C51*AF$15)-($D51*$J$69))&lt;0,0,(($C3*AF$15)-($D51*$J$69)))+(($B$11-$C3)*AF$15)))*AF$16))-((($C51*AF$15)-($D51*$J$70))*AF$42)</calculatedColumnFormula>
    </tableColumn>
    <tableColumn id="34" name="27">
      <calculatedColumnFormula>(AF51-(((AG$13)-(IF((($C51*AG$15)-($D51*$J$69))&lt;0,0,(($C3*AG$15)-($D51*$J$69)))+(($B$11-$C3)*AG$15)))*AG$16))-((($C51*AG$15)-($D51*$J$70))*AG$42)</calculatedColumnFormula>
    </tableColumn>
    <tableColumn id="35" name="28">
      <calculatedColumnFormula>(AG51-(((AH$13)-(IF((($C51*AH$15)-($D51*$J$69))&lt;0,0,(($C3*AH$15)-($D51*$J$69)))+(($B$11-$C3)*AH$15)))*AH$16))-((($C51*AH$15)-($D51*$J$70))*AH$42)</calculatedColumnFormula>
    </tableColumn>
    <tableColumn id="36" name="29">
      <calculatedColumnFormula>(AH51-(((AI$13)-(IF((($C51*AI$15)-($D51*$J$69))&lt;0,0,(($C3*AI$15)-($D51*$J$69)))+(($B$11-$C3)*AI$15)))*AI$16))-((($C51*AI$15)-($D51*$J$70))*AI$42)</calculatedColumnFormula>
    </tableColumn>
    <tableColumn id="37" name="30">
      <calculatedColumnFormula>(AI51-(((AJ$13)-(IF((($C51*AJ$15)-($D51*$J$69))&lt;0,0,(($C3*AJ$15)-($D51*$J$69)))+(($B$11-$C3)*AJ$15)))*AJ$16))-((($C51*AJ$15)-($D51*$J$70))*AJ$42)</calculatedColumnFormula>
    </tableColumn>
    <tableColumn id="38" name="31">
      <calculatedColumnFormula>(AJ51-(((AK$13)-(IF((($C51*AK$15)-($D51*$J$69))&lt;0,0,(($C3*AK$15)-($D51*$J$69)))+(($B$11-$C3)*AK$15)))*AK$16))-((($C51*AK$15)-($D51*$J$70))*AK$42)</calculatedColumnFormula>
    </tableColumn>
    <tableColumn id="39" name="32">
      <calculatedColumnFormula>(AK51-(((AL$13)-(IF((($C51*AL$15)-($D51*$J$69))&lt;0,0,(($C3*AL$15)-($D51*$J$69)))+(($B$11-$C3)*AL$15)))*AL$16))-((($C51*AL$15)-($D51*$J$70))*AL$42)</calculatedColumnFormula>
    </tableColumn>
    <tableColumn id="40" name="33">
      <calculatedColumnFormula>(AL51-(((AM$13)-(IF((($C51*AM$15)-($D51*$J$69))&lt;0,0,(($C3*AM$15)-($D51*$J$69)))+(($B$11-$C3)*AM$15)))*AM$16))-((($C51*AM$15)-($D51*$J$70))*AM$42)</calculatedColumnFormula>
    </tableColumn>
    <tableColumn id="41" name="34">
      <calculatedColumnFormula>(AM51-(((AN$13)-(IF((($C51*AN$15)-($D51*$J$69))&lt;0,0,(($C3*AN$15)-($D51*$J$69)))+(($B$11-$C3)*AN$15)))*AN$16))-((($C51*AN$15)-($D51*$J$70))*AN$42)</calculatedColumnFormula>
    </tableColumn>
    <tableColumn id="42" name="35">
      <calculatedColumnFormula>(AN51-(((AO$13)-(IF((($C51*AO$15)-($D51*$J$69))&lt;0,0,(($C3*AO$15)-($D51*$J$69)))+(($B$11-$C3)*AO$15)))*AO$16))-((($C51*AO$15)-($D51*$J$70))*AO$42)</calculatedColumnFormula>
    </tableColumn>
    <tableColumn id="43" name="36">
      <calculatedColumnFormula>(AO51-(((AP$13)-(IF((($C51*AP$15)-($D51*$J$69))&lt;0,0,(($C3*AP$15)-($D51*$J$69)))+(($B$11-$C3)*AP$15)))*AP$16))-((($C51*AP$15)-($D51*$J$70))*AP$42)</calculatedColumnFormula>
    </tableColumn>
    <tableColumn id="44" name="37">
      <calculatedColumnFormula>(AP51-(((AQ$13)-(IF((($C51*AQ$15)-($D51*$J$69))&lt;0,0,(($C3*AQ$15)-($D51*$J$69)))+(($B$11-$C3)*AQ$15)))*AQ$16))-((($C51*AQ$15)-($D51*$J$70))*AQ$42)</calculatedColumnFormula>
    </tableColumn>
    <tableColumn id="45" name="38">
      <calculatedColumnFormula>(AQ51-(((AR$13)-(IF((($C51*AR$15)-($D51*$J$69))&lt;0,0,(($C3*AR$15)-($D51*$J$69)))+(($B$11-$C3)*AR$15)))*AR$16))-((($C51*AR$15)-($D51*$J$70))*AR$42)</calculatedColumnFormula>
    </tableColumn>
    <tableColumn id="46" name="39">
      <calculatedColumnFormula>(AR51-(((AS$13)-(IF((($C51*AS$15)-($D51*$J$69))&lt;0,0,(($C3*AS$15)-($D51*$J$69)))+(($B$11-$C3)*AS$15)))*AS$16))-((($C51*AS$15)-($D51*$J$70))*AS$42)</calculatedColumnFormula>
    </tableColumn>
    <tableColumn id="47" name="40">
      <calculatedColumnFormula>(AS51-(((AT$13)-(IF((($C51*AT$15)-($D51*$J$69))&lt;0,0,(($C3*AT$15)-($D51*$J$69)))+(($B$11-$C3)*AT$15)))*AT$16))-((($C51*AT$15)-($D51*$J$70))*AT$42)</calculatedColumnFormula>
    </tableColumn>
    <tableColumn id="48" name="41">
      <calculatedColumnFormula>(AT51-(((AU$13)-(IF((($C51*AU$15)-($D51*$J$69))&lt;0,0,(($C3*AU$15)-($D51*$J$69)))+(($B$11-$C3)*AU$15)))*AU$16))-((($C51*AU$15)-($D51*$J$70))*AU$42)</calculatedColumnFormula>
    </tableColumn>
    <tableColumn id="49" name="42">
      <calculatedColumnFormula>(AU51-(((AV$13)-(IF((($C51*AV$15)-($D51*$J$69))&lt;0,0,(($C3*AV$15)-($D51*$J$69)))+(($B$11-$C3)*AV$15)))*AV$16))-((($C51*AV$15)-($D51*$J$70))*AV$42)</calculatedColumnFormula>
    </tableColumn>
    <tableColumn id="50" name="43">
      <calculatedColumnFormula>(AV51-(((AW$13)-(IF((($C51*AW$15)-($D51*$J$69))&lt;0,0,(($C3*AW$15)-($D51*$J$69)))+(($B$11-$C3)*AW$15)))*AW$16))-((($C51*AW$15)-($D51*$J$70))*AW$42)</calculatedColumnFormula>
    </tableColumn>
    <tableColumn id="51" name="44">
      <calculatedColumnFormula>(AW51-(((AX$13)-(IF((($C51*AX$15)-($D51*$J$69))&lt;0,0,(($C3*AX$15)-($D51*$J$69)))+(($B$11-$C3)*AX$15)))*AX$16))-((($C51*AX$15)-($D51*$J$70))*AX$42)</calculatedColumnFormula>
    </tableColumn>
    <tableColumn id="53" name="45">
      <calculatedColumnFormula>(AX51-(((AY$13)-(IF((($C51*AY$15)-($D51*$J$69))&lt;0,0,(($C3*AY$15)-($D51*$J$69)))+(($B$11-$C3)*AY$15)))*AY$16))-((($C51*AY$15)-($D51*$J$70))*AY$42)</calculatedColumnFormula>
    </tableColumn>
    <tableColumn id="54" name="46">
      <calculatedColumnFormula>(AY51-(((AZ$13)-(IF((($C51*AZ$15)-($D51*$J$69))&lt;0,0,(($C3*AZ$15)-($D51*$J$69)))+(($B$11-$C3)*AZ$15)))*AZ$16))-((($C51*AZ$15)-($D51*$J$70))*AZ$42)</calculatedColumnFormula>
    </tableColumn>
    <tableColumn id="55" name="47">
      <calculatedColumnFormula>(AZ51-(((BA$13)-(IF((($C51*BA$15)-($D51*$J$69))&lt;0,0,(($C3*BA$15)-($D51*$J$69)))+(($B$11-$C3)*BA$15)))*BA$16))-((($C51*BA$15)-($D51*$J$70))*BA$42)</calculatedColumnFormula>
    </tableColumn>
    <tableColumn id="56" name="48">
      <calculatedColumnFormula>(BA51-(((BB$13)-(IF((($C51*BB$15)-($D51*$J$69))&lt;0,0,(($C3*BB$15)-($D51*$J$69)))+(($B$11-$C3)*BB$15)))*BB$16))-((($C51*BB$15)-($D51*$J$70))*BB$42)</calculatedColumnFormula>
    </tableColumn>
    <tableColumn id="57" name="49">
      <calculatedColumnFormula>(BB51-(((BC$13)-(IF((($C51*BC$15)-($D51*$J$69))&lt;0,0,(($C3*BC$15)-($D51*$J$69)))+(($B$11-$C3)*BC$15)))*BC$16))-((($C51*BC$15)-($D51*$J$70))*BC$42)</calculatedColumnFormula>
    </tableColumn>
    <tableColumn id="58" name="50">
      <calculatedColumnFormula>(BC51-(((BD$13)-(IF((($C51*BD$15)-($D51*$J$69))&lt;0,0,(($C3*BD$15)-($D51*$J$69)))+(($B$11-$C3)*BD$15)))*BD$16))-((($C51*BD$15)-($D51*$J$70))*BD$42)</calculatedColumnFormula>
    </tableColumn>
    <tableColumn id="59" name="51">
      <calculatedColumnFormula>(BD51-(((BE$13)-(IF((($C51*BE$15)-($D51*$J$69))&lt;0,0,(($C3*BE$15)-($D51*$J$69)))+(($B$11-$C3)*BE$15)))*BE$16))-((($C51*BE$15)-($D51*$J$70))*BE$42)</calculatedColumnFormula>
    </tableColumn>
    <tableColumn id="60" name="52">
      <calculatedColumnFormula>(BE51-(((BF$13)-(IF((($C51*BF$15)-($D51*$J$69))&lt;0,0,(($C3*BF$15)-($D51*$J$69)))+(($B$11-$C3)*BF$15)))*BF$16))-((($C51*BF$15)-($D51*$J$70))*BF$42)</calculatedColumnFormula>
    </tableColumn>
    <tableColumn id="61" name="53">
      <calculatedColumnFormula>(BF51-(((BG$13)-(IF((($C51*BG$15)-($D51*$J$69))&lt;0,0,(($C3*BG$15)-($D51*$J$69)))+(($B$11-$C3)*BG$15)))*BG$16))-((($C51*BG$15)-($D51*$J$70))*BG$42)</calculatedColumnFormula>
    </tableColumn>
    <tableColumn id="62" name="54">
      <calculatedColumnFormula>(BG51-(((BH$13)-(IF((($C51*BH$15)-($D51*$J$69))&lt;0,0,(($C3*BH$15)-($D51*$J$69)))+(($B$11-$C3)*BH$15)))*BH$16))-((($C51*BH$15)-($D51*$J$70))*BH$42)</calculatedColumnFormula>
    </tableColumn>
    <tableColumn id="63" name="55">
      <calculatedColumnFormula>(BH51-(((BI$13)-(IF((($C51*BI$15)-($D51*$J$69))&lt;0,0,(($C3*BI$15)-($D51*$J$69)))+(($B$11-$C3)*BI$15)))*BI$16))-((($C51*BI$15)-($D51*$J$70))*BI$42)</calculatedColumnFormula>
    </tableColumn>
    <tableColumn id="64" name="56">
      <calculatedColumnFormula>(BI51-(((BJ$13)-(IF((($C51*BJ$15)-($D51*$J$69))&lt;0,0,(($C3*BJ$15)-($D51*$J$69)))+(($B$11-$C3)*BJ$15)))*BJ$16))-((($C51*BJ$15)-($D51*$J$70))*BJ$42)</calculatedColumnFormula>
    </tableColumn>
    <tableColumn id="65" name="57">
      <calculatedColumnFormula>(BJ51-(((BK$13)-(IF((($C51*BK$15)-($D51*$J$69))&lt;0,0,(($C3*BK$15)-($D51*$J$69)))+(($B$11-$C3)*BK$15)))*BK$16))-((($C51*BK$15)-($D51*$J$70))*BK$42)</calculatedColumnFormula>
    </tableColumn>
    <tableColumn id="66" name="58">
      <calculatedColumnFormula>(BK51-(((BL$13)-(IF((($C51*BL$15)-($D51*$J$69))&lt;0,0,(($C3*BL$15)-($D51*$J$69)))+(($B$11-$C3)*BL$15)))*BL$16))-((($C51*BL$15)-($D51*$J$70))*BL$42)</calculatedColumnFormula>
    </tableColumn>
    <tableColumn id="67" name="59">
      <calculatedColumnFormula>(BL51-(((BM$13)-(IF((($C51*BM$15)-($D51*$J$69))&lt;0,0,(($C3*BM$15)-($D51*$J$69)))+(($B$11-$C3)*BM$15)))*BM$16))-((($C51*BM$15)-($D51*$J$70))*BM$42)</calculatedColumnFormula>
    </tableColumn>
    <tableColumn id="68" name="60">
      <calculatedColumnFormula>(BM51-(((BN$13)-(IF((($C51*BN$15)-($D51*$J$69))&lt;0,0,(($C3*BN$15)-($D51*$J$69)))+(($B$11-$C3)*BN$15)))*BN$16))-((($C51*BN$15)-($D51*$J$70))*BN$42)</calculatedColumnFormula>
    </tableColumn>
    <tableColumn id="69" name="61">
      <calculatedColumnFormula>(BN51-(((BO$13)-(IF((($C51*BO$15)-($D51*$J$69))&lt;0,0,(($C3*BO$15)-($D51*$J$69)))+(($B$11-$C3)*BO$15)))*BO$16))-((($C51*BO$15)-($D51*$J$70))*BO$42)</calculatedColumnFormula>
    </tableColumn>
    <tableColumn id="70" name="62">
      <calculatedColumnFormula>(BO51-(((BP$13)-(IF((($C51*BP$15)-($D51*$J$69))&lt;0,0,(($C3*BP$15)-($D51*$J$69)))+(($B$11-$C3)*BP$15)))*BP$16))-((($C51*BP$15)-($D51*$J$70))*BP$42)</calculatedColumnFormula>
    </tableColumn>
  </tableColumns>
  <tableStyleInfo name="TableStyleMedium2" showFirstColumn="0" showLastColumn="0" showRowStripes="1" showColumnStripes="0"/>
</table>
</file>

<file path=xl/tables/table5.xml><?xml version="1.0" encoding="utf-8"?>
<table xmlns="http://schemas.openxmlformats.org/spreadsheetml/2006/main" id="4" name="Tableau11" displayName="Tableau11" ref="A33:BP40" totalsRowShown="0">
  <autoFilter ref="A33:BP40"/>
  <tableColumns count="68">
    <tableColumn id="1" name="Techno Solaire" dataDxfId="16">
      <calculatedColumnFormula>IF(Tableau11[[#Headers],[Techno Solaire]]=Données!B11,Données!C11,X)</calculatedColumnFormula>
    </tableColumn>
    <tableColumn id="2" name="Cout unitaire" dataDxfId="15">
      <calculatedColumnFormula>INDEX(IF(Tableau11[[#Headers],[Techno Solaire]]=Données!B11,Tableau8[Coûts unitaires],),MATCH(Données!C11,Tableau8[Nom de la techno],0))</calculatedColumnFormula>
    </tableColumn>
    <tableColumn id="3" name="jours/an" dataDxfId="9">
      <calculatedColumnFormula>INDEX(IF(Tableau11[[#Headers],[Techno Solaire]]=Données!B11,Tableau8[Jours / an],),MATCH(Données!C11,Tableau8[Nom de la techno],0))</calculatedColumnFormula>
    </tableColumn>
    <tableColumn id="4" name="Production" dataDxfId="8">
      <calculatedColumnFormula>INDEX(IF(Tableau11[[#Headers],[Techno Solaire]]=Données!B11,Tableau8[Production],),MATCH(Données!C11,Tableau8[Nom de la techno],0))</calculatedColumnFormula>
    </tableColumn>
    <tableColumn id="5" name="Départ euros" dataDxfId="241">
      <calculatedColumnFormula>Tableau11[[#This Row],[Cout unitaire]]</calculatedColumnFormula>
    </tableColumn>
    <tableColumn id="6" name="Marge année en cours" dataDxfId="240">
      <calculatedColumnFormula>(E34-(((F$13)-(IF((($C34*F$15)-($D34*$J$45))&lt;0,0,(($C34*F$15)-($D34*$J$45)))+(($B$11-$C34)*F$15)))*F$16))-((($C34*F$15)-($D34*$J$46))*F$43)</calculatedColumnFormula>
    </tableColumn>
    <tableColumn id="7" name="Année + 1" dataDxfId="239">
      <calculatedColumnFormula>(F34-(((G$13)-(IF((($C34*G$15)-($D34*$J$45))&lt;0,0,(($C34*G$15)-($D34*$J$45)))+(($B$11-$C34)*G$15)))*G$16))-((($C34*G$15)-($D34*$J$46))*G$43)</calculatedColumnFormula>
    </tableColumn>
    <tableColumn id="8" name="2" dataDxfId="238">
      <calculatedColumnFormula>(G34-(((H$13)-(IF((($C34*H$15)-($D34*$J$45))&lt;0,0,(($C34*H$15)-($D34*$J$45)))+(($B$11-$C34)*H$15)))*H$16))-((($C34*H$15)-($D34*$J$46))*H$43)</calculatedColumnFormula>
    </tableColumn>
    <tableColumn id="9" name="3" dataDxfId="237">
      <calculatedColumnFormula>(H34-(((I$13)-(IF((($C34*I$15)-($D34*$J$45))&lt;0,0,(($C34*I$15)-($D34*$J$45)))+(($B$11-$C34)*I$15)))*I$16))-((($C34*I$15)-($D34*$J$46))*I$43)</calculatedColumnFormula>
    </tableColumn>
    <tableColumn id="10" name="4" dataDxfId="236">
      <calculatedColumnFormula>(I34-(((J$13)-(IF((($C34*J$15)-($D34*$J$45))&lt;0,0,(($C34*J$15)-($D34*$J$45)))+(($B$11-$C34)*J$15)))*J$16))-((($C34*J$15)-($D34*$J$46))*J$43)</calculatedColumnFormula>
    </tableColumn>
    <tableColumn id="11" name="5" dataDxfId="235">
      <calculatedColumnFormula>(J34-(((K$13)-(IF((($C34*K$15)-($D34*$J$45))&lt;0,0,(($C34*K$15)-($D34*$J$45)))+(($B$11-$C34)*K$15)))*K$16))-((($C34*K$15)-($D34*$J$46))*K$43)</calculatedColumnFormula>
    </tableColumn>
    <tableColumn id="12" name="6" dataDxfId="234">
      <calculatedColumnFormula>(K34-(((L$13)-(IF((($C34*L$15)-($D34*$J$45))&lt;0,0,(($C34*L$15)-($D34*$J$45)))+(($B$11-$C34)*L$15)))*L$16))-((($C34*L$15)-($D34*$J$46))*L$43)</calculatedColumnFormula>
    </tableColumn>
    <tableColumn id="13" name="7" dataDxfId="233">
      <calculatedColumnFormula>(L34-(((M$13)-(IF((($C34*M$15)-($D34*$J$45))&lt;0,0,(($C34*M$15)-($D34*$J$45)))+(($B$11-$C34)*M$15)))*M$16))-((($C34*M$15)-($D34*$J$46))*M$43)</calculatedColumnFormula>
    </tableColumn>
    <tableColumn id="14" name="8" dataDxfId="232">
      <calculatedColumnFormula>(M34-(((N$13)-(IF((($C34*N$15)-($D34*$J$45))&lt;0,0,(($C34*N$15)-($D34*$J$45)))+(($B$11-$C34)*N$15)))*N$16))-((($C34*N$15)-($D34*$J$46))*N$43)</calculatedColumnFormula>
    </tableColumn>
    <tableColumn id="15" name="9" dataDxfId="231">
      <calculatedColumnFormula>(N34-(((O$13)-(IF((($C34*O$15)-($D34*$J$45))&lt;0,0,(($C34*O$15)-($D34*$J$45)))+(($B$11-$C34)*O$15)))*O$16))-((($C34*O$15)-($D34*$J$46))*O$43)</calculatedColumnFormula>
    </tableColumn>
    <tableColumn id="16" name="10" dataDxfId="230">
      <calculatedColumnFormula>(O34-(((P$13)-(IF((($C34*P$15)-($D34*$J$45))&lt;0,0,(($C34*P$15)-($D34*$J$45)))+(($B$11-$C34)*P$15)))*P$16))-((($C34*P$15)-($D34*$J$46))*P$43)</calculatedColumnFormula>
    </tableColumn>
    <tableColumn id="17" name="11" dataDxfId="229">
      <calculatedColumnFormula>(P34-(((Q$13)-(IF((($C34*Q$15)-($D34*$J$45))&lt;0,0,(($C34*Q$15)-($D34*$J$45)))+(($B$11-$C34)*Q$15)))*Q$16))-((($C34*Q$15)-($D34*$J$46))*Q$43)</calculatedColumnFormula>
    </tableColumn>
    <tableColumn id="18" name="12" dataDxfId="228">
      <calculatedColumnFormula>(Q34-(((R$13)-(IF((($C34*R$15)-($D34*$J$45))&lt;0,0,(($C34*R$15)-($D34*$J$45)))+(($B$11-$C34)*R$15)))*R$16))-((($C34*R$15)-($D34*$J$46))*R$43)</calculatedColumnFormula>
    </tableColumn>
    <tableColumn id="19" name="13" dataDxfId="227">
      <calculatedColumnFormula>(R34-(((S$13)-(IF((($C34*S$15)-($D34*$J$45))&lt;0,0,(($C34*S$15)-($D34*$J$45)))+(($B$11-$C34)*S$15)))*S$16))-((($C34*S$15)-($D34*$J$46))*S$43)</calculatedColumnFormula>
    </tableColumn>
    <tableColumn id="20" name="14" dataDxfId="226">
      <calculatedColumnFormula>(S34-(((T$13)-(IF((($C34*T$15)-($D34*$J$45))&lt;0,0,(($C34*T$15)-($D34*$J$45)))+(($B$11-$C34)*T$15)))*T$16))-((($C34*T$15)-($D34*$J$46))*T$43)</calculatedColumnFormula>
    </tableColumn>
    <tableColumn id="21" name="15" dataDxfId="225">
      <calculatedColumnFormula>(T34-(((U$13)-(IF((($C34*U$15)-($D34*$J$45))&lt;0,0,(($C34*U$15)-($D34*$J$45)))+(($B$11-$C34)*U$15)))*U$16))-((($C34*U$15)-($D34*$J$46))*U$43)</calculatedColumnFormula>
    </tableColumn>
    <tableColumn id="22" name="16" dataDxfId="224">
      <calculatedColumnFormula>(U34-(((V$13)-(IF((($C34*V$15)-($D34*$J$45))&lt;0,0,(($C34*V$15)-($D34*$J$45)))+(($B$11-$C34)*V$15)))*V$16))-((($C34*V$15)-($D34*$J$46))*V$43)</calculatedColumnFormula>
    </tableColumn>
    <tableColumn id="23" name="17" dataDxfId="223">
      <calculatedColumnFormula>(V34-(((W$13)-(IF((($C34*W$15)-($D34*$J$45))&lt;0,0,(($C34*W$15)-($D34*$J$45)))+(($B$11-$C34)*W$15)))*W$16))-((($C34*W$15)-($D34*$J$46))*W$43)</calculatedColumnFormula>
    </tableColumn>
    <tableColumn id="24" name="18" dataDxfId="222">
      <calculatedColumnFormula>(W34-(((X$13)-(IF((($C34*X$15)-($D34*$J$45))&lt;0,0,(($C34*X$15)-($D34*$J$45)))+(($B$11-$C34)*X$15)))*X$16))-((($C34*X$15)-($D34*$J$46))*X$43)</calculatedColumnFormula>
    </tableColumn>
    <tableColumn id="25" name="19" dataDxfId="221">
      <calculatedColumnFormula>(X34-(((Y$13)-(IF((($C34*Y$15)-($D34*$J$45))&lt;0,0,(($C34*Y$15)-($D34*$J$45)))+(($B$11-$C34)*Y$15)))*Y$16))-((($C34*Y$15)-($D34*$J$46))*Y$43)</calculatedColumnFormula>
    </tableColumn>
    <tableColumn id="26" name="20" dataDxfId="220">
      <calculatedColumnFormula>(Y34-(((Z$13)-(IF((($C34*Z$15)-($D34*$J$45))&lt;0,0,(($C34*Z$15)-($D34*$J$45)))+(($B$11-$C34)*Z$15)))*Z$16))-((($C34*Z$15)-($D34*$J$46))*Z$43)</calculatedColumnFormula>
    </tableColumn>
    <tableColumn id="27" name="21" dataDxfId="219">
      <calculatedColumnFormula>(Z34-(((AA$13)-(IF((($C34*AA$15)-($D34*$J$45))&lt;0,0,(($C34*AA$15)-($D34*$J$45)))+(($B$11-$C34)*AA$15)))*AA$16))-((($C34*AA$15)-($D34*$J$46))*AA$43)</calculatedColumnFormula>
    </tableColumn>
    <tableColumn id="28" name="22" dataDxfId="218">
      <calculatedColumnFormula>(AA34-(((AB$13)-(IF((($C34*AB$15)-($D34*$J$45))&lt;0,0,(($C34*AB$15)-($D34*$J$45)))+(($B$11-$C34)*AB$15)))*AB$16))-((($C34*AB$15)-($D34*$J$46))*AB$43)</calculatedColumnFormula>
    </tableColumn>
    <tableColumn id="29" name="23" dataDxfId="217">
      <calculatedColumnFormula>(AB34-(((AC$13)-(IF((($C34*AC$15)-($D34*$J$45))&lt;0,0,(($C34*AC$15)-($D34*$J$45)))+(($B$11-$C34)*AC$15)))*AC$16))-((($C34*AC$15)-($D34*$J$46))*AC$43)</calculatedColumnFormula>
    </tableColumn>
    <tableColumn id="30" name="24" dataDxfId="216">
      <calculatedColumnFormula>(AC34-(((AD$13)-(IF((($C34*AD$15)-($D34*$J$45))&lt;0,0,(($C34*AD$15)-($D34*$J$45)))+(($B$11-$C34)*AD$15)))*AD$16))-((($C34*AD$15)-($D34*$J$46))*AD$43)</calculatedColumnFormula>
    </tableColumn>
    <tableColumn id="31" name="25" dataDxfId="215">
      <calculatedColumnFormula>(AD34-(((AE$13)-(IF((($C34*AE$15)-($D34*$J$45))&lt;0,0,(($C34*AE$15)-($D34*$J$45)))+(($B$11-$C34)*AE$15)))*AE$16))-((($C34*AE$15)-($D34*$J$46))*AE$43)</calculatedColumnFormula>
    </tableColumn>
    <tableColumn id="32" name="26" dataDxfId="214">
      <calculatedColumnFormula>(AE34-(((AF$13)-(IF((($C34*AF$15)-($D34*$J$45))&lt;0,0,(($C34*AF$15)-($D34*$J$45)))+(($B$11-$C34)*AF$15)))*AF$16))-((($C34*AF$15)-($D34*$J$46))*AF$43)</calculatedColumnFormula>
    </tableColumn>
    <tableColumn id="33" name="27" dataDxfId="213">
      <calculatedColumnFormula>(AF34-(((AG$13)-(IF((($C34*AG$15)-($D34*$J$45))&lt;0,0,(($C34*AG$15)-($D34*$J$45)))+(($B$11-$C34)*AG$15)))*AG$16))-((($C34*AG$15)-($D34*$J$46))*AG$43)</calculatedColumnFormula>
    </tableColumn>
    <tableColumn id="34" name="28" dataDxfId="212">
      <calculatedColumnFormula>(AG34-(((AH$13)-(IF((($C34*AH$15)-($D34*$J$45))&lt;0,0,(($C34*AH$15)-($D34*$J$45)))+(($B$11-$C34)*AH$15)))*AH$16))-((($C34*AH$15)-($D34*$J$46))*AH$43)</calculatedColumnFormula>
    </tableColumn>
    <tableColumn id="35" name="29" dataDxfId="211">
      <calculatedColumnFormula>(AH34-(((AI$13)-(IF((($C34*AI$15)-($D34*$J$45))&lt;0,0,(($C34*AI$15)-($D34*$J$45)))+(($B$11-$C34)*AI$15)))*AI$16))-((($C34*AI$15)-($D34*$J$46))*AI$43)</calculatedColumnFormula>
    </tableColumn>
    <tableColumn id="36" name="30" dataDxfId="210">
      <calculatedColumnFormula>(AI34-(((AJ$13)-(IF((($C34*AJ$15)-($D34*$J$45))&lt;0,0,(($C34*AJ$15)-($D34*$J$45)))+(($B$11-$C34)*AJ$15)))*AJ$16))-((($C34*AJ$15)-($D34*$J$46))*AJ$43)</calculatedColumnFormula>
    </tableColumn>
    <tableColumn id="37" name="31" dataDxfId="209">
      <calculatedColumnFormula>(AJ34-(((AK$13)-(IF((($C34*AK$15)-($D34*$J$45))&lt;0,0,(($C34*AK$15)-($D34*$J$45)))+(($B$11-$C34)*AK$15)))*AK$16))-((($C34*AK$15)-($D34*$J$46))*AK$43)</calculatedColumnFormula>
    </tableColumn>
    <tableColumn id="38" name="32" dataDxfId="208">
      <calculatedColumnFormula>(AK34-(((AL$13)-(IF((($C34*AL$15)-($D34*$J$45))&lt;0,0,(($C34*AL$15)-($D34*$J$45)))+(($B$11-$C34)*AL$15)))*AL$16))-((($C34*AL$15)-($D34*$J$46))*AL$43)</calculatedColumnFormula>
    </tableColumn>
    <tableColumn id="39" name="33" dataDxfId="207">
      <calculatedColumnFormula>(AL34-(((AM$13)-(IF((($C34*AM$15)-($D34*$J$45))&lt;0,0,(($C34*AM$15)-($D34*$J$45)))+(($B$11-$C34)*AM$15)))*AM$16))-((($C34*AM$15)-($D34*$J$46))*AM$43)</calculatedColumnFormula>
    </tableColumn>
    <tableColumn id="40" name="34" dataDxfId="206">
      <calculatedColumnFormula>(AM34-(((AN$13)-(IF((($C34*AN$15)-($D34*$J$45))&lt;0,0,(($C34*AN$15)-($D34*$J$45)))+(($B$11-$C34)*AN$15)))*AN$16))-((($C34*AN$15)-($D34*$J$46))*AN$43)</calculatedColumnFormula>
    </tableColumn>
    <tableColumn id="41" name="35" dataDxfId="205">
      <calculatedColumnFormula>(AN34-(((AO$13)-(IF((($C34*AO$15)-($D34*$J$45))&lt;0,0,(($C34*AO$15)-($D34*$J$45)))+(($B$11-$C34)*AO$15)))*AO$16))-((($C34*AO$15)-($D34*$J$46))*AO$43)</calculatedColumnFormula>
    </tableColumn>
    <tableColumn id="42" name="36" dataDxfId="204">
      <calculatedColumnFormula>(AO34-(((AP$13)-(IF((($C34*AP$15)-($D34*$J$45))&lt;0,0,(($C34*AP$15)-($D34*$J$45)))+(($B$11-$C34)*AP$15)))*AP$16))-((($C34*AP$15)-($D34*$J$46))*AP$43)</calculatedColumnFormula>
    </tableColumn>
    <tableColumn id="43" name="37" dataDxfId="203">
      <calculatedColumnFormula>(AP34-(((AQ$13)-(IF((($C34*AQ$15)-($D34*$J$45))&lt;0,0,(($C34*AQ$15)-($D34*$J$45)))+(($B$11-$C34)*AQ$15)))*AQ$16))-((($C34*AQ$15)-($D34*$J$46))*AQ$43)</calculatedColumnFormula>
    </tableColumn>
    <tableColumn id="44" name="38" dataDxfId="202">
      <calculatedColumnFormula>(AQ34-(((AR$13)-(IF((($C34*AR$15)-($D34*$J$45))&lt;0,0,(($C34*AR$15)-($D34*$J$45)))+(($B$11-$C34)*AR$15)))*AR$16))-((($C34*AR$15)-($D34*$J$46))*AR$43)</calculatedColumnFormula>
    </tableColumn>
    <tableColumn id="45" name="39" dataDxfId="201">
      <calculatedColumnFormula>(AR34-(((AS$13)-(IF((($C34*AS$15)-($D34*$J$45))&lt;0,0,(($C34*AS$15)-($D34*$J$45)))+(($B$11-$C34)*AS$15)))*AS$16))-((($C34*AS$15)-($D34*$J$46))*AS$43)</calculatedColumnFormula>
    </tableColumn>
    <tableColumn id="46" name="40" dataDxfId="200">
      <calculatedColumnFormula>(AS34-(((AT$13)-(IF((($C34*AT$15)-($D34*$J$45))&lt;0,0,(($C34*AT$15)-($D34*$J$45)))+(($B$11-$C34)*AT$15)))*AT$16))-((($C34*AT$15)-($D34*$J$46))*AT$43)</calculatedColumnFormula>
    </tableColumn>
    <tableColumn id="47" name="41" dataDxfId="199">
      <calculatedColumnFormula>(AT34-(((AU$13)-(IF((($C34*AU$15)-($D34*$J$45))&lt;0,0,(($C34*AU$15)-($D34*$J$45)))+(($B$11-$C34)*AU$15)))*AU$16))-((($C34*AU$15)-($D34*$J$46))*AU$43)</calculatedColumnFormula>
    </tableColumn>
    <tableColumn id="48" name="42" dataDxfId="198">
      <calculatedColumnFormula>(AU34-(((AV$13)-(IF((($C34*AV$15)-($D34*$J$45))&lt;0,0,(($C34*AV$15)-($D34*$J$45)))+(($B$11-$C34)*AV$15)))*AV$16))-((($C34*AV$15)-($D34*$J$46))*AV$43)</calculatedColumnFormula>
    </tableColumn>
    <tableColumn id="49" name="43" dataDxfId="197">
      <calculatedColumnFormula>(AV34-(((AW$13)-(IF((($C34*AW$15)-($D34*$J$45))&lt;0,0,(($C34*AW$15)-($D34*$J$45)))+(($B$11-$C34)*AW$15)))*AW$16))-((($C34*AW$15)-($D34*$J$46))*AW$43)</calculatedColumnFormula>
    </tableColumn>
    <tableColumn id="50" name="44" dataDxfId="196">
      <calculatedColumnFormula>(AW34-(((AX$13)-(IF((($C34*AX$15)-($D34*$J$45))&lt;0,0,(($C34*AX$15)-($D34*$J$45)))+(($B$11-$C34)*AX$15)))*AX$16))-((($C34*AX$15)-($D34*$J$46))*AX$43)</calculatedColumnFormula>
    </tableColumn>
    <tableColumn id="51" name="45" dataDxfId="195">
      <calculatedColumnFormula>(AX34-(((AY$13)-(IF((($C34*AY$15)-($D34*$J$45))&lt;0,0,(($C34*AY$15)-($D34*$J$45)))+(($B$11-$C34)*AY$15)))*AY$16))-((($C34*AY$15)-($D34*$J$46))*AY$43)</calculatedColumnFormula>
    </tableColumn>
    <tableColumn id="52" name="46" dataDxfId="194">
      <calculatedColumnFormula>(AY34-(((AZ$13)-(IF((($C34*AZ$15)-($D34*$J$45))&lt;0,0,(($C34*AZ$15)-($D34*$J$45)))+(($B$11-$C34)*AZ$15)))*AZ$16))-((($C34*AZ$15)-($D34*$J$46))*AZ$43)</calculatedColumnFormula>
    </tableColumn>
    <tableColumn id="53" name="47" dataDxfId="193">
      <calculatedColumnFormula>(AZ34-(((BA$13)-(IF((($C34*BA$15)-($D34*$J$45))&lt;0,0,(($C34*BA$15)-($D34*$J$45)))+(($B$11-$C34)*BA$15)))*BA$16))-((($C34*BA$15)-($D34*$J$46))*BA$43)</calculatedColumnFormula>
    </tableColumn>
    <tableColumn id="54" name="48" dataDxfId="192">
      <calculatedColumnFormula>(BA34-(((BB$13)-(IF((($C34*BB$15)-($D34*$J$45))&lt;0,0,(($C34*BB$15)-($D34*$J$45)))+(($B$11-$C34)*BB$15)))*BB$16))-((($C34*BB$15)-($D34*$J$46))*BB$43)</calculatedColumnFormula>
    </tableColumn>
    <tableColumn id="55" name="49" dataDxfId="191">
      <calculatedColumnFormula>(BB34-(((BC$13)-(IF((($C34*BC$15)-($D34*$J$45))&lt;0,0,(($C34*BC$15)-($D34*$J$45)))+(($B$11-$C34)*BC$15)))*BC$16))-((($C34*BC$15)-($D34*$J$46))*BC$43)</calculatedColumnFormula>
    </tableColumn>
    <tableColumn id="56" name="50" dataDxfId="190">
      <calculatedColumnFormula>(BC34-(((BD$13)-(IF((($C34*BD$15)-($D34*$J$45))&lt;0,0,(($C34*BD$15)-($D34*$J$45)))+(($B$11-$C34)*BD$15)))*BD$16))-((($C34*BD$15)-($D34*$J$46))*BD$43)</calculatedColumnFormula>
    </tableColumn>
    <tableColumn id="57" name="51" dataDxfId="189">
      <calculatedColumnFormula>(BD34-(((BE$13)-(IF((($C34*BE$15)-($D34*$J$45))&lt;0,0,(($C34*BE$15)-($D34*$J$45)))+(($B$11-$C34)*BE$15)))*BE$16))-((($C34*BE$15)-($D34*$J$46))*BE$43)</calculatedColumnFormula>
    </tableColumn>
    <tableColumn id="58" name="52" dataDxfId="188">
      <calculatedColumnFormula>(BE34-(((BF$13)-(IF((($C34*BF$15)-($D34*$J$45))&lt;0,0,(($C34*BF$15)-($D34*$J$45)))+(($B$11-$C34)*BF$15)))*BF$16))-((($C34*BF$15)-($D34*$J$46))*BF$43)</calculatedColumnFormula>
    </tableColumn>
    <tableColumn id="59" name="53" dataDxfId="187">
      <calculatedColumnFormula>(BF34-(((BG$13)-(IF((($C34*BG$15)-($D34*$J$45))&lt;0,0,(($C34*BG$15)-($D34*$J$45)))+(($B$11-$C34)*BG$15)))*BG$16))-((($C34*BG$15)-($D34*$J$46))*BG$43)</calculatedColumnFormula>
    </tableColumn>
    <tableColumn id="60" name="54" dataDxfId="186">
      <calculatedColumnFormula>(BG34-(((BH$13)-(IF((($C34*BH$15)-($D34*$J$45))&lt;0,0,(($C34*BH$15)-($D34*$J$45)))+(($B$11-$C34)*BH$15)))*BH$16))-((($C34*BH$15)-($D34*$J$46))*BH$43)</calculatedColumnFormula>
    </tableColumn>
    <tableColumn id="61" name="55" dataDxfId="185">
      <calculatedColumnFormula>(BH34-(((BI$13)-(IF((($C34*BI$15)-($D34*$J$45))&lt;0,0,(($C34*BI$15)-($D34*$J$45)))+(($B$11-$C34)*BI$15)))*BI$16))-((($C34*BI$15)-($D34*$J$46))*BI$43)</calculatedColumnFormula>
    </tableColumn>
    <tableColumn id="62" name="56" dataDxfId="184">
      <calculatedColumnFormula>(BI34-(((BJ$13)-(IF((($C34*BJ$15)-($D34*$J$45))&lt;0,0,(($C34*BJ$15)-($D34*$J$45)))+(($B$11-$C34)*BJ$15)))*BJ$16))-((($C34*BJ$15)-($D34*$J$46))*BJ$43)</calculatedColumnFormula>
    </tableColumn>
    <tableColumn id="63" name="57" dataDxfId="183">
      <calculatedColumnFormula>(BJ34-(((BK$13)-(IF((($C34*BK$15)-($D34*$J$45))&lt;0,0,(($C34*BK$15)-($D34*$J$45)))+(($B$11-$C34)*BK$15)))*BK$16))-((($C34*BK$15)-($D34*$J$46))*BK$43)</calculatedColumnFormula>
    </tableColumn>
    <tableColumn id="64" name="58" dataDxfId="182">
      <calculatedColumnFormula>(BK34-(((BL$13)-(IF((($C34*BL$15)-($D34*$J$45))&lt;0,0,(($C34*BL$15)-($D34*$J$45)))+(($B$11-$C34)*BL$15)))*BL$16))-((($C34*BL$15)-($D34*$J$46))*BL$43)</calculatedColumnFormula>
    </tableColumn>
    <tableColumn id="65" name="59" dataDxfId="181">
      <calculatedColumnFormula>(BL34-(((BM$13)-(IF((($C34*BM$15)-($D34*$J$45))&lt;0,0,(($C34*BM$15)-($D34*$J$45)))+(($B$11-$C34)*BM$15)))*BM$16))-((($C34*BM$15)-($D34*$J$46))*BM$43)</calculatedColumnFormula>
    </tableColumn>
    <tableColumn id="66" name="60" dataDxfId="180">
      <calculatedColumnFormula>(BM34-(((BN$13)-(IF((($C34*BN$15)-($D34*$J$45))&lt;0,0,(($C34*BN$15)-($D34*$J$45)))+(($B$11-$C34)*BN$15)))*BN$16))-((($C34*BN$15)-($D34*$J$46))*BN$43)</calculatedColumnFormula>
    </tableColumn>
    <tableColumn id="67" name="61" dataDxfId="179">
      <calculatedColumnFormula>(BN34-(((BO$13)-(IF((($C34*BO$15)-($D34*$J$45))&lt;0,0,(($C34*BO$15)-($D34*$J$45)))+(($B$11-$C34)*BO$15)))*BO$16))-((($C34*BO$15)-($D34*$J$46))*BO$43)</calculatedColumnFormula>
    </tableColumn>
    <tableColumn id="68" name="62" dataDxfId="178">
      <calculatedColumnFormula>(BO34-(((BP$13)-(IF((($C34*BP$15)-($D34*$J$45))&lt;0,0,(($C34*BP$15)-($D34*$J$45)))+(($B$11-$C34)*BP$15)))*BP$16))-((($C34*BP$15)-($D34*$J$46))*BP$43)</calculatedColumnFormula>
    </tableColumn>
  </tableColumns>
  <tableStyleInfo name="TableStyleMedium2" showFirstColumn="0" showLastColumn="0" showRowStripes="1" showColumnStripes="0"/>
</table>
</file>

<file path=xl/tables/table6.xml><?xml version="1.0" encoding="utf-8"?>
<table xmlns="http://schemas.openxmlformats.org/spreadsheetml/2006/main" id="5" name="Tableau12" displayName="Tableau12" ref="A59:BP66" totalsRowShown="0">
  <autoFilter ref="A59:BP66"/>
  <tableColumns count="68">
    <tableColumn id="1" name="Techno Solaire" dataDxfId="11">
      <calculatedColumnFormula>IF(Tableau11[[#Headers],[Techno Solaire]]=Données!B11,Données!C11,X)</calculatedColumnFormula>
    </tableColumn>
    <tableColumn id="2" name="Cout unitaire" dataDxfId="10">
      <calculatedColumnFormula>INDEX(IF(Tableau11[[#Headers],[Techno Solaire]]=Données!B11,Tableau8[Coûts unitaires],),MATCH(Données!C11,Tableau8[Nom de la techno],0))</calculatedColumnFormula>
    </tableColumn>
    <tableColumn id="3" name="jours/an" dataDxfId="4">
      <calculatedColumnFormula>INDEX(IF(Tableau11[[#Headers],[Techno Solaire]]=Données!B11,Tableau8[Jours / an],),MATCH(Données!C11,Tableau8[Nom de la techno],0))</calculatedColumnFormula>
    </tableColumn>
    <tableColumn id="4" name="Production" dataDxfId="3">
      <calculatedColumnFormula>INDEX(IF(Tableau11[[#Headers],[Techno Solaire]]=Données!B11,Tableau8[Production],),MATCH(Données!C11,Tableau8[Nom de la techno],0))</calculatedColumnFormula>
    </tableColumn>
    <tableColumn id="5" name="Départ euros" dataDxfId="177">
      <calculatedColumnFormula>Tableau12[[#This Row],[Cout unitaire]]+$F$70</calculatedColumnFormula>
    </tableColumn>
    <tableColumn id="6" name="Marge année en cours" dataDxfId="176">
      <calculatedColumnFormula>(E60-(((F$13)-(IF((($C60*F$15)-($D60*$J$69))&lt;0,0,(($C60*F$15)-($D60*$J$69)))+(($B$11-$C60)*F$15)))*F$16))-((($C60*F$15)-($D60*$J$70))*F$42)</calculatedColumnFormula>
    </tableColumn>
    <tableColumn id="7" name="Année + 1">
      <calculatedColumnFormula>(F60-(((G$13)-(IF((($C60*G$15)-($D60*$J$69))&lt;0,0,(($C60*G$15)-($D60*$J$69)))+(($B$11-$C60)*G$15)))*G$16))-((($C60*G$15)-($D60*$J$70))*G$42)</calculatedColumnFormula>
    </tableColumn>
    <tableColumn id="8" name="2">
      <calculatedColumnFormula>(G60-(((H$13)-(IF((($C60*H$15)-($D60*$J$69))&lt;0,0,(($C60*H$15)-($D60*$J$69)))+(($B$11-$C60)*H$15)))*H$16))-((($C60*H$15)-($D60*$J$70))*H$42)</calculatedColumnFormula>
    </tableColumn>
    <tableColumn id="9" name="3">
      <calculatedColumnFormula>(H60-(((I$13)-(IF((($C60*I$15)-($D60*$J$69))&lt;0,0,(($C60*I$15)-($D60*$J$69)))+(($B$11-$C60)*I$15)))*I$16))-((($C60*I$15)-($D60*$J$70))*I$42)</calculatedColumnFormula>
    </tableColumn>
    <tableColumn id="10" name="4">
      <calculatedColumnFormula>(I60-(((J$13)-(IF((($C60*J$15)-($D60*$J$69))&lt;0,0,(($C60*J$15)-($D60*$J$69)))+(($B$11-$C60)*J$15)))*J$16))-((($C60*J$15)-($D60*$J$70))*J$42)</calculatedColumnFormula>
    </tableColumn>
    <tableColumn id="11" name="5">
      <calculatedColumnFormula>(J60-(((K$13)-(IF((($C60*K$15)-($D60*$J$69))&lt;0,0,(($C60*K$15)-($D60*$J$69)))+(($B$11-$C60)*K$15)))*K$16))-((($C60*K$15)-($D60*$J$70))*K$42)</calculatedColumnFormula>
    </tableColumn>
    <tableColumn id="12" name="6">
      <calculatedColumnFormula>(K60-(((L$13)-(IF((($C60*L$15)-($D60*$J$69))&lt;0,0,(($C60*L$15)-($D60*$J$69)))+(($B$11-$C60)*L$15)))*L$16))-((($C60*L$15)-($D60*$J$70))*L$42)</calculatedColumnFormula>
    </tableColumn>
    <tableColumn id="13" name="7">
      <calculatedColumnFormula>(L60-(((M$13)-(IF((($C60*M$15)-($D60*$J$69))&lt;0,0,(($C60*M$15)-($D60*$J$69)))+(($B$11-$C60)*M$15)))*M$16))-((($C60*M$15)-($D60*$J$70))*M$42)</calculatedColumnFormula>
    </tableColumn>
    <tableColumn id="14" name="8">
      <calculatedColumnFormula>(M60-(((N$13)-(IF((($C60*N$15)-($D60*$J$69))&lt;0,0,(($C60*N$15)-($D60*$J$69)))+(($B$11-$C60)*N$15)))*N$16))-((($C60*N$15)-($D60*$J$70))*N$42)</calculatedColumnFormula>
    </tableColumn>
    <tableColumn id="15" name="9">
      <calculatedColumnFormula>(N60-(((O$13)-(IF((($C60*O$15)-($D60*$J$69))&lt;0,0,(($C60*O$15)-($D60*$J$69)))+(($B$11-$C60)*O$15)))*O$16))-((($C60*O$15)-($D60*$J$70))*O$42)</calculatedColumnFormula>
    </tableColumn>
    <tableColumn id="16" name="10">
      <calculatedColumnFormula>(O60-(((P$13)-(IF((($C60*P$15)-($D60*$J$69))&lt;0,0,(($C60*P$15)-($D60*$J$69)))+(($B$11-$C60)*P$15)))*P$16))-((($C60*P$15)-($D60*$J$70))*P$42)</calculatedColumnFormula>
    </tableColumn>
    <tableColumn id="17" name="11">
      <calculatedColumnFormula>(P60-(((Q$13)-(IF((($C60*Q$15)-($D60*$J$69))&lt;0,0,(($C60*Q$15)-($D60*$J$69)))+(($B$11-$C60)*Q$15)))*Q$16))-((($C60*Q$15)-($D60*$J$70))*Q$42)</calculatedColumnFormula>
    </tableColumn>
    <tableColumn id="18" name="12">
      <calculatedColumnFormula>(Q60-(((R$13)-(IF((($C60*R$15)-($D60*$J$69))&lt;0,0,(($C60*R$15)-($D60*$J$69)))+(($B$11-$C60)*R$15)))*R$16))-((($C60*R$15)-($D60*$J$70))*R$42)</calculatedColumnFormula>
    </tableColumn>
    <tableColumn id="19" name="13">
      <calculatedColumnFormula>(R60-(((S$13)-(IF((($C60*S$15)-($D60*$J$69))&lt;0,0,(($C60*S$15)-($D60*$J$69)))+(($B$11-$C60)*S$15)))*S$16))-((($C60*S$15)-($D60*$J$70))*S$42)</calculatedColumnFormula>
    </tableColumn>
    <tableColumn id="20" name="14">
      <calculatedColumnFormula>(S60-(((T$13)-(IF((($C60*T$15)-($D60*$J$69))&lt;0,0,(($C60*T$15)-($D60*$J$69)))+(($B$11-$C60)*T$15)))*T$16))-((($C60*T$15)-($D60*$J$70))*T$42)</calculatedColumnFormula>
    </tableColumn>
    <tableColumn id="21" name="15">
      <calculatedColumnFormula>(T60-(((U$13)-(IF((($C60*U$15)-($D60*$J$69))&lt;0,0,(($C60*U$15)-($D60*$J$69)))+(($B$11-$C60)*U$15)))*U$16))-((($C60*U$15)-($D60*$J$70))*U$42)</calculatedColumnFormula>
    </tableColumn>
    <tableColumn id="22" name="16">
      <calculatedColumnFormula>(U60-(((V$13)-(IF((($C60*V$15)-($D60*$J$69))&lt;0,0,(($C60*V$15)-($D60*$J$69)))+(($B$11-$C60)*V$15)))*V$16))-((($C60*V$15)-($D60*$J$70))*V$42)</calculatedColumnFormula>
    </tableColumn>
    <tableColumn id="23" name="17">
      <calculatedColumnFormula>(V60-(((W$13)-(IF((($C60*W$15)-($D60*$J$69))&lt;0,0,(($C60*W$15)-($D60*$J$69)))+(($B$11-$C60)*W$15)))*W$16))-((($C60*W$15)-($D60*$J$70))*W$42)</calculatedColumnFormula>
    </tableColumn>
    <tableColumn id="24" name="18">
      <calculatedColumnFormula>(W60-(((X$13)-(IF((($C60*X$15)-($D60*$J$69))&lt;0,0,(($C60*X$15)-($D60*$J$69)))+(($B$11-$C60)*X$15)))*X$16))-((($C60*X$15)-($D60*$J$70))*X$42)</calculatedColumnFormula>
    </tableColumn>
    <tableColumn id="25" name="19">
      <calculatedColumnFormula>(X60-(((Y$13)-(IF((($C60*Y$15)-($D60*$J$69))&lt;0,0,(($C60*Y$15)-($D60*$J$69)))+(($B$11-$C60)*Y$15)))*Y$16))-((($C60*Y$15)-($D60*$J$70))*Y$42)</calculatedColumnFormula>
    </tableColumn>
    <tableColumn id="26" name="20">
      <calculatedColumnFormula>(Y60-(((Z$13)-(IF((($C60*Z$15)-($D60*$J$69))&lt;0,0,(($C60*Z$15)-($D60*$J$69)))+(($B$11-$C60)*Z$15)))*Z$16))-((($C60*Z$15)-($D60*$J$70))*Z$42)</calculatedColumnFormula>
    </tableColumn>
    <tableColumn id="27" name="21">
      <calculatedColumnFormula>(Z60-(((AA$13)-(IF((($C60*AA$15)-($D60*$J$69))&lt;0,0,(($C60*AA$15)-($D60*$J$69)))+(($B$11-$C60)*AA$15)))*AA$16))-((($C60*AA$15)-($D60*$J$70))*AA$42)</calculatedColumnFormula>
    </tableColumn>
    <tableColumn id="28" name="22">
      <calculatedColumnFormula>(AA60-(((AB$13)-(IF((($C60*AB$15)-($D60*$J$69))&lt;0,0,(($C60*AB$15)-($D60*$J$69)))+(($B$11-$C60)*AB$15)))*AB$16))-((($C60*AB$15)-($D60*$J$70))*AB$42)</calculatedColumnFormula>
    </tableColumn>
    <tableColumn id="29" name="23">
      <calculatedColumnFormula>(AB60-(((AC$13)-(IF((($C60*AC$15)-($D60*$J$69))&lt;0,0,(($C60*AC$15)-($D60*$J$69)))+(($B$11-$C60)*AC$15)))*AC$16))-((($C60*AC$15)-($D60*$J$70))*AC$42)</calculatedColumnFormula>
    </tableColumn>
    <tableColumn id="30" name="24">
      <calculatedColumnFormula>(AC60-(((AD$13)-(IF((($C60*AD$15)-($D60*$J$69))&lt;0,0,(($C60*AD$15)-($D60*$J$69)))+(($B$11-$C60)*AD$15)))*AD$16))-((($C60*AD$15)-($D60*$J$70))*AD$42)</calculatedColumnFormula>
    </tableColumn>
    <tableColumn id="31" name="25">
      <calculatedColumnFormula>(AD60-(((AE$13)-(IF((($C60*AE$15)-($D60*$J$69))&lt;0,0,(($C60*AE$15)-($D60*$J$69)))+(($B$11-$C60)*AE$15)))*AE$16))-((($C60*AE$15)-($D60*$J$70))*AE$42)</calculatedColumnFormula>
    </tableColumn>
    <tableColumn id="32" name="26">
      <calculatedColumnFormula>(AE60-(((AF$13)-(IF((($C60*AF$15)-($D60*$J$69))&lt;0,0,(($C60*AF$15)-($D60*$J$69)))+(($B$11-$C60)*AF$15)))*AF$16))-((($C60*AF$15)-($D60*$J$70))*AF$42)</calculatedColumnFormula>
    </tableColumn>
    <tableColumn id="33" name="27">
      <calculatedColumnFormula>(AF60-(((AG$13)-(IF((($C60*AG$15)-($D60*$J$69))&lt;0,0,(($C60*AG$15)-($D60*$J$69)))+(($B$11-$C60)*AG$15)))*AG$16))-((($C60*AG$15)-($D60*$J$70))*AG$42)</calculatedColumnFormula>
    </tableColumn>
    <tableColumn id="34" name="28">
      <calculatedColumnFormula>(AG60-(((AH$13)-(IF((($C60*AH$15)-($D60*$J$69))&lt;0,0,(($C60*AH$15)-($D60*$J$69)))+(($B$11-$C60)*AH$15)))*AH$16))-((($C60*AH$15)-($D60*$J$70))*AH$42)</calculatedColumnFormula>
    </tableColumn>
    <tableColumn id="35" name="29">
      <calculatedColumnFormula>(AH60-(((AI$13)-(IF((($C60*AI$15)-($D60*$J$69))&lt;0,0,(($C60*AI$15)-($D60*$J$69)))+(($B$11-$C60)*AI$15)))*AI$16))-((($C60*AI$15)-($D60*$J$70))*AI$42)</calculatedColumnFormula>
    </tableColumn>
    <tableColumn id="36" name="30">
      <calculatedColumnFormula>(AI60-(((AJ$13)-(IF((($C60*AJ$15)-($D60*$J$69))&lt;0,0,(($C60*AJ$15)-($D60*$J$69)))+(($B$11-$C60)*AJ$15)))*AJ$16))-((($C60*AJ$15)-($D60*$J$70))*AJ$42)</calculatedColumnFormula>
    </tableColumn>
    <tableColumn id="37" name="31">
      <calculatedColumnFormula>(AJ60-(((AK$13)-(IF((($C60*AK$15)-($D60*$J$69))&lt;0,0,(($C60*AK$15)-($D60*$J$69)))+(($B$11-$C60)*AK$15)))*AK$16))-((($C60*AK$15)-($D60*$J$70))*AK$42)</calculatedColumnFormula>
    </tableColumn>
    <tableColumn id="38" name="32">
      <calculatedColumnFormula>(AK60-(((AL$13)-(IF((($C60*AL$15)-($D60*$J$69))&lt;0,0,(($C60*AL$15)-($D60*$J$69)))+(($B$11-$C60)*AL$15)))*AL$16))-((($C60*AL$15)-($D60*$J$70))*AL$42)</calculatedColumnFormula>
    </tableColumn>
    <tableColumn id="39" name="33">
      <calculatedColumnFormula>(AL60-(((AM$13)-(IF((($C60*AM$15)-($D60*$J$69))&lt;0,0,(($C60*AM$15)-($D60*$J$69)))+(($B$11-$C60)*AM$15)))*AM$16))-((($C60*AM$15)-($D60*$J$70))*AM$42)</calculatedColumnFormula>
    </tableColumn>
    <tableColumn id="40" name="34">
      <calculatedColumnFormula>(AM60-(((AN$13)-(IF((($C60*AN$15)-($D60*$J$69))&lt;0,0,(($C60*AN$15)-($D60*$J$69)))+(($B$11-$C60)*AN$15)))*AN$16))-((($C60*AN$15)-($D60*$J$70))*AN$42)</calculatedColumnFormula>
    </tableColumn>
    <tableColumn id="41" name="35">
      <calculatedColumnFormula>(AN60-(((AO$13)-(IF((($C60*AO$15)-($D60*$J$69))&lt;0,0,(($C60*AO$15)-($D60*$J$69)))+(($B$11-$C60)*AO$15)))*AO$16))-((($C60*AO$15)-($D60*$J$70))*AO$42)</calculatedColumnFormula>
    </tableColumn>
    <tableColumn id="42" name="36">
      <calculatedColumnFormula>(AO60-(((AP$13)-(IF((($C60*AP$15)-($D60*$J$69))&lt;0,0,(($C60*AP$15)-($D60*$J$69)))+(($B$11-$C60)*AP$15)))*AP$16))-((($C60*AP$15)-($D60*$J$70))*AP$42)</calculatedColumnFormula>
    </tableColumn>
    <tableColumn id="43" name="37">
      <calculatedColumnFormula>(AP60-(((AQ$13)-(IF((($C60*AQ$15)-($D60*$J$69))&lt;0,0,(($C60*AQ$15)-($D60*$J$69)))+(($B$11-$C60)*AQ$15)))*AQ$16))-((($C60*AQ$15)-($D60*$J$70))*AQ$42)</calculatedColumnFormula>
    </tableColumn>
    <tableColumn id="44" name="38">
      <calculatedColumnFormula>(AQ60-(((AR$13)-(IF((($C60*AR$15)-($D60*$J$69))&lt;0,0,(($C60*AR$15)-($D60*$J$69)))+(($B$11-$C60)*AR$15)))*AR$16))-((($C60*AR$15)-($D60*$J$70))*AR$42)</calculatedColumnFormula>
    </tableColumn>
    <tableColumn id="45" name="39">
      <calculatedColumnFormula>(AR60-(((AS$13)-(IF((($C60*AS$15)-($D60*$J$69))&lt;0,0,(($C60*AS$15)-($D60*$J$69)))+(($B$11-$C60)*AS$15)))*AS$16))-((($C60*AS$15)-($D60*$J$70))*AS$42)</calculatedColumnFormula>
    </tableColumn>
    <tableColumn id="46" name="40">
      <calculatedColumnFormula>(AS60-(((AT$13)-(IF((($C60*AT$15)-($D60*$J$69))&lt;0,0,(($C60*AT$15)-($D60*$J$69)))+(($B$11-$C60)*AT$15)))*AT$16))-((($C60*AT$15)-($D60*$J$70))*AT$42)</calculatedColumnFormula>
    </tableColumn>
    <tableColumn id="47" name="41">
      <calculatedColumnFormula>(AT60-(((AU$13)-(IF((($C60*AU$15)-($D60*$J$69))&lt;0,0,(($C60*AU$15)-($D60*$J$69)))+(($B$11-$C60)*AU$15)))*AU$16))-((($C60*AU$15)-($D60*$J$70))*AU$42)</calculatedColumnFormula>
    </tableColumn>
    <tableColumn id="48" name="42">
      <calculatedColumnFormula>(AU60-(((AV$13)-(IF((($C60*AV$15)-($D60*$J$69))&lt;0,0,(($C60*AV$15)-($D60*$J$69)))+(($B$11-$C60)*AV$15)))*AV$16))-((($C60*AV$15)-($D60*$J$70))*AV$42)</calculatedColumnFormula>
    </tableColumn>
    <tableColumn id="49" name="43">
      <calculatedColumnFormula>(AV60-(((AW$13)-(IF((($C60*AW$15)-($D60*$J$69))&lt;0,0,(($C60*AW$15)-($D60*$J$69)))+(($B$11-$C60)*AW$15)))*AW$16))-((($C60*AW$15)-($D60*$J$70))*AW$42)</calculatedColumnFormula>
    </tableColumn>
    <tableColumn id="50" name="44">
      <calculatedColumnFormula>(AW60-(((AX$13)-(IF((($C60*AX$15)-($D60*$J$69))&lt;0,0,(($C60*AX$15)-($D60*$J$69)))+(($B$11-$C60)*AX$15)))*AX$16))-((($C60*AX$15)-($D60*$J$70))*AX$42)</calculatedColumnFormula>
    </tableColumn>
    <tableColumn id="51" name="45">
      <calculatedColumnFormula>(AX60-(((AY$13)-(IF((($C60*AY$15)-($D60*$J$69))&lt;0,0,(($C60*AY$15)-($D60*$J$69)))+(($B$11-$C60)*AY$15)))*AY$16))-((($C60*AY$15)-($D60*$J$70))*AY$42)</calculatedColumnFormula>
    </tableColumn>
    <tableColumn id="52" name="46">
      <calculatedColumnFormula>(AY60-(((AZ$13)-(IF((($C60*AZ$15)-($D60*$J$69))&lt;0,0,(($C60*AZ$15)-($D60*$J$69)))+(($B$11-$C60)*AZ$15)))*AZ$16))-((($C60*AZ$15)-($D60*$J$70))*AZ$42)</calculatedColumnFormula>
    </tableColumn>
    <tableColumn id="53" name="47">
      <calculatedColumnFormula>(AZ60-(((BA$13)-(IF((($C60*BA$15)-($D60*$J$69))&lt;0,0,(($C60*BA$15)-($D60*$J$69)))+(($B$11-$C60)*BA$15)))*BA$16))-((($C60*BA$15)-($D60*$J$70))*BA$42)</calculatedColumnFormula>
    </tableColumn>
    <tableColumn id="54" name="48">
      <calculatedColumnFormula>(BA60-(((BB$13)-(IF((($C60*BB$15)-($D60*$J$69))&lt;0,0,(($C60*BB$15)-($D60*$J$69)))+(($B$11-$C60)*BB$15)))*BB$16))-((($C60*BB$15)-($D60*$J$70))*BB$42)</calculatedColumnFormula>
    </tableColumn>
    <tableColumn id="55" name="49">
      <calculatedColumnFormula>(BB60-(((BC$13)-(IF((($C60*BC$15)-($D60*$J$69))&lt;0,0,(($C60*BC$15)-($D60*$J$69)))+(($B$11-$C60)*BC$15)))*BC$16))-((($C60*BC$15)-($D60*$J$70))*BC$42)</calculatedColumnFormula>
    </tableColumn>
    <tableColumn id="56" name="50">
      <calculatedColumnFormula>(BC60-(((BD$13)-(IF((($C60*BD$15)-($D60*$J$69))&lt;0,0,(($C60*BD$15)-($D60*$J$69)))+(($B$11-$C60)*BD$15)))*BD$16))-((($C60*BD$15)-($D60*$J$70))*BD$42)</calculatedColumnFormula>
    </tableColumn>
    <tableColumn id="57" name="51">
      <calculatedColumnFormula>(BD60-(((BE$13)-(IF((($C60*BE$15)-($D60*$J$69))&lt;0,0,(($C60*BE$15)-($D60*$J$69)))+(($B$11-$C60)*BE$15)))*BE$16))-((($C60*BE$15)-($D60*$J$70))*BE$42)</calculatedColumnFormula>
    </tableColumn>
    <tableColumn id="58" name="52">
      <calculatedColumnFormula>(BE60-(((BF$13)-(IF((($C60*BF$15)-($D60*$J$69))&lt;0,0,(($C60*BF$15)-($D60*$J$69)))+(($B$11-$C60)*BF$15)))*BF$16))-((($C60*BF$15)-($D60*$J$70))*BF$42)</calculatedColumnFormula>
    </tableColumn>
    <tableColumn id="59" name="53">
      <calculatedColumnFormula>(BF60-(((BG$13)-(IF((($C60*BG$15)-($D60*$J$69))&lt;0,0,(($C60*BG$15)-($D60*$J$69)))+(($B$11-$C60)*BG$15)))*BG$16))-((($C60*BG$15)-($D60*$J$70))*BG$42)</calculatedColumnFormula>
    </tableColumn>
    <tableColumn id="60" name="54">
      <calculatedColumnFormula>(BG60-(((BH$13)-(IF((($C60*BH$15)-($D60*$J$69))&lt;0,0,(($C60*BH$15)-($D60*$J$69)))+(($B$11-$C60)*BH$15)))*BH$16))-((($C60*BH$15)-($D60*$J$70))*BH$42)</calculatedColumnFormula>
    </tableColumn>
    <tableColumn id="61" name="55">
      <calculatedColumnFormula>(BH60-(((BI$13)-(IF((($C60*BI$15)-($D60*$J$69))&lt;0,0,(($C60*BI$15)-($D60*$J$69)))+(($B$11-$C60)*BI$15)))*BI$16))-((($C60*BI$15)-($D60*$J$70))*BI$42)</calculatedColumnFormula>
    </tableColumn>
    <tableColumn id="62" name="56">
      <calculatedColumnFormula>(BI60-(((BJ$13)-(IF((($C60*BJ$15)-($D60*$J$69))&lt;0,0,(($C60*BJ$15)-($D60*$J$69)))+(($B$11-$C60)*BJ$15)))*BJ$16))-((($C60*BJ$15)-($D60*$J$70))*BJ$42)</calculatedColumnFormula>
    </tableColumn>
    <tableColumn id="63" name="57">
      <calculatedColumnFormula>(BJ60-(((BK$13)-(IF((($C60*BK$15)-($D60*$J$69))&lt;0,0,(($C60*BK$15)-($D60*$J$69)))+(($B$11-$C60)*BK$15)))*BK$16))-((($C60*BK$15)-($D60*$J$70))*BK$42)</calculatedColumnFormula>
    </tableColumn>
    <tableColumn id="64" name="58">
      <calculatedColumnFormula>(BK60-(((BL$13)-(IF((($C60*BL$15)-($D60*$J$69))&lt;0,0,(($C60*BL$15)-($D60*$J$69)))+(($B$11-$C60)*BL$15)))*BL$16))-((($C60*BL$15)-($D60*$J$70))*BL$42)</calculatedColumnFormula>
    </tableColumn>
    <tableColumn id="65" name="59">
      <calculatedColumnFormula>(BL60-(((BM$13)-(IF((($C60*BM$15)-($D60*$J$69))&lt;0,0,(($C60*BM$15)-($D60*$J$69)))+(($B$11-$C60)*BM$15)))*BM$16))-((($C60*BM$15)-($D60*$J$70))*BM$42)</calculatedColumnFormula>
    </tableColumn>
    <tableColumn id="66" name="60">
      <calculatedColumnFormula>(BM60-(((BN$13)-(IF((($C60*BN$15)-($D60*$J$69))&lt;0,0,(($C60*BN$15)-($D60*$J$69)))+(($B$11-$C60)*BN$15)))*BN$16))-((($C60*BN$15)-($D60*$J$70))*BN$42)</calculatedColumnFormula>
    </tableColumn>
    <tableColumn id="67" name="61">
      <calculatedColumnFormula>(BN60-(((BO$13)-(IF((($C60*BO$15)-($D60*$J$69))&lt;0,0,(($C60*BO$15)-($D60*$J$69)))+(($B$11-$C60)*BO$15)))*BO$16))-((($C60*BO$15)-($D60*$J$70))*BO$42)</calculatedColumnFormula>
    </tableColumn>
    <tableColumn id="68" name="62">
      <calculatedColumnFormula>(BO60-(((BP$13)-(IF((($C60*BP$15)-($D60*$J$69))&lt;0,0,(($C60*BP$15)-($D60*$J$69)))+(($B$11-$C60)*BP$15)))*BP$16))-((($C60*BP$15)-($D60*$J$70))*BP$42)</calculatedColumnFormula>
    </tableColumn>
  </tableColumns>
  <tableStyleInfo name="TableStyleMedium2" showFirstColumn="0" showLastColumn="0" showRowStripes="1" showColumnStripes="0"/>
</table>
</file>

<file path=xl/tables/table7.xml><?xml version="1.0" encoding="utf-8"?>
<table xmlns="http://schemas.openxmlformats.org/spreadsheetml/2006/main" id="6" name="Tableau13" displayName="Tableau13" ref="A74:BP81" totalsRowShown="0">
  <autoFilter ref="A74:BP81"/>
  <tableColumns count="68">
    <tableColumn id="1" name="Techno Eolien" dataDxfId="12">
      <calculatedColumnFormula>IF(Tableau2810[[#Headers],[Techno Eolien]]=Données!B11,Données!C11,X)</calculatedColumnFormula>
    </tableColumn>
    <tableColumn id="2" name="Cout unitaire" dataDxfId="35">
      <calculatedColumnFormula>INDEX(IF(Tableau28[[#Headers],[Techno Eolien]]=Données!B11,Tableau8[Coûts unitaires],),MATCH(Données!C11,Tableau8[Nom de la techno],0))</calculatedColumnFormula>
    </tableColumn>
    <tableColumn id="3" name="jours/an" dataDxfId="30">
      <calculatedColumnFormula>INDEX(IF(Tableau28[[#Headers],[Techno Eolien]]=Données!B11,Tableau8[Jours / an],),MATCH(Données!C11,Tableau8[Nom de la techno],0))</calculatedColumnFormula>
    </tableColumn>
    <tableColumn id="4" name="Production" dataDxfId="27">
      <calculatedColumnFormula>INDEX(IF(Tableau28[[#Headers],[Techno Eolien]]=Données!B11,Tableau8[Production],),MATCH(Données!C11,Tableau8[Nom de la techno],0))</calculatedColumnFormula>
    </tableColumn>
    <tableColumn id="5" name="Départ euros" dataDxfId="175">
      <calculatedColumnFormula>Tableau13[[#This Row],[Cout unitaire]]+$F$94</calculatedColumnFormula>
    </tableColumn>
    <tableColumn id="6" name="Marge année en cours" dataDxfId="174">
      <calculatedColumnFormula>(E75-(((F$13)-(IF((($C75*F$15)-($D75*1))&lt;0,0,(($C75*F$15)-($D75*1)))+(($B$11-$C75)*F$15)))*F$16))-$F$92</calculatedColumnFormula>
    </tableColumn>
    <tableColumn id="7" name="Année + 1" dataDxfId="173">
      <calculatedColumnFormula>(F75-(((G$13)-(IF((($C75*G$15)-($D75*1))&lt;0,0,(($C75*G$15)-($D75*1)))+(($B$11-$C75)*G$15)))*G$16))-$F$92</calculatedColumnFormula>
    </tableColumn>
    <tableColumn id="8" name="2" dataDxfId="172">
      <calculatedColumnFormula>(G75-(((H$13)-(IF((($C75*H$15)-($D75*1))&lt;0,0,(($C75*H$15)-($D75*1)))+(($B$11-$C75)*H$15)))*H$16))-$F$92</calculatedColumnFormula>
    </tableColumn>
    <tableColumn id="9" name="3" dataDxfId="171">
      <calculatedColumnFormula>(H75-(((I$13)-(IF((($C75*I$15)-($D75*1))&lt;0,0,(($C75*I$15)-($D75*1)))+(($B$11-$C75)*I$15)))*I$16))-$F$92</calculatedColumnFormula>
    </tableColumn>
    <tableColumn id="10" name="4" dataDxfId="170">
      <calculatedColumnFormula>(I75-(((J$13)-(IF((($C75*J$15)-($D75*1))&lt;0,0,(($C75*J$15)-($D75*1)))+(($B$11-$C75)*J$15)))*J$16))-$F$92</calculatedColumnFormula>
    </tableColumn>
    <tableColumn id="11" name="5" dataDxfId="169">
      <calculatedColumnFormula>(J75-(((K$13)-(IF((($C75*K$15)-($D75*1))&lt;0,0,(($C75*K$15)-($D75*1)))+(($B$11-$C75)*K$15)))*K$16))-$F$92</calculatedColumnFormula>
    </tableColumn>
    <tableColumn id="12" name="6" dataDxfId="168">
      <calculatedColumnFormula>(K75-(((L$13)-(IF((($C75*L$15)-($D75*1))&lt;0,0,(($C75*L$15)-($D75*1)))+(($B$11-$C75)*L$15)))*L$16))-$F$92</calculatedColumnFormula>
    </tableColumn>
    <tableColumn id="13" name="7" dataDxfId="167">
      <calculatedColumnFormula>(L75-(((M$13)-(IF((($C75*M$15)-($D75*1))&lt;0,0,(($C75*M$15)-($D75*1)))+(($B$11-$C75)*M$15)))*M$16))-$F$92</calculatedColumnFormula>
    </tableColumn>
    <tableColumn id="14" name="8" dataDxfId="166">
      <calculatedColumnFormula>(M75-(((N$13)-(IF((($C75*N$15)-($D75*1))&lt;0,0,(($C75*N$15)-($D75*1)))+(($B$11-$C75)*N$15)))*N$16))-$F$92</calculatedColumnFormula>
    </tableColumn>
    <tableColumn id="15" name="9" dataDxfId="165">
      <calculatedColumnFormula>(N75-(((O$13)-(IF((($C75*O$15)-($D75*1))&lt;0,0,(($C75*O$15)-($D75*1)))+(($B$11-$C75)*O$15)))*O$16))-$F$92</calculatedColumnFormula>
    </tableColumn>
    <tableColumn id="16" name="10" dataDxfId="164">
      <calculatedColumnFormula>(O75-(((P$13)-(IF((($C75*P$15)-($D75*1))&lt;0,0,(($C75*P$15)-($D75*1)))+(($B$11-$C75)*P$15)))*P$16))-$F$92</calculatedColumnFormula>
    </tableColumn>
    <tableColumn id="17" name="11" dataDxfId="163">
      <calculatedColumnFormula>(P75-(((Q$13)-(IF((($C75*Q$15)-($D75*1))&lt;0,0,(($C75*Q$15)-($D75*1)))+(($B$11-$C75)*Q$15)))*Q$16))-$F$92</calculatedColumnFormula>
    </tableColumn>
    <tableColumn id="18" name="12" dataDxfId="162">
      <calculatedColumnFormula>(Q75-(((R$13)-(IF((($C75*R$15)-($D75*1))&lt;0,0,(($C75*R$15)-($D75*1)))+(($B$11-$C75)*R$15)))*R$16))-$F$92</calculatedColumnFormula>
    </tableColumn>
    <tableColumn id="19" name="13" dataDxfId="161">
      <calculatedColumnFormula>(R75-(((S$13)-(IF((($C75*S$15)-($D75*1))&lt;0,0,(($C75*S$15)-($D75*1)))+(($B$11-$C75)*S$15)))*S$16))-$F$92</calculatedColumnFormula>
    </tableColumn>
    <tableColumn id="20" name="14" dataDxfId="160">
      <calculatedColumnFormula>(S75-(((T$13)-(IF((($C75*T$15)-($D75*1))&lt;0,0,(($C75*T$15)-($D75*1)))+(($B$11-$C75)*T$15)))*T$16))-$F$92</calculatedColumnFormula>
    </tableColumn>
    <tableColumn id="21" name="15" dataDxfId="159">
      <calculatedColumnFormula>(T75-(((U$13)-(IF((($C75*U$15)-($D75*1))&lt;0,0,(($C75*U$15)-($D75*1)))+(($B$11-$C75)*U$15)))*U$16))-$F$92</calculatedColumnFormula>
    </tableColumn>
    <tableColumn id="22" name="16" dataDxfId="158">
      <calculatedColumnFormula>(U75-(((V$13)-(IF((($C75*V$15)-($D75*1))&lt;0,0,(($C75*V$15)-($D75*1)))+(($B$11-$C75)*V$15)))*V$16))-$F$92</calculatedColumnFormula>
    </tableColumn>
    <tableColumn id="23" name="17" dataDxfId="157">
      <calculatedColumnFormula>(V75-(((W$13)-(IF((($C75*W$15)-($D75*1))&lt;0,0,(($C75*W$15)-($D75*1)))+(($B$11-$C75)*W$15)))*W$16))-$F$92</calculatedColumnFormula>
    </tableColumn>
    <tableColumn id="24" name="18" dataDxfId="156">
      <calculatedColumnFormula>(W75-(((X$13)-(IF((($C75*X$15)-($D75*1))&lt;0,0,(($C75*X$15)-($D75*1)))+(($B$11-$C75)*X$15)))*X$16))-$F$92</calculatedColumnFormula>
    </tableColumn>
    <tableColumn id="25" name="19" dataDxfId="155">
      <calculatedColumnFormula>(X75-(((Y$13)-(IF((($C75*Y$15)-($D75*1))&lt;0,0,(($C75*Y$15)-($D75*1)))+(($B$11-$C75)*Y$15)))*Y$16))-$F$92</calculatedColumnFormula>
    </tableColumn>
    <tableColumn id="26" name="20" dataDxfId="154">
      <calculatedColumnFormula>(Y75-(((Z$13)-(IF((($C75*Z$15)-($D75*1))&lt;0,0,(($C75*Z$15)-($D75*1)))+(($B$11-$C75)*Z$15)))*Z$16))-$F$92</calculatedColumnFormula>
    </tableColumn>
    <tableColumn id="27" name="21" dataDxfId="153">
      <calculatedColumnFormula>(Z75-(((AA$13)-(IF((($C75*AA$15)-($D75*1))&lt;0,0,(($C75*AA$15)-($D75*1)))+(($B$11-$C75)*AA$15)))*AA$16))-$F$92</calculatedColumnFormula>
    </tableColumn>
    <tableColumn id="28" name="22" dataDxfId="152">
      <calculatedColumnFormula>(AA75-(((AB$13)-(IF((($C75*AB$15)-($D75*1))&lt;0,0,(($C75*AB$15)-($D75*1)))+(($B$11-$C75)*AB$15)))*AB$16))-$F$92</calculatedColumnFormula>
    </tableColumn>
    <tableColumn id="29" name="23" dataDxfId="151">
      <calculatedColumnFormula>(AB75-(((AC$13)-(IF((($C75*AC$15)-($D75*1))&lt;0,0,(($C75*AC$15)-($D75*1)))+(($B$11-$C75)*AC$15)))*AC$16))-$F$92</calculatedColumnFormula>
    </tableColumn>
    <tableColumn id="30" name="24" dataDxfId="150">
      <calculatedColumnFormula>(AC75-(((AD$13)-(IF((($C75*AD$15)-($D75*1))&lt;0,0,(($C75*AD$15)-($D75*1)))+(($B$11-$C75)*AD$15)))*AD$16))-$F$92</calculatedColumnFormula>
    </tableColumn>
    <tableColumn id="31" name="25" dataDxfId="149">
      <calculatedColumnFormula>(AD75-(((AE$13)-(IF((($C75*AE$15)-($D75*1))&lt;0,0,(($C75*AE$15)-($D75*1)))+(($B$11-$C75)*AE$15)))*AE$16))-$F$92</calculatedColumnFormula>
    </tableColumn>
    <tableColumn id="32" name="26" dataDxfId="148">
      <calculatedColumnFormula>(AE75-(((AF$13)-(IF((($C75*AF$15)-($D75*1))&lt;0,0,(($C75*AF$15)-($D75*1)))+(($B$11-$C75)*AF$15)))*AF$16))-$F$92</calculatedColumnFormula>
    </tableColumn>
    <tableColumn id="33" name="27" dataDxfId="147">
      <calculatedColumnFormula>(AF75-(((AG$13)-(IF((($C75*AG$15)-($D75*1))&lt;0,0,(($C75*AG$15)-($D75*1)))+(($B$11-$C75)*AG$15)))*AG$16))-$F$92</calculatedColumnFormula>
    </tableColumn>
    <tableColumn id="34" name="28" dataDxfId="146">
      <calculatedColumnFormula>(AG75-(((AH$13)-(IF((($C75*AH$15)-($D75*1))&lt;0,0,(($C75*AH$15)-($D75*1)))+(($B$11-$C75)*AH$15)))*AH$16))-$F$92</calculatedColumnFormula>
    </tableColumn>
    <tableColumn id="35" name="29" dataDxfId="145">
      <calculatedColumnFormula>(AH75-(((AI$13)-(IF((($C75*AI$15)-($D75*1))&lt;0,0,(($C75*AI$15)-($D75*1)))+(($B$11-$C75)*AI$15)))*AI$16))-$F$92</calculatedColumnFormula>
    </tableColumn>
    <tableColumn id="36" name="30" dataDxfId="144">
      <calculatedColumnFormula>(AI75-(((AJ$13)-(IF((($C75*AJ$15)-($D75*1))&lt;0,0,(($C75*AJ$15)-($D75*1)))+(($B$11-$C75)*AJ$15)))*AJ$16))-$F$92</calculatedColumnFormula>
    </tableColumn>
    <tableColumn id="37" name="31" dataDxfId="143">
      <calculatedColumnFormula>(AJ75-(((AK$13)-(IF((($C75*AK$15)-($D75*1))&lt;0,0,(($C75*AK$15)-($D75*1)))+(($B$11-$C75)*AK$15)))*AK$16))-$F$92</calculatedColumnFormula>
    </tableColumn>
    <tableColumn id="38" name="32" dataDxfId="142">
      <calculatedColumnFormula>(AK75-(((AL$13)-(IF((($C75*AL$15)-($D75*1))&lt;0,0,(($C75*AL$15)-($D75*1)))+(($B$11-$C75)*AL$15)))*AL$16))-$F$92</calculatedColumnFormula>
    </tableColumn>
    <tableColumn id="39" name="33" dataDxfId="141">
      <calculatedColumnFormula>(AL75-(((AM$13)-(IF((($C75*AM$15)-($D75*1))&lt;0,0,(($C75*AM$15)-($D75*1)))+(($B$11-$C75)*AM$15)))*AM$16))-$F$92</calculatedColumnFormula>
    </tableColumn>
    <tableColumn id="40" name="34" dataDxfId="140">
      <calculatedColumnFormula>(AM75-(((AN$13)-(IF((($C75*AN$15)-($D75*1))&lt;0,0,(($C75*AN$15)-($D75*1)))+(($B$11-$C75)*AN$15)))*AN$16))-$F$92</calculatedColumnFormula>
    </tableColumn>
    <tableColumn id="41" name="35" dataDxfId="139">
      <calculatedColumnFormula>(AN75-(((AO$13)-(IF((($C75*AO$15)-($D75*1))&lt;0,0,(($C75*AO$15)-($D75*1)))+(($B$11-$C75)*AO$15)))*AO$16))-$F$92</calculatedColumnFormula>
    </tableColumn>
    <tableColumn id="42" name="36" dataDxfId="138">
      <calculatedColumnFormula>(AO75-(((AP$13)-(IF((($C75*AP$15)-($D75*1))&lt;0,0,(($C75*AP$15)-($D75*1)))+(($B$11-$C75)*AP$15)))*AP$16))-$F$92</calculatedColumnFormula>
    </tableColumn>
    <tableColumn id="43" name="37" dataDxfId="137">
      <calculatedColumnFormula>(AP75-(((AQ$13)-(IF((($C75*AQ$15)-($D75*1))&lt;0,0,(($C75*AQ$15)-($D75*1)))+(($B$11-$C75)*AQ$15)))*AQ$16))-$F$92</calculatedColumnFormula>
    </tableColumn>
    <tableColumn id="44" name="38" dataDxfId="136">
      <calculatedColumnFormula>(AQ75-(((AR$13)-(IF((($C75*AR$15)-($D75*1))&lt;0,0,(($C75*AR$15)-($D75*1)))+(($B$11-$C75)*AR$15)))*AR$16))-$F$92</calculatedColumnFormula>
    </tableColumn>
    <tableColumn id="45" name="39" dataDxfId="135">
      <calculatedColumnFormula>(AR75-(((AS$13)-(IF((($C75*AS$15)-($D75*1))&lt;0,0,(($C75*AS$15)-($D75*1)))+(($B$11-$C75)*AS$15)))*AS$16))-$F$92</calculatedColumnFormula>
    </tableColumn>
    <tableColumn id="46" name="40" dataDxfId="134">
      <calculatedColumnFormula>(AS75-(((AT$13)-(IF((($C75*AT$15)-($D75*1))&lt;0,0,(($C75*AT$15)-($D75*1)))+(($B$11-$C75)*AT$15)))*AT$16))-$F$92</calculatedColumnFormula>
    </tableColumn>
    <tableColumn id="47" name="41" dataDxfId="133">
      <calculatedColumnFormula>(AT75-(((AU$13)-(IF((($C75*AU$15)-($D75*1))&lt;0,0,(($C75*AU$15)-($D75*1)))+(($B$11-$C75)*AU$15)))*AU$16))-$F$92</calculatedColumnFormula>
    </tableColumn>
    <tableColumn id="48" name="42" dataDxfId="132">
      <calculatedColumnFormula>(AU75-(((AV$13)-(IF((($C75*AV$15)-($D75*1))&lt;0,0,(($C75*AV$15)-($D75*1)))+(($B$11-$C75)*AV$15)))*AV$16))-$F$92</calculatedColumnFormula>
    </tableColumn>
    <tableColumn id="49" name="43" dataDxfId="131">
      <calculatedColumnFormula>(AV75-(((AW$13)-(IF((($C75*AW$15)-($D75*1))&lt;0,0,(($C75*AW$15)-($D75*1)))+(($B$11-$C75)*AW$15)))*AW$16))-$F$92</calculatedColumnFormula>
    </tableColumn>
    <tableColumn id="50" name="44" dataDxfId="130">
      <calculatedColumnFormula>(AW75-(((AX$13)-(IF((($C75*AX$15)-($D75*1))&lt;0,0,(($C75*AX$15)-($D75*1)))+(($B$11-$C75)*AX$15)))*AX$16))-$F$92</calculatedColumnFormula>
    </tableColumn>
    <tableColumn id="51" name="45" dataDxfId="129">
      <calculatedColumnFormula>(AX75-(((AY$13)-(IF((($C75*AY$15)-($D75*1))&lt;0,0,(($C75*AY$15)-($D75*1)))+(($B$11-$C75)*AY$15)))*AY$16))-$F$92</calculatedColumnFormula>
    </tableColumn>
    <tableColumn id="52" name="46" dataDxfId="128">
      <calculatedColumnFormula>(AY75-(((AZ$13)-(IF((($C75*AZ$15)-($D75*1))&lt;0,0,(($C75*AZ$15)-($D75*1)))+(($B$11-$C75)*AZ$15)))*AZ$16))-$F$92</calculatedColumnFormula>
    </tableColumn>
    <tableColumn id="53" name="47" dataDxfId="127">
      <calculatedColumnFormula>(AZ75-(((BA$13)-(IF((($C75*BA$15)-($D75*1))&lt;0,0,(($C75*BA$15)-($D75*1)))+(($B$11-$C75)*BA$15)))*BA$16))-$F$92</calculatedColumnFormula>
    </tableColumn>
    <tableColumn id="54" name="48" dataDxfId="126">
      <calculatedColumnFormula>(BA75-(((BB$13)-(IF((($C75*BB$15)-($D75*1))&lt;0,0,(($C75*BB$15)-($D75*1)))+(($B$11-$C75)*BB$15)))*BB$16))-$F$92</calculatedColumnFormula>
    </tableColumn>
    <tableColumn id="55" name="49" dataDxfId="125">
      <calculatedColumnFormula>(BB75-(((BC$13)-(IF((($C75*BC$15)-($D75*1))&lt;0,0,(($C75*BC$15)-($D75*1)))+(($B$11-$C75)*BC$15)))*BC$16))-$F$92</calculatedColumnFormula>
    </tableColumn>
    <tableColumn id="56" name="50" dataDxfId="124">
      <calculatedColumnFormula>(BC75-(((BD$13)-(IF((($C75*BD$15)-($D75*1))&lt;0,0,(($C75*BD$15)-($D75*1)))+(($B$11-$C75)*BD$15)))*BD$16))-$F$92</calculatedColumnFormula>
    </tableColumn>
    <tableColumn id="57" name="51" dataDxfId="123">
      <calculatedColumnFormula>(BD75-(((BE$13)-(IF((($C75*BE$15)-($D75*1))&lt;0,0,(($C75*BE$15)-($D75*1)))+(($B$11-$C75)*BE$15)))*BE$16))-$F$92</calculatedColumnFormula>
    </tableColumn>
    <tableColumn id="58" name="52" dataDxfId="122">
      <calculatedColumnFormula>(BE75-(((BF$13)-(IF((($C75*BF$15)-($D75*1))&lt;0,0,(($C75*BF$15)-($D75*1)))+(($B$11-$C75)*BF$15)))*BF$16))-$F$92</calculatedColumnFormula>
    </tableColumn>
    <tableColumn id="59" name="53" dataDxfId="121">
      <calculatedColumnFormula>(BF75-(((BG$13)-(IF((($C75*BG$15)-($D75*1))&lt;0,0,(($C75*BG$15)-($D75*1)))+(($B$11-$C75)*BG$15)))*BG$16))-$F$92</calculatedColumnFormula>
    </tableColumn>
    <tableColumn id="60" name="54" dataDxfId="120">
      <calculatedColumnFormula>(BG75-(((BH$13)-(IF((($C75*BH$15)-($D75*1))&lt;0,0,(($C75*BH$15)-($D75*1)))+(($B$11-$C75)*BH$15)))*BH$16))-$F$92</calculatedColumnFormula>
    </tableColumn>
    <tableColumn id="61" name="55" dataDxfId="119">
      <calculatedColumnFormula>(BH75-(((BI$13)-(IF((($C75*BI$15)-($D75*1))&lt;0,0,(($C75*BI$15)-($D75*1)))+(($B$11-$C75)*BI$15)))*BI$16))-$F$92</calculatedColumnFormula>
    </tableColumn>
    <tableColumn id="62" name="56" dataDxfId="118">
      <calculatedColumnFormula>(BI75-(((BJ$13)-(IF((($C75*BJ$15)-($D75*1))&lt;0,0,(($C75*BJ$15)-($D75*1)))+(($B$11-$C75)*BJ$15)))*BJ$16))-$F$92</calculatedColumnFormula>
    </tableColumn>
    <tableColumn id="63" name="57" dataDxfId="117">
      <calculatedColumnFormula>(BJ75-(((BK$13)-(IF((($C75*BK$15)-($D75*1))&lt;0,0,(($C75*BK$15)-($D75*1)))+(($B$11-$C75)*BK$15)))*BK$16))-$F$92</calculatedColumnFormula>
    </tableColumn>
    <tableColumn id="64" name="58" dataDxfId="116">
      <calculatedColumnFormula>(BK75-(((BL$13)-(IF((($C75*BL$15)-($D75*1))&lt;0,0,(($C75*BL$15)-($D75*1)))+(($B$11-$C75)*BL$15)))*BL$16))-$F$92</calculatedColumnFormula>
    </tableColumn>
    <tableColumn id="65" name="59" dataDxfId="115">
      <calculatedColumnFormula>(BL75-(((BM$13)-(IF((($C75*BM$15)-($D75*1))&lt;0,0,(($C75*BM$15)-($D75*1)))+(($B$11-$C75)*BM$15)))*BM$16))-$F$92</calculatedColumnFormula>
    </tableColumn>
    <tableColumn id="66" name="60" dataDxfId="114">
      <calculatedColumnFormula>(BM75-(((BN$13)-(IF((($C75*BN$15)-($D75*1))&lt;0,0,(($C75*BN$15)-($D75*1)))+(($B$11-$C75)*BN$15)))*BN$16))-$F$92</calculatedColumnFormula>
    </tableColumn>
    <tableColumn id="67" name="61" dataDxfId="113">
      <calculatedColumnFormula>(BN75-(((BO$13)-(IF((($C75*BO$15)-($D75*1))&lt;0,0,(($C75*BO$15)-($D75*1)))+(($B$11-$C75)*BO$15)))*BO$16))-$F$92</calculatedColumnFormula>
    </tableColumn>
    <tableColumn id="68" name="62" dataDxfId="112">
      <calculatedColumnFormula>(BO75-(((BP$13)-(IF((($C75*BP$15)-($D75*1))&lt;0,0,(($C75*BP$15)-($D75*1)))+(($B$11-$C75)*BP$15)))*BP$16))-$F$92</calculatedColumnFormula>
    </tableColumn>
  </tableColumns>
  <tableStyleInfo name="TableStyleMedium2" showFirstColumn="0" showLastColumn="0" showRowStripes="1" showColumnStripes="0"/>
</table>
</file>

<file path=xl/tables/table8.xml><?xml version="1.0" encoding="utf-8"?>
<table xmlns="http://schemas.openxmlformats.org/spreadsheetml/2006/main" id="7" name="Tableau15" displayName="Tableau15" ref="A83:BP90" totalsRowShown="0">
  <autoFilter ref="A83:BP90"/>
  <tableColumns count="68">
    <tableColumn id="1" name="Techno Solaire" dataDxfId="7">
      <calculatedColumnFormula>IF(Tableau11[[#Headers],[Techno Solaire]]=Données!B11,Données!C11,X)</calculatedColumnFormula>
    </tableColumn>
    <tableColumn id="2" name="Cout unitaire" dataDxfId="34">
      <calculatedColumnFormula>INDEX(IF(Tableau11[[#Headers],[Techno Solaire]]=Données!B11,Tableau8[Coûts unitaires],),MATCH(Données!C11,Tableau8[Nom de la techno],0))</calculatedColumnFormula>
    </tableColumn>
    <tableColumn id="3" name="jours/an" dataDxfId="6">
      <calculatedColumnFormula>INDEX(IF(Tableau11[[#Headers],[Techno Solaire]]=Données!B11,Tableau8[Jours / an],),MATCH(Données!C11,Tableau8[Nom de la techno],0))</calculatedColumnFormula>
    </tableColumn>
    <tableColumn id="4" name="Production" dataDxfId="5">
      <calculatedColumnFormula>INDEX(IF(Tableau11[[#Headers],[Techno Solaire]]=Données!B11,Tableau8[Production],),MATCH(Données!C11,Tableau8[Nom de la techno],0))</calculatedColumnFormula>
    </tableColumn>
    <tableColumn id="5" name="Départ euros" dataDxfId="111">
      <calculatedColumnFormula>B84+F$94</calculatedColumnFormula>
    </tableColumn>
    <tableColumn id="6" name="Marge année en cours" dataDxfId="110">
      <calculatedColumnFormula>(E84-(((F$13)-(IF((($C84*F$15)-($D84*1))&lt;0,0,(($C84*F$15)-($D84*1)))+(($B$11-$C84)*F$15)))*F$16))-$F$92</calculatedColumnFormula>
    </tableColumn>
    <tableColumn id="7" name="Année + 1" dataDxfId="109">
      <calculatedColumnFormula>(F84-(((G$13)-(IF((($C84*G$15)-($D84*1))&lt;0,0,(($C84*G$15)-($D84*1)))+(($B$11-$C84)*G$15)))*G$16))-$F$92</calculatedColumnFormula>
    </tableColumn>
    <tableColumn id="8" name="2" dataDxfId="108">
      <calculatedColumnFormula>(G84-(((H$13)-(IF((($C84*H$15)-($D84*1))&lt;0,0,(($C84*H$15)-($D84*1)))+(($B$11-$C84)*H$15)))*H$16))-$F$92</calculatedColumnFormula>
    </tableColumn>
    <tableColumn id="9" name="3" dataDxfId="107">
      <calculatedColumnFormula>(H84-(((I$13)-(IF((($C84*I$15)-($D84*1))&lt;0,0,(($C84*I$15)-($D84*1)))+(($B$11-$C84)*I$15)))*I$16))-$F$92</calculatedColumnFormula>
    </tableColumn>
    <tableColumn id="10" name="4" dataDxfId="106">
      <calculatedColumnFormula>(I84-(((J$13)-(IF((($C84*J$15)-($D84*1))&lt;0,0,(($C84*J$15)-($D84*1)))+(($B$11-$C84)*J$15)))*J$16))-$F$92</calculatedColumnFormula>
    </tableColumn>
    <tableColumn id="11" name="5" dataDxfId="105">
      <calculatedColumnFormula>(J84-(((K$13)-(IF((($C84*K$15)-($D84*1))&lt;0,0,(($C84*K$15)-($D84*1)))+(($B$11-$C84)*K$15)))*K$16))-$F$92</calculatedColumnFormula>
    </tableColumn>
    <tableColumn id="12" name="6" dataDxfId="104">
      <calculatedColumnFormula>(K84-(((L$13)-(IF((($C84*L$15)-($D84*1))&lt;0,0,(($C84*L$15)-($D84*1)))+(($B$11-$C84)*L$15)))*L$16))-$F$92</calculatedColumnFormula>
    </tableColumn>
    <tableColumn id="13" name="7" dataDxfId="103">
      <calculatedColumnFormula>(L84-(((M$13)-(IF((($C84*M$15)-($D84*1))&lt;0,0,(($C84*M$15)-($D84*1)))+(($B$11-$C84)*M$15)))*M$16))-$F$92</calculatedColumnFormula>
    </tableColumn>
    <tableColumn id="14" name="8" dataDxfId="102">
      <calculatedColumnFormula>(M84-(((N$13)-(IF((($C84*N$15)-($D84*1))&lt;0,0,(($C84*N$15)-($D84*1)))+(($B$11-$C84)*N$15)))*N$16))-$F$92</calculatedColumnFormula>
    </tableColumn>
    <tableColumn id="15" name="9" dataDxfId="101">
      <calculatedColumnFormula>(N84-(((O$13)-(IF((($C84*O$15)-($D84*1))&lt;0,0,(($C84*O$15)-($D84*1)))+(($B$11-$C84)*O$15)))*O$16))-$F$92</calculatedColumnFormula>
    </tableColumn>
    <tableColumn id="16" name="10" dataDxfId="100">
      <calculatedColumnFormula>(O84-(((P$13)-(IF((($C84*P$15)-($D84*1))&lt;0,0,(($C84*P$15)-($D84*1)))+(($B$11-$C84)*P$15)))*P$16))-$F$92</calculatedColumnFormula>
    </tableColumn>
    <tableColumn id="17" name="11" dataDxfId="99">
      <calculatedColumnFormula>(P84-(((Q$13)-(IF((($C84*Q$15)-($D84*1))&lt;0,0,(($C84*Q$15)-($D84*1)))+(($B$11-$C84)*Q$15)))*Q$16))-$F$92</calculatedColumnFormula>
    </tableColumn>
    <tableColumn id="18" name="12" dataDxfId="98">
      <calculatedColumnFormula>(Q84-(((R$13)-(IF((($C84*R$15)-($D84*1))&lt;0,0,(($C84*R$15)-($D84*1)))+(($B$11-$C84)*R$15)))*R$16))-$F$92</calculatedColumnFormula>
    </tableColumn>
    <tableColumn id="19" name="13" dataDxfId="97">
      <calculatedColumnFormula>(R84-(((S$13)-(IF((($C84*S$15)-($D84*1))&lt;0,0,(($C84*S$15)-($D84*1)))+(($B$11-$C84)*S$15)))*S$16))-$F$92</calculatedColumnFormula>
    </tableColumn>
    <tableColumn id="20" name="14" dataDxfId="96">
      <calculatedColumnFormula>(S84-(((T$13)-(IF((($C84*T$15)-($D84*1))&lt;0,0,(($C84*T$15)-($D84*1)))+(($B$11-$C84)*T$15)))*T$16))-$F$92</calculatedColumnFormula>
    </tableColumn>
    <tableColumn id="21" name="15" dataDxfId="95">
      <calculatedColumnFormula>(T84-(((U$13)-(IF((($C84*U$15)-($D84*1))&lt;0,0,(($C84*U$15)-($D84*1)))+(($B$11-$C84)*U$15)))*U$16))-$F$92</calculatedColumnFormula>
    </tableColumn>
    <tableColumn id="22" name="16" dataDxfId="94">
      <calculatedColumnFormula>(U84-(((V$13)-(IF((($C84*V$15)-($D84*1))&lt;0,0,(($C84*V$15)-($D84*1)))+(($B$11-$C84)*V$15)))*V$16))-$F$92</calculatedColumnFormula>
    </tableColumn>
    <tableColumn id="23" name="17" dataDxfId="93">
      <calculatedColumnFormula>(V84-(((W$13)-(IF((($C84*W$15)-($D84*1))&lt;0,0,(($C84*W$15)-($D84*1)))+(($B$11-$C84)*W$15)))*W$16))-$F$92</calculatedColumnFormula>
    </tableColumn>
    <tableColumn id="24" name="18" dataDxfId="92">
      <calculatedColumnFormula>(W84-(((X$13)-(IF((($C84*X$15)-($D84*1))&lt;0,0,(($C84*X$15)-($D84*1)))+(($B$11-$C84)*X$15)))*X$16))-$F$92</calculatedColumnFormula>
    </tableColumn>
    <tableColumn id="25" name="19" dataDxfId="91">
      <calculatedColumnFormula>(X84-(((Y$13)-(IF((($C84*Y$15)-($D84*1))&lt;0,0,(($C84*Y$15)-($D84*1)))+(($B$11-$C84)*Y$15)))*Y$16))-$F$92</calculatedColumnFormula>
    </tableColumn>
    <tableColumn id="26" name="20" dataDxfId="90">
      <calculatedColumnFormula>(Y84-(((Z$13)-(IF((($C84*Z$15)-($D84*1))&lt;0,0,(($C84*Z$15)-($D84*1)))+(($B$11-$C84)*Z$15)))*Z$16))-$F$92</calculatedColumnFormula>
    </tableColumn>
    <tableColumn id="27" name="21" dataDxfId="89">
      <calculatedColumnFormula>(Z84-(((AA$13)-(IF((($C84*AA$15)-($D84*1))&lt;0,0,(($C84*AA$15)-($D84*1)))+(($B$11-$C84)*AA$15)))*AA$16))-$F$92</calculatedColumnFormula>
    </tableColumn>
    <tableColumn id="28" name="22" dataDxfId="88">
      <calculatedColumnFormula>(AA84-(((AB$13)-(IF((($C84*AB$15)-($D84*1))&lt;0,0,(($C84*AB$15)-($D84*1)))+(($B$11-$C84)*AB$15)))*AB$16))-$F$92</calculatedColumnFormula>
    </tableColumn>
    <tableColumn id="29" name="23" dataDxfId="87">
      <calculatedColumnFormula>(AB84-(((AC$13)-(IF((($C84*AC$15)-($D84*1))&lt;0,0,(($C84*AC$15)-($D84*1)))+(($B$11-$C84)*AC$15)))*AC$16))-$F$92</calculatedColumnFormula>
    </tableColumn>
    <tableColumn id="30" name="24" dataDxfId="86">
      <calculatedColumnFormula>(AC84-(((AD$13)-(IF((($C84*AD$15)-($D84*1))&lt;0,0,(($C84*AD$15)-($D84*1)))+(($B$11-$C84)*AD$15)))*AD$16))-$F$92</calculatedColumnFormula>
    </tableColumn>
    <tableColumn id="31" name="25" dataDxfId="85">
      <calculatedColumnFormula>(AD84-(((AE$13)-(IF((($C84*AE$15)-($D84*1))&lt;0,0,(($C84*AE$15)-($D84*1)))+(($B$11-$C84)*AE$15)))*AE$16))-$F$92</calculatedColumnFormula>
    </tableColumn>
    <tableColumn id="32" name="26" dataDxfId="84">
      <calculatedColumnFormula>(AE84-(((AF$13)-(IF((($C84*AF$15)-($D84*1))&lt;0,0,(($C84*AF$15)-($D84*1)))+(($B$11-$C84)*AF$15)))*AF$16))-$F$92</calculatedColumnFormula>
    </tableColumn>
    <tableColumn id="33" name="27" dataDxfId="83">
      <calculatedColumnFormula>(AF84-(((AG$13)-(IF((($C84*AG$15)-($D84*1))&lt;0,0,(($C84*AG$15)-($D84*1)))+(($B$11-$C84)*AG$15)))*AG$16))-$F$92</calculatedColumnFormula>
    </tableColumn>
    <tableColumn id="34" name="28" dataDxfId="82">
      <calculatedColumnFormula>(AG84-(((AH$13)-(IF((($C84*AH$15)-($D84*1))&lt;0,0,(($C84*AH$15)-($D84*1)))+(($B$11-$C84)*AH$15)))*AH$16))-$F$92</calculatedColumnFormula>
    </tableColumn>
    <tableColumn id="35" name="29" dataDxfId="81">
      <calculatedColumnFormula>(AH84-(((AI$13)-(IF((($C84*AI$15)-($D84*1))&lt;0,0,(($C84*AI$15)-($D84*1)))+(($B$11-$C84)*AI$15)))*AI$16))-$F$92</calculatedColumnFormula>
    </tableColumn>
    <tableColumn id="36" name="30" dataDxfId="80">
      <calculatedColumnFormula>(AI84-(((AJ$13)-(IF((($C84*AJ$15)-($D84*1))&lt;0,0,(($C84*AJ$15)-($D84*1)))+(($B$11-$C84)*AJ$15)))*AJ$16))-$F$92</calculatedColumnFormula>
    </tableColumn>
    <tableColumn id="37" name="31" dataDxfId="79">
      <calculatedColumnFormula>(AJ84-(((AK$13)-(IF((($C84*AK$15)-($D84*1))&lt;0,0,(($C84*AK$15)-($D84*1)))+(($B$11-$C84)*AK$15)))*AK$16))-$F$92</calculatedColumnFormula>
    </tableColumn>
    <tableColumn id="38" name="32" dataDxfId="78">
      <calculatedColumnFormula>(AK84-(((AL$13)-(IF((($C84*AL$15)-($D84*1))&lt;0,0,(($C84*AL$15)-($D84*1)))+(($B$11-$C84)*AL$15)))*AL$16))-$F$92</calculatedColumnFormula>
    </tableColumn>
    <tableColumn id="39" name="33" dataDxfId="77">
      <calculatedColumnFormula>(AL84-(((AM$13)-(IF((($C84*AM$15)-($D84*1))&lt;0,0,(($C84*AM$15)-($D84*1)))+(($B$11-$C84)*AM$15)))*AM$16))-$F$92</calculatedColumnFormula>
    </tableColumn>
    <tableColumn id="40" name="34" dataDxfId="76">
      <calculatedColumnFormula>(AM84-(((AN$13)-(IF((($C84*AN$15)-($D84*1))&lt;0,0,(($C84*AN$15)-($D84*1)))+(($B$11-$C84)*AN$15)))*AN$16))-$F$92</calculatedColumnFormula>
    </tableColumn>
    <tableColumn id="41" name="35" dataDxfId="75">
      <calculatedColumnFormula>(AN84-(((AO$13)-(IF((($C84*AO$15)-($D84*1))&lt;0,0,(($C84*AO$15)-($D84*1)))+(($B$11-$C84)*AO$15)))*AO$16))-$F$92</calculatedColumnFormula>
    </tableColumn>
    <tableColumn id="42" name="36" dataDxfId="74">
      <calculatedColumnFormula>(AO84-(((AP$13)-(IF((($C84*AP$15)-($D84*1))&lt;0,0,(($C84*AP$15)-($D84*1)))+(($B$11-$C84)*AP$15)))*AP$16))-$F$92</calculatedColumnFormula>
    </tableColumn>
    <tableColumn id="43" name="37" dataDxfId="73">
      <calculatedColumnFormula>(AP84-(((AQ$13)-(IF((($C84*AQ$15)-($D84*1))&lt;0,0,(($C84*AQ$15)-($D84*1)))+(($B$11-$C84)*AQ$15)))*AQ$16))-$F$92</calculatedColumnFormula>
    </tableColumn>
    <tableColumn id="44" name="38" dataDxfId="72">
      <calculatedColumnFormula>(AQ84-(((AR$13)-(IF((($C84*AR$15)-($D84*1))&lt;0,0,(($C84*AR$15)-($D84*1)))+(($B$11-$C84)*AR$15)))*AR$16))-$F$92</calculatedColumnFormula>
    </tableColumn>
    <tableColumn id="45" name="39" dataDxfId="71">
      <calculatedColumnFormula>(AR84-(((AS$13)-(IF((($C84*AS$15)-($D84*1))&lt;0,0,(($C84*AS$15)-($D84*1)))+(($B$11-$C84)*AS$15)))*AS$16))-$F$92</calculatedColumnFormula>
    </tableColumn>
    <tableColumn id="46" name="40" dataDxfId="70">
      <calculatedColumnFormula>(AS84-(((AT$13)-(IF((($C84*AT$15)-($D84*1))&lt;0,0,(($C84*AT$15)-($D84*1)))+(($B$11-$C84)*AT$15)))*AT$16))-$F$92</calculatedColumnFormula>
    </tableColumn>
    <tableColumn id="47" name="41" dataDxfId="69">
      <calculatedColumnFormula>(AT84-(((AU$13)-(IF((($C84*AU$15)-($D84*1))&lt;0,0,(($C84*AU$15)-($D84*1)))+(($B$11-$C84)*AU$15)))*AU$16))-$F$92</calculatedColumnFormula>
    </tableColumn>
    <tableColumn id="48" name="42" dataDxfId="68">
      <calculatedColumnFormula>(AU84-(((AV$13)-(IF((($C84*AV$15)-($D84*1))&lt;0,0,(($C84*AV$15)-($D84*1)))+(($B$11-$C84)*AV$15)))*AV$16))-$F$92</calculatedColumnFormula>
    </tableColumn>
    <tableColumn id="49" name="43" dataDxfId="67">
      <calculatedColumnFormula>(AV84-(((AW$13)-(IF((($C84*AW$15)-($D84*1))&lt;0,0,(($C84*AW$15)-($D84*1)))+(($B$11-$C84)*AW$15)))*AW$16))-$F$92</calculatedColumnFormula>
    </tableColumn>
    <tableColumn id="50" name="44" dataDxfId="66">
      <calculatedColumnFormula>(AW84-(((AX$13)-(IF((($C84*AX$15)-($D84*1))&lt;0,0,(($C84*AX$15)-($D84*1)))+(($B$11-$C84)*AX$15)))*AX$16))-$F$92</calculatedColumnFormula>
    </tableColumn>
    <tableColumn id="51" name="45" dataDxfId="65">
      <calculatedColumnFormula>(AX84-(((AY$13)-(IF((($C84*AY$15)-($D84*1))&lt;0,0,(($C84*AY$15)-($D84*1)))+(($B$11-$C84)*AY$15)))*AY$16))-$F$92</calculatedColumnFormula>
    </tableColumn>
    <tableColumn id="52" name="46" dataDxfId="64">
      <calculatedColumnFormula>(AY84-(((AZ$13)-(IF((($C84*AZ$15)-($D84*1))&lt;0,0,(($C84*AZ$15)-($D84*1)))+(($B$11-$C84)*AZ$15)))*AZ$16))-$F$92</calculatedColumnFormula>
    </tableColumn>
    <tableColumn id="53" name="47" dataDxfId="63">
      <calculatedColumnFormula>(AZ84-(((BA$13)-(IF((($C84*BA$15)-($D84*1))&lt;0,0,(($C84*BA$15)-($D84*1)))+(($B$11-$C84)*BA$15)))*BA$16))-$F$92</calculatedColumnFormula>
    </tableColumn>
    <tableColumn id="54" name="48" dataDxfId="62">
      <calculatedColumnFormula>(BA84-(((BB$13)-(IF((($C84*BB$15)-($D84*1))&lt;0,0,(($C84*BB$15)-($D84*1)))+(($B$11-$C84)*BB$15)))*BB$16))-$F$92</calculatedColumnFormula>
    </tableColumn>
    <tableColumn id="55" name="49" dataDxfId="61">
      <calculatedColumnFormula>(BB84-(((BC$13)-(IF((($C84*BC$15)-($D84*1))&lt;0,0,(($C84*BC$15)-($D84*1)))+(($B$11-$C84)*BC$15)))*BC$16))-$F$92</calculatedColumnFormula>
    </tableColumn>
    <tableColumn id="56" name="50" dataDxfId="60">
      <calculatedColumnFormula>(BC84-(((BD$13)-(IF((($C84*BD$15)-($D84*1))&lt;0,0,(($C84*BD$15)-($D84*1)))+(($B$11-$C84)*BD$15)))*BD$16))-$F$92</calculatedColumnFormula>
    </tableColumn>
    <tableColumn id="57" name="51" dataDxfId="59">
      <calculatedColumnFormula>(BD84-(((BE$13)-(IF((($C84*BE$15)-($D84*1))&lt;0,0,(($C84*BE$15)-($D84*1)))+(($B$11-$C84)*BE$15)))*BE$16))-$F$92</calculatedColumnFormula>
    </tableColumn>
    <tableColumn id="58" name="52" dataDxfId="58">
      <calculatedColumnFormula>(BE84-(((BF$13)-(IF((($C84*BF$15)-($D84*1))&lt;0,0,(($C84*BF$15)-($D84*1)))+(($B$11-$C84)*BF$15)))*BF$16))-$F$92</calculatedColumnFormula>
    </tableColumn>
    <tableColumn id="59" name="53" dataDxfId="57">
      <calculatedColumnFormula>(BF84-(((BG$13)-(IF((($C84*BG$15)-($D84*1))&lt;0,0,(($C84*BG$15)-($D84*1)))+(($B$11-$C84)*BG$15)))*BG$16))-$F$92</calculatedColumnFormula>
    </tableColumn>
    <tableColumn id="60" name="54" dataDxfId="56">
      <calculatedColumnFormula>(BG84-(((BH$13)-(IF((($C84*BH$15)-($D84*1))&lt;0,0,(($C84*BH$15)-($D84*1)))+(($B$11-$C84)*BH$15)))*BH$16))-$F$92</calculatedColumnFormula>
    </tableColumn>
    <tableColumn id="61" name="55" dataDxfId="55">
      <calculatedColumnFormula>(BH84-(((BI$13)-(IF((($C84*BI$15)-($D84*1))&lt;0,0,(($C84*BI$15)-($D84*1)))+(($B$11-$C84)*BI$15)))*BI$16))-$F$92</calculatedColumnFormula>
    </tableColumn>
    <tableColumn id="62" name="56" dataDxfId="54">
      <calculatedColumnFormula>(BI84-(((BJ$13)-(IF((($C84*BJ$15)-($D84*1))&lt;0,0,(($C84*BJ$15)-($D84*1)))+(($B$11-$C84)*BJ$15)))*BJ$16))-$F$92</calculatedColumnFormula>
    </tableColumn>
    <tableColumn id="63" name="57" dataDxfId="53">
      <calculatedColumnFormula>(BJ84-(((BK$13)-(IF((($C84*BK$15)-($D84*1))&lt;0,0,(($C84*BK$15)-($D84*1)))+(($B$11-$C84)*BK$15)))*BK$16))-$F$92</calculatedColumnFormula>
    </tableColumn>
    <tableColumn id="64" name="58" dataDxfId="52">
      <calculatedColumnFormula>(BK84-(((BL$13)-(IF((($C84*BL$15)-($D84*1))&lt;0,0,(($C84*BL$15)-($D84*1)))+(($B$11-$C84)*BL$15)))*BL$16))-$F$92</calculatedColumnFormula>
    </tableColumn>
    <tableColumn id="65" name="59" dataDxfId="51">
      <calculatedColumnFormula>(BL84-(((BM$13)-(IF((($C84*BM$15)-($D84*1))&lt;0,0,(($C84*BM$15)-($D84*1)))+(($B$11-$C84)*BM$15)))*BM$16))-$F$92</calculatedColumnFormula>
    </tableColumn>
    <tableColumn id="66" name="60" dataDxfId="50">
      <calculatedColumnFormula>(BM84-(((BN$13)-(IF((($C84*BN$15)-($D84*1))&lt;0,0,(($C84*BN$15)-($D84*1)))+(($B$11-$C84)*BN$15)))*BN$16))-$F$92</calculatedColumnFormula>
    </tableColumn>
    <tableColumn id="67" name="61" dataDxfId="49">
      <calculatedColumnFormula>(BN84-(((BO$13)-(IF((($C84*BO$15)-($D84*1))&lt;0,0,(($C84*BO$15)-($D84*1)))+(($B$11-$C84)*BO$15)))*BO$16))-$F$92</calculatedColumnFormula>
    </tableColumn>
    <tableColumn id="68" name="62" dataDxfId="48">
      <calculatedColumnFormula>(BO84-(((BP$13)-(IF((($C84*BP$15)-($D84*1))&lt;0,0,(($C84*BP$15)-($D84*1)))+(($B$11-$C84)*BP$15)))*BP$16))-$F$92</calculatedColumnFormula>
    </tableColumn>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8" Type="http://schemas.openxmlformats.org/officeDocument/2006/relationships/table" Target="../tables/table8.xml"/><Relationship Id="rId3" Type="http://schemas.openxmlformats.org/officeDocument/2006/relationships/table" Target="../tables/table3.xml"/><Relationship Id="rId7" Type="http://schemas.openxmlformats.org/officeDocument/2006/relationships/table" Target="../tables/table7.xml"/><Relationship Id="rId2" Type="http://schemas.openxmlformats.org/officeDocument/2006/relationships/table" Target="../tables/table2.xml"/><Relationship Id="rId1" Type="http://schemas.openxmlformats.org/officeDocument/2006/relationships/printerSettings" Target="../printerSettings/printerSettings2.bin"/><Relationship Id="rId6" Type="http://schemas.openxmlformats.org/officeDocument/2006/relationships/table" Target="../tables/table6.xml"/><Relationship Id="rId5" Type="http://schemas.openxmlformats.org/officeDocument/2006/relationships/table" Target="../tables/table5.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73"/>
  <sheetViews>
    <sheetView tabSelected="1" view="pageBreakPreview" zoomScaleNormal="100" zoomScaleSheetLayoutView="100" workbookViewId="0">
      <selection activeCell="G11" sqref="G11"/>
    </sheetView>
  </sheetViews>
  <sheetFormatPr baseColWidth="10" defaultRowHeight="15" x14ac:dyDescent="0.25"/>
  <cols>
    <col min="1" max="1" width="5.42578125" customWidth="1"/>
    <col min="2" max="2" width="13.7109375" customWidth="1"/>
    <col min="3" max="3" width="19.42578125" customWidth="1"/>
    <col min="4" max="4" width="12.5703125" customWidth="1"/>
    <col min="5" max="5" width="11.5703125" customWidth="1"/>
    <col min="6" max="6" width="12.85546875" customWidth="1"/>
    <col min="7" max="7" width="11.7109375" customWidth="1"/>
    <col min="8" max="8" width="12.85546875" customWidth="1"/>
    <col min="9" max="9" width="17" customWidth="1"/>
    <col min="10" max="10" width="18.5703125" customWidth="1"/>
  </cols>
  <sheetData>
    <row r="1" spans="1:20" ht="24" thickBot="1" x14ac:dyDescent="0.3">
      <c r="A1" s="95" t="s">
        <v>94</v>
      </c>
      <c r="B1" s="96"/>
      <c r="C1" s="96"/>
      <c r="D1" s="96"/>
      <c r="E1" s="96"/>
      <c r="F1" s="96"/>
      <c r="G1" s="96"/>
      <c r="H1" s="96"/>
      <c r="I1" s="96"/>
      <c r="J1" s="96"/>
      <c r="K1" s="24"/>
      <c r="L1" s="24"/>
      <c r="M1" s="22"/>
      <c r="N1" s="22"/>
      <c r="O1" s="22"/>
      <c r="P1" s="22"/>
      <c r="Q1" s="22"/>
      <c r="R1" s="22"/>
      <c r="S1" s="22"/>
      <c r="T1" s="22"/>
    </row>
    <row r="2" spans="1:20" x14ac:dyDescent="0.25">
      <c r="A2" t="s">
        <v>97</v>
      </c>
    </row>
    <row r="4" spans="1:20" ht="15" customHeight="1" x14ac:dyDescent="0.25">
      <c r="A4" s="93" t="s">
        <v>95</v>
      </c>
      <c r="B4" s="93"/>
      <c r="C4" s="93"/>
      <c r="D4" s="93"/>
      <c r="E4" s="93"/>
      <c r="F4" s="93"/>
      <c r="G4" s="93"/>
      <c r="H4" s="93"/>
      <c r="I4" s="93"/>
      <c r="J4" s="93"/>
      <c r="K4" s="25"/>
      <c r="L4" s="25"/>
    </row>
    <row r="5" spans="1:20" x14ac:dyDescent="0.25">
      <c r="A5" s="93"/>
      <c r="B5" s="93"/>
      <c r="C5" s="93"/>
      <c r="D5" s="93"/>
      <c r="E5" s="93"/>
      <c r="F5" s="93"/>
      <c r="G5" s="93"/>
      <c r="H5" s="93"/>
      <c r="I5" s="93"/>
      <c r="J5" s="93"/>
      <c r="K5" s="25"/>
      <c r="L5" s="25"/>
    </row>
    <row r="6" spans="1:20" x14ac:dyDescent="0.25">
      <c r="A6" s="93"/>
      <c r="B6" s="93"/>
      <c r="C6" s="93"/>
      <c r="D6" s="93"/>
      <c r="E6" s="93"/>
      <c r="F6" s="93"/>
      <c r="G6" s="93"/>
      <c r="H6" s="93"/>
      <c r="I6" s="93"/>
      <c r="J6" s="93"/>
      <c r="K6" s="25"/>
      <c r="L6" s="25"/>
    </row>
    <row r="7" spans="1:20" x14ac:dyDescent="0.25">
      <c r="A7" s="94" t="s">
        <v>96</v>
      </c>
      <c r="B7" s="94"/>
      <c r="C7" s="94"/>
      <c r="D7" s="94"/>
      <c r="E7" s="94"/>
      <c r="F7" s="94"/>
      <c r="G7" s="94"/>
      <c r="H7" s="94"/>
      <c r="I7" s="94"/>
      <c r="J7" s="94"/>
      <c r="K7" s="26"/>
      <c r="L7" s="26"/>
    </row>
    <row r="8" spans="1:20" x14ac:dyDescent="0.25">
      <c r="A8" s="94"/>
      <c r="B8" s="94"/>
      <c r="C8" s="94"/>
      <c r="D8" s="94"/>
      <c r="E8" s="94"/>
      <c r="F8" s="94"/>
      <c r="G8" s="94"/>
      <c r="H8" s="94"/>
      <c r="I8" s="94"/>
      <c r="J8" s="94"/>
      <c r="K8" s="26"/>
      <c r="L8" s="26"/>
    </row>
    <row r="10" spans="1:20" ht="30" customHeight="1" thickBot="1" x14ac:dyDescent="0.3">
      <c r="A10" s="42" t="s">
        <v>100</v>
      </c>
      <c r="B10" s="43" t="s">
        <v>104</v>
      </c>
      <c r="C10" s="44" t="s">
        <v>101</v>
      </c>
      <c r="D10" s="44" t="s">
        <v>102</v>
      </c>
      <c r="E10" s="45" t="s">
        <v>103</v>
      </c>
      <c r="F10" s="55" t="s">
        <v>67</v>
      </c>
      <c r="G10" s="56" t="s">
        <v>105</v>
      </c>
      <c r="H10" s="60" t="s">
        <v>106</v>
      </c>
      <c r="I10" s="46" t="s">
        <v>107</v>
      </c>
      <c r="J10" s="47" t="s">
        <v>108</v>
      </c>
    </row>
    <row r="11" spans="1:20" x14ac:dyDescent="0.25">
      <c r="A11" s="38">
        <v>1</v>
      </c>
      <c r="B11" s="37" t="s">
        <v>71</v>
      </c>
      <c r="C11" s="37" t="s">
        <v>109</v>
      </c>
      <c r="D11" s="37">
        <v>29500</v>
      </c>
      <c r="E11" s="37">
        <v>280</v>
      </c>
      <c r="F11" s="40">
        <v>1320</v>
      </c>
      <c r="G11" s="57">
        <f t="array" ref="G11">MIN(IF('Rentabilité Prod'!G3:BP3&lt;=0,COLUMN('Rentabilité Prod'!G3:BP3),999))-6</f>
        <v>50</v>
      </c>
      <c r="H11" s="101"/>
      <c r="I11" s="37"/>
      <c r="J11" s="40"/>
    </row>
    <row r="12" spans="1:20" x14ac:dyDescent="0.25">
      <c r="A12" s="39">
        <v>2</v>
      </c>
      <c r="B12" s="37" t="s">
        <v>70</v>
      </c>
      <c r="C12" s="28" t="s">
        <v>112</v>
      </c>
      <c r="D12" s="28">
        <v>15000</v>
      </c>
      <c r="E12" s="28">
        <v>350</v>
      </c>
      <c r="F12" s="41">
        <v>2500</v>
      </c>
      <c r="G12" s="58">
        <f t="array" ref="G12">MIN(IF('Rentabilité Prod'!G4:BP4&lt;=0,COLUMN('Rentabilité Prod'!G4:BP4),999))-6</f>
        <v>25</v>
      </c>
      <c r="H12" s="101"/>
      <c r="I12" s="28"/>
      <c r="J12" s="41"/>
    </row>
    <row r="13" spans="1:20" x14ac:dyDescent="0.25">
      <c r="A13" s="39">
        <v>3</v>
      </c>
      <c r="B13" s="37" t="s">
        <v>70</v>
      </c>
      <c r="C13" s="28" t="s">
        <v>115</v>
      </c>
      <c r="D13" s="28">
        <v>1000</v>
      </c>
      <c r="E13" s="28">
        <v>280</v>
      </c>
      <c r="F13" s="41">
        <v>100</v>
      </c>
      <c r="G13" s="58">
        <f t="array" ref="G13">MIN(IF('Rentabilité Prod'!G5:BP5&lt;=0,COLUMN('Rentabilité Prod'!G5:BP5),999))-6</f>
        <v>33</v>
      </c>
      <c r="H13" s="101"/>
      <c r="I13" s="28"/>
      <c r="J13" s="41"/>
    </row>
    <row r="14" spans="1:20" x14ac:dyDescent="0.25">
      <c r="A14" s="39">
        <v>4</v>
      </c>
      <c r="B14" s="37" t="s">
        <v>71</v>
      </c>
      <c r="C14" s="28" t="s">
        <v>116</v>
      </c>
      <c r="D14" s="28">
        <v>4000</v>
      </c>
      <c r="E14" s="28">
        <v>300</v>
      </c>
      <c r="F14" s="41">
        <v>300</v>
      </c>
      <c r="G14" s="58">
        <f t="array" ref="G14">MIN(IF('Rentabilité Prod'!G6:BP6&lt;=0,COLUMN('Rentabilité Prod'!G6:BP6),999))-6</f>
        <v>39</v>
      </c>
      <c r="H14" s="101"/>
      <c r="I14" s="28"/>
      <c r="J14" s="41"/>
    </row>
    <row r="15" spans="1:20" x14ac:dyDescent="0.25">
      <c r="A15" s="39">
        <v>5</v>
      </c>
      <c r="B15" s="37" t="s">
        <v>71</v>
      </c>
      <c r="C15" s="28" t="s">
        <v>117</v>
      </c>
      <c r="D15" s="28">
        <v>25000</v>
      </c>
      <c r="E15" s="28">
        <v>320</v>
      </c>
      <c r="F15" s="41">
        <v>5000</v>
      </c>
      <c r="G15" s="58">
        <f t="array" ref="G15">MIN(IF('Rentabilité Prod'!G7:BP7&lt;=0,COLUMN('Rentabilité Prod'!G7:BP7),999))-6</f>
        <v>22</v>
      </c>
      <c r="H15" s="101"/>
      <c r="I15" s="28"/>
      <c r="J15" s="41"/>
    </row>
    <row r="16" spans="1:20" x14ac:dyDescent="0.25">
      <c r="A16" s="39">
        <v>6</v>
      </c>
      <c r="B16" s="37"/>
      <c r="C16" s="28"/>
      <c r="D16" s="28"/>
      <c r="E16" s="28"/>
      <c r="F16" s="41"/>
      <c r="G16" s="58">
        <f t="array" ref="G16">MIN(IF('Rentabilité Prod'!G8:BP8&lt;=0,COLUMN('Rentabilité Prod'!G8:BP8),999))-6</f>
        <v>1</v>
      </c>
      <c r="H16" s="101"/>
      <c r="I16" s="28"/>
      <c r="J16" s="41"/>
    </row>
    <row r="17" spans="1:20" x14ac:dyDescent="0.25">
      <c r="A17" s="48">
        <v>7</v>
      </c>
      <c r="B17" s="49"/>
      <c r="C17" s="50"/>
      <c r="D17" s="50"/>
      <c r="E17" s="50"/>
      <c r="F17" s="51"/>
      <c r="G17" s="59">
        <f t="array" ref="G17">MIN(IF('Rentabilité Prod'!G9:BP9&lt;=0,COLUMN('Rentabilité Prod'!G9:BP9),999))-6</f>
        <v>1</v>
      </c>
      <c r="H17" s="101"/>
      <c r="I17" s="50"/>
      <c r="J17" s="51"/>
    </row>
    <row r="19" spans="1:20" ht="21" x14ac:dyDescent="0.35">
      <c r="A19" s="92" t="s">
        <v>93</v>
      </c>
      <c r="B19" s="92"/>
      <c r="C19" s="92"/>
      <c r="D19" s="92"/>
      <c r="E19" s="92"/>
      <c r="F19" s="92"/>
      <c r="G19" s="92"/>
      <c r="H19" s="92"/>
      <c r="I19" s="92"/>
      <c r="J19" s="92"/>
      <c r="K19" s="23"/>
      <c r="L19" s="23"/>
      <c r="M19" s="23"/>
      <c r="N19" s="23"/>
      <c r="O19" s="23"/>
      <c r="P19" s="23"/>
      <c r="Q19" s="23"/>
      <c r="R19" s="23"/>
      <c r="S19" s="23"/>
      <c r="T19" s="23"/>
    </row>
    <row r="20" spans="1:20" ht="15" customHeight="1" x14ac:dyDescent="0.25">
      <c r="A20" s="79" t="s">
        <v>98</v>
      </c>
      <c r="B20" s="79"/>
      <c r="C20" s="79"/>
      <c r="D20" s="79"/>
      <c r="E20" s="79"/>
      <c r="F20" s="79"/>
      <c r="G20" s="79"/>
      <c r="H20" s="79"/>
      <c r="I20" s="79"/>
      <c r="J20" s="79"/>
    </row>
    <row r="21" spans="1:20" x14ac:dyDescent="0.25">
      <c r="A21" s="79"/>
      <c r="B21" s="79"/>
      <c r="C21" s="79"/>
      <c r="D21" s="79"/>
      <c r="E21" s="79"/>
      <c r="F21" s="79"/>
      <c r="G21" s="79"/>
      <c r="H21" s="79"/>
      <c r="I21" s="79"/>
      <c r="J21" s="79"/>
    </row>
    <row r="22" spans="1:20" x14ac:dyDescent="0.25">
      <c r="A22" s="79"/>
      <c r="B22" s="79"/>
      <c r="C22" s="79"/>
      <c r="D22" s="79"/>
      <c r="E22" s="79"/>
      <c r="F22" s="79"/>
      <c r="G22" s="79"/>
      <c r="H22" s="79"/>
      <c r="I22" s="79"/>
      <c r="J22" s="79"/>
    </row>
    <row r="25" spans="1:20" ht="15.75" thickBot="1" x14ac:dyDescent="0.3">
      <c r="A25" t="s">
        <v>91</v>
      </c>
      <c r="B25">
        <v>365</v>
      </c>
    </row>
    <row r="26" spans="1:20" ht="30" customHeight="1" x14ac:dyDescent="0.25">
      <c r="A26" s="76" t="s">
        <v>90</v>
      </c>
      <c r="B26" s="77"/>
      <c r="C26" s="77"/>
      <c r="D26" s="77"/>
      <c r="E26" s="33" t="s">
        <v>99</v>
      </c>
      <c r="F26" s="3"/>
    </row>
    <row r="27" spans="1:20" ht="17.25" customHeight="1" x14ac:dyDescent="0.25">
      <c r="A27" s="97" t="s">
        <v>89</v>
      </c>
      <c r="B27" s="98"/>
      <c r="C27" s="98"/>
      <c r="D27" s="29">
        <v>6762</v>
      </c>
      <c r="E27" s="34">
        <v>6762</v>
      </c>
    </row>
    <row r="28" spans="1:20" x14ac:dyDescent="0.25">
      <c r="A28" s="88" t="s">
        <v>88</v>
      </c>
      <c r="B28" s="89"/>
      <c r="C28" s="89"/>
      <c r="D28" s="30">
        <v>2.4E-2</v>
      </c>
      <c r="E28" s="36">
        <v>2.4E-2</v>
      </c>
    </row>
    <row r="29" spans="1:20" x14ac:dyDescent="0.25">
      <c r="A29" s="88" t="s">
        <v>87</v>
      </c>
      <c r="B29" s="89"/>
      <c r="C29" s="89"/>
      <c r="D29" s="31">
        <f>D27/B25</f>
        <v>18.526027397260275</v>
      </c>
      <c r="E29" s="34">
        <f>E27/B25</f>
        <v>18.526027397260275</v>
      </c>
    </row>
    <row r="30" spans="1:20" x14ac:dyDescent="0.25">
      <c r="A30" s="88" t="s">
        <v>86</v>
      </c>
      <c r="B30" s="89"/>
      <c r="C30" s="89"/>
      <c r="D30" s="29">
        <v>0.14399999999999999</v>
      </c>
      <c r="E30" s="34">
        <v>0.14399999999999999</v>
      </c>
    </row>
    <row r="31" spans="1:20" ht="15.75" thickBot="1" x14ac:dyDescent="0.3">
      <c r="A31" s="90" t="s">
        <v>85</v>
      </c>
      <c r="B31" s="91"/>
      <c r="C31" s="91"/>
      <c r="D31" s="32">
        <v>0.04</v>
      </c>
      <c r="E31" s="35">
        <v>0.04</v>
      </c>
    </row>
    <row r="32" spans="1:20" x14ac:dyDescent="0.25">
      <c r="A32" s="27"/>
      <c r="B32" s="27"/>
      <c r="C32" s="27"/>
    </row>
    <row r="33" spans="1:20" ht="21" x14ac:dyDescent="0.35">
      <c r="A33" s="92" t="s">
        <v>83</v>
      </c>
      <c r="B33" s="92"/>
      <c r="C33" s="92"/>
      <c r="D33" s="92"/>
      <c r="E33" s="92"/>
      <c r="F33" s="92"/>
      <c r="G33" s="92"/>
      <c r="H33" s="92"/>
      <c r="I33" s="92"/>
      <c r="J33" s="92"/>
      <c r="K33" s="23"/>
      <c r="L33" s="23"/>
      <c r="M33" s="23"/>
      <c r="N33" s="23"/>
      <c r="O33" s="23"/>
      <c r="P33" s="23"/>
      <c r="Q33" s="23"/>
      <c r="R33" s="23"/>
      <c r="S33" s="23"/>
      <c r="T33" s="23"/>
    </row>
    <row r="34" spans="1:20" x14ac:dyDescent="0.25">
      <c r="A34" s="78" t="s">
        <v>111</v>
      </c>
      <c r="B34" s="78"/>
      <c r="C34" s="78"/>
      <c r="D34" s="78"/>
      <c r="E34" s="78"/>
      <c r="F34" s="78"/>
      <c r="G34" s="78"/>
      <c r="H34" s="78"/>
      <c r="I34" s="78"/>
      <c r="J34" s="78"/>
    </row>
    <row r="35" spans="1:20" x14ac:dyDescent="0.25">
      <c r="A35" s="78"/>
      <c r="B35" s="78"/>
      <c r="C35" s="78"/>
      <c r="D35" s="78"/>
      <c r="E35" s="78"/>
      <c r="F35" s="78"/>
      <c r="G35" s="78"/>
      <c r="H35" s="78"/>
      <c r="I35" s="78"/>
      <c r="J35" s="78"/>
    </row>
    <row r="36" spans="1:20" x14ac:dyDescent="0.25">
      <c r="A36" s="78"/>
      <c r="B36" s="78"/>
      <c r="C36" s="78"/>
      <c r="D36" s="78"/>
      <c r="E36" s="78"/>
      <c r="F36" s="78"/>
      <c r="G36" s="78"/>
      <c r="H36" s="78"/>
      <c r="I36" s="78"/>
      <c r="J36" s="78"/>
    </row>
    <row r="37" spans="1:20" x14ac:dyDescent="0.25">
      <c r="E37" s="3"/>
    </row>
    <row r="39" spans="1:20" ht="15.75" thickBot="1" x14ac:dyDescent="0.3"/>
    <row r="40" spans="1:20" ht="30.75" thickBot="1" x14ac:dyDescent="0.3">
      <c r="A40" s="76" t="s">
        <v>90</v>
      </c>
      <c r="B40" s="77"/>
      <c r="C40" s="77"/>
      <c r="D40" s="77"/>
      <c r="E40" s="33" t="s">
        <v>99</v>
      </c>
    </row>
    <row r="41" spans="1:20" ht="30" x14ac:dyDescent="0.25">
      <c r="A41" s="86" t="s">
        <v>82</v>
      </c>
      <c r="B41" s="87"/>
      <c r="C41" s="69" t="s">
        <v>81</v>
      </c>
      <c r="D41" s="70">
        <v>8.2000000000000003E-2</v>
      </c>
      <c r="E41" s="65">
        <v>8.2000000000000003E-2</v>
      </c>
      <c r="F41" s="76" t="s">
        <v>90</v>
      </c>
      <c r="G41" s="77"/>
      <c r="H41" s="77"/>
      <c r="I41" s="33" t="s">
        <v>99</v>
      </c>
    </row>
    <row r="42" spans="1:20" x14ac:dyDescent="0.25">
      <c r="A42" s="71" t="s">
        <v>80</v>
      </c>
      <c r="B42" s="63"/>
      <c r="C42" s="72" t="s">
        <v>79</v>
      </c>
      <c r="D42" s="64">
        <v>0.12</v>
      </c>
      <c r="E42" s="65">
        <v>0.12</v>
      </c>
      <c r="F42" s="52" t="s">
        <v>75</v>
      </c>
      <c r="G42" s="63"/>
      <c r="H42" s="64">
        <v>0.3</v>
      </c>
      <c r="I42" s="65">
        <v>0.3</v>
      </c>
    </row>
    <row r="43" spans="1:20" ht="15.75" thickBot="1" x14ac:dyDescent="0.3">
      <c r="A43" s="80" t="s">
        <v>78</v>
      </c>
      <c r="B43" s="81"/>
      <c r="C43" s="54"/>
      <c r="D43" s="66">
        <v>0</v>
      </c>
      <c r="E43" s="67"/>
      <c r="F43" s="53" t="s">
        <v>73</v>
      </c>
      <c r="G43" s="54"/>
      <c r="H43" s="66">
        <v>0.7</v>
      </c>
      <c r="I43" s="67">
        <v>0.7</v>
      </c>
    </row>
    <row r="45" spans="1:20" ht="21" x14ac:dyDescent="0.35">
      <c r="A45" s="92" t="s">
        <v>77</v>
      </c>
      <c r="B45" s="92"/>
      <c r="C45" s="92"/>
      <c r="D45" s="92"/>
      <c r="E45" s="92"/>
      <c r="F45" s="92"/>
      <c r="G45" s="92"/>
      <c r="H45" s="92"/>
      <c r="I45" s="92"/>
      <c r="J45" s="92"/>
    </row>
    <row r="46" spans="1:20" x14ac:dyDescent="0.25">
      <c r="A46" s="79" t="s">
        <v>113</v>
      </c>
      <c r="B46" s="79"/>
      <c r="C46" s="79"/>
      <c r="D46" s="79"/>
      <c r="E46" s="79"/>
      <c r="F46" s="79"/>
      <c r="G46" s="79"/>
      <c r="H46" s="79"/>
      <c r="I46" s="79"/>
      <c r="J46" s="79"/>
    </row>
    <row r="47" spans="1:20" x14ac:dyDescent="0.25">
      <c r="A47" s="79"/>
      <c r="B47" s="79"/>
      <c r="C47" s="79"/>
      <c r="D47" s="79"/>
      <c r="E47" s="79"/>
      <c r="F47" s="79"/>
      <c r="G47" s="79"/>
      <c r="H47" s="79"/>
      <c r="I47" s="79"/>
      <c r="J47" s="79"/>
    </row>
    <row r="48" spans="1:20" x14ac:dyDescent="0.25">
      <c r="A48" s="79"/>
      <c r="B48" s="79"/>
      <c r="C48" s="79"/>
      <c r="D48" s="79"/>
      <c r="E48" s="79"/>
      <c r="F48" s="79"/>
      <c r="G48" s="79"/>
      <c r="H48" s="79"/>
      <c r="I48" s="79"/>
      <c r="J48" s="79"/>
    </row>
    <row r="51" spans="1:10" ht="15.75" thickBot="1" x14ac:dyDescent="0.3"/>
    <row r="52" spans="1:10" ht="30" x14ac:dyDescent="0.25">
      <c r="A52" s="76" t="s">
        <v>90</v>
      </c>
      <c r="B52" s="77"/>
      <c r="C52" s="77"/>
      <c r="D52" s="77"/>
      <c r="E52" s="33" t="s">
        <v>99</v>
      </c>
      <c r="F52" s="61" t="s">
        <v>90</v>
      </c>
      <c r="G52" s="62"/>
      <c r="H52" s="62"/>
      <c r="I52" s="33" t="s">
        <v>99</v>
      </c>
    </row>
    <row r="53" spans="1:10" x14ac:dyDescent="0.25">
      <c r="A53" s="84" t="s">
        <v>76</v>
      </c>
      <c r="B53" s="85"/>
      <c r="C53" s="63"/>
      <c r="D53" s="64">
        <v>1000</v>
      </c>
      <c r="E53" s="68" t="s">
        <v>110</v>
      </c>
      <c r="F53" s="52" t="s">
        <v>75</v>
      </c>
      <c r="G53" s="63"/>
      <c r="H53" s="64">
        <v>0.65</v>
      </c>
      <c r="I53" s="65">
        <v>0.65</v>
      </c>
    </row>
    <row r="54" spans="1:10" ht="15.75" thickBot="1" x14ac:dyDescent="0.3">
      <c r="A54" s="80" t="s">
        <v>74</v>
      </c>
      <c r="B54" s="81"/>
      <c r="C54" s="54"/>
      <c r="D54" s="66">
        <v>5000</v>
      </c>
      <c r="E54" s="67">
        <v>5000</v>
      </c>
      <c r="F54" s="53" t="s">
        <v>73</v>
      </c>
      <c r="G54" s="54"/>
      <c r="H54" s="66">
        <v>0.35</v>
      </c>
      <c r="I54" s="67">
        <v>0.35</v>
      </c>
    </row>
    <row r="57" spans="1:10" ht="21" x14ac:dyDescent="0.35">
      <c r="A57" s="92" t="s">
        <v>72</v>
      </c>
      <c r="B57" s="92"/>
      <c r="C57" s="92"/>
      <c r="D57" s="92"/>
      <c r="E57" s="92"/>
      <c r="F57" s="92"/>
      <c r="G57" s="92"/>
      <c r="H57" s="92"/>
      <c r="I57" s="92"/>
      <c r="J57" s="92"/>
    </row>
    <row r="58" spans="1:10" x14ac:dyDescent="0.25">
      <c r="A58" s="79" t="s">
        <v>114</v>
      </c>
      <c r="B58" s="79"/>
      <c r="C58" s="79"/>
      <c r="D58" s="79"/>
      <c r="E58" s="79"/>
      <c r="F58" s="79"/>
      <c r="G58" s="79"/>
      <c r="H58" s="79"/>
      <c r="I58" s="79"/>
      <c r="J58" s="79"/>
    </row>
    <row r="59" spans="1:10" x14ac:dyDescent="0.25">
      <c r="A59" s="79"/>
      <c r="B59" s="79"/>
      <c r="C59" s="79"/>
      <c r="D59" s="79"/>
      <c r="E59" s="79"/>
      <c r="F59" s="79"/>
      <c r="G59" s="79"/>
      <c r="H59" s="79"/>
      <c r="I59" s="79"/>
      <c r="J59" s="79"/>
    </row>
    <row r="60" spans="1:10" x14ac:dyDescent="0.25">
      <c r="A60" s="79"/>
      <c r="B60" s="79"/>
      <c r="C60" s="79"/>
      <c r="D60" s="79"/>
      <c r="E60" s="79"/>
      <c r="F60" s="79"/>
      <c r="G60" s="79"/>
      <c r="H60" s="79"/>
      <c r="I60" s="79"/>
      <c r="J60" s="79"/>
    </row>
    <row r="63" spans="1:10" ht="15.75" thickBot="1" x14ac:dyDescent="0.3"/>
    <row r="64" spans="1:10" ht="30" x14ac:dyDescent="0.25">
      <c r="A64" s="76" t="s">
        <v>90</v>
      </c>
      <c r="B64" s="77"/>
      <c r="C64" s="77"/>
      <c r="D64" s="77"/>
      <c r="E64" s="33" t="s">
        <v>99</v>
      </c>
    </row>
    <row r="65" spans="1:5" x14ac:dyDescent="0.25">
      <c r="A65" s="82" t="s">
        <v>2</v>
      </c>
      <c r="B65" s="83"/>
      <c r="C65" s="83"/>
      <c r="D65" s="64">
        <f>((F11/1)*D66)/100</f>
        <v>264</v>
      </c>
      <c r="E65" s="65"/>
    </row>
    <row r="66" spans="1:5" x14ac:dyDescent="0.25">
      <c r="A66" s="84" t="s">
        <v>1</v>
      </c>
      <c r="B66" s="85"/>
      <c r="C66" s="85"/>
      <c r="D66" s="64">
        <v>20</v>
      </c>
      <c r="E66" s="65"/>
    </row>
    <row r="67" spans="1:5" ht="15.75" thickBot="1" x14ac:dyDescent="0.3">
      <c r="A67" s="80" t="s">
        <v>0</v>
      </c>
      <c r="B67" s="81"/>
      <c r="C67" s="81"/>
      <c r="D67" s="66">
        <v>10000</v>
      </c>
      <c r="E67" s="67"/>
    </row>
    <row r="72" spans="1:5" x14ac:dyDescent="0.25">
      <c r="A72" t="s">
        <v>71</v>
      </c>
    </row>
    <row r="73" spans="1:5" x14ac:dyDescent="0.25">
      <c r="A73" t="s">
        <v>70</v>
      </c>
    </row>
  </sheetData>
  <mergeCells count="28">
    <mergeCell ref="A20:J22"/>
    <mergeCell ref="A4:J6"/>
    <mergeCell ref="A7:J8"/>
    <mergeCell ref="A1:J1"/>
    <mergeCell ref="A19:J19"/>
    <mergeCell ref="A29:C29"/>
    <mergeCell ref="A30:C30"/>
    <mergeCell ref="A31:C31"/>
    <mergeCell ref="A26:D26"/>
    <mergeCell ref="A45:J45"/>
    <mergeCell ref="A33:J33"/>
    <mergeCell ref="A27:C27"/>
    <mergeCell ref="A28:C28"/>
    <mergeCell ref="A65:C65"/>
    <mergeCell ref="A66:C66"/>
    <mergeCell ref="A67:C67"/>
    <mergeCell ref="A40:D40"/>
    <mergeCell ref="A52:D52"/>
    <mergeCell ref="A64:D64"/>
    <mergeCell ref="A41:B41"/>
    <mergeCell ref="A43:B43"/>
    <mergeCell ref="A53:B53"/>
    <mergeCell ref="A57:J57"/>
    <mergeCell ref="F41:H41"/>
    <mergeCell ref="A34:J36"/>
    <mergeCell ref="A46:J48"/>
    <mergeCell ref="A58:J60"/>
    <mergeCell ref="A54:B54"/>
  </mergeCells>
  <conditionalFormatting sqref="A41 C41:D41">
    <cfRule type="cellIs" dxfId="26" priority="2" operator="lessThan">
      <formula>0</formula>
    </cfRule>
  </conditionalFormatting>
  <conditionalFormatting sqref="G11:J11 H12:H17">
    <cfRule type="top10" dxfId="25" priority="1" bottom="1" rank="1"/>
  </conditionalFormatting>
  <dataValidations count="1">
    <dataValidation type="list" allowBlank="1" showInputMessage="1" showErrorMessage="1" sqref="B11:B17">
      <formula1>$A$72:$A$73</formula1>
    </dataValidation>
  </dataValidations>
  <pageMargins left="0.25" right="0.25" top="0.75" bottom="0.75" header="0.3" footer="0.3"/>
  <pageSetup paperSize="9" orientation="landscape" r:id="rId1"/>
  <tableParts count="1">
    <tablePart r:id="rId2"/>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P94"/>
  <sheetViews>
    <sheetView topLeftCell="A37" zoomScale="70" zoomScaleNormal="70" workbookViewId="0">
      <selection activeCell="G8" sqref="G8"/>
    </sheetView>
  </sheetViews>
  <sheetFormatPr baseColWidth="10" defaultRowHeight="15" x14ac:dyDescent="0.25"/>
  <cols>
    <col min="1" max="1" width="33.5703125" customWidth="1"/>
    <col min="2" max="2" width="18" customWidth="1"/>
    <col min="3" max="3" width="12.7109375" customWidth="1"/>
    <col min="4" max="4" width="15.85546875" customWidth="1"/>
    <col min="5" max="5" width="18" customWidth="1"/>
    <col min="6" max="6" width="28.5703125" customWidth="1"/>
    <col min="7" max="7" width="18.140625" customWidth="1"/>
    <col min="8" max="68" width="7.7109375" customWidth="1"/>
  </cols>
  <sheetData>
    <row r="1" spans="1:68" ht="21" x14ac:dyDescent="0.35">
      <c r="A1" s="73" t="s">
        <v>93</v>
      </c>
      <c r="B1" s="73"/>
      <c r="C1" s="73"/>
      <c r="D1" s="73"/>
      <c r="E1" s="73"/>
      <c r="F1" s="73"/>
      <c r="G1" s="73"/>
      <c r="H1" s="73"/>
      <c r="I1" s="73"/>
      <c r="J1" s="73"/>
      <c r="K1" s="73"/>
      <c r="L1" s="73"/>
      <c r="M1" s="73"/>
      <c r="N1" s="73"/>
      <c r="O1" s="73"/>
      <c r="P1" s="73"/>
      <c r="Q1" s="73"/>
      <c r="R1" s="73"/>
      <c r="S1" s="73"/>
      <c r="T1" s="73"/>
      <c r="U1" s="73"/>
      <c r="V1" s="73"/>
    </row>
    <row r="2" spans="1:68" x14ac:dyDescent="0.25">
      <c r="A2" t="s">
        <v>92</v>
      </c>
      <c r="B2" t="s">
        <v>69</v>
      </c>
      <c r="C2" t="s">
        <v>68</v>
      </c>
      <c r="D2" t="s">
        <v>67</v>
      </c>
      <c r="E2" t="s">
        <v>66</v>
      </c>
      <c r="F2" t="s">
        <v>65</v>
      </c>
      <c r="G2" t="s">
        <v>64</v>
      </c>
      <c r="H2" t="s">
        <v>63</v>
      </c>
      <c r="I2" t="s">
        <v>62</v>
      </c>
      <c r="J2" t="s">
        <v>61</v>
      </c>
      <c r="K2" t="s">
        <v>60</v>
      </c>
      <c r="L2" t="s">
        <v>59</v>
      </c>
      <c r="M2" t="s">
        <v>58</v>
      </c>
      <c r="N2" t="s">
        <v>57</v>
      </c>
      <c r="O2" t="s">
        <v>56</v>
      </c>
      <c r="P2" t="s">
        <v>55</v>
      </c>
      <c r="Q2" t="s">
        <v>54</v>
      </c>
      <c r="R2" t="s">
        <v>53</v>
      </c>
      <c r="S2" t="s">
        <v>52</v>
      </c>
      <c r="T2" t="s">
        <v>51</v>
      </c>
      <c r="U2" t="s">
        <v>50</v>
      </c>
      <c r="V2" t="s">
        <v>49</v>
      </c>
      <c r="W2" t="s">
        <v>48</v>
      </c>
      <c r="X2" t="s">
        <v>47</v>
      </c>
      <c r="Y2" t="s">
        <v>46</v>
      </c>
      <c r="Z2" t="s">
        <v>45</v>
      </c>
      <c r="AA2" t="s">
        <v>44</v>
      </c>
      <c r="AB2" t="s">
        <v>43</v>
      </c>
      <c r="AC2" t="s">
        <v>42</v>
      </c>
      <c r="AD2" t="s">
        <v>41</v>
      </c>
      <c r="AE2" t="s">
        <v>40</v>
      </c>
      <c r="AF2" t="s">
        <v>39</v>
      </c>
      <c r="AG2" t="s">
        <v>38</v>
      </c>
      <c r="AH2" t="s">
        <v>37</v>
      </c>
      <c r="AI2" t="s">
        <v>36</v>
      </c>
      <c r="AJ2" t="s">
        <v>35</v>
      </c>
      <c r="AK2" t="s">
        <v>34</v>
      </c>
      <c r="AL2" t="s">
        <v>33</v>
      </c>
      <c r="AM2" t="s">
        <v>32</v>
      </c>
      <c r="AN2" t="s">
        <v>31</v>
      </c>
      <c r="AO2" t="s">
        <v>30</v>
      </c>
      <c r="AP2" t="s">
        <v>29</v>
      </c>
      <c r="AQ2" t="s">
        <v>28</v>
      </c>
      <c r="AR2" t="s">
        <v>27</v>
      </c>
      <c r="AS2" t="s">
        <v>26</v>
      </c>
      <c r="AT2" t="s">
        <v>25</v>
      </c>
      <c r="AU2" t="s">
        <v>24</v>
      </c>
      <c r="AV2" t="s">
        <v>23</v>
      </c>
      <c r="AW2" t="s">
        <v>22</v>
      </c>
      <c r="AX2" t="s">
        <v>21</v>
      </c>
      <c r="AY2" t="s">
        <v>20</v>
      </c>
      <c r="AZ2" t="s">
        <v>19</v>
      </c>
      <c r="BA2" t="s">
        <v>18</v>
      </c>
      <c r="BB2" t="s">
        <v>17</v>
      </c>
      <c r="BC2" t="s">
        <v>16</v>
      </c>
      <c r="BD2" t="s">
        <v>15</v>
      </c>
      <c r="BE2" t="s">
        <v>14</v>
      </c>
      <c r="BF2" t="s">
        <v>13</v>
      </c>
      <c r="BG2" t="s">
        <v>12</v>
      </c>
      <c r="BH2" t="s">
        <v>11</v>
      </c>
      <c r="BI2" t="s">
        <v>10</v>
      </c>
      <c r="BJ2" t="s">
        <v>9</v>
      </c>
      <c r="BK2" t="s">
        <v>8</v>
      </c>
      <c r="BL2" t="s">
        <v>7</v>
      </c>
      <c r="BM2" t="s">
        <v>6</v>
      </c>
      <c r="BN2" t="s">
        <v>5</v>
      </c>
      <c r="BO2" t="s">
        <v>4</v>
      </c>
      <c r="BP2" t="s">
        <v>3</v>
      </c>
    </row>
    <row r="3" spans="1:68" x14ac:dyDescent="0.25">
      <c r="A3" t="str">
        <f>Données!C11</f>
        <v>Arbre à vent</v>
      </c>
      <c r="B3" s="6">
        <f>Données!D11</f>
        <v>29500</v>
      </c>
      <c r="C3" s="6">
        <f>Données!E11</f>
        <v>280</v>
      </c>
      <c r="D3" s="6">
        <f>Données!F11</f>
        <v>1320</v>
      </c>
      <c r="E3">
        <f>Tableau2[[#This Row],[Cout unitaire]]</f>
        <v>29500</v>
      </c>
      <c r="F3" s="2">
        <f t="shared" ref="F3:AK3" si="0">E3-(((F$13)-(IF((($C3*F$15)-$D3)&lt;0,0,(($C3*F$15)-$D3))+(($B$11-$C3)*F$15)))*F$16)</f>
        <v>29309.919999999998</v>
      </c>
      <c r="G3" s="2">
        <f t="shared" si="0"/>
        <v>29112.236799999999</v>
      </c>
      <c r="H3" s="2">
        <f t="shared" si="0"/>
        <v>28906.646271999998</v>
      </c>
      <c r="I3" s="2">
        <f t="shared" si="0"/>
        <v>28692.832122879998</v>
      </c>
      <c r="J3" s="2">
        <f t="shared" si="0"/>
        <v>28470.465407795196</v>
      </c>
      <c r="K3" s="2">
        <f t="shared" si="0"/>
        <v>28239.204024107003</v>
      </c>
      <c r="L3" s="2">
        <f t="shared" si="0"/>
        <v>27998.692185071282</v>
      </c>
      <c r="M3" s="2">
        <f t="shared" si="0"/>
        <v>27748.559872474132</v>
      </c>
      <c r="N3" s="2">
        <f t="shared" si="0"/>
        <v>27488.422267373098</v>
      </c>
      <c r="O3" s="2">
        <f t="shared" si="0"/>
        <v>27217.879158068023</v>
      </c>
      <c r="P3" s="2">
        <f t="shared" si="0"/>
        <v>26936.514324390744</v>
      </c>
      <c r="Q3" s="2">
        <f t="shared" si="0"/>
        <v>26643.894897366376</v>
      </c>
      <c r="R3" s="2">
        <f t="shared" si="0"/>
        <v>26339.57069326103</v>
      </c>
      <c r="S3" s="2">
        <f t="shared" si="0"/>
        <v>26023.073520991471</v>
      </c>
      <c r="T3" s="2">
        <f t="shared" si="0"/>
        <v>25693.91646183113</v>
      </c>
      <c r="U3" s="2">
        <f t="shared" si="0"/>
        <v>25351.593120304376</v>
      </c>
      <c r="V3" s="2">
        <f t="shared" si="0"/>
        <v>24995.576845116553</v>
      </c>
      <c r="W3" s="2">
        <f t="shared" si="0"/>
        <v>24625.319918921214</v>
      </c>
      <c r="X3" s="2">
        <f t="shared" si="0"/>
        <v>24240.252715678063</v>
      </c>
      <c r="Y3" s="2">
        <f t="shared" si="0"/>
        <v>23839.782824305184</v>
      </c>
      <c r="Z3" s="2">
        <f t="shared" si="0"/>
        <v>23423.294137277393</v>
      </c>
      <c r="AA3" s="2">
        <f t="shared" si="0"/>
        <v>22990.14590276849</v>
      </c>
      <c r="AB3" s="2">
        <f t="shared" si="0"/>
        <v>22539.671738879231</v>
      </c>
      <c r="AC3" s="2">
        <f t="shared" si="0"/>
        <v>22071.178608434398</v>
      </c>
      <c r="AD3" s="2">
        <f t="shared" si="0"/>
        <v>21583.945752771775</v>
      </c>
      <c r="AE3" s="2">
        <f t="shared" si="0"/>
        <v>21077.223582882645</v>
      </c>
      <c r="AF3" s="2">
        <f t="shared" si="0"/>
        <v>20550.232526197949</v>
      </c>
      <c r="AG3" s="2">
        <f t="shared" si="0"/>
        <v>20002.161827245865</v>
      </c>
      <c r="AH3" s="2">
        <f t="shared" si="0"/>
        <v>19432.168300335699</v>
      </c>
      <c r="AI3" s="2">
        <f t="shared" si="0"/>
        <v>18839.375032349126</v>
      </c>
      <c r="AJ3" s="2">
        <f t="shared" si="0"/>
        <v>18222.870033643092</v>
      </c>
      <c r="AK3" s="2">
        <f t="shared" si="0"/>
        <v>17581.704834988814</v>
      </c>
      <c r="AL3" s="2">
        <f t="shared" ref="AL3:BP3" si="1">AK3-(((AL$13)-(IF((($C3*AL$15)-$D3)&lt;0,0,(($C3*AL$15)-$D3))+(($B$11-$C3)*AL$15)))*AL$16)</f>
        <v>16914.893028388367</v>
      </c>
      <c r="AM3" s="2">
        <f t="shared" si="1"/>
        <v>16221.408749523902</v>
      </c>
      <c r="AN3" s="2">
        <f t="shared" si="1"/>
        <v>15500.185099504859</v>
      </c>
      <c r="AO3" s="2">
        <f t="shared" si="1"/>
        <v>14750.112503485054</v>
      </c>
      <c r="AP3" s="2">
        <f t="shared" si="1"/>
        <v>13970.037003624457</v>
      </c>
      <c r="AQ3" s="2">
        <f t="shared" si="1"/>
        <v>13158.758483769436</v>
      </c>
      <c r="AR3" s="2">
        <f t="shared" si="1"/>
        <v>12315.028823120214</v>
      </c>
      <c r="AS3" s="2">
        <f t="shared" si="1"/>
        <v>11437.549976045022</v>
      </c>
      <c r="AT3" s="2">
        <f t="shared" si="1"/>
        <v>10524.971975086823</v>
      </c>
      <c r="AU3" s="2">
        <f t="shared" si="1"/>
        <v>9575.8908540902958</v>
      </c>
      <c r="AV3" s="2">
        <f t="shared" si="1"/>
        <v>8588.8464882539083</v>
      </c>
      <c r="AW3" s="2">
        <f t="shared" si="1"/>
        <v>7562.3203477840652</v>
      </c>
      <c r="AX3" s="2">
        <f t="shared" si="1"/>
        <v>6494.733161695428</v>
      </c>
      <c r="AY3" s="2">
        <f t="shared" si="1"/>
        <v>5384.4424881632458</v>
      </c>
      <c r="AZ3" s="2">
        <f t="shared" si="1"/>
        <v>4229.7401876897766</v>
      </c>
      <c r="BA3" s="2">
        <f t="shared" si="1"/>
        <v>3028.8497951973682</v>
      </c>
      <c r="BB3" s="2">
        <f t="shared" si="1"/>
        <v>1779.9237870052632</v>
      </c>
      <c r="BC3" s="2">
        <f t="shared" si="1"/>
        <v>481.04073848547409</v>
      </c>
      <c r="BD3" s="2">
        <f t="shared" si="1"/>
        <v>-869.79763197510306</v>
      </c>
      <c r="BE3" s="2">
        <f t="shared" si="1"/>
        <v>-2274.6695372541108</v>
      </c>
      <c r="BF3" s="2">
        <f t="shared" si="1"/>
        <v>-3735.7363187442788</v>
      </c>
      <c r="BG3" s="2">
        <f t="shared" si="1"/>
        <v>-5255.2457714940538</v>
      </c>
      <c r="BH3" s="2">
        <f t="shared" si="1"/>
        <v>-6835.5356023538152</v>
      </c>
      <c r="BI3" s="2">
        <f t="shared" si="1"/>
        <v>-8479.0370264479679</v>
      </c>
      <c r="BJ3" s="2">
        <f t="shared" si="1"/>
        <v>-10188.278507505891</v>
      </c>
      <c r="BK3" s="2">
        <f t="shared" si="1"/>
        <v>-11965.889647806122</v>
      </c>
      <c r="BL3" s="2">
        <f t="shared" si="1"/>
        <v>-13814.605233718366</v>
      </c>
      <c r="BM3" s="2">
        <f t="shared" si="1"/>
        <v>-15737.269443067094</v>
      </c>
      <c r="BN3" s="2">
        <f t="shared" si="1"/>
        <v>-17736.840220789778</v>
      </c>
      <c r="BO3" s="2">
        <f t="shared" si="1"/>
        <v>-19816.393829621367</v>
      </c>
      <c r="BP3" s="2">
        <f t="shared" si="1"/>
        <v>-21979.129582806221</v>
      </c>
    </row>
    <row r="4" spans="1:68" x14ac:dyDescent="0.25">
      <c r="A4" t="str">
        <f>Données!C12</f>
        <v>smart flower</v>
      </c>
      <c r="B4" s="6">
        <f>Données!D12</f>
        <v>15000</v>
      </c>
      <c r="C4" s="6">
        <f>Données!E12</f>
        <v>350</v>
      </c>
      <c r="D4" s="6">
        <f>Données!F12</f>
        <v>2500</v>
      </c>
      <c r="E4">
        <f>Tableau2[[#This Row],[Cout unitaire]]</f>
        <v>15000</v>
      </c>
      <c r="F4" s="2">
        <f t="shared" ref="F4:AK4" si="2">E4-(((F$13)-(IF((($C4*F$15)-$D4)&lt;0,0,(($C4*F$15)-$D4))+(($B$11-$C4)*F$15)))*F$16)</f>
        <v>14640</v>
      </c>
      <c r="G4" s="2">
        <f t="shared" si="2"/>
        <v>14265.6</v>
      </c>
      <c r="H4" s="2">
        <f t="shared" si="2"/>
        <v>13876.224</v>
      </c>
      <c r="I4" s="2">
        <f t="shared" si="2"/>
        <v>13471.27296</v>
      </c>
      <c r="J4" s="2">
        <f t="shared" si="2"/>
        <v>13050.1238784</v>
      </c>
      <c r="K4" s="2">
        <f t="shared" si="2"/>
        <v>12612.128833536</v>
      </c>
      <c r="L4" s="2">
        <f t="shared" si="2"/>
        <v>12156.613986877441</v>
      </c>
      <c r="M4" s="2">
        <f t="shared" si="2"/>
        <v>11682.878546352538</v>
      </c>
      <c r="N4" s="2">
        <f t="shared" si="2"/>
        <v>11190.19368820664</v>
      </c>
      <c r="O4" s="2">
        <f t="shared" si="2"/>
        <v>10677.801435734906</v>
      </c>
      <c r="P4" s="2">
        <f t="shared" si="2"/>
        <v>10144.913493164302</v>
      </c>
      <c r="Q4" s="2">
        <f t="shared" si="2"/>
        <v>9590.7100328908746</v>
      </c>
      <c r="R4" s="2">
        <f t="shared" si="2"/>
        <v>9014.3384342065092</v>
      </c>
      <c r="S4" s="2">
        <f t="shared" si="2"/>
        <v>8414.9119715747693</v>
      </c>
      <c r="T4" s="2">
        <f t="shared" si="2"/>
        <v>7791.5084504377601</v>
      </c>
      <c r="U4" s="2">
        <f t="shared" si="2"/>
        <v>7143.1687884552703</v>
      </c>
      <c r="V4" s="2">
        <f t="shared" si="2"/>
        <v>6468.8955399934812</v>
      </c>
      <c r="W4" s="2">
        <f t="shared" si="2"/>
        <v>5767.6513615932199</v>
      </c>
      <c r="X4" s="2">
        <f t="shared" si="2"/>
        <v>5038.3574160569488</v>
      </c>
      <c r="Y4" s="2">
        <f t="shared" si="2"/>
        <v>4279.8917126992264</v>
      </c>
      <c r="Z4" s="2">
        <f t="shared" si="2"/>
        <v>3491.087381207195</v>
      </c>
      <c r="AA4" s="2">
        <f t="shared" si="2"/>
        <v>2670.7308764554828</v>
      </c>
      <c r="AB4" s="2">
        <f t="shared" si="2"/>
        <v>1817.5601115137019</v>
      </c>
      <c r="AC4" s="2">
        <f t="shared" si="2"/>
        <v>930.26251597424994</v>
      </c>
      <c r="AD4" s="2">
        <f t="shared" si="2"/>
        <v>7.4730166132197837</v>
      </c>
      <c r="AE4" s="2">
        <f t="shared" si="2"/>
        <v>-952.2280627222508</v>
      </c>
      <c r="AF4" s="2">
        <f t="shared" si="2"/>
        <v>-1950.3171852311411</v>
      </c>
      <c r="AG4" s="2">
        <f t="shared" si="2"/>
        <v>-2988.3298726403873</v>
      </c>
      <c r="AH4" s="2">
        <f t="shared" si="2"/>
        <v>-4067.8630675460026</v>
      </c>
      <c r="AI4" s="2">
        <f t="shared" si="2"/>
        <v>-5190.5775902478426</v>
      </c>
      <c r="AJ4" s="2">
        <f t="shared" si="2"/>
        <v>-6358.2006938577579</v>
      </c>
      <c r="AK4" s="2">
        <f t="shared" si="2"/>
        <v>-7572.5287216120687</v>
      </c>
      <c r="AL4" s="2">
        <f t="shared" ref="AL4:BP4" si="3">AK4-(((AL$13)-(IF((($C4*AL$15)-$D4)&lt;0,0,(($C4*AL$15)-$D4))+(($B$11-$C4)*AL$15)))*AL$16)</f>
        <v>-8835.4298704765533</v>
      </c>
      <c r="AM4" s="2">
        <f t="shared" si="3"/>
        <v>-10148.847065295615</v>
      </c>
      <c r="AN4" s="2">
        <f t="shared" si="3"/>
        <v>-11514.800947907441</v>
      </c>
      <c r="AO4" s="2">
        <f t="shared" si="3"/>
        <v>-12935.392985823739</v>
      </c>
      <c r="AP4" s="2">
        <f t="shared" si="3"/>
        <v>-14412.808705256688</v>
      </c>
      <c r="AQ4" s="2">
        <f t="shared" si="3"/>
        <v>-15949.321053466956</v>
      </c>
      <c r="AR4" s="2">
        <f t="shared" si="3"/>
        <v>-17547.293895605635</v>
      </c>
      <c r="AS4" s="2">
        <f t="shared" si="3"/>
        <v>-19209.185651429863</v>
      </c>
      <c r="AT4" s="2">
        <f t="shared" si="3"/>
        <v>-20937.55307748706</v>
      </c>
      <c r="AU4" s="2">
        <f t="shared" si="3"/>
        <v>-22735.055200586543</v>
      </c>
      <c r="AV4" s="2">
        <f t="shared" si="3"/>
        <v>-24604.457408610007</v>
      </c>
      <c r="AW4" s="2">
        <f t="shared" si="3"/>
        <v>-26548.635704954409</v>
      </c>
      <c r="AX4" s="2">
        <f t="shared" si="3"/>
        <v>-28570.581133152584</v>
      </c>
      <c r="AY4" s="2">
        <f t="shared" si="3"/>
        <v>-30673.404378478685</v>
      </c>
      <c r="AZ4" s="2">
        <f t="shared" si="3"/>
        <v>-32860.340553617832</v>
      </c>
      <c r="BA4" s="2">
        <f t="shared" si="3"/>
        <v>-35134.754175762544</v>
      </c>
      <c r="BB4" s="2">
        <f t="shared" si="3"/>
        <v>-37500.14434279305</v>
      </c>
      <c r="BC4" s="2">
        <f t="shared" si="3"/>
        <v>-39960.150116504774</v>
      </c>
      <c r="BD4" s="2">
        <f t="shared" si="3"/>
        <v>-42518.556121164962</v>
      </c>
      <c r="BE4" s="2">
        <f t="shared" si="3"/>
        <v>-45179.298366011557</v>
      </c>
      <c r="BF4" s="2">
        <f t="shared" si="3"/>
        <v>-47946.470300652021</v>
      </c>
      <c r="BG4" s="2">
        <f t="shared" si="3"/>
        <v>-50824.329112678104</v>
      </c>
      <c r="BH4" s="2">
        <f t="shared" si="3"/>
        <v>-53817.302277185227</v>
      </c>
      <c r="BI4" s="2">
        <f t="shared" si="3"/>
        <v>-56929.994368272637</v>
      </c>
      <c r="BJ4" s="2">
        <f t="shared" si="3"/>
        <v>-60167.194143003544</v>
      </c>
      <c r="BK4" s="2">
        <f t="shared" si="3"/>
        <v>-63533.881908723684</v>
      </c>
      <c r="BL4" s="2">
        <f t="shared" si="3"/>
        <v>-67035.237185072634</v>
      </c>
      <c r="BM4" s="2">
        <f t="shared" si="3"/>
        <v>-70676.646672475545</v>
      </c>
      <c r="BN4" s="2">
        <f t="shared" si="3"/>
        <v>-74463.712539374566</v>
      </c>
      <c r="BO4" s="2">
        <f t="shared" si="3"/>
        <v>-78402.261040949554</v>
      </c>
      <c r="BP4" s="2">
        <f t="shared" si="3"/>
        <v>-82498.351482587532</v>
      </c>
    </row>
    <row r="5" spans="1:68" x14ac:dyDescent="0.25">
      <c r="A5" t="str">
        <f>Données!C13</f>
        <v>tuiles solaires</v>
      </c>
      <c r="B5" s="6">
        <f>Données!D13</f>
        <v>1000</v>
      </c>
      <c r="C5" s="6">
        <f>Données!E13</f>
        <v>280</v>
      </c>
      <c r="D5" s="6">
        <f>Données!F13</f>
        <v>100</v>
      </c>
      <c r="E5">
        <f>Tableau2[[#This Row],[Cout unitaire]]</f>
        <v>1000</v>
      </c>
      <c r="F5" s="2">
        <f t="shared" ref="F5:AK5" si="4">E5-(((F$13)-(IF((($C5*F$15)-$D5)&lt;0,0,(($C5*F$15)-$D5))+(($B$11-$C5)*F$15)))*F$16)</f>
        <v>985.6</v>
      </c>
      <c r="G5" s="2">
        <f t="shared" si="4"/>
        <v>970.62400000000002</v>
      </c>
      <c r="H5" s="2">
        <f t="shared" si="4"/>
        <v>955.04896000000008</v>
      </c>
      <c r="I5" s="2">
        <f t="shared" si="4"/>
        <v>938.85091840000007</v>
      </c>
      <c r="J5" s="2">
        <f t="shared" si="4"/>
        <v>922.00495513600004</v>
      </c>
      <c r="K5" s="2">
        <f t="shared" si="4"/>
        <v>904.48515334144008</v>
      </c>
      <c r="L5" s="2">
        <f t="shared" si="4"/>
        <v>886.26455947509771</v>
      </c>
      <c r="M5" s="2">
        <f t="shared" si="4"/>
        <v>867.3151418541014</v>
      </c>
      <c r="N5" s="2">
        <f t="shared" si="4"/>
        <v>847.60774752826546</v>
      </c>
      <c r="O5" s="2">
        <f t="shared" si="4"/>
        <v>827.11205742939615</v>
      </c>
      <c r="P5" s="2">
        <f t="shared" si="4"/>
        <v>805.79653972657195</v>
      </c>
      <c r="Q5" s="2">
        <f t="shared" si="4"/>
        <v>783.62840131563485</v>
      </c>
      <c r="R5" s="2">
        <f t="shared" si="4"/>
        <v>760.57353736826019</v>
      </c>
      <c r="S5" s="2">
        <f t="shared" si="4"/>
        <v>736.59647886299058</v>
      </c>
      <c r="T5" s="2">
        <f t="shared" si="4"/>
        <v>711.66033801751018</v>
      </c>
      <c r="U5" s="2">
        <f t="shared" si="4"/>
        <v>685.72675153821058</v>
      </c>
      <c r="V5" s="2">
        <f t="shared" si="4"/>
        <v>658.75582159973897</v>
      </c>
      <c r="W5" s="2">
        <f t="shared" si="4"/>
        <v>630.70605446372804</v>
      </c>
      <c r="X5" s="2">
        <f t="shared" si="4"/>
        <v>601.53429664227724</v>
      </c>
      <c r="Y5" s="2">
        <f t="shared" si="4"/>
        <v>571.19566850796832</v>
      </c>
      <c r="Z5" s="2">
        <f t="shared" si="4"/>
        <v>539.64349524828708</v>
      </c>
      <c r="AA5" s="2">
        <f t="shared" si="4"/>
        <v>506.82923505821861</v>
      </c>
      <c r="AB5" s="2">
        <f t="shared" si="4"/>
        <v>472.70240446054737</v>
      </c>
      <c r="AC5" s="2">
        <f t="shared" si="4"/>
        <v>437.21050063896865</v>
      </c>
      <c r="AD5" s="2">
        <f t="shared" si="4"/>
        <v>400.29892066452743</v>
      </c>
      <c r="AE5" s="2">
        <f t="shared" si="4"/>
        <v>361.91087749110858</v>
      </c>
      <c r="AF5" s="2">
        <f t="shared" si="4"/>
        <v>321.98731259075225</v>
      </c>
      <c r="AG5" s="2">
        <f t="shared" si="4"/>
        <v>280.4668050943817</v>
      </c>
      <c r="AH5" s="2">
        <f t="shared" si="4"/>
        <v>237.28547729815708</v>
      </c>
      <c r="AI5" s="2">
        <f t="shared" si="4"/>
        <v>192.37689639008346</v>
      </c>
      <c r="AJ5" s="2">
        <f t="shared" si="4"/>
        <v>145.6719722456869</v>
      </c>
      <c r="AK5" s="2">
        <f t="shared" si="4"/>
        <v>97.098851135513598</v>
      </c>
      <c r="AL5" s="2">
        <f t="shared" ref="AL5:BP5" si="5">AK5-(((AL$13)-(IF((($C5*AL$15)-$D5)&lt;0,0,(($C5*AL$15)-$D5))+(($B$11-$C5)*AL$15)))*AL$16)</f>
        <v>46.582805180933363</v>
      </c>
      <c r="AM5" s="2">
        <f t="shared" si="5"/>
        <v>-5.9538826118291155</v>
      </c>
      <c r="AN5" s="2">
        <f t="shared" si="5"/>
        <v>-60.592037916302097</v>
      </c>
      <c r="AO5" s="2">
        <f t="shared" si="5"/>
        <v>-117.41571943295401</v>
      </c>
      <c r="AP5" s="2">
        <f t="shared" si="5"/>
        <v>-176.51234821027199</v>
      </c>
      <c r="AQ5" s="2">
        <f t="shared" si="5"/>
        <v>-237.97284213868269</v>
      </c>
      <c r="AR5" s="2">
        <f t="shared" si="5"/>
        <v>-301.89175582422985</v>
      </c>
      <c r="AS5" s="2">
        <f t="shared" si="5"/>
        <v>-368.36742605719888</v>
      </c>
      <c r="AT5" s="2">
        <f t="shared" si="5"/>
        <v>-437.50212309948665</v>
      </c>
      <c r="AU5" s="2">
        <f t="shared" si="5"/>
        <v>-509.40220802346596</v>
      </c>
      <c r="AV5" s="2">
        <f t="shared" si="5"/>
        <v>-584.17829634440443</v>
      </c>
      <c r="AW5" s="2">
        <f t="shared" si="5"/>
        <v>-661.94542819818048</v>
      </c>
      <c r="AX5" s="2">
        <f t="shared" si="5"/>
        <v>-742.82324532610755</v>
      </c>
      <c r="AY5" s="2">
        <f t="shared" si="5"/>
        <v>-826.93617513915171</v>
      </c>
      <c r="AZ5" s="2">
        <f t="shared" si="5"/>
        <v>-914.41362214471758</v>
      </c>
      <c r="BA5" s="2">
        <f t="shared" si="5"/>
        <v>-1005.3901670305061</v>
      </c>
      <c r="BB5" s="2">
        <f t="shared" si="5"/>
        <v>-1100.0057737117261</v>
      </c>
      <c r="BC5" s="2">
        <f t="shared" si="5"/>
        <v>-1198.4060046601949</v>
      </c>
      <c r="BD5" s="2">
        <f t="shared" si="5"/>
        <v>-1300.7422448465989</v>
      </c>
      <c r="BE5" s="2">
        <f t="shared" si="5"/>
        <v>-1407.1719346404666</v>
      </c>
      <c r="BF5" s="2">
        <f t="shared" si="5"/>
        <v>-1517.858812026089</v>
      </c>
      <c r="BG5" s="2">
        <f t="shared" si="5"/>
        <v>-1632.9731645071365</v>
      </c>
      <c r="BH5" s="2">
        <f t="shared" si="5"/>
        <v>-1752.6920910874214</v>
      </c>
      <c r="BI5" s="2">
        <f t="shared" si="5"/>
        <v>-1877.1997747309179</v>
      </c>
      <c r="BJ5" s="2">
        <f t="shared" si="5"/>
        <v>-2006.6877657201587</v>
      </c>
      <c r="BK5" s="2">
        <f t="shared" si="5"/>
        <v>-2141.3552763489597</v>
      </c>
      <c r="BL5" s="2">
        <f t="shared" si="5"/>
        <v>-2281.4094874029174</v>
      </c>
      <c r="BM5" s="2">
        <f t="shared" si="5"/>
        <v>-2427.0658668990282</v>
      </c>
      <c r="BN5" s="2">
        <f t="shared" si="5"/>
        <v>-2578.5485015749891</v>
      </c>
      <c r="BO5" s="2">
        <f t="shared" si="5"/>
        <v>-2736.0904416379885</v>
      </c>
      <c r="BP5" s="2">
        <f t="shared" si="5"/>
        <v>-2899.9340593035076</v>
      </c>
    </row>
    <row r="6" spans="1:68" x14ac:dyDescent="0.25">
      <c r="A6" t="str">
        <f>Données!C14</f>
        <v>micro éolien</v>
      </c>
      <c r="B6" s="6">
        <f>Données!D14</f>
        <v>4000</v>
      </c>
      <c r="C6" s="6">
        <f>Données!E14</f>
        <v>300</v>
      </c>
      <c r="D6" s="6">
        <f>Données!F14</f>
        <v>300</v>
      </c>
      <c r="E6">
        <f>Tableau2[[#This Row],[Cout unitaire]]</f>
        <v>4000</v>
      </c>
      <c r="F6" s="2">
        <f t="shared" ref="F6:AK6" si="6">E6-(((F$13)-(IF((($C6*F$15)-$D6)&lt;0,0,(($C6*F$15)-$D6))+(($B$11-$C6)*F$15)))*F$16)</f>
        <v>3956.8</v>
      </c>
      <c r="G6" s="2">
        <f t="shared" si="6"/>
        <v>3911.8720000000003</v>
      </c>
      <c r="H6" s="2">
        <f t="shared" si="6"/>
        <v>3865.1468800000002</v>
      </c>
      <c r="I6" s="2">
        <f t="shared" si="6"/>
        <v>3816.5527552000003</v>
      </c>
      <c r="J6" s="2">
        <f t="shared" si="6"/>
        <v>3766.0148654080003</v>
      </c>
      <c r="K6" s="2">
        <f t="shared" si="6"/>
        <v>3713.4554600243205</v>
      </c>
      <c r="L6" s="2">
        <f t="shared" si="6"/>
        <v>3658.7936784252934</v>
      </c>
      <c r="M6" s="2">
        <f t="shared" si="6"/>
        <v>3601.945425562305</v>
      </c>
      <c r="N6" s="2">
        <f t="shared" si="6"/>
        <v>3542.8232425847973</v>
      </c>
      <c r="O6" s="2">
        <f t="shared" si="6"/>
        <v>3481.3361722881896</v>
      </c>
      <c r="P6" s="2">
        <f t="shared" si="6"/>
        <v>3417.3896191797171</v>
      </c>
      <c r="Q6" s="2">
        <f t="shared" si="6"/>
        <v>3350.8852039469057</v>
      </c>
      <c r="R6" s="2">
        <f t="shared" si="6"/>
        <v>3281.720612104782</v>
      </c>
      <c r="S6" s="2">
        <f t="shared" si="6"/>
        <v>3209.7894365889733</v>
      </c>
      <c r="T6" s="2">
        <f t="shared" si="6"/>
        <v>3134.9810140525324</v>
      </c>
      <c r="U6" s="2">
        <f t="shared" si="6"/>
        <v>3057.1802546146341</v>
      </c>
      <c r="V6" s="2">
        <f t="shared" si="6"/>
        <v>2976.2674647992194</v>
      </c>
      <c r="W6" s="2">
        <f t="shared" si="6"/>
        <v>2892.1181633911874</v>
      </c>
      <c r="X6" s="2">
        <f t="shared" si="6"/>
        <v>2804.6028899268349</v>
      </c>
      <c r="Y6" s="2">
        <f t="shared" si="6"/>
        <v>2713.5870055239084</v>
      </c>
      <c r="Z6" s="2">
        <f t="shared" si="6"/>
        <v>2618.9304857448647</v>
      </c>
      <c r="AA6" s="2">
        <f t="shared" si="6"/>
        <v>2520.4877051746594</v>
      </c>
      <c r="AB6" s="2">
        <f t="shared" si="6"/>
        <v>2418.1072133816456</v>
      </c>
      <c r="AC6" s="2">
        <f t="shared" si="6"/>
        <v>2311.6315019169106</v>
      </c>
      <c r="AD6" s="2">
        <f t="shared" si="6"/>
        <v>2200.896761993587</v>
      </c>
      <c r="AE6" s="2">
        <f t="shared" si="6"/>
        <v>2085.7326324733313</v>
      </c>
      <c r="AF6" s="2">
        <f t="shared" si="6"/>
        <v>1965.9619377722645</v>
      </c>
      <c r="AG6" s="2">
        <f t="shared" si="6"/>
        <v>1841.4004152831542</v>
      </c>
      <c r="AH6" s="2">
        <f t="shared" si="6"/>
        <v>1711.8564318944802</v>
      </c>
      <c r="AI6" s="2">
        <f t="shared" si="6"/>
        <v>1577.1306891702593</v>
      </c>
      <c r="AJ6" s="2">
        <f t="shared" si="6"/>
        <v>1437.0159167370696</v>
      </c>
      <c r="AK6" s="2">
        <f t="shared" si="6"/>
        <v>1291.2965534065515</v>
      </c>
      <c r="AL6" s="2">
        <f t="shared" ref="AL6:BP6" si="7">AK6-(((AL$13)-(IF((($C6*AL$15)-$D6)&lt;0,0,(($C6*AL$15)-$D6))+(($B$11-$C6)*AL$15)))*AL$16)</f>
        <v>1139.7484155428135</v>
      </c>
      <c r="AM6" s="2">
        <f t="shared" si="7"/>
        <v>982.13835216452605</v>
      </c>
      <c r="AN6" s="2">
        <f t="shared" si="7"/>
        <v>818.22388625110614</v>
      </c>
      <c r="AO6" s="2">
        <f t="shared" si="7"/>
        <v>647.75284170115037</v>
      </c>
      <c r="AP6" s="2">
        <f t="shared" si="7"/>
        <v>470.46295536919644</v>
      </c>
      <c r="AQ6" s="2">
        <f t="shared" si="7"/>
        <v>286.08147358396434</v>
      </c>
      <c r="AR6" s="2">
        <f t="shared" si="7"/>
        <v>94.324732527324102</v>
      </c>
      <c r="AS6" s="2">
        <f t="shared" si="7"/>
        <v>-105.10227817158295</v>
      </c>
      <c r="AT6" s="2">
        <f t="shared" si="7"/>
        <v>-312.50636929844632</v>
      </c>
      <c r="AU6" s="2">
        <f t="shared" si="7"/>
        <v>-528.20662407038424</v>
      </c>
      <c r="AV6" s="2">
        <f t="shared" si="7"/>
        <v>-752.53488903319965</v>
      </c>
      <c r="AW6" s="2">
        <f t="shared" si="7"/>
        <v>-985.83628459452768</v>
      </c>
      <c r="AX6" s="2">
        <f t="shared" si="7"/>
        <v>-1228.4697359783088</v>
      </c>
      <c r="AY6" s="2">
        <f t="shared" si="7"/>
        <v>-1480.808525417438</v>
      </c>
      <c r="AZ6" s="2">
        <f t="shared" si="7"/>
        <v>-1743.2408664341356</v>
      </c>
      <c r="BA6" s="2">
        <f t="shared" si="7"/>
        <v>-2016.1705010915011</v>
      </c>
      <c r="BB6" s="2">
        <f t="shared" si="7"/>
        <v>-2300.0173211351648</v>
      </c>
      <c r="BC6" s="2">
        <f t="shared" si="7"/>
        <v>-2595.2180139805714</v>
      </c>
      <c r="BD6" s="2">
        <f t="shared" si="7"/>
        <v>-2902.2267345397904</v>
      </c>
      <c r="BE6" s="2">
        <f t="shared" si="7"/>
        <v>-3221.515803921382</v>
      </c>
      <c r="BF6" s="2">
        <f t="shared" si="7"/>
        <v>-3553.5764360782377</v>
      </c>
      <c r="BG6" s="2">
        <f t="shared" si="7"/>
        <v>-3898.9194935213673</v>
      </c>
      <c r="BH6" s="2">
        <f t="shared" si="7"/>
        <v>-4258.0762732622261</v>
      </c>
      <c r="BI6" s="2">
        <f t="shared" si="7"/>
        <v>-4631.5993241927154</v>
      </c>
      <c r="BJ6" s="2">
        <f t="shared" si="7"/>
        <v>-5020.0632971604291</v>
      </c>
      <c r="BK6" s="2">
        <f t="shared" si="7"/>
        <v>-5424.0658290468409</v>
      </c>
      <c r="BL6" s="2">
        <f t="shared" si="7"/>
        <v>-5844.2284622087145</v>
      </c>
      <c r="BM6" s="2">
        <f t="shared" si="7"/>
        <v>-6281.1976006970635</v>
      </c>
      <c r="BN6" s="2">
        <f t="shared" si="7"/>
        <v>-6735.6455047249465</v>
      </c>
      <c r="BO6" s="2">
        <f t="shared" si="7"/>
        <v>-7208.2713249139442</v>
      </c>
      <c r="BP6" s="2">
        <f t="shared" si="7"/>
        <v>-7699.8021779105075</v>
      </c>
    </row>
    <row r="7" spans="1:68" x14ac:dyDescent="0.25">
      <c r="A7" t="str">
        <f>Données!C15</f>
        <v>eolien</v>
      </c>
      <c r="B7" s="6">
        <f>Données!D15</f>
        <v>25000</v>
      </c>
      <c r="C7" s="6">
        <f>Données!E15</f>
        <v>320</v>
      </c>
      <c r="D7" s="6">
        <f>Données!F15</f>
        <v>5000</v>
      </c>
      <c r="E7">
        <f>Tableau2[[#This Row],[Cout unitaire]]</f>
        <v>25000</v>
      </c>
      <c r="F7" s="2">
        <f t="shared" ref="F7:AK7" si="8">E7-(((F$13)-(IF((($C7*F$15)-$D7)&lt;0,0,(($C7*F$15)-$D7))+(($B$11-$C7)*F$15)))*F$16)</f>
        <v>24280</v>
      </c>
      <c r="G7" s="2">
        <f t="shared" si="8"/>
        <v>23531.200000000001</v>
      </c>
      <c r="H7" s="2">
        <f t="shared" si="8"/>
        <v>22752.448</v>
      </c>
      <c r="I7" s="2">
        <f t="shared" si="8"/>
        <v>21942.54592</v>
      </c>
      <c r="J7" s="2">
        <f t="shared" si="8"/>
        <v>21100.247756799999</v>
      </c>
      <c r="K7" s="2">
        <f t="shared" si="8"/>
        <v>20224.257667072001</v>
      </c>
      <c r="L7" s="2">
        <f t="shared" si="8"/>
        <v>19313.227973754882</v>
      </c>
      <c r="M7" s="2">
        <f t="shared" si="8"/>
        <v>18365.757092705077</v>
      </c>
      <c r="N7" s="2">
        <f t="shared" si="8"/>
        <v>17380.38737641328</v>
      </c>
      <c r="O7" s="2">
        <f t="shared" si="8"/>
        <v>16355.602871469811</v>
      </c>
      <c r="P7" s="2">
        <f t="shared" si="8"/>
        <v>15289.826986328604</v>
      </c>
      <c r="Q7" s="2">
        <f t="shared" si="8"/>
        <v>14181.420065781749</v>
      </c>
      <c r="R7" s="2">
        <f t="shared" si="8"/>
        <v>13028.676868413018</v>
      </c>
      <c r="S7" s="2">
        <f t="shared" si="8"/>
        <v>11829.823943149539</v>
      </c>
      <c r="T7" s="2">
        <f t="shared" si="8"/>
        <v>10583.01690087552</v>
      </c>
      <c r="U7" s="2">
        <f t="shared" si="8"/>
        <v>9286.3375769105405</v>
      </c>
      <c r="V7" s="2">
        <f t="shared" si="8"/>
        <v>7937.7910799869624</v>
      </c>
      <c r="W7" s="2">
        <f t="shared" si="8"/>
        <v>6535.3027231864407</v>
      </c>
      <c r="X7" s="2">
        <f t="shared" si="8"/>
        <v>5076.7148321138984</v>
      </c>
      <c r="Y7" s="2">
        <f t="shared" si="8"/>
        <v>3559.7834253984538</v>
      </c>
      <c r="Z7" s="2">
        <f t="shared" si="8"/>
        <v>1982.1747624143918</v>
      </c>
      <c r="AA7" s="2">
        <f t="shared" si="8"/>
        <v>341.46175291096733</v>
      </c>
      <c r="AB7" s="2">
        <f t="shared" si="8"/>
        <v>-1364.8797769725945</v>
      </c>
      <c r="AC7" s="2">
        <f t="shared" si="8"/>
        <v>-3139.4749680514988</v>
      </c>
      <c r="AD7" s="2">
        <f t="shared" si="8"/>
        <v>-4985.0539667735593</v>
      </c>
      <c r="AE7" s="2">
        <f t="shared" si="8"/>
        <v>-6904.4561254445016</v>
      </c>
      <c r="AF7" s="2">
        <f t="shared" si="8"/>
        <v>-8900.6343704622814</v>
      </c>
      <c r="AG7" s="2">
        <f t="shared" si="8"/>
        <v>-10976.659745280773</v>
      </c>
      <c r="AH7" s="2">
        <f t="shared" si="8"/>
        <v>-13135.726135092003</v>
      </c>
      <c r="AI7" s="2">
        <f t="shared" si="8"/>
        <v>-15381.155180495683</v>
      </c>
      <c r="AJ7" s="2">
        <f t="shared" si="8"/>
        <v>-17716.401387715512</v>
      </c>
      <c r="AK7" s="2">
        <f t="shared" si="8"/>
        <v>-20145.057443224134</v>
      </c>
      <c r="AL7" s="2">
        <f t="shared" ref="AL7:BP7" si="9">AK7-(((AL$13)-(IF((($C7*AL$15)-$D7)&lt;0,0,(($C7*AL$15)-$D7))+(($B$11-$C7)*AL$15)))*AL$16)</f>
        <v>-22670.859740953099</v>
      </c>
      <c r="AM7" s="2">
        <f t="shared" si="9"/>
        <v>-25297.694130591222</v>
      </c>
      <c r="AN7" s="2">
        <f t="shared" si="9"/>
        <v>-28029.601895814871</v>
      </c>
      <c r="AO7" s="2">
        <f t="shared" si="9"/>
        <v>-30870.785971647467</v>
      </c>
      <c r="AP7" s="2">
        <f t="shared" si="9"/>
        <v>-33825.617410513369</v>
      </c>
      <c r="AQ7" s="2">
        <f t="shared" si="9"/>
        <v>-36898.642106933905</v>
      </c>
      <c r="AR7" s="2">
        <f t="shared" si="9"/>
        <v>-40094.587791211263</v>
      </c>
      <c r="AS7" s="2">
        <f t="shared" si="9"/>
        <v>-43418.371302859712</v>
      </c>
      <c r="AT7" s="2">
        <f t="shared" si="9"/>
        <v>-46875.106154974099</v>
      </c>
      <c r="AU7" s="2">
        <f t="shared" si="9"/>
        <v>-50470.110401173064</v>
      </c>
      <c r="AV7" s="2">
        <f t="shared" si="9"/>
        <v>-54208.914817219986</v>
      </c>
      <c r="AW7" s="2">
        <f t="shared" si="9"/>
        <v>-58097.27140990879</v>
      </c>
      <c r="AX7" s="2">
        <f t="shared" si="9"/>
        <v>-62141.162266305138</v>
      </c>
      <c r="AY7" s="2">
        <f t="shared" si="9"/>
        <v>-66346.80875695734</v>
      </c>
      <c r="AZ7" s="2">
        <f t="shared" si="9"/>
        <v>-70720.681107235636</v>
      </c>
      <c r="BA7" s="2">
        <f t="shared" si="9"/>
        <v>-75269.508351525059</v>
      </c>
      <c r="BB7" s="2">
        <f t="shared" si="9"/>
        <v>-80000.288685586071</v>
      </c>
      <c r="BC7" s="2">
        <f t="shared" si="9"/>
        <v>-84920.300233009519</v>
      </c>
      <c r="BD7" s="2">
        <f t="shared" si="9"/>
        <v>-90037.112242329895</v>
      </c>
      <c r="BE7" s="2">
        <f t="shared" si="9"/>
        <v>-95358.596732023099</v>
      </c>
      <c r="BF7" s="2">
        <f t="shared" si="9"/>
        <v>-100892.94060130403</v>
      </c>
      <c r="BG7" s="2">
        <f t="shared" si="9"/>
        <v>-106648.65822535619</v>
      </c>
      <c r="BH7" s="2">
        <f t="shared" si="9"/>
        <v>-112634.60455437044</v>
      </c>
      <c r="BI7" s="2">
        <f t="shared" si="9"/>
        <v>-118859.98873654526</v>
      </c>
      <c r="BJ7" s="2">
        <f t="shared" si="9"/>
        <v>-125334.38828600707</v>
      </c>
      <c r="BK7" s="2">
        <f t="shared" si="9"/>
        <v>-132067.76381744735</v>
      </c>
      <c r="BL7" s="2">
        <f t="shared" si="9"/>
        <v>-139070.47437014524</v>
      </c>
      <c r="BM7" s="2">
        <f t="shared" si="9"/>
        <v>-146353.29334495103</v>
      </c>
      <c r="BN7" s="2">
        <f t="shared" si="9"/>
        <v>-153927.42507874907</v>
      </c>
      <c r="BO7" s="2">
        <f t="shared" si="9"/>
        <v>-161804.52208189905</v>
      </c>
      <c r="BP7" s="2">
        <f t="shared" si="9"/>
        <v>-169996.70296517501</v>
      </c>
    </row>
    <row r="8" spans="1:68" x14ac:dyDescent="0.25">
      <c r="A8">
        <f>Données!C16</f>
        <v>0</v>
      </c>
      <c r="B8" s="6">
        <f>Données!D16</f>
        <v>0</v>
      </c>
      <c r="C8" s="6">
        <f>Données!E16</f>
        <v>0</v>
      </c>
      <c r="D8" s="6">
        <f>Données!F16</f>
        <v>0</v>
      </c>
      <c r="E8">
        <f>Tableau2[[#This Row],[Cout unitaire]]</f>
        <v>0</v>
      </c>
      <c r="F8" s="2">
        <f t="shared" ref="F8:AK8" si="10">E8-(((F$13)-(IF((($C8*F$15)-$D8)&lt;0,0,(($C8*F$15)-$D8))+(($B$11-$C8)*F$15)))*F$16)</f>
        <v>1.3096723705530166E-13</v>
      </c>
      <c r="G8" s="2">
        <f t="shared" si="10"/>
        <v>-5.2386894822120551E-15</v>
      </c>
      <c r="H8" s="2">
        <f t="shared" si="10"/>
        <v>-1.4689285308122632E-13</v>
      </c>
      <c r="I8" s="2">
        <f t="shared" si="10"/>
        <v>4.2747706174852058E-16</v>
      </c>
      <c r="J8" s="2">
        <f t="shared" si="10"/>
        <v>4.2747706174852058E-16</v>
      </c>
      <c r="K8" s="2">
        <f t="shared" si="10"/>
        <v>1.5976914614439012E-13</v>
      </c>
      <c r="L8" s="2">
        <f t="shared" si="10"/>
        <v>-5.9461897015571394E-15</v>
      </c>
      <c r="M8" s="2">
        <f t="shared" si="10"/>
        <v>-1.7829013898134229E-13</v>
      </c>
      <c r="N8" s="2">
        <f t="shared" si="10"/>
        <v>-1.7829013898134229E-13</v>
      </c>
      <c r="O8" s="2">
        <f t="shared" si="10"/>
        <v>-1.7829013898134229E-13</v>
      </c>
      <c r="P8" s="2">
        <f t="shared" si="10"/>
        <v>-1.7829013898134229E-13</v>
      </c>
      <c r="Q8" s="2">
        <f t="shared" si="10"/>
        <v>-1.7829013898134229E-13</v>
      </c>
      <c r="R8" s="2">
        <f t="shared" si="10"/>
        <v>-1.7829013898134229E-13</v>
      </c>
      <c r="S8" s="2">
        <f t="shared" si="10"/>
        <v>-1.7829013898134229E-13</v>
      </c>
      <c r="T8" s="2">
        <f t="shared" si="10"/>
        <v>-1.7829013898134229E-13</v>
      </c>
      <c r="U8" s="2">
        <f t="shared" si="10"/>
        <v>-1.7829013898134229E-13</v>
      </c>
      <c r="V8" s="2">
        <f t="shared" si="10"/>
        <v>-1.7829013898134229E-13</v>
      </c>
      <c r="W8" s="2">
        <f t="shared" si="10"/>
        <v>-1.7829013898134229E-13</v>
      </c>
      <c r="X8" s="2">
        <f t="shared" si="10"/>
        <v>-1.7829013898134229E-13</v>
      </c>
      <c r="Y8" s="2">
        <f t="shared" si="10"/>
        <v>-1.7829013898134229E-13</v>
      </c>
      <c r="Z8" s="2">
        <f t="shared" si="10"/>
        <v>-1.7829013898134229E-13</v>
      </c>
      <c r="AA8" s="2">
        <f t="shared" si="10"/>
        <v>-1.7829013898134229E-13</v>
      </c>
      <c r="AB8" s="2">
        <f t="shared" si="10"/>
        <v>-1.7829013898134229E-13</v>
      </c>
      <c r="AC8" s="2">
        <f t="shared" si="10"/>
        <v>-1.7829013898134229E-13</v>
      </c>
      <c r="AD8" s="2">
        <f t="shared" si="10"/>
        <v>-1.7829013898134229E-13</v>
      </c>
      <c r="AE8" s="2">
        <f t="shared" si="10"/>
        <v>-1.7829013898134229E-13</v>
      </c>
      <c r="AF8" s="2">
        <f t="shared" si="10"/>
        <v>-9.0449555403656363E-13</v>
      </c>
      <c r="AG8" s="2">
        <f t="shared" si="10"/>
        <v>-9.0449555403656363E-13</v>
      </c>
      <c r="AH8" s="2">
        <f t="shared" si="10"/>
        <v>-9.0449555403656363E-13</v>
      </c>
      <c r="AI8" s="2">
        <f t="shared" si="10"/>
        <v>-9.0449555403656363E-13</v>
      </c>
      <c r="AJ8" s="2">
        <f t="shared" si="10"/>
        <v>-9.0449555403656363E-13</v>
      </c>
      <c r="AK8" s="2">
        <f t="shared" si="10"/>
        <v>-9.0449555403656363E-13</v>
      </c>
      <c r="AL8" s="2">
        <f t="shared" ref="AL8:BP8" si="11">AK8-(((AL$13)-(IF((($C8*AL$15)-$D8)&lt;0,0,(($C8*AL$15)-$D8))+(($B$11-$C8)*AL$15)))*AL$16)</f>
        <v>-9.0449555403656363E-13</v>
      </c>
      <c r="AM8" s="2">
        <f t="shared" si="11"/>
        <v>-9.0449555403656363E-13</v>
      </c>
      <c r="AN8" s="2">
        <f t="shared" si="11"/>
        <v>-1.8983578093178555E-12</v>
      </c>
      <c r="AO8" s="2">
        <f t="shared" si="11"/>
        <v>-1.8983578093178555E-12</v>
      </c>
      <c r="AP8" s="2">
        <f t="shared" si="11"/>
        <v>-1.8983578093178555E-12</v>
      </c>
      <c r="AQ8" s="2">
        <f t="shared" si="11"/>
        <v>-1.8983578093178555E-12</v>
      </c>
      <c r="AR8" s="2">
        <f t="shared" si="11"/>
        <v>-1.8983578093178555E-12</v>
      </c>
      <c r="AS8" s="2">
        <f t="shared" si="11"/>
        <v>-1.8983578093178555E-12</v>
      </c>
      <c r="AT8" s="2">
        <f t="shared" si="11"/>
        <v>-1.8983578093178555E-12</v>
      </c>
      <c r="AU8" s="2">
        <f t="shared" si="11"/>
        <v>-1.8983578093178555E-12</v>
      </c>
      <c r="AV8" s="2">
        <f t="shared" si="11"/>
        <v>-1.8983578093178555E-12</v>
      </c>
      <c r="AW8" s="2">
        <f t="shared" si="11"/>
        <v>-1.8983578093178555E-12</v>
      </c>
      <c r="AX8" s="2">
        <f t="shared" si="11"/>
        <v>-1.8983578093178555E-12</v>
      </c>
      <c r="AY8" s="2">
        <f t="shared" si="11"/>
        <v>-1.8983578093178555E-12</v>
      </c>
      <c r="AZ8" s="2">
        <f t="shared" si="11"/>
        <v>-1.8983578093178555E-12</v>
      </c>
      <c r="BA8" s="2">
        <f t="shared" si="11"/>
        <v>-1.8983578093178555E-12</v>
      </c>
      <c r="BB8" s="2">
        <f t="shared" si="11"/>
        <v>-1.8983578093178555E-12</v>
      </c>
      <c r="BC8" s="2">
        <f t="shared" si="11"/>
        <v>-1.8983578093178555E-12</v>
      </c>
      <c r="BD8" s="2">
        <f t="shared" si="11"/>
        <v>-1.8983578093178555E-12</v>
      </c>
      <c r="BE8" s="2">
        <f t="shared" si="11"/>
        <v>-1.8983578093178555E-12</v>
      </c>
      <c r="BF8" s="2">
        <f t="shared" si="11"/>
        <v>-1.8983578093178555E-12</v>
      </c>
      <c r="BG8" s="2">
        <f t="shared" si="11"/>
        <v>-6.0861935564990611E-12</v>
      </c>
      <c r="BH8" s="2">
        <f t="shared" si="11"/>
        <v>-6.0861935564990611E-12</v>
      </c>
      <c r="BI8" s="2">
        <f t="shared" si="11"/>
        <v>-6.0861935564990611E-12</v>
      </c>
      <c r="BJ8" s="2">
        <f t="shared" si="11"/>
        <v>-1.0796939226416302E-11</v>
      </c>
      <c r="BK8" s="2">
        <f t="shared" si="11"/>
        <v>-1.0796939226416302E-11</v>
      </c>
      <c r="BL8" s="2">
        <f t="shared" si="11"/>
        <v>-1.0796939226416302E-11</v>
      </c>
      <c r="BM8" s="2">
        <f t="shared" si="11"/>
        <v>-1.0796939226416302E-11</v>
      </c>
      <c r="BN8" s="2">
        <f t="shared" si="11"/>
        <v>-1.0796939226416302E-11</v>
      </c>
      <c r="BO8" s="2">
        <f t="shared" si="11"/>
        <v>-1.0796939226416302E-11</v>
      </c>
      <c r="BP8" s="2">
        <f t="shared" si="11"/>
        <v>-1.0796939226416302E-11</v>
      </c>
    </row>
    <row r="9" spans="1:68" x14ac:dyDescent="0.25">
      <c r="A9">
        <f>Données!C17</f>
        <v>0</v>
      </c>
      <c r="B9" s="6">
        <f>Données!D17</f>
        <v>0</v>
      </c>
      <c r="C9" s="6">
        <f>Données!E17</f>
        <v>0</v>
      </c>
      <c r="D9" s="6">
        <f>Données!F17</f>
        <v>0</v>
      </c>
      <c r="E9">
        <f>Tableau2[[#This Row],[Cout unitaire]]</f>
        <v>0</v>
      </c>
      <c r="F9" s="2">
        <f t="shared" ref="F9:AK9" si="12">E9-(((F$13)-(IF((($C9*F$15)-$D9)&lt;0,0,(($C9*F$15)-$D9))+(($B$11-$C9)*F$15)))*F$16)</f>
        <v>1.3096723705530166E-13</v>
      </c>
      <c r="G9" s="2">
        <f t="shared" si="12"/>
        <v>-5.2386894822120551E-15</v>
      </c>
      <c r="H9" s="2">
        <f t="shared" si="12"/>
        <v>-1.4689285308122632E-13</v>
      </c>
      <c r="I9" s="2">
        <f t="shared" si="12"/>
        <v>4.2747706174852058E-16</v>
      </c>
      <c r="J9" s="2">
        <f t="shared" si="12"/>
        <v>4.2747706174852058E-16</v>
      </c>
      <c r="K9" s="2">
        <f t="shared" si="12"/>
        <v>1.5976914614439012E-13</v>
      </c>
      <c r="L9" s="2">
        <f t="shared" si="12"/>
        <v>-5.9461897015571394E-15</v>
      </c>
      <c r="M9" s="2">
        <f t="shared" si="12"/>
        <v>-1.7829013898134229E-13</v>
      </c>
      <c r="N9" s="2">
        <f t="shared" si="12"/>
        <v>-1.7829013898134229E-13</v>
      </c>
      <c r="O9" s="2">
        <f t="shared" si="12"/>
        <v>-1.7829013898134229E-13</v>
      </c>
      <c r="P9" s="2">
        <f t="shared" si="12"/>
        <v>-1.7829013898134229E-13</v>
      </c>
      <c r="Q9" s="2">
        <f t="shared" si="12"/>
        <v>-1.7829013898134229E-13</v>
      </c>
      <c r="R9" s="2">
        <f t="shared" si="12"/>
        <v>-1.7829013898134229E-13</v>
      </c>
      <c r="S9" s="2">
        <f t="shared" si="12"/>
        <v>-1.7829013898134229E-13</v>
      </c>
      <c r="T9" s="2">
        <f t="shared" si="12"/>
        <v>-1.7829013898134229E-13</v>
      </c>
      <c r="U9" s="2">
        <f t="shared" si="12"/>
        <v>-1.7829013898134229E-13</v>
      </c>
      <c r="V9" s="2">
        <f t="shared" si="12"/>
        <v>-1.7829013898134229E-13</v>
      </c>
      <c r="W9" s="2">
        <f t="shared" si="12"/>
        <v>-1.7829013898134229E-13</v>
      </c>
      <c r="X9" s="2">
        <f t="shared" si="12"/>
        <v>-1.7829013898134229E-13</v>
      </c>
      <c r="Y9" s="2">
        <f t="shared" si="12"/>
        <v>-1.7829013898134229E-13</v>
      </c>
      <c r="Z9" s="2">
        <f t="shared" si="12"/>
        <v>-1.7829013898134229E-13</v>
      </c>
      <c r="AA9" s="2">
        <f t="shared" si="12"/>
        <v>-1.7829013898134229E-13</v>
      </c>
      <c r="AB9" s="2">
        <f t="shared" si="12"/>
        <v>-1.7829013898134229E-13</v>
      </c>
      <c r="AC9" s="2">
        <f t="shared" si="12"/>
        <v>-1.7829013898134229E-13</v>
      </c>
      <c r="AD9" s="2">
        <f t="shared" si="12"/>
        <v>-1.7829013898134229E-13</v>
      </c>
      <c r="AE9" s="2">
        <f t="shared" si="12"/>
        <v>-1.7829013898134229E-13</v>
      </c>
      <c r="AF9" s="2">
        <f t="shared" si="12"/>
        <v>-9.0449555403656363E-13</v>
      </c>
      <c r="AG9" s="2">
        <f t="shared" si="12"/>
        <v>-9.0449555403656363E-13</v>
      </c>
      <c r="AH9" s="2">
        <f t="shared" si="12"/>
        <v>-9.0449555403656363E-13</v>
      </c>
      <c r="AI9" s="2">
        <f t="shared" si="12"/>
        <v>-9.0449555403656363E-13</v>
      </c>
      <c r="AJ9" s="2">
        <f t="shared" si="12"/>
        <v>-9.0449555403656363E-13</v>
      </c>
      <c r="AK9" s="2">
        <f t="shared" si="12"/>
        <v>-9.0449555403656363E-13</v>
      </c>
      <c r="AL9" s="2">
        <f t="shared" ref="AL9:BP9" si="13">AK9-(((AL$13)-(IF((($C9*AL$15)-$D9)&lt;0,0,(($C9*AL$15)-$D9))+(($B$11-$C9)*AL$15)))*AL$16)</f>
        <v>-9.0449555403656363E-13</v>
      </c>
      <c r="AM9" s="2">
        <f t="shared" si="13"/>
        <v>-9.0449555403656363E-13</v>
      </c>
      <c r="AN9" s="2">
        <f t="shared" si="13"/>
        <v>-1.8983578093178555E-12</v>
      </c>
      <c r="AO9" s="2">
        <f t="shared" si="13"/>
        <v>-1.8983578093178555E-12</v>
      </c>
      <c r="AP9" s="2">
        <f t="shared" si="13"/>
        <v>-1.8983578093178555E-12</v>
      </c>
      <c r="AQ9" s="2">
        <f t="shared" si="13"/>
        <v>-1.8983578093178555E-12</v>
      </c>
      <c r="AR9" s="2">
        <f t="shared" si="13"/>
        <v>-1.8983578093178555E-12</v>
      </c>
      <c r="AS9" s="2">
        <f t="shared" si="13"/>
        <v>-1.8983578093178555E-12</v>
      </c>
      <c r="AT9" s="2">
        <f t="shared" si="13"/>
        <v>-1.8983578093178555E-12</v>
      </c>
      <c r="AU9" s="2">
        <f t="shared" si="13"/>
        <v>-1.8983578093178555E-12</v>
      </c>
      <c r="AV9" s="2">
        <f t="shared" si="13"/>
        <v>-1.8983578093178555E-12</v>
      </c>
      <c r="AW9" s="2">
        <f t="shared" si="13"/>
        <v>-1.8983578093178555E-12</v>
      </c>
      <c r="AX9" s="2">
        <f t="shared" si="13"/>
        <v>-1.8983578093178555E-12</v>
      </c>
      <c r="AY9" s="2">
        <f t="shared" si="13"/>
        <v>-1.8983578093178555E-12</v>
      </c>
      <c r="AZ9" s="2">
        <f t="shared" si="13"/>
        <v>-1.8983578093178555E-12</v>
      </c>
      <c r="BA9" s="2">
        <f t="shared" si="13"/>
        <v>-1.8983578093178555E-12</v>
      </c>
      <c r="BB9" s="2">
        <f t="shared" si="13"/>
        <v>-1.8983578093178555E-12</v>
      </c>
      <c r="BC9" s="2">
        <f t="shared" si="13"/>
        <v>-1.8983578093178555E-12</v>
      </c>
      <c r="BD9" s="2">
        <f t="shared" si="13"/>
        <v>-1.8983578093178555E-12</v>
      </c>
      <c r="BE9" s="2">
        <f t="shared" si="13"/>
        <v>-1.8983578093178555E-12</v>
      </c>
      <c r="BF9" s="2">
        <f t="shared" si="13"/>
        <v>-1.8983578093178555E-12</v>
      </c>
      <c r="BG9" s="2">
        <f t="shared" si="13"/>
        <v>-6.0861935564990611E-12</v>
      </c>
      <c r="BH9" s="2">
        <f t="shared" si="13"/>
        <v>-6.0861935564990611E-12</v>
      </c>
      <c r="BI9" s="2">
        <f t="shared" si="13"/>
        <v>-6.0861935564990611E-12</v>
      </c>
      <c r="BJ9" s="2">
        <f t="shared" si="13"/>
        <v>-1.0796939226416302E-11</v>
      </c>
      <c r="BK9" s="2">
        <f t="shared" si="13"/>
        <v>-1.0796939226416302E-11</v>
      </c>
      <c r="BL9" s="2">
        <f t="shared" si="13"/>
        <v>-1.0796939226416302E-11</v>
      </c>
      <c r="BM9" s="2">
        <f t="shared" si="13"/>
        <v>-1.0796939226416302E-11</v>
      </c>
      <c r="BN9" s="2">
        <f t="shared" si="13"/>
        <v>-1.0796939226416302E-11</v>
      </c>
      <c r="BO9" s="2">
        <f t="shared" si="13"/>
        <v>-1.0796939226416302E-11</v>
      </c>
      <c r="BP9" s="2">
        <f t="shared" si="13"/>
        <v>-1.0796939226416302E-11</v>
      </c>
    </row>
    <row r="11" spans="1:68" x14ac:dyDescent="0.25">
      <c r="A11" t="s">
        <v>91</v>
      </c>
      <c r="B11">
        <v>365</v>
      </c>
    </row>
    <row r="12" spans="1:68" x14ac:dyDescent="0.25">
      <c r="A12" s="12" t="s">
        <v>90</v>
      </c>
    </row>
    <row r="13" spans="1:68" x14ac:dyDescent="0.25">
      <c r="A13" s="21" t="s">
        <v>89</v>
      </c>
      <c r="F13" s="1">
        <f>Données!D27</f>
        <v>6762</v>
      </c>
      <c r="G13" s="20">
        <f t="shared" ref="G13:AL13" si="14">F13+(F13*$F14)</f>
        <v>6924.2880000000005</v>
      </c>
      <c r="H13" s="20">
        <f t="shared" si="14"/>
        <v>7090.4709120000007</v>
      </c>
      <c r="I13" s="20">
        <f t="shared" si="14"/>
        <v>7260.6422138880007</v>
      </c>
      <c r="J13" s="20">
        <f t="shared" si="14"/>
        <v>7434.8976270213125</v>
      </c>
      <c r="K13" s="20">
        <f t="shared" si="14"/>
        <v>7613.335170069824</v>
      </c>
      <c r="L13" s="20">
        <f t="shared" si="14"/>
        <v>7796.0552141515</v>
      </c>
      <c r="M13" s="20">
        <f t="shared" si="14"/>
        <v>7983.160539291136</v>
      </c>
      <c r="N13" s="20">
        <f t="shared" si="14"/>
        <v>8174.7563922341233</v>
      </c>
      <c r="O13" s="20">
        <f t="shared" si="14"/>
        <v>8370.9505456477418</v>
      </c>
      <c r="P13" s="20">
        <f t="shared" si="14"/>
        <v>8571.8533587432885</v>
      </c>
      <c r="Q13" s="20">
        <f t="shared" si="14"/>
        <v>8777.5778393531273</v>
      </c>
      <c r="R13" s="20">
        <f t="shared" si="14"/>
        <v>8988.2397074976016</v>
      </c>
      <c r="S13" s="20">
        <f t="shared" si="14"/>
        <v>9203.9574604775444</v>
      </c>
      <c r="T13" s="20">
        <f t="shared" si="14"/>
        <v>9424.852439529006</v>
      </c>
      <c r="U13" s="20">
        <f t="shared" si="14"/>
        <v>9651.0488980777027</v>
      </c>
      <c r="V13" s="20">
        <f t="shared" si="14"/>
        <v>9882.6740716315671</v>
      </c>
      <c r="W13" s="20">
        <f t="shared" si="14"/>
        <v>10119.858249350726</v>
      </c>
      <c r="X13" s="20">
        <f t="shared" si="14"/>
        <v>10362.734847335143</v>
      </c>
      <c r="Y13" s="20">
        <f t="shared" si="14"/>
        <v>10611.440483671187</v>
      </c>
      <c r="Z13" s="20">
        <f t="shared" si="14"/>
        <v>10866.115055279295</v>
      </c>
      <c r="AA13" s="20">
        <f t="shared" si="14"/>
        <v>11126.901816605998</v>
      </c>
      <c r="AB13" s="20">
        <f t="shared" si="14"/>
        <v>11393.947460204541</v>
      </c>
      <c r="AC13" s="20">
        <f t="shared" si="14"/>
        <v>11667.402199249451</v>
      </c>
      <c r="AD13" s="20">
        <f t="shared" si="14"/>
        <v>11947.419852031438</v>
      </c>
      <c r="AE13" s="20">
        <f t="shared" si="14"/>
        <v>12234.157928480194</v>
      </c>
      <c r="AF13" s="20">
        <f t="shared" si="14"/>
        <v>12527.777718763718</v>
      </c>
      <c r="AG13" s="20">
        <f t="shared" si="14"/>
        <v>12828.444384014048</v>
      </c>
      <c r="AH13" s="20">
        <f t="shared" si="14"/>
        <v>13136.327049230385</v>
      </c>
      <c r="AI13" s="20">
        <f t="shared" si="14"/>
        <v>13451.598898411914</v>
      </c>
      <c r="AJ13" s="20">
        <f t="shared" si="14"/>
        <v>13774.4372719738</v>
      </c>
      <c r="AK13" s="20">
        <f t="shared" si="14"/>
        <v>14105.023766501172</v>
      </c>
      <c r="AL13" s="20">
        <f t="shared" si="14"/>
        <v>14443.544336897199</v>
      </c>
      <c r="AM13" s="20">
        <f t="shared" ref="AM13:BP13" si="15">AL13+(AL13*$F14)</f>
        <v>14790.189400982732</v>
      </c>
      <c r="AN13" s="20">
        <f t="shared" si="15"/>
        <v>15145.153946606317</v>
      </c>
      <c r="AO13" s="20">
        <f t="shared" si="15"/>
        <v>15508.637641324869</v>
      </c>
      <c r="AP13" s="20">
        <f t="shared" si="15"/>
        <v>15880.844944716666</v>
      </c>
      <c r="AQ13" s="20">
        <f t="shared" si="15"/>
        <v>16261.985223389865</v>
      </c>
      <c r="AR13" s="20">
        <f t="shared" si="15"/>
        <v>16652.272868751221</v>
      </c>
      <c r="AS13" s="20">
        <f t="shared" si="15"/>
        <v>17051.927417601251</v>
      </c>
      <c r="AT13" s="20">
        <f t="shared" si="15"/>
        <v>17461.173675623682</v>
      </c>
      <c r="AU13" s="20">
        <f t="shared" si="15"/>
        <v>17880.241843838652</v>
      </c>
      <c r="AV13" s="20">
        <f t="shared" si="15"/>
        <v>18309.367648090782</v>
      </c>
      <c r="AW13" s="20">
        <f t="shared" si="15"/>
        <v>18748.79247164496</v>
      </c>
      <c r="AX13" s="20">
        <f t="shared" si="15"/>
        <v>19198.76349096444</v>
      </c>
      <c r="AY13" s="20">
        <f t="shared" si="15"/>
        <v>19659.533814747589</v>
      </c>
      <c r="AZ13" s="20">
        <f t="shared" si="15"/>
        <v>20131.362626301532</v>
      </c>
      <c r="BA13" s="20">
        <f t="shared" si="15"/>
        <v>20614.515329332768</v>
      </c>
      <c r="BB13" s="20">
        <f t="shared" si="15"/>
        <v>21109.263697236755</v>
      </c>
      <c r="BC13" s="20">
        <f t="shared" si="15"/>
        <v>21615.886025970438</v>
      </c>
      <c r="BD13" s="20">
        <f t="shared" si="15"/>
        <v>22134.66729059373</v>
      </c>
      <c r="BE13" s="20">
        <f t="shared" si="15"/>
        <v>22665.899305567978</v>
      </c>
      <c r="BF13" s="20">
        <f t="shared" si="15"/>
        <v>23209.880888901611</v>
      </c>
      <c r="BG13" s="20">
        <f t="shared" si="15"/>
        <v>23766.918030235251</v>
      </c>
      <c r="BH13" s="20">
        <f t="shared" si="15"/>
        <v>24337.324062960895</v>
      </c>
      <c r="BI13" s="20">
        <f t="shared" si="15"/>
        <v>24921.419840471957</v>
      </c>
      <c r="BJ13" s="20">
        <f t="shared" si="15"/>
        <v>25519.533916643286</v>
      </c>
      <c r="BK13" s="20">
        <f t="shared" si="15"/>
        <v>26132.002730642726</v>
      </c>
      <c r="BL13" s="20">
        <f t="shared" si="15"/>
        <v>26759.17079617815</v>
      </c>
      <c r="BM13" s="20">
        <f t="shared" si="15"/>
        <v>27401.390895286426</v>
      </c>
      <c r="BN13" s="20">
        <f t="shared" si="15"/>
        <v>28059.0242767733</v>
      </c>
      <c r="BO13" s="20">
        <f t="shared" si="15"/>
        <v>28732.440859415859</v>
      </c>
      <c r="BP13" s="20">
        <f t="shared" si="15"/>
        <v>29422.01944004184</v>
      </c>
    </row>
    <row r="14" spans="1:68" x14ac:dyDescent="0.25">
      <c r="A14" t="s">
        <v>88</v>
      </c>
      <c r="C14" s="18"/>
      <c r="F14" s="19">
        <f>Données!D28</f>
        <v>2.4E-2</v>
      </c>
    </row>
    <row r="15" spans="1:68" x14ac:dyDescent="0.25">
      <c r="A15" t="s">
        <v>87</v>
      </c>
      <c r="C15" s="18"/>
      <c r="F15" s="17">
        <f>Données!D29</f>
        <v>18.526027397260275</v>
      </c>
      <c r="G15" s="16">
        <f t="shared" ref="G15:AL15" si="16">G13/$B11</f>
        <v>18.97065205479452</v>
      </c>
      <c r="H15" s="16">
        <f t="shared" si="16"/>
        <v>19.425947704109589</v>
      </c>
      <c r="I15" s="16">
        <f t="shared" si="16"/>
        <v>19.892170449008223</v>
      </c>
      <c r="J15" s="16">
        <f t="shared" si="16"/>
        <v>20.369582539784417</v>
      </c>
      <c r="K15" s="16">
        <f t="shared" si="16"/>
        <v>20.858452520739245</v>
      </c>
      <c r="L15" s="16">
        <f t="shared" si="16"/>
        <v>21.359055381236985</v>
      </c>
      <c r="M15" s="16">
        <f t="shared" si="16"/>
        <v>21.871672710386672</v>
      </c>
      <c r="N15" s="16">
        <f t="shared" si="16"/>
        <v>22.396592855435955</v>
      </c>
      <c r="O15" s="16">
        <f t="shared" si="16"/>
        <v>22.934111083966418</v>
      </c>
      <c r="P15" s="16">
        <f t="shared" si="16"/>
        <v>23.484529749981611</v>
      </c>
      <c r="Q15" s="16">
        <f t="shared" si="16"/>
        <v>24.048158463981171</v>
      </c>
      <c r="R15" s="16">
        <f t="shared" si="16"/>
        <v>24.625314267116718</v>
      </c>
      <c r="S15" s="16">
        <f t="shared" si="16"/>
        <v>25.216321809527518</v>
      </c>
      <c r="T15" s="16">
        <f t="shared" si="16"/>
        <v>25.821513532956182</v>
      </c>
      <c r="U15" s="16">
        <f t="shared" si="16"/>
        <v>26.441229857747132</v>
      </c>
      <c r="V15" s="16">
        <f t="shared" si="16"/>
        <v>27.075819374333062</v>
      </c>
      <c r="W15" s="16">
        <f t="shared" si="16"/>
        <v>27.725639039317056</v>
      </c>
      <c r="X15" s="16">
        <f t="shared" si="16"/>
        <v>28.391054376260666</v>
      </c>
      <c r="Y15" s="16">
        <f t="shared" si="16"/>
        <v>29.072439681290923</v>
      </c>
      <c r="Z15" s="16">
        <f t="shared" si="16"/>
        <v>29.770178233641904</v>
      </c>
      <c r="AA15" s="16">
        <f t="shared" si="16"/>
        <v>30.484662511249308</v>
      </c>
      <c r="AB15" s="16">
        <f t="shared" si="16"/>
        <v>31.216294411519289</v>
      </c>
      <c r="AC15" s="16">
        <f t="shared" si="16"/>
        <v>31.965485477395756</v>
      </c>
      <c r="AD15" s="16">
        <f t="shared" si="16"/>
        <v>32.732657128853255</v>
      </c>
      <c r="AE15" s="16">
        <f t="shared" si="16"/>
        <v>33.518240899945738</v>
      </c>
      <c r="AF15" s="16">
        <f t="shared" si="16"/>
        <v>34.322678681544431</v>
      </c>
      <c r="AG15" s="16">
        <f t="shared" si="16"/>
        <v>35.146422969901501</v>
      </c>
      <c r="AH15" s="16">
        <f t="shared" si="16"/>
        <v>35.989937121179139</v>
      </c>
      <c r="AI15" s="16">
        <f t="shared" si="16"/>
        <v>36.853695612087435</v>
      </c>
      <c r="AJ15" s="16">
        <f t="shared" si="16"/>
        <v>37.738184306777534</v>
      </c>
      <c r="AK15" s="16">
        <f t="shared" si="16"/>
        <v>38.643900730140196</v>
      </c>
      <c r="AL15" s="16">
        <f t="shared" si="16"/>
        <v>39.571354347663558</v>
      </c>
      <c r="AM15" s="16">
        <f t="shared" ref="AM15:BP15" si="17">AM13/$B11</f>
        <v>40.521066852007486</v>
      </c>
      <c r="AN15" s="16">
        <f t="shared" si="17"/>
        <v>41.493572456455659</v>
      </c>
      <c r="AO15" s="16">
        <f t="shared" si="17"/>
        <v>42.4894181954106</v>
      </c>
      <c r="AP15" s="16">
        <f t="shared" si="17"/>
        <v>43.509164232100453</v>
      </c>
      <c r="AQ15" s="16">
        <f t="shared" si="17"/>
        <v>44.553384173670864</v>
      </c>
      <c r="AR15" s="16">
        <f t="shared" si="17"/>
        <v>45.622665393838965</v>
      </c>
      <c r="AS15" s="16">
        <f t="shared" si="17"/>
        <v>46.717609363291096</v>
      </c>
      <c r="AT15" s="16">
        <f t="shared" si="17"/>
        <v>47.838831988010085</v>
      </c>
      <c r="AU15" s="16">
        <f t="shared" si="17"/>
        <v>48.986963955722338</v>
      </c>
      <c r="AV15" s="16">
        <f t="shared" si="17"/>
        <v>50.162651090659672</v>
      </c>
      <c r="AW15" s="16">
        <f t="shared" si="17"/>
        <v>51.366554716835509</v>
      </c>
      <c r="AX15" s="16">
        <f t="shared" si="17"/>
        <v>52.599352030039562</v>
      </c>
      <c r="AY15" s="16">
        <f t="shared" si="17"/>
        <v>53.86173647876052</v>
      </c>
      <c r="AZ15" s="16">
        <f t="shared" si="17"/>
        <v>55.15441815425077</v>
      </c>
      <c r="BA15" s="16">
        <f t="shared" si="17"/>
        <v>56.478124189952787</v>
      </c>
      <c r="BB15" s="16">
        <f t="shared" si="17"/>
        <v>57.833599170511654</v>
      </c>
      <c r="BC15" s="16">
        <f t="shared" si="17"/>
        <v>59.22160555060394</v>
      </c>
      <c r="BD15" s="16">
        <f t="shared" si="17"/>
        <v>60.642924083818443</v>
      </c>
      <c r="BE15" s="16">
        <f t="shared" si="17"/>
        <v>62.098354261830075</v>
      </c>
      <c r="BF15" s="16">
        <f t="shared" si="17"/>
        <v>63.588714764114002</v>
      </c>
      <c r="BG15" s="16">
        <f t="shared" si="17"/>
        <v>65.114843918452735</v>
      </c>
      <c r="BH15" s="16">
        <f t="shared" si="17"/>
        <v>66.677600172495602</v>
      </c>
      <c r="BI15" s="16">
        <f t="shared" si="17"/>
        <v>68.277862576635499</v>
      </c>
      <c r="BJ15" s="16">
        <f t="shared" si="17"/>
        <v>69.91653127847475</v>
      </c>
      <c r="BK15" s="16">
        <f t="shared" si="17"/>
        <v>71.594528029158155</v>
      </c>
      <c r="BL15" s="16">
        <f t="shared" si="17"/>
        <v>73.312796701857948</v>
      </c>
      <c r="BM15" s="16">
        <f t="shared" si="17"/>
        <v>75.072303822702537</v>
      </c>
      <c r="BN15" s="16">
        <f t="shared" si="17"/>
        <v>76.874039114447399</v>
      </c>
      <c r="BO15" s="16">
        <f t="shared" si="17"/>
        <v>78.719016053194139</v>
      </c>
      <c r="BP15" s="16">
        <f t="shared" si="17"/>
        <v>80.608272438470792</v>
      </c>
    </row>
    <row r="16" spans="1:68" x14ac:dyDescent="0.25">
      <c r="A16" t="s">
        <v>86</v>
      </c>
      <c r="F16" s="1">
        <f>Données!D30</f>
        <v>0.14399999999999999</v>
      </c>
      <c r="G16" s="15">
        <f t="shared" ref="G16:AL16" si="18">F16+(F16*$F17)</f>
        <v>0.14975999999999998</v>
      </c>
      <c r="H16" s="15">
        <f t="shared" si="18"/>
        <v>0.15575039999999998</v>
      </c>
      <c r="I16" s="15">
        <f t="shared" si="18"/>
        <v>0.16198041599999999</v>
      </c>
      <c r="J16" s="15">
        <f t="shared" si="18"/>
        <v>0.16845963264</v>
      </c>
      <c r="K16" s="15">
        <f t="shared" si="18"/>
        <v>0.1751980179456</v>
      </c>
      <c r="L16" s="15">
        <f t="shared" si="18"/>
        <v>0.18220593866342399</v>
      </c>
      <c r="M16" s="15">
        <f t="shared" si="18"/>
        <v>0.18949417620996095</v>
      </c>
      <c r="N16" s="15">
        <f t="shared" si="18"/>
        <v>0.19707394325835939</v>
      </c>
      <c r="O16" s="15">
        <f t="shared" si="18"/>
        <v>0.20495690098869376</v>
      </c>
      <c r="P16" s="15">
        <f t="shared" si="18"/>
        <v>0.21315517702824152</v>
      </c>
      <c r="Q16" s="15">
        <f t="shared" si="18"/>
        <v>0.22168138410937119</v>
      </c>
      <c r="R16" s="15">
        <f t="shared" si="18"/>
        <v>0.23054863947374604</v>
      </c>
      <c r="S16" s="15">
        <f t="shared" si="18"/>
        <v>0.23977058505269588</v>
      </c>
      <c r="T16" s="15">
        <f t="shared" si="18"/>
        <v>0.24936140845480373</v>
      </c>
      <c r="U16" s="15">
        <f t="shared" si="18"/>
        <v>0.25933586479299586</v>
      </c>
      <c r="V16" s="15">
        <f t="shared" si="18"/>
        <v>0.26970929938471572</v>
      </c>
      <c r="W16" s="15">
        <f t="shared" si="18"/>
        <v>0.28049767136010434</v>
      </c>
      <c r="X16" s="15">
        <f t="shared" si="18"/>
        <v>0.2917175782145085</v>
      </c>
      <c r="Y16" s="15">
        <f t="shared" si="18"/>
        <v>0.30338628134308882</v>
      </c>
      <c r="Z16" s="15">
        <f t="shared" si="18"/>
        <v>0.31552173259681238</v>
      </c>
      <c r="AA16" s="15">
        <f t="shared" si="18"/>
        <v>0.32814260190068489</v>
      </c>
      <c r="AB16" s="15">
        <f t="shared" si="18"/>
        <v>0.34126830597671232</v>
      </c>
      <c r="AC16" s="15">
        <f t="shared" si="18"/>
        <v>0.3549190382157808</v>
      </c>
      <c r="AD16" s="15">
        <f t="shared" si="18"/>
        <v>0.36911579974441205</v>
      </c>
      <c r="AE16" s="15">
        <f t="shared" si="18"/>
        <v>0.38388043173418851</v>
      </c>
      <c r="AF16" s="15">
        <f t="shared" si="18"/>
        <v>0.39923564900355607</v>
      </c>
      <c r="AG16" s="15">
        <f t="shared" si="18"/>
        <v>0.4152050749636983</v>
      </c>
      <c r="AH16" s="15">
        <f t="shared" si="18"/>
        <v>0.43181327796224622</v>
      </c>
      <c r="AI16" s="15">
        <f t="shared" si="18"/>
        <v>0.44908580908073609</v>
      </c>
      <c r="AJ16" s="15">
        <f t="shared" si="18"/>
        <v>0.46704924144396553</v>
      </c>
      <c r="AK16" s="15">
        <f t="shared" si="18"/>
        <v>0.48573121110172418</v>
      </c>
      <c r="AL16" s="15">
        <f t="shared" si="18"/>
        <v>0.50516045954579314</v>
      </c>
      <c r="AM16" s="15">
        <f t="shared" ref="AM16:BP16" si="19">AL16+(AL16*$F17)</f>
        <v>0.52536687792762482</v>
      </c>
      <c r="AN16" s="15">
        <f t="shared" si="19"/>
        <v>0.5463815530447298</v>
      </c>
      <c r="AO16" s="15">
        <f t="shared" si="19"/>
        <v>0.56823681516651903</v>
      </c>
      <c r="AP16" s="15">
        <f t="shared" si="19"/>
        <v>0.59096628777317983</v>
      </c>
      <c r="AQ16" s="15">
        <f t="shared" si="19"/>
        <v>0.61460493928410698</v>
      </c>
      <c r="AR16" s="15">
        <f t="shared" si="19"/>
        <v>0.6391891368554713</v>
      </c>
      <c r="AS16" s="15">
        <f t="shared" si="19"/>
        <v>0.6647567023296902</v>
      </c>
      <c r="AT16" s="15">
        <f t="shared" si="19"/>
        <v>0.69134697042287785</v>
      </c>
      <c r="AU16" s="15">
        <f t="shared" si="19"/>
        <v>0.71900084923979302</v>
      </c>
      <c r="AV16" s="15">
        <f t="shared" si="19"/>
        <v>0.74776088320938472</v>
      </c>
      <c r="AW16" s="15">
        <f t="shared" si="19"/>
        <v>0.77767131853776006</v>
      </c>
      <c r="AX16" s="15">
        <f t="shared" si="19"/>
        <v>0.80877817127927043</v>
      </c>
      <c r="AY16" s="15">
        <f t="shared" si="19"/>
        <v>0.84112929813044124</v>
      </c>
      <c r="AZ16" s="15">
        <f t="shared" si="19"/>
        <v>0.87477447005565889</v>
      </c>
      <c r="BA16" s="15">
        <f t="shared" si="19"/>
        <v>0.90976544885788524</v>
      </c>
      <c r="BB16" s="15">
        <f t="shared" si="19"/>
        <v>0.94615606681220066</v>
      </c>
      <c r="BC16" s="15">
        <f t="shared" si="19"/>
        <v>0.9840023094846887</v>
      </c>
      <c r="BD16" s="15">
        <f t="shared" si="19"/>
        <v>1.0233624018640763</v>
      </c>
      <c r="BE16" s="15">
        <f t="shared" si="19"/>
        <v>1.0642968979386394</v>
      </c>
      <c r="BF16" s="15">
        <f t="shared" si="19"/>
        <v>1.1068687738561849</v>
      </c>
      <c r="BG16" s="15">
        <f t="shared" si="19"/>
        <v>1.1511435248104323</v>
      </c>
      <c r="BH16" s="15">
        <f t="shared" si="19"/>
        <v>1.1971892658028496</v>
      </c>
      <c r="BI16" s="15">
        <f t="shared" si="19"/>
        <v>1.2450768364349636</v>
      </c>
      <c r="BJ16" s="15">
        <f t="shared" si="19"/>
        <v>1.2948799098923622</v>
      </c>
      <c r="BK16" s="15">
        <f t="shared" si="19"/>
        <v>1.3466751062880566</v>
      </c>
      <c r="BL16" s="15">
        <f t="shared" si="19"/>
        <v>1.400542110539579</v>
      </c>
      <c r="BM16" s="15">
        <f t="shared" si="19"/>
        <v>1.4565637949611621</v>
      </c>
      <c r="BN16" s="15">
        <f t="shared" si="19"/>
        <v>1.5148263467596086</v>
      </c>
      <c r="BO16" s="15">
        <f t="shared" si="19"/>
        <v>1.5754194006299929</v>
      </c>
      <c r="BP16" s="15">
        <f t="shared" si="19"/>
        <v>1.6384361766551925</v>
      </c>
    </row>
    <row r="17" spans="1:68" x14ac:dyDescent="0.25">
      <c r="A17" t="s">
        <v>85</v>
      </c>
      <c r="C17" s="14"/>
      <c r="F17" s="13">
        <f>Données!D31</f>
        <v>0.04</v>
      </c>
    </row>
    <row r="18" spans="1:68" x14ac:dyDescent="0.25">
      <c r="A18" t="s">
        <v>84</v>
      </c>
    </row>
    <row r="21" spans="1:68" x14ac:dyDescent="0.25">
      <c r="A21" s="99"/>
      <c r="B21" s="12"/>
      <c r="C21" s="12"/>
    </row>
    <row r="22" spans="1:68" x14ac:dyDescent="0.25">
      <c r="A22" s="5"/>
      <c r="B22" s="5"/>
      <c r="C22" s="5"/>
      <c r="D22" s="5"/>
      <c r="E22" s="5"/>
      <c r="F22" s="5"/>
      <c r="G22" s="5"/>
      <c r="H22" s="5"/>
      <c r="I22" s="5"/>
      <c r="J22" s="5"/>
      <c r="K22" s="5"/>
      <c r="L22" s="5"/>
      <c r="M22" s="5"/>
      <c r="N22" s="5"/>
      <c r="O22" s="5"/>
      <c r="P22" s="5"/>
      <c r="Q22" s="5"/>
      <c r="R22" s="5"/>
      <c r="S22" s="5"/>
      <c r="T22" s="5"/>
      <c r="U22" s="5"/>
      <c r="V22" s="5"/>
      <c r="W22" s="5"/>
      <c r="X22" s="5"/>
      <c r="Y22" s="5"/>
      <c r="Z22" s="5"/>
      <c r="AA22" s="5"/>
      <c r="AB22" s="5"/>
      <c r="AC22" s="5"/>
      <c r="AD22" s="5"/>
      <c r="AE22" s="5"/>
      <c r="AF22" s="5"/>
      <c r="AG22" s="5"/>
      <c r="AH22" s="5"/>
      <c r="AI22" s="5"/>
      <c r="AJ22" s="5"/>
      <c r="AK22" s="5"/>
      <c r="AL22" s="5"/>
      <c r="AM22" s="5"/>
      <c r="AN22" s="5"/>
      <c r="AO22" s="5"/>
      <c r="AP22" s="5"/>
      <c r="AQ22" s="5"/>
      <c r="AR22" s="5"/>
      <c r="AS22" s="5"/>
      <c r="AT22" s="5"/>
      <c r="AU22" s="5"/>
      <c r="AV22" s="5"/>
      <c r="AW22" s="5"/>
      <c r="AX22" s="5"/>
      <c r="AY22" s="5"/>
      <c r="AZ22" s="5"/>
      <c r="BA22" s="5"/>
      <c r="BB22" s="5"/>
      <c r="BC22" s="5"/>
      <c r="BD22" s="5"/>
      <c r="BE22" s="5"/>
      <c r="BF22" s="5"/>
      <c r="BG22" s="5"/>
      <c r="BH22" s="5"/>
      <c r="BI22" s="5"/>
      <c r="BJ22" s="5"/>
      <c r="BK22" s="5"/>
      <c r="BL22" s="5"/>
      <c r="BM22" s="5"/>
      <c r="BN22" s="5"/>
      <c r="BO22" s="5"/>
      <c r="BP22" s="5"/>
    </row>
    <row r="23" spans="1:68" ht="21" x14ac:dyDescent="0.35">
      <c r="A23" s="73" t="s">
        <v>83</v>
      </c>
      <c r="B23" s="73"/>
      <c r="C23" s="73"/>
      <c r="D23" s="73"/>
      <c r="E23" s="73"/>
      <c r="F23" s="73"/>
      <c r="G23" s="73"/>
      <c r="H23" s="73"/>
      <c r="I23" s="73"/>
      <c r="J23" s="73"/>
      <c r="K23" s="73"/>
      <c r="L23" s="73"/>
      <c r="M23" s="73"/>
      <c r="N23" s="73"/>
      <c r="O23" s="73"/>
      <c r="P23" s="73"/>
      <c r="Q23" s="73"/>
      <c r="R23" s="73"/>
      <c r="S23" s="73"/>
      <c r="T23" s="73"/>
      <c r="U23" s="73"/>
      <c r="V23" s="73"/>
    </row>
    <row r="24" spans="1:68" x14ac:dyDescent="0.25">
      <c r="A24" t="s">
        <v>71</v>
      </c>
      <c r="B24" t="s">
        <v>69</v>
      </c>
      <c r="C24" t="s">
        <v>68</v>
      </c>
      <c r="D24" t="s">
        <v>67</v>
      </c>
      <c r="E24" t="s">
        <v>66</v>
      </c>
      <c r="F24" t="s">
        <v>65</v>
      </c>
      <c r="G24" t="s">
        <v>64</v>
      </c>
      <c r="H24" t="s">
        <v>63</v>
      </c>
      <c r="I24" t="s">
        <v>62</v>
      </c>
      <c r="J24" t="s">
        <v>61</v>
      </c>
      <c r="K24" t="s">
        <v>60</v>
      </c>
      <c r="L24" t="s">
        <v>59</v>
      </c>
      <c r="M24" t="s">
        <v>58</v>
      </c>
      <c r="N24" t="s">
        <v>57</v>
      </c>
      <c r="O24" t="s">
        <v>56</v>
      </c>
      <c r="P24" t="s">
        <v>55</v>
      </c>
      <c r="Q24" t="s">
        <v>54</v>
      </c>
      <c r="R24" t="s">
        <v>53</v>
      </c>
      <c r="S24" t="s">
        <v>52</v>
      </c>
      <c r="T24" t="s">
        <v>51</v>
      </c>
      <c r="U24" t="s">
        <v>50</v>
      </c>
      <c r="V24" t="s">
        <v>49</v>
      </c>
      <c r="W24" t="s">
        <v>48</v>
      </c>
      <c r="X24" t="s">
        <v>47</v>
      </c>
      <c r="Y24" t="s">
        <v>46</v>
      </c>
      <c r="Z24" t="s">
        <v>45</v>
      </c>
      <c r="AA24" t="s">
        <v>44</v>
      </c>
      <c r="AB24" t="s">
        <v>43</v>
      </c>
      <c r="AC24" t="s">
        <v>42</v>
      </c>
      <c r="AD24" t="s">
        <v>41</v>
      </c>
      <c r="AE24" t="s">
        <v>40</v>
      </c>
      <c r="AF24" t="s">
        <v>39</v>
      </c>
      <c r="AG24" t="s">
        <v>38</v>
      </c>
      <c r="AH24" t="s">
        <v>37</v>
      </c>
      <c r="AI24" t="s">
        <v>36</v>
      </c>
      <c r="AJ24" t="s">
        <v>35</v>
      </c>
      <c r="AK24" t="s">
        <v>34</v>
      </c>
      <c r="AL24" t="s">
        <v>33</v>
      </c>
      <c r="AM24" t="s">
        <v>32</v>
      </c>
      <c r="AN24" t="s">
        <v>31</v>
      </c>
      <c r="AO24" t="s">
        <v>30</v>
      </c>
      <c r="AP24" t="s">
        <v>29</v>
      </c>
      <c r="AQ24" t="s">
        <v>28</v>
      </c>
      <c r="AR24" t="s">
        <v>27</v>
      </c>
      <c r="AS24" t="s">
        <v>26</v>
      </c>
      <c r="AT24" t="s">
        <v>25</v>
      </c>
      <c r="AU24" t="s">
        <v>24</v>
      </c>
      <c r="AV24" t="s">
        <v>23</v>
      </c>
      <c r="AW24" t="s">
        <v>22</v>
      </c>
      <c r="AX24" t="s">
        <v>21</v>
      </c>
      <c r="AY24" t="s">
        <v>20</v>
      </c>
      <c r="AZ24" t="s">
        <v>19</v>
      </c>
      <c r="BA24" t="s">
        <v>18</v>
      </c>
      <c r="BB24" t="s">
        <v>17</v>
      </c>
      <c r="BC24" t="s">
        <v>16</v>
      </c>
      <c r="BD24" t="s">
        <v>15</v>
      </c>
      <c r="BE24" t="s">
        <v>14</v>
      </c>
      <c r="BF24" t="s">
        <v>13</v>
      </c>
      <c r="BG24" t="s">
        <v>12</v>
      </c>
      <c r="BH24" t="s">
        <v>11</v>
      </c>
      <c r="BI24" t="s">
        <v>10</v>
      </c>
      <c r="BJ24" t="s">
        <v>9</v>
      </c>
      <c r="BK24" t="s">
        <v>8</v>
      </c>
      <c r="BL24" t="s">
        <v>7</v>
      </c>
      <c r="BM24" t="s">
        <v>6</v>
      </c>
      <c r="BN24" t="s">
        <v>5</v>
      </c>
      <c r="BO24" t="s">
        <v>4</v>
      </c>
      <c r="BP24" t="s">
        <v>3</v>
      </c>
    </row>
    <row r="25" spans="1:68" x14ac:dyDescent="0.25">
      <c r="A25" t="str">
        <f>IF(Tableau28[[#Headers],[Techno Eolien]]=Données!B11,Données!C11,X)</f>
        <v>Arbre à vent</v>
      </c>
      <c r="B25" s="6">
        <f>INDEX(IF(Tableau28[[#Headers],[Techno Eolien]]=Données!B11,Tableau8[Coûts unitaires],),MATCH(Données!C11,Tableau8[Nom de la techno],0))</f>
        <v>29500</v>
      </c>
      <c r="C25" s="6">
        <f>INDEX(IF(Tableau28[[#Headers],[Techno Eolien]]=Données!B11,Tableau8[Jours / an],),MATCH(Données!C11,Tableau8[Nom de la techno],0))</f>
        <v>280</v>
      </c>
      <c r="D25" s="6">
        <f>INDEX(IF(Tableau28[[#Headers],[Techno Eolien]]=Données!B11,Tableau8[Production],),MATCH(Données!C11,Tableau8[Nom de la techno],0))</f>
        <v>1320</v>
      </c>
      <c r="E25">
        <f>Tableau28[[#This Row],[Cout unitaire]]</f>
        <v>29500</v>
      </c>
      <c r="F25" s="2">
        <f>(E25-(((F$13)-(IF((($C25*F$15)-($D25*$J$45))&lt;0,0,(($C25*F$15)-($D25*$J$45)))+(($B$11-$C25)*F$15)))*F$16))-((($C25*F$15)-($D25*$J$46))*F$42)</f>
        <v>29093.386410958901</v>
      </c>
      <c r="G25" s="2">
        <f>(F25-(((G$13)-(IF((($C25*G$15)-($D25*$J$45))&lt;0,0,(($C25*G$15)-($D25*$J$45)))+(($B$11-$C25)*G$15)))*G$16))-((($C25*G$15)-($D25*$J$46))*G$42)</f>
        <v>28674.283279780819</v>
      </c>
      <c r="H25" s="2">
        <f>(G25-(((H$13)-(IF((($C25*H$15)-($D25*$J$45))&lt;0,0,(($C25*H$15)-($D25*$J$45)))+(($B$11-$C25)*H$15)))*H$16))-((($C25*H$15)-($D25*$J$46))*H$42)</f>
        <v>28242.354362094462</v>
      </c>
      <c r="I25" s="2">
        <f>(H25-(((I$13)-(IF((($C25*I$15)-($D25*$J$45))&lt;0,0,(($C25*I$15)-($D25*$J$45)))+(($B$11-$C25)*I$15)))*I$16))-((($C25*I$15)-($D25*$J$46))*I$42)</f>
        <v>27797.253883849233</v>
      </c>
      <c r="J25" s="2">
        <f>(I25-(((J$13)-(IF((($C25*J$15)-($D25*$J$45))&lt;0,0,(($C25*J$15)-($D25*$J$45)))+(($B$11-$C25)*J$15)))*J$16))-((($C25*J$15)-($D25*$J$46))*J$42)</f>
        <v>27338.626254210343</v>
      </c>
      <c r="K25" s="2">
        <f>(J25-(((K$13)-(IF((($C25*K$15)-($D25*$J$45))&lt;0,0,(($C25*K$15)-($D25*$J$45)))+(($B$11-$C25)*K$15)))*K$16))-((($C25*K$15)-($D25*$J$46))*K$42)</f>
        <v>26866.105769227714</v>
      </c>
      <c r="L25" s="2">
        <f>(K25-(((L$13)-(IF((($C25*L$15)-($D25*$J$45))&lt;0,0,(($C25*L$15)-($D25*$J$45)))+(($B$11-$C25)*L$15)))*L$16))-((($C25*L$15)-($D25*$J$46))*L$42)</f>
        <v>26379.316305963799</v>
      </c>
      <c r="M25" s="2">
        <f>(L25-(((M$13)-(IF((($C25*M$15)-($D25*$J$45))&lt;0,0,(($C25*M$15)-($D25*$J$45)))+(($B$11-$C25)*M$15)))*M$16))-((($C25*M$15)-($D25*$J$46))*M$42)</f>
        <v>25877.871006754176</v>
      </c>
      <c r="N25" s="2">
        <f>(M25-(((N$13)-(IF((($C25*N$15)-($D25*$J$45))&lt;0,0,(($C25*N$15)-($D25*$J$45)))+(($B$11-$C25)*N$15)))*N$16))-((($C25*N$15)-($D25*$J$46))*N$42)</f>
        <v>25361.371953263057</v>
      </c>
      <c r="O25" s="2">
        <f>(N25-(((O$13)-(IF((($C25*O$15)-($D25*$J$45))&lt;0,0,(($C25*O$15)-($D25*$J$45)))+(($B$11-$C25)*O$15)))*O$16))-((($C25*O$15)-($D25*$J$46))*O$42)</f>
        <v>24829.409829983666</v>
      </c>
      <c r="P25" s="2">
        <f>(O25-(((P$13)-(IF((($C25*P$15)-($D25*$J$45))&lt;0,0,(($C25*P$15)-($D25*$J$45)))+(($B$11-$C25)*P$15)))*P$16))-((($C25*P$15)-($D25*$J$46))*P$42)</f>
        <v>24281.563576820907</v>
      </c>
      <c r="Q25" s="2">
        <f>(P25-(((Q$13)-(IF((($C25*Q$15)-($D25*$J$45))&lt;0,0,(($C25*Q$15)-($D25*$J$45)))+(($B$11-$C25)*Q$15)))*Q$16))-((($C25*Q$15)-($D25*$J$46))*Q$42)</f>
        <v>23880.065592738203</v>
      </c>
      <c r="R25" s="2">
        <f>(Q25-(((R$13)-(IF((($C25*R$15)-($D25*$J$45))&lt;0,0,(($C25*R$15)-($D25*$J$45)))+(($B$11-$C25)*R$15)))*R$16))-((($C25*R$15)-($D25*$J$46))*R$42)</f>
        <v>23466.329579787795</v>
      </c>
      <c r="S25" s="2">
        <f>(R25-(((S$13)-(IF((($C25*S$15)-($D25*$J$45))&lt;0,0,(($C25*S$15)-($D25*$J$45)))+(($B$11-$C25)*S$15)))*S$16))-((($C25*S$15)-($D25*$J$46))*S$42)</f>
        <v>23040.00564234687</v>
      </c>
      <c r="T25" s="2">
        <f>(S25-(((T$13)-(IF((($C25*T$15)-($D25*$J$45))&lt;0,0,(($C25*T$15)-($D25*$J$45)))+(($B$11-$C25)*T$15)))*T$16))-((($C25*T$15)-($D25*$J$46))*T$42)</f>
        <v>22600.733239980473</v>
      </c>
      <c r="U25" s="2">
        <f>(T25-(((U$13)-(IF((($C25*U$15)-($D25*$J$45))&lt;0,0,(($C25*U$15)-($D25*$J$45)))+(($B$11-$C25)*U$15)))*U$16))-((($C25*U$15)-($D25*$J$46))*U$42)</f>
        <v>22148.14084207331</v>
      </c>
      <c r="V25" s="2">
        <f>(U25-(((V$13)-(IF((($C25*V$15)-($D25*$J$45))&lt;0,0,(($C25*V$15)-($D25*$J$45)))+(($B$11-$C25)*V$15)))*V$16))-((($C25*V$15)-($D25*$J$46))*V$42)</f>
        <v>22041.33595951696</v>
      </c>
      <c r="W25" s="2">
        <f>(V25-(((W$13)-(IF((($C25*W$15)-($D25*$J$45))&lt;0,0,(($C25*W$15)-($D25*$J$45)))+(($B$11-$C25)*W$15)))*W$16))-((($C25*W$15)-($D25*$J$46))*W$42)</f>
        <v>21930.258881658359</v>
      </c>
      <c r="X25" s="2">
        <f>(W25-(((X$13)-(IF((($C25*X$15)-($D25*$J$45))&lt;0,0,(($C25*X$15)-($D25*$J$45)))+(($B$11-$C25)*X$15)))*X$16))-((($C25*X$15)-($D25*$J$46))*X$42)</f>
        <v>21814.738720685415</v>
      </c>
      <c r="Y25" s="2">
        <f>(X25-(((Y$13)-(IF((($C25*Y$15)-($D25*$J$45))&lt;0,0,(($C25*Y$15)-($D25*$J$45)))+(($B$11-$C25)*Y$15)))*Y$16))-((($C25*Y$15)-($D25*$J$46))*Y$42)</f>
        <v>21694.597753273552</v>
      </c>
      <c r="Z25" s="2">
        <f>(Y25-(((Z$13)-(IF((($C25*Z$15)-($D25*$J$45))&lt;0,0,(($C25*Z$15)-($D25*$J$45)))+(($B$11-$C25)*Z$15)))*Z$16))-((($C25*Z$15)-($D25*$J$46))*Z$42)</f>
        <v>21569.651147165216</v>
      </c>
      <c r="AA25" s="2">
        <f>(Z25-(((AA$13)-(IF((($C25*AA$15)-($D25*$J$45))&lt;0,0,(($C25*AA$15)-($D25*$J$45)))+(($B$11-$C25)*AA$15)))*AA$16))-((($C25*AA$15)-($D25*$J$46))*AA$42)</f>
        <v>21439.706676812544</v>
      </c>
      <c r="AB25" s="2">
        <f>(AA25-(((AB$13)-(IF((($C25*AB$15)-($D25*$J$45))&lt;0,0,(($C25*AB$15)-($D25*$J$45)))+(($B$11-$C25)*AB$15)))*AB$16))-((($C25*AB$15)-($D25*$J$46))*AB$42)</f>
        <v>21304.564427645768</v>
      </c>
      <c r="AC25" s="2">
        <f>(AB25-(((AC$13)-(IF((($C25*AC$15)-($D25*$J$45))&lt;0,0,(($C25*AC$15)-($D25*$J$45)))+(($B$11-$C25)*AC$15)))*AC$16))-((($C25*AC$15)-($D25*$J$46))*AC$42)</f>
        <v>21164.016488512319</v>
      </c>
      <c r="AD25" s="2">
        <f>(AC25-(((AD$13)-(IF((($C25*AD$15)-($D25*$J$45))&lt;0,0,(($C25*AD$15)-($D25*$J$45)))+(($B$11-$C25)*AD$15)))*AD$16))-((($C25*AD$15)-($D25*$J$46))*AD$42)</f>
        <v>21017.846631813532</v>
      </c>
      <c r="AE25" s="2">
        <f>(AD25-(((AE$13)-(IF((($C25*AE$15)-($D25*$J$45))&lt;0,0,(($C25*AE$15)-($D25*$J$45)))+(($B$11-$C25)*AE$15)))*AE$16))-((($C25*AE$15)-($D25*$J$46))*AE$42)</f>
        <v>20865.829980846793</v>
      </c>
      <c r="AF25" s="2">
        <f>(AE25-(((AF$13)-(IF((($C25*AF$15)-($D25*$J$45))&lt;0,0,(($C25*AF$15)-($D25*$J$45)))+(($B$11-$C25)*AF$15)))*AF$16))-((($C25*AF$15)-($D25*$J$46))*AF$42)</f>
        <v>20707.732663841383</v>
      </c>
      <c r="AG25" s="2">
        <f>(AF25-(((AG$13)-(IF((($C25*AG$15)-($D25*$J$45))&lt;0,0,(($C25*AG$15)-($D25*$J$45)))+(($B$11-$C25)*AG$15)))*AG$16))-((($C25*AG$15)-($D25*$J$46))*AG$42)</f>
        <v>20543.311454155759</v>
      </c>
      <c r="AH25" s="2">
        <f>(AG25-(((AH$13)-(IF((($C25*AH$15)-($D25*$J$45))&lt;0,0,(($C25*AH$15)-($D25*$J$45)))+(($B$11-$C25)*AH$15)))*AH$16))-((($C25*AH$15)-($D25*$J$46))*AH$42)</f>
        <v>20372.313396082711</v>
      </c>
      <c r="AI25" s="2">
        <f>(AH25-(((AI$13)-(IF((($C25*AI$15)-($D25*$J$45))&lt;0,0,(($C25*AI$15)-($D25*$J$45)))+(($B$11-$C25)*AI$15)))*AI$16))-((($C25*AI$15)-($D25*$J$46))*AI$42)</f>
        <v>20194.475415686738</v>
      </c>
      <c r="AJ25" s="2">
        <f>(AI25-(((AJ$13)-(IF((($C25*AJ$15)-($D25*$J$45))&lt;0,0,(($C25*AJ$15)-($D25*$J$45)))+(($B$11-$C25)*AJ$15)))*AJ$16))-((($C25*AJ$15)-($D25*$J$46))*AJ$42)</f>
        <v>20009.52391607493</v>
      </c>
      <c r="AK25" s="2">
        <f>(AJ25-(((AK$13)-(IF((($C25*AK$15)-($D25*$J$45))&lt;0,0,(($C25*AK$15)-($D25*$J$45)))+(($B$11-$C25)*AK$15)))*AK$16))-((($C25*AK$15)-($D25*$J$46))*AK$42)</f>
        <v>19817.174356478645</v>
      </c>
      <c r="AL25" s="2">
        <f>(AK25-(((AL$13)-(IF((($C25*AL$15)-($D25*$J$45))&lt;0,0,(($C25*AL$15)-($D25*$J$45)))+(($B$11-$C25)*AL$15)))*AL$16))-((($C25*AL$15)-($D25*$J$46))*AL$42)</f>
        <v>19617.130814498509</v>
      </c>
      <c r="AM25" s="2">
        <f>(AL25-(((AM$13)-(IF((($C25*AM$15)-($D25*$J$45))&lt;0,0,(($C25*AM$15)-($D25*$J$45)))+(($B$11-$C25)*AM$15)))*AM$16))-((($C25*AM$15)-($D25*$J$46))*AM$42)</f>
        <v>19409.085530839169</v>
      </c>
      <c r="AN25" s="2">
        <f>(AM25-(((AN$13)-(IF((($C25*AN$15)-($D25*$J$45))&lt;0,0,(($C25*AN$15)-($D25*$J$45)))+(($B$11-$C25)*AN$15)))*AN$16))-((($C25*AN$15)-($D25*$J$46))*AN$42)</f>
        <v>19192.718435833456</v>
      </c>
      <c r="AO25" s="2">
        <f>(AN25-(((AO$13)-(IF((($C25*AO$15)-($D25*$J$45))&lt;0,0,(($C25*AO$15)-($D25*$J$45)))+(($B$11-$C25)*AO$15)))*AO$16))-((($C25*AO$15)-($D25*$J$46))*AO$42)</f>
        <v>18967.696657027514</v>
      </c>
      <c r="AP25" s="2">
        <f>(AO25-(((AP$13)-(IF((($C25*AP$15)-($D25*$J$45))&lt;0,0,(($C25*AP$15)-($D25*$J$45)))+(($B$11-$C25)*AP$15)))*AP$16))-((($C25*AP$15)-($D25*$J$46))*AP$42)</f>
        <v>18733.674007069334</v>
      </c>
      <c r="AQ25" s="2">
        <f>(AP25-(((AQ$13)-(IF((($C25*AQ$15)-($D25*$J$45))&lt;0,0,(($C25*AQ$15)-($D25*$J$45)))+(($B$11-$C25)*AQ$15)))*AQ$16))-((($C25*AQ$15)-($D25*$J$46))*AQ$42)</f>
        <v>18490.290451112829</v>
      </c>
      <c r="AR25" s="2">
        <f>(AQ25-(((AR$13)-(IF((($C25*AR$15)-($D25*$J$45))&lt;0,0,(($C25*AR$15)-($D25*$J$45)))+(($B$11-$C25)*AR$15)))*AR$16))-((($C25*AR$15)-($D25*$J$46))*AR$42)</f>
        <v>18237.171552918062</v>
      </c>
      <c r="AS25" s="2">
        <f>(AR25-(((AS$13)-(IF((($C25*AS$15)-($D25*$J$45))&lt;0,0,(($C25*AS$15)-($D25*$J$45)))+(($B$11-$C25)*AS$15)))*AS$16))-((($C25*AS$15)-($D25*$J$46))*AS$42)</f>
        <v>17973.927898795504</v>
      </c>
      <c r="AT25" s="2">
        <f>(AS25-(((AT$13)-(IF((($C25*AT$15)-($D25*$J$45))&lt;0,0,(($C25*AT$15)-($D25*$J$45)))+(($B$11-$C25)*AT$15)))*AT$16))-((($C25*AT$15)-($D25*$J$46))*AT$42)</f>
        <v>17700.154498508044</v>
      </c>
      <c r="AU25" s="2">
        <f>(AT25-(((AU$13)-(IF((($C25*AU$15)-($D25*$J$45))&lt;0,0,(($C25*AU$15)-($D25*$J$45)))+(($B$11-$C25)*AU$15)))*AU$16))-((($C25*AU$15)-($D25*$J$46))*AU$42)</f>
        <v>17415.430162209086</v>
      </c>
      <c r="AV25" s="2">
        <f>(AU25-(((AV$13)-(IF((($C25*AV$15)-($D25*$J$45))&lt;0,0,(($C25*AV$15)-($D25*$J$45)))+(($B$11-$C25)*AV$15)))*AV$16))-((($C25*AV$15)-($D25*$J$46))*AV$42)</f>
        <v>17119.316852458171</v>
      </c>
      <c r="AW25" s="2">
        <f>(AV25-(((AW$13)-(IF((($C25*AW$15)-($D25*$J$45))&lt;0,0,(($C25*AW$15)-($D25*$J$45)))+(($B$11-$C25)*AW$15)))*AW$16))-((($C25*AW$15)-($D25*$J$46))*AW$42)</f>
        <v>16811.359010317217</v>
      </c>
      <c r="AX25" s="2">
        <f>(AW25-(((AX$13)-(IF((($C25*AX$15)-($D25*$J$45))&lt;0,0,(($C25*AX$15)-($D25*$J$45)))+(($B$11-$C25)*AX$15)))*AX$16))-((($C25*AX$15)-($D25*$J$46))*AX$42)</f>
        <v>16491.082854490625</v>
      </c>
      <c r="AY25" s="2">
        <f>(AX25-(((AY$13)-(IF((($C25*AY$15)-($D25*$J$45))&lt;0,0,(($C25*AY$15)-($D25*$J$45)))+(($B$11-$C25)*AY$15)))*AY$16))-((($C25*AY$15)-($D25*$J$46))*AY$42)</f>
        <v>16157.995652430971</v>
      </c>
      <c r="AZ25" s="2">
        <f>(AY25-(((AZ$13)-(IF((($C25*AZ$15)-($D25*$J$45))&lt;0,0,(($C25*AZ$15)-($D25*$J$45)))+(($B$11-$C25)*AZ$15)))*AZ$16))-((($C25*AZ$15)-($D25*$J$46))*AZ$42)</f>
        <v>15811.584962288929</v>
      </c>
      <c r="BA25" s="2">
        <f>(AZ25-(((BA$13)-(IF((($C25*BA$15)-($D25*$J$45))&lt;0,0,(($C25*BA$15)-($D25*$J$45)))+(($B$11-$C25)*BA$15)))*BA$16))-((($C25*BA$15)-($D25*$J$46))*BA$42)</f>
        <v>15451.317844541207</v>
      </c>
      <c r="BB25" s="2">
        <f>(BA25-(((BB$13)-(IF((($C25*BB$15)-($D25*$J$45))&lt;0,0,(($C25*BB$15)-($D25*$J$45)))+(($B$11-$C25)*BB$15)))*BB$16))-((($C25*BB$15)-($D25*$J$46))*BB$42)</f>
        <v>15076.640042083576</v>
      </c>
      <c r="BC25" s="2">
        <f>(BB25-(((BC$13)-(IF((($C25*BC$15)-($D25*$J$45))&lt;0,0,(($C25*BC$15)-($D25*$J$45)))+(($B$11-$C25)*BC$15)))*BC$16))-((($C25*BC$15)-($D25*$J$46))*BC$42)</f>
        <v>14686.975127527639</v>
      </c>
      <c r="BD25" s="2">
        <f>(BC25-(((BD$13)-(IF((($C25*BD$15)-($D25*$J$45))&lt;0,0,(($C25*BD$15)-($D25*$J$45)))+(($B$11-$C25)*BD$15)))*BD$16))-((($C25*BD$15)-($D25*$J$46))*BD$42)</f>
        <v>14281.723616389469</v>
      </c>
      <c r="BE25" s="2">
        <f>(BD25-(((BE$13)-(IF((($C25*BE$15)-($D25*$J$45))&lt;0,0,(($C25*BE$15)-($D25*$J$45)))+(($B$11-$C25)*BE$15)))*BE$16))-((($C25*BE$15)-($D25*$J$46))*BE$42)</f>
        <v>13860.262044805764</v>
      </c>
      <c r="BF25" s="2">
        <f>(BE25-(((BF$13)-(IF((($C25*BF$15)-($D25*$J$45))&lt;0,0,(($C25*BF$15)-($D25*$J$45)))+(($B$11-$C25)*BF$15)))*BF$16))-((($C25*BF$15)-($D25*$J$46))*BF$42)</f>
        <v>13421.942010358711</v>
      </c>
      <c r="BG25" s="2">
        <f>(BF25-(((BG$13)-(IF((($C25*BG$15)-($D25*$J$45))&lt;0,0,(($C25*BG$15)-($D25*$J$45)))+(($B$11-$C25)*BG$15)))*BG$16))-((($C25*BG$15)-($D25*$J$46))*BG$42)</f>
        <v>12966.089174533776</v>
      </c>
      <c r="BH25" s="2">
        <f>(BG25-(((BH$13)-(IF((($C25*BH$15)-($D25*$J$45))&lt;0,0,(($C25*BH$15)-($D25*$J$45)))+(($B$11-$C25)*BH$15)))*BH$16))-((($C25*BH$15)-($D25*$J$46))*BH$42)</f>
        <v>12492.002225275848</v>
      </c>
      <c r="BI25" s="2">
        <f>(BH25-(((BI$13)-(IF((($C25*BI$15)-($D25*$J$45))&lt;0,0,(($C25*BI$15)-($D25*$J$45)))+(($B$11-$C25)*BI$15)))*BI$16))-((($C25*BI$15)-($D25*$J$46))*BI$42)</f>
        <v>11998.951798047603</v>
      </c>
      <c r="BJ25" s="2">
        <f>(BI25-(((BJ$13)-(IF((($C25*BJ$15)-($D25*$J$45))&lt;0,0,(($C25*BJ$15)-($D25*$J$45)))+(($B$11-$C25)*BJ$15)))*BJ$16))-((($C25*BJ$15)-($D25*$J$46))*BJ$42)</f>
        <v>11486.179353730222</v>
      </c>
      <c r="BK25" s="2">
        <f>(BJ25-(((BK$13)-(IF((($C25*BK$15)-($D25*$J$45))&lt;0,0,(($C25*BK$15)-($D25*$J$45)))+(($B$11-$C25)*BK$15)))*BK$16))-((($C25*BK$15)-($D25*$J$46))*BK$42)</f>
        <v>10952.896011640156</v>
      </c>
      <c r="BL25" s="2">
        <f>(BK25-(((BL$13)-(IF((($C25*BL$15)-($D25*$J$45))&lt;0,0,(($C25*BL$15)-($D25*$J$45)))+(($B$11-$C25)*BL$15)))*BL$16))-((($C25*BL$15)-($D25*$J$46))*BL$42)</f>
        <v>10398.281335866483</v>
      </c>
      <c r="BM25" s="2">
        <f>(BL25-(((BM$13)-(IF((($C25*BM$15)-($D25*$J$45))&lt;0,0,(($C25*BM$15)-($D25*$J$45)))+(($B$11-$C25)*BM$15)))*BM$16))-((($C25*BM$15)-($D25*$J$46))*BM$42)</f>
        <v>9821.4820730618685</v>
      </c>
      <c r="BN25" s="2">
        <f>(BM25-(((BN$13)-(IF((($C25*BN$15)-($D25*$J$45))&lt;0,0,(($C25*BN$15)-($D25*$J$45)))+(($B$11-$C25)*BN$15)))*BN$16))-((($C25*BN$15)-($D25*$J$46))*BN$42)</f>
        <v>9221.6108397450625</v>
      </c>
      <c r="BO25" s="2">
        <f>(BN25-(((BO$13)-(IF((($C25*BO$15)-($D25*$J$45))&lt;0,0,(($C25*BO$15)-($D25*$J$45)))+(($B$11-$C25)*BO$15)))*BO$16))-((($C25*BO$15)-($D25*$J$46))*BO$42)</f>
        <v>8597.7447570955846</v>
      </c>
      <c r="BP25" s="2">
        <f>(BO25-(((BP$13)-(IF((($C25*BP$15)-($D25*$J$45))&lt;0,0,(($C25*BP$15)-($D25*$J$45)))+(($B$11-$C25)*BP$15)))*BP$16))-((($C25*BP$15)-($D25*$J$46))*BP$42)</f>
        <v>7948.9240311401281</v>
      </c>
    </row>
    <row r="26" spans="1:68" x14ac:dyDescent="0.25">
      <c r="A26" t="e">
        <f>IF(Tableau28[[#Headers],[Techno Eolien]]=Données!B12,Données!C12,X)</f>
        <v>#NAME?</v>
      </c>
      <c r="B26" s="6" t="e">
        <f>INDEX(IF(Tableau28[[#Headers],[Techno Eolien]]=Données!B12,Tableau8[Coûts unitaires],),MATCH(Données!C12,Tableau8[Nom de la techno],0))</f>
        <v>#VALUE!</v>
      </c>
      <c r="C26" s="6" t="e">
        <f>INDEX(IF(Tableau28[[#Headers],[Techno Eolien]]=Données!B12,Tableau8[Jours / an],),MATCH(Données!C12,Tableau8[Nom de la techno],0))</f>
        <v>#VALUE!</v>
      </c>
      <c r="D26" s="6" t="e">
        <f>INDEX(IF(Tableau28[[#Headers],[Techno Eolien]]=Données!B12,Tableau8[Production],),MATCH(Données!C12,Tableau8[Nom de la techno],0))</f>
        <v>#VALUE!</v>
      </c>
      <c r="E26" t="e">
        <f>Tableau28[[#This Row],[Cout unitaire]]</f>
        <v>#VALUE!</v>
      </c>
      <c r="F26" s="2" t="e">
        <f>(E26-(((F$13)-(IF((($C26*F$15)-($D26*$J$45))&lt;0,0,(($C26*F$15)-($D26*$J$45)))+(($B$11-$C26)*F$15)))*F$16))-((($C26*F$15)-($D26*$J$46))*F$42)</f>
        <v>#VALUE!</v>
      </c>
      <c r="G26" s="2" t="e">
        <f>(F26-(((G$13)-(IF((($C26*G$15)-($D26*$J$45))&lt;0,0,(($C26*G$15)-($D26*$J$45)))+(($B$11-$C26)*G$15)))*G$16))-((($C26*G$15)-($D26*$J$46))*G$42)</f>
        <v>#VALUE!</v>
      </c>
      <c r="H26" s="2" t="e">
        <f>(G26-(((H$13)-(IF((($C26*H$15)-($D26*$J$45))&lt;0,0,(($C26*H$15)-($D26*$J$45)))+(($B$11-$C26)*H$15)))*H$16))-((($C26*H$15)-($D26*$J$46))*H$42)</f>
        <v>#VALUE!</v>
      </c>
      <c r="I26" s="2" t="e">
        <f>(H26-(((I$13)-(IF((($C26*I$15)-($D26*$J$45))&lt;0,0,(($C26*I$15)-($D26*$J$45)))+(($B$11-$C26)*I$15)))*I$16))-((($C26*I$15)-($D26*$J$46))*I$42)</f>
        <v>#VALUE!</v>
      </c>
      <c r="J26" s="2" t="e">
        <f>(I26-(((J$13)-(IF((($C26*J$15)-($D26*$J$45))&lt;0,0,(($C26*J$15)-($D26*$J$45)))+(($B$11-$C26)*J$15)))*J$16))-((($C26*J$15)-($D26*$J$46))*J$42)</f>
        <v>#VALUE!</v>
      </c>
      <c r="K26" s="2" t="e">
        <f>(J26-(((K$13)-(IF((($C26*K$15)-($D26*$J$45))&lt;0,0,(($C26*K$15)-($D26*$J$45)))+(($B$11-$C26)*K$15)))*K$16))-((($C26*K$15)-($D26*$J$46))*K$42)</f>
        <v>#VALUE!</v>
      </c>
      <c r="L26" s="2" t="e">
        <f>(K26-(((L$13)-(IF((($C26*L$15)-($D26*$J$45))&lt;0,0,(($C26*L$15)-($D26*$J$45)))+(($B$11-$C26)*L$15)))*L$16))-((($C26*L$15)-($D26*$J$46))*L$42)</f>
        <v>#VALUE!</v>
      </c>
      <c r="M26" s="2" t="e">
        <f>(L26-(((M$13)-(IF((($C26*M$15)-($D26*$J$45))&lt;0,0,(($C26*M$15)-($D26*$J$45)))+(($B$11-$C26)*M$15)))*M$16))-((($C26*M$15)-($D26*$J$46))*M$42)</f>
        <v>#VALUE!</v>
      </c>
      <c r="N26" s="2" t="e">
        <f>(M26-(((N$13)-(IF((($C26*N$15)-($D26*$J$45))&lt;0,0,(($C26*N$15)-($D26*$J$45)))+(($B$11-$C26)*N$15)))*N$16))-((($C26*N$15)-($D26*$J$46))*N$42)</f>
        <v>#VALUE!</v>
      </c>
      <c r="O26" s="2" t="e">
        <f>(N26-(((O$13)-(IF((($C26*O$15)-($D26*$J$45))&lt;0,0,(($C26*O$15)-($D26*$J$45)))+(($B$11-$C26)*O$15)))*O$16))-((($C26*O$15)-($D26*$J$46))*O$42)</f>
        <v>#VALUE!</v>
      </c>
      <c r="P26" s="2" t="e">
        <f>(O26-(((P$13)-(IF((($C26*P$15)-($D26*$J$45))&lt;0,0,(($C26*P$15)-($D26*$J$45)))+(($B$11-$C26)*P$15)))*P$16))-((($C26*P$15)-($D26*$J$46))*P$42)</f>
        <v>#VALUE!</v>
      </c>
      <c r="Q26" s="2" t="e">
        <f>(P26-(((Q$13)-(IF((($C26*Q$15)-($D26*$J$45))&lt;0,0,(($C26*Q$15)-($D26*$J$45)))+(($B$11-$C26)*Q$15)))*Q$16))-((($C26*Q$15)-($D26*$J$46))*Q$42)</f>
        <v>#VALUE!</v>
      </c>
      <c r="R26" s="2" t="e">
        <f>(Q26-(((R$13)-(IF((($C26*R$15)-($D26*$J$45))&lt;0,0,(($C26*R$15)-($D26*$J$45)))+(($B$11-$C26)*R$15)))*R$16))-((($C26*R$15)-($D26*$J$46))*R$42)</f>
        <v>#VALUE!</v>
      </c>
      <c r="S26" s="2" t="e">
        <f>(R26-(((S$13)-(IF((($C26*S$15)-($D26*$J$45))&lt;0,0,(($C26*S$15)-($D26*$J$45)))+(($B$11-$C26)*S$15)))*S$16))-((($C26*S$15)-($D26*$J$46))*S$42)</f>
        <v>#VALUE!</v>
      </c>
      <c r="T26" s="2" t="e">
        <f>(S26-(((T$13)-(IF((($C26*T$15)-($D26*$J$45))&lt;0,0,(($C26*T$15)-($D26*$J$45)))+(($B$11-$C26)*T$15)))*T$16))-((($C26*T$15)-($D26*$J$46))*T$42)</f>
        <v>#VALUE!</v>
      </c>
      <c r="U26" s="2" t="e">
        <f>(T26-(((U$13)-(IF((($C26*U$15)-($D26*$J$45))&lt;0,0,(($C26*U$15)-($D26*$J$45)))+(($B$11-$C26)*U$15)))*U$16))-((($C26*U$15)-($D26*$J$46))*U$42)</f>
        <v>#VALUE!</v>
      </c>
      <c r="V26" s="2" t="e">
        <f>(U26-(((V$13)-(IF((($C26*V$15)-($D26*$J$45))&lt;0,0,(($C26*V$15)-($D26*$J$45)))+(($B$11-$C26)*V$15)))*V$16))-((($C26*V$15)-($D26*$J$46))*V$42)</f>
        <v>#VALUE!</v>
      </c>
      <c r="W26" s="2" t="e">
        <f>(V26-(((W$13)-(IF((($C26*W$15)-($D26*$J$45))&lt;0,0,(($C26*W$15)-($D26*$J$45)))+(($B$11-$C26)*W$15)))*W$16))-((($C26*W$15)-($D26*$J$46))*W$42)</f>
        <v>#VALUE!</v>
      </c>
      <c r="X26" s="2" t="e">
        <f>(W26-(((X$13)-(IF((($C26*X$15)-($D26*$J$45))&lt;0,0,(($C26*X$15)-($D26*$J$45)))+(($B$11-$C26)*X$15)))*X$16))-((($C26*X$15)-($D26*$J$46))*X$42)</f>
        <v>#VALUE!</v>
      </c>
      <c r="Y26" s="2" t="e">
        <f>(X26-(((Y$13)-(IF((($C26*Y$15)-($D26*$J$45))&lt;0,0,(($C26*Y$15)-($D26*$J$45)))+(($B$11-$C26)*Y$15)))*Y$16))-((($C26*Y$15)-($D26*$J$46))*Y$42)</f>
        <v>#VALUE!</v>
      </c>
      <c r="Z26" s="2" t="e">
        <f>(Y26-(((Z$13)-(IF((($C26*Z$15)-($D26*$J$45))&lt;0,0,(($C26*Z$15)-($D26*$J$45)))+(($B$11-$C26)*Z$15)))*Z$16))-((($C26*Z$15)-($D26*$J$46))*Z$42)</f>
        <v>#VALUE!</v>
      </c>
      <c r="AA26" s="2" t="e">
        <f>(Z26-(((AA$13)-(IF((($C26*AA$15)-($D26*$J$45))&lt;0,0,(($C26*AA$15)-($D26*$J$45)))+(($B$11-$C26)*AA$15)))*AA$16))-((($C26*AA$15)-($D26*$J$46))*AA$42)</f>
        <v>#VALUE!</v>
      </c>
      <c r="AB26" s="2" t="e">
        <f>(AA26-(((AB$13)-(IF((($C26*AB$15)-($D26*$J$45))&lt;0,0,(($C26*AB$15)-($D26*$J$45)))+(($B$11-$C26)*AB$15)))*AB$16))-((($C26*AB$15)-($D26*$J$46))*AB$42)</f>
        <v>#VALUE!</v>
      </c>
      <c r="AC26" s="2" t="e">
        <f>(AB26-(((AC$13)-(IF((($C26*AC$15)-($D26*$J$45))&lt;0,0,(($C26*AC$15)-($D26*$J$45)))+(($B$11-$C26)*AC$15)))*AC$16))-((($C26*AC$15)-($D26*$J$46))*AC$42)</f>
        <v>#VALUE!</v>
      </c>
      <c r="AD26" s="2" t="e">
        <f>(AC26-(((AD$13)-(IF((($C26*AD$15)-($D26*$J$45))&lt;0,0,(($C26*AD$15)-($D26*$J$45)))+(($B$11-$C26)*AD$15)))*AD$16))-((($C26*AD$15)-($D26*$J$46))*AD$42)</f>
        <v>#VALUE!</v>
      </c>
      <c r="AE26" s="2" t="e">
        <f>(AD26-(((AE$13)-(IF((($C26*AE$15)-($D26*$J$45))&lt;0,0,(($C26*AE$15)-($D26*$J$45)))+(($B$11-$C26)*AE$15)))*AE$16))-((($C26*AE$15)-($D26*$J$46))*AE$42)</f>
        <v>#VALUE!</v>
      </c>
      <c r="AF26" s="2" t="e">
        <f>(AE26-(((AF$13)-(IF((($C26*AF$15)-($D26*$J$45))&lt;0,0,(($C26*AF$15)-($D26*$J$45)))+(($B$11-$C26)*AF$15)))*AF$16))-((($C26*AF$15)-($D26*$J$46))*AF$42)</f>
        <v>#VALUE!</v>
      </c>
      <c r="AG26" s="2" t="e">
        <f>(AF26-(((AG$13)-(IF((($C26*AG$15)-($D26*$J$45))&lt;0,0,(($C26*AG$15)-($D26*$J$45)))+(($B$11-$C26)*AG$15)))*AG$16))-((($C26*AG$15)-($D26*$J$46))*AG$42)</f>
        <v>#VALUE!</v>
      </c>
      <c r="AH26" s="2" t="e">
        <f>(AG26-(((AH$13)-(IF((($C26*AH$15)-($D26*$J$45))&lt;0,0,(($C26*AH$15)-($D26*$J$45)))+(($B$11-$C26)*AH$15)))*AH$16))-((($C26*AH$15)-($D26*$J$46))*AH$42)</f>
        <v>#VALUE!</v>
      </c>
      <c r="AI26" s="2" t="e">
        <f>(AH26-(((AI$13)-(IF((($C26*AI$15)-($D26*$J$45))&lt;0,0,(($C26*AI$15)-($D26*$J$45)))+(($B$11-$C26)*AI$15)))*AI$16))-((($C26*AI$15)-($D26*$J$46))*AI$42)</f>
        <v>#VALUE!</v>
      </c>
      <c r="AJ26" s="2" t="e">
        <f>(AI26-(((AJ$13)-(IF((($C26*AJ$15)-($D26*$J$45))&lt;0,0,(($C26*AJ$15)-($D26*$J$45)))+(($B$11-$C26)*AJ$15)))*AJ$16))-((($C26*AJ$15)-($D26*$J$46))*AJ$42)</f>
        <v>#VALUE!</v>
      </c>
      <c r="AK26" s="2" t="e">
        <f>(AJ26-(((AK$13)-(IF((($C26*AK$15)-($D26*$J$45))&lt;0,0,(($C26*AK$15)-($D26*$J$45)))+(($B$11-$C26)*AK$15)))*AK$16))-((($C26*AK$15)-($D26*$J$46))*AK$42)</f>
        <v>#VALUE!</v>
      </c>
      <c r="AL26" s="2" t="e">
        <f>(AK26-(((AL$13)-(IF((($C26*AL$15)-($D26*$J$45))&lt;0,0,(($C26*AL$15)-($D26*$J$45)))+(($B$11-$C26)*AL$15)))*AL$16))-((($C26*AL$15)-($D26*$J$46))*AL$42)</f>
        <v>#VALUE!</v>
      </c>
      <c r="AM26" s="2" t="e">
        <f>(AL26-(((AM$13)-(IF((($C26*AM$15)-($D26*$J$45))&lt;0,0,(($C26*AM$15)-($D26*$J$45)))+(($B$11-$C26)*AM$15)))*AM$16))-((($C26*AM$15)-($D26*$J$46))*AM$42)</f>
        <v>#VALUE!</v>
      </c>
      <c r="AN26" s="2" t="e">
        <f>(AM26-(((AN$13)-(IF((($C26*AN$15)-($D26*$J$45))&lt;0,0,(($C26*AN$15)-($D26*$J$45)))+(($B$11-$C26)*AN$15)))*AN$16))-((($C26*AN$15)-($D26*$J$46))*AN$42)</f>
        <v>#VALUE!</v>
      </c>
      <c r="AO26" s="2" t="e">
        <f>(AN26-(((AO$13)-(IF((($C26*AO$15)-($D26*$J$45))&lt;0,0,(($C26*AO$15)-($D26*$J$45)))+(($B$11-$C26)*AO$15)))*AO$16))-((($C26*AO$15)-($D26*$J$46))*AO$42)</f>
        <v>#VALUE!</v>
      </c>
      <c r="AP26" s="2" t="e">
        <f>(AO26-(((AP$13)-(IF((($C26*AP$15)-($D26*$J$45))&lt;0,0,(($C26*AP$15)-($D26*$J$45)))+(($B$11-$C26)*AP$15)))*AP$16))-((($C26*AP$15)-($D26*$J$46))*AP$42)</f>
        <v>#VALUE!</v>
      </c>
      <c r="AQ26" s="2" t="e">
        <f>(AP26-(((AQ$13)-(IF((($C26*AQ$15)-($D26*$J$45))&lt;0,0,(($C26*AQ$15)-($D26*$J$45)))+(($B$11-$C26)*AQ$15)))*AQ$16))-((($C26*AQ$15)-($D26*$J$46))*AQ$42)</f>
        <v>#VALUE!</v>
      </c>
      <c r="AR26" s="2" t="e">
        <f>(AQ26-(((AR$13)-(IF((($C26*AR$15)-($D26*$J$45))&lt;0,0,(($C26*AR$15)-($D26*$J$45)))+(($B$11-$C26)*AR$15)))*AR$16))-((($C26*AR$15)-($D26*$J$46))*AR$42)</f>
        <v>#VALUE!</v>
      </c>
      <c r="AS26" s="2" t="e">
        <f>(AR26-(((AS$13)-(IF((($C26*AS$15)-($D26*$J$45))&lt;0,0,(($C26*AS$15)-($D26*$J$45)))+(($B$11-$C26)*AS$15)))*AS$16))-((($C26*AS$15)-($D26*$J$46))*AS$42)</f>
        <v>#VALUE!</v>
      </c>
      <c r="AT26" s="2" t="e">
        <f>(AS26-(((AT$13)-(IF((($C26*AT$15)-($D26*$J$45))&lt;0,0,(($C26*AT$15)-($D26*$J$45)))+(($B$11-$C26)*AT$15)))*AT$16))-((($C26*AT$15)-($D26*$J$46))*AT$42)</f>
        <v>#VALUE!</v>
      </c>
      <c r="AU26" s="2" t="e">
        <f>(AT26-(((AU$13)-(IF((($C26*AU$15)-($D26*$J$45))&lt;0,0,(($C26*AU$15)-($D26*$J$45)))+(($B$11-$C26)*AU$15)))*AU$16))-((($C26*AU$15)-($D26*$J$46))*AU$42)</f>
        <v>#VALUE!</v>
      </c>
      <c r="AV26" s="2" t="e">
        <f>(AU26-(((AV$13)-(IF((($C26*AV$15)-($D26*$J$45))&lt;0,0,(($C26*AV$15)-($D26*$J$45)))+(($B$11-$C26)*AV$15)))*AV$16))-((($C26*AV$15)-($D26*$J$46))*AV$42)</f>
        <v>#VALUE!</v>
      </c>
      <c r="AW26" s="2" t="e">
        <f>(AV26-(((AW$13)-(IF((($C26*AW$15)-($D26*$J$45))&lt;0,0,(($C26*AW$15)-($D26*$J$45)))+(($B$11-$C26)*AW$15)))*AW$16))-((($C26*AW$15)-($D26*$J$46))*AW$42)</f>
        <v>#VALUE!</v>
      </c>
      <c r="AX26" s="2" t="e">
        <f>(AW26-(((AX$13)-(IF((($C26*AX$15)-($D26*$J$45))&lt;0,0,(($C26*AX$15)-($D26*$J$45)))+(($B$11-$C26)*AX$15)))*AX$16))-((($C26*AX$15)-($D26*$J$46))*AX$42)</f>
        <v>#VALUE!</v>
      </c>
      <c r="AY26" s="2" t="e">
        <f>(AX26-(((AY$13)-(IF((($C26*AY$15)-($D26*$J$45))&lt;0,0,(($C26*AY$15)-($D26*$J$45)))+(($B$11-$C26)*AY$15)))*AY$16))-((($C26*AY$15)-($D26*$J$46))*AY$42)</f>
        <v>#VALUE!</v>
      </c>
      <c r="AZ26" s="2" t="e">
        <f>(AY26-(((AZ$13)-(IF((($C26*AZ$15)-($D26*$J$45))&lt;0,0,(($C26*AZ$15)-($D26*$J$45)))+(($B$11-$C26)*AZ$15)))*AZ$16))-((($C26*AZ$15)-($D26*$J$46))*AZ$42)</f>
        <v>#VALUE!</v>
      </c>
      <c r="BA26" s="2" t="e">
        <f>(AZ26-(((BA$13)-(IF((($C26*BA$15)-($D26*$J$45))&lt;0,0,(($C26*BA$15)-($D26*$J$45)))+(($B$11-$C26)*BA$15)))*BA$16))-((($C26*BA$15)-($D26*$J$46))*BA$42)</f>
        <v>#VALUE!</v>
      </c>
      <c r="BB26" s="2" t="e">
        <f>(BA26-(((BB$13)-(IF((($C26*BB$15)-($D26*$J$45))&lt;0,0,(($C26*BB$15)-($D26*$J$45)))+(($B$11-$C26)*BB$15)))*BB$16))-((($C26*BB$15)-($D26*$J$46))*BB$42)</f>
        <v>#VALUE!</v>
      </c>
      <c r="BC26" s="2" t="e">
        <f>(BB26-(((BC$13)-(IF((($C26*BC$15)-($D26*$J$45))&lt;0,0,(($C26*BC$15)-($D26*$J$45)))+(($B$11-$C26)*BC$15)))*BC$16))-((($C26*BC$15)-($D26*$J$46))*BC$42)</f>
        <v>#VALUE!</v>
      </c>
      <c r="BD26" s="2" t="e">
        <f>(BC26-(((BD$13)-(IF((($C26*BD$15)-($D26*$J$45))&lt;0,0,(($C26*BD$15)-($D26*$J$45)))+(($B$11-$C26)*BD$15)))*BD$16))-((($C26*BD$15)-($D26*$J$46))*BD$42)</f>
        <v>#VALUE!</v>
      </c>
      <c r="BE26" s="2" t="e">
        <f>(BD26-(((BE$13)-(IF((($C26*BE$15)-($D26*$J$45))&lt;0,0,(($C26*BE$15)-($D26*$J$45)))+(($B$11-$C26)*BE$15)))*BE$16))-((($C26*BE$15)-($D26*$J$46))*BE$42)</f>
        <v>#VALUE!</v>
      </c>
      <c r="BF26" s="2" t="e">
        <f>(BE26-(((BF$13)-(IF((($C26*BF$15)-($D26*$J$45))&lt;0,0,(($C26*BF$15)-($D26*$J$45)))+(($B$11-$C26)*BF$15)))*BF$16))-((($C26*BF$15)-($D26*$J$46))*BF$42)</f>
        <v>#VALUE!</v>
      </c>
      <c r="BG26" s="2" t="e">
        <f>(BF26-(((BG$13)-(IF((($C26*BG$15)-($D26*$J$45))&lt;0,0,(($C26*BG$15)-($D26*$J$45)))+(($B$11-$C26)*BG$15)))*BG$16))-((($C26*BG$15)-($D26*$J$46))*BG$42)</f>
        <v>#VALUE!</v>
      </c>
      <c r="BH26" s="2" t="e">
        <f>(BG26-(((BH$13)-(IF((($C26*BH$15)-($D26*$J$45))&lt;0,0,(($C26*BH$15)-($D26*$J$45)))+(($B$11-$C26)*BH$15)))*BH$16))-((($C26*BH$15)-($D26*$J$46))*BH$42)</f>
        <v>#VALUE!</v>
      </c>
      <c r="BI26" s="2" t="e">
        <f>(BH26-(((BI$13)-(IF((($C26*BI$15)-($D26*$J$45))&lt;0,0,(($C26*BI$15)-($D26*$J$45)))+(($B$11-$C26)*BI$15)))*BI$16))-((($C26*BI$15)-($D26*$J$46))*BI$42)</f>
        <v>#VALUE!</v>
      </c>
      <c r="BJ26" s="2" t="e">
        <f>(BI26-(((BJ$13)-(IF((($C26*BJ$15)-($D26*$J$45))&lt;0,0,(($C26*BJ$15)-($D26*$J$45)))+(($B$11-$C26)*BJ$15)))*BJ$16))-((($C26*BJ$15)-($D26*$J$46))*BJ$42)</f>
        <v>#VALUE!</v>
      </c>
      <c r="BK26" s="2" t="e">
        <f>(BJ26-(((BK$13)-(IF((($C26*BK$15)-($D26*$J$45))&lt;0,0,(($C26*BK$15)-($D26*$J$45)))+(($B$11-$C26)*BK$15)))*BK$16))-((($C26*BK$15)-($D26*$J$46))*BK$42)</f>
        <v>#VALUE!</v>
      </c>
      <c r="BL26" s="2" t="e">
        <f>(BK26-(((BL$13)-(IF((($C26*BL$15)-($D26*$J$45))&lt;0,0,(($C26*BL$15)-($D26*$J$45)))+(($B$11-$C26)*BL$15)))*BL$16))-((($C26*BL$15)-($D26*$J$46))*BL$42)</f>
        <v>#VALUE!</v>
      </c>
      <c r="BM26" s="2" t="e">
        <f>(BL26-(((BM$13)-(IF((($C26*BM$15)-($D26*$J$45))&lt;0,0,(($C26*BM$15)-($D26*$J$45)))+(($B$11-$C26)*BM$15)))*BM$16))-((($C26*BM$15)-($D26*$J$46))*BM$42)</f>
        <v>#VALUE!</v>
      </c>
      <c r="BN26" s="2" t="e">
        <f>(BM26-(((BN$13)-(IF((($C26*BN$15)-($D26*$J$45))&lt;0,0,(($C26*BN$15)-($D26*$J$45)))+(($B$11-$C26)*BN$15)))*BN$16))-((($C26*BN$15)-($D26*$J$46))*BN$42)</f>
        <v>#VALUE!</v>
      </c>
      <c r="BO26" s="2" t="e">
        <f>(BN26-(((BO$13)-(IF((($C26*BO$15)-($D26*$J$45))&lt;0,0,(($C26*BO$15)-($D26*$J$45)))+(($B$11-$C26)*BO$15)))*BO$16))-((($C26*BO$15)-($D26*$J$46))*BO$42)</f>
        <v>#VALUE!</v>
      </c>
      <c r="BP26" s="2" t="e">
        <f>(BO26-(((BP$13)-(IF((($C26*BP$15)-($D26*$J$45))&lt;0,0,(($C26*BP$15)-($D26*$J$45)))+(($B$11-$C26)*BP$15)))*BP$16))-((($C26*BP$15)-($D26*$J$46))*BP$42)</f>
        <v>#VALUE!</v>
      </c>
    </row>
    <row r="27" spans="1:68" x14ac:dyDescent="0.25">
      <c r="A27" t="e">
        <f>IF(Tableau28[[#Headers],[Techno Eolien]]=Données!B13,Données!C13,X)</f>
        <v>#NAME?</v>
      </c>
      <c r="B27" s="6" t="e">
        <f>INDEX(IF(Tableau28[[#Headers],[Techno Eolien]]=Données!B13,Tableau8[Coûts unitaires],),MATCH(Données!C13,Tableau8[Nom de la techno],0))</f>
        <v>#VALUE!</v>
      </c>
      <c r="C27" s="6" t="e">
        <f>INDEX(IF(Tableau28[[#Headers],[Techno Eolien]]=Données!B13,Tableau8[Jours / an],),MATCH(Données!C13,Tableau8[Nom de la techno],0))</f>
        <v>#VALUE!</v>
      </c>
      <c r="D27" s="6" t="e">
        <f>INDEX(IF(Tableau28[[#Headers],[Techno Eolien]]=Données!B13,Tableau8[Production],),MATCH(Données!C13,Tableau8[Nom de la techno],0))</f>
        <v>#VALUE!</v>
      </c>
      <c r="E27" t="e">
        <f>Tableau28[[#This Row],[Cout unitaire]]</f>
        <v>#VALUE!</v>
      </c>
      <c r="F27" s="2" t="e">
        <f>(E27-(((F$13)-(IF((($C27*F$15)-($D27*$J$45))&lt;0,0,(($C27*F$15)-($D27*$J$45)))+(($B$11-$C27)*F$15)))*F$16))-((($C27*F$15)-($D27*$J$46))*F$42)</f>
        <v>#VALUE!</v>
      </c>
      <c r="G27" s="2" t="e">
        <f>(F27-(((G$13)-(IF((($C27*G$15)-($D27*$J$45))&lt;0,0,(($C27*G$15)-($D27*$J$45)))+(($B$11-$C27)*G$15)))*G$16))-((($C27*G$15)-($D27*$J$46))*G$42)</f>
        <v>#VALUE!</v>
      </c>
      <c r="H27" s="2" t="e">
        <f>(G27-(((H$13)-(IF((($C27*H$15)-($D27*$J$45))&lt;0,0,(($C27*H$15)-($D27*$J$45)))+(($B$11-$C27)*H$15)))*H$16))-((($C27*H$15)-($D27*$J$46))*H$42)</f>
        <v>#VALUE!</v>
      </c>
      <c r="I27" s="2" t="e">
        <f>(H27-(((I$13)-(IF((($C27*I$15)-($D27*$J$45))&lt;0,0,(($C27*I$15)-($D27*$J$45)))+(($B$11-$C27)*I$15)))*I$16))-((($C27*I$15)-($D27*$J$46))*I$42)</f>
        <v>#VALUE!</v>
      </c>
      <c r="J27" s="2" t="e">
        <f>(I27-(((J$13)-(IF((($C27*J$15)-($D27*$J$45))&lt;0,0,(($C27*J$15)-($D27*$J$45)))+(($B$11-$C27)*J$15)))*J$16))-((($C27*J$15)-($D27*$J$46))*J$42)</f>
        <v>#VALUE!</v>
      </c>
      <c r="K27" s="2" t="e">
        <f>(J27-(((K$13)-(IF((($C27*K$15)-($D27*$J$45))&lt;0,0,(($C27*K$15)-($D27*$J$45)))+(($B$11-$C27)*K$15)))*K$16))-((($C27*K$15)-($D27*$J$46))*K$42)</f>
        <v>#VALUE!</v>
      </c>
      <c r="L27" s="2" t="e">
        <f>(K27-(((L$13)-(IF((($C27*L$15)-($D27*$J$45))&lt;0,0,(($C27*L$15)-($D27*$J$45)))+(($B$11-$C27)*L$15)))*L$16))-((($C27*L$15)-($D27*$J$46))*L$42)</f>
        <v>#VALUE!</v>
      </c>
      <c r="M27" s="2" t="e">
        <f>(L27-(((M$13)-(IF((($C27*M$15)-($D27*$J$45))&lt;0,0,(($C27*M$15)-($D27*$J$45)))+(($B$11-$C27)*M$15)))*M$16))-((($C27*M$15)-($D27*$J$46))*M$42)</f>
        <v>#VALUE!</v>
      </c>
      <c r="N27" s="2" t="e">
        <f>(M27-(((N$13)-(IF((($C27*N$15)-($D27*$J$45))&lt;0,0,(($C27*N$15)-($D27*$J$45)))+(($B$11-$C27)*N$15)))*N$16))-((($C27*N$15)-($D27*$J$46))*N$42)</f>
        <v>#VALUE!</v>
      </c>
      <c r="O27" s="2" t="e">
        <f>(N27-(((O$13)-(IF((($C27*O$15)-($D27*$J$45))&lt;0,0,(($C27*O$15)-($D27*$J$45)))+(($B$11-$C27)*O$15)))*O$16))-((($C27*O$15)-($D27*$J$46))*O$42)</f>
        <v>#VALUE!</v>
      </c>
      <c r="P27" s="2" t="e">
        <f>(O27-(((P$13)-(IF((($C27*P$15)-($D27*$J$45))&lt;0,0,(($C27*P$15)-($D27*$J$45)))+(($B$11-$C27)*P$15)))*P$16))-((($C27*P$15)-($D27*$J$46))*P$42)</f>
        <v>#VALUE!</v>
      </c>
      <c r="Q27" s="2" t="e">
        <f>(P27-(((Q$13)-(IF((($C27*Q$15)-($D27*$J$45))&lt;0,0,(($C27*Q$15)-($D27*$J$45)))+(($B$11-$C27)*Q$15)))*Q$16))-((($C27*Q$15)-($D27*$J$46))*Q$42)</f>
        <v>#VALUE!</v>
      </c>
      <c r="R27" s="2" t="e">
        <f>(Q27-(((R$13)-(IF((($C27*R$15)-($D27*$J$45))&lt;0,0,(($C27*R$15)-($D27*$J$45)))+(($B$11-$C27)*R$15)))*R$16))-((($C27*R$15)-($D27*$J$46))*R$42)</f>
        <v>#VALUE!</v>
      </c>
      <c r="S27" s="2" t="e">
        <f>(R27-(((S$13)-(IF((($C27*S$15)-($D27*$J$45))&lt;0,0,(($C27*S$15)-($D27*$J$45)))+(($B$11-$C27)*S$15)))*S$16))-((($C27*S$15)-($D27*$J$46))*S$42)</f>
        <v>#VALUE!</v>
      </c>
      <c r="T27" s="2" t="e">
        <f>(S27-(((T$13)-(IF((($C27*T$15)-($D27*$J$45))&lt;0,0,(($C27*T$15)-($D27*$J$45)))+(($B$11-$C27)*T$15)))*T$16))-((($C27*T$15)-($D27*$J$46))*T$42)</f>
        <v>#VALUE!</v>
      </c>
      <c r="U27" s="2" t="e">
        <f>(T27-(((U$13)-(IF((($C27*U$15)-($D27*$J$45))&lt;0,0,(($C27*U$15)-($D27*$J$45)))+(($B$11-$C27)*U$15)))*U$16))-((($C27*U$15)-($D27*$J$46))*U$42)</f>
        <v>#VALUE!</v>
      </c>
      <c r="V27" s="2" t="e">
        <f>(U27-(((V$13)-(IF((($C27*V$15)-($D27*$J$45))&lt;0,0,(($C27*V$15)-($D27*$J$45)))+(($B$11-$C27)*V$15)))*V$16))-((($C27*V$15)-($D27*$J$46))*V$42)</f>
        <v>#VALUE!</v>
      </c>
      <c r="W27" s="2" t="e">
        <f>(V27-(((W$13)-(IF((($C27*W$15)-($D27*$J$45))&lt;0,0,(($C27*W$15)-($D27*$J$45)))+(($B$11-$C27)*W$15)))*W$16))-((($C27*W$15)-($D27*$J$46))*W$42)</f>
        <v>#VALUE!</v>
      </c>
      <c r="X27" s="2" t="e">
        <f>(W27-(((X$13)-(IF((($C27*X$15)-($D27*$J$45))&lt;0,0,(($C27*X$15)-($D27*$J$45)))+(($B$11-$C27)*X$15)))*X$16))-((($C27*X$15)-($D27*$J$46))*X$42)</f>
        <v>#VALUE!</v>
      </c>
      <c r="Y27" s="2" t="e">
        <f>(X27-(((Y$13)-(IF((($C27*Y$15)-($D27*$J$45))&lt;0,0,(($C27*Y$15)-($D27*$J$45)))+(($B$11-$C27)*Y$15)))*Y$16))-((($C27*Y$15)-($D27*$J$46))*Y$42)</f>
        <v>#VALUE!</v>
      </c>
      <c r="Z27" s="2" t="e">
        <f>(Y27-(((Z$13)-(IF((($C27*Z$15)-($D27*$J$45))&lt;0,0,(($C27*Z$15)-($D27*$J$45)))+(($B$11-$C27)*Z$15)))*Z$16))-((($C27*Z$15)-($D27*$J$46))*Z$42)</f>
        <v>#VALUE!</v>
      </c>
      <c r="AA27" s="2" t="e">
        <f>(Z27-(((AA$13)-(IF((($C27*AA$15)-($D27*$J$45))&lt;0,0,(($C27*AA$15)-($D27*$J$45)))+(($B$11-$C27)*AA$15)))*AA$16))-((($C27*AA$15)-($D27*$J$46))*AA$42)</f>
        <v>#VALUE!</v>
      </c>
      <c r="AB27" s="2" t="e">
        <f>(AA27-(((AB$13)-(IF((($C27*AB$15)-($D27*$J$45))&lt;0,0,(($C27*AB$15)-($D27*$J$45)))+(($B$11-$C27)*AB$15)))*AB$16))-((($C27*AB$15)-($D27*$J$46))*AB$42)</f>
        <v>#VALUE!</v>
      </c>
      <c r="AC27" s="2" t="e">
        <f>(AB27-(((AC$13)-(IF((($C27*AC$15)-($D27*$J$45))&lt;0,0,(($C27*AC$15)-($D27*$J$45)))+(($B$11-$C27)*AC$15)))*AC$16))-((($C27*AC$15)-($D27*$J$46))*AC$42)</f>
        <v>#VALUE!</v>
      </c>
      <c r="AD27" s="2" t="e">
        <f>(AC27-(((AD$13)-(IF((($C27*AD$15)-($D27*$J$45))&lt;0,0,(($C27*AD$15)-($D27*$J$45)))+(($B$11-$C27)*AD$15)))*AD$16))-((($C27*AD$15)-($D27*$J$46))*AD$42)</f>
        <v>#VALUE!</v>
      </c>
      <c r="AE27" s="2" t="e">
        <f>(AD27-(((AE$13)-(IF((($C27*AE$15)-($D27*$J$45))&lt;0,0,(($C27*AE$15)-($D27*$J$45)))+(($B$11-$C27)*AE$15)))*AE$16))-((($C27*AE$15)-($D27*$J$46))*AE$42)</f>
        <v>#VALUE!</v>
      </c>
      <c r="AF27" s="2" t="e">
        <f>(AE27-(((AF$13)-(IF((($C27*AF$15)-($D27*$J$45))&lt;0,0,(($C27*AF$15)-($D27*$J$45)))+(($B$11-$C27)*AF$15)))*AF$16))-((($C27*AF$15)-($D27*$J$46))*AF$42)</f>
        <v>#VALUE!</v>
      </c>
      <c r="AG27" s="2" t="e">
        <f>(AF27-(((AG$13)-(IF((($C27*AG$15)-($D27*$J$45))&lt;0,0,(($C27*AG$15)-($D27*$J$45)))+(($B$11-$C27)*AG$15)))*AG$16))-((($C27*AG$15)-($D27*$J$46))*AG$42)</f>
        <v>#VALUE!</v>
      </c>
      <c r="AH27" s="2" t="e">
        <f>(AG27-(((AH$13)-(IF((($C27*AH$15)-($D27*$J$45))&lt;0,0,(($C27*AH$15)-($D27*$J$45)))+(($B$11-$C27)*AH$15)))*AH$16))-((($C27*AH$15)-($D27*$J$46))*AH$42)</f>
        <v>#VALUE!</v>
      </c>
      <c r="AI27" s="2" t="e">
        <f>(AH27-(((AI$13)-(IF((($C27*AI$15)-($D27*$J$45))&lt;0,0,(($C27*AI$15)-($D27*$J$45)))+(($B$11-$C27)*AI$15)))*AI$16))-((($C27*AI$15)-($D27*$J$46))*AI$42)</f>
        <v>#VALUE!</v>
      </c>
      <c r="AJ27" s="2" t="e">
        <f>(AI27-(((AJ$13)-(IF((($C27*AJ$15)-($D27*$J$45))&lt;0,0,(($C27*AJ$15)-($D27*$J$45)))+(($B$11-$C27)*AJ$15)))*AJ$16))-((($C27*AJ$15)-($D27*$J$46))*AJ$42)</f>
        <v>#VALUE!</v>
      </c>
      <c r="AK27" s="2" t="e">
        <f>(AJ27-(((AK$13)-(IF((($C27*AK$15)-($D27*$J$45))&lt;0,0,(($C27*AK$15)-($D27*$J$45)))+(($B$11-$C27)*AK$15)))*AK$16))-((($C27*AK$15)-($D27*$J$46))*AK$42)</f>
        <v>#VALUE!</v>
      </c>
      <c r="AL27" s="2" t="e">
        <f>(AK27-(((AL$13)-(IF((($C27*AL$15)-($D27*$J$45))&lt;0,0,(($C27*AL$15)-($D27*$J$45)))+(($B$11-$C27)*AL$15)))*AL$16))-((($C27*AL$15)-($D27*$J$46))*AL$42)</f>
        <v>#VALUE!</v>
      </c>
      <c r="AM27" s="2" t="e">
        <f>(AL27-(((AM$13)-(IF((($C27*AM$15)-($D27*$J$45))&lt;0,0,(($C27*AM$15)-($D27*$J$45)))+(($B$11-$C27)*AM$15)))*AM$16))-((($C27*AM$15)-($D27*$J$46))*AM$42)</f>
        <v>#VALUE!</v>
      </c>
      <c r="AN27" s="2" t="e">
        <f>(AM27-(((AN$13)-(IF((($C27*AN$15)-($D27*$J$45))&lt;0,0,(($C27*AN$15)-($D27*$J$45)))+(($B$11-$C27)*AN$15)))*AN$16))-((($C27*AN$15)-($D27*$J$46))*AN$42)</f>
        <v>#VALUE!</v>
      </c>
      <c r="AO27" s="2" t="e">
        <f>(AN27-(((AO$13)-(IF((($C27*AO$15)-($D27*$J$45))&lt;0,0,(($C27*AO$15)-($D27*$J$45)))+(($B$11-$C27)*AO$15)))*AO$16))-((($C27*AO$15)-($D27*$J$46))*AO$42)</f>
        <v>#VALUE!</v>
      </c>
      <c r="AP27" s="2" t="e">
        <f>(AO27-(((AP$13)-(IF((($C27*AP$15)-($D27*$J$45))&lt;0,0,(($C27*AP$15)-($D27*$J$45)))+(($B$11-$C27)*AP$15)))*AP$16))-((($C27*AP$15)-($D27*$J$46))*AP$42)</f>
        <v>#VALUE!</v>
      </c>
      <c r="AQ27" s="2" t="e">
        <f>(AP27-(((AQ$13)-(IF((($C27*AQ$15)-($D27*$J$45))&lt;0,0,(($C27*AQ$15)-($D27*$J$45)))+(($B$11-$C27)*AQ$15)))*AQ$16))-((($C27*AQ$15)-($D27*$J$46))*AQ$42)</f>
        <v>#VALUE!</v>
      </c>
      <c r="AR27" s="2" t="e">
        <f>(AQ27-(((AR$13)-(IF((($C27*AR$15)-($D27*$J$45))&lt;0,0,(($C27*AR$15)-($D27*$J$45)))+(($B$11-$C27)*AR$15)))*AR$16))-((($C27*AR$15)-($D27*$J$46))*AR$42)</f>
        <v>#VALUE!</v>
      </c>
      <c r="AS27" s="2" t="e">
        <f>(AR27-(((AS$13)-(IF((($C27*AS$15)-($D27*$J$45))&lt;0,0,(($C27*AS$15)-($D27*$J$45)))+(($B$11-$C27)*AS$15)))*AS$16))-((($C27*AS$15)-($D27*$J$46))*AS$42)</f>
        <v>#VALUE!</v>
      </c>
      <c r="AT27" s="2" t="e">
        <f>(AS27-(((AT$13)-(IF((($C27*AT$15)-($D27*$J$45))&lt;0,0,(($C27*AT$15)-($D27*$J$45)))+(($B$11-$C27)*AT$15)))*AT$16))-((($C27*AT$15)-($D27*$J$46))*AT$42)</f>
        <v>#VALUE!</v>
      </c>
      <c r="AU27" s="2" t="e">
        <f>(AT27-(((AU$13)-(IF((($C27*AU$15)-($D27*$J$45))&lt;0,0,(($C27*AU$15)-($D27*$J$45)))+(($B$11-$C27)*AU$15)))*AU$16))-((($C27*AU$15)-($D27*$J$46))*AU$42)</f>
        <v>#VALUE!</v>
      </c>
      <c r="AV27" s="2" t="e">
        <f>(AU27-(((AV$13)-(IF((($C27*AV$15)-($D27*$J$45))&lt;0,0,(($C27*AV$15)-($D27*$J$45)))+(($B$11-$C27)*AV$15)))*AV$16))-((($C27*AV$15)-($D27*$J$46))*AV$42)</f>
        <v>#VALUE!</v>
      </c>
      <c r="AW27" s="2" t="e">
        <f>(AV27-(((AW$13)-(IF((($C27*AW$15)-($D27*$J$45))&lt;0,0,(($C27*AW$15)-($D27*$J$45)))+(($B$11-$C27)*AW$15)))*AW$16))-((($C27*AW$15)-($D27*$J$46))*AW$42)</f>
        <v>#VALUE!</v>
      </c>
      <c r="AX27" s="2" t="e">
        <f>(AW27-(((AX$13)-(IF((($C27*AX$15)-($D27*$J$45))&lt;0,0,(($C27*AX$15)-($D27*$J$45)))+(($B$11-$C27)*AX$15)))*AX$16))-((($C27*AX$15)-($D27*$J$46))*AX$42)</f>
        <v>#VALUE!</v>
      </c>
      <c r="AY27" s="2" t="e">
        <f>(AX27-(((AY$13)-(IF((($C27*AY$15)-($D27*$J$45))&lt;0,0,(($C27*AY$15)-($D27*$J$45)))+(($B$11-$C27)*AY$15)))*AY$16))-((($C27*AY$15)-($D27*$J$46))*AY$42)</f>
        <v>#VALUE!</v>
      </c>
      <c r="AZ27" s="2" t="e">
        <f>(AY27-(((AZ$13)-(IF((($C27*AZ$15)-($D27*$J$45))&lt;0,0,(($C27*AZ$15)-($D27*$J$45)))+(($B$11-$C27)*AZ$15)))*AZ$16))-((($C27*AZ$15)-($D27*$J$46))*AZ$42)</f>
        <v>#VALUE!</v>
      </c>
      <c r="BA27" s="2" t="e">
        <f>(AZ27-(((BA$13)-(IF((($C27*BA$15)-($D27*$J$45))&lt;0,0,(($C27*BA$15)-($D27*$J$45)))+(($B$11-$C27)*BA$15)))*BA$16))-((($C27*BA$15)-($D27*$J$46))*BA$42)</f>
        <v>#VALUE!</v>
      </c>
      <c r="BB27" s="2" t="e">
        <f>(BA27-(((BB$13)-(IF((($C27*BB$15)-($D27*$J$45))&lt;0,0,(($C27*BB$15)-($D27*$J$45)))+(($B$11-$C27)*BB$15)))*BB$16))-((($C27*BB$15)-($D27*$J$46))*BB$42)</f>
        <v>#VALUE!</v>
      </c>
      <c r="BC27" s="2" t="e">
        <f>(BB27-(((BC$13)-(IF((($C27*BC$15)-($D27*$J$45))&lt;0,0,(($C27*BC$15)-($D27*$J$45)))+(($B$11-$C27)*BC$15)))*BC$16))-((($C27*BC$15)-($D27*$J$46))*BC$42)</f>
        <v>#VALUE!</v>
      </c>
      <c r="BD27" s="2" t="e">
        <f>(BC27-(((BD$13)-(IF((($C27*BD$15)-($D27*$J$45))&lt;0,0,(($C27*BD$15)-($D27*$J$45)))+(($B$11-$C27)*BD$15)))*BD$16))-((($C27*BD$15)-($D27*$J$46))*BD$42)</f>
        <v>#VALUE!</v>
      </c>
      <c r="BE27" s="2" t="e">
        <f>(BD27-(((BE$13)-(IF((($C27*BE$15)-($D27*$J$45))&lt;0,0,(($C27*BE$15)-($D27*$J$45)))+(($B$11-$C27)*BE$15)))*BE$16))-((($C27*BE$15)-($D27*$J$46))*BE$42)</f>
        <v>#VALUE!</v>
      </c>
      <c r="BF27" s="2" t="e">
        <f>(BE27-(((BF$13)-(IF((($C27*BF$15)-($D27*$J$45))&lt;0,0,(($C27*BF$15)-($D27*$J$45)))+(($B$11-$C27)*BF$15)))*BF$16))-((($C27*BF$15)-($D27*$J$46))*BF$42)</f>
        <v>#VALUE!</v>
      </c>
      <c r="BG27" s="2" t="e">
        <f>(BF27-(((BG$13)-(IF((($C27*BG$15)-($D27*$J$45))&lt;0,0,(($C27*BG$15)-($D27*$J$45)))+(($B$11-$C27)*BG$15)))*BG$16))-((($C27*BG$15)-($D27*$J$46))*BG$42)</f>
        <v>#VALUE!</v>
      </c>
      <c r="BH27" s="2" t="e">
        <f>(BG27-(((BH$13)-(IF((($C27*BH$15)-($D27*$J$45))&lt;0,0,(($C27*BH$15)-($D27*$J$45)))+(($B$11-$C27)*BH$15)))*BH$16))-((($C27*BH$15)-($D27*$J$46))*BH$42)</f>
        <v>#VALUE!</v>
      </c>
      <c r="BI27" s="2" t="e">
        <f>(BH27-(((BI$13)-(IF((($C27*BI$15)-($D27*$J$45))&lt;0,0,(($C27*BI$15)-($D27*$J$45)))+(($B$11-$C27)*BI$15)))*BI$16))-((($C27*BI$15)-($D27*$J$46))*BI$42)</f>
        <v>#VALUE!</v>
      </c>
      <c r="BJ27" s="2" t="e">
        <f>(BI27-(((BJ$13)-(IF((($C27*BJ$15)-($D27*$J$45))&lt;0,0,(($C27*BJ$15)-($D27*$J$45)))+(($B$11-$C27)*BJ$15)))*BJ$16))-((($C27*BJ$15)-($D27*$J$46))*BJ$42)</f>
        <v>#VALUE!</v>
      </c>
      <c r="BK27" s="2" t="e">
        <f>(BJ27-(((BK$13)-(IF((($C27*BK$15)-($D27*$J$45))&lt;0,0,(($C27*BK$15)-($D27*$J$45)))+(($B$11-$C27)*BK$15)))*BK$16))-((($C27*BK$15)-($D27*$J$46))*BK$42)</f>
        <v>#VALUE!</v>
      </c>
      <c r="BL27" s="2" t="e">
        <f>(BK27-(((BL$13)-(IF((($C27*BL$15)-($D27*$J$45))&lt;0,0,(($C27*BL$15)-($D27*$J$45)))+(($B$11-$C27)*BL$15)))*BL$16))-((($C27*BL$15)-($D27*$J$46))*BL$42)</f>
        <v>#VALUE!</v>
      </c>
      <c r="BM27" s="2" t="e">
        <f>(BL27-(((BM$13)-(IF((($C27*BM$15)-($D27*$J$45))&lt;0,0,(($C27*BM$15)-($D27*$J$45)))+(($B$11-$C27)*BM$15)))*BM$16))-((($C27*BM$15)-($D27*$J$46))*BM$42)</f>
        <v>#VALUE!</v>
      </c>
      <c r="BN27" s="2" t="e">
        <f>(BM27-(((BN$13)-(IF((($C27*BN$15)-($D27*$J$45))&lt;0,0,(($C27*BN$15)-($D27*$J$45)))+(($B$11-$C27)*BN$15)))*BN$16))-((($C27*BN$15)-($D27*$J$46))*BN$42)</f>
        <v>#VALUE!</v>
      </c>
      <c r="BO27" s="2" t="e">
        <f>(BN27-(((BO$13)-(IF((($C27*BO$15)-($D27*$J$45))&lt;0,0,(($C27*BO$15)-($D27*$J$45)))+(($B$11-$C27)*BO$15)))*BO$16))-((($C27*BO$15)-($D27*$J$46))*BO$42)</f>
        <v>#VALUE!</v>
      </c>
      <c r="BP27" s="2" t="e">
        <f>(BO27-(((BP$13)-(IF((($C27*BP$15)-($D27*$J$45))&lt;0,0,(($C27*BP$15)-($D27*$J$45)))+(($B$11-$C27)*BP$15)))*BP$16))-((($C27*BP$15)-($D27*$J$46))*BP$42)</f>
        <v>#VALUE!</v>
      </c>
    </row>
    <row r="28" spans="1:68" x14ac:dyDescent="0.25">
      <c r="A28" t="str">
        <f>IF(Tableau28[[#Headers],[Techno Eolien]]=Données!B14,Données!C14,X)</f>
        <v>micro éolien</v>
      </c>
      <c r="B28" s="6">
        <f>INDEX(IF(Tableau28[[#Headers],[Techno Eolien]]=Données!B14,Tableau8[Coûts unitaires],),MATCH(Données!C14,Tableau8[Nom de la techno],0))</f>
        <v>4000</v>
      </c>
      <c r="C28" s="6">
        <f>INDEX(IF(Tableau28[[#Headers],[Techno Eolien]]=Données!B14,Tableau8[Jours / an],),MATCH(Données!C14,Tableau8[Nom de la techno],0))</f>
        <v>300</v>
      </c>
      <c r="D28" s="6">
        <f>INDEX(IF(Tableau28[[#Headers],[Techno Eolien]]=Données!B14,Tableau8[Production],),MATCH(Données!C14,Tableau8[Nom de la techno],0))</f>
        <v>300</v>
      </c>
      <c r="E28">
        <f>Tableau28[[#This Row],[Cout unitaire]]</f>
        <v>4000</v>
      </c>
      <c r="F28" s="2">
        <f>(E28-(((F$13)-(IF((($C28*F$15)-($D28*$J$45))&lt;0,0,(($C28*F$15)-($D28*$J$45)))+(($B$11-$C28)*F$15)))*F$16))-((($C28*F$15)-($D28*$J$46))*F$42)</f>
        <v>3548.5197260273972</v>
      </c>
      <c r="G28" s="2">
        <f>(F28-(((G$13)-(IF((($C28*G$15)-($D28*$J$45))&lt;0,0,(($C28*G$15)-($D28*$J$45)))+(($B$11-$C28)*G$15)))*G$16))-((($C28*G$15)-($D28*$J$46))*G$42)</f>
        <v>3085.5832854794521</v>
      </c>
      <c r="H28" s="2">
        <f>(G28-(((H$13)-(IF((($C28*H$15)-($D28*$J$45))&lt;0,0,(($C28*H$15)-($D28*$J$45)))+(($B$11-$C28)*H$15)))*H$16))-((($C28*H$15)-($D28*$J$46))*H$42)</f>
        <v>2610.907435958356</v>
      </c>
      <c r="I28" s="2">
        <f>(H28-(((I$13)-(IF((($C28*I$15)-($D28*$J$45))&lt;0,0,(($C28*I$15)-($D28*$J$45)))+(($B$11-$C28)*I$15)))*I$16))-((($C28*I$15)-($D28*$J$46))*I$42)</f>
        <v>2124.2018054727537</v>
      </c>
      <c r="J28" s="2">
        <f>(I28-(((J$13)-(IF((($C28*J$15)-($D28*$J$45))&lt;0,0,(($C28*J$15)-($D28*$J$45)))+(($B$11-$C28)*J$15)))*J$16))-((($C28*J$15)-($D28*$J$46))*J$42)</f>
        <v>1625.1687080564568</v>
      </c>
      <c r="K28" s="2">
        <f>(J28-(((K$13)-(IF((($C28*K$15)-($D28*$J$45))&lt;0,0,(($C28*K$15)-($D28*$J$45)))+(($B$11-$C28)*K$15)))*K$16))-((($C28*K$15)-($D28*$J$46))*K$42)</f>
        <v>1113.5029544311674</v>
      </c>
      <c r="L28" s="2">
        <f>(K28-(((L$13)-(IF((($C28*L$15)-($D28*$J$45))&lt;0,0,(($C28*L$15)-($D28*$J$45)))+(($B$11-$C28)*L$15)))*L$16))-((($C28*L$15)-($D28*$J$46))*L$42)</f>
        <v>588.89165757302931</v>
      </c>
      <c r="M28" s="2">
        <f>(L28-(((M$13)-(IF((($C28*M$15)-($D28*$J$45))&lt;0,0,(($C28*M$15)-($D28*$J$45)))+(($B$11-$C28)*M$15)))*M$16))-((($C28*M$15)-($D28*$J$46))*M$42)</f>
        <v>51.014033038620482</v>
      </c>
      <c r="N28" s="2">
        <f>(M28-(((N$13)-(IF((($C28*N$15)-($D28*$J$45))&lt;0,0,(($C28*N$15)-($D28*$J$45)))+(($B$11-$C28)*N$15)))*N$16))-((($C28*N$15)-($D28*$J$46))*N$42)</f>
        <v>-500.45880609835626</v>
      </c>
      <c r="O28" s="2">
        <f>(N28-(((O$13)-(IF((($C28*O$15)-($D28*$J$45))&lt;0,0,(($C28*O$15)-($D28*$J$45)))+(($B$11-$C28)*O$15)))*O$16))-((($C28*O$15)-($D28*$J$46))*O$42)</f>
        <v>-1065.8640598529125</v>
      </c>
      <c r="P28" s="2">
        <f>(O28-(((P$13)-(IF((($C28*P$15)-($D28*$J$45))&lt;0,0,(($C28*P$15)-($D28*$J$45)))+(($B$11-$C28)*P$15)))*P$16))-((($C28*P$15)-($D28*$J$46))*P$42)</f>
        <v>-1645.547457635002</v>
      </c>
      <c r="Q28" s="2">
        <f>(P28-(((Q$13)-(IF((($C28*Q$15)-($D28*$J$45))&lt;0,0,(($C28*Q$15)-($D28*$J$45)))+(($B$11-$C28)*Q$15)))*Q$16))-((($C28*Q$15)-($D28*$J$46))*Q$42)</f>
        <v>-2043.7389493213404</v>
      </c>
      <c r="R28" s="2">
        <f>(Q28-(((R$13)-(IF((($C28*R$15)-($D28*$J$45))&lt;0,0,(($C28*R$15)-($D28*$J$45)))+(($B$11-$C28)*R$15)))*R$16))-((($C28*R$15)-($D28*$J$46))*R$42)</f>
        <v>-2452.0784180012688</v>
      </c>
      <c r="S28" s="2">
        <f>(R28-(((S$13)-(IF((($C28*S$15)-($D28*$J$45))&lt;0,0,(($C28*S$15)-($D28*$J$45)))+(($B$11-$C28)*S$15)))*S$16))-((($C28*S$15)-($D28*$J$46))*S$42)</f>
        <v>-2870.8221839703574</v>
      </c>
      <c r="T28" s="2">
        <f>(S28-(((T$13)-(IF((($C28*T$15)-($D28*$J$45))&lt;0,0,(($C28*T$15)-($D28*$J$45)))+(($B$11-$C28)*T$15)))*T$16))-((($C28*T$15)-($D28*$J$46))*T$42)</f>
        <v>-3300.2332299651798</v>
      </c>
      <c r="U28" s="2">
        <f>(T28-(((U$13)-(IF((($C28*U$15)-($D28*$J$45))&lt;0,0,(($C28*U$15)-($D28*$J$45)))+(($B$11-$C28)*U$15)))*U$16))-((($C28*U$15)-($D28*$J$46))*U$42)</f>
        <v>-3740.5813814920525</v>
      </c>
      <c r="V28" s="2">
        <f>(U28-(((V$13)-(IF((($C28*V$15)-($D28*$J$45))&lt;0,0,(($C28*V$15)-($D28*$J$45)))+(($B$11-$C28)*V$15)))*V$16))-((($C28*V$15)-($D28*$J$46))*V$42)</f>
        <v>-3764.8552184366768</v>
      </c>
      <c r="W28" s="2">
        <f>(V28-(((W$13)-(IF((($C28*W$15)-($D28*$J$45))&lt;0,0,(($C28*W$15)-($D28*$J$45)))+(($B$11-$C28)*W$15)))*W$16))-((($C28*W$15)-($D28*$J$46))*W$42)</f>
        <v>-3790.1000088590868</v>
      </c>
      <c r="X28" s="2">
        <f>(W28-(((X$13)-(IF((($C28*X$15)-($D28*$J$45))&lt;0,0,(($C28*X$15)-($D28*$J$45)))+(($B$11-$C28)*X$15)))*X$16))-((($C28*X$15)-($D28*$J$46))*X$42)</f>
        <v>-3816.3545908983924</v>
      </c>
      <c r="Y28" s="2">
        <f>(X28-(((Y$13)-(IF((($C28*Y$15)-($D28*$J$45))&lt;0,0,(($C28*Y$15)-($D28*$J$45)))+(($B$11-$C28)*Y$15)))*Y$16))-((($C28*Y$15)-($D28*$J$46))*Y$42)</f>
        <v>-3843.6593562192702</v>
      </c>
      <c r="Z28" s="2">
        <f>(Y28-(((Z$13)-(IF((($C28*Z$15)-($D28*$J$45))&lt;0,0,(($C28*Z$15)-($D28*$J$45)))+(($B$11-$C28)*Z$15)))*Z$16))-((($C28*Z$15)-($D28*$J$46))*Z$42)</f>
        <v>-3872.0563121529831</v>
      </c>
      <c r="AA28" s="2">
        <f>(Z28-(((AA$13)-(IF((($C28*AA$15)-($D28*$J$45))&lt;0,0,(($C28*AA$15)-($D28*$J$45)))+(($B$11-$C28)*AA$15)))*AA$16))-((($C28*AA$15)-($D28*$J$46))*AA$42)</f>
        <v>-3901.5891463240446</v>
      </c>
      <c r="AB28" s="2">
        <f>(AA28-(((AB$13)-(IF((($C28*AB$15)-($D28*$J$45))&lt;0,0,(($C28*AB$15)-($D28*$J$45)))+(($B$11-$C28)*AB$15)))*AB$16))-((($C28*AB$15)-($D28*$J$46))*AB$42)</f>
        <v>-3932.3032938619485</v>
      </c>
      <c r="AC28" s="2">
        <f>(AB28-(((AC$13)-(IF((($C28*AC$15)-($D28*$J$45))&lt;0,0,(($C28*AC$15)-($D28*$J$45)))+(($B$11-$C28)*AC$15)))*AC$16))-((($C28*AC$15)-($D28*$J$46))*AC$42)</f>
        <v>-3964.2460073013694</v>
      </c>
      <c r="AD28" s="2">
        <f>(AC28-(((AD$13)-(IF((($C28*AD$15)-($D28*$J$45))&lt;0,0,(($C28*AD$15)-($D28*$J$45)))+(($B$11-$C28)*AD$15)))*AD$16))-((($C28*AD$15)-($D28*$J$46))*AD$42)</f>
        <v>-3997.4664292783664</v>
      </c>
      <c r="AE28" s="2">
        <f>(AD28-(((AE$13)-(IF((($C28*AE$15)-($D28*$J$45))&lt;0,0,(($C28*AE$15)-($D28*$J$45)))+(($B$11-$C28)*AE$15)))*AE$16))-((($C28*AE$15)-($D28*$J$46))*AE$42)</f>
        <v>-4032.0156681344424</v>
      </c>
      <c r="AF28" s="2">
        <f>(AE28-(((AF$13)-(IF((($C28*AF$15)-($D28*$J$45))&lt;0,0,(($C28*AF$15)-($D28*$J$45)))+(($B$11-$C28)*AF$15)))*AF$16))-((($C28*AF$15)-($D28*$J$46))*AF$42)</f>
        <v>-4067.9468765447623</v>
      </c>
      <c r="AG28" s="2">
        <f>(AF28-(((AG$13)-(IF((($C28*AG$15)-($D28*$J$45))&lt;0,0,(($C28*AG$15)-($D28*$J$45)))+(($B$11-$C28)*AG$15)))*AG$16))-((($C28*AG$15)-($D28*$J$46))*AG$42)</f>
        <v>-4105.3153332914962</v>
      </c>
      <c r="AH28" s="2">
        <f>(AG28-(((AH$13)-(IF((($C28*AH$15)-($D28*$J$45))&lt;0,0,(($C28*AH$15)-($D28*$J$45)))+(($B$11-$C28)*AH$15)))*AH$16))-((($C28*AH$15)-($D28*$J$46))*AH$42)</f>
        <v>-4144.1785283080981</v>
      </c>
      <c r="AI28" s="2">
        <f>(AH28-(((AI$13)-(IF((($C28*AI$15)-($D28*$J$45))&lt;0,0,(($C28*AI$15)-($D28*$J$45)))+(($B$11-$C28)*AI$15)))*AI$16))-((($C28*AI$15)-($D28*$J$46))*AI$42)</f>
        <v>-4184.5962511253647</v>
      </c>
      <c r="AJ28" s="2">
        <f>(AI28-(((AJ$13)-(IF((($C28*AJ$15)-($D28*$J$45))&lt;0,0,(($C28*AJ$15)-($D28*$J$45)))+(($B$11-$C28)*AJ$15)))*AJ$16))-((($C28*AJ$15)-($D28*$J$46))*AJ$42)</f>
        <v>-4226.6306828553215</v>
      </c>
      <c r="AK28" s="2">
        <f>(AJ28-(((AK$13)-(IF((($C28*AK$15)-($D28*$J$45))&lt;0,0,(($C28*AK$15)-($D28*$J$45)))+(($B$11-$C28)*AK$15)))*AK$16))-((($C28*AK$15)-($D28*$J$46))*AK$42)</f>
        <v>-4270.3464918544778</v>
      </c>
      <c r="AL28" s="2">
        <f>(AK28-(((AL$13)-(IF((($C28*AL$15)-($D28*$J$45))&lt;0,0,(($C28*AL$15)-($D28*$J$45)))+(($B$11-$C28)*AL$15)))*AL$16))-((($C28*AL$15)-($D28*$J$46))*AL$42)</f>
        <v>-4315.8109332135991</v>
      </c>
      <c r="AM28" s="2">
        <f>(AL28-(((AM$13)-(IF((($C28*AM$15)-($D28*$J$45))&lt;0,0,(($C28*AM$15)-($D28*$J$45)))+(($B$11-$C28)*AM$15)))*AM$16))-((($C28*AM$15)-($D28*$J$46))*AM$42)</f>
        <v>-4363.0939522270855</v>
      </c>
      <c r="AN28" s="2">
        <f>(AM28-(((AN$13)-(IF((($C28*AN$15)-($D28*$J$45))&lt;0,0,(($C28*AN$15)-($D28*$J$45)))+(($B$11-$C28)*AN$15)))*AN$16))-((($C28*AN$15)-($D28*$J$46))*AN$42)</f>
        <v>-4412.2682920011121</v>
      </c>
      <c r="AO28" s="2">
        <f>(AN28-(((AO$13)-(IF((($C28*AO$15)-($D28*$J$45))&lt;0,0,(($C28*AO$15)-($D28*$J$45)))+(($B$11-$C28)*AO$15)))*AO$16))-((($C28*AO$15)-($D28*$J$46))*AO$42)</f>
        <v>-4463.4096053660987</v>
      </c>
      <c r="AP28" s="2">
        <f>(AO28-(((AP$13)-(IF((($C28*AP$15)-($D28*$J$45))&lt;0,0,(($C28*AP$15)-($D28*$J$45)))+(($B$11-$C28)*AP$15)))*AP$16))-((($C28*AP$15)-($D28*$J$46))*AP$42)</f>
        <v>-4516.5965712656853</v>
      </c>
      <c r="AQ28" s="2">
        <f>(AP28-(((AQ$13)-(IF((($C28*AQ$15)-($D28*$J$45))&lt;0,0,(($C28*AQ$15)-($D28*$J$45)))+(($B$11-$C28)*AQ$15)))*AQ$16))-((($C28*AQ$15)-($D28*$J$46))*AQ$42)</f>
        <v>-4571.9110158012545</v>
      </c>
      <c r="AR28" s="2">
        <f>(AQ28-(((AR$13)-(IF((($C28*AR$15)-($D28*$J$45))&lt;0,0,(($C28*AR$15)-($D28*$J$45)))+(($B$11-$C28)*AR$15)))*AR$16))-((($C28*AR$15)-($D28*$J$46))*AR$42)</f>
        <v>-4629.4380381182473</v>
      </c>
      <c r="AS28" s="2">
        <f>(AR28-(((AS$13)-(IF((($C28*AS$15)-($D28*$J$45))&lt;0,0,(($C28*AS$15)-($D28*$J$45)))+(($B$11-$C28)*AS$15)))*AS$16))-((($C28*AS$15)-($D28*$J$46))*AS$42)</f>
        <v>-4689.2661413279193</v>
      </c>
      <c r="AT28" s="2">
        <f>(AS28-(((AT$13)-(IF((($C28*AT$15)-($D28*$J$45))&lt;0,0,(($C28*AT$15)-($D28*$J$45)))+(($B$11-$C28)*AT$15)))*AT$16))-((($C28*AT$15)-($D28*$J$46))*AT$42)</f>
        <v>-4751.4873686659785</v>
      </c>
      <c r="AU28" s="2">
        <f>(AT28-(((AU$13)-(IF((($C28*AU$15)-($D28*$J$45))&lt;0,0,(($C28*AU$15)-($D28*$J$45)))+(($B$11-$C28)*AU$15)))*AU$16))-((($C28*AU$15)-($D28*$J$46))*AU$42)</f>
        <v>-4816.1974450975595</v>
      </c>
      <c r="AV28" s="2">
        <f>(AU28-(((AV$13)-(IF((($C28*AV$15)-($D28*$J$45))&lt;0,0,(($C28*AV$15)-($D28*$J$45)))+(($B$11-$C28)*AV$15)))*AV$16))-((($C28*AV$15)-($D28*$J$46))*AV$42)</f>
        <v>-4883.4959245864038</v>
      </c>
      <c r="AW28" s="2">
        <f>(AV28-(((AW$13)-(IF((($C28*AW$15)-($D28*$J$45))&lt;0,0,(($C28*AW$15)-($D28*$J$45)))+(($B$11-$C28)*AW$15)))*AW$16))-((($C28*AW$15)-($D28*$J$46))*AW$42)</f>
        <v>-4953.4863432548018</v>
      </c>
      <c r="AX28" s="2">
        <f>(AW28-(((AX$13)-(IF((($C28*AX$15)-($D28*$J$45))&lt;0,0,(($C28*AX$15)-($D28*$J$45)))+(($B$11-$C28)*AX$15)))*AX$16))-((($C28*AX$15)-($D28*$J$46))*AX$42)</f>
        <v>-5026.2763786699361</v>
      </c>
      <c r="AY28" s="2">
        <f>(AX28-(((AY$13)-(IF((($C28*AY$15)-($D28*$J$45))&lt;0,0,(($C28*AY$15)-($D28*$J$45)))+(($B$11-$C28)*AY$15)))*AY$16))-((($C28*AY$15)-($D28*$J$46))*AY$42)</f>
        <v>-5101.9780155016724</v>
      </c>
      <c r="AZ28" s="2">
        <f>(AY28-(((AZ$13)-(IF((($C28*AZ$15)-($D28*$J$45))&lt;0,0,(($C28*AZ$15)-($D28*$J$45)))+(($B$11-$C28)*AZ$15)))*AZ$16))-((($C28*AZ$15)-($D28*$J$46))*AZ$42)</f>
        <v>-5180.707717806682</v>
      </c>
      <c r="BA28" s="2">
        <f>(AZ28-(((BA$13)-(IF((($C28*BA$15)-($D28*$J$45))&lt;0,0,(($C28*BA$15)-($D28*$J$45)))+(($B$11-$C28)*BA$15)))*BA$16))-((($C28*BA$15)-($D28*$J$46))*BA$42)</f>
        <v>-5262.586608203892</v>
      </c>
      <c r="BB28" s="2">
        <f>(BA28-(((BB$13)-(IF((($C28*BB$15)-($D28*$J$45))&lt;0,0,(($C28*BB$15)-($D28*$J$45)))+(($B$11-$C28)*BB$15)))*BB$16))-((($C28*BB$15)-($D28*$J$46))*BB$42)</f>
        <v>-5347.7406542169938</v>
      </c>
      <c r="BC28" s="2">
        <f>(BB28-(((BC$13)-(IF((($C28*BC$15)-($D28*$J$45))&lt;0,0,(($C28*BC$15)-($D28*$J$45)))+(($B$11-$C28)*BC$15)))*BC$16))-((($C28*BC$15)-($D28*$J$46))*BC$42)</f>
        <v>-5436.3008620706159</v>
      </c>
      <c r="BD28" s="2">
        <f>(BC28-(((BD$13)-(IF((($C28*BD$15)-($D28*$J$45))&lt;0,0,(($C28*BD$15)-($D28*$J$45)))+(($B$11-$C28)*BD$15)))*BD$16))-((($C28*BD$15)-($D28*$J$46))*BD$42)</f>
        <v>-5528.4034782383787</v>
      </c>
      <c r="BE28" s="2">
        <f>(BD28-(((BE$13)-(IF((($C28*BE$15)-($D28*$J$45))&lt;0,0,(($C28*BE$15)-($D28*$J$45)))+(($B$11-$C28)*BE$15)))*BE$16))-((($C28*BE$15)-($D28*$J$46))*BE$42)</f>
        <v>-5624.1901990528559</v>
      </c>
      <c r="BF28" s="2">
        <f>(BE28-(((BF$13)-(IF((($C28*BF$15)-($D28*$J$45))&lt;0,0,(($C28*BF$15)-($D28*$J$45)))+(($B$11-$C28)*BF$15)))*BF$16))-((($C28*BF$15)-($D28*$J$46))*BF$42)</f>
        <v>-5723.8083886999129</v>
      </c>
      <c r="BG28" s="2">
        <f>(BF28-(((BG$13)-(IF((($C28*BG$15)-($D28*$J$45))&lt;0,0,(($C28*BG$15)-($D28*$J$45)))+(($B$11-$C28)*BG$15)))*BG$16))-((($C28*BG$15)-($D28*$J$46))*BG$42)</f>
        <v>-5827.411305932852</v>
      </c>
      <c r="BH28" s="2">
        <f>(BG28-(((BH$13)-(IF((($C28*BH$15)-($D28*$J$45))&lt;0,0,(($C28*BH$15)-($D28*$J$45)))+(($B$11-$C28)*BH$15)))*BH$16))-((($C28*BH$15)-($D28*$J$46))*BH$42)</f>
        <v>-5935.1583398551129</v>
      </c>
      <c r="BI28" s="2">
        <f>(BH28-(((BI$13)-(IF((($C28*BI$15)-($D28*$J$45))&lt;0,0,(($C28*BI$15)-($D28*$J$45)))+(($B$11-$C28)*BI$15)))*BI$16))-((($C28*BI$15)-($D28*$J$46))*BI$42)</f>
        <v>-6047.2152551342597</v>
      </c>
      <c r="BJ28" s="2">
        <f>(BI28-(((BJ$13)-(IF((($C28*BJ$15)-($D28*$J$45))&lt;0,0,(($C28*BJ$15)-($D28*$J$45)))+(($B$11-$C28)*BJ$15)))*BJ$16))-((($C28*BJ$15)-($D28*$J$46))*BJ$42)</f>
        <v>-6163.7544470245766</v>
      </c>
      <c r="BK28" s="2">
        <f>(BJ28-(((BK$13)-(IF((($C28*BK$15)-($D28*$J$45))&lt;0,0,(($C28*BK$15)-($D28*$J$45)))+(($B$11-$C28)*BK$15)))*BK$16))-((($C28*BK$15)-($D28*$J$46))*BK$42)</f>
        <v>-6284.9552065904973</v>
      </c>
      <c r="BL28" s="2">
        <f>(BK28-(((BL$13)-(IF((($C28*BL$15)-($D28*$J$45))&lt;0,0,(($C28*BL$15)-($D28*$J$45)))+(($B$11-$C28)*BL$15)))*BL$16))-((($C28*BL$15)-($D28*$J$46))*BL$42)</f>
        <v>-6411.0039965390597</v>
      </c>
      <c r="BM28" s="2">
        <f>(BL28-(((BM$13)-(IF((($C28*BM$15)-($D28*$J$45))&lt;0,0,(($C28*BM$15)-($D28*$J$45)))+(($B$11-$C28)*BM$15)))*BM$16))-((($C28*BM$15)-($D28*$J$46))*BM$42)</f>
        <v>-6542.0947380855641</v>
      </c>
      <c r="BN28" s="2">
        <f>(BM28-(((BN$13)-(IF((($C28*BN$15)-($D28*$J$45))&lt;0,0,(($C28*BN$15)-($D28*$J$45)))+(($B$11-$C28)*BN$15)))*BN$16))-((($C28*BN$15)-($D28*$J$46))*BN$42)</f>
        <v>-6678.4291092939293</v>
      </c>
      <c r="BO28" s="2">
        <f>(BN28-(((BO$13)-(IF((($C28*BO$15)-($D28*$J$45))&lt;0,0,(($C28*BO$15)-($D28*$J$45)))+(($B$11-$C28)*BO$15)))*BO$16))-((($C28*BO$15)-($D28*$J$46))*BO$42)</f>
        <v>-6820.216855350629</v>
      </c>
      <c r="BP28" s="2">
        <f>(BO28-(((BP$13)-(IF((($C28*BP$15)-($D28*$J$45))&lt;0,0,(($C28*BP$15)-($D28*$J$45)))+(($B$11-$C28)*BP$15)))*BP$16))-((($C28*BP$15)-($D28*$J$46))*BP$42)</f>
        <v>-6967.6761112496024</v>
      </c>
    </row>
    <row r="29" spans="1:68" x14ac:dyDescent="0.25">
      <c r="A29" t="str">
        <f>IF(Tableau28[[#Headers],[Techno Eolien]]=Données!B15,Données!C15,X)</f>
        <v>eolien</v>
      </c>
      <c r="B29" s="6">
        <f>INDEX(IF(Tableau28[[#Headers],[Techno Eolien]]=Données!B15,Tableau8[Coûts unitaires],),MATCH(Données!C15,Tableau8[Nom de la techno],0))</f>
        <v>25000</v>
      </c>
      <c r="C29" s="6">
        <f>INDEX(IF(Tableau28[[#Headers],[Techno Eolien]]=Données!B15,Tableau8[Jours / an],),MATCH(Données!C15,Tableau8[Nom de la techno],0))</f>
        <v>320</v>
      </c>
      <c r="D29" s="6">
        <f>INDEX(IF(Tableau28[[#Headers],[Techno Eolien]]=Données!B15,Tableau8[Production],),MATCH(Données!C15,Tableau8[Nom de la techno],0))</f>
        <v>5000</v>
      </c>
      <c r="E29">
        <f>Tableau28[[#This Row],[Cout unitaire]]</f>
        <v>25000</v>
      </c>
      <c r="F29" s="2">
        <f>(E29-(((F$13)-(IF((($C29*F$15)-($D29*$J$45))&lt;0,0,(($C29*F$15)-($D29*$J$45)))+(($B$11-$C29)*F$15)))*F$16))-((($C29*F$15)-($D29*$J$46))*F$42)</f>
        <v>24584.87704109589</v>
      </c>
      <c r="G29" s="2">
        <f>(F29-(((G$13)-(IF((($C29*G$15)-($D29*$J$45))&lt;0,0,(($C29*G$15)-($D29*$J$45)))+(($B$11-$C29)*G$15)))*G$16))-((($C29*G$15)-($D29*$J$46))*G$42)</f>
        <v>24149.447131178084</v>
      </c>
      <c r="H29" s="2">
        <f>(G29-(((H$13)-(IF((($C29*H$15)-($D29*$J$45))&lt;0,0,(($C29*H$15)-($D29*$J$45)))+(($B$11-$C29)*H$15)))*H$16))-((($C29*H$15)-($D29*$J$46))*H$42)</f>
        <v>23693.084663422247</v>
      </c>
      <c r="I29" s="2">
        <f>(H29-(((I$13)-(IF((($C29*I$15)-($D29*$J$45))&lt;0,0,(($C29*I$15)-($D29*$J$45)))+(($B$11-$C29)*I$15)))*I$16))-((($C29*I$15)-($D29*$J$46))*I$42)</f>
        <v>23215.143486840268</v>
      </c>
      <c r="J29" s="2">
        <f>(I29-(((J$13)-(IF((($C29*J$15)-($D29*$J$45))&lt;0,0,(($C29*J$15)-($D29*$J$45)))+(($B$11-$C29)*J$15)))*J$16))-((($C29*J$15)-($D29*$J$46))*J$42)</f>
        <v>22714.956192036323</v>
      </c>
      <c r="K29" s="2">
        <f>(J29-(((K$13)-(IF((($C29*K$15)-($D29*$J$45))&lt;0,0,(($C29*K$15)-($D29*$J$45)))+(($B$11-$C29)*K$15)))*K$16))-((($C29*K$15)-($D29*$J$46))*K$42)</f>
        <v>22191.833370973724</v>
      </c>
      <c r="L29" s="2">
        <f>(K29-(((L$13)-(IF((($C29*L$15)-($D29*$J$45))&lt;0,0,(($C29*L$15)-($D29*$J$45)))+(($B$11-$C29)*L$15)))*L$16))-((($C29*L$15)-($D29*$J$46))*L$42)</f>
        <v>21645.062849774931</v>
      </c>
      <c r="M29" s="2">
        <f>(L29-(((M$13)-(IF((($C29*M$15)-($D29*$J$45))&lt;0,0,(($C29*M$15)-($D29*$J$45)))+(($B$11-$C29)*M$15)))*M$16))-((($C29*M$15)-($D29*$J$46))*M$42)</f>
        <v>21073.908893539447</v>
      </c>
      <c r="N29" s="2">
        <f>(M29-(((N$13)-(IF((($C29*N$15)-($D29*$J$45))&lt;0,0,(($C29*N$15)-($D29*$J$45)))+(($B$11-$C29)*N$15)))*N$16))-((($C29*N$15)-($D29*$J$46))*N$42)</f>
        <v>20477.611382125266</v>
      </c>
      <c r="O29" s="2">
        <f>(N29-(((O$13)-(IF((($C29*O$15)-($D29*$J$45))&lt;0,0,(($C29*O$15)-($D29*$J$45)))+(($B$11-$C29)*O$15)))*O$16))-((($C29*O$15)-($D29*$J$46))*O$42)</f>
        <v>19855.384955798945</v>
      </c>
      <c r="P29" s="2">
        <f>(O29-(((P$13)-(IF((($C29*P$15)-($D29*$J$45))&lt;0,0,(($C29*P$15)-($D29*$J$45)))+(($B$11-$C29)*P$15)))*P$16))-((($C29*P$15)-($D29*$J$46))*P$42)</f>
        <v>19206.418129617065</v>
      </c>
      <c r="Q29" s="2">
        <f>(P29-(((Q$13)-(IF((($C29*Q$15)-($D29*$J$45))&lt;0,0,(($C29*Q$15)-($D29*$J$45)))+(($B$11-$C29)*Q$15)))*Q$16))-((($C29*Q$15)-($D29*$J$46))*Q$42)</f>
        <v>18647.343875195413</v>
      </c>
      <c r="R29" s="2">
        <f>(Q29-(((R$13)-(IF((($C29*R$15)-($D29*$J$45))&lt;0,0,(($C29*R$15)-($D29*$J$45)))+(($B$11-$C29)*R$15)))*R$16))-((($C29*R$15)-($D29*$J$46))*R$42)</f>
        <v>18064.995485449017</v>
      </c>
      <c r="S29" s="2">
        <f>(R29-(((S$13)-(IF((($C29*S$15)-($D29*$J$45))&lt;0,0,(($C29*S$15)-($D29*$J$45)))+(($B$11-$C29)*S$15)))*S$16))-((($C29*S$15)-($D29*$J$46))*S$42)</f>
        <v>17458.601567001337</v>
      </c>
      <c r="T29" s="2">
        <f>(S29-(((T$13)-(IF((($C29*T$15)-($D29*$J$45))&lt;0,0,(($C29*T$15)-($D29*$J$45)))+(($B$11-$C29)*T$15)))*T$16))-((($C29*T$15)-($D29*$J$46))*T$42)</f>
        <v>16827.36370046965</v>
      </c>
      <c r="U29" s="2">
        <f>(T29-(((U$13)-(IF((($C29*U$15)-($D29*$J$45))&lt;0,0,(($C29*U$15)-($D29*$J$45)))+(($B$11-$C29)*U$15)))*U$16))-((($C29*U$15)-($D29*$J$46))*U$42)</f>
        <v>16170.455451338286</v>
      </c>
      <c r="V29" s="2">
        <f>(U29-(((V$13)-(IF((($C29*V$15)-($D29*$J$45))&lt;0,0,(($C29*V$15)-($D29*$J$45)))+(($B$11-$C29)*V$15)))*V$16))-((($C29*V$15)-($D29*$J$46))*V$42)</f>
        <v>15765.891502261213</v>
      </c>
      <c r="W29" s="2">
        <f>(V29-(((W$13)-(IF((($C29*W$15)-($D29*$J$45))&lt;0,0,(($C29*W$15)-($D29*$J$45)))+(($B$11-$C29)*W$15)))*W$16))-((($C29*W$15)-($D29*$J$46))*W$42)</f>
        <v>15345.144995221055</v>
      </c>
      <c r="X29" s="2">
        <f>(W29-(((X$13)-(IF((($C29*X$15)-($D29*$J$45))&lt;0,0,(($C29*X$15)-($D29*$J$45)))+(($B$11-$C29)*X$15)))*X$16))-((($C29*X$15)-($D29*$J$46))*X$42)</f>
        <v>14907.568627899293</v>
      </c>
      <c r="Y29" s="2">
        <f>(X29-(((Y$13)-(IF((($C29*Y$15)-($D29*$J$45))&lt;0,0,(($C29*Y$15)-($D29*$J$45)))+(($B$11-$C29)*Y$15)))*Y$16))-((($C29*Y$15)-($D29*$J$46))*Y$42)</f>
        <v>14452.48920588466</v>
      </c>
      <c r="Z29" s="2">
        <f>(Y29-(((Z$13)-(IF((($C29*Z$15)-($D29*$J$45))&lt;0,0,(($C29*Z$15)-($D29*$J$45)))+(($B$11-$C29)*Z$15)))*Z$16))-((($C29*Z$15)-($D29*$J$46))*Z$42)</f>
        <v>13979.206606989441</v>
      </c>
      <c r="AA29" s="2">
        <f>(Z29-(((AA$13)-(IF((($C29*AA$15)-($D29*$J$45))&lt;0,0,(($C29*AA$15)-($D29*$J$45)))+(($B$11-$C29)*AA$15)))*AA$16))-((($C29*AA$15)-($D29*$J$46))*AA$42)</f>
        <v>13486.992704138414</v>
      </c>
      <c r="AB29" s="2">
        <f>(AA29-(((AB$13)-(IF((($C29*AB$15)-($D29*$J$45))&lt;0,0,(($C29*AB$15)-($D29*$J$45)))+(($B$11-$C29)*AB$15)))*AB$16))-((($C29*AB$15)-($D29*$J$46))*AB$42)</f>
        <v>12975.090245173345</v>
      </c>
      <c r="AC29" s="2">
        <f>(AB29-(((AC$13)-(IF((($C29*AC$15)-($D29*$J$45))&lt;0,0,(($C29*AC$15)-($D29*$J$45)))+(($B$11-$C29)*AC$15)))*AC$16))-((($C29*AC$15)-($D29*$J$46))*AC$42)</f>
        <v>12442.711687849674</v>
      </c>
      <c r="AD29" s="2">
        <f>(AC29-(((AD$13)-(IF((($C29*AD$15)-($D29*$J$45))&lt;0,0,(($C29*AD$15)-($D29*$J$45)))+(($B$11-$C29)*AD$15)))*AD$16))-((($C29*AD$15)-($D29*$J$46))*AD$42)</f>
        <v>11889.037988233056</v>
      </c>
      <c r="AE29" s="2">
        <f>(AD29-(((AE$13)-(IF((($C29*AE$15)-($D29*$J$45))&lt;0,0,(($C29*AE$15)-($D29*$J$45)))+(($B$11-$C29)*AE$15)))*AE$16))-((($C29*AE$15)-($D29*$J$46))*AE$42)</f>
        <v>11313.217340631774</v>
      </c>
      <c r="AF29" s="2">
        <f>(AE29-(((AF$13)-(IF((($C29*AF$15)-($D29*$J$45))&lt;0,0,(($C29*AF$15)-($D29*$J$45)))+(($B$11-$C29)*AF$15)))*AF$16))-((($C29*AF$15)-($D29*$J$46))*AF$42)</f>
        <v>10714.36386712644</v>
      </c>
      <c r="AG29" s="2">
        <f>(AF29-(((AG$13)-(IF((($C29*AG$15)-($D29*$J$45))&lt;0,0,(($C29*AG$15)-($D29*$J$45)))+(($B$11-$C29)*AG$15)))*AG$16))-((($C29*AG$15)-($D29*$J$46))*AG$42)</f>
        <v>10091.556254680892</v>
      </c>
      <c r="AH29" s="2">
        <f>(AG29-(((AH$13)-(IF((($C29*AH$15)-($D29*$J$45))&lt;0,0,(($C29*AH$15)-($D29*$J$45)))+(($B$11-$C29)*AH$15)))*AH$16))-((($C29*AH$15)-($D29*$J$46))*AH$42)</f>
        <v>9443.8363377375226</v>
      </c>
      <c r="AI29" s="2">
        <f>(AH29-(((AI$13)-(IF((($C29*AI$15)-($D29*$J$45))&lt;0,0,(($C29*AI$15)-($D29*$J$45)))+(($B$11-$C29)*AI$15)))*AI$16))-((($C29*AI$15)-($D29*$J$46))*AI$42)</f>
        <v>8770.2076241164177</v>
      </c>
      <c r="AJ29" s="2">
        <f>(AI29-(((AJ$13)-(IF((($C29*AJ$15)-($D29*$J$45))&lt;0,0,(($C29*AJ$15)-($D29*$J$45)))+(($B$11-$C29)*AJ$15)))*AJ$16))-((($C29*AJ$15)-($D29*$J$46))*AJ$42)</f>
        <v>8069.6337619504684</v>
      </c>
      <c r="AK29" s="2">
        <f>(AJ29-(((AK$13)-(IF((($C29*AK$15)-($D29*$J$45))&lt;0,0,(($C29*AK$15)-($D29*$J$45)))+(($B$11-$C29)*AK$15)))*AK$16))-((($C29*AK$15)-($D29*$J$46))*AK$42)</f>
        <v>7341.0369452978812</v>
      </c>
      <c r="AL29" s="2">
        <f>(AK29-(((AL$13)-(IF((($C29*AL$15)-($D29*$J$45))&lt;0,0,(($C29*AL$15)-($D29*$J$45)))+(($B$11-$C29)*AL$15)))*AL$16))-((($C29*AL$15)-($D29*$J$46))*AL$42)</f>
        <v>6583.2962559791904</v>
      </c>
      <c r="AM29" s="2">
        <f>(AL29-(((AM$13)-(IF((($C29*AM$15)-($D29*$J$45))&lt;0,0,(($C29*AM$15)-($D29*$J$45)))+(($B$11-$C29)*AM$15)))*AM$16))-((($C29*AM$15)-($D29*$J$46))*AM$42)</f>
        <v>5795.2459390877539</v>
      </c>
      <c r="AN29" s="2">
        <f>(AM29-(((AN$13)-(IF((($C29*AN$15)-($D29*$J$45))&lt;0,0,(($C29*AN$15)-($D29*$J$45)))+(($B$11-$C29)*AN$15)))*AN$16))-((($C29*AN$15)-($D29*$J$46))*AN$42)</f>
        <v>4975.6736095206588</v>
      </c>
      <c r="AO29" s="2">
        <f>(AN29-(((AO$13)-(IF((($C29*AO$15)-($D29*$J$45))&lt;0,0,(($C29*AO$15)-($D29*$J$45)))+(($B$11-$C29)*AO$15)))*AO$16))-((($C29*AO$15)-($D29*$J$46))*AO$42)</f>
        <v>4123.3183867708804</v>
      </c>
      <c r="AP29" s="2">
        <f>(AO29-(((AP$13)-(IF((($C29*AP$15)-($D29*$J$45))&lt;0,0,(($C29*AP$15)-($D29*$J$45)))+(($B$11-$C29)*AP$15)))*AP$16))-((($C29*AP$15)-($D29*$J$46))*AP$42)</f>
        <v>3236.8689551111106</v>
      </c>
      <c r="AQ29" s="2">
        <f>(AP29-(((AQ$13)-(IF((($C29*AQ$15)-($D29*$J$45))&lt;0,0,(($C29*AQ$15)-($D29*$J$45)))+(($B$11-$C29)*AQ$15)))*AQ$16))-((($C29*AQ$15)-($D29*$J$46))*AQ$42)</f>
        <v>2314.9615461849489</v>
      </c>
      <c r="AR29" s="2">
        <f>(AQ29-(((AR$13)-(IF((($C29*AR$15)-($D29*$J$45))&lt;0,0,(($C29*AR$15)-($D29*$J$45)))+(($B$11-$C29)*AR$15)))*AR$16))-((($C29*AR$15)-($D29*$J$46))*AR$42)</f>
        <v>1356.177840901742</v>
      </c>
      <c r="AS29" s="2">
        <f>(AR29-(((AS$13)-(IF((($C29*AS$15)-($D29*$J$45))&lt;0,0,(($C29*AS$15)-($D29*$J$45)))+(($B$11-$C29)*AS$15)))*AS$16))-((($C29*AS$15)-($D29*$J$46))*AS$42)</f>
        <v>359.04278740720667</v>
      </c>
      <c r="AT29" s="2">
        <f>(AS29-(((AT$13)-(IF((($C29*AT$15)-($D29*$J$45))&lt;0,0,(($C29*AT$15)-($D29*$J$45)))+(($B$11-$C29)*AT$15)))*AT$16))-((($C29*AT$15)-($D29*$J$46))*AT$42)</f>
        <v>-677.97766822711003</v>
      </c>
      <c r="AU29" s="2">
        <f>(AT29-(((AU$13)-(IF((($C29*AU$15)-($D29*$J$45))&lt;0,0,(($C29*AU$15)-($D29*$J$45)))+(($B$11-$C29)*AU$15)))*AU$16))-((($C29*AU$15)-($D29*$J$46))*AU$42)</f>
        <v>-1756.4789420867996</v>
      </c>
      <c r="AV29" s="2">
        <f>(AU29-(((AV$13)-(IF((($C29*AV$15)-($D29*$J$45))&lt;0,0,(($C29*AV$15)-($D29*$J$45)))+(($B$11-$C29)*AV$15)))*AV$16))-((($C29*AV$15)-($D29*$J$46))*AV$42)</f>
        <v>-2878.1202669008767</v>
      </c>
      <c r="AW29" s="2">
        <f>(AV29-(((AW$13)-(IF((($C29*AW$15)-($D29*$J$45))&lt;0,0,(($C29*AW$15)-($D29*$J$45)))+(($B$11-$C29)*AW$15)))*AW$16))-((($C29*AW$15)-($D29*$J$46))*AW$42)</f>
        <v>-4044.6272447075171</v>
      </c>
      <c r="AX29" s="2">
        <f>(AW29-(((AX$13)-(IF((($C29*AX$15)-($D29*$J$45))&lt;0,0,(($C29*AX$15)-($D29*$J$45)))+(($B$11-$C29)*AX$15)))*AX$16))-((($C29*AX$15)-($D29*$J$46))*AX$42)</f>
        <v>-5257.794501626423</v>
      </c>
      <c r="AY29" s="2">
        <f>(AX29-(((AY$13)-(IF((($C29*AY$15)-($D29*$J$45))&lt;0,0,(($C29*AY$15)-($D29*$J$45)))+(($B$11-$C29)*AY$15)))*AY$16))-((($C29*AY$15)-($D29*$J$46))*AY$42)</f>
        <v>-6519.488448822085</v>
      </c>
      <c r="AZ29" s="2">
        <f>(AY29-(((AZ$13)-(IF((($C29*AZ$15)-($D29*$J$45))&lt;0,0,(($C29*AZ$15)-($D29*$J$45)))+(($B$11-$C29)*AZ$15)))*AZ$16))-((($C29*AZ$15)-($D29*$J$46))*AZ$42)</f>
        <v>-7831.6501539055771</v>
      </c>
      <c r="BA29" s="2">
        <f>(AZ29-(((BA$13)-(IF((($C29*BA$15)-($D29*$J$45))&lt;0,0,(($C29*BA$15)-($D29*$J$45)))+(($B$11-$C29)*BA$15)))*BA$16))-((($C29*BA$15)-($D29*$J$46))*BA$42)</f>
        <v>-9196.2983271924058</v>
      </c>
      <c r="BB29" s="2">
        <f>(BA29-(((BB$13)-(IF((($C29*BB$15)-($D29*$J$45))&lt;0,0,(($C29*BB$15)-($D29*$J$45)))+(($B$11-$C29)*BB$15)))*BB$16))-((($C29*BB$15)-($D29*$J$46))*BB$42)</f>
        <v>-10615.53242741071</v>
      </c>
      <c r="BC29" s="2">
        <f>(BB29-(((BC$13)-(IF((($C29*BC$15)-($D29*$J$45))&lt;0,0,(($C29*BC$15)-($D29*$J$45)))+(($B$11-$C29)*BC$15)))*BC$16))-((($C29*BC$15)-($D29*$J$46))*BC$42)</f>
        <v>-12091.535891637743</v>
      </c>
      <c r="BD29" s="2">
        <f>(BC29-(((BD$13)-(IF((($C29*BD$15)-($D29*$J$45))&lt;0,0,(($C29*BD$15)-($D29*$J$45)))+(($B$11-$C29)*BD$15)))*BD$16))-((($C29*BD$15)-($D29*$J$46))*BD$42)</f>
        <v>-13626.579494433854</v>
      </c>
      <c r="BE29" s="2">
        <f>(BD29-(((BE$13)-(IF((($C29*BE$15)-($D29*$J$45))&lt;0,0,(($C29*BE$15)-($D29*$J$45)))+(($B$11-$C29)*BE$15)))*BE$16))-((($C29*BE$15)-($D29*$J$46))*BE$42)</f>
        <v>-15223.024841341818</v>
      </c>
      <c r="BF29" s="2">
        <f>(BE29-(((BF$13)-(IF((($C29*BF$15)-($D29*$J$45))&lt;0,0,(($C29*BF$15)-($D29*$J$45)))+(($B$11-$C29)*BF$15)))*BF$16))-((($C29*BF$15)-($D29*$J$46))*BF$42)</f>
        <v>-16883.328002126094</v>
      </c>
      <c r="BG29" s="2">
        <f>(BF29-(((BG$13)-(IF((($C29*BG$15)-($D29*$J$45))&lt;0,0,(($C29*BG$15)-($D29*$J$45)))+(($B$11-$C29)*BG$15)))*BG$16))-((($C29*BG$15)-($D29*$J$46))*BG$42)</f>
        <v>-18610.043289341746</v>
      </c>
      <c r="BH29" s="2">
        <f>(BG29-(((BH$13)-(IF((($C29*BH$15)-($D29*$J$45))&lt;0,0,(($C29*BH$15)-($D29*$J$45)))+(($B$11-$C29)*BH$15)))*BH$16))-((($C29*BH$15)-($D29*$J$46))*BH$42)</f>
        <v>-20405.82718804602</v>
      </c>
      <c r="BI29" s="2">
        <f>(BH29-(((BI$13)-(IF((($C29*BI$15)-($D29*$J$45))&lt;0,0,(($C29*BI$15)-($D29*$J$45)))+(($B$11-$C29)*BI$15)))*BI$16))-((($C29*BI$15)-($D29*$J$46))*BI$42)</f>
        <v>-22273.442442698466</v>
      </c>
      <c r="BJ29" s="2">
        <f>(BI29-(((BJ$13)-(IF((($C29*BJ$15)-($D29*$J$45))&lt;0,0,(($C29*BJ$15)-($D29*$J$45)))+(($B$11-$C29)*BJ$15)))*BJ$16))-((($C29*BJ$15)-($D29*$J$46))*BJ$42)</f>
        <v>-24215.762307537014</v>
      </c>
      <c r="BK29" s="2">
        <f>(BJ29-(((BK$13)-(IF((($C29*BK$15)-($D29*$J$45))&lt;0,0,(($C29*BK$15)-($D29*$J$45)))+(($B$11-$C29)*BK$15)))*BK$16))-((($C29*BK$15)-($D29*$J$46))*BK$42)</f>
        <v>-26235.7749669691</v>
      </c>
      <c r="BL29" s="2">
        <f>(BK29-(((BL$13)-(IF((($C29*BL$15)-($D29*$J$45))&lt;0,0,(($C29*BL$15)-($D29*$J$45)))+(($B$11-$C29)*BL$15)))*BL$16))-((($C29*BL$15)-($D29*$J$46))*BL$42)</f>
        <v>-28336.58813277847</v>
      </c>
      <c r="BM29" s="2">
        <f>(BL29-(((BM$13)-(IF((($C29*BM$15)-($D29*$J$45))&lt;0,0,(($C29*BM$15)-($D29*$J$45)))+(($B$11-$C29)*BM$15)))*BM$16))-((($C29*BM$15)-($D29*$J$46))*BM$42)</f>
        <v>-30521.433825220207</v>
      </c>
      <c r="BN29" s="2">
        <f>(BM29-(((BN$13)-(IF((($C29*BN$15)-($D29*$J$45))&lt;0,0,(($C29*BN$15)-($D29*$J$45)))+(($B$11-$C29)*BN$15)))*BN$16))-((($C29*BN$15)-($D29*$J$46))*BN$42)</f>
        <v>-32793.673345359617</v>
      </c>
      <c r="BO29" s="2">
        <f>(BN29-(((BO$13)-(IF((($C29*BO$15)-($D29*$J$45))&lt;0,0,(($C29*BO$15)-($D29*$J$45)))+(($B$11-$C29)*BO$15)))*BO$16))-((($C29*BO$15)-($D29*$J$46))*BO$42)</f>
        <v>-35156.802446304609</v>
      </c>
      <c r="BP29" s="2">
        <f>(BO29-(((BP$13)-(IF((($C29*BP$15)-($D29*$J$45))&lt;0,0,(($C29*BP$15)-($D29*$J$45)))+(($B$11-$C29)*BP$15)))*BP$16))-((($C29*BP$15)-($D29*$J$46))*BP$42)</f>
        <v>-37614.456711287399</v>
      </c>
    </row>
    <row r="30" spans="1:68" x14ac:dyDescent="0.25">
      <c r="A30" t="e">
        <f>IF(Tableau28[[#Headers],[Techno Eolien]]=Données!B16,Données!C16,X)</f>
        <v>#NAME?</v>
      </c>
      <c r="B30" s="6" t="e">
        <f>INDEX(IF(Tableau28[[#Headers],[Techno Eolien]]=Données!B16,Tableau8[Coûts unitaires],),MATCH(Données!C16,Tableau8[Nom de la techno],0))</f>
        <v>#VALUE!</v>
      </c>
      <c r="C30" s="6" t="e">
        <f>INDEX(IF(Tableau28[[#Headers],[Techno Eolien]]=Données!B16,Tableau8[Jours / an],),MATCH(Données!C16,Tableau8[Nom de la techno],0))</f>
        <v>#VALUE!</v>
      </c>
      <c r="D30" s="6" t="e">
        <f>INDEX(IF(Tableau28[[#Headers],[Techno Eolien]]=Données!B16,Tableau8[Production],),MATCH(Données!C16,Tableau8[Nom de la techno],0))</f>
        <v>#VALUE!</v>
      </c>
      <c r="E30" t="e">
        <f>Tableau28[[#This Row],[Cout unitaire]]</f>
        <v>#VALUE!</v>
      </c>
      <c r="F30" s="2" t="e">
        <f>(E30-(((F$13)-(IF((($C30*F$15)-($D30*$J$45))&lt;0,0,(($C30*F$15)-($D30*$J$45)))+(($B$11-$C30)*F$15)))*F$16))-((($C30*F$15)-($D30*$J$46))*F$42)</f>
        <v>#VALUE!</v>
      </c>
      <c r="G30" s="2" t="e">
        <f>(F30-(((G$13)-(IF((($C30*G$15)-($D30*$J$45))&lt;0,0,(($C30*G$15)-($D30*$J$45)))+(($B$11-$C30)*G$15)))*G$16))-((($C30*G$15)-($D30*$J$46))*G$42)</f>
        <v>#VALUE!</v>
      </c>
      <c r="H30" s="2" t="e">
        <f>(G30-(((H$13)-(IF((($C30*H$15)-($D30*$J$45))&lt;0,0,(($C30*H$15)-($D30*$J$45)))+(($B$11-$C30)*H$15)))*H$16))-((($C30*H$15)-($D30*$J$46))*H$42)</f>
        <v>#VALUE!</v>
      </c>
      <c r="I30" s="2" t="e">
        <f>(H30-(((I$13)-(IF((($C30*I$15)-($D30*$J$45))&lt;0,0,(($C30*I$15)-($D30*$J$45)))+(($B$11-$C30)*I$15)))*I$16))-((($C30*I$15)-($D30*$J$46))*I$42)</f>
        <v>#VALUE!</v>
      </c>
      <c r="J30" s="2" t="e">
        <f>(I30-(((J$13)-(IF((($C30*J$15)-($D30*$J$45))&lt;0,0,(($C30*J$15)-($D30*$J$45)))+(($B$11-$C30)*J$15)))*J$16))-((($C30*J$15)-($D30*$J$46))*J$42)</f>
        <v>#VALUE!</v>
      </c>
      <c r="K30" s="2" t="e">
        <f>(J30-(((K$13)-(IF((($C30*K$15)-($D30*$J$45))&lt;0,0,(($C30*K$15)-($D30*$J$45)))+(($B$11-$C30)*K$15)))*K$16))-((($C30*K$15)-($D30*$J$46))*K$42)</f>
        <v>#VALUE!</v>
      </c>
      <c r="L30" s="2" t="e">
        <f>(K30-(((L$13)-(IF((($C30*L$15)-($D30*$J$45))&lt;0,0,(($C30*L$15)-($D30*$J$45)))+(($B$11-$C30)*L$15)))*L$16))-((($C30*L$15)-($D30*$J$46))*L$42)</f>
        <v>#VALUE!</v>
      </c>
      <c r="M30" s="2" t="e">
        <f>(L30-(((M$13)-(IF((($C30*M$15)-($D30*$J$45))&lt;0,0,(($C30*M$15)-($D30*$J$45)))+(($B$11-$C30)*M$15)))*M$16))-((($C30*M$15)-($D30*$J$46))*M$42)</f>
        <v>#VALUE!</v>
      </c>
      <c r="N30" s="2" t="e">
        <f>(M30-(((N$13)-(IF((($C30*N$15)-($D30*$J$45))&lt;0,0,(($C30*N$15)-($D30*$J$45)))+(($B$11-$C30)*N$15)))*N$16))-((($C30*N$15)-($D30*$J$46))*N$42)</f>
        <v>#VALUE!</v>
      </c>
      <c r="O30" s="2" t="e">
        <f>(N30-(((O$13)-(IF((($C30*O$15)-($D30*$J$45))&lt;0,0,(($C30*O$15)-($D30*$J$45)))+(($B$11-$C30)*O$15)))*O$16))-((($C30*O$15)-($D30*$J$46))*O$42)</f>
        <v>#VALUE!</v>
      </c>
      <c r="P30" s="2" t="e">
        <f>(O30-(((P$13)-(IF((($C30*P$15)-($D30*$J$45))&lt;0,0,(($C30*P$15)-($D30*$J$45)))+(($B$11-$C30)*P$15)))*P$16))-((($C30*P$15)-($D30*$J$46))*P$42)</f>
        <v>#VALUE!</v>
      </c>
      <c r="Q30" s="2" t="e">
        <f>(P30-(((Q$13)-(IF((($C30*Q$15)-($D30*$J$45))&lt;0,0,(($C30*Q$15)-($D30*$J$45)))+(($B$11-$C30)*Q$15)))*Q$16))-((($C30*Q$15)-($D30*$J$46))*Q$42)</f>
        <v>#VALUE!</v>
      </c>
      <c r="R30" s="2" t="e">
        <f>(Q30-(((R$13)-(IF((($C30*R$15)-($D30*$J$45))&lt;0,0,(($C30*R$15)-($D30*$J$45)))+(($B$11-$C30)*R$15)))*R$16))-((($C30*R$15)-($D30*$J$46))*R$42)</f>
        <v>#VALUE!</v>
      </c>
      <c r="S30" s="2" t="e">
        <f>(R30-(((S$13)-(IF((($C30*S$15)-($D30*$J$45))&lt;0,0,(($C30*S$15)-($D30*$J$45)))+(($B$11-$C30)*S$15)))*S$16))-((($C30*S$15)-($D30*$J$46))*S$42)</f>
        <v>#VALUE!</v>
      </c>
      <c r="T30" s="2" t="e">
        <f>(S30-(((T$13)-(IF((($C30*T$15)-($D30*$J$45))&lt;0,0,(($C30*T$15)-($D30*$J$45)))+(($B$11-$C30)*T$15)))*T$16))-((($C30*T$15)-($D30*$J$46))*T$42)</f>
        <v>#VALUE!</v>
      </c>
      <c r="U30" s="2" t="e">
        <f>(T30-(((U$13)-(IF((($C30*U$15)-($D30*$J$45))&lt;0,0,(($C30*U$15)-($D30*$J$45)))+(($B$11-$C30)*U$15)))*U$16))-((($C30*U$15)-($D30*$J$46))*U$42)</f>
        <v>#VALUE!</v>
      </c>
      <c r="V30" s="2" t="e">
        <f>(U30-(((V$13)-(IF((($C30*V$15)-($D30*$J$45))&lt;0,0,(($C30*V$15)-($D30*$J$45)))+(($B$11-$C30)*V$15)))*V$16))-((($C30*V$15)-($D30*$J$46))*V$42)</f>
        <v>#VALUE!</v>
      </c>
      <c r="W30" s="2" t="e">
        <f>(V30-(((W$13)-(IF((($C30*W$15)-($D30*$J$45))&lt;0,0,(($C30*W$15)-($D30*$J$45)))+(($B$11-$C30)*W$15)))*W$16))-((($C30*W$15)-($D30*$J$46))*W$42)</f>
        <v>#VALUE!</v>
      </c>
      <c r="X30" s="2" t="e">
        <f>(W30-(((X$13)-(IF((($C30*X$15)-($D30*$J$45))&lt;0,0,(($C30*X$15)-($D30*$J$45)))+(($B$11-$C30)*X$15)))*X$16))-((($C30*X$15)-($D30*$J$46))*X$42)</f>
        <v>#VALUE!</v>
      </c>
      <c r="Y30" s="2" t="e">
        <f>(X30-(((Y$13)-(IF((($C30*Y$15)-($D30*$J$45))&lt;0,0,(($C30*Y$15)-($D30*$J$45)))+(($B$11-$C30)*Y$15)))*Y$16))-((($C30*Y$15)-($D30*$J$46))*Y$42)</f>
        <v>#VALUE!</v>
      </c>
      <c r="Z30" s="2" t="e">
        <f>(Y30-(((Z$13)-(IF((($C30*Z$15)-($D30*$J$45))&lt;0,0,(($C30*Z$15)-($D30*$J$45)))+(($B$11-$C30)*Z$15)))*Z$16))-((($C30*Z$15)-($D30*$J$46))*Z$42)</f>
        <v>#VALUE!</v>
      </c>
      <c r="AA30" s="2" t="e">
        <f>(Z30-(((AA$13)-(IF((($C30*AA$15)-($D30*$J$45))&lt;0,0,(($C30*AA$15)-($D30*$J$45)))+(($B$11-$C30)*AA$15)))*AA$16))-((($C30*AA$15)-($D30*$J$46))*AA$42)</f>
        <v>#VALUE!</v>
      </c>
      <c r="AB30" s="2" t="e">
        <f>(AA30-(((AB$13)-(IF((($C30*AB$15)-($D30*$J$45))&lt;0,0,(($C30*AB$15)-($D30*$J$45)))+(($B$11-$C30)*AB$15)))*AB$16))-((($C30*AB$15)-($D30*$J$46))*AB$42)</f>
        <v>#VALUE!</v>
      </c>
      <c r="AC30" s="2" t="e">
        <f>(AB30-(((AC$13)-(IF((($C30*AC$15)-($D30*$J$45))&lt;0,0,(($C30*AC$15)-($D30*$J$45)))+(($B$11-$C30)*AC$15)))*AC$16))-((($C30*AC$15)-($D30*$J$46))*AC$42)</f>
        <v>#VALUE!</v>
      </c>
      <c r="AD30" s="2" t="e">
        <f>(AC30-(((AD$13)-(IF((($C30*AD$15)-($D30*$J$45))&lt;0,0,(($C30*AD$15)-($D30*$J$45)))+(($B$11-$C30)*AD$15)))*AD$16))-((($C30*AD$15)-($D30*$J$46))*AD$42)</f>
        <v>#VALUE!</v>
      </c>
      <c r="AE30" s="2" t="e">
        <f>(AD30-(((AE$13)-(IF((($C30*AE$15)-($D30*$J$45))&lt;0,0,(($C30*AE$15)-($D30*$J$45)))+(($B$11-$C30)*AE$15)))*AE$16))-((($C30*AE$15)-($D30*$J$46))*AE$42)</f>
        <v>#VALUE!</v>
      </c>
      <c r="AF30" s="2" t="e">
        <f>(AE30-(((AF$13)-(IF((($C30*AF$15)-($D30*$J$45))&lt;0,0,(($C30*AF$15)-($D30*$J$45)))+(($B$11-$C30)*AF$15)))*AF$16))-((($C30*AF$15)-($D30*$J$46))*AF$42)</f>
        <v>#VALUE!</v>
      </c>
      <c r="AG30" s="2" t="e">
        <f>(AF30-(((AG$13)-(IF((($C30*AG$15)-($D30*$J$45))&lt;0,0,(($C30*AG$15)-($D30*$J$45)))+(($B$11-$C30)*AG$15)))*AG$16))-((($C30*AG$15)-($D30*$J$46))*AG$42)</f>
        <v>#VALUE!</v>
      </c>
      <c r="AH30" s="2" t="e">
        <f>(AG30-(((AH$13)-(IF((($C30*AH$15)-($D30*$J$45))&lt;0,0,(($C30*AH$15)-($D30*$J$45)))+(($B$11-$C30)*AH$15)))*AH$16))-((($C30*AH$15)-($D30*$J$46))*AH$42)</f>
        <v>#VALUE!</v>
      </c>
      <c r="AI30" s="2" t="e">
        <f>(AH30-(((AI$13)-(IF((($C30*AI$15)-($D30*$J$45))&lt;0,0,(($C30*AI$15)-($D30*$J$45)))+(($B$11-$C30)*AI$15)))*AI$16))-((($C30*AI$15)-($D30*$J$46))*AI$42)</f>
        <v>#VALUE!</v>
      </c>
      <c r="AJ30" s="2" t="e">
        <f>(AI30-(((AJ$13)-(IF((($C30*AJ$15)-($D30*$J$45))&lt;0,0,(($C30*AJ$15)-($D30*$J$45)))+(($B$11-$C30)*AJ$15)))*AJ$16))-((($C30*AJ$15)-($D30*$J$46))*AJ$42)</f>
        <v>#VALUE!</v>
      </c>
      <c r="AK30" s="2" t="e">
        <f>(AJ30-(((AK$13)-(IF((($C30*AK$15)-($D30*$J$45))&lt;0,0,(($C30*AK$15)-($D30*$J$45)))+(($B$11-$C30)*AK$15)))*AK$16))-((($C30*AK$15)-($D30*$J$46))*AK$42)</f>
        <v>#VALUE!</v>
      </c>
      <c r="AL30" s="2" t="e">
        <f>(AK30-(((AL$13)-(IF((($C30*AL$15)-($D30*$J$45))&lt;0,0,(($C30*AL$15)-($D30*$J$45)))+(($B$11-$C30)*AL$15)))*AL$16))-((($C30*AL$15)-($D30*$J$46))*AL$42)</f>
        <v>#VALUE!</v>
      </c>
      <c r="AM30" s="2" t="e">
        <f>(AL30-(((AM$13)-(IF((($C30*AM$15)-($D30*$J$45))&lt;0,0,(($C30*AM$15)-($D30*$J$45)))+(($B$11-$C30)*AM$15)))*AM$16))-((($C30*AM$15)-($D30*$J$46))*AM$42)</f>
        <v>#VALUE!</v>
      </c>
      <c r="AN30" s="2" t="e">
        <f>(AM30-(((AN$13)-(IF((($C30*AN$15)-($D30*$J$45))&lt;0,0,(($C30*AN$15)-($D30*$J$45)))+(($B$11-$C30)*AN$15)))*AN$16))-((($C30*AN$15)-($D30*$J$46))*AN$42)</f>
        <v>#VALUE!</v>
      </c>
      <c r="AO30" s="2" t="e">
        <f>(AN30-(((AO$13)-(IF((($C30*AO$15)-($D30*$J$45))&lt;0,0,(($C30*AO$15)-($D30*$J$45)))+(($B$11-$C30)*AO$15)))*AO$16))-((($C30*AO$15)-($D30*$J$46))*AO$42)</f>
        <v>#VALUE!</v>
      </c>
      <c r="AP30" s="2" t="e">
        <f>(AO30-(((AP$13)-(IF((($C30*AP$15)-($D30*$J$45))&lt;0,0,(($C30*AP$15)-($D30*$J$45)))+(($B$11-$C30)*AP$15)))*AP$16))-((($C30*AP$15)-($D30*$J$46))*AP$42)</f>
        <v>#VALUE!</v>
      </c>
      <c r="AQ30" s="2" t="e">
        <f>(AP30-(((AQ$13)-(IF((($C30*AQ$15)-($D30*$J$45))&lt;0,0,(($C30*AQ$15)-($D30*$J$45)))+(($B$11-$C30)*AQ$15)))*AQ$16))-((($C30*AQ$15)-($D30*$J$46))*AQ$42)</f>
        <v>#VALUE!</v>
      </c>
      <c r="AR30" s="2" t="e">
        <f>(AQ30-(((AR$13)-(IF((($C30*AR$15)-($D30*$J$45))&lt;0,0,(($C30*AR$15)-($D30*$J$45)))+(($B$11-$C30)*AR$15)))*AR$16))-((($C30*AR$15)-($D30*$J$46))*AR$42)</f>
        <v>#VALUE!</v>
      </c>
      <c r="AS30" s="2" t="e">
        <f>(AR30-(((AS$13)-(IF((($C30*AS$15)-($D30*$J$45))&lt;0,0,(($C30*AS$15)-($D30*$J$45)))+(($B$11-$C30)*AS$15)))*AS$16))-((($C30*AS$15)-($D30*$J$46))*AS$42)</f>
        <v>#VALUE!</v>
      </c>
      <c r="AT30" s="2" t="e">
        <f>(AS30-(((AT$13)-(IF((($C30*AT$15)-($D30*$J$45))&lt;0,0,(($C30*AT$15)-($D30*$J$45)))+(($B$11-$C30)*AT$15)))*AT$16))-((($C30*AT$15)-($D30*$J$46))*AT$42)</f>
        <v>#VALUE!</v>
      </c>
      <c r="AU30" s="2" t="e">
        <f>(AT30-(((AU$13)-(IF((($C30*AU$15)-($D30*$J$45))&lt;0,0,(($C30*AU$15)-($D30*$J$45)))+(($B$11-$C30)*AU$15)))*AU$16))-((($C30*AU$15)-($D30*$J$46))*AU$42)</f>
        <v>#VALUE!</v>
      </c>
      <c r="AV30" s="2" t="e">
        <f>(AU30-(((AV$13)-(IF((($C30*AV$15)-($D30*$J$45))&lt;0,0,(($C30*AV$15)-($D30*$J$45)))+(($B$11-$C30)*AV$15)))*AV$16))-((($C30*AV$15)-($D30*$J$46))*AV$42)</f>
        <v>#VALUE!</v>
      </c>
      <c r="AW30" s="2" t="e">
        <f>(AV30-(((AW$13)-(IF((($C30*AW$15)-($D30*$J$45))&lt;0,0,(($C30*AW$15)-($D30*$J$45)))+(($B$11-$C30)*AW$15)))*AW$16))-((($C30*AW$15)-($D30*$J$46))*AW$42)</f>
        <v>#VALUE!</v>
      </c>
      <c r="AX30" s="2" t="e">
        <f>(AW30-(((AX$13)-(IF((($C30*AX$15)-($D30*$J$45))&lt;0,0,(($C30*AX$15)-($D30*$J$45)))+(($B$11-$C30)*AX$15)))*AX$16))-((($C30*AX$15)-($D30*$J$46))*AX$42)</f>
        <v>#VALUE!</v>
      </c>
      <c r="AY30" s="2" t="e">
        <f>(AX30-(((AY$13)-(IF((($C30*AY$15)-($D30*$J$45))&lt;0,0,(($C30*AY$15)-($D30*$J$45)))+(($B$11-$C30)*AY$15)))*AY$16))-((($C30*AY$15)-($D30*$J$46))*AY$42)</f>
        <v>#VALUE!</v>
      </c>
      <c r="AZ30" s="2" t="e">
        <f>(AY30-(((AZ$13)-(IF((($C30*AZ$15)-($D30*$J$45))&lt;0,0,(($C30*AZ$15)-($D30*$J$45)))+(($B$11-$C30)*AZ$15)))*AZ$16))-((($C30*AZ$15)-($D30*$J$46))*AZ$42)</f>
        <v>#VALUE!</v>
      </c>
      <c r="BA30" s="2" t="e">
        <f>(AZ30-(((BA$13)-(IF((($C30*BA$15)-($D30*$J$45))&lt;0,0,(($C30*BA$15)-($D30*$J$45)))+(($B$11-$C30)*BA$15)))*BA$16))-((($C30*BA$15)-($D30*$J$46))*BA$42)</f>
        <v>#VALUE!</v>
      </c>
      <c r="BB30" s="2" t="e">
        <f>(BA30-(((BB$13)-(IF((($C30*BB$15)-($D30*$J$45))&lt;0,0,(($C30*BB$15)-($D30*$J$45)))+(($B$11-$C30)*BB$15)))*BB$16))-((($C30*BB$15)-($D30*$J$46))*BB$42)</f>
        <v>#VALUE!</v>
      </c>
      <c r="BC30" s="2" t="e">
        <f>(BB30-(((BC$13)-(IF((($C30*BC$15)-($D30*$J$45))&lt;0,0,(($C30*BC$15)-($D30*$J$45)))+(($B$11-$C30)*BC$15)))*BC$16))-((($C30*BC$15)-($D30*$J$46))*BC$42)</f>
        <v>#VALUE!</v>
      </c>
      <c r="BD30" s="2" t="e">
        <f>(BC30-(((BD$13)-(IF((($C30*BD$15)-($D30*$J$45))&lt;0,0,(($C30*BD$15)-($D30*$J$45)))+(($B$11-$C30)*BD$15)))*BD$16))-((($C30*BD$15)-($D30*$J$46))*BD$42)</f>
        <v>#VALUE!</v>
      </c>
      <c r="BE30" s="2" t="e">
        <f>(BD30-(((BE$13)-(IF((($C30*BE$15)-($D30*$J$45))&lt;0,0,(($C30*BE$15)-($D30*$J$45)))+(($B$11-$C30)*BE$15)))*BE$16))-((($C30*BE$15)-($D30*$J$46))*BE$42)</f>
        <v>#VALUE!</v>
      </c>
      <c r="BF30" s="2" t="e">
        <f>(BE30-(((BF$13)-(IF((($C30*BF$15)-($D30*$J$45))&lt;0,0,(($C30*BF$15)-($D30*$J$45)))+(($B$11-$C30)*BF$15)))*BF$16))-((($C30*BF$15)-($D30*$J$46))*BF$42)</f>
        <v>#VALUE!</v>
      </c>
      <c r="BG30" s="2" t="e">
        <f>(BF30-(((BG$13)-(IF((($C30*BG$15)-($D30*$J$45))&lt;0,0,(($C30*BG$15)-($D30*$J$45)))+(($B$11-$C30)*BG$15)))*BG$16))-((($C30*BG$15)-($D30*$J$46))*BG$42)</f>
        <v>#VALUE!</v>
      </c>
      <c r="BH30" s="2" t="e">
        <f>(BG30-(((BH$13)-(IF((($C30*BH$15)-($D30*$J$45))&lt;0,0,(($C30*BH$15)-($D30*$J$45)))+(($B$11-$C30)*BH$15)))*BH$16))-((($C30*BH$15)-($D30*$J$46))*BH$42)</f>
        <v>#VALUE!</v>
      </c>
      <c r="BI30" s="2" t="e">
        <f>(BH30-(((BI$13)-(IF((($C30*BI$15)-($D30*$J$45))&lt;0,0,(($C30*BI$15)-($D30*$J$45)))+(($B$11-$C30)*BI$15)))*BI$16))-((($C30*BI$15)-($D30*$J$46))*BI$42)</f>
        <v>#VALUE!</v>
      </c>
      <c r="BJ30" s="2" t="e">
        <f>(BI30-(((BJ$13)-(IF((($C30*BJ$15)-($D30*$J$45))&lt;0,0,(($C30*BJ$15)-($D30*$J$45)))+(($B$11-$C30)*BJ$15)))*BJ$16))-((($C30*BJ$15)-($D30*$J$46))*BJ$42)</f>
        <v>#VALUE!</v>
      </c>
      <c r="BK30" s="2" t="e">
        <f>(BJ30-(((BK$13)-(IF((($C30*BK$15)-($D30*$J$45))&lt;0,0,(($C30*BK$15)-($D30*$J$45)))+(($B$11-$C30)*BK$15)))*BK$16))-((($C30*BK$15)-($D30*$J$46))*BK$42)</f>
        <v>#VALUE!</v>
      </c>
      <c r="BL30" s="2" t="e">
        <f>(BK30-(((BL$13)-(IF((($C30*BL$15)-($D30*$J$45))&lt;0,0,(($C30*BL$15)-($D30*$J$45)))+(($B$11-$C30)*BL$15)))*BL$16))-((($C30*BL$15)-($D30*$J$46))*BL$42)</f>
        <v>#VALUE!</v>
      </c>
      <c r="BM30" s="2" t="e">
        <f>(BL30-(((BM$13)-(IF((($C30*BM$15)-($D30*$J$45))&lt;0,0,(($C30*BM$15)-($D30*$J$45)))+(($B$11-$C30)*BM$15)))*BM$16))-((($C30*BM$15)-($D30*$J$46))*BM$42)</f>
        <v>#VALUE!</v>
      </c>
      <c r="BN30" s="2" t="e">
        <f>(BM30-(((BN$13)-(IF((($C30*BN$15)-($D30*$J$45))&lt;0,0,(($C30*BN$15)-($D30*$J$45)))+(($B$11-$C30)*BN$15)))*BN$16))-((($C30*BN$15)-($D30*$J$46))*BN$42)</f>
        <v>#VALUE!</v>
      </c>
      <c r="BO30" s="2" t="e">
        <f>(BN30-(((BO$13)-(IF((($C30*BO$15)-($D30*$J$45))&lt;0,0,(($C30*BO$15)-($D30*$J$45)))+(($B$11-$C30)*BO$15)))*BO$16))-((($C30*BO$15)-($D30*$J$46))*BO$42)</f>
        <v>#VALUE!</v>
      </c>
      <c r="BP30" s="2" t="e">
        <f>(BO30-(((BP$13)-(IF((($C30*BP$15)-($D30*$J$45))&lt;0,0,(($C30*BP$15)-($D30*$J$45)))+(($B$11-$C30)*BP$15)))*BP$16))-((($C30*BP$15)-($D30*$J$46))*BP$42)</f>
        <v>#VALUE!</v>
      </c>
    </row>
    <row r="31" spans="1:68" x14ac:dyDescent="0.25">
      <c r="A31" t="e">
        <f>IF(Tableau28[[#Headers],[Techno Eolien]]=Données!B17,Données!C17,X)</f>
        <v>#NAME?</v>
      </c>
      <c r="B31" s="6" t="e">
        <f>INDEX(IF(Tableau28[[#Headers],[Techno Eolien]]=Données!B17,Tableau8[Coûts unitaires],),MATCH(Données!C17,Tableau8[Nom de la techno],0))</f>
        <v>#VALUE!</v>
      </c>
      <c r="C31" s="6" t="e">
        <f>INDEX(IF(Tableau28[[#Headers],[Techno Eolien]]=Données!B17,Tableau8[Jours / an],),MATCH(Données!C17,Tableau8[Nom de la techno],0))</f>
        <v>#VALUE!</v>
      </c>
      <c r="D31" s="6" t="e">
        <f>INDEX(IF(Tableau28[[#Headers],[Techno Eolien]]=Données!B17,Tableau8[Production],),MATCH(Données!C17,Tableau8[Nom de la techno],0))</f>
        <v>#VALUE!</v>
      </c>
      <c r="E31" t="e">
        <f>Tableau28[[#This Row],[Cout unitaire]]</f>
        <v>#VALUE!</v>
      </c>
      <c r="F31" s="2" t="e">
        <f>(E31-(((F$13)-(IF((($C31*F$15)-($D31*$J$45))&lt;0,0,(($C31*F$15)-($D31*$J$45)))+(($B$11-$C31)*F$15)))*F$16))-((($C31*F$15)-($D31*$J$46))*F$42)</f>
        <v>#VALUE!</v>
      </c>
      <c r="G31" s="2" t="e">
        <f>(F31-(((G$13)-(IF((($C31*G$15)-($D31*$J$45))&lt;0,0,(($C31*G$15)-($D31*$J$45)))+(($B$11-$C31)*G$15)))*G$16))-((($C31*G$15)-($D31*$J$46))*G$42)</f>
        <v>#VALUE!</v>
      </c>
      <c r="H31" s="2" t="e">
        <f>(G31-(((H$13)-(IF((($C31*H$15)-($D31*$J$45))&lt;0,0,(($C31*H$15)-($D31*$J$45)))+(($B$11-$C31)*H$15)))*H$16))-((($C31*H$15)-($D31*$J$46))*H$42)</f>
        <v>#VALUE!</v>
      </c>
      <c r="I31" s="2" t="e">
        <f>(H31-(((I$13)-(IF((($C31*I$15)-($D31*$J$45))&lt;0,0,(($C31*I$15)-($D31*$J$45)))+(($B$11-$C31)*I$15)))*I$16))-((($C31*I$15)-($D31*$J$46))*I$42)</f>
        <v>#VALUE!</v>
      </c>
      <c r="J31" s="2" t="e">
        <f>(I31-(((J$13)-(IF((($C31*J$15)-($D31*$J$45))&lt;0,0,(($C31*J$15)-($D31*$J$45)))+(($B$11-$C31)*J$15)))*J$16))-((($C31*J$15)-($D31*$J$46))*J$42)</f>
        <v>#VALUE!</v>
      </c>
      <c r="K31" s="2" t="e">
        <f>(J31-(((K$13)-(IF((($C31*K$15)-($D31*$J$45))&lt;0,0,(($C31*K$15)-($D31*$J$45)))+(($B$11-$C31)*K$15)))*K$16))-((($C31*K$15)-($D31*$J$46))*K$42)</f>
        <v>#VALUE!</v>
      </c>
      <c r="L31" s="2" t="e">
        <f>(K31-(((L$13)-(IF((($C31*L$15)-($D31*$J$45))&lt;0,0,(($C31*L$15)-($D31*$J$45)))+(($B$11-$C31)*L$15)))*L$16))-((($C31*L$15)-($D31*$J$46))*L$42)</f>
        <v>#VALUE!</v>
      </c>
      <c r="M31" s="2" t="e">
        <f>(L31-(((M$13)-(IF((($C31*M$15)-($D31*$J$45))&lt;0,0,(($C31*M$15)-($D31*$J$45)))+(($B$11-$C31)*M$15)))*M$16))-((($C31*M$15)-($D31*$J$46))*M$42)</f>
        <v>#VALUE!</v>
      </c>
      <c r="N31" s="2" t="e">
        <f>(M31-(((N$13)-(IF((($C31*N$15)-($D31*$J$45))&lt;0,0,(($C31*N$15)-($D31*$J$45)))+(($B$11-$C31)*N$15)))*N$16))-((($C31*N$15)-($D31*$J$46))*N$42)</f>
        <v>#VALUE!</v>
      </c>
      <c r="O31" s="2" t="e">
        <f>(N31-(((O$13)-(IF((($C31*O$15)-($D31*$J$45))&lt;0,0,(($C31*O$15)-($D31*$J$45)))+(($B$11-$C31)*O$15)))*O$16))-((($C31*O$15)-($D31*$J$46))*O$42)</f>
        <v>#VALUE!</v>
      </c>
      <c r="P31" s="2" t="e">
        <f>(O31-(((P$13)-(IF((($C31*P$15)-($D31*$J$45))&lt;0,0,(($C31*P$15)-($D31*$J$45)))+(($B$11-$C31)*P$15)))*P$16))-((($C31*P$15)-($D31*$J$46))*P$42)</f>
        <v>#VALUE!</v>
      </c>
      <c r="Q31" s="2" t="e">
        <f>(P31-(((Q$13)-(IF((($C31*Q$15)-($D31*$J$45))&lt;0,0,(($C31*Q$15)-($D31*$J$45)))+(($B$11-$C31)*Q$15)))*Q$16))-((($C31*Q$15)-($D31*$J$46))*Q$42)</f>
        <v>#VALUE!</v>
      </c>
      <c r="R31" s="2" t="e">
        <f>(Q31-(((R$13)-(IF((($C31*R$15)-($D31*$J$45))&lt;0,0,(($C31*R$15)-($D31*$J$45)))+(($B$11-$C31)*R$15)))*R$16))-((($C31*R$15)-($D31*$J$46))*R$42)</f>
        <v>#VALUE!</v>
      </c>
      <c r="S31" s="2" t="e">
        <f>(R31-(((S$13)-(IF((($C31*S$15)-($D31*$J$45))&lt;0,0,(($C31*S$15)-($D31*$J$45)))+(($B$11-$C31)*S$15)))*S$16))-((($C31*S$15)-($D31*$J$46))*S$42)</f>
        <v>#VALUE!</v>
      </c>
      <c r="T31" s="2" t="e">
        <f>(S31-(((T$13)-(IF((($C31*T$15)-($D31*$J$45))&lt;0,0,(($C31*T$15)-($D31*$J$45)))+(($B$11-$C31)*T$15)))*T$16))-((($C31*T$15)-($D31*$J$46))*T$42)</f>
        <v>#VALUE!</v>
      </c>
      <c r="U31" s="2" t="e">
        <f>(T31-(((U$13)-(IF((($C31*U$15)-($D31*$J$45))&lt;0,0,(($C31*U$15)-($D31*$J$45)))+(($B$11-$C31)*U$15)))*U$16))-((($C31*U$15)-($D31*$J$46))*U$42)</f>
        <v>#VALUE!</v>
      </c>
      <c r="V31" s="2" t="e">
        <f>(U31-(((V$13)-(IF((($C31*V$15)-($D31*$J$45))&lt;0,0,(($C31*V$15)-($D31*$J$45)))+(($B$11-$C31)*V$15)))*V$16))-((($C31*V$15)-($D31*$J$46))*V$42)</f>
        <v>#VALUE!</v>
      </c>
      <c r="W31" s="2" t="e">
        <f>(V31-(((W$13)-(IF((($C31*W$15)-($D31*$J$45))&lt;0,0,(($C31*W$15)-($D31*$J$45)))+(($B$11-$C31)*W$15)))*W$16))-((($C31*W$15)-($D31*$J$46))*W$42)</f>
        <v>#VALUE!</v>
      </c>
      <c r="X31" s="2" t="e">
        <f>(W31-(((X$13)-(IF((($C31*X$15)-($D31*$J$45))&lt;0,0,(($C31*X$15)-($D31*$J$45)))+(($B$11-$C31)*X$15)))*X$16))-((($C31*X$15)-($D31*$J$46))*X$42)</f>
        <v>#VALUE!</v>
      </c>
      <c r="Y31" s="2" t="e">
        <f>(X31-(((Y$13)-(IF((($C31*Y$15)-($D31*$J$45))&lt;0,0,(($C31*Y$15)-($D31*$J$45)))+(($B$11-$C31)*Y$15)))*Y$16))-((($C31*Y$15)-($D31*$J$46))*Y$42)</f>
        <v>#VALUE!</v>
      </c>
      <c r="Z31" s="2" t="e">
        <f>(Y31-(((Z$13)-(IF((($C31*Z$15)-($D31*$J$45))&lt;0,0,(($C31*Z$15)-($D31*$J$45)))+(($B$11-$C31)*Z$15)))*Z$16))-((($C31*Z$15)-($D31*$J$46))*Z$42)</f>
        <v>#VALUE!</v>
      </c>
      <c r="AA31" s="2" t="e">
        <f>(Z31-(((AA$13)-(IF((($C31*AA$15)-($D31*$J$45))&lt;0,0,(($C31*AA$15)-($D31*$J$45)))+(($B$11-$C31)*AA$15)))*AA$16))-((($C31*AA$15)-($D31*$J$46))*AA$42)</f>
        <v>#VALUE!</v>
      </c>
      <c r="AB31" s="2" t="e">
        <f>(AA31-(((AB$13)-(IF((($C31*AB$15)-($D31*$J$45))&lt;0,0,(($C31*AB$15)-($D31*$J$45)))+(($B$11-$C31)*AB$15)))*AB$16))-((($C31*AB$15)-($D31*$J$46))*AB$42)</f>
        <v>#VALUE!</v>
      </c>
      <c r="AC31" s="2" t="e">
        <f>(AB31-(((AC$13)-(IF((($C31*AC$15)-($D31*$J$45))&lt;0,0,(($C31*AC$15)-($D31*$J$45)))+(($B$11-$C31)*AC$15)))*AC$16))-((($C31*AC$15)-($D31*$J$46))*AC$42)</f>
        <v>#VALUE!</v>
      </c>
      <c r="AD31" s="2" t="e">
        <f>(AC31-(((AD$13)-(IF((($C31*AD$15)-($D31*$J$45))&lt;0,0,(($C31*AD$15)-($D31*$J$45)))+(($B$11-$C31)*AD$15)))*AD$16))-((($C31*AD$15)-($D31*$J$46))*AD$42)</f>
        <v>#VALUE!</v>
      </c>
      <c r="AE31" s="2" t="e">
        <f>(AD31-(((AE$13)-(IF((($C31*AE$15)-($D31*$J$45))&lt;0,0,(($C31*AE$15)-($D31*$J$45)))+(($B$11-$C31)*AE$15)))*AE$16))-((($C31*AE$15)-($D31*$J$46))*AE$42)</f>
        <v>#VALUE!</v>
      </c>
      <c r="AF31" s="2" t="e">
        <f>(AE31-(((AF$13)-(IF((($C31*AF$15)-($D31*$J$45))&lt;0,0,(($C31*AF$15)-($D31*$J$45)))+(($B$11-$C31)*AF$15)))*AF$16))-((($C31*AF$15)-($D31*$J$46))*AF$42)</f>
        <v>#VALUE!</v>
      </c>
      <c r="AG31" s="2" t="e">
        <f>(AF31-(((AG$13)-(IF((($C31*AG$15)-($D31*$J$45))&lt;0,0,(($C31*AG$15)-($D31*$J$45)))+(($B$11-$C31)*AG$15)))*AG$16))-((($C31*AG$15)-($D31*$J$46))*AG$42)</f>
        <v>#VALUE!</v>
      </c>
      <c r="AH31" s="2" t="e">
        <f>(AG31-(((AH$13)-(IF((($C31*AH$15)-($D31*$J$45))&lt;0,0,(($C31*AH$15)-($D31*$J$45)))+(($B$11-$C31)*AH$15)))*AH$16))-((($C31*AH$15)-($D31*$J$46))*AH$42)</f>
        <v>#VALUE!</v>
      </c>
      <c r="AI31" s="2" t="e">
        <f>(AH31-(((AI$13)-(IF((($C31*AI$15)-($D31*$J$45))&lt;0,0,(($C31*AI$15)-($D31*$J$45)))+(($B$11-$C31)*AI$15)))*AI$16))-((($C31*AI$15)-($D31*$J$46))*AI$42)</f>
        <v>#VALUE!</v>
      </c>
      <c r="AJ31" s="2" t="e">
        <f>(AI31-(((AJ$13)-(IF((($C31*AJ$15)-($D31*$J$45))&lt;0,0,(($C31*AJ$15)-($D31*$J$45)))+(($B$11-$C31)*AJ$15)))*AJ$16))-((($C31*AJ$15)-($D31*$J$46))*AJ$42)</f>
        <v>#VALUE!</v>
      </c>
      <c r="AK31" s="2" t="e">
        <f>(AJ31-(((AK$13)-(IF((($C31*AK$15)-($D31*$J$45))&lt;0,0,(($C31*AK$15)-($D31*$J$45)))+(($B$11-$C31)*AK$15)))*AK$16))-((($C31*AK$15)-($D31*$J$46))*AK$42)</f>
        <v>#VALUE!</v>
      </c>
      <c r="AL31" s="2" t="e">
        <f>(AK31-(((AL$13)-(IF((($C31*AL$15)-($D31*$J$45))&lt;0,0,(($C31*AL$15)-($D31*$J$45)))+(($B$11-$C31)*AL$15)))*AL$16))-((($C31*AL$15)-($D31*$J$46))*AL$42)</f>
        <v>#VALUE!</v>
      </c>
      <c r="AM31" s="2" t="e">
        <f>(AL31-(((AM$13)-(IF((($C31*AM$15)-($D31*$J$45))&lt;0,0,(($C31*AM$15)-($D31*$J$45)))+(($B$11-$C31)*AM$15)))*AM$16))-((($C31*AM$15)-($D31*$J$46))*AM$42)</f>
        <v>#VALUE!</v>
      </c>
      <c r="AN31" s="2" t="e">
        <f>(AM31-(((AN$13)-(IF((($C31*AN$15)-($D31*$J$45))&lt;0,0,(($C31*AN$15)-($D31*$J$45)))+(($B$11-$C31)*AN$15)))*AN$16))-((($C31*AN$15)-($D31*$J$46))*AN$42)</f>
        <v>#VALUE!</v>
      </c>
      <c r="AO31" s="2" t="e">
        <f>(AN31-(((AO$13)-(IF((($C31*AO$15)-($D31*$J$45))&lt;0,0,(($C31*AO$15)-($D31*$J$45)))+(($B$11-$C31)*AO$15)))*AO$16))-((($C31*AO$15)-($D31*$J$46))*AO$42)</f>
        <v>#VALUE!</v>
      </c>
      <c r="AP31" s="2" t="e">
        <f>(AO31-(((AP$13)-(IF((($C31*AP$15)-($D31*$J$45))&lt;0,0,(($C31*AP$15)-($D31*$J$45)))+(($B$11-$C31)*AP$15)))*AP$16))-((($C31*AP$15)-($D31*$J$46))*AP$42)</f>
        <v>#VALUE!</v>
      </c>
      <c r="AQ31" s="2" t="e">
        <f>(AP31-(((AQ$13)-(IF((($C31*AQ$15)-($D31*$J$45))&lt;0,0,(($C31*AQ$15)-($D31*$J$45)))+(($B$11-$C31)*AQ$15)))*AQ$16))-((($C31*AQ$15)-($D31*$J$46))*AQ$42)</f>
        <v>#VALUE!</v>
      </c>
      <c r="AR31" s="2" t="e">
        <f>(AQ31-(((AR$13)-(IF((($C31*AR$15)-($D31*$J$45))&lt;0,0,(($C31*AR$15)-($D31*$J$45)))+(($B$11-$C31)*AR$15)))*AR$16))-((($C31*AR$15)-($D31*$J$46))*AR$42)</f>
        <v>#VALUE!</v>
      </c>
      <c r="AS31" s="2" t="e">
        <f>(AR31-(((AS$13)-(IF((($C31*AS$15)-($D31*$J$45))&lt;0,0,(($C31*AS$15)-($D31*$J$45)))+(($B$11-$C31)*AS$15)))*AS$16))-((($C31*AS$15)-($D31*$J$46))*AS$42)</f>
        <v>#VALUE!</v>
      </c>
      <c r="AT31" s="2" t="e">
        <f>(AS31-(((AT$13)-(IF((($C31*AT$15)-($D31*$J$45))&lt;0,0,(($C31*AT$15)-($D31*$J$45)))+(($B$11-$C31)*AT$15)))*AT$16))-((($C31*AT$15)-($D31*$J$46))*AT$42)</f>
        <v>#VALUE!</v>
      </c>
      <c r="AU31" s="2" t="e">
        <f>(AT31-(((AU$13)-(IF((($C31*AU$15)-($D31*$J$45))&lt;0,0,(($C31*AU$15)-($D31*$J$45)))+(($B$11-$C31)*AU$15)))*AU$16))-((($C31*AU$15)-($D31*$J$46))*AU$42)</f>
        <v>#VALUE!</v>
      </c>
      <c r="AV31" s="2" t="e">
        <f>(AU31-(((AV$13)-(IF((($C31*AV$15)-($D31*$J$45))&lt;0,0,(($C31*AV$15)-($D31*$J$45)))+(($B$11-$C31)*AV$15)))*AV$16))-((($C31*AV$15)-($D31*$J$46))*AV$42)</f>
        <v>#VALUE!</v>
      </c>
      <c r="AW31" s="2" t="e">
        <f>(AV31-(((AW$13)-(IF((($C31*AW$15)-($D31*$J$45))&lt;0,0,(($C31*AW$15)-($D31*$J$45)))+(($B$11-$C31)*AW$15)))*AW$16))-((($C31*AW$15)-($D31*$J$46))*AW$42)</f>
        <v>#VALUE!</v>
      </c>
      <c r="AX31" s="2" t="e">
        <f>(AW31-(((AX$13)-(IF((($C31*AX$15)-($D31*$J$45))&lt;0,0,(($C31*AX$15)-($D31*$J$45)))+(($B$11-$C31)*AX$15)))*AX$16))-((($C31*AX$15)-($D31*$J$46))*AX$42)</f>
        <v>#VALUE!</v>
      </c>
      <c r="AY31" s="2" t="e">
        <f>(AX31-(((AY$13)-(IF((($C31*AY$15)-($D31*$J$45))&lt;0,0,(($C31*AY$15)-($D31*$J$45)))+(($B$11-$C31)*AY$15)))*AY$16))-((($C31*AY$15)-($D31*$J$46))*AY$42)</f>
        <v>#VALUE!</v>
      </c>
      <c r="AZ31" s="2" t="e">
        <f>(AY31-(((AZ$13)-(IF((($C31*AZ$15)-($D31*$J$45))&lt;0,0,(($C31*AZ$15)-($D31*$J$45)))+(($B$11-$C31)*AZ$15)))*AZ$16))-((($C31*AZ$15)-($D31*$J$46))*AZ$42)</f>
        <v>#VALUE!</v>
      </c>
      <c r="BA31" s="2" t="e">
        <f>(AZ31-(((BA$13)-(IF((($C31*BA$15)-($D31*$J$45))&lt;0,0,(($C31*BA$15)-($D31*$J$45)))+(($B$11-$C31)*BA$15)))*BA$16))-((($C31*BA$15)-($D31*$J$46))*BA$42)</f>
        <v>#VALUE!</v>
      </c>
      <c r="BB31" s="2" t="e">
        <f>(BA31-(((BB$13)-(IF((($C31*BB$15)-($D31*$J$45))&lt;0,0,(($C31*BB$15)-($D31*$J$45)))+(($B$11-$C31)*BB$15)))*BB$16))-((($C31*BB$15)-($D31*$J$46))*BB$42)</f>
        <v>#VALUE!</v>
      </c>
      <c r="BC31" s="2" t="e">
        <f>(BB31-(((BC$13)-(IF((($C31*BC$15)-($D31*$J$45))&lt;0,0,(($C31*BC$15)-($D31*$J$45)))+(($B$11-$C31)*BC$15)))*BC$16))-((($C31*BC$15)-($D31*$J$46))*BC$42)</f>
        <v>#VALUE!</v>
      </c>
      <c r="BD31" s="2" t="e">
        <f>(BC31-(((BD$13)-(IF((($C31*BD$15)-($D31*$J$45))&lt;0,0,(($C31*BD$15)-($D31*$J$45)))+(($B$11-$C31)*BD$15)))*BD$16))-((($C31*BD$15)-($D31*$J$46))*BD$42)</f>
        <v>#VALUE!</v>
      </c>
      <c r="BE31" s="2" t="e">
        <f>(BD31-(((BE$13)-(IF((($C31*BE$15)-($D31*$J$45))&lt;0,0,(($C31*BE$15)-($D31*$J$45)))+(($B$11-$C31)*BE$15)))*BE$16))-((($C31*BE$15)-($D31*$J$46))*BE$42)</f>
        <v>#VALUE!</v>
      </c>
      <c r="BF31" s="2" t="e">
        <f>(BE31-(((BF$13)-(IF((($C31*BF$15)-($D31*$J$45))&lt;0,0,(($C31*BF$15)-($D31*$J$45)))+(($B$11-$C31)*BF$15)))*BF$16))-((($C31*BF$15)-($D31*$J$46))*BF$42)</f>
        <v>#VALUE!</v>
      </c>
      <c r="BG31" s="2" t="e">
        <f>(BF31-(((BG$13)-(IF((($C31*BG$15)-($D31*$J$45))&lt;0,0,(($C31*BG$15)-($D31*$J$45)))+(($B$11-$C31)*BG$15)))*BG$16))-((($C31*BG$15)-($D31*$J$46))*BG$42)</f>
        <v>#VALUE!</v>
      </c>
      <c r="BH31" s="2" t="e">
        <f>(BG31-(((BH$13)-(IF((($C31*BH$15)-($D31*$J$45))&lt;0,0,(($C31*BH$15)-($D31*$J$45)))+(($B$11-$C31)*BH$15)))*BH$16))-((($C31*BH$15)-($D31*$J$46))*BH$42)</f>
        <v>#VALUE!</v>
      </c>
      <c r="BI31" s="2" t="e">
        <f>(BH31-(((BI$13)-(IF((($C31*BI$15)-($D31*$J$45))&lt;0,0,(($C31*BI$15)-($D31*$J$45)))+(($B$11-$C31)*BI$15)))*BI$16))-((($C31*BI$15)-($D31*$J$46))*BI$42)</f>
        <v>#VALUE!</v>
      </c>
      <c r="BJ31" s="2" t="e">
        <f>(BI31-(((BJ$13)-(IF((($C31*BJ$15)-($D31*$J$45))&lt;0,0,(($C31*BJ$15)-($D31*$J$45)))+(($B$11-$C31)*BJ$15)))*BJ$16))-((($C31*BJ$15)-($D31*$J$46))*BJ$42)</f>
        <v>#VALUE!</v>
      </c>
      <c r="BK31" s="2" t="e">
        <f>(BJ31-(((BK$13)-(IF((($C31*BK$15)-($D31*$J$45))&lt;0,0,(($C31*BK$15)-($D31*$J$45)))+(($B$11-$C31)*BK$15)))*BK$16))-((($C31*BK$15)-($D31*$J$46))*BK$42)</f>
        <v>#VALUE!</v>
      </c>
      <c r="BL31" s="2" t="e">
        <f>(BK31-(((BL$13)-(IF((($C31*BL$15)-($D31*$J$45))&lt;0,0,(($C31*BL$15)-($D31*$J$45)))+(($B$11-$C31)*BL$15)))*BL$16))-((($C31*BL$15)-($D31*$J$46))*BL$42)</f>
        <v>#VALUE!</v>
      </c>
      <c r="BM31" s="2" t="e">
        <f>(BL31-(((BM$13)-(IF((($C31*BM$15)-($D31*$J$45))&lt;0,0,(($C31*BM$15)-($D31*$J$45)))+(($B$11-$C31)*BM$15)))*BM$16))-((($C31*BM$15)-($D31*$J$46))*BM$42)</f>
        <v>#VALUE!</v>
      </c>
      <c r="BN31" s="2" t="e">
        <f>(BM31-(((BN$13)-(IF((($C31*BN$15)-($D31*$J$45))&lt;0,0,(($C31*BN$15)-($D31*$J$45)))+(($B$11-$C31)*BN$15)))*BN$16))-((($C31*BN$15)-($D31*$J$46))*BN$42)</f>
        <v>#VALUE!</v>
      </c>
      <c r="BO31" s="2" t="e">
        <f>(BN31-(((BO$13)-(IF((($C31*BO$15)-($D31*$J$45))&lt;0,0,(($C31*BO$15)-($D31*$J$45)))+(($B$11-$C31)*BO$15)))*BO$16))-((($C31*BO$15)-($D31*$J$46))*BO$42)</f>
        <v>#VALUE!</v>
      </c>
      <c r="BP31" s="2" t="e">
        <f>(BO31-(((BP$13)-(IF((($C31*BP$15)-($D31*$J$45))&lt;0,0,(($C31*BP$15)-($D31*$J$45)))+(($B$11-$C31)*BP$15)))*BP$16))-((($C31*BP$15)-($D31*$J$46))*BP$42)</f>
        <v>#VALUE!</v>
      </c>
    </row>
    <row r="32" spans="1:68" x14ac:dyDescent="0.25">
      <c r="B32" s="7"/>
      <c r="C32" s="7"/>
      <c r="D32" s="7"/>
      <c r="F32" s="2"/>
      <c r="G32" s="2"/>
      <c r="H32" s="2"/>
      <c r="I32" s="2"/>
      <c r="J32" s="2"/>
      <c r="K32" s="2"/>
      <c r="L32" s="2"/>
      <c r="M32" s="2"/>
      <c r="N32" s="2"/>
      <c r="O32" s="2"/>
      <c r="P32" s="2"/>
      <c r="Q32" s="2"/>
      <c r="R32" s="2"/>
      <c r="S32" s="2"/>
      <c r="T32" s="2"/>
      <c r="U32" s="2"/>
      <c r="V32" s="2"/>
      <c r="W32" s="2"/>
      <c r="X32" s="2"/>
      <c r="Y32" s="2"/>
      <c r="Z32" s="2"/>
      <c r="AA32" s="2"/>
      <c r="AB32" s="2"/>
      <c r="AC32" s="2"/>
      <c r="AD32" s="2"/>
      <c r="AE32" s="2"/>
      <c r="AF32" s="2"/>
      <c r="AG32" s="2"/>
      <c r="AH32" s="2"/>
      <c r="AI32" s="2"/>
      <c r="AJ32" s="2"/>
      <c r="AK32" s="2"/>
      <c r="AL32" s="2"/>
      <c r="AM32" s="2"/>
      <c r="AN32" s="2"/>
      <c r="AO32" s="2"/>
      <c r="AP32" s="2"/>
      <c r="AQ32" s="2"/>
      <c r="AR32" s="2"/>
      <c r="AS32" s="2"/>
      <c r="AT32" s="2"/>
      <c r="AU32" s="2"/>
      <c r="AV32" s="2"/>
      <c r="AW32" s="2"/>
      <c r="AX32" s="2"/>
      <c r="AY32" s="2"/>
      <c r="AZ32" s="2"/>
      <c r="BA32" s="2"/>
      <c r="BB32" s="2"/>
      <c r="BC32" s="2"/>
      <c r="BD32" s="2"/>
      <c r="BE32" s="2"/>
      <c r="BF32" s="2"/>
      <c r="BG32" s="2"/>
      <c r="BH32" s="2"/>
      <c r="BI32" s="2"/>
      <c r="BJ32" s="2"/>
      <c r="BK32" s="2"/>
      <c r="BL32" s="2"/>
      <c r="BM32" s="2"/>
      <c r="BN32" s="2"/>
      <c r="BO32" s="2"/>
      <c r="BP32" s="2"/>
    </row>
    <row r="33" spans="1:68" x14ac:dyDescent="0.25">
      <c r="A33" t="s">
        <v>70</v>
      </c>
      <c r="B33" t="s">
        <v>69</v>
      </c>
      <c r="C33" t="s">
        <v>68</v>
      </c>
      <c r="D33" t="s">
        <v>67</v>
      </c>
      <c r="E33" t="s">
        <v>66</v>
      </c>
      <c r="F33" t="s">
        <v>65</v>
      </c>
      <c r="G33" t="s">
        <v>64</v>
      </c>
      <c r="H33" t="s">
        <v>63</v>
      </c>
      <c r="I33" t="s">
        <v>62</v>
      </c>
      <c r="J33" t="s">
        <v>61</v>
      </c>
      <c r="K33" t="s">
        <v>60</v>
      </c>
      <c r="L33" t="s">
        <v>59</v>
      </c>
      <c r="M33" t="s">
        <v>58</v>
      </c>
      <c r="N33" t="s">
        <v>57</v>
      </c>
      <c r="O33" t="s">
        <v>56</v>
      </c>
      <c r="P33" t="s">
        <v>55</v>
      </c>
      <c r="Q33" t="s">
        <v>54</v>
      </c>
      <c r="R33" t="s">
        <v>53</v>
      </c>
      <c r="S33" t="s">
        <v>52</v>
      </c>
      <c r="T33" t="s">
        <v>51</v>
      </c>
      <c r="U33" t="s">
        <v>50</v>
      </c>
      <c r="V33" t="s">
        <v>49</v>
      </c>
      <c r="W33" t="s">
        <v>48</v>
      </c>
      <c r="X33" t="s">
        <v>47</v>
      </c>
      <c r="Y33" t="s">
        <v>46</v>
      </c>
      <c r="Z33" t="s">
        <v>45</v>
      </c>
      <c r="AA33" t="s">
        <v>44</v>
      </c>
      <c r="AB33" t="s">
        <v>43</v>
      </c>
      <c r="AC33" t="s">
        <v>42</v>
      </c>
      <c r="AD33" t="s">
        <v>41</v>
      </c>
      <c r="AE33" t="s">
        <v>40</v>
      </c>
      <c r="AF33" t="s">
        <v>39</v>
      </c>
      <c r="AG33" t="s">
        <v>38</v>
      </c>
      <c r="AH33" t="s">
        <v>37</v>
      </c>
      <c r="AI33" t="s">
        <v>36</v>
      </c>
      <c r="AJ33" t="s">
        <v>35</v>
      </c>
      <c r="AK33" t="s">
        <v>34</v>
      </c>
      <c r="AL33" t="s">
        <v>33</v>
      </c>
      <c r="AM33" t="s">
        <v>32</v>
      </c>
      <c r="AN33" t="s">
        <v>31</v>
      </c>
      <c r="AO33" t="s">
        <v>30</v>
      </c>
      <c r="AP33" t="s">
        <v>29</v>
      </c>
      <c r="AQ33" t="s">
        <v>28</v>
      </c>
      <c r="AR33" t="s">
        <v>27</v>
      </c>
      <c r="AS33" t="s">
        <v>26</v>
      </c>
      <c r="AT33" t="s">
        <v>25</v>
      </c>
      <c r="AU33" t="s">
        <v>24</v>
      </c>
      <c r="AV33" t="s">
        <v>23</v>
      </c>
      <c r="AW33" t="s">
        <v>22</v>
      </c>
      <c r="AX33" t="s">
        <v>21</v>
      </c>
      <c r="AY33" t="s">
        <v>20</v>
      </c>
      <c r="AZ33" t="s">
        <v>19</v>
      </c>
      <c r="BA33" t="s">
        <v>18</v>
      </c>
      <c r="BB33" t="s">
        <v>17</v>
      </c>
      <c r="BC33" t="s">
        <v>16</v>
      </c>
      <c r="BD33" t="s">
        <v>15</v>
      </c>
      <c r="BE33" t="s">
        <v>14</v>
      </c>
      <c r="BF33" t="s">
        <v>13</v>
      </c>
      <c r="BG33" t="s">
        <v>12</v>
      </c>
      <c r="BH33" t="s">
        <v>11</v>
      </c>
      <c r="BI33" t="s">
        <v>10</v>
      </c>
      <c r="BJ33" t="s">
        <v>9</v>
      </c>
      <c r="BK33" t="s">
        <v>8</v>
      </c>
      <c r="BL33" t="s">
        <v>7</v>
      </c>
      <c r="BM33" t="s">
        <v>6</v>
      </c>
      <c r="BN33" t="s">
        <v>5</v>
      </c>
      <c r="BO33" t="s">
        <v>4</v>
      </c>
      <c r="BP33" t="s">
        <v>3</v>
      </c>
    </row>
    <row r="34" spans="1:68" x14ac:dyDescent="0.25">
      <c r="A34" t="e">
        <f>IF(Tableau11[[#Headers],[Techno Solaire]]=Données!B11,Données!C11,X)</f>
        <v>#NAME?</v>
      </c>
      <c r="B34" s="6" t="e">
        <f>INDEX(IF(Tableau11[[#Headers],[Techno Solaire]]=Données!B11,Tableau8[Coûts unitaires],),MATCH(Données!C11,Tableau8[Nom de la techno],0))</f>
        <v>#VALUE!</v>
      </c>
      <c r="C34" s="6" t="e">
        <f>INDEX(IF(Tableau11[[#Headers],[Techno Solaire]]=Données!B11,Tableau8[Jours / an],),MATCH(Données!C11,Tableau8[Nom de la techno],0))</f>
        <v>#VALUE!</v>
      </c>
      <c r="D34" s="6" t="e">
        <f>INDEX(IF(Tableau11[[#Headers],[Techno Solaire]]=Données!B11,Tableau8[Production],),MATCH(Données!C11,Tableau8[Nom de la techno],0))</f>
        <v>#VALUE!</v>
      </c>
      <c r="E34" t="e">
        <f>Tableau11[[#This Row],[Cout unitaire]]</f>
        <v>#VALUE!</v>
      </c>
      <c r="F34" s="2" t="e">
        <f>(E34-(((F$13)-(IF((($C34*F$15)-($D34*$J$45))&lt;0,0,(($C34*F$15)-($D34*$J$45)))+(($B$11-$C34)*F$15)))*F$16))-((($C34*F$15)-($D34*$J$46))*F$43)</f>
        <v>#VALUE!</v>
      </c>
      <c r="G34" s="2" t="e">
        <f>(F34-(((G$13)-(IF((($C34*G$15)-($D34*$J$45))&lt;0,0,(($C34*G$15)-($D34*$J$45)))+(($B$11-$C34)*G$15)))*G$16))-((($C34*G$15)-($D34*$J$46))*G$43)</f>
        <v>#VALUE!</v>
      </c>
      <c r="H34" s="2" t="e">
        <f>(G34-(((H$13)-(IF((($C34*H$15)-($D34*$J$45))&lt;0,0,(($C34*H$15)-($D34*$J$45)))+(($B$11-$C34)*H$15)))*H$16))-((($C34*H$15)-($D34*$J$46))*H$43)</f>
        <v>#VALUE!</v>
      </c>
      <c r="I34" s="2" t="e">
        <f>(H34-(((I$13)-(IF((($C34*I$15)-($D34*$J$45))&lt;0,0,(($C34*I$15)-($D34*$J$45)))+(($B$11-$C34)*I$15)))*I$16))-((($C34*I$15)-($D34*$J$46))*I$43)</f>
        <v>#VALUE!</v>
      </c>
      <c r="J34" s="2" t="e">
        <f>(I34-(((J$13)-(IF((($C34*J$15)-($D34*$J$45))&lt;0,0,(($C34*J$15)-($D34*$J$45)))+(($B$11-$C34)*J$15)))*J$16))-((($C34*J$15)-($D34*$J$46))*J$43)</f>
        <v>#VALUE!</v>
      </c>
      <c r="K34" s="2" t="e">
        <f>(J34-(((K$13)-(IF((($C34*K$15)-($D34*$J$45))&lt;0,0,(($C34*K$15)-($D34*$J$45)))+(($B$11-$C34)*K$15)))*K$16))-((($C34*K$15)-($D34*$J$46))*K$43)</f>
        <v>#VALUE!</v>
      </c>
      <c r="L34" s="2" t="e">
        <f>(K34-(((L$13)-(IF((($C34*L$15)-($D34*$J$45))&lt;0,0,(($C34*L$15)-($D34*$J$45)))+(($B$11-$C34)*L$15)))*L$16))-((($C34*L$15)-($D34*$J$46))*L$43)</f>
        <v>#VALUE!</v>
      </c>
      <c r="M34" s="2" t="e">
        <f>(L34-(((M$13)-(IF((($C34*M$15)-($D34*$J$45))&lt;0,0,(($C34*M$15)-($D34*$J$45)))+(($B$11-$C34)*M$15)))*M$16))-((($C34*M$15)-($D34*$J$46))*M$43)</f>
        <v>#VALUE!</v>
      </c>
      <c r="N34" s="2" t="e">
        <f>(M34-(((N$13)-(IF((($C34*N$15)-($D34*$J$45))&lt;0,0,(($C34*N$15)-($D34*$J$45)))+(($B$11-$C34)*N$15)))*N$16))-((($C34*N$15)-($D34*$J$46))*N$43)</f>
        <v>#VALUE!</v>
      </c>
      <c r="O34" s="2" t="e">
        <f>(N34-(((O$13)-(IF((($C34*O$15)-($D34*$J$45))&lt;0,0,(($C34*O$15)-($D34*$J$45)))+(($B$11-$C34)*O$15)))*O$16))-((($C34*O$15)-($D34*$J$46))*O$43)</f>
        <v>#VALUE!</v>
      </c>
      <c r="P34" s="2" t="e">
        <f>(O34-(((P$13)-(IF((($C34*P$15)-($D34*$J$45))&lt;0,0,(($C34*P$15)-($D34*$J$45)))+(($B$11-$C34)*P$15)))*P$16))-((($C34*P$15)-($D34*$J$46))*P$43)</f>
        <v>#VALUE!</v>
      </c>
      <c r="Q34" s="2" t="e">
        <f>(P34-(((Q$13)-(IF((($C34*Q$15)-($D34*$J$45))&lt;0,0,(($C34*Q$15)-($D34*$J$45)))+(($B$11-$C34)*Q$15)))*Q$16))-((($C34*Q$15)-($D34*$J$46))*Q$43)</f>
        <v>#VALUE!</v>
      </c>
      <c r="R34" s="2" t="e">
        <f>(Q34-(((R$13)-(IF((($C34*R$15)-($D34*$J$45))&lt;0,0,(($C34*R$15)-($D34*$J$45)))+(($B$11-$C34)*R$15)))*R$16))-((($C34*R$15)-($D34*$J$46))*R$43)</f>
        <v>#VALUE!</v>
      </c>
      <c r="S34" s="2" t="e">
        <f>(R34-(((S$13)-(IF((($C34*S$15)-($D34*$J$45))&lt;0,0,(($C34*S$15)-($D34*$J$45)))+(($B$11-$C34)*S$15)))*S$16))-((($C34*S$15)-($D34*$J$46))*S$43)</f>
        <v>#VALUE!</v>
      </c>
      <c r="T34" s="2" t="e">
        <f>(S34-(((T$13)-(IF((($C34*T$15)-($D34*$J$45))&lt;0,0,(($C34*T$15)-($D34*$J$45)))+(($B$11-$C34)*T$15)))*T$16))-((($C34*T$15)-($D34*$J$46))*T$43)</f>
        <v>#VALUE!</v>
      </c>
      <c r="U34" s="2" t="e">
        <f>(T34-(((U$13)-(IF((($C34*U$15)-($D34*$J$45))&lt;0,0,(($C34*U$15)-($D34*$J$45)))+(($B$11-$C34)*U$15)))*U$16))-((($C34*U$15)-($D34*$J$46))*U$43)</f>
        <v>#VALUE!</v>
      </c>
      <c r="V34" s="2" t="e">
        <f>(U34-(((V$13)-(IF((($C34*V$15)-($D34*$J$45))&lt;0,0,(($C34*V$15)-($D34*$J$45)))+(($B$11-$C34)*V$15)))*V$16))-((($C34*V$15)-($D34*$J$46))*V$43)</f>
        <v>#VALUE!</v>
      </c>
      <c r="W34" s="2" t="e">
        <f>(V34-(((W$13)-(IF((($C34*W$15)-($D34*$J$45))&lt;0,0,(($C34*W$15)-($D34*$J$45)))+(($B$11-$C34)*W$15)))*W$16))-((($C34*W$15)-($D34*$J$46))*W$43)</f>
        <v>#VALUE!</v>
      </c>
      <c r="X34" s="2" t="e">
        <f>(W34-(((X$13)-(IF((($C34*X$15)-($D34*$J$45))&lt;0,0,(($C34*X$15)-($D34*$J$45)))+(($B$11-$C34)*X$15)))*X$16))-((($C34*X$15)-($D34*$J$46))*X$43)</f>
        <v>#VALUE!</v>
      </c>
      <c r="Y34" s="2" t="e">
        <f>(X34-(((Y$13)-(IF((($C34*Y$15)-($D34*$J$45))&lt;0,0,(($C34*Y$15)-($D34*$J$45)))+(($B$11-$C34)*Y$15)))*Y$16))-((($C34*Y$15)-($D34*$J$46))*Y$43)</f>
        <v>#VALUE!</v>
      </c>
      <c r="Z34" s="2" t="e">
        <f>(Y34-(((Z$13)-(IF((($C34*Z$15)-($D34*$J$45))&lt;0,0,(($C34*Z$15)-($D34*$J$45)))+(($B$11-$C34)*Z$15)))*Z$16))-((($C34*Z$15)-($D34*$J$46))*Z$43)</f>
        <v>#VALUE!</v>
      </c>
      <c r="AA34" s="2" t="e">
        <f>(Z34-(((AA$13)-(IF((($C34*AA$15)-($D34*$J$45))&lt;0,0,(($C34*AA$15)-($D34*$J$45)))+(($B$11-$C34)*AA$15)))*AA$16))-((($C34*AA$15)-($D34*$J$46))*AA$43)</f>
        <v>#VALUE!</v>
      </c>
      <c r="AB34" s="2" t="e">
        <f>(AA34-(((AB$13)-(IF((($C34*AB$15)-($D34*$J$45))&lt;0,0,(($C34*AB$15)-($D34*$J$45)))+(($B$11-$C34)*AB$15)))*AB$16))-((($C34*AB$15)-($D34*$J$46))*AB$43)</f>
        <v>#VALUE!</v>
      </c>
      <c r="AC34" s="2" t="e">
        <f>(AB34-(((AC$13)-(IF((($C34*AC$15)-($D34*$J$45))&lt;0,0,(($C34*AC$15)-($D34*$J$45)))+(($B$11-$C34)*AC$15)))*AC$16))-((($C34*AC$15)-($D34*$J$46))*AC$43)</f>
        <v>#VALUE!</v>
      </c>
      <c r="AD34" s="2" t="e">
        <f>(AC34-(((AD$13)-(IF((($C34*AD$15)-($D34*$J$45))&lt;0,0,(($C34*AD$15)-($D34*$J$45)))+(($B$11-$C34)*AD$15)))*AD$16))-((($C34*AD$15)-($D34*$J$46))*AD$43)</f>
        <v>#VALUE!</v>
      </c>
      <c r="AE34" s="2" t="e">
        <f>(AD34-(((AE$13)-(IF((($C34*AE$15)-($D34*$J$45))&lt;0,0,(($C34*AE$15)-($D34*$J$45)))+(($B$11-$C34)*AE$15)))*AE$16))-((($C34*AE$15)-($D34*$J$46))*AE$43)</f>
        <v>#VALUE!</v>
      </c>
      <c r="AF34" s="2" t="e">
        <f>(AE34-(((AF$13)-(IF((($C34*AF$15)-($D34*$J$45))&lt;0,0,(($C34*AF$15)-($D34*$J$45)))+(($B$11-$C34)*AF$15)))*AF$16))-((($C34*AF$15)-($D34*$J$46))*AF$43)</f>
        <v>#VALUE!</v>
      </c>
      <c r="AG34" s="2" t="e">
        <f>(AF34-(((AG$13)-(IF((($C34*AG$15)-($D34*$J$45))&lt;0,0,(($C34*AG$15)-($D34*$J$45)))+(($B$11-$C34)*AG$15)))*AG$16))-((($C34*AG$15)-($D34*$J$46))*AG$43)</f>
        <v>#VALUE!</v>
      </c>
      <c r="AH34" s="2" t="e">
        <f>(AG34-(((AH$13)-(IF((($C34*AH$15)-($D34*$J$45))&lt;0,0,(($C34*AH$15)-($D34*$J$45)))+(($B$11-$C34)*AH$15)))*AH$16))-((($C34*AH$15)-($D34*$J$46))*AH$43)</f>
        <v>#VALUE!</v>
      </c>
      <c r="AI34" s="2" t="e">
        <f>(AH34-(((AI$13)-(IF((($C34*AI$15)-($D34*$J$45))&lt;0,0,(($C34*AI$15)-($D34*$J$45)))+(($B$11-$C34)*AI$15)))*AI$16))-((($C34*AI$15)-($D34*$J$46))*AI$43)</f>
        <v>#VALUE!</v>
      </c>
      <c r="AJ34" s="2" t="e">
        <f>(AI34-(((AJ$13)-(IF((($C34*AJ$15)-($D34*$J$45))&lt;0,0,(($C34*AJ$15)-($D34*$J$45)))+(($B$11-$C34)*AJ$15)))*AJ$16))-((($C34*AJ$15)-($D34*$J$46))*AJ$43)</f>
        <v>#VALUE!</v>
      </c>
      <c r="AK34" s="2" t="e">
        <f>(AJ34-(((AK$13)-(IF((($C34*AK$15)-($D34*$J$45))&lt;0,0,(($C34*AK$15)-($D34*$J$45)))+(($B$11-$C34)*AK$15)))*AK$16))-((($C34*AK$15)-($D34*$J$46))*AK$43)</f>
        <v>#VALUE!</v>
      </c>
      <c r="AL34" s="2" t="e">
        <f>(AK34-(((AL$13)-(IF((($C34*AL$15)-($D34*$J$45))&lt;0,0,(($C34*AL$15)-($D34*$J$45)))+(($B$11-$C34)*AL$15)))*AL$16))-((($C34*AL$15)-($D34*$J$46))*AL$43)</f>
        <v>#VALUE!</v>
      </c>
      <c r="AM34" s="2" t="e">
        <f>(AL34-(((AM$13)-(IF((($C34*AM$15)-($D34*$J$45))&lt;0,0,(($C34*AM$15)-($D34*$J$45)))+(($B$11-$C34)*AM$15)))*AM$16))-((($C34*AM$15)-($D34*$J$46))*AM$43)</f>
        <v>#VALUE!</v>
      </c>
      <c r="AN34" s="2" t="e">
        <f>(AM34-(((AN$13)-(IF((($C34*AN$15)-($D34*$J$45))&lt;0,0,(($C34*AN$15)-($D34*$J$45)))+(($B$11-$C34)*AN$15)))*AN$16))-((($C34*AN$15)-($D34*$J$46))*AN$43)</f>
        <v>#VALUE!</v>
      </c>
      <c r="AO34" s="2" t="e">
        <f>(AN34-(((AO$13)-(IF((($C34*AO$15)-($D34*$J$45))&lt;0,0,(($C34*AO$15)-($D34*$J$45)))+(($B$11-$C34)*AO$15)))*AO$16))-((($C34*AO$15)-($D34*$J$46))*AO$43)</f>
        <v>#VALUE!</v>
      </c>
      <c r="AP34" s="2" t="e">
        <f>(AO34-(((AP$13)-(IF((($C34*AP$15)-($D34*$J$45))&lt;0,0,(($C34*AP$15)-($D34*$J$45)))+(($B$11-$C34)*AP$15)))*AP$16))-((($C34*AP$15)-($D34*$J$46))*AP$43)</f>
        <v>#VALUE!</v>
      </c>
      <c r="AQ34" s="2" t="e">
        <f>(AP34-(((AQ$13)-(IF((($C34*AQ$15)-($D34*$J$45))&lt;0,0,(($C34*AQ$15)-($D34*$J$45)))+(($B$11-$C34)*AQ$15)))*AQ$16))-((($C34*AQ$15)-($D34*$J$46))*AQ$43)</f>
        <v>#VALUE!</v>
      </c>
      <c r="AR34" s="2" t="e">
        <f>(AQ34-(((AR$13)-(IF((($C34*AR$15)-($D34*$J$45))&lt;0,0,(($C34*AR$15)-($D34*$J$45)))+(($B$11-$C34)*AR$15)))*AR$16))-((($C34*AR$15)-($D34*$J$46))*AR$43)</f>
        <v>#VALUE!</v>
      </c>
      <c r="AS34" s="2" t="e">
        <f>(AR34-(((AS$13)-(IF((($C34*AS$15)-($D34*$J$45))&lt;0,0,(($C34*AS$15)-($D34*$J$45)))+(($B$11-$C34)*AS$15)))*AS$16))-((($C34*AS$15)-($D34*$J$46))*AS$43)</f>
        <v>#VALUE!</v>
      </c>
      <c r="AT34" s="2" t="e">
        <f>(AS34-(((AT$13)-(IF((($C34*AT$15)-($D34*$J$45))&lt;0,0,(($C34*AT$15)-($D34*$J$45)))+(($B$11-$C34)*AT$15)))*AT$16))-((($C34*AT$15)-($D34*$J$46))*AT$43)</f>
        <v>#VALUE!</v>
      </c>
      <c r="AU34" s="2" t="e">
        <f>(AT34-(((AU$13)-(IF((($C34*AU$15)-($D34*$J$45))&lt;0,0,(($C34*AU$15)-($D34*$J$45)))+(($B$11-$C34)*AU$15)))*AU$16))-((($C34*AU$15)-($D34*$J$46))*AU$43)</f>
        <v>#VALUE!</v>
      </c>
      <c r="AV34" s="2" t="e">
        <f>(AU34-(((AV$13)-(IF((($C34*AV$15)-($D34*$J$45))&lt;0,0,(($C34*AV$15)-($D34*$J$45)))+(($B$11-$C34)*AV$15)))*AV$16))-((($C34*AV$15)-($D34*$J$46))*AV$43)</f>
        <v>#VALUE!</v>
      </c>
      <c r="AW34" s="2" t="e">
        <f>(AV34-(((AW$13)-(IF((($C34*AW$15)-($D34*$J$45))&lt;0,0,(($C34*AW$15)-($D34*$J$45)))+(($B$11-$C34)*AW$15)))*AW$16))-((($C34*AW$15)-($D34*$J$46))*AW$43)</f>
        <v>#VALUE!</v>
      </c>
      <c r="AX34" s="2" t="e">
        <f>(AW34-(((AX$13)-(IF((($C34*AX$15)-($D34*$J$45))&lt;0,0,(($C34*AX$15)-($D34*$J$45)))+(($B$11-$C34)*AX$15)))*AX$16))-((($C34*AX$15)-($D34*$J$46))*AX$43)</f>
        <v>#VALUE!</v>
      </c>
      <c r="AY34" s="2" t="e">
        <f>(AX34-(((AY$13)-(IF((($C34*AY$15)-($D34*$J$45))&lt;0,0,(($C34*AY$15)-($D34*$J$45)))+(($B$11-$C34)*AY$15)))*AY$16))-((($C34*AY$15)-($D34*$J$46))*AY$43)</f>
        <v>#VALUE!</v>
      </c>
      <c r="AZ34" s="2" t="e">
        <f>(AY34-(((AZ$13)-(IF((($C34*AZ$15)-($D34*$J$45))&lt;0,0,(($C34*AZ$15)-($D34*$J$45)))+(($B$11-$C34)*AZ$15)))*AZ$16))-((($C34*AZ$15)-($D34*$J$46))*AZ$43)</f>
        <v>#VALUE!</v>
      </c>
      <c r="BA34" s="2" t="e">
        <f>(AZ34-(((BA$13)-(IF((($C34*BA$15)-($D34*$J$45))&lt;0,0,(($C34*BA$15)-($D34*$J$45)))+(($B$11-$C34)*BA$15)))*BA$16))-((($C34*BA$15)-($D34*$J$46))*BA$43)</f>
        <v>#VALUE!</v>
      </c>
      <c r="BB34" s="2" t="e">
        <f>(BA34-(((BB$13)-(IF((($C34*BB$15)-($D34*$J$45))&lt;0,0,(($C34*BB$15)-($D34*$J$45)))+(($B$11-$C34)*BB$15)))*BB$16))-((($C34*BB$15)-($D34*$J$46))*BB$43)</f>
        <v>#VALUE!</v>
      </c>
      <c r="BC34" s="2" t="e">
        <f>(BB34-(((BC$13)-(IF((($C34*BC$15)-($D34*$J$45))&lt;0,0,(($C34*BC$15)-($D34*$J$45)))+(($B$11-$C34)*BC$15)))*BC$16))-((($C34*BC$15)-($D34*$J$46))*BC$43)</f>
        <v>#VALUE!</v>
      </c>
      <c r="BD34" s="2" t="e">
        <f>(BC34-(((BD$13)-(IF((($C34*BD$15)-($D34*$J$45))&lt;0,0,(($C34*BD$15)-($D34*$J$45)))+(($B$11-$C34)*BD$15)))*BD$16))-((($C34*BD$15)-($D34*$J$46))*BD$43)</f>
        <v>#VALUE!</v>
      </c>
      <c r="BE34" s="2" t="e">
        <f>(BD34-(((BE$13)-(IF((($C34*BE$15)-($D34*$J$45))&lt;0,0,(($C34*BE$15)-($D34*$J$45)))+(($B$11-$C34)*BE$15)))*BE$16))-((($C34*BE$15)-($D34*$J$46))*BE$43)</f>
        <v>#VALUE!</v>
      </c>
      <c r="BF34" s="2" t="e">
        <f>(BE34-(((BF$13)-(IF((($C34*BF$15)-($D34*$J$45))&lt;0,0,(($C34*BF$15)-($D34*$J$45)))+(($B$11-$C34)*BF$15)))*BF$16))-((($C34*BF$15)-($D34*$J$46))*BF$43)</f>
        <v>#VALUE!</v>
      </c>
      <c r="BG34" s="2" t="e">
        <f>(BF34-(((BG$13)-(IF((($C34*BG$15)-($D34*$J$45))&lt;0,0,(($C34*BG$15)-($D34*$J$45)))+(($B$11-$C34)*BG$15)))*BG$16))-((($C34*BG$15)-($D34*$J$46))*BG$43)</f>
        <v>#VALUE!</v>
      </c>
      <c r="BH34" s="2" t="e">
        <f>(BG34-(((BH$13)-(IF((($C34*BH$15)-($D34*$J$45))&lt;0,0,(($C34*BH$15)-($D34*$J$45)))+(($B$11-$C34)*BH$15)))*BH$16))-((($C34*BH$15)-($D34*$J$46))*BH$43)</f>
        <v>#VALUE!</v>
      </c>
      <c r="BI34" s="2" t="e">
        <f>(BH34-(((BI$13)-(IF((($C34*BI$15)-($D34*$J$45))&lt;0,0,(($C34*BI$15)-($D34*$J$45)))+(($B$11-$C34)*BI$15)))*BI$16))-((($C34*BI$15)-($D34*$J$46))*BI$43)</f>
        <v>#VALUE!</v>
      </c>
      <c r="BJ34" s="2" t="e">
        <f>(BI34-(((BJ$13)-(IF((($C34*BJ$15)-($D34*$J$45))&lt;0,0,(($C34*BJ$15)-($D34*$J$45)))+(($B$11-$C34)*BJ$15)))*BJ$16))-((($C34*BJ$15)-($D34*$J$46))*BJ$43)</f>
        <v>#VALUE!</v>
      </c>
      <c r="BK34" s="2" t="e">
        <f>(BJ34-(((BK$13)-(IF((($C34*BK$15)-($D34*$J$45))&lt;0,0,(($C34*BK$15)-($D34*$J$45)))+(($B$11-$C34)*BK$15)))*BK$16))-((($C34*BK$15)-($D34*$J$46))*BK$43)</f>
        <v>#VALUE!</v>
      </c>
      <c r="BL34" s="2" t="e">
        <f>(BK34-(((BL$13)-(IF((($C34*BL$15)-($D34*$J$45))&lt;0,0,(($C34*BL$15)-($D34*$J$45)))+(($B$11-$C34)*BL$15)))*BL$16))-((($C34*BL$15)-($D34*$J$46))*BL$43)</f>
        <v>#VALUE!</v>
      </c>
      <c r="BM34" s="2" t="e">
        <f>(BL34-(((BM$13)-(IF((($C34*BM$15)-($D34*$J$45))&lt;0,0,(($C34*BM$15)-($D34*$J$45)))+(($B$11-$C34)*BM$15)))*BM$16))-((($C34*BM$15)-($D34*$J$46))*BM$43)</f>
        <v>#VALUE!</v>
      </c>
      <c r="BN34" s="2" t="e">
        <f>(BM34-(((BN$13)-(IF((($C34*BN$15)-($D34*$J$45))&lt;0,0,(($C34*BN$15)-($D34*$J$45)))+(($B$11-$C34)*BN$15)))*BN$16))-((($C34*BN$15)-($D34*$J$46))*BN$43)</f>
        <v>#VALUE!</v>
      </c>
      <c r="BO34" s="2" t="e">
        <f>(BN34-(((BO$13)-(IF((($C34*BO$15)-($D34*$J$45))&lt;0,0,(($C34*BO$15)-($D34*$J$45)))+(($B$11-$C34)*BO$15)))*BO$16))-((($C34*BO$15)-($D34*$J$46))*BO$43)</f>
        <v>#VALUE!</v>
      </c>
      <c r="BP34" s="2" t="e">
        <f>(BO34-(((BP$13)-(IF((($C34*BP$15)-($D34*$J$45))&lt;0,0,(($C34*BP$15)-($D34*$J$45)))+(($B$11-$C34)*BP$15)))*BP$16))-((($C34*BP$15)-($D34*$J$46))*BP$43)</f>
        <v>#VALUE!</v>
      </c>
    </row>
    <row r="35" spans="1:68" x14ac:dyDescent="0.25">
      <c r="A35" t="str">
        <f>IF(Tableau11[[#Headers],[Techno Solaire]]=Données!B12,Données!C12,X)</f>
        <v>smart flower</v>
      </c>
      <c r="B35" s="6">
        <f>INDEX(IF(Tableau11[[#Headers],[Techno Solaire]]=Données!B12,Tableau8[Coûts unitaires],),MATCH(Données!C12,Tableau8[Nom de la techno],0))</f>
        <v>15000</v>
      </c>
      <c r="C35" s="6">
        <f>INDEX(IF(Tableau11[[#Headers],[Techno Solaire]]=Données!B12,Tableau8[Jours / an],),MATCH(Données!C12,Tableau8[Nom de la techno],0))</f>
        <v>350</v>
      </c>
      <c r="D35" s="6">
        <f>INDEX(IF(Tableau11[[#Headers],[Techno Solaire]]=Données!B12,Tableau8[Production],),MATCH(Données!C12,Tableau8[Nom de la techno],0))</f>
        <v>2500</v>
      </c>
      <c r="E35">
        <f>Tableau11[[#This Row],[Cout unitaire]]</f>
        <v>15000</v>
      </c>
      <c r="F35" s="2">
        <f>(E35-(((F$13)-(IF((($C35*F$15)-($D35*$J$45))&lt;0,0,(($C35*F$15)-($D35*$J$45)))+(($B$11-$C35)*F$15)))*F$16))-((($C35*F$15)-($D35*$J$46))*F$43)</f>
        <v>14323.906849315068</v>
      </c>
      <c r="G35" s="2">
        <f>(F35-(((G$13)-(IF((($C35*G$15)-($D35*$J$45))&lt;0,0,(($C35*G$15)-($D35*$J$45)))+(($B$11-$C35)*G$15)))*G$16))-((($C35*G$15)-($D35*$J$46))*G$43)</f>
        <v>13624.819463013699</v>
      </c>
      <c r="H35" s="2">
        <f>(G35-(((H$13)-(IF((($C35*H$15)-($D35*$J$45))&lt;0,0,(($C35*H$15)-($D35*$J$45)))+(($B$11-$C35)*H$15)))*H$16))-((($C35*H$15)-($D35*$J$46))*H$43)</f>
        <v>12902.116859441096</v>
      </c>
      <c r="I35" s="2">
        <f>(H35-(((I$13)-(IF((($C35*I$15)-($D35*$J$45))&lt;0,0,(($C35*I$15)-($D35*$J$45)))+(($B$11-$C35)*I$15)))*I$16))-((($C35*I$15)-($D35*$J$46))*I$43)</f>
        <v>12155.16038858275</v>
      </c>
      <c r="J35" s="2">
        <f>(I35-(((J$13)-(IF((($C35*J$15)-($D35*$J$45))&lt;0,0,(($C35*J$15)-($D35*$J$45)))+(($B$11-$C35)*J$15)))*J$16))-((($C35*J$15)-($D35*$J$46))*J$43)</f>
        <v>11383.293197431803</v>
      </c>
      <c r="K35" s="2">
        <f>(J35-(((K$13)-(IF((($C35*K$15)-($D35*$J$45))&lt;0,0,(($C35*K$15)-($D35*$J$45)))+(($B$11-$C35)*K$15)))*K$16))-((($C35*K$15)-($D35*$J$46))*K$43)</f>
        <v>10585.839678101554</v>
      </c>
      <c r="L35" s="2">
        <f>(K35-(((L$13)-(IF((($C35*L$15)-($D35*$J$45))&lt;0,0,(($C35*L$15)-($D35*$J$45)))+(($B$11-$C35)*L$15)))*L$16))-((($C35*L$15)-($D35*$J$46))*L$43)</f>
        <v>9762.1048980920332</v>
      </c>
      <c r="M35" s="2">
        <f>(L35-(((M$13)-(IF((($C35*M$15)-($D35*$J$45))&lt;0,0,(($C35*M$15)-($D35*$J$45)))+(($B$11-$C35)*M$15)))*M$16))-((($C35*M$15)-($D35*$J$46))*M$43)</f>
        <v>8911.3740120983239</v>
      </c>
      <c r="N35" s="2">
        <f>(M35-(((N$13)-(IF((($C35*N$15)-($D35*$J$45))&lt;0,0,(($C35*N$15)-($D35*$J$45)))+(($B$11-$C35)*N$15)))*N$16))-((($C35*N$15)-($D35*$J$46))*N$43)</f>
        <v>8032.9116547262438</v>
      </c>
      <c r="O35" s="2">
        <f>(N35-(((O$13)-(IF((($C35*O$15)-($D35*$J$45))&lt;0,0,(($C35*O$15)-($D35*$J$45)))+(($B$11-$C35)*O$15)))*O$16))-((($C35*O$15)-($D35*$J$46))*O$43)</f>
        <v>7125.9613134581341</v>
      </c>
      <c r="P35" s="2">
        <f>(O35-(((P$13)-(IF((($C35*P$15)-($D35*$J$45))&lt;0,0,(($C35*P$15)-($D35*$J$45)))+(($B$11-$C35)*P$15)))*P$16))-((($C35*P$15)-($D35*$J$46))*P$43)</f>
        <v>6189.7446811877253</v>
      </c>
      <c r="Q35" s="2">
        <f>(P35-(((Q$13)-(IF((($C35*Q$15)-($D35*$J$45))&lt;0,0,(($C35*Q$15)-($D35*$J$45)))+(($B$11-$C35)*Q$15)))*Q$16))-((($C35*Q$15)-($D35*$J$46))*Q$43)</f>
        <v>5223.4609876184877</v>
      </c>
      <c r="R35" s="2">
        <f>(Q35-(((R$13)-(IF((($C35*R$15)-($D35*$J$45))&lt;0,0,(($C35*R$15)-($D35*$J$45)))+(($B$11-$C35)*R$15)))*R$16))-((($C35*R$15)-($D35*$J$46))*R$43)</f>
        <v>4226.2863087942769</v>
      </c>
      <c r="S35" s="2">
        <f>(R35-(((S$13)-(IF((($C35*S$15)-($D35*$J$45))&lt;0,0,(($C35*S$15)-($D35*$J$45)))+(($B$11-$C35)*S$15)))*S$16))-((($C35*S$15)-($D35*$J$46))*S$43)</f>
        <v>3197.3728540045995</v>
      </c>
      <c r="T35" s="2">
        <f>(S35-(((T$13)-(IF((($C35*T$15)-($D35*$J$45))&lt;0,0,(($C35*T$15)-($D35*$J$45)))+(($B$11-$C35)*T$15)))*T$16))-((($C35*T$15)-($D35*$J$46))*T$43)</f>
        <v>2135.8482292793369</v>
      </c>
      <c r="U35" s="2">
        <f>(T35-(((U$13)-(IF((($C35*U$15)-($D35*$J$45))&lt;0,0,(($C35*U$15)-($D35*$J$45)))+(($B$11-$C35)*U$15)))*U$16))-((($C35*U$15)-($D35*$J$46))*U$43)</f>
        <v>1040.8146766592104</v>
      </c>
      <c r="V35" s="2">
        <f>(U35-(((V$13)-(IF((($C35*V$15)-($D35*$J$45))&lt;0,0,(($C35*V$15)-($D35*$J$45)))+(($B$11-$C35)*V$15)))*V$16))-((($C35*V$15)-($D35*$J$46))*V$43)</f>
        <v>-88.651711601315014</v>
      </c>
      <c r="W35" s="2">
        <f>(V35-(((W$13)-(IF((($C35*W$15)-($D35*$J$45))&lt;0,0,(($C35*W$15)-($D35*$J$45)))+(($B$11-$C35)*W$15)))*W$16))-((($C35*W$15)-($D35*$J$46))*W$43)</f>
        <v>-1253.5018047727094</v>
      </c>
      <c r="X35" s="2">
        <f>(W35-(((X$13)-(IF((($C35*X$15)-($D35*$J$45))&lt;0,0,(($C35*X$15)-($D35*$J$45)))+(($B$11-$C35)*X$15)))*X$16))-((($C35*X$15)-($D35*$J$46))*X$43)</f>
        <v>-2454.7142722365388</v>
      </c>
      <c r="Y35" s="2">
        <f>(X35-(((Y$13)-(IF((($C35*Y$15)-($D35*$J$45))&lt;0,0,(($C35*Y$15)-($D35*$J$45)))+(($B$11-$C35)*Y$15)))*Y$16))-((($C35*Y$15)-($D35*$J$46))*Y$43)</f>
        <v>-3693.2964498580745</v>
      </c>
      <c r="Z35" s="2">
        <f>(Y35-(((Z$13)-(IF((($C35*Z$15)-($D35*$J$45))&lt;0,0,(($C35*Z$15)-($D35*$J$45)))+(($B$11-$C35)*Z$15)))*Z$16))-((($C35*Z$15)-($D35*$J$46))*Z$43)</f>
        <v>-4970.2852351186448</v>
      </c>
      <c r="AA35" s="2">
        <f>(Z35-(((AA$13)-(IF((($C35*AA$15)-($D35*$J$45))&lt;0,0,(($C35*AA$15)-($D35*$J$45)))+(($B$11-$C35)*AA$15)))*AA$16))-((($C35*AA$15)-($D35*$J$46))*AA$43)</f>
        <v>-5216.3921865441589</v>
      </c>
      <c r="AB35" s="2">
        <f>(AA35-(((AB$13)-(IF((($C35*AB$15)-($D35*$J$45))&lt;0,0,(($C35*AB$15)-($D35*$J$45)))+(($B$11-$C35)*AB$15)))*AB$16))-((($C35*AB$15)-($D35*$J$46))*AB$43)</f>
        <v>-5472.3434160266934</v>
      </c>
      <c r="AC35" s="2">
        <f>(AB35-(((AC$13)-(IF((($C35*AC$15)-($D35*$J$45))&lt;0,0,(($C35*AC$15)-($D35*$J$45)))+(($B$11-$C35)*AC$15)))*AC$16))-((($C35*AC$15)-($D35*$J$46))*AC$43)</f>
        <v>-5738.5326946885289</v>
      </c>
      <c r="AD35" s="2">
        <f>(AC35-(((AD$13)-(IF((($C35*AD$15)-($D35*$J$45))&lt;0,0,(($C35*AD$15)-($D35*$J$45)))+(($B$11-$C35)*AD$15)))*AD$16))-((($C35*AD$15)-($D35*$J$46))*AD$43)</f>
        <v>-6015.369544496838</v>
      </c>
      <c r="AE35" s="2">
        <f>(AD35-(((AE$13)-(IF((($C35*AE$15)-($D35*$J$45))&lt;0,0,(($C35*AE$15)-($D35*$J$45)))+(($B$11-$C35)*AE$15)))*AE$16))-((($C35*AE$15)-($D35*$J$46))*AE$43)</f>
        <v>-6303.279868297479</v>
      </c>
      <c r="AF35" s="2">
        <f>(AE35-(((AF$13)-(IF((($C35*AF$15)-($D35*$J$45))&lt;0,0,(($C35*AF$15)-($D35*$J$45)))+(($B$11-$C35)*AF$15)))*AF$16))-((($C35*AF$15)-($D35*$J$46))*AF$43)</f>
        <v>-6602.7066050501462</v>
      </c>
      <c r="AG35" s="2">
        <f>(AF35-(((AG$13)-(IF((($C35*AG$15)-($D35*$J$45))&lt;0,0,(($C35*AG$15)-($D35*$J$45)))+(($B$11-$C35)*AG$15)))*AG$16))-((($C35*AG$15)-($D35*$J$46))*AG$43)</f>
        <v>-6914.1104112729208</v>
      </c>
      <c r="AH35" s="2">
        <f>(AG35-(((AH$13)-(IF((($C35*AH$15)-($D35*$J$45))&lt;0,0,(($C35*AH$15)-($D35*$J$45)))+(($B$11-$C35)*AH$15)))*AH$16))-((($C35*AH$15)-($D35*$J$46))*AH$43)</f>
        <v>-7237.9703697446057</v>
      </c>
      <c r="AI35" s="2">
        <f>(AH35-(((AI$13)-(IF((($C35*AI$15)-($D35*$J$45))&lt;0,0,(($C35*AI$15)-($D35*$J$45)))+(($B$11-$C35)*AI$15)))*AI$16))-((($C35*AI$15)-($D35*$J$46))*AI$43)</f>
        <v>-7574.7847265551582</v>
      </c>
      <c r="AJ35" s="2">
        <f>(AI35-(((AJ$13)-(IF((($C35*AJ$15)-($D35*$J$45))&lt;0,0,(($C35*AJ$15)-($D35*$J$45)))+(($B$11-$C35)*AJ$15)))*AJ$16))-((($C35*AJ$15)-($D35*$J$46))*AJ$43)</f>
        <v>-7925.0716576381328</v>
      </c>
      <c r="AK35" s="2">
        <f>(AJ35-(((AK$13)-(IF((($C35*AK$15)-($D35*$J$45))&lt;0,0,(($C35*AK$15)-($D35*$J$45)))+(($B$11-$C35)*AK$15)))*AK$16))-((($C35*AK$15)-($D35*$J$46))*AK$43)</f>
        <v>-8289.3700659644273</v>
      </c>
      <c r="AL35" s="2">
        <f>(AK35-(((AL$13)-(IF((($C35*AL$15)-($D35*$J$45))&lt;0,0,(($C35*AL$15)-($D35*$J$45)))+(($B$11-$C35)*AL$15)))*AL$16))-((($C35*AL$15)-($D35*$J$46))*AL$43)</f>
        <v>-8668.2404106237736</v>
      </c>
      <c r="AM35" s="2">
        <f>(AL35-(((AM$13)-(IF((($C35*AM$15)-($D35*$J$45))&lt;0,0,(($C35*AM$15)-($D35*$J$45)))+(($B$11-$C35)*AM$15)))*AM$16))-((($C35*AM$15)-($D35*$J$46))*AM$43)</f>
        <v>-9062.2655690694919</v>
      </c>
      <c r="AN35" s="2">
        <f>(AM35-(((AN$13)-(IF((($C35*AN$15)-($D35*$J$45))&lt;0,0,(($C35*AN$15)-($D35*$J$45)))+(($B$11-$C35)*AN$15)))*AN$16))-((($C35*AN$15)-($D35*$J$46))*AN$43)</f>
        <v>-9472.0517338530408</v>
      </c>
      <c r="AO35" s="2">
        <f>(AN35-(((AO$13)-(IF((($C35*AO$15)-($D35*$J$45))&lt;0,0,(($C35*AO$15)-($D35*$J$45)))+(($B$11-$C35)*AO$15)))*AO$16))-((($C35*AO$15)-($D35*$J$46))*AO$43)</f>
        <v>-9898.22934522793</v>
      </c>
      <c r="AP35" s="2">
        <f>(AO35-(((AP$13)-(IF((($C35*AP$15)-($D35*$J$45))&lt;0,0,(($C35*AP$15)-($D35*$J$45)))+(($B$11-$C35)*AP$15)))*AP$16))-((($C35*AP$15)-($D35*$J$46))*AP$43)</f>
        <v>-10341.454061057815</v>
      </c>
      <c r="AQ35" s="2">
        <f>(AP35-(((AQ$13)-(IF((($C35*AQ$15)-($D35*$J$45))&lt;0,0,(($C35*AQ$15)-($D35*$J$45)))+(($B$11-$C35)*AQ$15)))*AQ$16))-((($C35*AQ$15)-($D35*$J$46))*AQ$43)</f>
        <v>-10802.407765520897</v>
      </c>
      <c r="AR35" s="2">
        <f>(AQ35-(((AR$13)-(IF((($C35*AR$15)-($D35*$J$45))&lt;0,0,(($C35*AR$15)-($D35*$J$45)))+(($B$11-$C35)*AR$15)))*AR$16))-((($C35*AR$15)-($D35*$J$46))*AR$43)</f>
        <v>-11281.7996181625</v>
      </c>
      <c r="AS35" s="2">
        <f>(AR35-(((AS$13)-(IF((($C35*AS$15)-($D35*$J$45))&lt;0,0,(($C35*AS$15)-($D35*$J$45)))+(($B$11-$C35)*AS$15)))*AS$16))-((($C35*AS$15)-($D35*$J$46))*AS$43)</f>
        <v>-11780.367144909769</v>
      </c>
      <c r="AT35" s="2">
        <f>(AS35-(((AT$13)-(IF((($C35*AT$15)-($D35*$J$45))&lt;0,0,(($C35*AT$15)-($D35*$J$45)))+(($B$11-$C35)*AT$15)))*AT$16))-((($C35*AT$15)-($D35*$J$46))*AT$43)</f>
        <v>-12298.877372726931</v>
      </c>
      <c r="AU35" s="2">
        <f>(AT35-(((AU$13)-(IF((($C35*AU$15)-($D35*$J$45))&lt;0,0,(($C35*AU$15)-($D35*$J$45)))+(($B$11-$C35)*AU$15)))*AU$16))-((($C35*AU$15)-($D35*$J$46))*AU$43)</f>
        <v>-12838.128009656775</v>
      </c>
      <c r="AV35" s="2">
        <f>(AU35-(((AV$13)-(IF((($C35*AV$15)-($D35*$J$45))&lt;0,0,(($C35*AV$15)-($D35*$J$45)))+(($B$11-$C35)*AV$15)))*AV$16))-((($C35*AV$15)-($D35*$J$46))*AV$43)</f>
        <v>-13398.948672063816</v>
      </c>
      <c r="AW35" s="2">
        <f>(AV35-(((AW$13)-(IF((($C35*AW$15)-($D35*$J$45))&lt;0,0,(($C35*AW$15)-($D35*$J$45)))+(($B$11-$C35)*AW$15)))*AW$16))-((($C35*AW$15)-($D35*$J$46))*AW$43)</f>
        <v>-13982.202160967136</v>
      </c>
      <c r="AX35" s="2">
        <f>(AW35-(((AX$13)-(IF((($C35*AX$15)-($D35*$J$45))&lt;0,0,(($C35*AX$15)-($D35*$J$45)))+(($B$11-$C35)*AX$15)))*AX$16))-((($C35*AX$15)-($D35*$J$46))*AX$43)</f>
        <v>-14588.785789426589</v>
      </c>
      <c r="AY35" s="2">
        <f>(AX35-(((AY$13)-(IF((($C35*AY$15)-($D35*$J$45))&lt;0,0,(($C35*AY$15)-($D35*$J$45)))+(($B$11-$C35)*AY$15)))*AY$16))-((($C35*AY$15)-($D35*$J$46))*AY$43)</f>
        <v>-15219.632763024416</v>
      </c>
      <c r="AZ35" s="2">
        <f>(AY35-(((AZ$13)-(IF((($C35*AZ$15)-($D35*$J$45))&lt;0,0,(($C35*AZ$15)-($D35*$J$45)))+(($B$11-$C35)*AZ$15)))*AZ$16))-((($C35*AZ$15)-($D35*$J$46))*AZ$43)</f>
        <v>-15875.713615566161</v>
      </c>
      <c r="BA35" s="2">
        <f>(AZ35-(((BA$13)-(IF((($C35*BA$15)-($D35*$J$45))&lt;0,0,(($C35*BA$15)-($D35*$J$45)))+(($B$11-$C35)*BA$15)))*BA$16))-((($C35*BA$15)-($D35*$J$46))*BA$43)</f>
        <v>-16558.037702209574</v>
      </c>
      <c r="BB35" s="2">
        <f>(BA35-(((BB$13)-(IF((($C35*BB$15)-($D35*$J$45))&lt;0,0,(($C35*BB$15)-($D35*$J$45)))+(($B$11-$C35)*BB$15)))*BB$16))-((($C35*BB$15)-($D35*$J$46))*BB$43)</f>
        <v>-17267.654752318729</v>
      </c>
      <c r="BC35" s="2">
        <f>(BB35-(((BC$13)-(IF((($C35*BC$15)-($D35*$J$45))&lt;0,0,(($C35*BC$15)-($D35*$J$45)))+(($B$11-$C35)*BC$15)))*BC$16))-((($C35*BC$15)-($D35*$J$46))*BC$43)</f>
        <v>-18005.656484432246</v>
      </c>
      <c r="BD35" s="2">
        <f>(BC35-(((BD$13)-(IF((($C35*BD$15)-($D35*$J$45))&lt;0,0,(($C35*BD$15)-($D35*$J$45)))+(($B$11-$C35)*BD$15)))*BD$16))-((($C35*BD$15)-($D35*$J$46))*BD$43)</f>
        <v>-18773.178285830298</v>
      </c>
      <c r="BE35" s="2">
        <f>(BD35-(((BE$13)-(IF((($C35*BE$15)-($D35*$J$45))&lt;0,0,(($C35*BE$15)-($D35*$J$45)))+(($B$11-$C35)*BE$15)))*BE$16))-((($C35*BE$15)-($D35*$J$46))*BE$43)</f>
        <v>-19571.400959284278</v>
      </c>
      <c r="BF35" s="2">
        <f>(BE35-(((BF$13)-(IF((($C35*BF$15)-($D35*$J$45))&lt;0,0,(($C35*BF$15)-($D35*$J$45)))+(($B$11-$C35)*BF$15)))*BF$16))-((($C35*BF$15)-($D35*$J$46))*BF$43)</f>
        <v>-20401.552539676417</v>
      </c>
      <c r="BG35" s="2">
        <f>(BF35-(((BG$13)-(IF((($C35*BG$15)-($D35*$J$45))&lt;0,0,(($C35*BG$15)-($D35*$J$45)))+(($B$11-$C35)*BG$15)))*BG$16))-((($C35*BG$15)-($D35*$J$46))*BG$43)</f>
        <v>-21264.910183284246</v>
      </c>
      <c r="BH35" s="2">
        <f>(BG35-(((BH$13)-(IF((($C35*BH$15)-($D35*$J$45))&lt;0,0,(($C35*BH$15)-($D35*$J$45)))+(($B$11-$C35)*BH$15)))*BH$16))-((($C35*BH$15)-($D35*$J$46))*BH$43)</f>
        <v>-22162.802132636385</v>
      </c>
      <c r="BI35" s="2">
        <f>(BH35-(((BI$13)-(IF((($C35*BI$15)-($D35*$J$45))&lt;0,0,(($C35*BI$15)-($D35*$J$45)))+(($B$11-$C35)*BI$15)))*BI$16))-((($C35*BI$15)-($D35*$J$46))*BI$43)</f>
        <v>-23096.609759962608</v>
      </c>
      <c r="BJ35" s="2">
        <f>(BI35-(((BJ$13)-(IF((($C35*BJ$15)-($D35*$J$45))&lt;0,0,(($C35*BJ$15)-($D35*$J$45)))+(($B$11-$C35)*BJ$15)))*BJ$16))-((($C35*BJ$15)-($D35*$J$46))*BJ$43)</f>
        <v>-24067.76969238188</v>
      </c>
      <c r="BK35" s="2">
        <f>(BJ35-(((BK$13)-(IF((($C35*BK$15)-($D35*$J$45))&lt;0,0,(($C35*BK$15)-($D35*$J$45)))+(($B$11-$C35)*BK$15)))*BK$16))-((($C35*BK$15)-($D35*$J$46))*BK$43)</f>
        <v>-25077.776022097922</v>
      </c>
      <c r="BL35" s="2">
        <f>(BK35-(((BL$13)-(IF((($C35*BL$15)-($D35*$J$45))&lt;0,0,(($C35*BL$15)-($D35*$J$45)))+(($B$11-$C35)*BL$15)))*BL$16))-((($C35*BL$15)-($D35*$J$46))*BL$43)</f>
        <v>-26128.182605002607</v>
      </c>
      <c r="BM35" s="2">
        <f>(BL35-(((BM$13)-(IF((($C35*BM$15)-($D35*$J$45))&lt;0,0,(($C35*BM$15)-($D35*$J$45)))+(($B$11-$C35)*BM$15)))*BM$16))-((($C35*BM$15)-($D35*$J$46))*BM$43)</f>
        <v>-27220.605451223477</v>
      </c>
      <c r="BN35" s="2">
        <f>(BM35-(((BN$13)-(IF((($C35*BN$15)-($D35*$J$45))&lt;0,0,(($C35*BN$15)-($D35*$J$45)))+(($B$11-$C35)*BN$15)))*BN$16))-((($C35*BN$15)-($D35*$J$46))*BN$43)</f>
        <v>-28356.725211293182</v>
      </c>
      <c r="BO35" s="2">
        <f>(BN35-(((BO$13)-(IF((($C35*BO$15)-($D35*$J$45))&lt;0,0,(($C35*BO$15)-($D35*$J$45)))+(($B$11-$C35)*BO$15)))*BO$16))-((($C35*BO$15)-($D35*$J$46))*BO$43)</f>
        <v>-29538.289761765678</v>
      </c>
      <c r="BP35" s="2">
        <f>(BO35-(((BP$13)-(IF((($C35*BP$15)-($D35*$J$45))&lt;0,0,(($C35*BP$15)-($D35*$J$45)))+(($B$11-$C35)*BP$15)))*BP$16))-((($C35*BP$15)-($D35*$J$46))*BP$43)</f>
        <v>-30767.116894257073</v>
      </c>
    </row>
    <row r="36" spans="1:68" x14ac:dyDescent="0.25">
      <c r="A36" t="str">
        <f>IF(Tableau11[[#Headers],[Techno Solaire]]=Données!B13,Données!C13,X)</f>
        <v>tuiles solaires</v>
      </c>
      <c r="B36" s="6">
        <f>INDEX(IF(Tableau11[[#Headers],[Techno Solaire]]=Données!B13,Tableau8[Coûts unitaires],),MATCH(Données!C13,Tableau8[Nom de la techno],0))</f>
        <v>1000</v>
      </c>
      <c r="C36" s="6">
        <f>INDEX(IF(Tableau11[[#Headers],[Techno Solaire]]=Données!B13,Tableau8[Jours / an],),MATCH(Données!C13,Tableau8[Nom de la techno],0))</f>
        <v>280</v>
      </c>
      <c r="D36" s="6">
        <f>INDEX(IF(Tableau11[[#Headers],[Techno Solaire]]=Données!B13,Tableau8[Production],),MATCH(Données!C13,Tableau8[Nom de la techno],0))</f>
        <v>100</v>
      </c>
      <c r="E36">
        <f>Tableau11[[#This Row],[Cout unitaire]]</f>
        <v>1000</v>
      </c>
      <c r="F36" s="2">
        <f>(E36-(((F$13)-(IF((($C36*F$15)-($D36*$J$45))&lt;0,0,(($C36*F$15)-($D36*$J$45)))+(($B$11-$C36)*F$15)))*F$16))-((($C36*F$15)-($D36*$J$46))*F$43)</f>
        <v>381.60547945205474</v>
      </c>
      <c r="G36" s="2">
        <f>(F36-(((G$13)-(IF((($C36*G$15)-($D36*$J$45))&lt;0,0,(($C36*G$15)-($D36*$J$45)))+(($B$11-$C36)*G$15)))*G$16))-((($C36*G$15)-($D36*$J$46))*G$43)</f>
        <v>-251.90122958904112</v>
      </c>
      <c r="H36" s="2">
        <f>(G36-(((H$13)-(IF((($C36*H$15)-($D36*$J$45))&lt;0,0,(($C36*H$15)-($D36*$J$45)))+(($B$11-$C36)*H$15)))*H$16))-((($C36*H$15)-($D36*$J$46))*H$43)</f>
        <v>-900.88558444712328</v>
      </c>
      <c r="I36" s="2">
        <f>(H36-(((I$13)-(IF((($C36*I$15)-($D36*$J$45))&lt;0,0,(($C36*I$15)-($D36*$J$45)))+(($B$11-$C36)*I$15)))*I$16))-((($C36*I$15)-($D36*$J$46))*I$43)</f>
        <v>-1565.7219240137995</v>
      </c>
      <c r="J36" s="2">
        <f>(I36-(((J$13)-(IF((($C36*J$15)-($D36*$J$45))&lt;0,0,(($C36*J$15)-($D36*$J$45)))+(($B$11-$C36)*J$15)))*J$16))-((($C36*J$15)-($D36*$J$46))*J$43)</f>
        <v>-2246.7936863297559</v>
      </c>
      <c r="K36" s="2">
        <f>(J36-(((K$13)-(IF((($C36*K$15)-($D36*$J$45))&lt;0,0,(($C36*K$15)-($D36*$J$45)))+(($B$11-$C36)*K$15)))*K$16))-((($C36*K$15)-($D36*$J$46))*K$43)</f>
        <v>-2944.4936315649629</v>
      </c>
      <c r="L36" s="2">
        <f>(K36-(((L$13)-(IF((($C36*L$15)-($D36*$J$45))&lt;0,0,(($C36*L$15)-($D36*$J$45)))+(($B$11-$C36)*L$15)))*L$16))-((($C36*L$15)-($D36*$J$46))*L$43)</f>
        <v>-3659.2240705344284</v>
      </c>
      <c r="M36" s="2">
        <f>(L36-(((M$13)-(IF((($C36*M$15)-($D36*$J$45))&lt;0,0,(($C36*M$15)-($D36*$J$45)))+(($B$11-$C36)*M$15)))*M$16))-((($C36*M$15)-($D36*$J$46))*M$43)</f>
        <v>-4391.3970988897199</v>
      </c>
      <c r="N36" s="2">
        <f>(M36-(((N$13)-(IF((($C36*N$15)-($D36*$J$45))&lt;0,0,(($C36*N$15)-($D36*$J$45)))+(($B$11-$C36)*N$15)))*N$16))-((($C36*N$15)-($D36*$J$46))*N$43)</f>
        <v>-5141.4348371301185</v>
      </c>
      <c r="O36" s="2">
        <f>(N36-(((O$13)-(IF((($C36*O$15)-($D36*$J$45))&lt;0,0,(($C36*O$15)-($D36*$J$45)))+(($B$11-$C36)*O$15)))*O$16))-((($C36*O$15)-($D36*$J$46))*O$43)</f>
        <v>-5909.7696765810506</v>
      </c>
      <c r="P36" s="2">
        <f>(O36-(((P$13)-(IF((($C36*P$15)-($D36*$J$45))&lt;0,0,(($C36*P$15)-($D36*$J$45)))+(($B$11-$C36)*P$15)))*P$16))-((($C36*P$15)-($D36*$J$46))*P$43)</f>
        <v>-6696.8445314912797</v>
      </c>
      <c r="Q36" s="2">
        <f>(P36-(((Q$13)-(IF((($C36*Q$15)-($D36*$J$45))&lt;0,0,(($C36*Q$15)-($D36*$J$45)))+(($B$11-$C36)*Q$15)))*Q$16))-((($C36*Q$15)-($D36*$J$46))*Q$43)</f>
        <v>-7503.1130974043281</v>
      </c>
      <c r="R36" s="2">
        <f>(Q36-(((R$13)-(IF((($C36*R$15)-($D36*$J$45))&lt;0,0,(($C36*R$15)-($D36*$J$45)))+(($B$11-$C36)*R$15)))*R$16))-((($C36*R$15)-($D36*$J$46))*R$43)</f>
        <v>-8329.0401159636622</v>
      </c>
      <c r="S36" s="2">
        <f>(R36-(((S$13)-(IF((($C36*S$15)-($D36*$J$45))&lt;0,0,(($C36*S$15)-($D36*$J$45)))+(($B$11-$C36)*S$15)))*S$16))-((($C36*S$15)-($D36*$J$46))*S$43)</f>
        <v>-9175.1016463153665</v>
      </c>
      <c r="T36" s="2">
        <f>(S36-(((T$13)-(IF((($C36*T$15)-($D36*$J$45))&lt;0,0,(($C36*T$15)-($D36*$J$45)))+(($B$11-$C36)*T$15)))*T$16))-((($C36*T$15)-($D36*$J$46))*T$43)</f>
        <v>-10041.785343276339</v>
      </c>
      <c r="U36" s="2">
        <f>(T36-(((U$13)-(IF((($C36*U$15)-($D36*$J$45))&lt;0,0,(($C36*U$15)-($D36*$J$45)))+(($B$11-$C36)*U$15)))*U$16))-((($C36*U$15)-($D36*$J$46))*U$43)</f>
        <v>-10929.590742440432</v>
      </c>
      <c r="V36" s="2">
        <f>(U36-(((V$13)-(IF((($C36*V$15)-($D36*$J$45))&lt;0,0,(($C36*V$15)-($D36*$J$45)))+(($B$11-$C36)*V$15)))*V$16))-((($C36*V$15)-($D36*$J$46))*V$43)</f>
        <v>-11839.029552399565</v>
      </c>
      <c r="W36" s="2">
        <f>(V36-(((W$13)-(IF((($C36*W$15)-($D36*$J$45))&lt;0,0,(($C36*W$15)-($D36*$J$45)))+(($B$11-$C36)*W$15)))*W$16))-((($C36*W$15)-($D36*$J$46))*W$43)</f>
        <v>-12770.625954261421</v>
      </c>
      <c r="X36" s="2">
        <f>(W36-(((X$13)-(IF((($C36*X$15)-($D36*$J$45))&lt;0,0,(($C36*X$15)-($D36*$J$45)))+(($B$11-$C36)*X$15)))*X$16))-((($C36*X$15)-($D36*$J$46))*X$43)</f>
        <v>-13724.916908650215</v>
      </c>
      <c r="Y36" s="2">
        <f>(X36-(((Y$13)-(IF((($C36*Y$15)-($D36*$J$45))&lt;0,0,(($C36*Y$15)-($D36*$J$45)))+(($B$11-$C36)*Y$15)))*Y$16))-((($C36*Y$15)-($D36*$J$46))*Y$43)</f>
        <v>-14702.452470381882</v>
      </c>
      <c r="Z36" s="2">
        <f>(Y36-(((Z$13)-(IF((($C36*Z$15)-($D36*$J$45))&lt;0,0,(($C36*Z$15)-($D36*$J$45)))+(($B$11-$C36)*Z$15)))*Z$16))-((($C36*Z$15)-($D36*$J$46))*Z$43)</f>
        <v>-15703.796111010153</v>
      </c>
      <c r="AA36" s="2">
        <f>(Z36-(((AA$13)-(IF((($C36*AA$15)-($D36*$J$45))&lt;0,0,(($C36*AA$15)-($D36*$J$45)))+(($B$11-$C36)*AA$15)))*AA$16))-((($C36*AA$15)-($D36*$J$46))*AA$43)</f>
        <v>-15713.640389067174</v>
      </c>
      <c r="AB36" s="2">
        <f>(AA36-(((AB$13)-(IF((($C36*AB$15)-($D36*$J$45))&lt;0,0,(($C36*AB$15)-($D36*$J$45)))+(($B$11-$C36)*AB$15)))*AB$16))-((($C36*AB$15)-($D36*$J$46))*AB$43)</f>
        <v>-15723.878438246475</v>
      </c>
      <c r="AC36" s="2">
        <f>(AB36-(((AC$13)-(IF((($C36*AC$15)-($D36*$J$45))&lt;0,0,(($C36*AC$15)-($D36*$J$45)))+(($B$11-$C36)*AC$15)))*AC$16))-((($C36*AC$15)-($D36*$J$46))*AC$43)</f>
        <v>-15734.526009392948</v>
      </c>
      <c r="AD36" s="2">
        <f>(AC36-(((AD$13)-(IF((($C36*AD$15)-($D36*$J$45))&lt;0,0,(($C36*AD$15)-($D36*$J$45)))+(($B$11-$C36)*AD$15)))*AD$16))-((($C36*AD$15)-($D36*$J$46))*AD$43)</f>
        <v>-15745.59948338528</v>
      </c>
      <c r="AE36" s="2">
        <f>(AD36-(((AE$13)-(IF((($C36*AE$15)-($D36*$J$45))&lt;0,0,(($C36*AE$15)-($D36*$J$45)))+(($B$11-$C36)*AE$15)))*AE$16))-((($C36*AE$15)-($D36*$J$46))*AE$43)</f>
        <v>-15757.115896337305</v>
      </c>
      <c r="AF36" s="2">
        <f>(AE36-(((AF$13)-(IF((($C36*AF$15)-($D36*$J$45))&lt;0,0,(($C36*AF$15)-($D36*$J$45)))+(($B$11-$C36)*AF$15)))*AF$16))-((($C36*AF$15)-($D36*$J$46))*AF$43)</f>
        <v>-15769.092965807413</v>
      </c>
      <c r="AG36" s="2">
        <f>(AF36-(((AG$13)-(IF((($C36*AG$15)-($D36*$J$45))&lt;0,0,(($C36*AG$15)-($D36*$J$45)))+(($B$11-$C36)*AG$15)))*AG$16))-((($C36*AG$15)-($D36*$J$46))*AG$43)</f>
        <v>-15781.549118056324</v>
      </c>
      <c r="AH36" s="2">
        <f>(AG36-(((AH$13)-(IF((($C36*AH$15)-($D36*$J$45))&lt;0,0,(($C36*AH$15)-($D36*$J$45)))+(($B$11-$C36)*AH$15)))*AH$16))-((($C36*AH$15)-($D36*$J$46))*AH$43)</f>
        <v>-15794.503516395191</v>
      </c>
      <c r="AI36" s="2">
        <f>(AH36-(((AI$13)-(IF((($C36*AI$15)-($D36*$J$45))&lt;0,0,(($C36*AI$15)-($D36*$J$45)))+(($B$11-$C36)*AI$15)))*AI$16))-((($C36*AI$15)-($D36*$J$46))*AI$43)</f>
        <v>-15807.976090667613</v>
      </c>
      <c r="AJ36" s="2">
        <f>(AI36-(((AJ$13)-(IF((($C36*AJ$15)-($D36*$J$45))&lt;0,0,(($C36*AJ$15)-($D36*$J$45)))+(($B$11-$C36)*AJ$15)))*AJ$16))-((($C36*AJ$15)-($D36*$J$46))*AJ$43)</f>
        <v>-15821.987567910932</v>
      </c>
      <c r="AK36" s="2">
        <f>(AJ36-(((AK$13)-(IF((($C36*AK$15)-($D36*$J$45))&lt;0,0,(($C36*AK$15)-($D36*$J$45)))+(($B$11-$C36)*AK$15)))*AK$16))-((($C36*AK$15)-($D36*$J$46))*AK$43)</f>
        <v>-15836.559504243984</v>
      </c>
      <c r="AL36" s="2">
        <f>(AK36-(((AL$13)-(IF((($C36*AL$15)-($D36*$J$45))&lt;0,0,(($C36*AL$15)-($D36*$J$45)))+(($B$11-$C36)*AL$15)))*AL$16))-((($C36*AL$15)-($D36*$J$46))*AL$43)</f>
        <v>-15851.714318030359</v>
      </c>
      <c r="AM36" s="2">
        <f>(AL36-(((AM$13)-(IF((($C36*AM$15)-($D36*$J$45))&lt;0,0,(($C36*AM$15)-($D36*$J$45)))+(($B$11-$C36)*AM$15)))*AM$16))-((($C36*AM$15)-($D36*$J$46))*AM$43)</f>
        <v>-15867.475324368188</v>
      </c>
      <c r="AN36" s="2">
        <f>(AM36-(((AN$13)-(IF((($C36*AN$15)-($D36*$J$45))&lt;0,0,(($C36*AN$15)-($D36*$J$45)))+(($B$11-$C36)*AN$15)))*AN$16))-((($C36*AN$15)-($D36*$J$46))*AN$43)</f>
        <v>-15883.86677095953</v>
      </c>
      <c r="AO36" s="2">
        <f>(AN36-(((AO$13)-(IF((($C36*AO$15)-($D36*$J$45))&lt;0,0,(($C36*AO$15)-($D36*$J$45)))+(($B$11-$C36)*AO$15)))*AO$16))-((($C36*AO$15)-($D36*$J$46))*AO$43)</f>
        <v>-15900.913875414526</v>
      </c>
      <c r="AP36" s="2">
        <f>(AO36-(((AP$13)-(IF((($C36*AP$15)-($D36*$J$45))&lt;0,0,(($C36*AP$15)-($D36*$J$45)))+(($B$11-$C36)*AP$15)))*AP$16))-((($C36*AP$15)-($D36*$J$46))*AP$43)</f>
        <v>-15918.642864047721</v>
      </c>
      <c r="AQ36" s="2">
        <f>(AP36-(((AQ$13)-(IF((($C36*AQ$15)-($D36*$J$45))&lt;0,0,(($C36*AQ$15)-($D36*$J$45)))+(($B$11-$C36)*AQ$15)))*AQ$16))-((($C36*AQ$15)-($D36*$J$46))*AQ$43)</f>
        <v>-15937.081012226245</v>
      </c>
      <c r="AR36" s="2">
        <f>(AQ36-(((AR$13)-(IF((($C36*AR$15)-($D36*$J$45))&lt;0,0,(($C36*AR$15)-($D36*$J$45)))+(($B$11-$C36)*AR$15)))*AR$16))-((($C36*AR$15)-($D36*$J$46))*AR$43)</f>
        <v>-15956.256686331908</v>
      </c>
      <c r="AS36" s="2">
        <f>(AR36-(((AS$13)-(IF((($C36*AS$15)-($D36*$J$45))&lt;0,0,(($C36*AS$15)-($D36*$J$45)))+(($B$11-$C36)*AS$15)))*AS$16))-((($C36*AS$15)-($D36*$J$46))*AS$43)</f>
        <v>-15976.199387401799</v>
      </c>
      <c r="AT36" s="2">
        <f>(AS36-(((AT$13)-(IF((($C36*AT$15)-($D36*$J$45))&lt;0,0,(($C36*AT$15)-($D36*$J$45)))+(($B$11-$C36)*AT$15)))*AT$16))-((($C36*AT$15)-($D36*$J$46))*AT$43)</f>
        <v>-15996.939796514485</v>
      </c>
      <c r="AU36" s="2">
        <f>(AT36-(((AU$13)-(IF((($C36*AU$15)-($D36*$J$45))&lt;0,0,(($C36*AU$15)-($D36*$J$45)))+(($B$11-$C36)*AU$15)))*AU$16))-((($C36*AU$15)-($D36*$J$46))*AU$43)</f>
        <v>-16018.50982199168</v>
      </c>
      <c r="AV36" s="2">
        <f>(AU36-(((AV$13)-(IF((($C36*AV$15)-($D36*$J$45))&lt;0,0,(($C36*AV$15)-($D36*$J$45)))+(($B$11-$C36)*AV$15)))*AV$16))-((($C36*AV$15)-($D36*$J$46))*AV$43)</f>
        <v>-16040.942648487962</v>
      </c>
      <c r="AW36" s="2">
        <f>(AV36-(((AW$13)-(IF((($C36*AW$15)-($D36*$J$45))&lt;0,0,(($C36*AW$15)-($D36*$J$45)))+(($B$11-$C36)*AW$15)))*AW$16))-((($C36*AW$15)-($D36*$J$46))*AW$43)</f>
        <v>-16064.272788044094</v>
      </c>
      <c r="AX36" s="2">
        <f>(AW36-(((AX$13)-(IF((($C36*AX$15)-($D36*$J$45))&lt;0,0,(($C36*AX$15)-($D36*$J$45)))+(($B$11-$C36)*AX$15)))*AX$16))-((($C36*AX$15)-($D36*$J$46))*AX$43)</f>
        <v>-16088.536133182473</v>
      </c>
      <c r="AY36" s="2">
        <f>(AX36-(((AY$13)-(IF((($C36*AY$15)-($D36*$J$45))&lt;0,0,(($C36*AY$15)-($D36*$J$45)))+(($B$11-$C36)*AY$15)))*AY$16))-((($C36*AY$15)-($D36*$J$46))*AY$43)</f>
        <v>-16113.770012126386</v>
      </c>
      <c r="AZ36" s="2">
        <f>(AY36-(((AZ$13)-(IF((($C36*AZ$15)-($D36*$J$45))&lt;0,0,(($C36*AZ$15)-($D36*$J$45)))+(($B$11-$C36)*AZ$15)))*AZ$16))-((($C36*AZ$15)-($D36*$J$46))*AZ$43)</f>
        <v>-16140.013246228056</v>
      </c>
      <c r="BA36" s="2">
        <f>(AZ36-(((BA$13)-(IF((($C36*BA$15)-($D36*$J$45))&lt;0,0,(($C36*BA$15)-($D36*$J$45)))+(($B$11-$C36)*BA$15)))*BA$16))-((($C36*BA$15)-($D36*$J$46))*BA$43)</f>
        <v>-16167.306209693792</v>
      </c>
      <c r="BB36" s="2">
        <f>(BA36-(((BB$13)-(IF((($C36*BB$15)-($D36*$J$45))&lt;0,0,(($C36*BB$15)-($D36*$J$45)))+(($B$11-$C36)*BB$15)))*BB$16))-((($C36*BB$15)-($D36*$J$46))*BB$43)</f>
        <v>-16195.690891698157</v>
      </c>
      <c r="BC36" s="2">
        <f>(BB36-(((BC$13)-(IF((($C36*BC$15)-($D36*$J$45))&lt;0,0,(($C36*BC$15)-($D36*$J$45)))+(($B$11-$C36)*BC$15)))*BC$16))-((($C36*BC$15)-($D36*$J$46))*BC$43)</f>
        <v>-16225.210960982698</v>
      </c>
      <c r="BD36" s="2">
        <f>(BC36-(((BD$13)-(IF((($C36*BD$15)-($D36*$J$45))&lt;0,0,(($C36*BD$15)-($D36*$J$45)))+(($B$11-$C36)*BD$15)))*BD$16))-((($C36*BD$15)-($D36*$J$46))*BD$43)</f>
        <v>-16255.911833038617</v>
      </c>
      <c r="BE36" s="2">
        <f>(BD36-(((BE$13)-(IF((($C36*BE$15)-($D36*$J$45))&lt;0,0,(($C36*BE$15)-($D36*$J$45)))+(($B$11-$C36)*BE$15)))*BE$16))-((($C36*BE$15)-($D36*$J$46))*BE$43)</f>
        <v>-16287.84073997678</v>
      </c>
      <c r="BF36" s="2">
        <f>(BE36-(((BF$13)-(IF((($C36*BF$15)-($D36*$J$45))&lt;0,0,(($C36*BF$15)-($D36*$J$45)))+(($B$11-$C36)*BF$15)))*BF$16))-((($C36*BF$15)-($D36*$J$46))*BF$43)</f>
        <v>-16321.04680319247</v>
      </c>
      <c r="BG36" s="2">
        <f>(BF36-(((BG$13)-(IF((($C36*BG$15)-($D36*$J$45))&lt;0,0,(($C36*BG$15)-($D36*$J$45)))+(($B$11-$C36)*BG$15)))*BG$16))-((($C36*BG$15)-($D36*$J$46))*BG$43)</f>
        <v>-16355.581108936787</v>
      </c>
      <c r="BH36" s="2">
        <f>(BG36-(((BH$13)-(IF((($C36*BH$15)-($D36*$J$45))&lt;0,0,(($C36*BH$15)-($D36*$J$45)))+(($B$11-$C36)*BH$15)))*BH$16))-((($C36*BH$15)-($D36*$J$46))*BH$43)</f>
        <v>-16391.496786910873</v>
      </c>
      <c r="BI36" s="2">
        <f>(BH36-(((BI$13)-(IF((($C36*BI$15)-($D36*$J$45))&lt;0,0,(($C36*BI$15)-($D36*$J$45)))+(($B$11-$C36)*BI$15)))*BI$16))-((($C36*BI$15)-($D36*$J$46))*BI$43)</f>
        <v>-16428.849092003922</v>
      </c>
      <c r="BJ36" s="2">
        <f>(BI36-(((BJ$13)-(IF((($C36*BJ$15)-($D36*$J$45))&lt;0,0,(($C36*BJ$15)-($D36*$J$45)))+(($B$11-$C36)*BJ$15)))*BJ$16))-((($C36*BJ$15)-($D36*$J$46))*BJ$43)</f>
        <v>-16467.695489300699</v>
      </c>
      <c r="BK36" s="2">
        <f>(BJ36-(((BK$13)-(IF((($C36*BK$15)-($D36*$J$45))&lt;0,0,(($C36*BK$15)-($D36*$J$45)))+(($B$11-$C36)*BK$15)))*BK$16))-((($C36*BK$15)-($D36*$J$46))*BK$43)</f>
        <v>-16508.095742489335</v>
      </c>
      <c r="BL36" s="2">
        <f>(BK36-(((BL$13)-(IF((($C36*BL$15)-($D36*$J$45))&lt;0,0,(($C36*BL$15)-($D36*$J$45)))+(($B$11-$C36)*BL$15)))*BL$16))-((($C36*BL$15)-($D36*$J$46))*BL$43)</f>
        <v>-16550.112005805524</v>
      </c>
      <c r="BM36" s="2">
        <f>(BL36-(((BM$13)-(IF((($C36*BM$15)-($D36*$J$45))&lt;0,0,(($C36*BM$15)-($D36*$J$45)))+(($B$11-$C36)*BM$15)))*BM$16))-((($C36*BM$15)-($D36*$J$46))*BM$43)</f>
        <v>-16593.808919654355</v>
      </c>
      <c r="BN36" s="2">
        <f>(BM36-(((BN$13)-(IF((($C36*BN$15)-($D36*$J$45))&lt;0,0,(($C36*BN$15)-($D36*$J$45)))+(($B$11-$C36)*BN$15)))*BN$16))-((($C36*BN$15)-($D36*$J$46))*BN$43)</f>
        <v>-16639.253710057143</v>
      </c>
      <c r="BO36" s="2">
        <f>(BN36-(((BO$13)-(IF((($C36*BO$15)-($D36*$J$45))&lt;0,0,(($C36*BO$15)-($D36*$J$45)))+(($B$11-$C36)*BO$15)))*BO$16))-((($C36*BO$15)-($D36*$J$46))*BO$43)</f>
        <v>-16686.516292076041</v>
      </c>
      <c r="BP36" s="2">
        <f>(BO36-(((BP$13)-(IF((($C36*BP$15)-($D36*$J$45))&lt;0,0,(($C36*BP$15)-($D36*$J$45)))+(($B$11-$C36)*BP$15)))*BP$16))-((($C36*BP$15)-($D36*$J$46))*BP$43)</f>
        <v>-16735.669377375696</v>
      </c>
    </row>
    <row r="37" spans="1:68" x14ac:dyDescent="0.25">
      <c r="A37" t="e">
        <f>IF(Tableau11[[#Headers],[Techno Solaire]]=Données!B14,Données!C14,X)</f>
        <v>#NAME?</v>
      </c>
      <c r="B37" s="6" t="e">
        <f>INDEX(IF(Tableau11[[#Headers],[Techno Solaire]]=Données!B14,Tableau8[Coûts unitaires],),MATCH(Données!C14,Tableau8[Nom de la techno],0))</f>
        <v>#VALUE!</v>
      </c>
      <c r="C37" s="6" t="e">
        <f>INDEX(IF(Tableau11[[#Headers],[Techno Solaire]]=Données!B14,Tableau8[Jours / an],),MATCH(Données!C14,Tableau8[Nom de la techno],0))</f>
        <v>#VALUE!</v>
      </c>
      <c r="D37" s="6" t="e">
        <f>INDEX(IF(Tableau11[[#Headers],[Techno Solaire]]=Données!B14,Tableau8[Production],),MATCH(Données!C14,Tableau8[Nom de la techno],0))</f>
        <v>#VALUE!</v>
      </c>
      <c r="E37" s="100" t="e">
        <f>Tableau11[[#This Row],[Cout unitaire]]</f>
        <v>#VALUE!</v>
      </c>
      <c r="F37" s="2" t="e">
        <f>(E37-(((F$13)-(IF((($C37*F$15)-($D37*$J$45))&lt;0,0,(($C37*F$15)-($D37*$J$45)))+(($B$11-$C37)*F$15)))*F$16))-((($C37*F$15)-($D37*$J$46))*F$43)</f>
        <v>#VALUE!</v>
      </c>
      <c r="G37" s="2" t="e">
        <f>(F37-(((G$13)-(IF((($C37*G$15)-($D37*$J$45))&lt;0,0,(($C37*G$15)-($D37*$J$45)))+(($B$11-$C37)*G$15)))*G$16))-((($C37*G$15)-($D37*$J$46))*G$43)</f>
        <v>#VALUE!</v>
      </c>
      <c r="H37" s="2" t="e">
        <f>(G37-(((H$13)-(IF((($C37*H$15)-($D37*$J$45))&lt;0,0,(($C37*H$15)-($D37*$J$45)))+(($B$11-$C37)*H$15)))*H$16))-((($C37*H$15)-($D37*$J$46))*H$43)</f>
        <v>#VALUE!</v>
      </c>
      <c r="I37" s="2" t="e">
        <f>(H37-(((I$13)-(IF((($C37*I$15)-($D37*$J$45))&lt;0,0,(($C37*I$15)-($D37*$J$45)))+(($B$11-$C37)*I$15)))*I$16))-((($C37*I$15)-($D37*$J$46))*I$43)</f>
        <v>#VALUE!</v>
      </c>
      <c r="J37" s="2" t="e">
        <f>(I37-(((J$13)-(IF((($C37*J$15)-($D37*$J$45))&lt;0,0,(($C37*J$15)-($D37*$J$45)))+(($B$11-$C37)*J$15)))*J$16))-((($C37*J$15)-($D37*$J$46))*J$43)</f>
        <v>#VALUE!</v>
      </c>
      <c r="K37" s="2" t="e">
        <f>(J37-(((K$13)-(IF((($C37*K$15)-($D37*$J$45))&lt;0,0,(($C37*K$15)-($D37*$J$45)))+(($B$11-$C37)*K$15)))*K$16))-((($C37*K$15)-($D37*$J$46))*K$43)</f>
        <v>#VALUE!</v>
      </c>
      <c r="L37" s="2" t="e">
        <f>(K37-(((L$13)-(IF((($C37*L$15)-($D37*$J$45))&lt;0,0,(($C37*L$15)-($D37*$J$45)))+(($B$11-$C37)*L$15)))*L$16))-((($C37*L$15)-($D37*$J$46))*L$43)</f>
        <v>#VALUE!</v>
      </c>
      <c r="M37" s="2" t="e">
        <f>(L37-(((M$13)-(IF((($C37*M$15)-($D37*$J$45))&lt;0,0,(($C37*M$15)-($D37*$J$45)))+(($B$11-$C37)*M$15)))*M$16))-((($C37*M$15)-($D37*$J$46))*M$43)</f>
        <v>#VALUE!</v>
      </c>
      <c r="N37" s="2" t="e">
        <f>(M37-(((N$13)-(IF((($C37*N$15)-($D37*$J$45))&lt;0,0,(($C37*N$15)-($D37*$J$45)))+(($B$11-$C37)*N$15)))*N$16))-((($C37*N$15)-($D37*$J$46))*N$43)</f>
        <v>#VALUE!</v>
      </c>
      <c r="O37" s="2" t="e">
        <f>(N37-(((O$13)-(IF((($C37*O$15)-($D37*$J$45))&lt;0,0,(($C37*O$15)-($D37*$J$45)))+(($B$11-$C37)*O$15)))*O$16))-((($C37*O$15)-($D37*$J$46))*O$43)</f>
        <v>#VALUE!</v>
      </c>
      <c r="P37" s="2" t="e">
        <f>(O37-(((P$13)-(IF((($C37*P$15)-($D37*$J$45))&lt;0,0,(($C37*P$15)-($D37*$J$45)))+(($B$11-$C37)*P$15)))*P$16))-((($C37*P$15)-($D37*$J$46))*P$43)</f>
        <v>#VALUE!</v>
      </c>
      <c r="Q37" s="2" t="e">
        <f>(P37-(((Q$13)-(IF((($C37*Q$15)-($D37*$J$45))&lt;0,0,(($C37*Q$15)-($D37*$J$45)))+(($B$11-$C37)*Q$15)))*Q$16))-((($C37*Q$15)-($D37*$J$46))*Q$43)</f>
        <v>#VALUE!</v>
      </c>
      <c r="R37" s="2" t="e">
        <f>(Q37-(((R$13)-(IF((($C37*R$15)-($D37*$J$45))&lt;0,0,(($C37*R$15)-($D37*$J$45)))+(($B$11-$C37)*R$15)))*R$16))-((($C37*R$15)-($D37*$J$46))*R$43)</f>
        <v>#VALUE!</v>
      </c>
      <c r="S37" s="2" t="e">
        <f>(R37-(((S$13)-(IF((($C37*S$15)-($D37*$J$45))&lt;0,0,(($C37*S$15)-($D37*$J$45)))+(($B$11-$C37)*S$15)))*S$16))-((($C37*S$15)-($D37*$J$46))*S$43)</f>
        <v>#VALUE!</v>
      </c>
      <c r="T37" s="2" t="e">
        <f>(S37-(((T$13)-(IF((($C37*T$15)-($D37*$J$45))&lt;0,0,(($C37*T$15)-($D37*$J$45)))+(($B$11-$C37)*T$15)))*T$16))-((($C37*T$15)-($D37*$J$46))*T$43)</f>
        <v>#VALUE!</v>
      </c>
      <c r="U37" s="2" t="e">
        <f>(T37-(((U$13)-(IF((($C37*U$15)-($D37*$J$45))&lt;0,0,(($C37*U$15)-($D37*$J$45)))+(($B$11-$C37)*U$15)))*U$16))-((($C37*U$15)-($D37*$J$46))*U$43)</f>
        <v>#VALUE!</v>
      </c>
      <c r="V37" s="2" t="e">
        <f>(U37-(((V$13)-(IF((($C37*V$15)-($D37*$J$45))&lt;0,0,(($C37*V$15)-($D37*$J$45)))+(($B$11-$C37)*V$15)))*V$16))-((($C37*V$15)-($D37*$J$46))*V$43)</f>
        <v>#VALUE!</v>
      </c>
      <c r="W37" s="2" t="e">
        <f>(V37-(((W$13)-(IF((($C37*W$15)-($D37*$J$45))&lt;0,0,(($C37*W$15)-($D37*$J$45)))+(($B$11-$C37)*W$15)))*W$16))-((($C37*W$15)-($D37*$J$46))*W$43)</f>
        <v>#VALUE!</v>
      </c>
      <c r="X37" s="2" t="e">
        <f>(W37-(((X$13)-(IF((($C37*X$15)-($D37*$J$45))&lt;0,0,(($C37*X$15)-($D37*$J$45)))+(($B$11-$C37)*X$15)))*X$16))-((($C37*X$15)-($D37*$J$46))*X$43)</f>
        <v>#VALUE!</v>
      </c>
      <c r="Y37" s="2" t="e">
        <f>(X37-(((Y$13)-(IF((($C37*Y$15)-($D37*$J$45))&lt;0,0,(($C37*Y$15)-($D37*$J$45)))+(($B$11-$C37)*Y$15)))*Y$16))-((($C37*Y$15)-($D37*$J$46))*Y$43)</f>
        <v>#VALUE!</v>
      </c>
      <c r="Z37" s="2" t="e">
        <f>(Y37-(((Z$13)-(IF((($C37*Z$15)-($D37*$J$45))&lt;0,0,(($C37*Z$15)-($D37*$J$45)))+(($B$11-$C37)*Z$15)))*Z$16))-((($C37*Z$15)-($D37*$J$46))*Z$43)</f>
        <v>#VALUE!</v>
      </c>
      <c r="AA37" s="2" t="e">
        <f>(Z37-(((AA$13)-(IF((($C37*AA$15)-($D37*$J$45))&lt;0,0,(($C37*AA$15)-($D37*$J$45)))+(($B$11-$C37)*AA$15)))*AA$16))-((($C37*AA$15)-($D37*$J$46))*AA$43)</f>
        <v>#VALUE!</v>
      </c>
      <c r="AB37" s="2" t="e">
        <f>(AA37-(((AB$13)-(IF((($C37*AB$15)-($D37*$J$45))&lt;0,0,(($C37*AB$15)-($D37*$J$45)))+(($B$11-$C37)*AB$15)))*AB$16))-((($C37*AB$15)-($D37*$J$46))*AB$43)</f>
        <v>#VALUE!</v>
      </c>
      <c r="AC37" s="2" t="e">
        <f>(AB37-(((AC$13)-(IF((($C37*AC$15)-($D37*$J$45))&lt;0,0,(($C37*AC$15)-($D37*$J$45)))+(($B$11-$C37)*AC$15)))*AC$16))-((($C37*AC$15)-($D37*$J$46))*AC$43)</f>
        <v>#VALUE!</v>
      </c>
      <c r="AD37" s="2" t="e">
        <f>(AC37-(((AD$13)-(IF((($C37*AD$15)-($D37*$J$45))&lt;0,0,(($C37*AD$15)-($D37*$J$45)))+(($B$11-$C37)*AD$15)))*AD$16))-((($C37*AD$15)-($D37*$J$46))*AD$43)</f>
        <v>#VALUE!</v>
      </c>
      <c r="AE37" s="2" t="e">
        <f>(AD37-(((AE$13)-(IF((($C37*AE$15)-($D37*$J$45))&lt;0,0,(($C37*AE$15)-($D37*$J$45)))+(($B$11-$C37)*AE$15)))*AE$16))-((($C37*AE$15)-($D37*$J$46))*AE$43)</f>
        <v>#VALUE!</v>
      </c>
      <c r="AF37" s="2" t="e">
        <f>(AE37-(((AF$13)-(IF((($C37*AF$15)-($D37*$J$45))&lt;0,0,(($C37*AF$15)-($D37*$J$45)))+(($B$11-$C37)*AF$15)))*AF$16))-((($C37*AF$15)-($D37*$J$46))*AF$43)</f>
        <v>#VALUE!</v>
      </c>
      <c r="AG37" s="2" t="e">
        <f>(AF37-(((AG$13)-(IF((($C37*AG$15)-($D37*$J$45))&lt;0,0,(($C37*AG$15)-($D37*$J$45)))+(($B$11-$C37)*AG$15)))*AG$16))-((($C37*AG$15)-($D37*$J$46))*AG$43)</f>
        <v>#VALUE!</v>
      </c>
      <c r="AH37" s="2" t="e">
        <f>(AG37-(((AH$13)-(IF((($C37*AH$15)-($D37*$J$45))&lt;0,0,(($C37*AH$15)-($D37*$J$45)))+(($B$11-$C37)*AH$15)))*AH$16))-((($C37*AH$15)-($D37*$J$46))*AH$43)</f>
        <v>#VALUE!</v>
      </c>
      <c r="AI37" s="2" t="e">
        <f>(AH37-(((AI$13)-(IF((($C37*AI$15)-($D37*$J$45))&lt;0,0,(($C37*AI$15)-($D37*$J$45)))+(($B$11-$C37)*AI$15)))*AI$16))-((($C37*AI$15)-($D37*$J$46))*AI$43)</f>
        <v>#VALUE!</v>
      </c>
      <c r="AJ37" s="2" t="e">
        <f>(AI37-(((AJ$13)-(IF((($C37*AJ$15)-($D37*$J$45))&lt;0,0,(($C37*AJ$15)-($D37*$J$45)))+(($B$11-$C37)*AJ$15)))*AJ$16))-((($C37*AJ$15)-($D37*$J$46))*AJ$43)</f>
        <v>#VALUE!</v>
      </c>
      <c r="AK37" s="2" t="e">
        <f>(AJ37-(((AK$13)-(IF((($C37*AK$15)-($D37*$J$45))&lt;0,0,(($C37*AK$15)-($D37*$J$45)))+(($B$11-$C37)*AK$15)))*AK$16))-((($C37*AK$15)-($D37*$J$46))*AK$43)</f>
        <v>#VALUE!</v>
      </c>
      <c r="AL37" s="2" t="e">
        <f>(AK37-(((AL$13)-(IF((($C37*AL$15)-($D37*$J$45))&lt;0,0,(($C37*AL$15)-($D37*$J$45)))+(($B$11-$C37)*AL$15)))*AL$16))-((($C37*AL$15)-($D37*$J$46))*AL$43)</f>
        <v>#VALUE!</v>
      </c>
      <c r="AM37" s="2" t="e">
        <f>(AL37-(((AM$13)-(IF((($C37*AM$15)-($D37*$J$45))&lt;0,0,(($C37*AM$15)-($D37*$J$45)))+(($B$11-$C37)*AM$15)))*AM$16))-((($C37*AM$15)-($D37*$J$46))*AM$43)</f>
        <v>#VALUE!</v>
      </c>
      <c r="AN37" s="2" t="e">
        <f>(AM37-(((AN$13)-(IF((($C37*AN$15)-($D37*$J$45))&lt;0,0,(($C37*AN$15)-($D37*$J$45)))+(($B$11-$C37)*AN$15)))*AN$16))-((($C37*AN$15)-($D37*$J$46))*AN$43)</f>
        <v>#VALUE!</v>
      </c>
      <c r="AO37" s="2" t="e">
        <f>(AN37-(((AO$13)-(IF((($C37*AO$15)-($D37*$J$45))&lt;0,0,(($C37*AO$15)-($D37*$J$45)))+(($B$11-$C37)*AO$15)))*AO$16))-((($C37*AO$15)-($D37*$J$46))*AO$43)</f>
        <v>#VALUE!</v>
      </c>
      <c r="AP37" s="2" t="e">
        <f>(AO37-(((AP$13)-(IF((($C37*AP$15)-($D37*$J$45))&lt;0,0,(($C37*AP$15)-($D37*$J$45)))+(($B$11-$C37)*AP$15)))*AP$16))-((($C37*AP$15)-($D37*$J$46))*AP$43)</f>
        <v>#VALUE!</v>
      </c>
      <c r="AQ37" s="2" t="e">
        <f>(AP37-(((AQ$13)-(IF((($C37*AQ$15)-($D37*$J$45))&lt;0,0,(($C37*AQ$15)-($D37*$J$45)))+(($B$11-$C37)*AQ$15)))*AQ$16))-((($C37*AQ$15)-($D37*$J$46))*AQ$43)</f>
        <v>#VALUE!</v>
      </c>
      <c r="AR37" s="2" t="e">
        <f>(AQ37-(((AR$13)-(IF((($C37*AR$15)-($D37*$J$45))&lt;0,0,(($C37*AR$15)-($D37*$J$45)))+(($B$11-$C37)*AR$15)))*AR$16))-((($C37*AR$15)-($D37*$J$46))*AR$43)</f>
        <v>#VALUE!</v>
      </c>
      <c r="AS37" s="2" t="e">
        <f>(AR37-(((AS$13)-(IF((($C37*AS$15)-($D37*$J$45))&lt;0,0,(($C37*AS$15)-($D37*$J$45)))+(($B$11-$C37)*AS$15)))*AS$16))-((($C37*AS$15)-($D37*$J$46))*AS$43)</f>
        <v>#VALUE!</v>
      </c>
      <c r="AT37" s="2" t="e">
        <f>(AS37-(((AT$13)-(IF((($C37*AT$15)-($D37*$J$45))&lt;0,0,(($C37*AT$15)-($D37*$J$45)))+(($B$11-$C37)*AT$15)))*AT$16))-((($C37*AT$15)-($D37*$J$46))*AT$43)</f>
        <v>#VALUE!</v>
      </c>
      <c r="AU37" s="2" t="e">
        <f>(AT37-(((AU$13)-(IF((($C37*AU$15)-($D37*$J$45))&lt;0,0,(($C37*AU$15)-($D37*$J$45)))+(($B$11-$C37)*AU$15)))*AU$16))-((($C37*AU$15)-($D37*$J$46))*AU$43)</f>
        <v>#VALUE!</v>
      </c>
      <c r="AV37" s="2" t="e">
        <f>(AU37-(((AV$13)-(IF((($C37*AV$15)-($D37*$J$45))&lt;0,0,(($C37*AV$15)-($D37*$J$45)))+(($B$11-$C37)*AV$15)))*AV$16))-((($C37*AV$15)-($D37*$J$46))*AV$43)</f>
        <v>#VALUE!</v>
      </c>
      <c r="AW37" s="2" t="e">
        <f>(AV37-(((AW$13)-(IF((($C37*AW$15)-($D37*$J$45))&lt;0,0,(($C37*AW$15)-($D37*$J$45)))+(($B$11-$C37)*AW$15)))*AW$16))-((($C37*AW$15)-($D37*$J$46))*AW$43)</f>
        <v>#VALUE!</v>
      </c>
      <c r="AX37" s="2" t="e">
        <f>(AW37-(((AX$13)-(IF((($C37*AX$15)-($D37*$J$45))&lt;0,0,(($C37*AX$15)-($D37*$J$45)))+(($B$11-$C37)*AX$15)))*AX$16))-((($C37*AX$15)-($D37*$J$46))*AX$43)</f>
        <v>#VALUE!</v>
      </c>
      <c r="AY37" s="2" t="e">
        <f>(AX37-(((AY$13)-(IF((($C37*AY$15)-($D37*$J$45))&lt;0,0,(($C37*AY$15)-($D37*$J$45)))+(($B$11-$C37)*AY$15)))*AY$16))-((($C37*AY$15)-($D37*$J$46))*AY$43)</f>
        <v>#VALUE!</v>
      </c>
      <c r="AZ37" s="2" t="e">
        <f>(AY37-(((AZ$13)-(IF((($C37*AZ$15)-($D37*$J$45))&lt;0,0,(($C37*AZ$15)-($D37*$J$45)))+(($B$11-$C37)*AZ$15)))*AZ$16))-((($C37*AZ$15)-($D37*$J$46))*AZ$43)</f>
        <v>#VALUE!</v>
      </c>
      <c r="BA37" s="2" t="e">
        <f>(AZ37-(((BA$13)-(IF((($C37*BA$15)-($D37*$J$45))&lt;0,0,(($C37*BA$15)-($D37*$J$45)))+(($B$11-$C37)*BA$15)))*BA$16))-((($C37*BA$15)-($D37*$J$46))*BA$43)</f>
        <v>#VALUE!</v>
      </c>
      <c r="BB37" s="2" t="e">
        <f>(BA37-(((BB$13)-(IF((($C37*BB$15)-($D37*$J$45))&lt;0,0,(($C37*BB$15)-($D37*$J$45)))+(($B$11-$C37)*BB$15)))*BB$16))-((($C37*BB$15)-($D37*$J$46))*BB$43)</f>
        <v>#VALUE!</v>
      </c>
      <c r="BC37" s="2" t="e">
        <f>(BB37-(((BC$13)-(IF((($C37*BC$15)-($D37*$J$45))&lt;0,0,(($C37*BC$15)-($D37*$J$45)))+(($B$11-$C37)*BC$15)))*BC$16))-((($C37*BC$15)-($D37*$J$46))*BC$43)</f>
        <v>#VALUE!</v>
      </c>
      <c r="BD37" s="2" t="e">
        <f>(BC37-(((BD$13)-(IF((($C37*BD$15)-($D37*$J$45))&lt;0,0,(($C37*BD$15)-($D37*$J$45)))+(($B$11-$C37)*BD$15)))*BD$16))-((($C37*BD$15)-($D37*$J$46))*BD$43)</f>
        <v>#VALUE!</v>
      </c>
      <c r="BE37" s="2" t="e">
        <f>(BD37-(((BE$13)-(IF((($C37*BE$15)-($D37*$J$45))&lt;0,0,(($C37*BE$15)-($D37*$J$45)))+(($B$11-$C37)*BE$15)))*BE$16))-((($C37*BE$15)-($D37*$J$46))*BE$43)</f>
        <v>#VALUE!</v>
      </c>
      <c r="BF37" s="2" t="e">
        <f>(BE37-(((BF$13)-(IF((($C37*BF$15)-($D37*$J$45))&lt;0,0,(($C37*BF$15)-($D37*$J$45)))+(($B$11-$C37)*BF$15)))*BF$16))-((($C37*BF$15)-($D37*$J$46))*BF$43)</f>
        <v>#VALUE!</v>
      </c>
      <c r="BG37" s="2" t="e">
        <f>(BF37-(((BG$13)-(IF((($C37*BG$15)-($D37*$J$45))&lt;0,0,(($C37*BG$15)-($D37*$J$45)))+(($B$11-$C37)*BG$15)))*BG$16))-((($C37*BG$15)-($D37*$J$46))*BG$43)</f>
        <v>#VALUE!</v>
      </c>
      <c r="BH37" s="2" t="e">
        <f>(BG37-(((BH$13)-(IF((($C37*BH$15)-($D37*$J$45))&lt;0,0,(($C37*BH$15)-($D37*$J$45)))+(($B$11-$C37)*BH$15)))*BH$16))-((($C37*BH$15)-($D37*$J$46))*BH$43)</f>
        <v>#VALUE!</v>
      </c>
      <c r="BI37" s="2" t="e">
        <f>(BH37-(((BI$13)-(IF((($C37*BI$15)-($D37*$J$45))&lt;0,0,(($C37*BI$15)-($D37*$J$45)))+(($B$11-$C37)*BI$15)))*BI$16))-((($C37*BI$15)-($D37*$J$46))*BI$43)</f>
        <v>#VALUE!</v>
      </c>
      <c r="BJ37" s="2" t="e">
        <f>(BI37-(((BJ$13)-(IF((($C37*BJ$15)-($D37*$J$45))&lt;0,0,(($C37*BJ$15)-($D37*$J$45)))+(($B$11-$C37)*BJ$15)))*BJ$16))-((($C37*BJ$15)-($D37*$J$46))*BJ$43)</f>
        <v>#VALUE!</v>
      </c>
      <c r="BK37" s="2" t="e">
        <f>(BJ37-(((BK$13)-(IF((($C37*BK$15)-($D37*$J$45))&lt;0,0,(($C37*BK$15)-($D37*$J$45)))+(($B$11-$C37)*BK$15)))*BK$16))-((($C37*BK$15)-($D37*$J$46))*BK$43)</f>
        <v>#VALUE!</v>
      </c>
      <c r="BL37" s="2" t="e">
        <f>(BK37-(((BL$13)-(IF((($C37*BL$15)-($D37*$J$45))&lt;0,0,(($C37*BL$15)-($D37*$J$45)))+(($B$11-$C37)*BL$15)))*BL$16))-((($C37*BL$15)-($D37*$J$46))*BL$43)</f>
        <v>#VALUE!</v>
      </c>
      <c r="BM37" s="2" t="e">
        <f>(BL37-(((BM$13)-(IF((($C37*BM$15)-($D37*$J$45))&lt;0,0,(($C37*BM$15)-($D37*$J$45)))+(($B$11-$C37)*BM$15)))*BM$16))-((($C37*BM$15)-($D37*$J$46))*BM$43)</f>
        <v>#VALUE!</v>
      </c>
      <c r="BN37" s="2" t="e">
        <f>(BM37-(((BN$13)-(IF((($C37*BN$15)-($D37*$J$45))&lt;0,0,(($C37*BN$15)-($D37*$J$45)))+(($B$11-$C37)*BN$15)))*BN$16))-((($C37*BN$15)-($D37*$J$46))*BN$43)</f>
        <v>#VALUE!</v>
      </c>
      <c r="BO37" s="2" t="e">
        <f>(BN37-(((BO$13)-(IF((($C37*BO$15)-($D37*$J$45))&lt;0,0,(($C37*BO$15)-($D37*$J$45)))+(($B$11-$C37)*BO$15)))*BO$16))-((($C37*BO$15)-($D37*$J$46))*BO$43)</f>
        <v>#VALUE!</v>
      </c>
      <c r="BP37" s="2" t="e">
        <f>(BO37-(((BP$13)-(IF((($C37*BP$15)-($D37*$J$45))&lt;0,0,(($C37*BP$15)-($D37*$J$45)))+(($B$11-$C37)*BP$15)))*BP$16))-((($C37*BP$15)-($D37*$J$46))*BP$43)</f>
        <v>#VALUE!</v>
      </c>
    </row>
    <row r="38" spans="1:68" x14ac:dyDescent="0.25">
      <c r="A38" t="e">
        <f>IF(Tableau11[[#Headers],[Techno Solaire]]=Données!B15,Données!C15,X)</f>
        <v>#NAME?</v>
      </c>
      <c r="B38" s="6" t="e">
        <f>INDEX(IF(Tableau11[[#Headers],[Techno Solaire]]=Données!B15,Tableau8[Coûts unitaires],),MATCH(Données!C15,Tableau8[Nom de la techno],0))</f>
        <v>#VALUE!</v>
      </c>
      <c r="C38" s="6" t="e">
        <f>INDEX(IF(Tableau11[[#Headers],[Techno Solaire]]=Données!B15,Tableau8[Jours / an],),MATCH(Données!C15,Tableau8[Nom de la techno],0))</f>
        <v>#VALUE!</v>
      </c>
      <c r="D38" s="6" t="e">
        <f>INDEX(IF(Tableau11[[#Headers],[Techno Solaire]]=Données!B15,Tableau8[Production],),MATCH(Données!C15,Tableau8[Nom de la techno],0))</f>
        <v>#VALUE!</v>
      </c>
      <c r="E38" s="100" t="e">
        <f>Tableau11[[#This Row],[Cout unitaire]]</f>
        <v>#VALUE!</v>
      </c>
      <c r="F38" s="2" t="e">
        <f>(E38-(((F$13)-(IF((($C38*F$15)-($D38*$J$45))&lt;0,0,(($C38*F$15)-($D38*$J$45)))+(($B$11-$C38)*F$15)))*F$16))-((($C38*F$15)-($D38*$J$46))*F$43)</f>
        <v>#VALUE!</v>
      </c>
      <c r="G38" s="2" t="e">
        <f>(F38-(((G$13)-(IF((($C38*G$15)-($D38*$J$45))&lt;0,0,(($C38*G$15)-($D38*$J$45)))+(($B$11-$C38)*G$15)))*G$16))-((($C38*G$15)-($D38*$J$46))*G$43)</f>
        <v>#VALUE!</v>
      </c>
      <c r="H38" s="2" t="e">
        <f>(G38-(((H$13)-(IF((($C38*H$15)-($D38*$J$45))&lt;0,0,(($C38*H$15)-($D38*$J$45)))+(($B$11-$C38)*H$15)))*H$16))-((($C38*H$15)-($D38*$J$46))*H$43)</f>
        <v>#VALUE!</v>
      </c>
      <c r="I38" s="2" t="e">
        <f>(H38-(((I$13)-(IF((($C38*I$15)-($D38*$J$45))&lt;0,0,(($C38*I$15)-($D38*$J$45)))+(($B$11-$C38)*I$15)))*I$16))-((($C38*I$15)-($D38*$J$46))*I$43)</f>
        <v>#VALUE!</v>
      </c>
      <c r="J38" s="2" t="e">
        <f>(I38-(((J$13)-(IF((($C38*J$15)-($D38*$J$45))&lt;0,0,(($C38*J$15)-($D38*$J$45)))+(($B$11-$C38)*J$15)))*J$16))-((($C38*J$15)-($D38*$J$46))*J$43)</f>
        <v>#VALUE!</v>
      </c>
      <c r="K38" s="2" t="e">
        <f>(J38-(((K$13)-(IF((($C38*K$15)-($D38*$J$45))&lt;0,0,(($C38*K$15)-($D38*$J$45)))+(($B$11-$C38)*K$15)))*K$16))-((($C38*K$15)-($D38*$J$46))*K$43)</f>
        <v>#VALUE!</v>
      </c>
      <c r="L38" s="2" t="e">
        <f>(K38-(((L$13)-(IF((($C38*L$15)-($D38*$J$45))&lt;0,0,(($C38*L$15)-($D38*$J$45)))+(($B$11-$C38)*L$15)))*L$16))-((($C38*L$15)-($D38*$J$46))*L$43)</f>
        <v>#VALUE!</v>
      </c>
      <c r="M38" s="2" t="e">
        <f>(L38-(((M$13)-(IF((($C38*M$15)-($D38*$J$45))&lt;0,0,(($C38*M$15)-($D38*$J$45)))+(($B$11-$C38)*M$15)))*M$16))-((($C38*M$15)-($D38*$J$46))*M$43)</f>
        <v>#VALUE!</v>
      </c>
      <c r="N38" s="2" t="e">
        <f>(M38-(((N$13)-(IF((($C38*N$15)-($D38*$J$45))&lt;0,0,(($C38*N$15)-($D38*$J$45)))+(($B$11-$C38)*N$15)))*N$16))-((($C38*N$15)-($D38*$J$46))*N$43)</f>
        <v>#VALUE!</v>
      </c>
      <c r="O38" s="2" t="e">
        <f>(N38-(((O$13)-(IF((($C38*O$15)-($D38*$J$45))&lt;0,0,(($C38*O$15)-($D38*$J$45)))+(($B$11-$C38)*O$15)))*O$16))-((($C38*O$15)-($D38*$J$46))*O$43)</f>
        <v>#VALUE!</v>
      </c>
      <c r="P38" s="2" t="e">
        <f>(O38-(((P$13)-(IF((($C38*P$15)-($D38*$J$45))&lt;0,0,(($C38*P$15)-($D38*$J$45)))+(($B$11-$C38)*P$15)))*P$16))-((($C38*P$15)-($D38*$J$46))*P$43)</f>
        <v>#VALUE!</v>
      </c>
      <c r="Q38" s="2" t="e">
        <f>(P38-(((Q$13)-(IF((($C38*Q$15)-($D38*$J$45))&lt;0,0,(($C38*Q$15)-($D38*$J$45)))+(($B$11-$C38)*Q$15)))*Q$16))-((($C38*Q$15)-($D38*$J$46))*Q$43)</f>
        <v>#VALUE!</v>
      </c>
      <c r="R38" s="2" t="e">
        <f>(Q38-(((R$13)-(IF((($C38*R$15)-($D38*$J$45))&lt;0,0,(($C38*R$15)-($D38*$J$45)))+(($B$11-$C38)*R$15)))*R$16))-((($C38*R$15)-($D38*$J$46))*R$43)</f>
        <v>#VALUE!</v>
      </c>
      <c r="S38" s="2" t="e">
        <f>(R38-(((S$13)-(IF((($C38*S$15)-($D38*$J$45))&lt;0,0,(($C38*S$15)-($D38*$J$45)))+(($B$11-$C38)*S$15)))*S$16))-((($C38*S$15)-($D38*$J$46))*S$43)</f>
        <v>#VALUE!</v>
      </c>
      <c r="T38" s="2" t="e">
        <f>(S38-(((T$13)-(IF((($C38*T$15)-($D38*$J$45))&lt;0,0,(($C38*T$15)-($D38*$J$45)))+(($B$11-$C38)*T$15)))*T$16))-((($C38*T$15)-($D38*$J$46))*T$43)</f>
        <v>#VALUE!</v>
      </c>
      <c r="U38" s="2" t="e">
        <f>(T38-(((U$13)-(IF((($C38*U$15)-($D38*$J$45))&lt;0,0,(($C38*U$15)-($D38*$J$45)))+(($B$11-$C38)*U$15)))*U$16))-((($C38*U$15)-($D38*$J$46))*U$43)</f>
        <v>#VALUE!</v>
      </c>
      <c r="V38" s="2" t="e">
        <f>(U38-(((V$13)-(IF((($C38*V$15)-($D38*$J$45))&lt;0,0,(($C38*V$15)-($D38*$J$45)))+(($B$11-$C38)*V$15)))*V$16))-((($C38*V$15)-($D38*$J$46))*V$43)</f>
        <v>#VALUE!</v>
      </c>
      <c r="W38" s="2" t="e">
        <f>(V38-(((W$13)-(IF((($C38*W$15)-($D38*$J$45))&lt;0,0,(($C38*W$15)-($D38*$J$45)))+(($B$11-$C38)*W$15)))*W$16))-((($C38*W$15)-($D38*$J$46))*W$43)</f>
        <v>#VALUE!</v>
      </c>
      <c r="X38" s="2" t="e">
        <f>(W38-(((X$13)-(IF((($C38*X$15)-($D38*$J$45))&lt;0,0,(($C38*X$15)-($D38*$J$45)))+(($B$11-$C38)*X$15)))*X$16))-((($C38*X$15)-($D38*$J$46))*X$43)</f>
        <v>#VALUE!</v>
      </c>
      <c r="Y38" s="2" t="e">
        <f>(X38-(((Y$13)-(IF((($C38*Y$15)-($D38*$J$45))&lt;0,0,(($C38*Y$15)-($D38*$J$45)))+(($B$11-$C38)*Y$15)))*Y$16))-((($C38*Y$15)-($D38*$J$46))*Y$43)</f>
        <v>#VALUE!</v>
      </c>
      <c r="Z38" s="2" t="e">
        <f>(Y38-(((Z$13)-(IF((($C38*Z$15)-($D38*$J$45))&lt;0,0,(($C38*Z$15)-($D38*$J$45)))+(($B$11-$C38)*Z$15)))*Z$16))-((($C38*Z$15)-($D38*$J$46))*Z$43)</f>
        <v>#VALUE!</v>
      </c>
      <c r="AA38" s="2" t="e">
        <f>(Z38-(((AA$13)-(IF((($C38*AA$15)-($D38*$J$45))&lt;0,0,(($C38*AA$15)-($D38*$J$45)))+(($B$11-$C38)*AA$15)))*AA$16))-((($C38*AA$15)-($D38*$J$46))*AA$43)</f>
        <v>#VALUE!</v>
      </c>
      <c r="AB38" s="2" t="e">
        <f>(AA38-(((AB$13)-(IF((($C38*AB$15)-($D38*$J$45))&lt;0,0,(($C38*AB$15)-($D38*$J$45)))+(($B$11-$C38)*AB$15)))*AB$16))-((($C38*AB$15)-($D38*$J$46))*AB$43)</f>
        <v>#VALUE!</v>
      </c>
      <c r="AC38" s="2" t="e">
        <f>(AB38-(((AC$13)-(IF((($C38*AC$15)-($D38*$J$45))&lt;0,0,(($C38*AC$15)-($D38*$J$45)))+(($B$11-$C38)*AC$15)))*AC$16))-((($C38*AC$15)-($D38*$J$46))*AC$43)</f>
        <v>#VALUE!</v>
      </c>
      <c r="AD38" s="2" t="e">
        <f>(AC38-(((AD$13)-(IF((($C38*AD$15)-($D38*$J$45))&lt;0,0,(($C38*AD$15)-($D38*$J$45)))+(($B$11-$C38)*AD$15)))*AD$16))-((($C38*AD$15)-($D38*$J$46))*AD$43)</f>
        <v>#VALUE!</v>
      </c>
      <c r="AE38" s="2" t="e">
        <f>(AD38-(((AE$13)-(IF((($C38*AE$15)-($D38*$J$45))&lt;0,0,(($C38*AE$15)-($D38*$J$45)))+(($B$11-$C38)*AE$15)))*AE$16))-((($C38*AE$15)-($D38*$J$46))*AE$43)</f>
        <v>#VALUE!</v>
      </c>
      <c r="AF38" s="2" t="e">
        <f>(AE38-(((AF$13)-(IF((($C38*AF$15)-($D38*$J$45))&lt;0,0,(($C38*AF$15)-($D38*$J$45)))+(($B$11-$C38)*AF$15)))*AF$16))-((($C38*AF$15)-($D38*$J$46))*AF$43)</f>
        <v>#VALUE!</v>
      </c>
      <c r="AG38" s="2" t="e">
        <f>(AF38-(((AG$13)-(IF((($C38*AG$15)-($D38*$J$45))&lt;0,0,(($C38*AG$15)-($D38*$J$45)))+(($B$11-$C38)*AG$15)))*AG$16))-((($C38*AG$15)-($D38*$J$46))*AG$43)</f>
        <v>#VALUE!</v>
      </c>
      <c r="AH38" s="2" t="e">
        <f>(AG38-(((AH$13)-(IF((($C38*AH$15)-($D38*$J$45))&lt;0,0,(($C38*AH$15)-($D38*$J$45)))+(($B$11-$C38)*AH$15)))*AH$16))-((($C38*AH$15)-($D38*$J$46))*AH$43)</f>
        <v>#VALUE!</v>
      </c>
      <c r="AI38" s="2" t="e">
        <f>(AH38-(((AI$13)-(IF((($C38*AI$15)-($D38*$J$45))&lt;0,0,(($C38*AI$15)-($D38*$J$45)))+(($B$11-$C38)*AI$15)))*AI$16))-((($C38*AI$15)-($D38*$J$46))*AI$43)</f>
        <v>#VALUE!</v>
      </c>
      <c r="AJ38" s="2" t="e">
        <f>(AI38-(((AJ$13)-(IF((($C38*AJ$15)-($D38*$J$45))&lt;0,0,(($C38*AJ$15)-($D38*$J$45)))+(($B$11-$C38)*AJ$15)))*AJ$16))-((($C38*AJ$15)-($D38*$J$46))*AJ$43)</f>
        <v>#VALUE!</v>
      </c>
      <c r="AK38" s="2" t="e">
        <f>(AJ38-(((AK$13)-(IF((($C38*AK$15)-($D38*$J$45))&lt;0,0,(($C38*AK$15)-($D38*$J$45)))+(($B$11-$C38)*AK$15)))*AK$16))-((($C38*AK$15)-($D38*$J$46))*AK$43)</f>
        <v>#VALUE!</v>
      </c>
      <c r="AL38" s="2" t="e">
        <f>(AK38-(((AL$13)-(IF((($C38*AL$15)-($D38*$J$45))&lt;0,0,(($C38*AL$15)-($D38*$J$45)))+(($B$11-$C38)*AL$15)))*AL$16))-((($C38*AL$15)-($D38*$J$46))*AL$43)</f>
        <v>#VALUE!</v>
      </c>
      <c r="AM38" s="2" t="e">
        <f>(AL38-(((AM$13)-(IF((($C38*AM$15)-($D38*$J$45))&lt;0,0,(($C38*AM$15)-($D38*$J$45)))+(($B$11-$C38)*AM$15)))*AM$16))-((($C38*AM$15)-($D38*$J$46))*AM$43)</f>
        <v>#VALUE!</v>
      </c>
      <c r="AN38" s="2" t="e">
        <f>(AM38-(((AN$13)-(IF((($C38*AN$15)-($D38*$J$45))&lt;0,0,(($C38*AN$15)-($D38*$J$45)))+(($B$11-$C38)*AN$15)))*AN$16))-((($C38*AN$15)-($D38*$J$46))*AN$43)</f>
        <v>#VALUE!</v>
      </c>
      <c r="AO38" s="2" t="e">
        <f>(AN38-(((AO$13)-(IF((($C38*AO$15)-($D38*$J$45))&lt;0,0,(($C38*AO$15)-($D38*$J$45)))+(($B$11-$C38)*AO$15)))*AO$16))-((($C38*AO$15)-($D38*$J$46))*AO$43)</f>
        <v>#VALUE!</v>
      </c>
      <c r="AP38" s="2" t="e">
        <f>(AO38-(((AP$13)-(IF((($C38*AP$15)-($D38*$J$45))&lt;0,0,(($C38*AP$15)-($D38*$J$45)))+(($B$11-$C38)*AP$15)))*AP$16))-((($C38*AP$15)-($D38*$J$46))*AP$43)</f>
        <v>#VALUE!</v>
      </c>
      <c r="AQ38" s="2" t="e">
        <f>(AP38-(((AQ$13)-(IF((($C38*AQ$15)-($D38*$J$45))&lt;0,0,(($C38*AQ$15)-($D38*$J$45)))+(($B$11-$C38)*AQ$15)))*AQ$16))-((($C38*AQ$15)-($D38*$J$46))*AQ$43)</f>
        <v>#VALUE!</v>
      </c>
      <c r="AR38" s="2" t="e">
        <f>(AQ38-(((AR$13)-(IF((($C38*AR$15)-($D38*$J$45))&lt;0,0,(($C38*AR$15)-($D38*$J$45)))+(($B$11-$C38)*AR$15)))*AR$16))-((($C38*AR$15)-($D38*$J$46))*AR$43)</f>
        <v>#VALUE!</v>
      </c>
      <c r="AS38" s="2" t="e">
        <f>(AR38-(((AS$13)-(IF((($C38*AS$15)-($D38*$J$45))&lt;0,0,(($C38*AS$15)-($D38*$J$45)))+(($B$11-$C38)*AS$15)))*AS$16))-((($C38*AS$15)-($D38*$J$46))*AS$43)</f>
        <v>#VALUE!</v>
      </c>
      <c r="AT38" s="2" t="e">
        <f>(AS38-(((AT$13)-(IF((($C38*AT$15)-($D38*$J$45))&lt;0,0,(($C38*AT$15)-($D38*$J$45)))+(($B$11-$C38)*AT$15)))*AT$16))-((($C38*AT$15)-($D38*$J$46))*AT$43)</f>
        <v>#VALUE!</v>
      </c>
      <c r="AU38" s="2" t="e">
        <f>(AT38-(((AU$13)-(IF((($C38*AU$15)-($D38*$J$45))&lt;0,0,(($C38*AU$15)-($D38*$J$45)))+(($B$11-$C38)*AU$15)))*AU$16))-((($C38*AU$15)-($D38*$J$46))*AU$43)</f>
        <v>#VALUE!</v>
      </c>
      <c r="AV38" s="2" t="e">
        <f>(AU38-(((AV$13)-(IF((($C38*AV$15)-($D38*$J$45))&lt;0,0,(($C38*AV$15)-($D38*$J$45)))+(($B$11-$C38)*AV$15)))*AV$16))-((($C38*AV$15)-($D38*$J$46))*AV$43)</f>
        <v>#VALUE!</v>
      </c>
      <c r="AW38" s="2" t="e">
        <f>(AV38-(((AW$13)-(IF((($C38*AW$15)-($D38*$J$45))&lt;0,0,(($C38*AW$15)-($D38*$J$45)))+(($B$11-$C38)*AW$15)))*AW$16))-((($C38*AW$15)-($D38*$J$46))*AW$43)</f>
        <v>#VALUE!</v>
      </c>
      <c r="AX38" s="2" t="e">
        <f>(AW38-(((AX$13)-(IF((($C38*AX$15)-($D38*$J$45))&lt;0,0,(($C38*AX$15)-($D38*$J$45)))+(($B$11-$C38)*AX$15)))*AX$16))-((($C38*AX$15)-($D38*$J$46))*AX$43)</f>
        <v>#VALUE!</v>
      </c>
      <c r="AY38" s="2" t="e">
        <f>(AX38-(((AY$13)-(IF((($C38*AY$15)-($D38*$J$45))&lt;0,0,(($C38*AY$15)-($D38*$J$45)))+(($B$11-$C38)*AY$15)))*AY$16))-((($C38*AY$15)-($D38*$J$46))*AY$43)</f>
        <v>#VALUE!</v>
      </c>
      <c r="AZ38" s="2" t="e">
        <f>(AY38-(((AZ$13)-(IF((($C38*AZ$15)-($D38*$J$45))&lt;0,0,(($C38*AZ$15)-($D38*$J$45)))+(($B$11-$C38)*AZ$15)))*AZ$16))-((($C38*AZ$15)-($D38*$J$46))*AZ$43)</f>
        <v>#VALUE!</v>
      </c>
      <c r="BA38" s="2" t="e">
        <f>(AZ38-(((BA$13)-(IF((($C38*BA$15)-($D38*$J$45))&lt;0,0,(($C38*BA$15)-($D38*$J$45)))+(($B$11-$C38)*BA$15)))*BA$16))-((($C38*BA$15)-($D38*$J$46))*BA$43)</f>
        <v>#VALUE!</v>
      </c>
      <c r="BB38" s="2" t="e">
        <f>(BA38-(((BB$13)-(IF((($C38*BB$15)-($D38*$J$45))&lt;0,0,(($C38*BB$15)-($D38*$J$45)))+(($B$11-$C38)*BB$15)))*BB$16))-((($C38*BB$15)-($D38*$J$46))*BB$43)</f>
        <v>#VALUE!</v>
      </c>
      <c r="BC38" s="2" t="e">
        <f>(BB38-(((BC$13)-(IF((($C38*BC$15)-($D38*$J$45))&lt;0,0,(($C38*BC$15)-($D38*$J$45)))+(($B$11-$C38)*BC$15)))*BC$16))-((($C38*BC$15)-($D38*$J$46))*BC$43)</f>
        <v>#VALUE!</v>
      </c>
      <c r="BD38" s="2" t="e">
        <f>(BC38-(((BD$13)-(IF((($C38*BD$15)-($D38*$J$45))&lt;0,0,(($C38*BD$15)-($D38*$J$45)))+(($B$11-$C38)*BD$15)))*BD$16))-((($C38*BD$15)-($D38*$J$46))*BD$43)</f>
        <v>#VALUE!</v>
      </c>
      <c r="BE38" s="2" t="e">
        <f>(BD38-(((BE$13)-(IF((($C38*BE$15)-($D38*$J$45))&lt;0,0,(($C38*BE$15)-($D38*$J$45)))+(($B$11-$C38)*BE$15)))*BE$16))-((($C38*BE$15)-($D38*$J$46))*BE$43)</f>
        <v>#VALUE!</v>
      </c>
      <c r="BF38" s="2" t="e">
        <f>(BE38-(((BF$13)-(IF((($C38*BF$15)-($D38*$J$45))&lt;0,0,(($C38*BF$15)-($D38*$J$45)))+(($B$11-$C38)*BF$15)))*BF$16))-((($C38*BF$15)-($D38*$J$46))*BF$43)</f>
        <v>#VALUE!</v>
      </c>
      <c r="BG38" s="2" t="e">
        <f>(BF38-(((BG$13)-(IF((($C38*BG$15)-($D38*$J$45))&lt;0,0,(($C38*BG$15)-($D38*$J$45)))+(($B$11-$C38)*BG$15)))*BG$16))-((($C38*BG$15)-($D38*$J$46))*BG$43)</f>
        <v>#VALUE!</v>
      </c>
      <c r="BH38" s="2" t="e">
        <f>(BG38-(((BH$13)-(IF((($C38*BH$15)-($D38*$J$45))&lt;0,0,(($C38*BH$15)-($D38*$J$45)))+(($B$11-$C38)*BH$15)))*BH$16))-((($C38*BH$15)-($D38*$J$46))*BH$43)</f>
        <v>#VALUE!</v>
      </c>
      <c r="BI38" s="2" t="e">
        <f>(BH38-(((BI$13)-(IF((($C38*BI$15)-($D38*$J$45))&lt;0,0,(($C38*BI$15)-($D38*$J$45)))+(($B$11-$C38)*BI$15)))*BI$16))-((($C38*BI$15)-($D38*$J$46))*BI$43)</f>
        <v>#VALUE!</v>
      </c>
      <c r="BJ38" s="2" t="e">
        <f>(BI38-(((BJ$13)-(IF((($C38*BJ$15)-($D38*$J$45))&lt;0,0,(($C38*BJ$15)-($D38*$J$45)))+(($B$11-$C38)*BJ$15)))*BJ$16))-((($C38*BJ$15)-($D38*$J$46))*BJ$43)</f>
        <v>#VALUE!</v>
      </c>
      <c r="BK38" s="2" t="e">
        <f>(BJ38-(((BK$13)-(IF((($C38*BK$15)-($D38*$J$45))&lt;0,0,(($C38*BK$15)-($D38*$J$45)))+(($B$11-$C38)*BK$15)))*BK$16))-((($C38*BK$15)-($D38*$J$46))*BK$43)</f>
        <v>#VALUE!</v>
      </c>
      <c r="BL38" s="2" t="e">
        <f>(BK38-(((BL$13)-(IF((($C38*BL$15)-($D38*$J$45))&lt;0,0,(($C38*BL$15)-($D38*$J$45)))+(($B$11-$C38)*BL$15)))*BL$16))-((($C38*BL$15)-($D38*$J$46))*BL$43)</f>
        <v>#VALUE!</v>
      </c>
      <c r="BM38" s="2" t="e">
        <f>(BL38-(((BM$13)-(IF((($C38*BM$15)-($D38*$J$45))&lt;0,0,(($C38*BM$15)-($D38*$J$45)))+(($B$11-$C38)*BM$15)))*BM$16))-((($C38*BM$15)-($D38*$J$46))*BM$43)</f>
        <v>#VALUE!</v>
      </c>
      <c r="BN38" s="2" t="e">
        <f>(BM38-(((BN$13)-(IF((($C38*BN$15)-($D38*$J$45))&lt;0,0,(($C38*BN$15)-($D38*$J$45)))+(($B$11-$C38)*BN$15)))*BN$16))-((($C38*BN$15)-($D38*$J$46))*BN$43)</f>
        <v>#VALUE!</v>
      </c>
      <c r="BO38" s="2" t="e">
        <f>(BN38-(((BO$13)-(IF((($C38*BO$15)-($D38*$J$45))&lt;0,0,(($C38*BO$15)-($D38*$J$45)))+(($B$11-$C38)*BO$15)))*BO$16))-((($C38*BO$15)-($D38*$J$46))*BO$43)</f>
        <v>#VALUE!</v>
      </c>
      <c r="BP38" s="2" t="e">
        <f>(BO38-(((BP$13)-(IF((($C38*BP$15)-($D38*$J$45))&lt;0,0,(($C38*BP$15)-($D38*$J$45)))+(($B$11-$C38)*BP$15)))*BP$16))-((($C38*BP$15)-($D38*$J$46))*BP$43)</f>
        <v>#VALUE!</v>
      </c>
    </row>
    <row r="39" spans="1:68" x14ac:dyDescent="0.25">
      <c r="A39" t="e">
        <f>IF(Tableau11[[#Headers],[Techno Solaire]]=Données!B16,Données!C16,X)</f>
        <v>#NAME?</v>
      </c>
      <c r="B39" s="6" t="e">
        <f>INDEX(IF(Tableau11[[#Headers],[Techno Solaire]]=Données!B16,Tableau8[Coûts unitaires],),MATCH(Données!C16,Tableau8[Nom de la techno],0))</f>
        <v>#VALUE!</v>
      </c>
      <c r="C39" s="6" t="e">
        <f>INDEX(IF(Tableau11[[#Headers],[Techno Solaire]]=Données!B16,Tableau8[Jours / an],),MATCH(Données!C16,Tableau8[Nom de la techno],0))</f>
        <v>#VALUE!</v>
      </c>
      <c r="D39" s="6" t="e">
        <f>INDEX(IF(Tableau11[[#Headers],[Techno Solaire]]=Données!B16,Tableau8[Production],),MATCH(Données!C16,Tableau8[Nom de la techno],0))</f>
        <v>#VALUE!</v>
      </c>
      <c r="E39" s="100" t="e">
        <f>Tableau11[[#This Row],[Cout unitaire]]</f>
        <v>#VALUE!</v>
      </c>
      <c r="F39" s="2" t="e">
        <f>(E39-(((F$13)-(IF((($C39*F$15)-($D39*$J$45))&lt;0,0,(($C39*F$15)-($D39*$J$45)))+(($B$11-$C39)*F$15)))*F$16))-((($C39*F$15)-($D39*$J$46))*F$43)</f>
        <v>#VALUE!</v>
      </c>
      <c r="G39" s="2" t="e">
        <f>(F39-(((G$13)-(IF((($C39*G$15)-($D39*$J$45))&lt;0,0,(($C39*G$15)-($D39*$J$45)))+(($B$11-$C39)*G$15)))*G$16))-((($C39*G$15)-($D39*$J$46))*G$43)</f>
        <v>#VALUE!</v>
      </c>
      <c r="H39" s="2" t="e">
        <f>(G39-(((H$13)-(IF((($C39*H$15)-($D39*$J$45))&lt;0,0,(($C39*H$15)-($D39*$J$45)))+(($B$11-$C39)*H$15)))*H$16))-((($C39*H$15)-($D39*$J$46))*H$43)</f>
        <v>#VALUE!</v>
      </c>
      <c r="I39" s="2" t="e">
        <f>(H39-(((I$13)-(IF((($C39*I$15)-($D39*$J$45))&lt;0,0,(($C39*I$15)-($D39*$J$45)))+(($B$11-$C39)*I$15)))*I$16))-((($C39*I$15)-($D39*$J$46))*I$43)</f>
        <v>#VALUE!</v>
      </c>
      <c r="J39" s="2" t="e">
        <f>(I39-(((J$13)-(IF((($C39*J$15)-($D39*$J$45))&lt;0,0,(($C39*J$15)-($D39*$J$45)))+(($B$11-$C39)*J$15)))*J$16))-((($C39*J$15)-($D39*$J$46))*J$43)</f>
        <v>#VALUE!</v>
      </c>
      <c r="K39" s="2" t="e">
        <f>(J39-(((K$13)-(IF((($C39*K$15)-($D39*$J$45))&lt;0,0,(($C39*K$15)-($D39*$J$45)))+(($B$11-$C39)*K$15)))*K$16))-((($C39*K$15)-($D39*$J$46))*K$43)</f>
        <v>#VALUE!</v>
      </c>
      <c r="L39" s="2" t="e">
        <f>(K39-(((L$13)-(IF((($C39*L$15)-($D39*$J$45))&lt;0,0,(($C39*L$15)-($D39*$J$45)))+(($B$11-$C39)*L$15)))*L$16))-((($C39*L$15)-($D39*$J$46))*L$43)</f>
        <v>#VALUE!</v>
      </c>
      <c r="M39" s="2" t="e">
        <f>(L39-(((M$13)-(IF((($C39*M$15)-($D39*$J$45))&lt;0,0,(($C39*M$15)-($D39*$J$45)))+(($B$11-$C39)*M$15)))*M$16))-((($C39*M$15)-($D39*$J$46))*M$43)</f>
        <v>#VALUE!</v>
      </c>
      <c r="N39" s="2" t="e">
        <f>(M39-(((N$13)-(IF((($C39*N$15)-($D39*$J$45))&lt;0,0,(($C39*N$15)-($D39*$J$45)))+(($B$11-$C39)*N$15)))*N$16))-((($C39*N$15)-($D39*$J$46))*N$43)</f>
        <v>#VALUE!</v>
      </c>
      <c r="O39" s="2" t="e">
        <f>(N39-(((O$13)-(IF((($C39*O$15)-($D39*$J$45))&lt;0,0,(($C39*O$15)-($D39*$J$45)))+(($B$11-$C39)*O$15)))*O$16))-((($C39*O$15)-($D39*$J$46))*O$43)</f>
        <v>#VALUE!</v>
      </c>
      <c r="P39" s="2" t="e">
        <f>(O39-(((P$13)-(IF((($C39*P$15)-($D39*$J$45))&lt;0,0,(($C39*P$15)-($D39*$J$45)))+(($B$11-$C39)*P$15)))*P$16))-((($C39*P$15)-($D39*$J$46))*P$43)</f>
        <v>#VALUE!</v>
      </c>
      <c r="Q39" s="2" t="e">
        <f>(P39-(((Q$13)-(IF((($C39*Q$15)-($D39*$J$45))&lt;0,0,(($C39*Q$15)-($D39*$J$45)))+(($B$11-$C39)*Q$15)))*Q$16))-((($C39*Q$15)-($D39*$J$46))*Q$43)</f>
        <v>#VALUE!</v>
      </c>
      <c r="R39" s="2" t="e">
        <f>(Q39-(((R$13)-(IF((($C39*R$15)-($D39*$J$45))&lt;0,0,(($C39*R$15)-($D39*$J$45)))+(($B$11-$C39)*R$15)))*R$16))-((($C39*R$15)-($D39*$J$46))*R$43)</f>
        <v>#VALUE!</v>
      </c>
      <c r="S39" s="2" t="e">
        <f>(R39-(((S$13)-(IF((($C39*S$15)-($D39*$J$45))&lt;0,0,(($C39*S$15)-($D39*$J$45)))+(($B$11-$C39)*S$15)))*S$16))-((($C39*S$15)-($D39*$J$46))*S$43)</f>
        <v>#VALUE!</v>
      </c>
      <c r="T39" s="2" t="e">
        <f>(S39-(((T$13)-(IF((($C39*T$15)-($D39*$J$45))&lt;0,0,(($C39*T$15)-($D39*$J$45)))+(($B$11-$C39)*T$15)))*T$16))-((($C39*T$15)-($D39*$J$46))*T$43)</f>
        <v>#VALUE!</v>
      </c>
      <c r="U39" s="2" t="e">
        <f>(T39-(((U$13)-(IF((($C39*U$15)-($D39*$J$45))&lt;0,0,(($C39*U$15)-($D39*$J$45)))+(($B$11-$C39)*U$15)))*U$16))-((($C39*U$15)-($D39*$J$46))*U$43)</f>
        <v>#VALUE!</v>
      </c>
      <c r="V39" s="2" t="e">
        <f>(U39-(((V$13)-(IF((($C39*V$15)-($D39*$J$45))&lt;0,0,(($C39*V$15)-($D39*$J$45)))+(($B$11-$C39)*V$15)))*V$16))-((($C39*V$15)-($D39*$J$46))*V$43)</f>
        <v>#VALUE!</v>
      </c>
      <c r="W39" s="2" t="e">
        <f>(V39-(((W$13)-(IF((($C39*W$15)-($D39*$J$45))&lt;0,0,(($C39*W$15)-($D39*$J$45)))+(($B$11-$C39)*W$15)))*W$16))-((($C39*W$15)-($D39*$J$46))*W$43)</f>
        <v>#VALUE!</v>
      </c>
      <c r="X39" s="2" t="e">
        <f>(W39-(((X$13)-(IF((($C39*X$15)-($D39*$J$45))&lt;0,0,(($C39*X$15)-($D39*$J$45)))+(($B$11-$C39)*X$15)))*X$16))-((($C39*X$15)-($D39*$J$46))*X$43)</f>
        <v>#VALUE!</v>
      </c>
      <c r="Y39" s="2" t="e">
        <f>(X39-(((Y$13)-(IF((($C39*Y$15)-($D39*$J$45))&lt;0,0,(($C39*Y$15)-($D39*$J$45)))+(($B$11-$C39)*Y$15)))*Y$16))-((($C39*Y$15)-($D39*$J$46))*Y$43)</f>
        <v>#VALUE!</v>
      </c>
      <c r="Z39" s="2" t="e">
        <f>(Y39-(((Z$13)-(IF((($C39*Z$15)-($D39*$J$45))&lt;0,0,(($C39*Z$15)-($D39*$J$45)))+(($B$11-$C39)*Z$15)))*Z$16))-((($C39*Z$15)-($D39*$J$46))*Z$43)</f>
        <v>#VALUE!</v>
      </c>
      <c r="AA39" s="2" t="e">
        <f>(Z39-(((AA$13)-(IF((($C39*AA$15)-($D39*$J$45))&lt;0,0,(($C39*AA$15)-($D39*$J$45)))+(($B$11-$C39)*AA$15)))*AA$16))-((($C39*AA$15)-($D39*$J$46))*AA$43)</f>
        <v>#VALUE!</v>
      </c>
      <c r="AB39" s="2" t="e">
        <f>(AA39-(((AB$13)-(IF((($C39*AB$15)-($D39*$J$45))&lt;0,0,(($C39*AB$15)-($D39*$J$45)))+(($B$11-$C39)*AB$15)))*AB$16))-((($C39*AB$15)-($D39*$J$46))*AB$43)</f>
        <v>#VALUE!</v>
      </c>
      <c r="AC39" s="2" t="e">
        <f>(AB39-(((AC$13)-(IF((($C39*AC$15)-($D39*$J$45))&lt;0,0,(($C39*AC$15)-($D39*$J$45)))+(($B$11-$C39)*AC$15)))*AC$16))-((($C39*AC$15)-($D39*$J$46))*AC$43)</f>
        <v>#VALUE!</v>
      </c>
      <c r="AD39" s="2" t="e">
        <f>(AC39-(((AD$13)-(IF((($C39*AD$15)-($D39*$J$45))&lt;0,0,(($C39*AD$15)-($D39*$J$45)))+(($B$11-$C39)*AD$15)))*AD$16))-((($C39*AD$15)-($D39*$J$46))*AD$43)</f>
        <v>#VALUE!</v>
      </c>
      <c r="AE39" s="2" t="e">
        <f>(AD39-(((AE$13)-(IF((($C39*AE$15)-($D39*$J$45))&lt;0,0,(($C39*AE$15)-($D39*$J$45)))+(($B$11-$C39)*AE$15)))*AE$16))-((($C39*AE$15)-($D39*$J$46))*AE$43)</f>
        <v>#VALUE!</v>
      </c>
      <c r="AF39" s="2" t="e">
        <f>(AE39-(((AF$13)-(IF((($C39*AF$15)-($D39*$J$45))&lt;0,0,(($C39*AF$15)-($D39*$J$45)))+(($B$11-$C39)*AF$15)))*AF$16))-((($C39*AF$15)-($D39*$J$46))*AF$43)</f>
        <v>#VALUE!</v>
      </c>
      <c r="AG39" s="2" t="e">
        <f>(AF39-(((AG$13)-(IF((($C39*AG$15)-($D39*$J$45))&lt;0,0,(($C39*AG$15)-($D39*$J$45)))+(($B$11-$C39)*AG$15)))*AG$16))-((($C39*AG$15)-($D39*$J$46))*AG$43)</f>
        <v>#VALUE!</v>
      </c>
      <c r="AH39" s="2" t="e">
        <f>(AG39-(((AH$13)-(IF((($C39*AH$15)-($D39*$J$45))&lt;0,0,(($C39*AH$15)-($D39*$J$45)))+(($B$11-$C39)*AH$15)))*AH$16))-((($C39*AH$15)-($D39*$J$46))*AH$43)</f>
        <v>#VALUE!</v>
      </c>
      <c r="AI39" s="2" t="e">
        <f>(AH39-(((AI$13)-(IF((($C39*AI$15)-($D39*$J$45))&lt;0,0,(($C39*AI$15)-($D39*$J$45)))+(($B$11-$C39)*AI$15)))*AI$16))-((($C39*AI$15)-($D39*$J$46))*AI$43)</f>
        <v>#VALUE!</v>
      </c>
      <c r="AJ39" s="2" t="e">
        <f>(AI39-(((AJ$13)-(IF((($C39*AJ$15)-($D39*$J$45))&lt;0,0,(($C39*AJ$15)-($D39*$J$45)))+(($B$11-$C39)*AJ$15)))*AJ$16))-((($C39*AJ$15)-($D39*$J$46))*AJ$43)</f>
        <v>#VALUE!</v>
      </c>
      <c r="AK39" s="2" t="e">
        <f>(AJ39-(((AK$13)-(IF((($C39*AK$15)-($D39*$J$45))&lt;0,0,(($C39*AK$15)-($D39*$J$45)))+(($B$11-$C39)*AK$15)))*AK$16))-((($C39*AK$15)-($D39*$J$46))*AK$43)</f>
        <v>#VALUE!</v>
      </c>
      <c r="AL39" s="2" t="e">
        <f>(AK39-(((AL$13)-(IF((($C39*AL$15)-($D39*$J$45))&lt;0,0,(($C39*AL$15)-($D39*$J$45)))+(($B$11-$C39)*AL$15)))*AL$16))-((($C39*AL$15)-($D39*$J$46))*AL$43)</f>
        <v>#VALUE!</v>
      </c>
      <c r="AM39" s="2" t="e">
        <f>(AL39-(((AM$13)-(IF((($C39*AM$15)-($D39*$J$45))&lt;0,0,(($C39*AM$15)-($D39*$J$45)))+(($B$11-$C39)*AM$15)))*AM$16))-((($C39*AM$15)-($D39*$J$46))*AM$43)</f>
        <v>#VALUE!</v>
      </c>
      <c r="AN39" s="2" t="e">
        <f>(AM39-(((AN$13)-(IF((($C39*AN$15)-($D39*$J$45))&lt;0,0,(($C39*AN$15)-($D39*$J$45)))+(($B$11-$C39)*AN$15)))*AN$16))-((($C39*AN$15)-($D39*$J$46))*AN$43)</f>
        <v>#VALUE!</v>
      </c>
      <c r="AO39" s="2" t="e">
        <f>(AN39-(((AO$13)-(IF((($C39*AO$15)-($D39*$J$45))&lt;0,0,(($C39*AO$15)-($D39*$J$45)))+(($B$11-$C39)*AO$15)))*AO$16))-((($C39*AO$15)-($D39*$J$46))*AO$43)</f>
        <v>#VALUE!</v>
      </c>
      <c r="AP39" s="2" t="e">
        <f>(AO39-(((AP$13)-(IF((($C39*AP$15)-($D39*$J$45))&lt;0,0,(($C39*AP$15)-($D39*$J$45)))+(($B$11-$C39)*AP$15)))*AP$16))-((($C39*AP$15)-($D39*$J$46))*AP$43)</f>
        <v>#VALUE!</v>
      </c>
      <c r="AQ39" s="2" t="e">
        <f>(AP39-(((AQ$13)-(IF((($C39*AQ$15)-($D39*$J$45))&lt;0,0,(($C39*AQ$15)-($D39*$J$45)))+(($B$11-$C39)*AQ$15)))*AQ$16))-((($C39*AQ$15)-($D39*$J$46))*AQ$43)</f>
        <v>#VALUE!</v>
      </c>
      <c r="AR39" s="2" t="e">
        <f>(AQ39-(((AR$13)-(IF((($C39*AR$15)-($D39*$J$45))&lt;0,0,(($C39*AR$15)-($D39*$J$45)))+(($B$11-$C39)*AR$15)))*AR$16))-((($C39*AR$15)-($D39*$J$46))*AR$43)</f>
        <v>#VALUE!</v>
      </c>
      <c r="AS39" s="2" t="e">
        <f>(AR39-(((AS$13)-(IF((($C39*AS$15)-($D39*$J$45))&lt;0,0,(($C39*AS$15)-($D39*$J$45)))+(($B$11-$C39)*AS$15)))*AS$16))-((($C39*AS$15)-($D39*$J$46))*AS$43)</f>
        <v>#VALUE!</v>
      </c>
      <c r="AT39" s="2" t="e">
        <f>(AS39-(((AT$13)-(IF((($C39*AT$15)-($D39*$J$45))&lt;0,0,(($C39*AT$15)-($D39*$J$45)))+(($B$11-$C39)*AT$15)))*AT$16))-((($C39*AT$15)-($D39*$J$46))*AT$43)</f>
        <v>#VALUE!</v>
      </c>
      <c r="AU39" s="2" t="e">
        <f>(AT39-(((AU$13)-(IF((($C39*AU$15)-($D39*$J$45))&lt;0,0,(($C39*AU$15)-($D39*$J$45)))+(($B$11-$C39)*AU$15)))*AU$16))-((($C39*AU$15)-($D39*$J$46))*AU$43)</f>
        <v>#VALUE!</v>
      </c>
      <c r="AV39" s="2" t="e">
        <f>(AU39-(((AV$13)-(IF((($C39*AV$15)-($D39*$J$45))&lt;0,0,(($C39*AV$15)-($D39*$J$45)))+(($B$11-$C39)*AV$15)))*AV$16))-((($C39*AV$15)-($D39*$J$46))*AV$43)</f>
        <v>#VALUE!</v>
      </c>
      <c r="AW39" s="2" t="e">
        <f>(AV39-(((AW$13)-(IF((($C39*AW$15)-($D39*$J$45))&lt;0,0,(($C39*AW$15)-($D39*$J$45)))+(($B$11-$C39)*AW$15)))*AW$16))-((($C39*AW$15)-($D39*$J$46))*AW$43)</f>
        <v>#VALUE!</v>
      </c>
      <c r="AX39" s="2" t="e">
        <f>(AW39-(((AX$13)-(IF((($C39*AX$15)-($D39*$J$45))&lt;0,0,(($C39*AX$15)-($D39*$J$45)))+(($B$11-$C39)*AX$15)))*AX$16))-((($C39*AX$15)-($D39*$J$46))*AX$43)</f>
        <v>#VALUE!</v>
      </c>
      <c r="AY39" s="2" t="e">
        <f>(AX39-(((AY$13)-(IF((($C39*AY$15)-($D39*$J$45))&lt;0,0,(($C39*AY$15)-($D39*$J$45)))+(($B$11-$C39)*AY$15)))*AY$16))-((($C39*AY$15)-($D39*$J$46))*AY$43)</f>
        <v>#VALUE!</v>
      </c>
      <c r="AZ39" s="2" t="e">
        <f>(AY39-(((AZ$13)-(IF((($C39*AZ$15)-($D39*$J$45))&lt;0,0,(($C39*AZ$15)-($D39*$J$45)))+(($B$11-$C39)*AZ$15)))*AZ$16))-((($C39*AZ$15)-($D39*$J$46))*AZ$43)</f>
        <v>#VALUE!</v>
      </c>
      <c r="BA39" s="2" t="e">
        <f>(AZ39-(((BA$13)-(IF((($C39*BA$15)-($D39*$J$45))&lt;0,0,(($C39*BA$15)-($D39*$J$45)))+(($B$11-$C39)*BA$15)))*BA$16))-((($C39*BA$15)-($D39*$J$46))*BA$43)</f>
        <v>#VALUE!</v>
      </c>
      <c r="BB39" s="2" t="e">
        <f>(BA39-(((BB$13)-(IF((($C39*BB$15)-($D39*$J$45))&lt;0,0,(($C39*BB$15)-($D39*$J$45)))+(($B$11-$C39)*BB$15)))*BB$16))-((($C39*BB$15)-($D39*$J$46))*BB$43)</f>
        <v>#VALUE!</v>
      </c>
      <c r="BC39" s="2" t="e">
        <f>(BB39-(((BC$13)-(IF((($C39*BC$15)-($D39*$J$45))&lt;0,0,(($C39*BC$15)-($D39*$J$45)))+(($B$11-$C39)*BC$15)))*BC$16))-((($C39*BC$15)-($D39*$J$46))*BC$43)</f>
        <v>#VALUE!</v>
      </c>
      <c r="BD39" s="2" t="e">
        <f>(BC39-(((BD$13)-(IF((($C39*BD$15)-($D39*$J$45))&lt;0,0,(($C39*BD$15)-($D39*$J$45)))+(($B$11-$C39)*BD$15)))*BD$16))-((($C39*BD$15)-($D39*$J$46))*BD$43)</f>
        <v>#VALUE!</v>
      </c>
      <c r="BE39" s="2" t="e">
        <f>(BD39-(((BE$13)-(IF((($C39*BE$15)-($D39*$J$45))&lt;0,0,(($C39*BE$15)-($D39*$J$45)))+(($B$11-$C39)*BE$15)))*BE$16))-((($C39*BE$15)-($D39*$J$46))*BE$43)</f>
        <v>#VALUE!</v>
      </c>
      <c r="BF39" s="2" t="e">
        <f>(BE39-(((BF$13)-(IF((($C39*BF$15)-($D39*$J$45))&lt;0,0,(($C39*BF$15)-($D39*$J$45)))+(($B$11-$C39)*BF$15)))*BF$16))-((($C39*BF$15)-($D39*$J$46))*BF$43)</f>
        <v>#VALUE!</v>
      </c>
      <c r="BG39" s="2" t="e">
        <f>(BF39-(((BG$13)-(IF((($C39*BG$15)-($D39*$J$45))&lt;0,0,(($C39*BG$15)-($D39*$J$45)))+(($B$11-$C39)*BG$15)))*BG$16))-((($C39*BG$15)-($D39*$J$46))*BG$43)</f>
        <v>#VALUE!</v>
      </c>
      <c r="BH39" s="2" t="e">
        <f>(BG39-(((BH$13)-(IF((($C39*BH$15)-($D39*$J$45))&lt;0,0,(($C39*BH$15)-($D39*$J$45)))+(($B$11-$C39)*BH$15)))*BH$16))-((($C39*BH$15)-($D39*$J$46))*BH$43)</f>
        <v>#VALUE!</v>
      </c>
      <c r="BI39" s="2" t="e">
        <f>(BH39-(((BI$13)-(IF((($C39*BI$15)-($D39*$J$45))&lt;0,0,(($C39*BI$15)-($D39*$J$45)))+(($B$11-$C39)*BI$15)))*BI$16))-((($C39*BI$15)-($D39*$J$46))*BI$43)</f>
        <v>#VALUE!</v>
      </c>
      <c r="BJ39" s="2" t="e">
        <f>(BI39-(((BJ$13)-(IF((($C39*BJ$15)-($D39*$J$45))&lt;0,0,(($C39*BJ$15)-($D39*$J$45)))+(($B$11-$C39)*BJ$15)))*BJ$16))-((($C39*BJ$15)-($D39*$J$46))*BJ$43)</f>
        <v>#VALUE!</v>
      </c>
      <c r="BK39" s="2" t="e">
        <f>(BJ39-(((BK$13)-(IF((($C39*BK$15)-($D39*$J$45))&lt;0,0,(($C39*BK$15)-($D39*$J$45)))+(($B$11-$C39)*BK$15)))*BK$16))-((($C39*BK$15)-($D39*$J$46))*BK$43)</f>
        <v>#VALUE!</v>
      </c>
      <c r="BL39" s="2" t="e">
        <f>(BK39-(((BL$13)-(IF((($C39*BL$15)-($D39*$J$45))&lt;0,0,(($C39*BL$15)-($D39*$J$45)))+(($B$11-$C39)*BL$15)))*BL$16))-((($C39*BL$15)-($D39*$J$46))*BL$43)</f>
        <v>#VALUE!</v>
      </c>
      <c r="BM39" s="2" t="e">
        <f>(BL39-(((BM$13)-(IF((($C39*BM$15)-($D39*$J$45))&lt;0,0,(($C39*BM$15)-($D39*$J$45)))+(($B$11-$C39)*BM$15)))*BM$16))-((($C39*BM$15)-($D39*$J$46))*BM$43)</f>
        <v>#VALUE!</v>
      </c>
      <c r="BN39" s="2" t="e">
        <f>(BM39-(((BN$13)-(IF((($C39*BN$15)-($D39*$J$45))&lt;0,0,(($C39*BN$15)-($D39*$J$45)))+(($B$11-$C39)*BN$15)))*BN$16))-((($C39*BN$15)-($D39*$J$46))*BN$43)</f>
        <v>#VALUE!</v>
      </c>
      <c r="BO39" s="2" t="e">
        <f>(BN39-(((BO$13)-(IF((($C39*BO$15)-($D39*$J$45))&lt;0,0,(($C39*BO$15)-($D39*$J$45)))+(($B$11-$C39)*BO$15)))*BO$16))-((($C39*BO$15)-($D39*$J$46))*BO$43)</f>
        <v>#VALUE!</v>
      </c>
      <c r="BP39" s="2" t="e">
        <f>(BO39-(((BP$13)-(IF((($C39*BP$15)-($D39*$J$45))&lt;0,0,(($C39*BP$15)-($D39*$J$45)))+(($B$11-$C39)*BP$15)))*BP$16))-((($C39*BP$15)-($D39*$J$46))*BP$43)</f>
        <v>#VALUE!</v>
      </c>
    </row>
    <row r="40" spans="1:68" x14ac:dyDescent="0.25">
      <c r="A40" t="e">
        <f>IF(Tableau11[[#Headers],[Techno Solaire]]=Données!B17,Données!C17,X)</f>
        <v>#NAME?</v>
      </c>
      <c r="B40" s="6" t="e">
        <f>INDEX(IF(Tableau11[[#Headers],[Techno Solaire]]=Données!B17,Tableau8[Coûts unitaires],),MATCH(Données!C17,Tableau8[Nom de la techno],0))</f>
        <v>#VALUE!</v>
      </c>
      <c r="C40" s="6" t="e">
        <f>INDEX(IF(Tableau11[[#Headers],[Techno Solaire]]=Données!B17,Tableau8[Jours / an],),MATCH(Données!C17,Tableau8[Nom de la techno],0))</f>
        <v>#VALUE!</v>
      </c>
      <c r="D40" s="6" t="e">
        <f>INDEX(IF(Tableau11[[#Headers],[Techno Solaire]]=Données!B17,Tableau8[Production],),MATCH(Données!C17,Tableau8[Nom de la techno],0))</f>
        <v>#VALUE!</v>
      </c>
      <c r="E40" s="100" t="e">
        <f>Tableau11[[#This Row],[Cout unitaire]]</f>
        <v>#VALUE!</v>
      </c>
      <c r="F40" s="2" t="e">
        <f>(E40-(((F$13)-(IF((($C40*F$15)-($D40*$J$45))&lt;0,0,(($C40*F$15)-($D40*$J$45)))+(($B$11-$C40)*F$15)))*F$16))-((($C40*F$15)-($D40*$J$46))*F$43)</f>
        <v>#VALUE!</v>
      </c>
      <c r="G40" s="2" t="e">
        <f>(F40-(((G$13)-(IF((($C40*G$15)-($D40*$J$45))&lt;0,0,(($C40*G$15)-($D40*$J$45)))+(($B$11-$C40)*G$15)))*G$16))-((($C40*G$15)-($D40*$J$46))*G$43)</f>
        <v>#VALUE!</v>
      </c>
      <c r="H40" s="2" t="e">
        <f>(G40-(((H$13)-(IF((($C40*H$15)-($D40*$J$45))&lt;0,0,(($C40*H$15)-($D40*$J$45)))+(($B$11-$C40)*H$15)))*H$16))-((($C40*H$15)-($D40*$J$46))*H$43)</f>
        <v>#VALUE!</v>
      </c>
      <c r="I40" s="2" t="e">
        <f>(H40-(((I$13)-(IF((($C40*I$15)-($D40*$J$45))&lt;0,0,(($C40*I$15)-($D40*$J$45)))+(($B$11-$C40)*I$15)))*I$16))-((($C40*I$15)-($D40*$J$46))*I$43)</f>
        <v>#VALUE!</v>
      </c>
      <c r="J40" s="2" t="e">
        <f>(I40-(((J$13)-(IF((($C40*J$15)-($D40*$J$45))&lt;0,0,(($C40*J$15)-($D40*$J$45)))+(($B$11-$C40)*J$15)))*J$16))-((($C40*J$15)-($D40*$J$46))*J$43)</f>
        <v>#VALUE!</v>
      </c>
      <c r="K40" s="2" t="e">
        <f>(J40-(((K$13)-(IF((($C40*K$15)-($D40*$J$45))&lt;0,0,(($C40*K$15)-($D40*$J$45)))+(($B$11-$C40)*K$15)))*K$16))-((($C40*K$15)-($D40*$J$46))*K$43)</f>
        <v>#VALUE!</v>
      </c>
      <c r="L40" s="2" t="e">
        <f>(K40-(((L$13)-(IF((($C40*L$15)-($D40*$J$45))&lt;0,0,(($C40*L$15)-($D40*$J$45)))+(($B$11-$C40)*L$15)))*L$16))-((($C40*L$15)-($D40*$J$46))*L$43)</f>
        <v>#VALUE!</v>
      </c>
      <c r="M40" s="2" t="e">
        <f>(L40-(((M$13)-(IF((($C40*M$15)-($D40*$J$45))&lt;0,0,(($C40*M$15)-($D40*$J$45)))+(($B$11-$C40)*M$15)))*M$16))-((($C40*M$15)-($D40*$J$46))*M$43)</f>
        <v>#VALUE!</v>
      </c>
      <c r="N40" s="2" t="e">
        <f>(M40-(((N$13)-(IF((($C40*N$15)-($D40*$J$45))&lt;0,0,(($C40*N$15)-($D40*$J$45)))+(($B$11-$C40)*N$15)))*N$16))-((($C40*N$15)-($D40*$J$46))*N$43)</f>
        <v>#VALUE!</v>
      </c>
      <c r="O40" s="2" t="e">
        <f>(N40-(((O$13)-(IF((($C40*O$15)-($D40*$J$45))&lt;0,0,(($C40*O$15)-($D40*$J$45)))+(($B$11-$C40)*O$15)))*O$16))-((($C40*O$15)-($D40*$J$46))*O$43)</f>
        <v>#VALUE!</v>
      </c>
      <c r="P40" s="2" t="e">
        <f>(O40-(((P$13)-(IF((($C40*P$15)-($D40*$J$45))&lt;0,0,(($C40*P$15)-($D40*$J$45)))+(($B$11-$C40)*P$15)))*P$16))-((($C40*P$15)-($D40*$J$46))*P$43)</f>
        <v>#VALUE!</v>
      </c>
      <c r="Q40" s="2" t="e">
        <f>(P40-(((Q$13)-(IF((($C40*Q$15)-($D40*$J$45))&lt;0,0,(($C40*Q$15)-($D40*$J$45)))+(($B$11-$C40)*Q$15)))*Q$16))-((($C40*Q$15)-($D40*$J$46))*Q$43)</f>
        <v>#VALUE!</v>
      </c>
      <c r="R40" s="2" t="e">
        <f>(Q40-(((R$13)-(IF((($C40*R$15)-($D40*$J$45))&lt;0,0,(($C40*R$15)-($D40*$J$45)))+(($B$11-$C40)*R$15)))*R$16))-((($C40*R$15)-($D40*$J$46))*R$43)</f>
        <v>#VALUE!</v>
      </c>
      <c r="S40" s="2" t="e">
        <f>(R40-(((S$13)-(IF((($C40*S$15)-($D40*$J$45))&lt;0,0,(($C40*S$15)-($D40*$J$45)))+(($B$11-$C40)*S$15)))*S$16))-((($C40*S$15)-($D40*$J$46))*S$43)</f>
        <v>#VALUE!</v>
      </c>
      <c r="T40" s="2" t="e">
        <f>(S40-(((T$13)-(IF((($C40*T$15)-($D40*$J$45))&lt;0,0,(($C40*T$15)-($D40*$J$45)))+(($B$11-$C40)*T$15)))*T$16))-((($C40*T$15)-($D40*$J$46))*T$43)</f>
        <v>#VALUE!</v>
      </c>
      <c r="U40" s="2" t="e">
        <f>(T40-(((U$13)-(IF((($C40*U$15)-($D40*$J$45))&lt;0,0,(($C40*U$15)-($D40*$J$45)))+(($B$11-$C40)*U$15)))*U$16))-((($C40*U$15)-($D40*$J$46))*U$43)</f>
        <v>#VALUE!</v>
      </c>
      <c r="V40" s="2" t="e">
        <f>(U40-(((V$13)-(IF((($C40*V$15)-($D40*$J$45))&lt;0,0,(($C40*V$15)-($D40*$J$45)))+(($B$11-$C40)*V$15)))*V$16))-((($C40*V$15)-($D40*$J$46))*V$43)</f>
        <v>#VALUE!</v>
      </c>
      <c r="W40" s="2" t="e">
        <f>(V40-(((W$13)-(IF((($C40*W$15)-($D40*$J$45))&lt;0,0,(($C40*W$15)-($D40*$J$45)))+(($B$11-$C40)*W$15)))*W$16))-((($C40*W$15)-($D40*$J$46))*W$43)</f>
        <v>#VALUE!</v>
      </c>
      <c r="X40" s="2" t="e">
        <f>(W40-(((X$13)-(IF((($C40*X$15)-($D40*$J$45))&lt;0,0,(($C40*X$15)-($D40*$J$45)))+(($B$11-$C40)*X$15)))*X$16))-((($C40*X$15)-($D40*$J$46))*X$43)</f>
        <v>#VALUE!</v>
      </c>
      <c r="Y40" s="2" t="e">
        <f>(X40-(((Y$13)-(IF((($C40*Y$15)-($D40*$J$45))&lt;0,0,(($C40*Y$15)-($D40*$J$45)))+(($B$11-$C40)*Y$15)))*Y$16))-((($C40*Y$15)-($D40*$J$46))*Y$43)</f>
        <v>#VALUE!</v>
      </c>
      <c r="Z40" s="2" t="e">
        <f>(Y40-(((Z$13)-(IF((($C40*Z$15)-($D40*$J$45))&lt;0,0,(($C40*Z$15)-($D40*$J$45)))+(($B$11-$C40)*Z$15)))*Z$16))-((($C40*Z$15)-($D40*$J$46))*Z$43)</f>
        <v>#VALUE!</v>
      </c>
      <c r="AA40" s="2" t="e">
        <f>(Z40-(((AA$13)-(IF((($C40*AA$15)-($D40*$J$45))&lt;0,0,(($C40*AA$15)-($D40*$J$45)))+(($B$11-$C40)*AA$15)))*AA$16))-((($C40*AA$15)-($D40*$J$46))*AA$43)</f>
        <v>#VALUE!</v>
      </c>
      <c r="AB40" s="2" t="e">
        <f>(AA40-(((AB$13)-(IF((($C40*AB$15)-($D40*$J$45))&lt;0,0,(($C40*AB$15)-($D40*$J$45)))+(($B$11-$C40)*AB$15)))*AB$16))-((($C40*AB$15)-($D40*$J$46))*AB$43)</f>
        <v>#VALUE!</v>
      </c>
      <c r="AC40" s="2" t="e">
        <f>(AB40-(((AC$13)-(IF((($C40*AC$15)-($D40*$J$45))&lt;0,0,(($C40*AC$15)-($D40*$J$45)))+(($B$11-$C40)*AC$15)))*AC$16))-((($C40*AC$15)-($D40*$J$46))*AC$43)</f>
        <v>#VALUE!</v>
      </c>
      <c r="AD40" s="2" t="e">
        <f>(AC40-(((AD$13)-(IF((($C40*AD$15)-($D40*$J$45))&lt;0,0,(($C40*AD$15)-($D40*$J$45)))+(($B$11-$C40)*AD$15)))*AD$16))-((($C40*AD$15)-($D40*$J$46))*AD$43)</f>
        <v>#VALUE!</v>
      </c>
      <c r="AE40" s="2" t="e">
        <f>(AD40-(((AE$13)-(IF((($C40*AE$15)-($D40*$J$45))&lt;0,0,(($C40*AE$15)-($D40*$J$45)))+(($B$11-$C40)*AE$15)))*AE$16))-((($C40*AE$15)-($D40*$J$46))*AE$43)</f>
        <v>#VALUE!</v>
      </c>
      <c r="AF40" s="2" t="e">
        <f>(AE40-(((AF$13)-(IF((($C40*AF$15)-($D40*$J$45))&lt;0,0,(($C40*AF$15)-($D40*$J$45)))+(($B$11-$C40)*AF$15)))*AF$16))-((($C40*AF$15)-($D40*$J$46))*AF$43)</f>
        <v>#VALUE!</v>
      </c>
      <c r="AG40" s="2" t="e">
        <f>(AF40-(((AG$13)-(IF((($C40*AG$15)-($D40*$J$45))&lt;0,0,(($C40*AG$15)-($D40*$J$45)))+(($B$11-$C40)*AG$15)))*AG$16))-((($C40*AG$15)-($D40*$J$46))*AG$43)</f>
        <v>#VALUE!</v>
      </c>
      <c r="AH40" s="2" t="e">
        <f>(AG40-(((AH$13)-(IF((($C40*AH$15)-($D40*$J$45))&lt;0,0,(($C40*AH$15)-($D40*$J$45)))+(($B$11-$C40)*AH$15)))*AH$16))-((($C40*AH$15)-($D40*$J$46))*AH$43)</f>
        <v>#VALUE!</v>
      </c>
      <c r="AI40" s="2" t="e">
        <f>(AH40-(((AI$13)-(IF((($C40*AI$15)-($D40*$J$45))&lt;0,0,(($C40*AI$15)-($D40*$J$45)))+(($B$11-$C40)*AI$15)))*AI$16))-((($C40*AI$15)-($D40*$J$46))*AI$43)</f>
        <v>#VALUE!</v>
      </c>
      <c r="AJ40" s="2" t="e">
        <f>(AI40-(((AJ$13)-(IF((($C40*AJ$15)-($D40*$J$45))&lt;0,0,(($C40*AJ$15)-($D40*$J$45)))+(($B$11-$C40)*AJ$15)))*AJ$16))-((($C40*AJ$15)-($D40*$J$46))*AJ$43)</f>
        <v>#VALUE!</v>
      </c>
      <c r="AK40" s="2" t="e">
        <f>(AJ40-(((AK$13)-(IF((($C40*AK$15)-($D40*$J$45))&lt;0,0,(($C40*AK$15)-($D40*$J$45)))+(($B$11-$C40)*AK$15)))*AK$16))-((($C40*AK$15)-($D40*$J$46))*AK$43)</f>
        <v>#VALUE!</v>
      </c>
      <c r="AL40" s="2" t="e">
        <f>(AK40-(((AL$13)-(IF((($C40*AL$15)-($D40*$J$45))&lt;0,0,(($C40*AL$15)-($D40*$J$45)))+(($B$11-$C40)*AL$15)))*AL$16))-((($C40*AL$15)-($D40*$J$46))*AL$43)</f>
        <v>#VALUE!</v>
      </c>
      <c r="AM40" s="2" t="e">
        <f>(AL40-(((AM$13)-(IF((($C40*AM$15)-($D40*$J$45))&lt;0,0,(($C40*AM$15)-($D40*$J$45)))+(($B$11-$C40)*AM$15)))*AM$16))-((($C40*AM$15)-($D40*$J$46))*AM$43)</f>
        <v>#VALUE!</v>
      </c>
      <c r="AN40" s="2" t="e">
        <f>(AM40-(((AN$13)-(IF((($C40*AN$15)-($D40*$J$45))&lt;0,0,(($C40*AN$15)-($D40*$J$45)))+(($B$11-$C40)*AN$15)))*AN$16))-((($C40*AN$15)-($D40*$J$46))*AN$43)</f>
        <v>#VALUE!</v>
      </c>
      <c r="AO40" s="2" t="e">
        <f>(AN40-(((AO$13)-(IF((($C40*AO$15)-($D40*$J$45))&lt;0,0,(($C40*AO$15)-($D40*$J$45)))+(($B$11-$C40)*AO$15)))*AO$16))-((($C40*AO$15)-($D40*$J$46))*AO$43)</f>
        <v>#VALUE!</v>
      </c>
      <c r="AP40" s="2" t="e">
        <f>(AO40-(((AP$13)-(IF((($C40*AP$15)-($D40*$J$45))&lt;0,0,(($C40*AP$15)-($D40*$J$45)))+(($B$11-$C40)*AP$15)))*AP$16))-((($C40*AP$15)-($D40*$J$46))*AP$43)</f>
        <v>#VALUE!</v>
      </c>
      <c r="AQ40" s="2" t="e">
        <f>(AP40-(((AQ$13)-(IF((($C40*AQ$15)-($D40*$J$45))&lt;0,0,(($C40*AQ$15)-($D40*$J$45)))+(($B$11-$C40)*AQ$15)))*AQ$16))-((($C40*AQ$15)-($D40*$J$46))*AQ$43)</f>
        <v>#VALUE!</v>
      </c>
      <c r="AR40" s="2" t="e">
        <f>(AQ40-(((AR$13)-(IF((($C40*AR$15)-($D40*$J$45))&lt;0,0,(($C40*AR$15)-($D40*$J$45)))+(($B$11-$C40)*AR$15)))*AR$16))-((($C40*AR$15)-($D40*$J$46))*AR$43)</f>
        <v>#VALUE!</v>
      </c>
      <c r="AS40" s="2" t="e">
        <f>(AR40-(((AS$13)-(IF((($C40*AS$15)-($D40*$J$45))&lt;0,0,(($C40*AS$15)-($D40*$J$45)))+(($B$11-$C40)*AS$15)))*AS$16))-((($C40*AS$15)-($D40*$J$46))*AS$43)</f>
        <v>#VALUE!</v>
      </c>
      <c r="AT40" s="2" t="e">
        <f>(AS40-(((AT$13)-(IF((($C40*AT$15)-($D40*$J$45))&lt;0,0,(($C40*AT$15)-($D40*$J$45)))+(($B$11-$C40)*AT$15)))*AT$16))-((($C40*AT$15)-($D40*$J$46))*AT$43)</f>
        <v>#VALUE!</v>
      </c>
      <c r="AU40" s="2" t="e">
        <f>(AT40-(((AU$13)-(IF((($C40*AU$15)-($D40*$J$45))&lt;0,0,(($C40*AU$15)-($D40*$J$45)))+(($B$11-$C40)*AU$15)))*AU$16))-((($C40*AU$15)-($D40*$J$46))*AU$43)</f>
        <v>#VALUE!</v>
      </c>
      <c r="AV40" s="2" t="e">
        <f>(AU40-(((AV$13)-(IF((($C40*AV$15)-($D40*$J$45))&lt;0,0,(($C40*AV$15)-($D40*$J$45)))+(($B$11-$C40)*AV$15)))*AV$16))-((($C40*AV$15)-($D40*$J$46))*AV$43)</f>
        <v>#VALUE!</v>
      </c>
      <c r="AW40" s="2" t="e">
        <f>(AV40-(((AW$13)-(IF((($C40*AW$15)-($D40*$J$45))&lt;0,0,(($C40*AW$15)-($D40*$J$45)))+(($B$11-$C40)*AW$15)))*AW$16))-((($C40*AW$15)-($D40*$J$46))*AW$43)</f>
        <v>#VALUE!</v>
      </c>
      <c r="AX40" s="2" t="e">
        <f>(AW40-(((AX$13)-(IF((($C40*AX$15)-($D40*$J$45))&lt;0,0,(($C40*AX$15)-($D40*$J$45)))+(($B$11-$C40)*AX$15)))*AX$16))-((($C40*AX$15)-($D40*$J$46))*AX$43)</f>
        <v>#VALUE!</v>
      </c>
      <c r="AY40" s="2" t="e">
        <f>(AX40-(((AY$13)-(IF((($C40*AY$15)-($D40*$J$45))&lt;0,0,(($C40*AY$15)-($D40*$J$45)))+(($B$11-$C40)*AY$15)))*AY$16))-((($C40*AY$15)-($D40*$J$46))*AY$43)</f>
        <v>#VALUE!</v>
      </c>
      <c r="AZ40" s="2" t="e">
        <f>(AY40-(((AZ$13)-(IF((($C40*AZ$15)-($D40*$J$45))&lt;0,0,(($C40*AZ$15)-($D40*$J$45)))+(($B$11-$C40)*AZ$15)))*AZ$16))-((($C40*AZ$15)-($D40*$J$46))*AZ$43)</f>
        <v>#VALUE!</v>
      </c>
      <c r="BA40" s="2" t="e">
        <f>(AZ40-(((BA$13)-(IF((($C40*BA$15)-($D40*$J$45))&lt;0,0,(($C40*BA$15)-($D40*$J$45)))+(($B$11-$C40)*BA$15)))*BA$16))-((($C40*BA$15)-($D40*$J$46))*BA$43)</f>
        <v>#VALUE!</v>
      </c>
      <c r="BB40" s="2" t="e">
        <f>(BA40-(((BB$13)-(IF((($C40*BB$15)-($D40*$J$45))&lt;0,0,(($C40*BB$15)-($D40*$J$45)))+(($B$11-$C40)*BB$15)))*BB$16))-((($C40*BB$15)-($D40*$J$46))*BB$43)</f>
        <v>#VALUE!</v>
      </c>
      <c r="BC40" s="2" t="e">
        <f>(BB40-(((BC$13)-(IF((($C40*BC$15)-($D40*$J$45))&lt;0,0,(($C40*BC$15)-($D40*$J$45)))+(($B$11-$C40)*BC$15)))*BC$16))-((($C40*BC$15)-($D40*$J$46))*BC$43)</f>
        <v>#VALUE!</v>
      </c>
      <c r="BD40" s="2" t="e">
        <f>(BC40-(((BD$13)-(IF((($C40*BD$15)-($D40*$J$45))&lt;0,0,(($C40*BD$15)-($D40*$J$45)))+(($B$11-$C40)*BD$15)))*BD$16))-((($C40*BD$15)-($D40*$J$46))*BD$43)</f>
        <v>#VALUE!</v>
      </c>
      <c r="BE40" s="2" t="e">
        <f>(BD40-(((BE$13)-(IF((($C40*BE$15)-($D40*$J$45))&lt;0,0,(($C40*BE$15)-($D40*$J$45)))+(($B$11-$C40)*BE$15)))*BE$16))-((($C40*BE$15)-($D40*$J$46))*BE$43)</f>
        <v>#VALUE!</v>
      </c>
      <c r="BF40" s="2" t="e">
        <f>(BE40-(((BF$13)-(IF((($C40*BF$15)-($D40*$J$45))&lt;0,0,(($C40*BF$15)-($D40*$J$45)))+(($B$11-$C40)*BF$15)))*BF$16))-((($C40*BF$15)-($D40*$J$46))*BF$43)</f>
        <v>#VALUE!</v>
      </c>
      <c r="BG40" s="2" t="e">
        <f>(BF40-(((BG$13)-(IF((($C40*BG$15)-($D40*$J$45))&lt;0,0,(($C40*BG$15)-($D40*$J$45)))+(($B$11-$C40)*BG$15)))*BG$16))-((($C40*BG$15)-($D40*$J$46))*BG$43)</f>
        <v>#VALUE!</v>
      </c>
      <c r="BH40" s="2" t="e">
        <f>(BG40-(((BH$13)-(IF((($C40*BH$15)-($D40*$J$45))&lt;0,0,(($C40*BH$15)-($D40*$J$45)))+(($B$11-$C40)*BH$15)))*BH$16))-((($C40*BH$15)-($D40*$J$46))*BH$43)</f>
        <v>#VALUE!</v>
      </c>
      <c r="BI40" s="2" t="e">
        <f>(BH40-(((BI$13)-(IF((($C40*BI$15)-($D40*$J$45))&lt;0,0,(($C40*BI$15)-($D40*$J$45)))+(($B$11-$C40)*BI$15)))*BI$16))-((($C40*BI$15)-($D40*$J$46))*BI$43)</f>
        <v>#VALUE!</v>
      </c>
      <c r="BJ40" s="2" t="e">
        <f>(BI40-(((BJ$13)-(IF((($C40*BJ$15)-($D40*$J$45))&lt;0,0,(($C40*BJ$15)-($D40*$J$45)))+(($B$11-$C40)*BJ$15)))*BJ$16))-((($C40*BJ$15)-($D40*$J$46))*BJ$43)</f>
        <v>#VALUE!</v>
      </c>
      <c r="BK40" s="2" t="e">
        <f>(BJ40-(((BK$13)-(IF((($C40*BK$15)-($D40*$J$45))&lt;0,0,(($C40*BK$15)-($D40*$J$45)))+(($B$11-$C40)*BK$15)))*BK$16))-((($C40*BK$15)-($D40*$J$46))*BK$43)</f>
        <v>#VALUE!</v>
      </c>
      <c r="BL40" s="2" t="e">
        <f>(BK40-(((BL$13)-(IF((($C40*BL$15)-($D40*$J$45))&lt;0,0,(($C40*BL$15)-($D40*$J$45)))+(($B$11-$C40)*BL$15)))*BL$16))-((($C40*BL$15)-($D40*$J$46))*BL$43)</f>
        <v>#VALUE!</v>
      </c>
      <c r="BM40" s="2" t="e">
        <f>(BL40-(((BM$13)-(IF((($C40*BM$15)-($D40*$J$45))&lt;0,0,(($C40*BM$15)-($D40*$J$45)))+(($B$11-$C40)*BM$15)))*BM$16))-((($C40*BM$15)-($D40*$J$46))*BM$43)</f>
        <v>#VALUE!</v>
      </c>
      <c r="BN40" s="2" t="e">
        <f>(BM40-(((BN$13)-(IF((($C40*BN$15)-($D40*$J$45))&lt;0,0,(($C40*BN$15)-($D40*$J$45)))+(($B$11-$C40)*BN$15)))*BN$16))-((($C40*BN$15)-($D40*$J$46))*BN$43)</f>
        <v>#VALUE!</v>
      </c>
      <c r="BO40" s="2" t="e">
        <f>(BN40-(((BO$13)-(IF((($C40*BO$15)-($D40*$J$45))&lt;0,0,(($C40*BO$15)-($D40*$J$45)))+(($B$11-$C40)*BO$15)))*BO$16))-((($C40*BO$15)-($D40*$J$46))*BO$43)</f>
        <v>#VALUE!</v>
      </c>
      <c r="BP40" s="2" t="e">
        <f>(BO40-(((BP$13)-(IF((($C40*BP$15)-($D40*$J$45))&lt;0,0,(($C40*BP$15)-($D40*$J$45)))+(($B$11-$C40)*BP$15)))*BP$16))-((($C40*BP$15)-($D40*$J$46))*BP$43)</f>
        <v>#VALUE!</v>
      </c>
    </row>
    <row r="41" spans="1:68" x14ac:dyDescent="0.25">
      <c r="B41" s="7"/>
      <c r="C41" s="7"/>
      <c r="D41" s="7"/>
      <c r="F41" s="2"/>
      <c r="G41" s="2"/>
      <c r="H41" s="2"/>
      <c r="I41" s="2"/>
      <c r="J41" s="2"/>
      <c r="K41" s="2"/>
      <c r="L41" s="2"/>
      <c r="M41" s="2"/>
      <c r="N41" s="2"/>
      <c r="O41" s="2"/>
      <c r="P41" s="2"/>
      <c r="Q41" s="2"/>
      <c r="R41" s="2"/>
      <c r="S41" s="2"/>
      <c r="T41" s="2"/>
      <c r="U41" s="2"/>
      <c r="V41" s="2"/>
      <c r="W41" s="2"/>
      <c r="X41" s="2"/>
      <c r="Y41" s="2"/>
      <c r="Z41" s="2"/>
      <c r="AA41" s="2"/>
      <c r="AB41" s="2"/>
      <c r="AC41" s="2"/>
      <c r="AD41" s="2"/>
      <c r="AE41" s="2"/>
      <c r="AF41" s="2"/>
      <c r="AG41" s="2"/>
      <c r="AH41" s="2"/>
      <c r="AI41" s="2"/>
      <c r="AJ41" s="2"/>
      <c r="AK41" s="2"/>
      <c r="AL41" s="2"/>
      <c r="AM41" s="2"/>
      <c r="AN41" s="2"/>
      <c r="AO41" s="2"/>
      <c r="AP41" s="2"/>
      <c r="AQ41" s="2"/>
      <c r="AR41" s="2"/>
      <c r="AS41" s="2"/>
      <c r="AT41" s="2"/>
      <c r="AU41" s="2"/>
      <c r="AV41" s="2"/>
      <c r="AW41" s="2"/>
      <c r="AX41" s="2"/>
      <c r="AY41" s="2"/>
      <c r="AZ41" s="2"/>
      <c r="BA41" s="2"/>
      <c r="BB41" s="2"/>
      <c r="BC41" s="2"/>
      <c r="BD41" s="2"/>
      <c r="BE41" s="2"/>
      <c r="BF41" s="2"/>
      <c r="BG41" s="2"/>
      <c r="BH41" s="2"/>
      <c r="BI41" s="2"/>
      <c r="BJ41" s="2"/>
      <c r="BK41" s="2"/>
      <c r="BL41" s="2"/>
      <c r="BM41" s="2"/>
      <c r="BN41" s="2"/>
      <c r="BO41" s="2"/>
      <c r="BP41" s="2"/>
    </row>
    <row r="42" spans="1:68" x14ac:dyDescent="0.25">
      <c r="A42" t="s">
        <v>82</v>
      </c>
      <c r="B42" s="74" t="s">
        <v>81</v>
      </c>
      <c r="C42" s="74"/>
      <c r="D42" s="74"/>
      <c r="E42" s="74"/>
      <c r="F42" s="11">
        <f>Données!D41</f>
        <v>8.2000000000000003E-2</v>
      </c>
      <c r="G42" s="10">
        <f t="shared" ref="G42:P42" si="20">F42</f>
        <v>8.2000000000000003E-2</v>
      </c>
      <c r="H42" s="10">
        <f t="shared" si="20"/>
        <v>8.2000000000000003E-2</v>
      </c>
      <c r="I42" s="10">
        <f t="shared" si="20"/>
        <v>8.2000000000000003E-2</v>
      </c>
      <c r="J42" s="10">
        <f t="shared" si="20"/>
        <v>8.2000000000000003E-2</v>
      </c>
      <c r="K42" s="10">
        <f t="shared" si="20"/>
        <v>8.2000000000000003E-2</v>
      </c>
      <c r="L42" s="10">
        <f t="shared" si="20"/>
        <v>8.2000000000000003E-2</v>
      </c>
      <c r="M42" s="10">
        <f t="shared" si="20"/>
        <v>8.2000000000000003E-2</v>
      </c>
      <c r="N42" s="10">
        <f t="shared" si="20"/>
        <v>8.2000000000000003E-2</v>
      </c>
      <c r="O42" s="10">
        <f t="shared" si="20"/>
        <v>8.2000000000000003E-2</v>
      </c>
      <c r="P42" s="10">
        <f t="shared" si="20"/>
        <v>8.2000000000000003E-2</v>
      </c>
      <c r="Q42" s="9">
        <v>5.3999999999999999E-2</v>
      </c>
      <c r="R42" s="9">
        <v>5.3999999999999999E-2</v>
      </c>
      <c r="S42" s="9">
        <v>5.3999999999999999E-2</v>
      </c>
      <c r="T42" s="9">
        <v>5.3999999999999999E-2</v>
      </c>
      <c r="U42" s="9">
        <v>5.3999999999999999E-2</v>
      </c>
      <c r="V42" s="2"/>
      <c r="W42" s="2"/>
      <c r="X42" s="2"/>
      <c r="Y42" s="2"/>
      <c r="Z42" s="2"/>
      <c r="AA42" s="2"/>
      <c r="AB42" s="2"/>
      <c r="AC42" s="2"/>
      <c r="AD42" s="2"/>
      <c r="AE42" s="2"/>
      <c r="AF42" s="2"/>
      <c r="AG42" s="2"/>
      <c r="AH42" s="2"/>
      <c r="AI42" s="2"/>
      <c r="AJ42" s="2"/>
      <c r="AK42" s="2"/>
      <c r="AL42" s="2"/>
      <c r="AM42" s="2"/>
      <c r="AN42" s="2"/>
      <c r="AO42" s="2"/>
      <c r="AP42" s="2"/>
      <c r="AQ42" s="2"/>
      <c r="AR42" s="2"/>
      <c r="AS42" s="2"/>
      <c r="AT42" s="2"/>
      <c r="AU42" s="2"/>
      <c r="AV42" s="2"/>
      <c r="AW42" s="2"/>
      <c r="AX42" s="2"/>
      <c r="AY42" s="2"/>
      <c r="AZ42" s="2"/>
      <c r="BA42" s="2"/>
      <c r="BB42" s="2"/>
      <c r="BC42" s="2"/>
      <c r="BD42" s="2"/>
      <c r="BE42" s="2"/>
      <c r="BF42" s="2"/>
      <c r="BG42" s="2"/>
      <c r="BH42" s="2"/>
      <c r="BI42" s="2"/>
      <c r="BJ42" s="2"/>
      <c r="BK42" s="2"/>
      <c r="BL42" s="2"/>
      <c r="BM42" s="2"/>
      <c r="BN42" s="2"/>
      <c r="BO42" s="2"/>
      <c r="BP42" s="2"/>
    </row>
    <row r="43" spans="1:68" x14ac:dyDescent="0.25">
      <c r="A43" t="s">
        <v>80</v>
      </c>
      <c r="B43" s="75" t="s">
        <v>79</v>
      </c>
      <c r="C43" s="75"/>
      <c r="D43" s="75"/>
      <c r="E43" s="75"/>
      <c r="F43" s="1">
        <f>Données!D42</f>
        <v>0.12</v>
      </c>
      <c r="G43" s="8">
        <f t="shared" ref="G43:Z43" si="21">F43+(F43*$F44)</f>
        <v>0.12</v>
      </c>
      <c r="H43" s="8">
        <f t="shared" si="21"/>
        <v>0.12</v>
      </c>
      <c r="I43" s="8">
        <f t="shared" si="21"/>
        <v>0.12</v>
      </c>
      <c r="J43" s="8">
        <f t="shared" si="21"/>
        <v>0.12</v>
      </c>
      <c r="K43" s="8">
        <f t="shared" si="21"/>
        <v>0.12</v>
      </c>
      <c r="L43" s="8">
        <f t="shared" si="21"/>
        <v>0.12</v>
      </c>
      <c r="M43" s="8">
        <f t="shared" si="21"/>
        <v>0.12</v>
      </c>
      <c r="N43" s="8">
        <f t="shared" si="21"/>
        <v>0.12</v>
      </c>
      <c r="O43" s="8">
        <f t="shared" si="21"/>
        <v>0.12</v>
      </c>
      <c r="P43" s="8">
        <f t="shared" si="21"/>
        <v>0.12</v>
      </c>
      <c r="Q43" s="8">
        <f t="shared" si="21"/>
        <v>0.12</v>
      </c>
      <c r="R43" s="8">
        <f t="shared" si="21"/>
        <v>0.12</v>
      </c>
      <c r="S43" s="8">
        <f t="shared" si="21"/>
        <v>0.12</v>
      </c>
      <c r="T43" s="8">
        <f t="shared" si="21"/>
        <v>0.12</v>
      </c>
      <c r="U43" s="8">
        <f t="shared" si="21"/>
        <v>0.12</v>
      </c>
      <c r="V43" s="8">
        <f t="shared" si="21"/>
        <v>0.12</v>
      </c>
      <c r="W43" s="8">
        <f t="shared" si="21"/>
        <v>0.12</v>
      </c>
      <c r="X43" s="8">
        <f t="shared" si="21"/>
        <v>0.12</v>
      </c>
      <c r="Y43" s="8">
        <f t="shared" si="21"/>
        <v>0.12</v>
      </c>
      <c r="Z43" s="8">
        <f t="shared" si="21"/>
        <v>0.12</v>
      </c>
    </row>
    <row r="44" spans="1:68" x14ac:dyDescent="0.25">
      <c r="A44" t="s">
        <v>78</v>
      </c>
      <c r="B44" s="75"/>
      <c r="C44" s="75"/>
      <c r="D44" s="75"/>
      <c r="E44" s="75"/>
      <c r="F44" s="1">
        <f>Données!D43</f>
        <v>0</v>
      </c>
    </row>
    <row r="45" spans="1:68" x14ac:dyDescent="0.25">
      <c r="F45" s="7"/>
      <c r="H45" t="s">
        <v>75</v>
      </c>
      <c r="J45" s="1">
        <f>Données!H42</f>
        <v>0.3</v>
      </c>
    </row>
    <row r="46" spans="1:68" x14ac:dyDescent="0.25">
      <c r="H46" t="s">
        <v>73</v>
      </c>
      <c r="J46" s="1">
        <f>Données!H43</f>
        <v>0.7</v>
      </c>
    </row>
    <row r="47" spans="1:68" x14ac:dyDescent="0.25">
      <c r="J47" s="7"/>
    </row>
    <row r="48" spans="1:68" x14ac:dyDescent="0.25">
      <c r="A48" s="5"/>
      <c r="B48" s="5"/>
      <c r="C48" s="5"/>
      <c r="D48" s="5"/>
      <c r="E48" s="5"/>
      <c r="F48" s="5"/>
      <c r="G48" s="5"/>
      <c r="H48" s="5"/>
      <c r="I48" s="5"/>
      <c r="J48" s="5"/>
      <c r="K48" s="5"/>
      <c r="L48" s="5"/>
      <c r="M48" s="5"/>
      <c r="N48" s="5"/>
      <c r="O48" s="5"/>
      <c r="P48" s="5"/>
      <c r="Q48" s="5"/>
      <c r="R48" s="5"/>
      <c r="S48" s="5"/>
      <c r="T48" s="5"/>
      <c r="U48" s="5"/>
      <c r="V48" s="5"/>
      <c r="W48" s="5"/>
      <c r="X48" s="5"/>
      <c r="Y48" s="5"/>
      <c r="Z48" s="5"/>
      <c r="AA48" s="5"/>
      <c r="AB48" s="5"/>
      <c r="AC48" s="5"/>
      <c r="AD48" s="5"/>
      <c r="AE48" s="5"/>
      <c r="AF48" s="5"/>
      <c r="AG48" s="5"/>
      <c r="AH48" s="5"/>
      <c r="AI48" s="5"/>
      <c r="AJ48" s="5"/>
      <c r="AK48" s="5"/>
      <c r="AL48" s="5"/>
      <c r="AM48" s="5"/>
      <c r="AN48" s="5"/>
      <c r="AO48" s="5"/>
      <c r="AP48" s="5"/>
      <c r="AQ48" s="5"/>
      <c r="AR48" s="5"/>
      <c r="AS48" s="5"/>
      <c r="AT48" s="5"/>
      <c r="AU48" s="5"/>
      <c r="AV48" s="5"/>
      <c r="AW48" s="5"/>
      <c r="AX48" s="5"/>
      <c r="AY48" s="5"/>
      <c r="AZ48" s="5"/>
      <c r="BA48" s="5"/>
      <c r="BB48" s="5"/>
      <c r="BC48" s="5"/>
      <c r="BD48" s="5"/>
      <c r="BE48" s="5"/>
      <c r="BF48" s="5"/>
      <c r="BG48" s="5"/>
      <c r="BH48" s="5"/>
      <c r="BI48" s="5"/>
      <c r="BJ48" s="5"/>
      <c r="BK48" s="5"/>
      <c r="BL48" s="5"/>
      <c r="BM48" s="5"/>
      <c r="BN48" s="5"/>
      <c r="BO48" s="5"/>
      <c r="BP48" s="5"/>
    </row>
    <row r="49" spans="1:68" ht="21" x14ac:dyDescent="0.35">
      <c r="A49" s="73" t="s">
        <v>77</v>
      </c>
      <c r="B49" s="73"/>
      <c r="C49" s="73"/>
      <c r="D49" s="73"/>
      <c r="E49" s="73"/>
      <c r="F49" s="73"/>
      <c r="G49" s="73"/>
      <c r="H49" s="73"/>
      <c r="I49" s="73"/>
      <c r="J49" s="73"/>
      <c r="K49" s="73"/>
      <c r="L49" s="73"/>
      <c r="M49" s="73"/>
      <c r="N49" s="73"/>
      <c r="O49" s="73"/>
      <c r="P49" s="73"/>
      <c r="Q49" s="73"/>
      <c r="R49" s="73"/>
      <c r="S49" s="73"/>
      <c r="T49" s="73"/>
      <c r="U49" s="73"/>
      <c r="V49" s="73"/>
    </row>
    <row r="50" spans="1:68" x14ac:dyDescent="0.25">
      <c r="A50" t="s">
        <v>71</v>
      </c>
      <c r="B50" t="s">
        <v>69</v>
      </c>
      <c r="C50" t="s">
        <v>68</v>
      </c>
      <c r="D50" t="s">
        <v>67</v>
      </c>
      <c r="E50" t="s">
        <v>66</v>
      </c>
      <c r="F50" t="s">
        <v>65</v>
      </c>
      <c r="G50" t="s">
        <v>64</v>
      </c>
      <c r="H50" t="s">
        <v>63</v>
      </c>
      <c r="I50" t="s">
        <v>62</v>
      </c>
      <c r="J50" t="s">
        <v>61</v>
      </c>
      <c r="K50" t="s">
        <v>60</v>
      </c>
      <c r="L50" t="s">
        <v>59</v>
      </c>
      <c r="M50" t="s">
        <v>58</v>
      </c>
      <c r="N50" t="s">
        <v>57</v>
      </c>
      <c r="O50" t="s">
        <v>56</v>
      </c>
      <c r="P50" t="s">
        <v>55</v>
      </c>
      <c r="Q50" t="s">
        <v>54</v>
      </c>
      <c r="R50" t="s">
        <v>53</v>
      </c>
      <c r="S50" t="s">
        <v>52</v>
      </c>
      <c r="T50" t="s">
        <v>51</v>
      </c>
      <c r="U50" t="s">
        <v>50</v>
      </c>
      <c r="V50" t="s">
        <v>49</v>
      </c>
      <c r="W50" t="s">
        <v>48</v>
      </c>
      <c r="X50" t="s">
        <v>47</v>
      </c>
      <c r="Y50" t="s">
        <v>46</v>
      </c>
      <c r="Z50" t="s">
        <v>45</v>
      </c>
      <c r="AA50" t="s">
        <v>44</v>
      </c>
      <c r="AB50" t="s">
        <v>43</v>
      </c>
      <c r="AC50" t="s">
        <v>42</v>
      </c>
      <c r="AD50" t="s">
        <v>41</v>
      </c>
      <c r="AE50" t="s">
        <v>40</v>
      </c>
      <c r="AF50" t="s">
        <v>39</v>
      </c>
      <c r="AG50" t="s">
        <v>38</v>
      </c>
      <c r="AH50" t="s">
        <v>37</v>
      </c>
      <c r="AI50" t="s">
        <v>36</v>
      </c>
      <c r="AJ50" t="s">
        <v>35</v>
      </c>
      <c r="AK50" t="s">
        <v>34</v>
      </c>
      <c r="AL50" t="s">
        <v>33</v>
      </c>
      <c r="AM50" t="s">
        <v>32</v>
      </c>
      <c r="AN50" t="s">
        <v>31</v>
      </c>
      <c r="AO50" t="s">
        <v>30</v>
      </c>
      <c r="AP50" t="s">
        <v>29</v>
      </c>
      <c r="AQ50" t="s">
        <v>28</v>
      </c>
      <c r="AR50" t="s">
        <v>27</v>
      </c>
      <c r="AS50" t="s">
        <v>26</v>
      </c>
      <c r="AT50" t="s">
        <v>25</v>
      </c>
      <c r="AU50" t="s">
        <v>24</v>
      </c>
      <c r="AV50" t="s">
        <v>23</v>
      </c>
      <c r="AW50" t="s">
        <v>22</v>
      </c>
      <c r="AX50" t="s">
        <v>21</v>
      </c>
      <c r="AY50" t="s">
        <v>20</v>
      </c>
      <c r="AZ50" t="s">
        <v>19</v>
      </c>
      <c r="BA50" t="s">
        <v>18</v>
      </c>
      <c r="BB50" t="s">
        <v>17</v>
      </c>
      <c r="BC50" t="s">
        <v>16</v>
      </c>
      <c r="BD50" t="s">
        <v>15</v>
      </c>
      <c r="BE50" t="s">
        <v>14</v>
      </c>
      <c r="BF50" t="s">
        <v>13</v>
      </c>
      <c r="BG50" t="s">
        <v>12</v>
      </c>
      <c r="BH50" t="s">
        <v>11</v>
      </c>
      <c r="BI50" t="s">
        <v>10</v>
      </c>
      <c r="BJ50" t="s">
        <v>9</v>
      </c>
      <c r="BK50" t="s">
        <v>8</v>
      </c>
      <c r="BL50" t="s">
        <v>7</v>
      </c>
      <c r="BM50" t="s">
        <v>6</v>
      </c>
      <c r="BN50" t="s">
        <v>5</v>
      </c>
      <c r="BO50" t="s">
        <v>4</v>
      </c>
      <c r="BP50" t="s">
        <v>3</v>
      </c>
    </row>
    <row r="51" spans="1:68" x14ac:dyDescent="0.25">
      <c r="A51" t="str">
        <f>IF(Tableau2810[[#Headers],[Techno Eolien]]=Données!B11,Données!C11,X)</f>
        <v>Arbre à vent</v>
      </c>
      <c r="B51" s="6">
        <f>INDEX(IF(Tableau28[[#Headers],[Techno Eolien]]=Données!B11,Tableau8[Coûts unitaires],),MATCH(Données!C11,Tableau8[Nom de la techno],0))</f>
        <v>29500</v>
      </c>
      <c r="C51" s="6">
        <f>INDEX(IF(Tableau28[[#Headers],[Techno Eolien]]=Données!B11,Tableau8[Jours / an],),MATCH(Données!C11,Tableau8[Nom de la techno],0))</f>
        <v>280</v>
      </c>
      <c r="D51" s="6">
        <f>INDEX(IF(Tableau28[[#Headers],[Techno Eolien]]=Données!B11,Tableau8[Production],),MATCH(Données!C11,Tableau8[Nom de la techno],0))</f>
        <v>1320</v>
      </c>
      <c r="E51">
        <f>Tableau2810[[#This Row],[Cout unitaire]]</f>
        <v>29500</v>
      </c>
      <c r="F51" s="2">
        <f>(E51-(((F$13)-(IF((($C51*F$15)-($D51*$J$69))&lt;0,0,(($C3*F$15)-($D51*$J$69)))+(($B$11-$C3)*F$15)))*F$16))-((($C51*F$15)-($D51*$J$70))*F$42)</f>
        <v>28988.974410958905</v>
      </c>
      <c r="G51" s="2">
        <f>(F51-(((G$13)-(IF((($C51*G$15)-($D51*$J$69))&lt;0,0,(($C3*G$15)-($D51*$J$69)))+(($B$11-$C3)*G$15)))*G$16))-((($C51*G$15)-($D51*$J$70))*G$42)</f>
        <v>28462.798159780821</v>
      </c>
      <c r="H51" s="2">
        <f>(G51-(((H$13)-(IF((($C51*H$15)-($D51*$J$69))&lt;0,0,(($C3*H$15)-($D51*$J$69)))+(($B$11-$C3)*H$15)))*H$16))-((($C51*H$15)-($D51*$J$70))*H$42)</f>
        <v>27921.028557294463</v>
      </c>
      <c r="I51" s="2">
        <f>(H51-(((I$13)-(IF((($C51*I$15)-($D51*$J$69))&lt;0,0,(($C3*I$15)-($D51*$J$69)))+(($B$11-$C3)*I$15)))*I$16))-((($C51*I$15)-($D51*$J$70))*I$42)</f>
        <v>27363.209126857233</v>
      </c>
      <c r="J51" s="2">
        <f>(I51-(((J$13)-(IF((($C51*J$15)-($D51*$J$69))&lt;0,0,(($C3*J$15)-($D51*$J$69)))+(($B$11-$C3)*J$15)))*J$16))-((($C51*J$15)-($D51*$J$70))*J$42)</f>
        <v>26788.869146938661</v>
      </c>
      <c r="K51" s="2">
        <f>(J51-(((K$13)-(IF((($C51*K$15)-($D51*$J$69))&lt;0,0,(($C3*K$15)-($D51*$J$69)))+(($B$11-$C3)*K$15)))*K$16))-((($C51*K$15)-($D51*$J$70))*K$42)</f>
        <v>26197.523177665164</v>
      </c>
      <c r="L51" s="2">
        <f>(K51-(((L$13)-(IF((($C51*L$15)-($D51*$J$69))&lt;0,0,(($C3*L$15)-($D51*$J$69)))+(($B$11-$C3)*L$15)))*L$16))-((($C51*L$15)-($D51*$J$70))*L$42)</f>
        <v>25588.670570738745</v>
      </c>
      <c r="M51" s="2">
        <f>(L51-(((M$13)-(IF((($C51*M$15)-($D51*$J$69))&lt;0,0,(($C3*M$15)-($D51*$J$69)))+(($B$11-$C3)*M$15)))*M$16))-((($C51*M$15)-($D51*$J$70))*M$42)</f>
        <v>24961.794962120122</v>
      </c>
      <c r="N51" s="2">
        <f>(M51-(((N$13)-(IF((($C51*N$15)-($D51*$J$69))&lt;0,0,(($C3*N$15)-($D51*$J$69)))+(($B$11-$C3)*N$15)))*N$16))-((($C51*N$15)-($D51*$J$70))*N$42)</f>
        <v>24316.363746843643</v>
      </c>
      <c r="O51" s="2">
        <f>(N51-(((O$13)-(IF((($C51*O$15)-($D51*$J$69))&lt;0,0,(($C3*O$15)-($D51*$J$69)))+(($B$11-$C3)*O$15)))*O$16))-((($C51*O$15)-($D51*$J$70))*O$42)</f>
        <v>23651.827535307475</v>
      </c>
      <c r="P51" s="2">
        <f>(O51-(((P$13)-(IF((($C51*P$15)-($D51*$J$69))&lt;0,0,(($C3*P$15)-($D51*$J$69)))+(($B$11-$C3)*P$15)))*P$16))-((($C51*P$15)-($D51*$J$70))*P$42)</f>
        <v>22967.619590357666</v>
      </c>
      <c r="Q51" s="2">
        <f>(P51-(((Q$13)-(IF((($C51*Q$15)-($D51*$J$69))&lt;0,0,(($C3*Q$15)-($D51*$J$69)))+(($B$11-$C3)*Q$15)))*Q$16))-((($C51*Q$15)-($D51*$J$70))*Q$42)</f>
        <v>22438.756806816433</v>
      </c>
      <c r="R51" s="2">
        <f>(Q51-(((R$13)-(IF((($C51*R$15)-($D51*$J$69))&lt;0,0,(($C3*R$15)-($D51*$J$69)))+(($B$11-$C3)*R$15)))*R$16))-((($C51*R$15)-($D51*$J$70))*R$42)</f>
        <v>21893.559322429155</v>
      </c>
      <c r="S51" s="2">
        <f>(R51-(((S$13)-(IF((($C51*S$15)-($D51*$J$69))&lt;0,0,(($C3*S$15)-($D51*$J$69)))+(($B$11-$C3)*S$15)))*S$16))-((($C51*S$15)-($D51*$J$70))*S$42)</f>
        <v>21331.513374693885</v>
      </c>
      <c r="T51" s="2">
        <f>(S51-(((T$13)-(IF((($C51*T$15)-($D51*$J$69))&lt;0,0,(($C3*T$15)-($D51*$J$69)))+(($B$11-$C3)*T$15)))*T$16))-((($C51*T$15)-($D51*$J$70))*T$42)</f>
        <v>20752.088001621367</v>
      </c>
      <c r="U51" s="2">
        <f>(T51-(((U$13)-(IF((($C51*U$15)-($D51*$J$69))&lt;0,0,(($C3*U$15)-($D51*$J$69)))+(($B$11-$C3)*U$15)))*U$16))-((($C51*U$15)-($D51*$J$70))*U$42)</f>
        <v>20154.734434179838</v>
      </c>
      <c r="V51" s="2">
        <f>(U51-(((V$13)-(IF((($C51*V$15)-($D51*$J$69))&lt;0,0,(($C3*V$15)-($D51*$J$69)))+(($B$11-$C3)*V$15)))*V$16))-((($C51*V$15)-($D51*$J$70))*V$42)</f>
        <v>19923.323855307754</v>
      </c>
      <c r="W51" s="2">
        <f>(V51-(((W$13)-(IF((($C51*W$15)-($D51*$J$69))&lt;0,0,(($C3*W$15)-($D51*$J$69)))+(($B$11-$C3)*W$15)))*W$16))-((($C51*W$15)-($D51*$J$70))*W$42)</f>
        <v>19682.656853280783</v>
      </c>
      <c r="X51" s="2">
        <f>(W51-(((X$13)-(IF((($C51*X$15)-($D51*$J$69))&lt;0,0,(($C3*X$15)-($D51*$J$69)))+(($B$11-$C3)*X$15)))*X$16))-((($C51*X$15)-($D51*$J$70))*X$42)</f>
        <v>19432.363171172736</v>
      </c>
      <c r="Y51" s="2">
        <f>(X51-(((Y$13)-(IF((($C51*Y$15)-($D51*$J$69))&lt;0,0,(($C3*Y$15)-($D51*$J$69)))+(($B$11-$C3)*Y$15)))*Y$16))-((($C51*Y$15)-($D51*$J$70))*Y$42)</f>
        <v>19172.057741780365</v>
      </c>
      <c r="Z51" s="2">
        <f>(Y51-(((Z$13)-(IF((($C51*Z$15)-($D51*$J$69))&lt;0,0,(($C3*Z$15)-($D51*$J$69)))+(($B$11-$C3)*Z$15)))*Z$16))-((($C51*Z$15)-($D51*$J$70))*Z$42)</f>
        <v>18901.340095212301</v>
      </c>
      <c r="AA51" s="2">
        <f>(Z51-(((AA$13)-(IF((($C51*AA$15)-($D51*$J$69))&lt;0,0,(($C3*AA$15)-($D51*$J$69)))+(($B$11-$C3)*AA$15)))*AA$16))-((($C51*AA$15)-($D51*$J$70))*AA$42)</f>
        <v>18619.793742781512</v>
      </c>
      <c r="AB51" s="2">
        <f>(AA51-(((AB$13)-(IF((($C51*AB$15)-($D51*$J$69))&lt;0,0,(($C3*AB$15)-($D51*$J$69)))+(($B$11-$C3)*AB$15)))*AB$16))-((($C51*AB$15)-($D51*$J$70))*AB$42)</f>
        <v>18326.985536253495</v>
      </c>
      <c r="AC51" s="2">
        <f>(AB51-(((AC$13)-(IF((($C51*AC$15)-($D51*$J$69))&lt;0,0,(($C3*AC$15)-($D51*$J$69)))+(($B$11-$C3)*AC$15)))*AC$16))-((($C51*AC$15)-($D51*$J$70))*AC$42)</f>
        <v>18022.465001464356</v>
      </c>
      <c r="AD51" s="2">
        <f>(AC51-(((AD$13)-(IF((($C51*AD$15)-($D51*$J$69))&lt;0,0,(($C3*AD$15)-($D51*$J$69)))+(($B$11-$C3)*AD$15)))*AD$16))-((($C51*AD$15)-($D51*$J$70))*AD$42)</f>
        <v>17705.763645283649</v>
      </c>
      <c r="AE51" s="2">
        <f>(AD51-(((AE$13)-(IF((($C51*AE$15)-($D51*$J$69))&lt;0,0,(($C3*AE$15)-($D51*$J$69)))+(($B$11-$C3)*AE$15)))*AE$16))-((($C51*AE$15)-($D51*$J$70))*AE$42)</f>
        <v>17376.394234855714</v>
      </c>
      <c r="AF51" s="2">
        <f>(AE51-(((AF$13)-(IF((($C51*AF$15)-($D51*$J$69))&lt;0,0,(($C3*AF$15)-($D51*$J$69)))+(($B$11-$C3)*AF$15)))*AF$16))-((($C51*AF$15)-($D51*$J$70))*AF$42)</f>
        <v>17033.850048010663</v>
      </c>
      <c r="AG51" s="2">
        <f>(AF51-(((AG$13)-(IF((($C51*AG$15)-($D51*$J$69))&lt;0,0,(($C3*AG$15)-($D51*$J$69)))+(($B$11-$C3)*AG$15)))*AG$16))-((($C51*AG$15)-($D51*$J$70))*AG$42)</f>
        <v>16677.604093691811</v>
      </c>
      <c r="AH51" s="2">
        <f>(AG51-(((AH$13)-(IF((($C51*AH$15)-($D51*$J$69))&lt;0,0,(($C3*AH$15)-($D51*$J$69)))+(($B$11-$C3)*AH$15)))*AH$16))-((($C51*AH$15)-($D51*$J$70))*AH$42)</f>
        <v>16307.108301200204</v>
      </c>
      <c r="AI51" s="2">
        <f>(AH51-(((AI$13)-(IF((($C51*AI$15)-($D51*$J$69))&lt;0,0,(($C3*AI$15)-($D51*$J$69)))+(($B$11-$C3)*AI$15)))*AI$16))-((($C51*AI$15)-($D51*$J$70))*AI$42)</f>
        <v>15921.792677008933</v>
      </c>
      <c r="AJ51" s="2">
        <f>(AI51-(((AJ$13)-(IF((($C51*AJ$15)-($D51*$J$69))&lt;0,0,(($C3*AJ$15)-($D51*$J$69)))+(($B$11-$C3)*AJ$15)))*AJ$16))-((($C51*AJ$15)-($D51*$J$70))*AJ$42)</f>
        <v>15521.064427850009</v>
      </c>
      <c r="AK51" s="2">
        <f>(AJ51-(((AK$13)-(IF((($C51*AK$15)-($D51*$J$69))&lt;0,0,(($C3*AK$15)-($D51*$J$69)))+(($B$11-$C3)*AK$15)))*AK$16))-((($C51*AK$15)-($D51*$J$70))*AK$42)</f>
        <v>15104.30704872473</v>
      </c>
      <c r="AL51" s="2">
        <f>(AK51-(((AL$13)-(IF((($C51*AL$15)-($D51*$J$69))&lt;0,0,(($C3*AL$15)-($D51*$J$69)))+(($B$11-$C3)*AL$15)))*AL$16))-((($C51*AL$15)-($D51*$J$70))*AL$42)</f>
        <v>14670.879374434438</v>
      </c>
      <c r="AM51" s="2">
        <f>(AL51-(((AM$13)-(IF((($C51*AM$15)-($D51*$J$69))&lt;0,0,(($C3*AM$15)-($D51*$J$69)))+(($B$11-$C3)*AM$15)))*AM$16))-((($C51*AM$15)-($D51*$J$70))*AM$42)</f>
        <v>14220.114593172537</v>
      </c>
      <c r="AN51" s="2">
        <f>(AM51-(((AN$13)-(IF((($C51*AN$15)-($D51*$J$69))&lt;0,0,(($C3*AN$15)-($D51*$J$69)))+(($B$11-$C3)*AN$15)))*AN$16))-((($C51*AN$15)-($D51*$J$70))*AN$42)</f>
        <v>13751.319220660158</v>
      </c>
      <c r="AO51" s="2">
        <f>(AN51-(((AO$13)-(IF((($C51*AO$15)-($D51*$J$69))&lt;0,0,(($C3*AO$15)-($D51*$J$69)))+(($B$11-$C3)*AO$15)))*AO$16))-((($C51*AO$15)-($D51*$J$70))*AO$42)</f>
        <v>13263.772033247285</v>
      </c>
      <c r="AP51" s="2">
        <f>(AO51-(((AP$13)-(IF((($C51*AP$15)-($D51*$J$69))&lt;0,0,(($C3*AP$15)-($D51*$J$69)))+(($B$11-$C3)*AP$15)))*AP$16))-((($C51*AP$15)-($D51*$J$70))*AP$42)</f>
        <v>12756.722958337898</v>
      </c>
      <c r="AQ51" s="2">
        <f>(AP51-(((AQ$13)-(IF((($C51*AQ$15)-($D51*$J$69))&lt;0,0,(($C3*AQ$15)-($D51*$J$69)))+(($B$11-$C3)*AQ$15)))*AQ$16))-((($C51*AQ$15)-($D51*$J$70))*AQ$42)</f>
        <v>12229.391920432134</v>
      </c>
      <c r="AR51" s="2">
        <f>(AQ51-(((AR$13)-(IF((($C51*AR$15)-($D51*$J$69))&lt;0,0,(($C3*AR$15)-($D51*$J$69)))+(($B$11-$C3)*AR$15)))*AR$16))-((($C51*AR$15)-($D51*$J$70))*AR$42)</f>
        <v>11680.96764101014</v>
      </c>
      <c r="AS51" s="2">
        <f>(AR51-(((AS$13)-(IF((($C51*AS$15)-($D51*$J$69))&lt;0,0,(($C3*AS$15)-($D51*$J$69)))+(($B$11-$C3)*AS$15)))*AS$16))-((($C51*AS$15)-($D51*$J$70))*AS$42)</f>
        <v>11110.606390411265</v>
      </c>
      <c r="AT51" s="2">
        <f>(AS51-(((AT$13)-(IF((($C51*AT$15)-($D51*$J$69))&lt;0,0,(($C3*AT$15)-($D51*$J$69)))+(($B$11-$C3)*AT$15)))*AT$16))-((($C51*AT$15)-($D51*$J$70))*AT$42)</f>
        <v>10517.430689788436</v>
      </c>
      <c r="AU51" s="2">
        <f>(AT51-(((AU$13)-(IF((($C51*AU$15)-($D51*$J$69))&lt;0,0,(($C3*AU$15)-($D51*$J$69)))+(($B$11-$C3)*AU$15)))*AU$16))-((($C51*AU$15)-($D51*$J$70))*AU$42)</f>
        <v>9900.5279611406932</v>
      </c>
      <c r="AV51" s="2">
        <f>(AU51-(((AV$13)-(IF((($C51*AV$15)-($D51*$J$69))&lt;0,0,(($C3*AV$15)-($D51*$J$69)))+(($B$11-$C3)*AV$15)))*AV$16))-((($C51*AV$15)-($D51*$J$70))*AV$42)</f>
        <v>9258.9491233470417</v>
      </c>
      <c r="AW51" s="2">
        <f>(AV51-(((AW$13)-(IF((($C51*AW$15)-($D51*$J$69))&lt;0,0,(($C3*AW$15)-($D51*$J$69)))+(($B$11-$C3)*AW$15)))*AW$16))-((($C51*AW$15)-($D51*$J$70))*AW$42)</f>
        <v>8591.7071320416435</v>
      </c>
      <c r="AX51" s="2">
        <f>(AW51-(((AX$13)-(IF((($C51*AX$15)-($D51*$J$69))&lt;0,0,(($C3*AX$15)-($D51*$J$69)))+(($B$11-$C3)*AX$15)))*AX$16))-((($C51*AX$15)-($D51*$J$70))*AX$42)</f>
        <v>7897.7754610840293</v>
      </c>
      <c r="AY51" s="2">
        <f>(AX51-(((AY$13)-(IF((($C51*AY$15)-($D51*$J$69))&lt;0,0,(($C3*AY$15)-($D51*$J$69)))+(($B$11-$C3)*AY$15)))*AY$16))-((($C51*AY$15)-($D51*$J$70))*AY$42)</f>
        <v>7176.0865232881106</v>
      </c>
      <c r="AZ51" s="2">
        <f>(AY51-(((AZ$13)-(IF((($C51*AZ$15)-($D51*$J$69))&lt;0,0,(($C3*AZ$15)-($D51*$J$69)))+(($B$11-$C3)*AZ$15)))*AZ$16))-((($C51*AZ$15)-($D51*$J$70))*AZ$42)</f>
        <v>6425.530027980355</v>
      </c>
      <c r="BA51" s="2">
        <f>(AZ51-(((BA$13)-(IF((($C51*BA$15)-($D51*$J$69))&lt;0,0,(($C3*BA$15)-($D51*$J$69)))+(($B$11-$C3)*BA$15)))*BA$16))-((($C51*BA$15)-($D51*$J$70))*BA$42)</f>
        <v>5644.9512728602895</v>
      </c>
      <c r="BB51" s="2">
        <f>(BA51-(((BB$13)-(IF((($C51*BB$15)-($D51*$J$69))&lt;0,0,(($C3*BB$15)-($D51*$J$69)))+(($B$11-$C3)*BB$15)))*BB$16))-((($C51*BB$15)-($D51*$J$70))*BB$42)</f>
        <v>4833.1493675354213</v>
      </c>
      <c r="BC51" s="2">
        <f>(BB51-(((BC$13)-(IF((($C51*BC$15)-($D51*$J$69))&lt;0,0,(($C3*BC$15)-($D51*$J$69)))+(($B$11-$C3)*BC$15)))*BC$16))-((($C51*BC$15)-($D51*$J$70))*BC$42)</f>
        <v>3988.8753859975586</v>
      </c>
      <c r="BD51" s="2">
        <f>(BC51-(((BD$13)-(IF((($C51*BD$15)-($D51*$J$69))&lt;0,0,(($C3*BD$15)-($D51*$J$69)))+(($B$11-$C3)*BD$15)))*BD$16))-((($C51*BD$15)-($D51*$J$70))*BD$42)</f>
        <v>3110.8304451981849</v>
      </c>
      <c r="BE51" s="2">
        <f>(BD51-(((BE$13)-(IF((($C51*BE$15)-($D51*$J$69))&lt;0,0,(($C3*BE$15)-($D51*$J$69)))+(($B$11-$C3)*BE$15)))*BE$16))-((($C51*BE$15)-($D51*$J$70))*BE$42)</f>
        <v>2197.6637067668285</v>
      </c>
      <c r="BF51" s="2">
        <f>(BE51-(((BF$13)-(IF((($C51*BF$15)-($D51*$J$69))&lt;0,0,(($C3*BF$15)-($D51*$J$69)))+(($B$11-$C3)*BF$15)))*BF$16))-((($C51*BF$15)-($D51*$J$70))*BF$42)</f>
        <v>1247.9702987982178</v>
      </c>
      <c r="BG51" s="2">
        <f>(BF51-(((BG$13)-(IF((($C51*BG$15)-($D51*$J$69))&lt;0,0,(($C3*BG$15)-($D51*$J$69)))+(($B$11-$C3)*BG$15)))*BG$16))-((($C51*BG$15)-($D51*$J$70))*BG$42)</f>
        <v>260.28915451086266</v>
      </c>
      <c r="BH51" s="2">
        <f>(BG51-(((BH$13)-(IF((($C51*BH$15)-($D51*$J$69))&lt;0,0,(($C3*BH$15)-($D51*$J$69)))+(($B$11-$C3)*BH$15)))*BH$16))-((($C51*BH$15)-($D51*$J$70))*BH$42)</f>
        <v>-766.89923554798236</v>
      </c>
      <c r="BI51" s="2">
        <f>(BH51-(((BI$13)-(IF((($C51*BI$15)-($D51*$J$69))&lt;0,0,(($C3*BI$15)-($D51*$J$69)))+(($B$11-$C3)*BI$15)))*BI$16))-((($C51*BI$15)-($D51*$J$70))*BI$42)</f>
        <v>-1835.1751612091812</v>
      </c>
      <c r="BJ51" s="2">
        <f>(BI51-(((BJ$13)-(IF((($C51*BJ$15)-($D51*$J$69))&lt;0,0,(($C3*BJ$15)-($D51*$J$69)))+(($B$11-$C3)*BJ$15)))*BJ$16))-((($C51*BJ$15)-($D51*$J$70))*BJ$42)</f>
        <v>-2946.1821238968328</v>
      </c>
      <c r="BK51" s="2">
        <f>(BJ51-(((BK$13)-(IF((($C51*BK$15)-($D51*$J$69))&lt;0,0,(($C3*BK$15)-($D51*$J$69)))+(($B$11-$C3)*BK$15)))*BK$16))-((($C51*BK$15)-($D51*$J$70))*BK$42)</f>
        <v>-4101.6293650919806</v>
      </c>
      <c r="BL51" s="2">
        <f>(BK51-(((BL$13)-(IF((($C51*BL$15)-($D51*$J$69))&lt;0,0,(($C3*BL$15)-($D51*$J$69)))+(($B$11-$C3)*BL$15)))*BL$16))-((($C51*BL$15)-($D51*$J$70))*BL$42)</f>
        <v>-5303.2944959349397</v>
      </c>
      <c r="BM51" s="2">
        <f>(BL51-(((BM$13)-(IF((($C51*BM$15)-($D51*$J$69))&lt;0,0,(($C3*BM$15)-($D51*$J$69)))+(($B$11-$C3)*BM$15)))*BM$16))-((($C51*BM$15)-($D51*$J$70))*BM$42)</f>
        <v>-6553.0262320116117</v>
      </c>
      <c r="BN51" s="2">
        <f>(BM51-(((BN$13)-(IF((($C51*BN$15)-($D51*$J$69))&lt;0,0,(($C3*BN$15)-($D51*$J$69)))+(($B$11-$C3)*BN$15)))*BN$16))-((($C51*BN$15)-($D51*$J$70))*BN$42)</f>
        <v>-7852.7472375313555</v>
      </c>
      <c r="BO51" s="2">
        <f>(BN51-(((BO$13)-(IF((($C51*BO$15)-($D51*$J$69))&lt;0,0,(($C3*BO$15)-($D51*$J$69)))+(($B$11-$C3)*BO$15)))*BO$16))-((($C51*BO$15)-($D51*$J$70))*BO$42)</f>
        <v>-9204.4570832718891</v>
      </c>
      <c r="BP51" s="2">
        <f>(BO51-(((BP$13)-(IF((($C51*BP$15)-($D51*$J$69))&lt;0,0,(($C3*BP$15)-($D51*$J$69)))+(($B$11-$C3)*BP$15)))*BP$16))-((($C51*BP$15)-($D51*$J$70))*BP$42)</f>
        <v>-10610.235322842043</v>
      </c>
    </row>
    <row r="52" spans="1:68" x14ac:dyDescent="0.25">
      <c r="A52" t="e">
        <f>IF(Tableau2810[[#Headers],[Techno Eolien]]=Données!B12,Données!C12,X)</f>
        <v>#NAME?</v>
      </c>
      <c r="B52" s="6">
        <f>INDEX(IF(Tableau28[[#Headers],[Techno Eolien]]=Données!B14,Tableau8[Coûts unitaires],),MATCH(Données!C14,Tableau8[Nom de la techno],0))</f>
        <v>4000</v>
      </c>
      <c r="C52" s="6">
        <f>INDEX(IF(Tableau28[[#Headers],[Techno Eolien]]=Données!B14,Tableau8[Jours / an],),MATCH(Données!C14,Tableau8[Nom de la techno],0))</f>
        <v>300</v>
      </c>
      <c r="D52" s="6">
        <f>INDEX(IF(Tableau28[[#Headers],[Techno Eolien]]=Données!B14,Tableau8[Production],),MATCH(Données!C14,Tableau8[Nom de la techno],0))</f>
        <v>300</v>
      </c>
      <c r="E52">
        <f>Tableau2810[[#This Row],[Cout unitaire]]</f>
        <v>4000</v>
      </c>
      <c r="F52" s="2">
        <f>(E52-(((F$13)-(IF((($C52*F$15)-($D52*$J$69))&lt;0,0,(($C4*F$15)-($D52*$J$69)))+(($B$11-$C4)*F$15)))*F$16))-((($C52*F$15)-($D52*$J$70))*F$42)</f>
        <v>3524.7897260273971</v>
      </c>
      <c r="G52" s="2">
        <f>(F52-(((G$13)-(IF((($C52*G$15)-($D52*$J$69))&lt;0,0,(($C4*G$15)-($D52*$J$69)))+(($B$11-$C4)*G$15)))*G$16))-((($C52*G$15)-($D52*$J$70))*G$42)</f>
        <v>3037.518485479452</v>
      </c>
      <c r="H52" s="2">
        <f>(G52-(((H$13)-(IF((($C52*H$15)-($D52*$J$69))&lt;0,0,(($C4*H$15)-($D52*$J$69)))+(($B$11-$C4)*H$15)))*H$16))-((($C52*H$15)-($D52*$J$70))*H$42)</f>
        <v>2537.8788439583559</v>
      </c>
      <c r="I52" s="2">
        <f>(H52-(((I$13)-(IF((($C52*I$15)-($D52*$J$69))&lt;0,0,(($C4*I$15)-($D52*$J$69)))+(($B$11-$C4)*I$15)))*I$16))-((($C52*I$15)-($D52*$J$70))*I$42)</f>
        <v>2025.5552697927537</v>
      </c>
      <c r="J52" s="2">
        <f>(I52-(((J$13)-(IF((($C52*J$15)-($D52*$J$69))&lt;0,0,(($C4*J$15)-($D52*$J$69)))+(($B$11-$C4)*J$15)))*J$16))-((($C52*J$15)-($D52*$J$70))*J$42)</f>
        <v>1500.2239109492571</v>
      </c>
      <c r="K52" s="2">
        <f>(J52-(((K$13)-(IF((($C52*K$15)-($D52*$J$69))&lt;0,0,(($C4*K$15)-($D52*$J$69)))+(($B$11-$C4)*K$15)))*K$16))-((($C52*K$15)-($D52*$J$70))*K$42)</f>
        <v>961.55236543967976</v>
      </c>
      <c r="L52" s="2">
        <f>(K52-(((L$13)-(IF((($C52*L$15)-($D52*$J$69))&lt;0,0,(($C4*L$15)-($D52*$J$69)))+(($B$11-$C4)*L$15)))*L$16))-((($C52*L$15)-($D52*$J$70))*L$42)</f>
        <v>409.19944502188207</v>
      </c>
      <c r="M52" s="2">
        <f>(L52-(((M$13)-(IF((($C52*M$15)-($D52*$J$69))&lt;0,0,(($C4*M$15)-($D52*$J$69)))+(($B$11-$C4)*M$15)))*M$16))-((($C52*M$15)-($D52*$J$70))*M$42)</f>
        <v>-157.18506801457261</v>
      </c>
      <c r="N52" s="2">
        <f>(M52-(((N$13)-(IF((($C52*N$15)-($D52*$J$69))&lt;0,0,(($C4*N$15)-($D52*$J$69)))+(($B$11-$C4)*N$15)))*N$16))-((($C52*N$15)-($D52*$J$70))*N$42)</f>
        <v>-737.96067119367706</v>
      </c>
      <c r="O52" s="2">
        <f>(N52-(((O$13)-(IF((($C52*O$15)-($D52*$J$69))&lt;0,0,(($C4*O$15)-($D52*$J$69)))+(($B$11-$C4)*O$15)))*O$16))-((($C52*O$15)-($D52*$J$70))*O$42)</f>
        <v>-1333.4963995520461</v>
      </c>
      <c r="P52" s="2">
        <f>(O52-(((P$13)-(IF((($C52*P$15)-($D52*$J$69))&lt;0,0,(($C4*P$15)-($D52*$J$69)))+(($B$11-$C4)*P$15)))*P$16))-((($C52*P$15)-($D52*$J$70))*P$42)</f>
        <v>-1944.1710909221013</v>
      </c>
      <c r="Q52" s="2">
        <f>(P52-(((Q$13)-(IF((($C52*Q$15)-($D52*$J$69))&lt;0,0,(($C4*Q$15)-($D52*$J$69)))+(($B$11-$C4)*Q$15)))*Q$16))-((($C52*Q$15)-($D52*$J$70))*Q$42)</f>
        <v>-2371.3091279399237</v>
      </c>
      <c r="R52" s="2">
        <f>(Q52-(((R$13)-(IF((($C52*R$15)-($D52*$J$69))&lt;0,0,(($C4*R$15)-($D52*$J$69)))+(($B$11-$C4)*R$15)))*R$16))-((($C52*R$15)-($D52*$J$70))*R$42)</f>
        <v>-2809.5262037645948</v>
      </c>
      <c r="S52" s="2">
        <f>(R52-(((S$13)-(IF((($C52*S$15)-($D52*$J$69))&lt;0,0,(($C4*S$15)-($D52*$J$69)))+(($B$11-$C4)*S$15)))*S$16))-((($C52*S$15)-($D52*$J$70))*S$42)</f>
        <v>-3259.1158811642163</v>
      </c>
      <c r="T52" s="2">
        <f>(S52-(((T$13)-(IF((($C52*T$15)-($D52*$J$69))&lt;0,0,(($C4*T$15)-($D52*$J$69)))+(($B$11-$C4)*T$15)))*T$16))-((($C52*T$15)-($D52*$J$70))*T$42)</f>
        <v>-3720.3798750467931</v>
      </c>
      <c r="U52" s="2">
        <f>(T52-(((U$13)-(IF((($C52*U$15)-($D52*$J$69))&lt;0,0,(($C4*U$15)-($D52*$J$69)))+(($B$11-$C4)*U$15)))*U$16))-((($C52*U$15)-($D52*$J$70))*U$42)</f>
        <v>-4193.6282923769313</v>
      </c>
      <c r="V52" s="2">
        <f>(U52-(((V$13)-(IF((($C52*V$15)-($D52*$J$69))&lt;0,0,(($C4*V$15)-($D52*$J$69)))+(($B$11-$C4)*V$15)))*V$16))-((($C52*V$15)-($D52*$J$70))*V$42)</f>
        <v>-4246.2216057569512</v>
      </c>
      <c r="W52" s="2">
        <f>(V52-(((W$13)-(IF((($C52*W$15)-($D52*$J$69))&lt;0,0,(($C4*W$15)-($D52*$J$69)))+(($B$11-$C4)*W$15)))*W$16))-((($C52*W$15)-($D52*$J$70))*W$42)</f>
        <v>-4300.918651672172</v>
      </c>
      <c r="X52" s="2">
        <f>(W52-(((X$13)-(IF((($C52*X$15)-($D52*$J$69))&lt;0,0,(($C4*X$15)-($D52*$J$69)))+(($B$11-$C4)*X$15)))*X$16))-((($C52*X$15)-($D52*$J$70))*X$42)</f>
        <v>-4357.8035794240013</v>
      </c>
      <c r="Y52" s="2">
        <f>(X52-(((Y$13)-(IF((($C52*Y$15)-($D52*$J$69))&lt;0,0,(($C4*Y$15)-($D52*$J$69)))+(($B$11-$C4)*Y$15)))*Y$16))-((($C52*Y$15)-($D52*$J$70))*Y$42)</f>
        <v>-4416.9639042859035</v>
      </c>
      <c r="Z52" s="2">
        <f>(Y52-(((Z$13)-(IF((($C52*Z$15)-($D52*$J$69))&lt;0,0,(($C4*Z$15)-($D52*$J$69)))+(($B$11-$C4)*Z$15)))*Z$16))-((($C52*Z$15)-($D52*$J$70))*Z$42)</f>
        <v>-4478.490642142282</v>
      </c>
      <c r="AA52" s="2">
        <f>(Z52-(((AA$13)-(IF((($C52*AA$15)-($D52*$J$69))&lt;0,0,(($C4*AA$15)-($D52*$J$69)))+(($B$11-$C4)*AA$15)))*AA$16))-((($C52*AA$15)-($D52*$J$70))*AA$42)</f>
        <v>-4542.4784495129152</v>
      </c>
      <c r="AB52" s="2">
        <f>(AA52-(((AB$13)-(IF((($C52*AB$15)-($D52*$J$69))&lt;0,0,(($C4*AB$15)-($D52*$J$69)))+(($B$11-$C4)*AB$15)))*AB$16))-((($C52*AB$15)-($D52*$J$70))*AB$42)</f>
        <v>-4609.0257691783745</v>
      </c>
      <c r="AC52" s="2">
        <f>(AB52-(((AC$13)-(IF((($C52*AC$15)-($D52*$J$69))&lt;0,0,(($C4*AC$15)-($D52*$J$69)))+(($B$11-$C4)*AC$15)))*AC$16))-((($C52*AC$15)-($D52*$J$70))*AC$42)</f>
        <v>-4678.2349816304513</v>
      </c>
      <c r="AD52" s="2">
        <f>(AC52-(((AD$13)-(IF((($C52*AD$15)-($D52*$J$69))&lt;0,0,(($C4*AD$15)-($D52*$J$69)))+(($B$11-$C4)*AD$15)))*AD$16))-((($C52*AD$15)-($D52*$J$70))*AD$42)</f>
        <v>-4750.212562580612</v>
      </c>
      <c r="AE52" s="2">
        <f>(AD52-(((AE$13)-(IF((($C52*AE$15)-($D52*$J$69))&lt;0,0,(($C4*AE$15)-($D52*$J$69)))+(($B$11-$C4)*AE$15)))*AE$16))-((($C52*AE$15)-($D52*$J$70))*AE$42)</f>
        <v>-4825.0692467687777</v>
      </c>
      <c r="AF52" s="2">
        <f>(AE52-(((AF$13)-(IF((($C52*AF$15)-($D52*$J$69))&lt;0,0,(($C4*AF$15)-($D52*$J$69)))+(($B$11-$C4)*AF$15)))*AF$16))-((($C52*AF$15)-($D52*$J$70))*AF$42)</f>
        <v>-4902.9201983244711</v>
      </c>
      <c r="AG52" s="2">
        <f>(AF52-(((AG$13)-(IF((($C52*AG$15)-($D52*$J$69))&lt;0,0,(($C4*AG$15)-($D52*$J$69)))+(($B$11-$C4)*AG$15)))*AG$16))-((($C52*AG$15)-($D52*$J$70))*AG$42)</f>
        <v>-4983.8851879423928</v>
      </c>
      <c r="AH52" s="2">
        <f>(AG52-(((AH$13)-(IF((($C52*AH$15)-($D52*$J$69))&lt;0,0,(($C4*AH$15)-($D52*$J$69)))+(($B$11-$C4)*AH$15)))*AH$16))-((($C52*AH$15)-($D52*$J$70))*AH$42)</f>
        <v>-5068.0887771450307</v>
      </c>
      <c r="AI52" s="2">
        <f>(AH52-(((AI$13)-(IF((($C52*AI$15)-($D52*$J$69))&lt;0,0,(($C4*AI$15)-($D52*$J$69)))+(($B$11-$C4)*AI$15)))*AI$16))-((($C52*AI$15)-($D52*$J$70))*AI$42)</f>
        <v>-5155.6605099157741</v>
      </c>
      <c r="AJ52" s="2">
        <f>(AI52-(((AJ$13)-(IF((($C52*AJ$15)-($D52*$J$69))&lt;0,0,(($C4*AJ$15)-($D52*$J$69)))+(($B$11-$C4)*AJ$15)))*AJ$16))-((($C52*AJ$15)-($D52*$J$70))*AJ$42)</f>
        <v>-5246.7351119973482</v>
      </c>
      <c r="AK52" s="2">
        <f>(AJ52-(((AK$13)-(IF((($C52*AK$15)-($D52*$J$69))&lt;0,0,(($C4*AK$15)-($D52*$J$69)))+(($B$11-$C4)*AK$15)))*AK$16))-((($C52*AK$15)-($D52*$J$70))*AK$42)</f>
        <v>-5341.4526981621857</v>
      </c>
      <c r="AL52" s="2">
        <f>(AK52-(((AL$13)-(IF((($C52*AL$15)-($D52*$J$69))&lt;0,0,(($C4*AL$15)-($D52*$J$69)))+(($B$11-$C4)*AL$15)))*AL$16))-((($C52*AL$15)-($D52*$J$70))*AL$42)</f>
        <v>-5439.9589877736162</v>
      </c>
      <c r="AM52" s="2">
        <f>(AL52-(((AM$13)-(IF((($C52*AM$15)-($D52*$J$69))&lt;0,0,(($C4*AM$15)-($D52*$J$69)))+(($B$11-$C4)*AM$15)))*AM$16))-((($C52*AM$15)-($D52*$J$70))*AM$42)</f>
        <v>-5542.4055289695025</v>
      </c>
      <c r="AN52" s="2">
        <f>(AM52-(((AN$13)-(IF((($C52*AN$15)-($D52*$J$69))&lt;0,0,(($C4*AN$15)-($D52*$J$69)))+(($B$11-$C4)*AN$15)))*AN$16))-((($C52*AN$15)-($D52*$J$70))*AN$42)</f>
        <v>-5648.9499318132257</v>
      </c>
      <c r="AO52" s="2">
        <f>(AN52-(((AO$13)-(IF((($C52*AO$15)-($D52*$J$69))&lt;0,0,(($C4*AO$15)-($D52*$J$69)))+(($B$11-$C4)*AO$15)))*AO$16))-((($C52*AO$15)-($D52*$J$70))*AO$42)</f>
        <v>-5759.756110770697</v>
      </c>
      <c r="AP52" s="2">
        <f>(AO52-(((AP$13)-(IF((($C52*AP$15)-($D52*$J$69))&lt;0,0,(($C4*AP$15)-($D52*$J$69)))+(($B$11-$C4)*AP$15)))*AP$16))-((($C52*AP$15)-($D52*$J$70))*AP$42)</f>
        <v>-5874.9945368864674</v>
      </c>
      <c r="AQ52" s="2">
        <f>(AP52-(((AQ$13)-(IF((($C52*AQ$15)-($D52*$J$69))&lt;0,0,(($C4*AQ$15)-($D52*$J$69)))+(($B$11-$C4)*AQ$15)))*AQ$16))-((($C52*AQ$15)-($D52*$J$70))*AQ$42)</f>
        <v>-5994.8425000468696</v>
      </c>
      <c r="AR52" s="2">
        <f>(AQ52-(((AR$13)-(IF((($C52*AR$15)-($D52*$J$69))&lt;0,0,(($C4*AR$15)-($D52*$J$69)))+(($B$11-$C4)*AR$15)))*AR$16))-((($C52*AR$15)-($D52*$J$70))*AR$42)</f>
        <v>-6119.4843817336869</v>
      </c>
      <c r="AS52" s="2">
        <f>(AR52-(((AS$13)-(IF((($C52*AS$15)-($D52*$J$69))&lt;0,0,(($C4*AS$15)-($D52*$J$69)))+(($B$11-$C4)*AS$15)))*AS$16))-((($C52*AS$15)-($D52*$J$70))*AS$42)</f>
        <v>-6249.1119386879764</v>
      </c>
      <c r="AT52" s="2">
        <f>(AS52-(((AT$13)-(IF((($C52*AT$15)-($D52*$J$69))&lt;0,0,(($C4*AT$15)-($D52*$J$69)))+(($B$11-$C4)*AT$15)))*AT$16))-((($C52*AT$15)-($D52*$J$70))*AT$42)</f>
        <v>-6383.9245979204397</v>
      </c>
      <c r="AU52" s="2">
        <f>(AT52-(((AU$13)-(IF((($C52*AU$15)-($D52*$J$69))&lt;0,0,(($C4*AU$15)-($D52*$J$69)))+(($B$11-$C4)*AU$15)))*AU$16))-((($C52*AU$15)-($D52*$J$70))*AU$42)</f>
        <v>-6524.129763522199</v>
      </c>
      <c r="AV52" s="2">
        <f>(AU52-(((AV$13)-(IF((($C52*AV$15)-($D52*$J$69))&lt;0,0,(($C4*AV$15)-($D52*$J$69)))+(($B$11-$C4)*AV$15)))*AV$16))-((($C52*AV$15)-($D52*$J$70))*AV$42)</f>
        <v>-6669.9431357480316</v>
      </c>
      <c r="AW52" s="2">
        <f>(AV52-(((AW$13)-(IF((($C52*AW$15)-($D52*$J$69))&lt;0,0,(($C4*AW$15)-($D52*$J$69)))+(($B$11-$C4)*AW$15)))*AW$16))-((($C52*AW$15)-($D52*$J$70))*AW$42)</f>
        <v>-6821.5890428628945</v>
      </c>
      <c r="AX52" s="2">
        <f>(AW52-(((AX$13)-(IF((($C52*AX$15)-($D52*$J$69))&lt;0,0,(($C4*AX$15)-($D52*$J$69)))+(($B$11-$C4)*AX$15)))*AX$16))-((($C52*AX$15)-($D52*$J$70))*AX$42)</f>
        <v>-6979.3007862623526</v>
      </c>
      <c r="AY52" s="2">
        <f>(AX52-(((AY$13)-(IF((($C52*AY$15)-($D52*$J$69))&lt;0,0,(($C4*AY$15)-($D52*$J$69)))+(($B$11-$C4)*AY$15)))*AY$16))-((($C52*AY$15)-($D52*$J$70))*AY$42)</f>
        <v>-7143.3209993977853</v>
      </c>
      <c r="AZ52" s="2">
        <f>(AY52-(((AZ$13)-(IF((($C52*AZ$15)-($D52*$J$69))&lt;0,0,(($C4*AZ$15)-($D52*$J$69)))+(($B$11-$C4)*AZ$15)))*AZ$16))-((($C52*AZ$15)-($D52*$J$70))*AZ$42)</f>
        <v>-7313.9020210586386</v>
      </c>
      <c r="BA52" s="2">
        <f>(AZ52-(((BA$13)-(IF((($C52*BA$15)-($D52*$J$69))&lt;0,0,(($C4*BA$15)-($D52*$J$69)))+(($B$11-$C4)*BA$15)))*BA$16))-((($C52*BA$15)-($D52*$J$70))*BA$42)</f>
        <v>-7491.3062835859264</v>
      </c>
      <c r="BB52" s="2">
        <f>(BA52-(((BB$13)-(IF((($C52*BB$15)-($D52*$J$69))&lt;0,0,(($C4*BB$15)-($D52*$J$69)))+(($B$11-$C4)*BB$15)))*BB$16))-((($C52*BB$15)-($D52*$J$70))*BB$42)</f>
        <v>-7675.8067166143092</v>
      </c>
      <c r="BC52" s="2">
        <f>(BB52-(((BC$13)-(IF((($C52*BC$15)-($D52*$J$69))&lt;0,0,(($C4*BC$15)-($D52*$J$69)))+(($B$11-$C4)*BC$15)))*BC$16))-((($C52*BC$15)-($D52*$J$70))*BC$42)</f>
        <v>-7867.6871669638231</v>
      </c>
      <c r="BD52" s="2">
        <f>(BC52-(((BD$13)-(IF((($C52*BD$15)-($D52*$J$69))&lt;0,0,(($C4*BD$15)-($D52*$J$69)))+(($B$11-$C4)*BD$15)))*BD$16))-((($C52*BD$15)-($D52*$J$70))*BD$42)</f>
        <v>-8067.2428353273144</v>
      </c>
      <c r="BE52" s="2">
        <f>(BD52-(((BE$13)-(IF((($C52*BE$15)-($D52*$J$69))&lt;0,0,(($C4*BE$15)-($D52*$J$69)))+(($B$11-$C4)*BE$15)))*BE$16))-((($C52*BE$15)-($D52*$J$70))*BE$42)</f>
        <v>-8274.7807304253492</v>
      </c>
      <c r="BF52" s="2">
        <f>(BE52-(((BF$13)-(IF((($C52*BF$15)-($D52*$J$69))&lt;0,0,(($C4*BF$15)-($D52*$J$69)))+(($B$11-$C4)*BF$15)))*BF$16))-((($C52*BF$15)-($D52*$J$70))*BF$42)</f>
        <v>-8490.6201413273047</v>
      </c>
      <c r="BG52" s="2">
        <f>(BF52-(((BG$13)-(IF((($C52*BG$15)-($D52*$J$69))&lt;0,0,(($C4*BG$15)-($D52*$J$69)))+(($B$11-$C4)*BG$15)))*BG$16))-((($C52*BG$15)-($D52*$J$70))*BG$42)</f>
        <v>-8715.0931286653431</v>
      </c>
      <c r="BH52" s="2">
        <f>(BG52-(((BH$13)-(IF((($C52*BH$15)-($D52*$J$69))&lt;0,0,(($C4*BH$15)-($D52*$J$69)))+(($B$11-$C4)*BH$15)))*BH$16))-((($C52*BH$15)-($D52*$J$70))*BH$42)</f>
        <v>-8948.545035496898</v>
      </c>
      <c r="BI52" s="2">
        <f>(BH52-(((BI$13)-(IF((($C52*BI$15)-($D52*$J$69))&lt;0,0,(($C4*BI$15)-($D52*$J$69)))+(($B$11-$C4)*BI$15)))*BI$16))-((($C52*BI$15)-($D52*$J$70))*BI$42)</f>
        <v>-9191.335018601716</v>
      </c>
      <c r="BJ52" s="2">
        <f>(BI52-(((BJ$13)-(IF((($C52*BJ$15)-($D52*$J$69))&lt;0,0,(($C4*BJ$15)-($D52*$J$69)))+(($B$11-$C4)*BJ$15)))*BJ$16))-((($C52*BJ$15)-($D52*$J$70))*BJ$42)</f>
        <v>-9443.8366010307273</v>
      </c>
      <c r="BK52" s="2">
        <f>(BJ52-(((BK$13)-(IF((($C52*BK$15)-($D52*$J$69))&lt;0,0,(($C4*BK$15)-($D52*$J$69)))+(($B$11-$C4)*BK$15)))*BK$16))-((($C52*BK$15)-($D52*$J$70))*BK$42)</f>
        <v>-9706.4382467568976</v>
      </c>
      <c r="BL52" s="2">
        <f>(BK52-(((BL$13)-(IF((($C52*BL$15)-($D52*$J$69))&lt;0,0,(($C4*BL$15)-($D52*$J$69)))+(($B$11-$C4)*BL$15)))*BL$16))-((($C52*BL$15)-($D52*$J$70))*BL$42)</f>
        <v>-9979.5439583121151</v>
      </c>
      <c r="BM52" s="2">
        <f>(BL52-(((BM$13)-(IF((($C52*BM$15)-($D52*$J$69))&lt;0,0,(($C4*BM$15)-($D52*$J$69)))+(($B$11-$C4)*BM$15)))*BM$16))-((($C52*BM$15)-($D52*$J$70))*BM$42)</f>
        <v>-10263.573898329541</v>
      </c>
      <c r="BN52" s="2">
        <f>(BM52-(((BN$13)-(IF((($C52*BN$15)-($D52*$J$69))&lt;0,0,(($C4*BN$15)-($D52*$J$69)))+(($B$11-$C4)*BN$15)))*BN$16))-((($C52*BN$15)-($D52*$J$70))*BN$42)</f>
        <v>-10558.965035947665</v>
      </c>
      <c r="BO52" s="2">
        <f>(BN52-(((BO$13)-(IF((($C52*BO$15)-($D52*$J$69))&lt;0,0,(($C4*BO$15)-($D52*$J$69)))+(($B$11-$C4)*BO$15)))*BO$16))-((($C52*BO$15)-($D52*$J$70))*BO$42)</f>
        <v>-10866.171819070514</v>
      </c>
      <c r="BP52" s="2">
        <f>(BO52-(((BP$13)-(IF((($C52*BP$15)-($D52*$J$69))&lt;0,0,(($C4*BP$15)-($D52*$J$69)))+(($B$11-$C4)*BP$15)))*BP$16))-((($C52*BP$15)-($D52*$J$70))*BP$42)</f>
        <v>-11185.666873518277</v>
      </c>
    </row>
    <row r="53" spans="1:68" x14ac:dyDescent="0.25">
      <c r="A53" t="e">
        <f>IF(Tableau2810[[#Headers],[Techno Eolien]]=Données!B13,Données!C13,X)</f>
        <v>#NAME?</v>
      </c>
      <c r="B53" s="6" t="e">
        <f>INDEX(IF(Tableau28[[#Headers],[Techno Eolien]]=Données!B12,Tableau8[Coûts unitaires],),MATCH(Données!C12,Tableau8[Nom de la techno],0))</f>
        <v>#VALUE!</v>
      </c>
      <c r="C53" s="6" t="e">
        <f>INDEX(IF(Tableau28[[#Headers],[Techno Eolien]]=Données!B12,Tableau8[Jours / an],),MATCH(Données!C12,Tableau8[Nom de la techno],0))</f>
        <v>#VALUE!</v>
      </c>
      <c r="D53" s="6" t="e">
        <f>INDEX(IF(Tableau28[[#Headers],[Techno Eolien]]=Données!B12,Tableau8[Production],),MATCH(Données!C12,Tableau8[Nom de la techno],0))</f>
        <v>#VALUE!</v>
      </c>
      <c r="E53" t="e">
        <f>Tableau2810[[#This Row],[Cout unitaire]]</f>
        <v>#VALUE!</v>
      </c>
      <c r="F53" s="2" t="e">
        <f>(E53-(((F$13)-(IF((($C53*F$15)-($D53*$J$69))&lt;0,0,(($C5*F$15)-($D53*$J$69)))+(($B$11-$C5)*F$15)))*F$16))-((($C53*F$15)-($D53*$J$70))*F$42)</f>
        <v>#VALUE!</v>
      </c>
      <c r="G53" s="2" t="e">
        <f>(F53-(((G$13)-(IF((($C53*G$15)-($D53*$J$69))&lt;0,0,(($C5*G$15)-($D53*$J$69)))+(($B$11-$C5)*G$15)))*G$16))-((($C53*G$15)-($D53*$J$70))*G$42)</f>
        <v>#VALUE!</v>
      </c>
      <c r="H53" s="2" t="e">
        <f>(G53-(((H$13)-(IF((($C53*H$15)-($D53*$J$69))&lt;0,0,(($C5*H$15)-($D53*$J$69)))+(($B$11-$C5)*H$15)))*H$16))-((($C53*H$15)-($D53*$J$70))*H$42)</f>
        <v>#VALUE!</v>
      </c>
      <c r="I53" s="2" t="e">
        <f>(H53-(((I$13)-(IF((($C53*I$15)-($D53*$J$69))&lt;0,0,(($C5*I$15)-($D53*$J$69)))+(($B$11-$C5)*I$15)))*I$16))-((($C53*I$15)-($D53*$J$70))*I$42)</f>
        <v>#VALUE!</v>
      </c>
      <c r="J53" s="2" t="e">
        <f>(I53-(((J$13)-(IF((($C53*J$15)-($D53*$J$69))&lt;0,0,(($C5*J$15)-($D53*$J$69)))+(($B$11-$C5)*J$15)))*J$16))-((($C53*J$15)-($D53*$J$70))*J$42)</f>
        <v>#VALUE!</v>
      </c>
      <c r="K53" s="2" t="e">
        <f>(J53-(((K$13)-(IF((($C53*K$15)-($D53*$J$69))&lt;0,0,(($C5*K$15)-($D53*$J$69)))+(($B$11-$C5)*K$15)))*K$16))-((($C53*K$15)-($D53*$J$70))*K$42)</f>
        <v>#VALUE!</v>
      </c>
      <c r="L53" s="2" t="e">
        <f>(K53-(((L$13)-(IF((($C53*L$15)-($D53*$J$69))&lt;0,0,(($C5*L$15)-($D53*$J$69)))+(($B$11-$C5)*L$15)))*L$16))-((($C53*L$15)-($D53*$J$70))*L$42)</f>
        <v>#VALUE!</v>
      </c>
      <c r="M53" s="2" t="e">
        <f>(L53-(((M$13)-(IF((($C53*M$15)-($D53*$J$69))&lt;0,0,(($C5*M$15)-($D53*$J$69)))+(($B$11-$C5)*M$15)))*M$16))-((($C53*M$15)-($D53*$J$70))*M$42)</f>
        <v>#VALUE!</v>
      </c>
      <c r="N53" s="2" t="e">
        <f>(M53-(((N$13)-(IF((($C53*N$15)-($D53*$J$69))&lt;0,0,(($C5*N$15)-($D53*$J$69)))+(($B$11-$C5)*N$15)))*N$16))-((($C53*N$15)-($D53*$J$70))*N$42)</f>
        <v>#VALUE!</v>
      </c>
      <c r="O53" s="2" t="e">
        <f>(N53-(((O$13)-(IF((($C53*O$15)-($D53*$J$69))&lt;0,0,(($C5*O$15)-($D53*$J$69)))+(($B$11-$C5)*O$15)))*O$16))-((($C53*O$15)-($D53*$J$70))*O$42)</f>
        <v>#VALUE!</v>
      </c>
      <c r="P53" s="2" t="e">
        <f>(O53-(((P$13)-(IF((($C53*P$15)-($D53*$J$69))&lt;0,0,(($C5*P$15)-($D53*$J$69)))+(($B$11-$C5)*P$15)))*P$16))-((($C53*P$15)-($D53*$J$70))*P$42)</f>
        <v>#VALUE!</v>
      </c>
      <c r="Q53" s="2" t="e">
        <f>(P53-(((Q$13)-(IF((($C53*Q$15)-($D53*$J$69))&lt;0,0,(($C5*Q$15)-($D53*$J$69)))+(($B$11-$C5)*Q$15)))*Q$16))-((($C53*Q$15)-($D53*$J$70))*Q$42)</f>
        <v>#VALUE!</v>
      </c>
      <c r="R53" s="2" t="e">
        <f>(Q53-(((R$13)-(IF((($C53*R$15)-($D53*$J$69))&lt;0,0,(($C5*R$15)-($D53*$J$69)))+(($B$11-$C5)*R$15)))*R$16))-((($C53*R$15)-($D53*$J$70))*R$42)</f>
        <v>#VALUE!</v>
      </c>
      <c r="S53" s="2" t="e">
        <f>(R53-(((S$13)-(IF((($C53*S$15)-($D53*$J$69))&lt;0,0,(($C5*S$15)-($D53*$J$69)))+(($B$11-$C5)*S$15)))*S$16))-((($C53*S$15)-($D53*$J$70))*S$42)</f>
        <v>#VALUE!</v>
      </c>
      <c r="T53" s="2" t="e">
        <f>(S53-(((T$13)-(IF((($C53*T$15)-($D53*$J$69))&lt;0,0,(($C5*T$15)-($D53*$J$69)))+(($B$11-$C5)*T$15)))*T$16))-((($C53*T$15)-($D53*$J$70))*T$42)</f>
        <v>#VALUE!</v>
      </c>
      <c r="U53" s="2" t="e">
        <f>(T53-(((U$13)-(IF((($C53*U$15)-($D53*$J$69))&lt;0,0,(($C5*U$15)-($D53*$J$69)))+(($B$11-$C5)*U$15)))*U$16))-((($C53*U$15)-($D53*$J$70))*U$42)</f>
        <v>#VALUE!</v>
      </c>
      <c r="V53" s="2" t="e">
        <f>(U53-(((V$13)-(IF((($C53*V$15)-($D53*$J$69))&lt;0,0,(($C5*V$15)-($D53*$J$69)))+(($B$11-$C5)*V$15)))*V$16))-((($C53*V$15)-($D53*$J$70))*V$42)</f>
        <v>#VALUE!</v>
      </c>
      <c r="W53" s="2" t="e">
        <f>(V53-(((W$13)-(IF((($C53*W$15)-($D53*$J$69))&lt;0,0,(($C5*W$15)-($D53*$J$69)))+(($B$11-$C5)*W$15)))*W$16))-((($C53*W$15)-($D53*$J$70))*W$42)</f>
        <v>#VALUE!</v>
      </c>
      <c r="X53" s="2" t="e">
        <f>(W53-(((X$13)-(IF((($C53*X$15)-($D53*$J$69))&lt;0,0,(($C5*X$15)-($D53*$J$69)))+(($B$11-$C5)*X$15)))*X$16))-((($C53*X$15)-($D53*$J$70))*X$42)</f>
        <v>#VALUE!</v>
      </c>
      <c r="Y53" s="2" t="e">
        <f>(X53-(((Y$13)-(IF((($C53*Y$15)-($D53*$J$69))&lt;0,0,(($C5*Y$15)-($D53*$J$69)))+(($B$11-$C5)*Y$15)))*Y$16))-((($C53*Y$15)-($D53*$J$70))*Y$42)</f>
        <v>#VALUE!</v>
      </c>
      <c r="Z53" s="2" t="e">
        <f>(Y53-(((Z$13)-(IF((($C53*Z$15)-($D53*$J$69))&lt;0,0,(($C5*Z$15)-($D53*$J$69)))+(($B$11-$C5)*Z$15)))*Z$16))-((($C53*Z$15)-($D53*$J$70))*Z$42)</f>
        <v>#VALUE!</v>
      </c>
      <c r="AA53" s="2" t="e">
        <f>(Z53-(((AA$13)-(IF((($C53*AA$15)-($D53*$J$69))&lt;0,0,(($C5*AA$15)-($D53*$J$69)))+(($B$11-$C5)*AA$15)))*AA$16))-((($C53*AA$15)-($D53*$J$70))*AA$42)</f>
        <v>#VALUE!</v>
      </c>
      <c r="AB53" s="2" t="e">
        <f>(AA53-(((AB$13)-(IF((($C53*AB$15)-($D53*$J$69))&lt;0,0,(($C5*AB$15)-($D53*$J$69)))+(($B$11-$C5)*AB$15)))*AB$16))-((($C53*AB$15)-($D53*$J$70))*AB$42)</f>
        <v>#VALUE!</v>
      </c>
      <c r="AC53" s="2" t="e">
        <f>(AB53-(((AC$13)-(IF((($C53*AC$15)-($D53*$J$69))&lt;0,0,(($C5*AC$15)-($D53*$J$69)))+(($B$11-$C5)*AC$15)))*AC$16))-((($C53*AC$15)-($D53*$J$70))*AC$42)</f>
        <v>#VALUE!</v>
      </c>
      <c r="AD53" s="2" t="e">
        <f>(AC53-(((AD$13)-(IF((($C53*AD$15)-($D53*$J$69))&lt;0,0,(($C5*AD$15)-($D53*$J$69)))+(($B$11-$C5)*AD$15)))*AD$16))-((($C53*AD$15)-($D53*$J$70))*AD$42)</f>
        <v>#VALUE!</v>
      </c>
      <c r="AE53" s="2" t="e">
        <f>(AD53-(((AE$13)-(IF((($C53*AE$15)-($D53*$J$69))&lt;0,0,(($C5*AE$15)-($D53*$J$69)))+(($B$11-$C5)*AE$15)))*AE$16))-((($C53*AE$15)-($D53*$J$70))*AE$42)</f>
        <v>#VALUE!</v>
      </c>
      <c r="AF53" s="2" t="e">
        <f>(AE53-(((AF$13)-(IF((($C53*AF$15)-($D53*$J$69))&lt;0,0,(($C5*AF$15)-($D53*$J$69)))+(($B$11-$C5)*AF$15)))*AF$16))-((($C53*AF$15)-($D53*$J$70))*AF$42)</f>
        <v>#VALUE!</v>
      </c>
      <c r="AG53" s="2" t="e">
        <f>(AF53-(((AG$13)-(IF((($C53*AG$15)-($D53*$J$69))&lt;0,0,(($C5*AG$15)-($D53*$J$69)))+(($B$11-$C5)*AG$15)))*AG$16))-((($C53*AG$15)-($D53*$J$70))*AG$42)</f>
        <v>#VALUE!</v>
      </c>
      <c r="AH53" s="2" t="e">
        <f>(AG53-(((AH$13)-(IF((($C53*AH$15)-($D53*$J$69))&lt;0,0,(($C5*AH$15)-($D53*$J$69)))+(($B$11-$C5)*AH$15)))*AH$16))-((($C53*AH$15)-($D53*$J$70))*AH$42)</f>
        <v>#VALUE!</v>
      </c>
      <c r="AI53" s="2" t="e">
        <f>(AH53-(((AI$13)-(IF((($C53*AI$15)-($D53*$J$69))&lt;0,0,(($C5*AI$15)-($D53*$J$69)))+(($B$11-$C5)*AI$15)))*AI$16))-((($C53*AI$15)-($D53*$J$70))*AI$42)</f>
        <v>#VALUE!</v>
      </c>
      <c r="AJ53" s="2" t="e">
        <f>(AI53-(((AJ$13)-(IF((($C53*AJ$15)-($D53*$J$69))&lt;0,0,(($C5*AJ$15)-($D53*$J$69)))+(($B$11-$C5)*AJ$15)))*AJ$16))-((($C53*AJ$15)-($D53*$J$70))*AJ$42)</f>
        <v>#VALUE!</v>
      </c>
      <c r="AK53" s="2" t="e">
        <f>(AJ53-(((AK$13)-(IF((($C53*AK$15)-($D53*$J$69))&lt;0,0,(($C5*AK$15)-($D53*$J$69)))+(($B$11-$C5)*AK$15)))*AK$16))-((($C53*AK$15)-($D53*$J$70))*AK$42)</f>
        <v>#VALUE!</v>
      </c>
      <c r="AL53" s="2" t="e">
        <f>(AK53-(((AL$13)-(IF((($C53*AL$15)-($D53*$J$69))&lt;0,0,(($C5*AL$15)-($D53*$J$69)))+(($B$11-$C5)*AL$15)))*AL$16))-((($C53*AL$15)-($D53*$J$70))*AL$42)</f>
        <v>#VALUE!</v>
      </c>
      <c r="AM53" s="2" t="e">
        <f>(AL53-(((AM$13)-(IF((($C53*AM$15)-($D53*$J$69))&lt;0,0,(($C5*AM$15)-($D53*$J$69)))+(($B$11-$C5)*AM$15)))*AM$16))-((($C53*AM$15)-($D53*$J$70))*AM$42)</f>
        <v>#VALUE!</v>
      </c>
      <c r="AN53" s="2" t="e">
        <f>(AM53-(((AN$13)-(IF((($C53*AN$15)-($D53*$J$69))&lt;0,0,(($C5*AN$15)-($D53*$J$69)))+(($B$11-$C5)*AN$15)))*AN$16))-((($C53*AN$15)-($D53*$J$70))*AN$42)</f>
        <v>#VALUE!</v>
      </c>
      <c r="AO53" s="2" t="e">
        <f>(AN53-(((AO$13)-(IF((($C53*AO$15)-($D53*$J$69))&lt;0,0,(($C5*AO$15)-($D53*$J$69)))+(($B$11-$C5)*AO$15)))*AO$16))-((($C53*AO$15)-($D53*$J$70))*AO$42)</f>
        <v>#VALUE!</v>
      </c>
      <c r="AP53" s="2" t="e">
        <f>(AO53-(((AP$13)-(IF((($C53*AP$15)-($D53*$J$69))&lt;0,0,(($C5*AP$15)-($D53*$J$69)))+(($B$11-$C5)*AP$15)))*AP$16))-((($C53*AP$15)-($D53*$J$70))*AP$42)</f>
        <v>#VALUE!</v>
      </c>
      <c r="AQ53" s="2" t="e">
        <f>(AP53-(((AQ$13)-(IF((($C53*AQ$15)-($D53*$J$69))&lt;0,0,(($C5*AQ$15)-($D53*$J$69)))+(($B$11-$C5)*AQ$15)))*AQ$16))-((($C53*AQ$15)-($D53*$J$70))*AQ$42)</f>
        <v>#VALUE!</v>
      </c>
      <c r="AR53" s="2" t="e">
        <f>(AQ53-(((AR$13)-(IF((($C53*AR$15)-($D53*$J$69))&lt;0,0,(($C5*AR$15)-($D53*$J$69)))+(($B$11-$C5)*AR$15)))*AR$16))-((($C53*AR$15)-($D53*$J$70))*AR$42)</f>
        <v>#VALUE!</v>
      </c>
      <c r="AS53" s="2" t="e">
        <f>(AR53-(((AS$13)-(IF((($C53*AS$15)-($D53*$J$69))&lt;0,0,(($C5*AS$15)-($D53*$J$69)))+(($B$11-$C5)*AS$15)))*AS$16))-((($C53*AS$15)-($D53*$J$70))*AS$42)</f>
        <v>#VALUE!</v>
      </c>
      <c r="AT53" s="2" t="e">
        <f>(AS53-(((AT$13)-(IF((($C53*AT$15)-($D53*$J$69))&lt;0,0,(($C5*AT$15)-($D53*$J$69)))+(($B$11-$C5)*AT$15)))*AT$16))-((($C53*AT$15)-($D53*$J$70))*AT$42)</f>
        <v>#VALUE!</v>
      </c>
      <c r="AU53" s="2" t="e">
        <f>(AT53-(((AU$13)-(IF((($C53*AU$15)-($D53*$J$69))&lt;0,0,(($C5*AU$15)-($D53*$J$69)))+(($B$11-$C5)*AU$15)))*AU$16))-((($C53*AU$15)-($D53*$J$70))*AU$42)</f>
        <v>#VALUE!</v>
      </c>
      <c r="AV53" s="2" t="e">
        <f>(AU53-(((AV$13)-(IF((($C53*AV$15)-($D53*$J$69))&lt;0,0,(($C5*AV$15)-($D53*$J$69)))+(($B$11-$C5)*AV$15)))*AV$16))-((($C53*AV$15)-($D53*$J$70))*AV$42)</f>
        <v>#VALUE!</v>
      </c>
      <c r="AW53" s="2" t="e">
        <f>(AV53-(((AW$13)-(IF((($C53*AW$15)-($D53*$J$69))&lt;0,0,(($C5*AW$15)-($D53*$J$69)))+(($B$11-$C5)*AW$15)))*AW$16))-((($C53*AW$15)-($D53*$J$70))*AW$42)</f>
        <v>#VALUE!</v>
      </c>
      <c r="AX53" s="2" t="e">
        <f>(AW53-(((AX$13)-(IF((($C53*AX$15)-($D53*$J$69))&lt;0,0,(($C5*AX$15)-($D53*$J$69)))+(($B$11-$C5)*AX$15)))*AX$16))-((($C53*AX$15)-($D53*$J$70))*AX$42)</f>
        <v>#VALUE!</v>
      </c>
      <c r="AY53" s="2" t="e">
        <f>(AX53-(((AY$13)-(IF((($C53*AY$15)-($D53*$J$69))&lt;0,0,(($C5*AY$15)-($D53*$J$69)))+(($B$11-$C5)*AY$15)))*AY$16))-((($C53*AY$15)-($D53*$J$70))*AY$42)</f>
        <v>#VALUE!</v>
      </c>
      <c r="AZ53" s="2" t="e">
        <f>(AY53-(((AZ$13)-(IF((($C53*AZ$15)-($D53*$J$69))&lt;0,0,(($C5*AZ$15)-($D53*$J$69)))+(($B$11-$C5)*AZ$15)))*AZ$16))-((($C53*AZ$15)-($D53*$J$70))*AZ$42)</f>
        <v>#VALUE!</v>
      </c>
      <c r="BA53" s="2" t="e">
        <f>(AZ53-(((BA$13)-(IF((($C53*BA$15)-($D53*$J$69))&lt;0,0,(($C5*BA$15)-($D53*$J$69)))+(($B$11-$C5)*BA$15)))*BA$16))-((($C53*BA$15)-($D53*$J$70))*BA$42)</f>
        <v>#VALUE!</v>
      </c>
      <c r="BB53" s="2" t="e">
        <f>(BA53-(((BB$13)-(IF((($C53*BB$15)-($D53*$J$69))&lt;0,0,(($C5*BB$15)-($D53*$J$69)))+(($B$11-$C5)*BB$15)))*BB$16))-((($C53*BB$15)-($D53*$J$70))*BB$42)</f>
        <v>#VALUE!</v>
      </c>
      <c r="BC53" s="2" t="e">
        <f>(BB53-(((BC$13)-(IF((($C53*BC$15)-($D53*$J$69))&lt;0,0,(($C5*BC$15)-($D53*$J$69)))+(($B$11-$C5)*BC$15)))*BC$16))-((($C53*BC$15)-($D53*$J$70))*BC$42)</f>
        <v>#VALUE!</v>
      </c>
      <c r="BD53" s="2" t="e">
        <f>(BC53-(((BD$13)-(IF((($C53*BD$15)-($D53*$J$69))&lt;0,0,(($C5*BD$15)-($D53*$J$69)))+(($B$11-$C5)*BD$15)))*BD$16))-((($C53*BD$15)-($D53*$J$70))*BD$42)</f>
        <v>#VALUE!</v>
      </c>
      <c r="BE53" s="2" t="e">
        <f>(BD53-(((BE$13)-(IF((($C53*BE$15)-($D53*$J$69))&lt;0,0,(($C5*BE$15)-($D53*$J$69)))+(($B$11-$C5)*BE$15)))*BE$16))-((($C53*BE$15)-($D53*$J$70))*BE$42)</f>
        <v>#VALUE!</v>
      </c>
      <c r="BF53" s="2" t="e">
        <f>(BE53-(((BF$13)-(IF((($C53*BF$15)-($D53*$J$69))&lt;0,0,(($C5*BF$15)-($D53*$J$69)))+(($B$11-$C5)*BF$15)))*BF$16))-((($C53*BF$15)-($D53*$J$70))*BF$42)</f>
        <v>#VALUE!</v>
      </c>
      <c r="BG53" s="2" t="e">
        <f>(BF53-(((BG$13)-(IF((($C53*BG$15)-($D53*$J$69))&lt;0,0,(($C5*BG$15)-($D53*$J$69)))+(($B$11-$C5)*BG$15)))*BG$16))-((($C53*BG$15)-($D53*$J$70))*BG$42)</f>
        <v>#VALUE!</v>
      </c>
      <c r="BH53" s="2" t="e">
        <f>(BG53-(((BH$13)-(IF((($C53*BH$15)-($D53*$J$69))&lt;0,0,(($C5*BH$15)-($D53*$J$69)))+(($B$11-$C5)*BH$15)))*BH$16))-((($C53*BH$15)-($D53*$J$70))*BH$42)</f>
        <v>#VALUE!</v>
      </c>
      <c r="BI53" s="2" t="e">
        <f>(BH53-(((BI$13)-(IF((($C53*BI$15)-($D53*$J$69))&lt;0,0,(($C5*BI$15)-($D53*$J$69)))+(($B$11-$C5)*BI$15)))*BI$16))-((($C53*BI$15)-($D53*$J$70))*BI$42)</f>
        <v>#VALUE!</v>
      </c>
      <c r="BJ53" s="2" t="e">
        <f>(BI53-(((BJ$13)-(IF((($C53*BJ$15)-($D53*$J$69))&lt;0,0,(($C5*BJ$15)-($D53*$J$69)))+(($B$11-$C5)*BJ$15)))*BJ$16))-((($C53*BJ$15)-($D53*$J$70))*BJ$42)</f>
        <v>#VALUE!</v>
      </c>
      <c r="BK53" s="2" t="e">
        <f>(BJ53-(((BK$13)-(IF((($C53*BK$15)-($D53*$J$69))&lt;0,0,(($C5*BK$15)-($D53*$J$69)))+(($B$11-$C5)*BK$15)))*BK$16))-((($C53*BK$15)-($D53*$J$70))*BK$42)</f>
        <v>#VALUE!</v>
      </c>
      <c r="BL53" s="2" t="e">
        <f>(BK53-(((BL$13)-(IF((($C53*BL$15)-($D53*$J$69))&lt;0,0,(($C5*BL$15)-($D53*$J$69)))+(($B$11-$C5)*BL$15)))*BL$16))-((($C53*BL$15)-($D53*$J$70))*BL$42)</f>
        <v>#VALUE!</v>
      </c>
      <c r="BM53" s="2" t="e">
        <f>(BL53-(((BM$13)-(IF((($C53*BM$15)-($D53*$J$69))&lt;0,0,(($C5*BM$15)-($D53*$J$69)))+(($B$11-$C5)*BM$15)))*BM$16))-((($C53*BM$15)-($D53*$J$70))*BM$42)</f>
        <v>#VALUE!</v>
      </c>
      <c r="BN53" s="2" t="e">
        <f>(BM53-(((BN$13)-(IF((($C53*BN$15)-($D53*$J$69))&lt;0,0,(($C5*BN$15)-($D53*$J$69)))+(($B$11-$C5)*BN$15)))*BN$16))-((($C53*BN$15)-($D53*$J$70))*BN$42)</f>
        <v>#VALUE!</v>
      </c>
      <c r="BO53" s="2" t="e">
        <f>(BN53-(((BO$13)-(IF((($C53*BO$15)-($D53*$J$69))&lt;0,0,(($C5*BO$15)-($D53*$J$69)))+(($B$11-$C5)*BO$15)))*BO$16))-((($C53*BO$15)-($D53*$J$70))*BO$42)</f>
        <v>#VALUE!</v>
      </c>
      <c r="BP53" s="2" t="e">
        <f>(BO53-(((BP$13)-(IF((($C53*BP$15)-($D53*$J$69))&lt;0,0,(($C5*BP$15)-($D53*$J$69)))+(($B$11-$C5)*BP$15)))*BP$16))-((($C53*BP$15)-($D53*$J$70))*BP$42)</f>
        <v>#VALUE!</v>
      </c>
    </row>
    <row r="54" spans="1:68" x14ac:dyDescent="0.25">
      <c r="A54" t="str">
        <f>IF(Tableau2810[[#Headers],[Techno Eolien]]=Données!B14,Données!C14,X)</f>
        <v>micro éolien</v>
      </c>
      <c r="B54" s="6" t="e">
        <f>INDEX(IF(Tableau28[[#Headers],[Techno Eolien]]=Données!B13,Tableau8[Coûts unitaires],),MATCH(Données!C13,Tableau8[Nom de la techno],0))</f>
        <v>#VALUE!</v>
      </c>
      <c r="C54" s="6" t="e">
        <f>INDEX(IF(Tableau28[[#Headers],[Techno Eolien]]=Données!B13,Tableau8[Jours / an],),MATCH(Données!C13,Tableau8[Nom de la techno],0))</f>
        <v>#VALUE!</v>
      </c>
      <c r="D54" s="6" t="e">
        <f>INDEX(IF(Tableau28[[#Headers],[Techno Eolien]]=Données!B13,Tableau8[Production],),MATCH(Données!C13,Tableau8[Nom de la techno],0))</f>
        <v>#VALUE!</v>
      </c>
      <c r="E54" t="e">
        <f>Tableau2810[[#This Row],[Cout unitaire]]</f>
        <v>#VALUE!</v>
      </c>
      <c r="F54" s="2" t="e">
        <f>(E54-(((F$13)-(IF((($C54*F$15)-($D54*$J$69))&lt;0,0,(($C6*F$15)-($D54*$J$69)))+(($B$11-$C6)*F$15)))*F$16))-((($C54*F$15)-($D54*$J$70))*F$42)</f>
        <v>#VALUE!</v>
      </c>
      <c r="G54" s="2" t="e">
        <f>(F54-(((G$13)-(IF((($C54*G$15)-($D54*$J$69))&lt;0,0,(($C6*G$15)-($D54*$J$69)))+(($B$11-$C6)*G$15)))*G$16))-((($C54*G$15)-($D54*$J$70))*G$42)</f>
        <v>#VALUE!</v>
      </c>
      <c r="H54" s="2" t="e">
        <f>(G54-(((H$13)-(IF((($C54*H$15)-($D54*$J$69))&lt;0,0,(($C6*H$15)-($D54*$J$69)))+(($B$11-$C6)*H$15)))*H$16))-((($C54*H$15)-($D54*$J$70))*H$42)</f>
        <v>#VALUE!</v>
      </c>
      <c r="I54" s="2" t="e">
        <f>(H54-(((I$13)-(IF((($C54*I$15)-($D54*$J$69))&lt;0,0,(($C6*I$15)-($D54*$J$69)))+(($B$11-$C6)*I$15)))*I$16))-((($C54*I$15)-($D54*$J$70))*I$42)</f>
        <v>#VALUE!</v>
      </c>
      <c r="J54" s="2" t="e">
        <f>(I54-(((J$13)-(IF((($C54*J$15)-($D54*$J$69))&lt;0,0,(($C6*J$15)-($D54*$J$69)))+(($B$11-$C6)*J$15)))*J$16))-((($C54*J$15)-($D54*$J$70))*J$42)</f>
        <v>#VALUE!</v>
      </c>
      <c r="K54" s="2" t="e">
        <f>(J54-(((K$13)-(IF((($C54*K$15)-($D54*$J$69))&lt;0,0,(($C6*K$15)-($D54*$J$69)))+(($B$11-$C6)*K$15)))*K$16))-((($C54*K$15)-($D54*$J$70))*K$42)</f>
        <v>#VALUE!</v>
      </c>
      <c r="L54" s="2" t="e">
        <f>(K54-(((L$13)-(IF((($C54*L$15)-($D54*$J$69))&lt;0,0,(($C6*L$15)-($D54*$J$69)))+(($B$11-$C6)*L$15)))*L$16))-((($C54*L$15)-($D54*$J$70))*L$42)</f>
        <v>#VALUE!</v>
      </c>
      <c r="M54" s="2" t="e">
        <f>(L54-(((M$13)-(IF((($C54*M$15)-($D54*$J$69))&lt;0,0,(($C6*M$15)-($D54*$J$69)))+(($B$11-$C6)*M$15)))*M$16))-((($C54*M$15)-($D54*$J$70))*M$42)</f>
        <v>#VALUE!</v>
      </c>
      <c r="N54" s="2" t="e">
        <f>(M54-(((N$13)-(IF((($C54*N$15)-($D54*$J$69))&lt;0,0,(($C6*N$15)-($D54*$J$69)))+(($B$11-$C6)*N$15)))*N$16))-((($C54*N$15)-($D54*$J$70))*N$42)</f>
        <v>#VALUE!</v>
      </c>
      <c r="O54" s="2" t="e">
        <f>(N54-(((O$13)-(IF((($C54*O$15)-($D54*$J$69))&lt;0,0,(($C6*O$15)-($D54*$J$69)))+(($B$11-$C6)*O$15)))*O$16))-((($C54*O$15)-($D54*$J$70))*O$42)</f>
        <v>#VALUE!</v>
      </c>
      <c r="P54" s="2" t="e">
        <f>(O54-(((P$13)-(IF((($C54*P$15)-($D54*$J$69))&lt;0,0,(($C6*P$15)-($D54*$J$69)))+(($B$11-$C6)*P$15)))*P$16))-((($C54*P$15)-($D54*$J$70))*P$42)</f>
        <v>#VALUE!</v>
      </c>
      <c r="Q54" s="2" t="e">
        <f>(P54-(((Q$13)-(IF((($C54*Q$15)-($D54*$J$69))&lt;0,0,(($C6*Q$15)-($D54*$J$69)))+(($B$11-$C6)*Q$15)))*Q$16))-((($C54*Q$15)-($D54*$J$70))*Q$42)</f>
        <v>#VALUE!</v>
      </c>
      <c r="R54" s="2" t="e">
        <f>(Q54-(((R$13)-(IF((($C54*R$15)-($D54*$J$69))&lt;0,0,(($C6*R$15)-($D54*$J$69)))+(($B$11-$C6)*R$15)))*R$16))-((($C54*R$15)-($D54*$J$70))*R$42)</f>
        <v>#VALUE!</v>
      </c>
      <c r="S54" s="2" t="e">
        <f>(R54-(((S$13)-(IF((($C54*S$15)-($D54*$J$69))&lt;0,0,(($C6*S$15)-($D54*$J$69)))+(($B$11-$C6)*S$15)))*S$16))-((($C54*S$15)-($D54*$J$70))*S$42)</f>
        <v>#VALUE!</v>
      </c>
      <c r="T54" s="2" t="e">
        <f>(S54-(((T$13)-(IF((($C54*T$15)-($D54*$J$69))&lt;0,0,(($C6*T$15)-($D54*$J$69)))+(($B$11-$C6)*T$15)))*T$16))-((($C54*T$15)-($D54*$J$70))*T$42)</f>
        <v>#VALUE!</v>
      </c>
      <c r="U54" s="2" t="e">
        <f>(T54-(((U$13)-(IF((($C54*U$15)-($D54*$J$69))&lt;0,0,(($C6*U$15)-($D54*$J$69)))+(($B$11-$C6)*U$15)))*U$16))-((($C54*U$15)-($D54*$J$70))*U$42)</f>
        <v>#VALUE!</v>
      </c>
      <c r="V54" s="2" t="e">
        <f>(U54-(((V$13)-(IF((($C54*V$15)-($D54*$J$69))&lt;0,0,(($C6*V$15)-($D54*$J$69)))+(($B$11-$C6)*V$15)))*V$16))-((($C54*V$15)-($D54*$J$70))*V$42)</f>
        <v>#VALUE!</v>
      </c>
      <c r="W54" s="2" t="e">
        <f>(V54-(((W$13)-(IF((($C54*W$15)-($D54*$J$69))&lt;0,0,(($C6*W$15)-($D54*$J$69)))+(($B$11-$C6)*W$15)))*W$16))-((($C54*W$15)-($D54*$J$70))*W$42)</f>
        <v>#VALUE!</v>
      </c>
      <c r="X54" s="2" t="e">
        <f>(W54-(((X$13)-(IF((($C54*X$15)-($D54*$J$69))&lt;0,0,(($C6*X$15)-($D54*$J$69)))+(($B$11-$C6)*X$15)))*X$16))-((($C54*X$15)-($D54*$J$70))*X$42)</f>
        <v>#VALUE!</v>
      </c>
      <c r="Y54" s="2" t="e">
        <f>(X54-(((Y$13)-(IF((($C54*Y$15)-($D54*$J$69))&lt;0,0,(($C6*Y$15)-($D54*$J$69)))+(($B$11-$C6)*Y$15)))*Y$16))-((($C54*Y$15)-($D54*$J$70))*Y$42)</f>
        <v>#VALUE!</v>
      </c>
      <c r="Z54" s="2" t="e">
        <f>(Y54-(((Z$13)-(IF((($C54*Z$15)-($D54*$J$69))&lt;0,0,(($C6*Z$15)-($D54*$J$69)))+(($B$11-$C6)*Z$15)))*Z$16))-((($C54*Z$15)-($D54*$J$70))*Z$42)</f>
        <v>#VALUE!</v>
      </c>
      <c r="AA54" s="2" t="e">
        <f>(Z54-(((AA$13)-(IF((($C54*AA$15)-($D54*$J$69))&lt;0,0,(($C6*AA$15)-($D54*$J$69)))+(($B$11-$C6)*AA$15)))*AA$16))-((($C54*AA$15)-($D54*$J$70))*AA$42)</f>
        <v>#VALUE!</v>
      </c>
      <c r="AB54" s="2" t="e">
        <f>(AA54-(((AB$13)-(IF((($C54*AB$15)-($D54*$J$69))&lt;0,0,(($C6*AB$15)-($D54*$J$69)))+(($B$11-$C6)*AB$15)))*AB$16))-((($C54*AB$15)-($D54*$J$70))*AB$42)</f>
        <v>#VALUE!</v>
      </c>
      <c r="AC54" s="2" t="e">
        <f>(AB54-(((AC$13)-(IF((($C54*AC$15)-($D54*$J$69))&lt;0,0,(($C6*AC$15)-($D54*$J$69)))+(($B$11-$C6)*AC$15)))*AC$16))-((($C54*AC$15)-($D54*$J$70))*AC$42)</f>
        <v>#VALUE!</v>
      </c>
      <c r="AD54" s="2" t="e">
        <f>(AC54-(((AD$13)-(IF((($C54*AD$15)-($D54*$J$69))&lt;0,0,(($C6*AD$15)-($D54*$J$69)))+(($B$11-$C6)*AD$15)))*AD$16))-((($C54*AD$15)-($D54*$J$70))*AD$42)</f>
        <v>#VALUE!</v>
      </c>
      <c r="AE54" s="2" t="e">
        <f>(AD54-(((AE$13)-(IF((($C54*AE$15)-($D54*$J$69))&lt;0,0,(($C6*AE$15)-($D54*$J$69)))+(($B$11-$C6)*AE$15)))*AE$16))-((($C54*AE$15)-($D54*$J$70))*AE$42)</f>
        <v>#VALUE!</v>
      </c>
      <c r="AF54" s="2" t="e">
        <f>(AE54-(((AF$13)-(IF((($C54*AF$15)-($D54*$J$69))&lt;0,0,(($C6*AF$15)-($D54*$J$69)))+(($B$11-$C6)*AF$15)))*AF$16))-((($C54*AF$15)-($D54*$J$70))*AF$42)</f>
        <v>#VALUE!</v>
      </c>
      <c r="AG54" s="2" t="e">
        <f>(AF54-(((AG$13)-(IF((($C54*AG$15)-($D54*$J$69))&lt;0,0,(($C6*AG$15)-($D54*$J$69)))+(($B$11-$C6)*AG$15)))*AG$16))-((($C54*AG$15)-($D54*$J$70))*AG$42)</f>
        <v>#VALUE!</v>
      </c>
      <c r="AH54" s="2" t="e">
        <f>(AG54-(((AH$13)-(IF((($C54*AH$15)-($D54*$J$69))&lt;0,0,(($C6*AH$15)-($D54*$J$69)))+(($B$11-$C6)*AH$15)))*AH$16))-((($C54*AH$15)-($D54*$J$70))*AH$42)</f>
        <v>#VALUE!</v>
      </c>
      <c r="AI54" s="2" t="e">
        <f>(AH54-(((AI$13)-(IF((($C54*AI$15)-($D54*$J$69))&lt;0,0,(($C6*AI$15)-($D54*$J$69)))+(($B$11-$C6)*AI$15)))*AI$16))-((($C54*AI$15)-($D54*$J$70))*AI$42)</f>
        <v>#VALUE!</v>
      </c>
      <c r="AJ54" s="2" t="e">
        <f>(AI54-(((AJ$13)-(IF((($C54*AJ$15)-($D54*$J$69))&lt;0,0,(($C6*AJ$15)-($D54*$J$69)))+(($B$11-$C6)*AJ$15)))*AJ$16))-((($C54*AJ$15)-($D54*$J$70))*AJ$42)</f>
        <v>#VALUE!</v>
      </c>
      <c r="AK54" s="2" t="e">
        <f>(AJ54-(((AK$13)-(IF((($C54*AK$15)-($D54*$J$69))&lt;0,0,(($C6*AK$15)-($D54*$J$69)))+(($B$11-$C6)*AK$15)))*AK$16))-((($C54*AK$15)-($D54*$J$70))*AK$42)</f>
        <v>#VALUE!</v>
      </c>
      <c r="AL54" s="2" t="e">
        <f>(AK54-(((AL$13)-(IF((($C54*AL$15)-($D54*$J$69))&lt;0,0,(($C6*AL$15)-($D54*$J$69)))+(($B$11-$C6)*AL$15)))*AL$16))-((($C54*AL$15)-($D54*$J$70))*AL$42)</f>
        <v>#VALUE!</v>
      </c>
      <c r="AM54" s="2" t="e">
        <f>(AL54-(((AM$13)-(IF((($C54*AM$15)-($D54*$J$69))&lt;0,0,(($C6*AM$15)-($D54*$J$69)))+(($B$11-$C6)*AM$15)))*AM$16))-((($C54*AM$15)-($D54*$J$70))*AM$42)</f>
        <v>#VALUE!</v>
      </c>
      <c r="AN54" s="2" t="e">
        <f>(AM54-(((AN$13)-(IF((($C54*AN$15)-($D54*$J$69))&lt;0,0,(($C6*AN$15)-($D54*$J$69)))+(($B$11-$C6)*AN$15)))*AN$16))-((($C54*AN$15)-($D54*$J$70))*AN$42)</f>
        <v>#VALUE!</v>
      </c>
      <c r="AO54" s="2" t="e">
        <f>(AN54-(((AO$13)-(IF((($C54*AO$15)-($D54*$J$69))&lt;0,0,(($C6*AO$15)-($D54*$J$69)))+(($B$11-$C6)*AO$15)))*AO$16))-((($C54*AO$15)-($D54*$J$70))*AO$42)</f>
        <v>#VALUE!</v>
      </c>
      <c r="AP54" s="2" t="e">
        <f>(AO54-(((AP$13)-(IF((($C54*AP$15)-($D54*$J$69))&lt;0,0,(($C6*AP$15)-($D54*$J$69)))+(($B$11-$C6)*AP$15)))*AP$16))-((($C54*AP$15)-($D54*$J$70))*AP$42)</f>
        <v>#VALUE!</v>
      </c>
      <c r="AQ54" s="2" t="e">
        <f>(AP54-(((AQ$13)-(IF((($C54*AQ$15)-($D54*$J$69))&lt;0,0,(($C6*AQ$15)-($D54*$J$69)))+(($B$11-$C6)*AQ$15)))*AQ$16))-((($C54*AQ$15)-($D54*$J$70))*AQ$42)</f>
        <v>#VALUE!</v>
      </c>
      <c r="AR54" s="2" t="e">
        <f>(AQ54-(((AR$13)-(IF((($C54*AR$15)-($D54*$J$69))&lt;0,0,(($C6*AR$15)-($D54*$J$69)))+(($B$11-$C6)*AR$15)))*AR$16))-((($C54*AR$15)-($D54*$J$70))*AR$42)</f>
        <v>#VALUE!</v>
      </c>
      <c r="AS54" s="2" t="e">
        <f>(AR54-(((AS$13)-(IF((($C54*AS$15)-($D54*$J$69))&lt;0,0,(($C6*AS$15)-($D54*$J$69)))+(($B$11-$C6)*AS$15)))*AS$16))-((($C54*AS$15)-($D54*$J$70))*AS$42)</f>
        <v>#VALUE!</v>
      </c>
      <c r="AT54" s="2" t="e">
        <f>(AS54-(((AT$13)-(IF((($C54*AT$15)-($D54*$J$69))&lt;0,0,(($C6*AT$15)-($D54*$J$69)))+(($B$11-$C6)*AT$15)))*AT$16))-((($C54*AT$15)-($D54*$J$70))*AT$42)</f>
        <v>#VALUE!</v>
      </c>
      <c r="AU54" s="2" t="e">
        <f>(AT54-(((AU$13)-(IF((($C54*AU$15)-($D54*$J$69))&lt;0,0,(($C6*AU$15)-($D54*$J$69)))+(($B$11-$C6)*AU$15)))*AU$16))-((($C54*AU$15)-($D54*$J$70))*AU$42)</f>
        <v>#VALUE!</v>
      </c>
      <c r="AV54" s="2" t="e">
        <f>(AU54-(((AV$13)-(IF((($C54*AV$15)-($D54*$J$69))&lt;0,0,(($C6*AV$15)-($D54*$J$69)))+(($B$11-$C6)*AV$15)))*AV$16))-((($C54*AV$15)-($D54*$J$70))*AV$42)</f>
        <v>#VALUE!</v>
      </c>
      <c r="AW54" s="2" t="e">
        <f>(AV54-(((AW$13)-(IF((($C54*AW$15)-($D54*$J$69))&lt;0,0,(($C6*AW$15)-($D54*$J$69)))+(($B$11-$C6)*AW$15)))*AW$16))-((($C54*AW$15)-($D54*$J$70))*AW$42)</f>
        <v>#VALUE!</v>
      </c>
      <c r="AX54" s="2" t="e">
        <f>(AW54-(((AX$13)-(IF((($C54*AX$15)-($D54*$J$69))&lt;0,0,(($C6*AX$15)-($D54*$J$69)))+(($B$11-$C6)*AX$15)))*AX$16))-((($C54*AX$15)-($D54*$J$70))*AX$42)</f>
        <v>#VALUE!</v>
      </c>
      <c r="AY54" s="2" t="e">
        <f>(AX54-(((AY$13)-(IF((($C54*AY$15)-($D54*$J$69))&lt;0,0,(($C6*AY$15)-($D54*$J$69)))+(($B$11-$C6)*AY$15)))*AY$16))-((($C54*AY$15)-($D54*$J$70))*AY$42)</f>
        <v>#VALUE!</v>
      </c>
      <c r="AZ54" s="2" t="e">
        <f>(AY54-(((AZ$13)-(IF((($C54*AZ$15)-($D54*$J$69))&lt;0,0,(($C6*AZ$15)-($D54*$J$69)))+(($B$11-$C6)*AZ$15)))*AZ$16))-((($C54*AZ$15)-($D54*$J$70))*AZ$42)</f>
        <v>#VALUE!</v>
      </c>
      <c r="BA54" s="2" t="e">
        <f>(AZ54-(((BA$13)-(IF((($C54*BA$15)-($D54*$J$69))&lt;0,0,(($C6*BA$15)-($D54*$J$69)))+(($B$11-$C6)*BA$15)))*BA$16))-((($C54*BA$15)-($D54*$J$70))*BA$42)</f>
        <v>#VALUE!</v>
      </c>
      <c r="BB54" s="2" t="e">
        <f>(BA54-(((BB$13)-(IF((($C54*BB$15)-($D54*$J$69))&lt;0,0,(($C6*BB$15)-($D54*$J$69)))+(($B$11-$C6)*BB$15)))*BB$16))-((($C54*BB$15)-($D54*$J$70))*BB$42)</f>
        <v>#VALUE!</v>
      </c>
      <c r="BC54" s="2" t="e">
        <f>(BB54-(((BC$13)-(IF((($C54*BC$15)-($D54*$J$69))&lt;0,0,(($C6*BC$15)-($D54*$J$69)))+(($B$11-$C6)*BC$15)))*BC$16))-((($C54*BC$15)-($D54*$J$70))*BC$42)</f>
        <v>#VALUE!</v>
      </c>
      <c r="BD54" s="2" t="e">
        <f>(BC54-(((BD$13)-(IF((($C54*BD$15)-($D54*$J$69))&lt;0,0,(($C6*BD$15)-($D54*$J$69)))+(($B$11-$C6)*BD$15)))*BD$16))-((($C54*BD$15)-($D54*$J$70))*BD$42)</f>
        <v>#VALUE!</v>
      </c>
      <c r="BE54" s="2" t="e">
        <f>(BD54-(((BE$13)-(IF((($C54*BE$15)-($D54*$J$69))&lt;0,0,(($C6*BE$15)-($D54*$J$69)))+(($B$11-$C6)*BE$15)))*BE$16))-((($C54*BE$15)-($D54*$J$70))*BE$42)</f>
        <v>#VALUE!</v>
      </c>
      <c r="BF54" s="2" t="e">
        <f>(BE54-(((BF$13)-(IF((($C54*BF$15)-($D54*$J$69))&lt;0,0,(($C6*BF$15)-($D54*$J$69)))+(($B$11-$C6)*BF$15)))*BF$16))-((($C54*BF$15)-($D54*$J$70))*BF$42)</f>
        <v>#VALUE!</v>
      </c>
      <c r="BG54" s="2" t="e">
        <f>(BF54-(((BG$13)-(IF((($C54*BG$15)-($D54*$J$69))&lt;0,0,(($C6*BG$15)-($D54*$J$69)))+(($B$11-$C6)*BG$15)))*BG$16))-((($C54*BG$15)-($D54*$J$70))*BG$42)</f>
        <v>#VALUE!</v>
      </c>
      <c r="BH54" s="2" t="e">
        <f>(BG54-(((BH$13)-(IF((($C54*BH$15)-($D54*$J$69))&lt;0,0,(($C6*BH$15)-($D54*$J$69)))+(($B$11-$C6)*BH$15)))*BH$16))-((($C54*BH$15)-($D54*$J$70))*BH$42)</f>
        <v>#VALUE!</v>
      </c>
      <c r="BI54" s="2" t="e">
        <f>(BH54-(((BI$13)-(IF((($C54*BI$15)-($D54*$J$69))&lt;0,0,(($C6*BI$15)-($D54*$J$69)))+(($B$11-$C6)*BI$15)))*BI$16))-((($C54*BI$15)-($D54*$J$70))*BI$42)</f>
        <v>#VALUE!</v>
      </c>
      <c r="BJ54" s="2" t="e">
        <f>(BI54-(((BJ$13)-(IF((($C54*BJ$15)-($D54*$J$69))&lt;0,0,(($C6*BJ$15)-($D54*$J$69)))+(($B$11-$C6)*BJ$15)))*BJ$16))-((($C54*BJ$15)-($D54*$J$70))*BJ$42)</f>
        <v>#VALUE!</v>
      </c>
      <c r="BK54" s="2" t="e">
        <f>(BJ54-(((BK$13)-(IF((($C54*BK$15)-($D54*$J$69))&lt;0,0,(($C6*BK$15)-($D54*$J$69)))+(($B$11-$C6)*BK$15)))*BK$16))-((($C54*BK$15)-($D54*$J$70))*BK$42)</f>
        <v>#VALUE!</v>
      </c>
      <c r="BL54" s="2" t="e">
        <f>(BK54-(((BL$13)-(IF((($C54*BL$15)-($D54*$J$69))&lt;0,0,(($C6*BL$15)-($D54*$J$69)))+(($B$11-$C6)*BL$15)))*BL$16))-((($C54*BL$15)-($D54*$J$70))*BL$42)</f>
        <v>#VALUE!</v>
      </c>
      <c r="BM54" s="2" t="e">
        <f>(BL54-(((BM$13)-(IF((($C54*BM$15)-($D54*$J$69))&lt;0,0,(($C6*BM$15)-($D54*$J$69)))+(($B$11-$C6)*BM$15)))*BM$16))-((($C54*BM$15)-($D54*$J$70))*BM$42)</f>
        <v>#VALUE!</v>
      </c>
      <c r="BN54" s="2" t="e">
        <f>(BM54-(((BN$13)-(IF((($C54*BN$15)-($D54*$J$69))&lt;0,0,(($C6*BN$15)-($D54*$J$69)))+(($B$11-$C6)*BN$15)))*BN$16))-((($C54*BN$15)-($D54*$J$70))*BN$42)</f>
        <v>#VALUE!</v>
      </c>
      <c r="BO54" s="2" t="e">
        <f>(BN54-(((BO$13)-(IF((($C54*BO$15)-($D54*$J$69))&lt;0,0,(($C6*BO$15)-($D54*$J$69)))+(($B$11-$C6)*BO$15)))*BO$16))-((($C54*BO$15)-($D54*$J$70))*BO$42)</f>
        <v>#VALUE!</v>
      </c>
      <c r="BP54" s="2" t="e">
        <f>(BO54-(((BP$13)-(IF((($C54*BP$15)-($D54*$J$69))&lt;0,0,(($C6*BP$15)-($D54*$J$69)))+(($B$11-$C6)*BP$15)))*BP$16))-((($C54*BP$15)-($D54*$J$70))*BP$42)</f>
        <v>#VALUE!</v>
      </c>
    </row>
    <row r="55" spans="1:68" x14ac:dyDescent="0.25">
      <c r="A55" s="100" t="str">
        <f>IF(Tableau2810[[#Headers],[Techno Eolien]]=Données!B15,Données!C15,X)</f>
        <v>eolien</v>
      </c>
      <c r="B55" s="6">
        <f>INDEX(IF(Tableau28[[#Headers],[Techno Eolien]]=Données!B15,Tableau8[Coûts unitaires],),MATCH(Données!C15,Tableau8[Nom de la techno],0))</f>
        <v>25000</v>
      </c>
      <c r="C55" s="6">
        <f>INDEX(IF(Tableau28[[#Headers],[Techno Eolien]]=Données!B15,Tableau8[Jours / an],),MATCH(Données!C15,Tableau8[Nom de la techno],0))</f>
        <v>320</v>
      </c>
      <c r="D55" s="6">
        <f>INDEX(IF(Tableau28[[#Headers],[Techno Eolien]]=Données!B15,Tableau8[Production],),MATCH(Données!C15,Tableau8[Nom de la techno],0))</f>
        <v>5000</v>
      </c>
      <c r="E55">
        <f>Tableau2810[[#This Row],[Cout unitaire]]</f>
        <v>25000</v>
      </c>
      <c r="F55" s="2">
        <f>(E55-(((F$13)-(IF((($C55*F$15)-($D55*$J$69))&lt;0,0,(($C7*F$15)-($D55*$J$69)))+(($B$11-$C7)*F$15)))*F$16))-((($C55*F$15)-($D55*$J$70))*F$42)</f>
        <v>24189.37704109589</v>
      </c>
      <c r="G55" s="2">
        <f>(F55-(((G$13)-(IF((($C55*G$15)-($D55*$J$69))&lt;0,0,(($C7*G$15)-($D55*$J$69)))+(($B$11-$C7)*G$15)))*G$16))-((($C55*G$15)-($D55*$J$70))*G$42)</f>
        <v>23348.367131178082</v>
      </c>
      <c r="H55" s="2">
        <f>(G55-(((H$13)-(IF((($C55*H$15)-($D55*$J$69))&lt;0,0,(($C7*H$15)-($D55*$J$69)))+(($B$11-$C7)*H$15)))*H$16))-((($C55*H$15)-($D55*$J$70))*H$42)</f>
        <v>22475.941463422245</v>
      </c>
      <c r="I55" s="2">
        <f>(H55-(((I$13)-(IF((($C55*I$15)-($D55*$J$69))&lt;0,0,(($C7*I$15)-($D55*$J$69)))+(($B$11-$C7)*I$15)))*I$16))-((($C55*I$15)-($D55*$J$70))*I$42)</f>
        <v>21571.034558840267</v>
      </c>
      <c r="J55" s="2">
        <f>(I55-(((J$13)-(IF((($C55*J$15)-($D55*$J$69))&lt;0,0,(($C7*J$15)-($D55*$J$69)))+(($B$11-$C7)*J$15)))*J$16))-((($C55*J$15)-($D55*$J$70))*J$42)</f>
        <v>20632.542906916322</v>
      </c>
      <c r="K55" s="2">
        <f>(J55-(((K$13)-(IF((($C55*K$15)-($D55*$J$69))&lt;0,0,(($C7*K$15)-($D55*$J$69)))+(($B$11-$C7)*K$15)))*K$16))-((($C55*K$15)-($D55*$J$70))*K$42)</f>
        <v>19659.323554448922</v>
      </c>
      <c r="L55" s="2">
        <f>(K55-(((L$13)-(IF((($C55*L$15)-($D55*$J$69))&lt;0,0,(($C7*L$15)-($D55*$J$69)))+(($B$11-$C7)*L$15)))*L$16))-((($C55*L$15)-($D55*$J$70))*L$42)</f>
        <v>18650.192640589135</v>
      </c>
      <c r="M55" s="2">
        <f>(L55-(((M$13)-(IF((($C55*M$15)-($D55*$J$69))&lt;0,0,(($C7*M$15)-($D55*$J$69)))+(($B$11-$C7)*M$15)))*M$16))-((($C55*M$15)-($D55*$J$70))*M$42)</f>
        <v>17603.923875986216</v>
      </c>
      <c r="N55" s="2">
        <f>(M55-(((N$13)-(IF((($C55*N$15)-($D55*$J$69))&lt;0,0,(($C7*N$15)-($D55*$J$69)))+(($B$11-$C7)*N$15)))*N$16))-((($C55*N$15)-($D55*$J$70))*N$42)</f>
        <v>16519.246963869908</v>
      </c>
      <c r="O55" s="2">
        <f>(N55-(((O$13)-(IF((($C55*O$15)-($D55*$J$69))&lt;0,0,(($C7*O$15)-($D55*$J$69)))+(($B$11-$C7)*O$15)))*O$16))-((($C55*O$15)-($D55*$J$70))*O$42)</f>
        <v>15394.845960813374</v>
      </c>
      <c r="P55" s="2">
        <f>(O55-(((P$13)-(IF((($C55*P$15)-($D55*$J$69))&lt;0,0,(($C7*P$15)-($D55*$J$69)))+(($B$11-$C7)*P$15)))*P$16))-((($C55*P$15)-($D55*$J$70))*P$42)</f>
        <v>14229.357574832073</v>
      </c>
      <c r="Q55" s="2">
        <f>(P55-(((Q$13)-(IF((($C55*Q$15)-($D55*$J$69))&lt;0,0,(($C7*Q$15)-($D55*$J$69)))+(($B$11-$C7)*Q$15)))*Q$16))-((($C55*Q$15)-($D55*$J$70))*Q$42)</f>
        <v>13187.840898219021</v>
      </c>
      <c r="R55" s="2">
        <f>(Q55-(((R$13)-(IF((($C55*R$15)-($D55*$J$69))&lt;0,0,(($C7*R$15)-($D55*$J$69)))+(($B$11-$C7)*R$15)))*R$16))-((($C55*R$15)-($D55*$J$70))*R$42)</f>
        <v>12107.532389393569</v>
      </c>
      <c r="S55" s="2">
        <f>(R55-(((S$13)-(IF((($C55*S$15)-($D55*$J$69))&lt;0,0,(($C7*S$15)-($D55*$J$69)))+(($B$11-$C7)*S$15)))*S$16))-((($C55*S$15)-($D55*$J$70))*S$42)</f>
        <v>10987.039947103673</v>
      </c>
      <c r="T55" s="2">
        <f>(S55-(((T$13)-(IF((($C55*T$15)-($D55*$J$69))&lt;0,0,(($C7*T$15)-($D55*$J$69)))+(($B$11-$C7)*T$15)))*T$16))-((($C55*T$15)-($D55*$J$70))*T$42)</f>
        <v>9824.919615776078</v>
      </c>
      <c r="U55" s="2">
        <f>(T55-(((U$13)-(IF((($C55*U$15)-($D55*$J$69))&lt;0,0,(($C7*U$15)-($D55*$J$69)))+(($B$11-$C7)*U$15)))*U$16))-((($C55*U$15)-($D55*$J$70))*U$42)</f>
        <v>8619.6736032569715</v>
      </c>
      <c r="V55" s="2">
        <f>(U55-(((V$13)-(IF((($C55*V$15)-($D55*$J$69))&lt;0,0,(($C7*V$15)-($D55*$J$69)))+(($B$11-$C7)*V$15)))*V$16))-((($C55*V$15)-($D55*$J$70))*V$42)</f>
        <v>7743.1183802566457</v>
      </c>
      <c r="W55" s="2">
        <f>(V55-(((W$13)-(IF((($C55*W$15)-($D55*$J$69))&lt;0,0,(($C7*W$15)-($D55*$J$69)))+(($B$11-$C7)*W$15)))*W$16))-((($C55*W$15)-($D55*$J$70))*W$42)</f>
        <v>6831.5009483363065</v>
      </c>
      <c r="X55" s="2">
        <f>(W55-(((X$13)-(IF((($C55*X$15)-($D55*$J$69))&lt;0,0,(($C7*X$15)-($D55*$J$69)))+(($B$11-$C7)*X$15)))*X$16))-((($C55*X$15)-($D55*$J$70))*X$42)</f>
        <v>5883.418819139154</v>
      </c>
      <c r="Y55" s="2">
        <f>(X55-(((Y$13)-(IF((($C55*Y$15)-($D55*$J$69))&lt;0,0,(($C7*Y$15)-($D55*$J$69)))+(($B$11-$C7)*Y$15)))*Y$16))-((($C55*Y$15)-($D55*$J$70))*Y$42)</f>
        <v>4897.4134047741154</v>
      </c>
      <c r="Z55" s="2">
        <f>(Y55-(((Z$13)-(IF((($C55*Z$15)-($D55*$J$69))&lt;0,0,(($C7*Z$15)-($D55*$J$69)))+(($B$11-$C7)*Z$15)))*Z$16))-((($C55*Z$15)-($D55*$J$70))*Z$42)</f>
        <v>3871.9677738344753</v>
      </c>
      <c r="AA55" s="2">
        <f>(Z55-(((AA$13)-(IF((($C55*AA$15)-($D55*$J$69))&lt;0,0,(($C7*AA$15)-($D55*$J$69)))+(($B$11-$C7)*AA$15)))*AA$16))-((($C55*AA$15)-($D55*$J$70))*AA$42)</f>
        <v>2805.5043176572494</v>
      </c>
      <c r="AB55" s="2">
        <f>(AA55-(((AB$13)-(IF((($C55*AB$15)-($D55*$J$69))&lt;0,0,(($C7*AB$15)-($D55*$J$69)))+(($B$11-$C7)*AB$15)))*AB$16))-((($C55*AB$15)-($D55*$J$70))*AB$42)</f>
        <v>1696.3823232329341</v>
      </c>
      <c r="AC55" s="2">
        <f>(AB55-(((AC$13)-(IF((($C55*AC$15)-($D55*$J$69))&lt;0,0,(($C7*AC$15)-($D55*$J$69)))+(($B$11-$C7)*AC$15)))*AC$16))-((($C55*AC$15)-($D55*$J$70))*AC$42)</f>
        <v>542.89544903164642</v>
      </c>
      <c r="AD55" s="2">
        <f>(AC55-(((AD$13)-(IF((($C55*AD$15)-($D55*$J$69))&lt;0,0,(($C7*AD$15)-($D55*$J$69)))+(($B$11-$C7)*AD$15)))*AD$16))-((($C55*AD$15)-($D55*$J$70))*AD$42)</f>
        <v>-656.73090013769274</v>
      </c>
      <c r="AE55" s="2">
        <f>(AD55-(((AE$13)-(IF((($C55*AE$15)-($D55*$J$69))&lt;0,0,(($C7*AE$15)-($D55*$J$69)))+(($B$11-$C7)*AE$15)))*AE$16))-((($C55*AE$15)-($D55*$J$70))*AE$42)</f>
        <v>-1904.3423032738053</v>
      </c>
      <c r="AF55" s="2">
        <f>(AE55-(((AF$13)-(IF((($C55*AF$15)-($D55*$J$69))&lt;0,0,(($C7*AF$15)-($D55*$J$69)))+(($B$11-$C7)*AF$15)))*AF$16))-((($C55*AF$15)-($D55*$J$70))*AF$42)</f>
        <v>-3201.8581625353627</v>
      </c>
      <c r="AG55" s="2">
        <f>(AF55-(((AG$13)-(IF((($C55*AG$15)-($D55*$J$69))&lt;0,0,(($C7*AG$15)-($D55*$J$69)))+(($B$11-$C7)*AG$15)))*AG$16))-((($C55*AG$15)-($D55*$J$70))*AG$42)</f>
        <v>-4551.274656167383</v>
      </c>
      <c r="AH55" s="2">
        <f>(AG55-(((AH$13)-(IF((($C55*AH$15)-($D55*$J$69))&lt;0,0,(($C7*AH$15)-($D55*$J$69)))+(($B$11-$C7)*AH$15)))*AH$16))-((($C55*AH$15)-($D55*$J$70))*AH$42)</f>
        <v>-5954.6678095446832</v>
      </c>
      <c r="AI55" s="2">
        <f>(AH55-(((AI$13)-(IF((($C55*AI$15)-($D55*$J$69))&lt;0,0,(($C7*AI$15)-($D55*$J$69)))+(($B$11-$C7)*AI$15)))*AI$16))-((($C55*AI$15)-($D55*$J$70))*AI$42)</f>
        <v>-7414.1966890570757</v>
      </c>
      <c r="AJ55" s="2">
        <f>(AI55-(((AJ$13)-(IF((($C55*AJ$15)-($D55*$J$69))&lt;0,0,(($C7*AJ$15)-($D55*$J$69)))+(($B$11-$C7)*AJ$15)))*AJ$16))-((($C55*AJ$15)-($D55*$J$70))*AJ$42)</f>
        <v>-8932.1067237499647</v>
      </c>
      <c r="AK55" s="2">
        <f>(AJ55-(((AK$13)-(IF((($C55*AK$15)-($D55*$J$69))&lt;0,0,(($C7*AK$15)-($D55*$J$69)))+(($B$11-$C7)*AK$15)))*AK$16))-((($C55*AK$15)-($D55*$J$70))*AK$42)</f>
        <v>-10510.733159830568</v>
      </c>
      <c r="AL55" s="2">
        <f>(AK55-(((AL$13)-(IF((($C55*AL$15)-($D55*$J$69))&lt;0,0,(($C7*AL$15)-($D55*$J$69)))+(($B$11-$C7)*AL$15)))*AL$16))-((($C55*AL$15)-($D55*$J$70))*AL$42)</f>
        <v>-12152.504653354397</v>
      </c>
      <c r="AM55" s="2">
        <f>(AL55-(((AM$13)-(IF((($C55*AM$15)-($D55*$J$69))&lt;0,0,(($C7*AM$15)-($D55*$J$69)))+(($B$11-$C7)*AM$15)))*AM$16))-((($C55*AM$15)-($D55*$J$70))*AM$42)</f>
        <v>-13859.947006619177</v>
      </c>
      <c r="AN55" s="2">
        <f>(AM55-(((AN$13)-(IF((($C55*AN$15)-($D55*$J$69))&lt;0,0,(($C7*AN$15)-($D55*$J$69)))+(($B$11-$C7)*AN$15)))*AN$16))-((($C55*AN$15)-($D55*$J$70))*AN$42)</f>
        <v>-15635.687054014548</v>
      </c>
      <c r="AO55" s="2">
        <f>(AN55-(((AO$13)-(IF((($C55*AO$15)-($D55*$J$69))&lt;0,0,(($C7*AO$15)-($D55*$J$69)))+(($B$11-$C7)*AO$15)))*AO$16))-((($C55*AO$15)-($D55*$J$70))*AO$42)</f>
        <v>-17482.456703305736</v>
      </c>
      <c r="AP55" s="2">
        <f>(AO55-(((AP$13)-(IF((($C55*AP$15)-($D55*$J$69))&lt;0,0,(($C7*AP$15)-($D55*$J$69)))+(($B$11-$C7)*AP$15)))*AP$16))-((($C55*AP$15)-($D55*$J$70))*AP$42)</f>
        <v>-19403.09713856857</v>
      </c>
      <c r="AQ55" s="2">
        <f>(AP55-(((AQ$13)-(IF((($C55*AQ$15)-($D55*$J$69))&lt;0,0,(($C7*AQ$15)-($D55*$J$69)))+(($B$11-$C7)*AQ$15)))*AQ$16))-((($C55*AQ$15)-($D55*$J$70))*AQ$42)</f>
        <v>-21400.563191241919</v>
      </c>
      <c r="AR55" s="2">
        <f>(AQ55-(((AR$13)-(IF((($C55*AR$15)-($D55*$J$69))&lt;0,0,(($C7*AR$15)-($D55*$J$69)))+(($B$11-$C7)*AR$15)))*AR$16))-((($C55*AR$15)-($D55*$J$70))*AR$42)</f>
        <v>-23477.9278860222</v>
      </c>
      <c r="AS55" s="2">
        <f>(AR55-(((AS$13)-(IF((($C55*AS$15)-($D55*$J$69))&lt;0,0,(($C7*AS$15)-($D55*$J$69)))+(($B$11-$C7)*AS$15)))*AS$16))-((($C55*AS$15)-($D55*$J$70))*AS$42)</f>
        <v>-25638.387168593694</v>
      </c>
      <c r="AT55" s="2">
        <f>(AS55-(((AT$13)-(IF((($C55*AT$15)-($D55*$J$69))&lt;0,0,(($C7*AT$15)-($D55*$J$69)))+(($B$11-$C7)*AT$15)))*AT$16))-((($C55*AT$15)-($D55*$J$70))*AT$42)</f>
        <v>-27885.264822468045</v>
      </c>
      <c r="AU55" s="2">
        <f>(AT55-(((AU$13)-(IF((($C55*AU$15)-($D55*$J$69))&lt;0,0,(($C7*AU$15)-($D55*$J$69)))+(($B$11-$C7)*AU$15)))*AU$16))-((($C55*AU$15)-($D55*$J$70))*AU$42)</f>
        <v>-30222.017582497374</v>
      </c>
      <c r="AV55" s="2">
        <f>(AU55-(((AV$13)-(IF((($C55*AV$15)-($D55*$J$69))&lt;0,0,(($C7*AV$15)-($D55*$J$69)))+(($B$11-$C7)*AV$15)))*AV$16))-((($C55*AV$15)-($D55*$J$70))*AV$42)</f>
        <v>-32652.240452927876</v>
      </c>
      <c r="AW55" s="2">
        <f>(AV55-(((AW$13)-(IF((($C55*AW$15)-($D55*$J$69))&lt;0,0,(($C7*AW$15)-($D55*$J$69)))+(($B$11-$C7)*AW$15)))*AW$16))-((($C55*AW$15)-($D55*$J$70))*AW$42)</f>
        <v>-35179.672238175597</v>
      </c>
      <c r="AX55" s="2">
        <f>(AW55-(((AX$13)-(IF((($C55*AX$15)-($D55*$J$69))&lt;0,0,(($C7*AX$15)-($D55*$J$69)))+(($B$11-$C7)*AX$15)))*AX$16))-((($C55*AX$15)-($D55*$J$70))*AX$42)</f>
        <v>-37808.201294833227</v>
      </c>
      <c r="AY55" s="2">
        <f>(AX55-(((AY$13)-(IF((($C55*AY$15)-($D55*$J$69))&lt;0,0,(($C7*AY$15)-($D55*$J$69)))+(($B$11-$C7)*AY$15)))*AY$16))-((($C55*AY$15)-($D55*$J$70))*AY$42)</f>
        <v>-40541.871513757163</v>
      </c>
      <c r="AZ55" s="2">
        <f>(AY55-(((AZ$13)-(IF((($C55*AZ$15)-($D55*$J$69))&lt;0,0,(($C7*AZ$15)-($D55*$J$69)))+(($B$11-$C7)*AZ$15)))*AZ$16))-((($C55*AZ$15)-($D55*$J$70))*AZ$42)</f>
        <v>-43384.888541438057</v>
      </c>
      <c r="BA55" s="2">
        <f>(AZ55-(((BA$13)-(IF((($C55*BA$15)-($D55*$J$69))&lt;0,0,(($C7*BA$15)-($D55*$J$69)))+(($B$11-$C7)*BA$15)))*BA$16))-((($C55*BA$15)-($D55*$J$70))*BA$42)</f>
        <v>-46341.626250226182</v>
      </c>
      <c r="BB55" s="2">
        <f>(BA55-(((BB$13)-(IF((($C55*BB$15)-($D55*$J$69))&lt;0,0,(($C7*BB$15)-($D55*$J$69)))+(($B$11-$C7)*BB$15)))*BB$16))-((($C55*BB$15)-($D55*$J$70))*BB$42)</f>
        <v>-49416.633467365835</v>
      </c>
      <c r="BC55" s="2">
        <f>(BB55-(((BC$13)-(IF((($C55*BC$15)-($D55*$J$69))&lt;0,0,(($C7*BC$15)-($D55*$J$69)))+(($B$11-$C7)*BC$15)))*BC$16))-((($C55*BC$15)-($D55*$J$70))*BC$42)</f>
        <v>-52614.640973191075</v>
      </c>
      <c r="BD55" s="2">
        <f>(BC55-(((BD$13)-(IF((($C55*BD$15)-($D55*$J$69))&lt;0,0,(($C7*BD$15)-($D55*$J$69)))+(($B$11-$C7)*BD$15)))*BD$16))-((($C55*BD$15)-($D55*$J$70))*BD$42)</f>
        <v>-55940.568779249319</v>
      </c>
      <c r="BE55" s="2">
        <f>(BD55-(((BE$13)-(IF((($C55*BE$15)-($D55*$J$69))&lt;0,0,(($C7*BE$15)-($D55*$J$69)))+(($B$11-$C7)*BE$15)))*BE$16))-((($C55*BE$15)-($D55*$J$70))*BE$42)</f>
        <v>-59399.533697549901</v>
      </c>
      <c r="BF55" s="2">
        <f>(BE55-(((BF$13)-(IF((($C55*BF$15)-($D55*$J$69))&lt;0,0,(($C7*BF$15)-($D55*$J$69)))+(($B$11-$C7)*BF$15)))*BF$16))-((($C55*BF$15)-($D55*$J$70))*BF$42)</f>
        <v>-62996.857212582501</v>
      </c>
      <c r="BG55" s="2">
        <f>(BF55-(((BG$13)-(IF((($C55*BG$15)-($D55*$J$69))&lt;0,0,(($C7*BG$15)-($D55*$J$69)))+(($B$11-$C7)*BG$15)))*BG$16))-((($C55*BG$15)-($D55*$J$70))*BG$42)</f>
        <v>-66738.073668216413</v>
      </c>
      <c r="BH55" s="2">
        <f>(BG55-(((BH$13)-(IF((($C55*BH$15)-($D55*$J$69))&lt;0,0,(($C7*BH$15)-($D55*$J$69)))+(($B$11-$C7)*BH$15)))*BH$16))-((($C55*BH$15)-($D55*$J$70))*BH$42)</f>
        <v>-70628.938782075667</v>
      </c>
      <c r="BI55" s="2">
        <f>(BH55-(((BI$13)-(IF((($C55*BI$15)-($D55*$J$69))&lt;0,0,(($C7*BI$15)-($D55*$J$69)))+(($B$11-$C7)*BI$15)))*BI$16))-((($C55*BI$15)-($D55*$J$70))*BI$42)</f>
        <v>-74675.438500489297</v>
      </c>
      <c r="BJ55" s="2">
        <f>(BI55-(((BJ$13)-(IF((($C55*BJ$15)-($D55*$J$69))&lt;0,0,(($C7*BJ$15)-($D55*$J$69)))+(($B$11-$C7)*BJ$15)))*BJ$16))-((($C55*BJ$15)-($D55*$J$70))*BJ$42)</f>
        <v>-78883.798207639484</v>
      </c>
      <c r="BK55" s="2">
        <f>(BJ55-(((BK$13)-(IF((($C55*BK$15)-($D55*$J$69))&lt;0,0,(($C7*BK$15)-($D55*$J$69)))+(($B$11-$C7)*BK$15)))*BK$16))-((($C55*BK$15)-($D55*$J$70))*BK$42)</f>
        <v>-83260.492303075662</v>
      </c>
      <c r="BL55" s="2">
        <f>(BK55-(((BL$13)-(IF((($C55*BL$15)-($D55*$J$69))&lt;0,0,(($C7*BL$15)-($D55*$J$69)))+(($B$11-$C7)*BL$15)))*BL$16))-((($C55*BL$15)-($D55*$J$70))*BL$42)</f>
        <v>-87812.254162329293</v>
      </c>
      <c r="BM55" s="2">
        <f>(BL55-(((BM$13)-(IF((($C55*BM$15)-($D55*$J$69))&lt;0,0,(($C7*BM$15)-($D55*$J$69)))+(($B$11-$C7)*BM$15)))*BM$16))-((($C55*BM$15)-($D55*$J$70))*BM$42)</f>
        <v>-92546.086495953059</v>
      </c>
      <c r="BN55" s="2">
        <f>(BM55-(((BN$13)-(IF((($C55*BN$15)-($D55*$J$69))&lt;0,0,(($C7*BN$15)-($D55*$J$69)))+(($B$11-$C7)*BN$15)))*BN$16))-((($C55*BN$15)-($D55*$J$70))*BN$42)</f>
        <v>-97469.272122921786</v>
      </c>
      <c r="BO55" s="2">
        <f>(BN55-(((BO$13)-(IF((($C55*BO$15)-($D55*$J$69))&lt;0,0,(($C7*BO$15)-($D55*$J$69)))+(($B$11-$C7)*BO$15)))*BO$16))-((($C55*BO$15)-($D55*$J$70))*BO$42)</f>
        <v>-102589.38517496927</v>
      </c>
      <c r="BP55" s="2">
        <f>(BO55-(((BP$13)-(IF((($C55*BP$15)-($D55*$J$69))&lt;0,0,(($C7*BP$15)-($D55*$J$69)))+(($B$11-$C7)*BP$15)))*BP$16))-((($C55*BP$15)-($D55*$J$70))*BP$42)</f>
        <v>-107914.30274909864</v>
      </c>
    </row>
    <row r="56" spans="1:68" x14ac:dyDescent="0.25">
      <c r="A56" s="100" t="e">
        <f>IF(Tableau2810[[#Headers],[Techno Eolien]]=Données!B16,Données!C16,X)</f>
        <v>#NAME?</v>
      </c>
      <c r="B56" s="6" t="e">
        <f>INDEX(IF(Tableau28[[#Headers],[Techno Eolien]]=Données!B16,Tableau8[Coûts unitaires],),MATCH(Données!C16,Tableau8[Nom de la techno],0))</f>
        <v>#VALUE!</v>
      </c>
      <c r="C56" s="6" t="e">
        <f>INDEX(IF(Tableau28[[#Headers],[Techno Eolien]]=Données!B16,Tableau8[Jours / an],),MATCH(Données!C16,Tableau8[Nom de la techno],0))</f>
        <v>#VALUE!</v>
      </c>
      <c r="D56" s="6" t="e">
        <f>INDEX(IF(Tableau28[[#Headers],[Techno Eolien]]=Données!B16,Tableau8[Production],),MATCH(Données!C16,Tableau8[Nom de la techno],0))</f>
        <v>#VALUE!</v>
      </c>
      <c r="E56" t="e">
        <f>Tableau2810[[#This Row],[Cout unitaire]]</f>
        <v>#VALUE!</v>
      </c>
      <c r="F56" s="2" t="e">
        <f>(E56-(((F$13)-(IF((($C56*F$15)-($D56*$J$69))&lt;0,0,(($C8*F$15)-($D56*$J$69)))+(($B$11-$C8)*F$15)))*F$16))-((($C56*F$15)-($D56*$J$70))*F$42)</f>
        <v>#VALUE!</v>
      </c>
      <c r="G56" s="2" t="e">
        <f>(F56-(((G$13)-(IF((($C56*G$15)-($D56*$J$69))&lt;0,0,(($C8*G$15)-($D56*$J$69)))+(($B$11-$C8)*G$15)))*G$16))-((($C56*G$15)-($D56*$J$70))*G$42)</f>
        <v>#VALUE!</v>
      </c>
      <c r="H56" s="2" t="e">
        <f>(G56-(((H$13)-(IF((($C56*H$15)-($D56*$J$69))&lt;0,0,(($C8*H$15)-($D56*$J$69)))+(($B$11-$C8)*H$15)))*H$16))-((($C56*H$15)-($D56*$J$70))*H$42)</f>
        <v>#VALUE!</v>
      </c>
      <c r="I56" s="2" t="e">
        <f>(H56-(((I$13)-(IF((($C56*I$15)-($D56*$J$69))&lt;0,0,(($C8*I$15)-($D56*$J$69)))+(($B$11-$C8)*I$15)))*I$16))-((($C56*I$15)-($D56*$J$70))*I$42)</f>
        <v>#VALUE!</v>
      </c>
      <c r="J56" s="2" t="e">
        <f>(I56-(((J$13)-(IF((($C56*J$15)-($D56*$J$69))&lt;0,0,(($C8*J$15)-($D56*$J$69)))+(($B$11-$C8)*J$15)))*J$16))-((($C56*J$15)-($D56*$J$70))*J$42)</f>
        <v>#VALUE!</v>
      </c>
      <c r="K56" s="2" t="e">
        <f>(J56-(((K$13)-(IF((($C56*K$15)-($D56*$J$69))&lt;0,0,(($C8*K$15)-($D56*$J$69)))+(($B$11-$C8)*K$15)))*K$16))-((($C56*K$15)-($D56*$J$70))*K$42)</f>
        <v>#VALUE!</v>
      </c>
      <c r="L56" s="2" t="e">
        <f>(K56-(((L$13)-(IF((($C56*L$15)-($D56*$J$69))&lt;0,0,(($C8*L$15)-($D56*$J$69)))+(($B$11-$C8)*L$15)))*L$16))-((($C56*L$15)-($D56*$J$70))*L$42)</f>
        <v>#VALUE!</v>
      </c>
      <c r="M56" s="2" t="e">
        <f>(L56-(((M$13)-(IF((($C56*M$15)-($D56*$J$69))&lt;0,0,(($C8*M$15)-($D56*$J$69)))+(($B$11-$C8)*M$15)))*M$16))-((($C56*M$15)-($D56*$J$70))*M$42)</f>
        <v>#VALUE!</v>
      </c>
      <c r="N56" s="2" t="e">
        <f>(M56-(((N$13)-(IF((($C56*N$15)-($D56*$J$69))&lt;0,0,(($C8*N$15)-($D56*$J$69)))+(($B$11-$C8)*N$15)))*N$16))-((($C56*N$15)-($D56*$J$70))*N$42)</f>
        <v>#VALUE!</v>
      </c>
      <c r="O56" s="2" t="e">
        <f>(N56-(((O$13)-(IF((($C56*O$15)-($D56*$J$69))&lt;0,0,(($C8*O$15)-($D56*$J$69)))+(($B$11-$C8)*O$15)))*O$16))-((($C56*O$15)-($D56*$J$70))*O$42)</f>
        <v>#VALUE!</v>
      </c>
      <c r="P56" s="2" t="e">
        <f>(O56-(((P$13)-(IF((($C56*P$15)-($D56*$J$69))&lt;0,0,(($C8*P$15)-($D56*$J$69)))+(($B$11-$C8)*P$15)))*P$16))-((($C56*P$15)-($D56*$J$70))*P$42)</f>
        <v>#VALUE!</v>
      </c>
      <c r="Q56" s="2" t="e">
        <f>(P56-(((Q$13)-(IF((($C56*Q$15)-($D56*$J$69))&lt;0,0,(($C8*Q$15)-($D56*$J$69)))+(($B$11-$C8)*Q$15)))*Q$16))-((($C56*Q$15)-($D56*$J$70))*Q$42)</f>
        <v>#VALUE!</v>
      </c>
      <c r="R56" s="2" t="e">
        <f>(Q56-(((R$13)-(IF((($C56*R$15)-($D56*$J$69))&lt;0,0,(($C8*R$15)-($D56*$J$69)))+(($B$11-$C8)*R$15)))*R$16))-((($C56*R$15)-($D56*$J$70))*R$42)</f>
        <v>#VALUE!</v>
      </c>
      <c r="S56" s="2" t="e">
        <f>(R56-(((S$13)-(IF((($C56*S$15)-($D56*$J$69))&lt;0,0,(($C8*S$15)-($D56*$J$69)))+(($B$11-$C8)*S$15)))*S$16))-((($C56*S$15)-($D56*$J$70))*S$42)</f>
        <v>#VALUE!</v>
      </c>
      <c r="T56" s="2" t="e">
        <f>(S56-(((T$13)-(IF((($C56*T$15)-($D56*$J$69))&lt;0,0,(($C8*T$15)-($D56*$J$69)))+(($B$11-$C8)*T$15)))*T$16))-((($C56*T$15)-($D56*$J$70))*T$42)</f>
        <v>#VALUE!</v>
      </c>
      <c r="U56" s="2" t="e">
        <f>(T56-(((U$13)-(IF((($C56*U$15)-($D56*$J$69))&lt;0,0,(($C8*U$15)-($D56*$J$69)))+(($B$11-$C8)*U$15)))*U$16))-((($C56*U$15)-($D56*$J$70))*U$42)</f>
        <v>#VALUE!</v>
      </c>
      <c r="V56" s="2" t="e">
        <f>(U56-(((V$13)-(IF((($C56*V$15)-($D56*$J$69))&lt;0,0,(($C8*V$15)-($D56*$J$69)))+(($B$11-$C8)*V$15)))*V$16))-((($C56*V$15)-($D56*$J$70))*V$42)</f>
        <v>#VALUE!</v>
      </c>
      <c r="W56" s="2" t="e">
        <f>(V56-(((W$13)-(IF((($C56*W$15)-($D56*$J$69))&lt;0,0,(($C8*W$15)-($D56*$J$69)))+(($B$11-$C8)*W$15)))*W$16))-((($C56*W$15)-($D56*$J$70))*W$42)</f>
        <v>#VALUE!</v>
      </c>
      <c r="X56" s="2" t="e">
        <f>(W56-(((X$13)-(IF((($C56*X$15)-($D56*$J$69))&lt;0,0,(($C8*X$15)-($D56*$J$69)))+(($B$11-$C8)*X$15)))*X$16))-((($C56*X$15)-($D56*$J$70))*X$42)</f>
        <v>#VALUE!</v>
      </c>
      <c r="Y56" s="2" t="e">
        <f>(X56-(((Y$13)-(IF((($C56*Y$15)-($D56*$J$69))&lt;0,0,(($C8*Y$15)-($D56*$J$69)))+(($B$11-$C8)*Y$15)))*Y$16))-((($C56*Y$15)-($D56*$J$70))*Y$42)</f>
        <v>#VALUE!</v>
      </c>
      <c r="Z56" s="2" t="e">
        <f>(Y56-(((Z$13)-(IF((($C56*Z$15)-($D56*$J$69))&lt;0,0,(($C8*Z$15)-($D56*$J$69)))+(($B$11-$C8)*Z$15)))*Z$16))-((($C56*Z$15)-($D56*$J$70))*Z$42)</f>
        <v>#VALUE!</v>
      </c>
      <c r="AA56" s="2" t="e">
        <f>(Z56-(((AA$13)-(IF((($C56*AA$15)-($D56*$J$69))&lt;0,0,(($C8*AA$15)-($D56*$J$69)))+(($B$11-$C8)*AA$15)))*AA$16))-((($C56*AA$15)-($D56*$J$70))*AA$42)</f>
        <v>#VALUE!</v>
      </c>
      <c r="AB56" s="2" t="e">
        <f>(AA56-(((AB$13)-(IF((($C56*AB$15)-($D56*$J$69))&lt;0,0,(($C8*AB$15)-($D56*$J$69)))+(($B$11-$C8)*AB$15)))*AB$16))-((($C56*AB$15)-($D56*$J$70))*AB$42)</f>
        <v>#VALUE!</v>
      </c>
      <c r="AC56" s="2" t="e">
        <f>(AB56-(((AC$13)-(IF((($C56*AC$15)-($D56*$J$69))&lt;0,0,(($C8*AC$15)-($D56*$J$69)))+(($B$11-$C8)*AC$15)))*AC$16))-((($C56*AC$15)-($D56*$J$70))*AC$42)</f>
        <v>#VALUE!</v>
      </c>
      <c r="AD56" s="2" t="e">
        <f>(AC56-(((AD$13)-(IF((($C56*AD$15)-($D56*$J$69))&lt;0,0,(($C8*AD$15)-($D56*$J$69)))+(($B$11-$C8)*AD$15)))*AD$16))-((($C56*AD$15)-($D56*$J$70))*AD$42)</f>
        <v>#VALUE!</v>
      </c>
      <c r="AE56" s="2" t="e">
        <f>(AD56-(((AE$13)-(IF((($C56*AE$15)-($D56*$J$69))&lt;0,0,(($C8*AE$15)-($D56*$J$69)))+(($B$11-$C8)*AE$15)))*AE$16))-((($C56*AE$15)-($D56*$J$70))*AE$42)</f>
        <v>#VALUE!</v>
      </c>
      <c r="AF56" s="2" t="e">
        <f>(AE56-(((AF$13)-(IF((($C56*AF$15)-($D56*$J$69))&lt;0,0,(($C8*AF$15)-($D56*$J$69)))+(($B$11-$C8)*AF$15)))*AF$16))-((($C56*AF$15)-($D56*$J$70))*AF$42)</f>
        <v>#VALUE!</v>
      </c>
      <c r="AG56" s="2" t="e">
        <f>(AF56-(((AG$13)-(IF((($C56*AG$15)-($D56*$J$69))&lt;0,0,(($C8*AG$15)-($D56*$J$69)))+(($B$11-$C8)*AG$15)))*AG$16))-((($C56*AG$15)-($D56*$J$70))*AG$42)</f>
        <v>#VALUE!</v>
      </c>
      <c r="AH56" s="2" t="e">
        <f>(AG56-(((AH$13)-(IF((($C56*AH$15)-($D56*$J$69))&lt;0,0,(($C8*AH$15)-($D56*$J$69)))+(($B$11-$C8)*AH$15)))*AH$16))-((($C56*AH$15)-($D56*$J$70))*AH$42)</f>
        <v>#VALUE!</v>
      </c>
      <c r="AI56" s="2" t="e">
        <f>(AH56-(((AI$13)-(IF((($C56*AI$15)-($D56*$J$69))&lt;0,0,(($C8*AI$15)-($D56*$J$69)))+(($B$11-$C8)*AI$15)))*AI$16))-((($C56*AI$15)-($D56*$J$70))*AI$42)</f>
        <v>#VALUE!</v>
      </c>
      <c r="AJ56" s="2" t="e">
        <f>(AI56-(((AJ$13)-(IF((($C56*AJ$15)-($D56*$J$69))&lt;0,0,(($C8*AJ$15)-($D56*$J$69)))+(($B$11-$C8)*AJ$15)))*AJ$16))-((($C56*AJ$15)-($D56*$J$70))*AJ$42)</f>
        <v>#VALUE!</v>
      </c>
      <c r="AK56" s="2" t="e">
        <f>(AJ56-(((AK$13)-(IF((($C56*AK$15)-($D56*$J$69))&lt;0,0,(($C8*AK$15)-($D56*$J$69)))+(($B$11-$C8)*AK$15)))*AK$16))-((($C56*AK$15)-($D56*$J$70))*AK$42)</f>
        <v>#VALUE!</v>
      </c>
      <c r="AL56" s="2" t="e">
        <f>(AK56-(((AL$13)-(IF((($C56*AL$15)-($D56*$J$69))&lt;0,0,(($C8*AL$15)-($D56*$J$69)))+(($B$11-$C8)*AL$15)))*AL$16))-((($C56*AL$15)-($D56*$J$70))*AL$42)</f>
        <v>#VALUE!</v>
      </c>
      <c r="AM56" s="2" t="e">
        <f>(AL56-(((AM$13)-(IF((($C56*AM$15)-($D56*$J$69))&lt;0,0,(($C8*AM$15)-($D56*$J$69)))+(($B$11-$C8)*AM$15)))*AM$16))-((($C56*AM$15)-($D56*$J$70))*AM$42)</f>
        <v>#VALUE!</v>
      </c>
      <c r="AN56" s="2" t="e">
        <f>(AM56-(((AN$13)-(IF((($C56*AN$15)-($D56*$J$69))&lt;0,0,(($C8*AN$15)-($D56*$J$69)))+(($B$11-$C8)*AN$15)))*AN$16))-((($C56*AN$15)-($D56*$J$70))*AN$42)</f>
        <v>#VALUE!</v>
      </c>
      <c r="AO56" s="2" t="e">
        <f>(AN56-(((AO$13)-(IF((($C56*AO$15)-($D56*$J$69))&lt;0,0,(($C8*AO$15)-($D56*$J$69)))+(($B$11-$C8)*AO$15)))*AO$16))-((($C56*AO$15)-($D56*$J$70))*AO$42)</f>
        <v>#VALUE!</v>
      </c>
      <c r="AP56" s="2" t="e">
        <f>(AO56-(((AP$13)-(IF((($C56*AP$15)-($D56*$J$69))&lt;0,0,(($C8*AP$15)-($D56*$J$69)))+(($B$11-$C8)*AP$15)))*AP$16))-((($C56*AP$15)-($D56*$J$70))*AP$42)</f>
        <v>#VALUE!</v>
      </c>
      <c r="AQ56" s="2" t="e">
        <f>(AP56-(((AQ$13)-(IF((($C56*AQ$15)-($D56*$J$69))&lt;0,0,(($C8*AQ$15)-($D56*$J$69)))+(($B$11-$C8)*AQ$15)))*AQ$16))-((($C56*AQ$15)-($D56*$J$70))*AQ$42)</f>
        <v>#VALUE!</v>
      </c>
      <c r="AR56" s="2" t="e">
        <f>(AQ56-(((AR$13)-(IF((($C56*AR$15)-($D56*$J$69))&lt;0,0,(($C8*AR$15)-($D56*$J$69)))+(($B$11-$C8)*AR$15)))*AR$16))-((($C56*AR$15)-($D56*$J$70))*AR$42)</f>
        <v>#VALUE!</v>
      </c>
      <c r="AS56" s="2" t="e">
        <f>(AR56-(((AS$13)-(IF((($C56*AS$15)-($D56*$J$69))&lt;0,0,(($C8*AS$15)-($D56*$J$69)))+(($B$11-$C8)*AS$15)))*AS$16))-((($C56*AS$15)-($D56*$J$70))*AS$42)</f>
        <v>#VALUE!</v>
      </c>
      <c r="AT56" s="2" t="e">
        <f>(AS56-(((AT$13)-(IF((($C56*AT$15)-($D56*$J$69))&lt;0,0,(($C8*AT$15)-($D56*$J$69)))+(($B$11-$C8)*AT$15)))*AT$16))-((($C56*AT$15)-($D56*$J$70))*AT$42)</f>
        <v>#VALUE!</v>
      </c>
      <c r="AU56" s="2" t="e">
        <f>(AT56-(((AU$13)-(IF((($C56*AU$15)-($D56*$J$69))&lt;0,0,(($C8*AU$15)-($D56*$J$69)))+(($B$11-$C8)*AU$15)))*AU$16))-((($C56*AU$15)-($D56*$J$70))*AU$42)</f>
        <v>#VALUE!</v>
      </c>
      <c r="AV56" s="2" t="e">
        <f>(AU56-(((AV$13)-(IF((($C56*AV$15)-($D56*$J$69))&lt;0,0,(($C8*AV$15)-($D56*$J$69)))+(($B$11-$C8)*AV$15)))*AV$16))-((($C56*AV$15)-($D56*$J$70))*AV$42)</f>
        <v>#VALUE!</v>
      </c>
      <c r="AW56" s="2" t="e">
        <f>(AV56-(((AW$13)-(IF((($C56*AW$15)-($D56*$J$69))&lt;0,0,(($C8*AW$15)-($D56*$J$69)))+(($B$11-$C8)*AW$15)))*AW$16))-((($C56*AW$15)-($D56*$J$70))*AW$42)</f>
        <v>#VALUE!</v>
      </c>
      <c r="AX56" s="2" t="e">
        <f>(AW56-(((AX$13)-(IF((($C56*AX$15)-($D56*$J$69))&lt;0,0,(($C8*AX$15)-($D56*$J$69)))+(($B$11-$C8)*AX$15)))*AX$16))-((($C56*AX$15)-($D56*$J$70))*AX$42)</f>
        <v>#VALUE!</v>
      </c>
      <c r="AY56" s="2" t="e">
        <f>(AX56-(((AY$13)-(IF((($C56*AY$15)-($D56*$J$69))&lt;0,0,(($C8*AY$15)-($D56*$J$69)))+(($B$11-$C8)*AY$15)))*AY$16))-((($C56*AY$15)-($D56*$J$70))*AY$42)</f>
        <v>#VALUE!</v>
      </c>
      <c r="AZ56" s="2" t="e">
        <f>(AY56-(((AZ$13)-(IF((($C56*AZ$15)-($D56*$J$69))&lt;0,0,(($C8*AZ$15)-($D56*$J$69)))+(($B$11-$C8)*AZ$15)))*AZ$16))-((($C56*AZ$15)-($D56*$J$70))*AZ$42)</f>
        <v>#VALUE!</v>
      </c>
      <c r="BA56" s="2" t="e">
        <f>(AZ56-(((BA$13)-(IF((($C56*BA$15)-($D56*$J$69))&lt;0,0,(($C8*BA$15)-($D56*$J$69)))+(($B$11-$C8)*BA$15)))*BA$16))-((($C56*BA$15)-($D56*$J$70))*BA$42)</f>
        <v>#VALUE!</v>
      </c>
      <c r="BB56" s="2" t="e">
        <f>(BA56-(((BB$13)-(IF((($C56*BB$15)-($D56*$J$69))&lt;0,0,(($C8*BB$15)-($D56*$J$69)))+(($B$11-$C8)*BB$15)))*BB$16))-((($C56*BB$15)-($D56*$J$70))*BB$42)</f>
        <v>#VALUE!</v>
      </c>
      <c r="BC56" s="2" t="e">
        <f>(BB56-(((BC$13)-(IF((($C56*BC$15)-($D56*$J$69))&lt;0,0,(($C8*BC$15)-($D56*$J$69)))+(($B$11-$C8)*BC$15)))*BC$16))-((($C56*BC$15)-($D56*$J$70))*BC$42)</f>
        <v>#VALUE!</v>
      </c>
      <c r="BD56" s="2" t="e">
        <f>(BC56-(((BD$13)-(IF((($C56*BD$15)-($D56*$J$69))&lt;0,0,(($C8*BD$15)-($D56*$J$69)))+(($B$11-$C8)*BD$15)))*BD$16))-((($C56*BD$15)-($D56*$J$70))*BD$42)</f>
        <v>#VALUE!</v>
      </c>
      <c r="BE56" s="2" t="e">
        <f>(BD56-(((BE$13)-(IF((($C56*BE$15)-($D56*$J$69))&lt;0,0,(($C8*BE$15)-($D56*$J$69)))+(($B$11-$C8)*BE$15)))*BE$16))-((($C56*BE$15)-($D56*$J$70))*BE$42)</f>
        <v>#VALUE!</v>
      </c>
      <c r="BF56" s="2" t="e">
        <f>(BE56-(((BF$13)-(IF((($C56*BF$15)-($D56*$J$69))&lt;0,0,(($C8*BF$15)-($D56*$J$69)))+(($B$11-$C8)*BF$15)))*BF$16))-((($C56*BF$15)-($D56*$J$70))*BF$42)</f>
        <v>#VALUE!</v>
      </c>
      <c r="BG56" s="2" t="e">
        <f>(BF56-(((BG$13)-(IF((($C56*BG$15)-($D56*$J$69))&lt;0,0,(($C8*BG$15)-($D56*$J$69)))+(($B$11-$C8)*BG$15)))*BG$16))-((($C56*BG$15)-($D56*$J$70))*BG$42)</f>
        <v>#VALUE!</v>
      </c>
      <c r="BH56" s="2" t="e">
        <f>(BG56-(((BH$13)-(IF((($C56*BH$15)-($D56*$J$69))&lt;0,0,(($C8*BH$15)-($D56*$J$69)))+(($B$11-$C8)*BH$15)))*BH$16))-((($C56*BH$15)-($D56*$J$70))*BH$42)</f>
        <v>#VALUE!</v>
      </c>
      <c r="BI56" s="2" t="e">
        <f>(BH56-(((BI$13)-(IF((($C56*BI$15)-($D56*$J$69))&lt;0,0,(($C8*BI$15)-($D56*$J$69)))+(($B$11-$C8)*BI$15)))*BI$16))-((($C56*BI$15)-($D56*$J$70))*BI$42)</f>
        <v>#VALUE!</v>
      </c>
      <c r="BJ56" s="2" t="e">
        <f>(BI56-(((BJ$13)-(IF((($C56*BJ$15)-($D56*$J$69))&lt;0,0,(($C8*BJ$15)-($D56*$J$69)))+(($B$11-$C8)*BJ$15)))*BJ$16))-((($C56*BJ$15)-($D56*$J$70))*BJ$42)</f>
        <v>#VALUE!</v>
      </c>
      <c r="BK56" s="2" t="e">
        <f>(BJ56-(((BK$13)-(IF((($C56*BK$15)-($D56*$J$69))&lt;0,0,(($C8*BK$15)-($D56*$J$69)))+(($B$11-$C8)*BK$15)))*BK$16))-((($C56*BK$15)-($D56*$J$70))*BK$42)</f>
        <v>#VALUE!</v>
      </c>
      <c r="BL56" s="2" t="e">
        <f>(BK56-(((BL$13)-(IF((($C56*BL$15)-($D56*$J$69))&lt;0,0,(($C8*BL$15)-($D56*$J$69)))+(($B$11-$C8)*BL$15)))*BL$16))-((($C56*BL$15)-($D56*$J$70))*BL$42)</f>
        <v>#VALUE!</v>
      </c>
      <c r="BM56" s="2" t="e">
        <f>(BL56-(((BM$13)-(IF((($C56*BM$15)-($D56*$J$69))&lt;0,0,(($C8*BM$15)-($D56*$J$69)))+(($B$11-$C8)*BM$15)))*BM$16))-((($C56*BM$15)-($D56*$J$70))*BM$42)</f>
        <v>#VALUE!</v>
      </c>
      <c r="BN56" s="2" t="e">
        <f>(BM56-(((BN$13)-(IF((($C56*BN$15)-($D56*$J$69))&lt;0,0,(($C8*BN$15)-($D56*$J$69)))+(($B$11-$C8)*BN$15)))*BN$16))-((($C56*BN$15)-($D56*$J$70))*BN$42)</f>
        <v>#VALUE!</v>
      </c>
      <c r="BO56" s="2" t="e">
        <f>(BN56-(((BO$13)-(IF((($C56*BO$15)-($D56*$J$69))&lt;0,0,(($C8*BO$15)-($D56*$J$69)))+(($B$11-$C8)*BO$15)))*BO$16))-((($C56*BO$15)-($D56*$J$70))*BO$42)</f>
        <v>#VALUE!</v>
      </c>
      <c r="BP56" s="2" t="e">
        <f>(BO56-(((BP$13)-(IF((($C56*BP$15)-($D56*$J$69))&lt;0,0,(($C8*BP$15)-($D56*$J$69)))+(($B$11-$C8)*BP$15)))*BP$16))-((($C56*BP$15)-($D56*$J$70))*BP$42)</f>
        <v>#VALUE!</v>
      </c>
    </row>
    <row r="57" spans="1:68" x14ac:dyDescent="0.25">
      <c r="A57" s="100" t="e">
        <f>IF(Tableau2810[[#Headers],[Techno Eolien]]=Données!B17,Données!C17,X)</f>
        <v>#NAME?</v>
      </c>
      <c r="B57" s="6" t="e">
        <f>INDEX(IF(Tableau28[[#Headers],[Techno Eolien]]=Données!B17,Tableau8[Coûts unitaires],),MATCH(Données!C17,Tableau8[Nom de la techno],0))</f>
        <v>#VALUE!</v>
      </c>
      <c r="C57" s="6" t="e">
        <f>INDEX(IF(Tableau28[[#Headers],[Techno Eolien]]=Données!B17,Tableau8[Jours / an],),MATCH(Données!C17,Tableau8[Nom de la techno],0))</f>
        <v>#VALUE!</v>
      </c>
      <c r="D57" s="6" t="e">
        <f>INDEX(IF(Tableau28[[#Headers],[Techno Eolien]]=Données!B17,Tableau8[Production],),MATCH(Données!C17,Tableau8[Nom de la techno],0))</f>
        <v>#VALUE!</v>
      </c>
      <c r="E57" t="e">
        <f>Tableau2810[[#This Row],[Cout unitaire]]</f>
        <v>#VALUE!</v>
      </c>
      <c r="F57" s="2" t="e">
        <f>(E57-(((F$13)-(IF((($C57*F$15)-($D57*$J$69))&lt;0,0,(($C9*F$15)-($D57*$J$69)))+(($B$11-$C9)*F$15)))*F$16))-((($C57*F$15)-($D57*$J$70))*F$42)</f>
        <v>#VALUE!</v>
      </c>
      <c r="G57" s="2" t="e">
        <f>(F57-(((G$13)-(IF((($C57*G$15)-($D57*$J$69))&lt;0,0,(($C9*G$15)-($D57*$J$69)))+(($B$11-$C9)*G$15)))*G$16))-((($C57*G$15)-($D57*$J$70))*G$42)</f>
        <v>#VALUE!</v>
      </c>
      <c r="H57" s="2" t="e">
        <f>(G57-(((H$13)-(IF((($C57*H$15)-($D57*$J$69))&lt;0,0,(($C9*H$15)-($D57*$J$69)))+(($B$11-$C9)*H$15)))*H$16))-((($C57*H$15)-($D57*$J$70))*H$42)</f>
        <v>#VALUE!</v>
      </c>
      <c r="I57" s="2" t="e">
        <f>(H57-(((I$13)-(IF((($C57*I$15)-($D57*$J$69))&lt;0,0,(($C9*I$15)-($D57*$J$69)))+(($B$11-$C9)*I$15)))*I$16))-((($C57*I$15)-($D57*$J$70))*I$42)</f>
        <v>#VALUE!</v>
      </c>
      <c r="J57" s="2" t="e">
        <f>(I57-(((J$13)-(IF((($C57*J$15)-($D57*$J$69))&lt;0,0,(($C9*J$15)-($D57*$J$69)))+(($B$11-$C9)*J$15)))*J$16))-((($C57*J$15)-($D57*$J$70))*J$42)</f>
        <v>#VALUE!</v>
      </c>
      <c r="K57" s="2" t="e">
        <f>(J57-(((K$13)-(IF((($C57*K$15)-($D57*$J$69))&lt;0,0,(($C9*K$15)-($D57*$J$69)))+(($B$11-$C9)*K$15)))*K$16))-((($C57*K$15)-($D57*$J$70))*K$42)</f>
        <v>#VALUE!</v>
      </c>
      <c r="L57" s="2" t="e">
        <f>(K57-(((L$13)-(IF((($C57*L$15)-($D57*$J$69))&lt;0,0,(($C9*L$15)-($D57*$J$69)))+(($B$11-$C9)*L$15)))*L$16))-((($C57*L$15)-($D57*$J$70))*L$42)</f>
        <v>#VALUE!</v>
      </c>
      <c r="M57" s="2" t="e">
        <f>(L57-(((M$13)-(IF((($C57*M$15)-($D57*$J$69))&lt;0,0,(($C9*M$15)-($D57*$J$69)))+(($B$11-$C9)*M$15)))*M$16))-((($C57*M$15)-($D57*$J$70))*M$42)</f>
        <v>#VALUE!</v>
      </c>
      <c r="N57" s="2" t="e">
        <f>(M57-(((N$13)-(IF((($C57*N$15)-($D57*$J$69))&lt;0,0,(($C9*N$15)-($D57*$J$69)))+(($B$11-$C9)*N$15)))*N$16))-((($C57*N$15)-($D57*$J$70))*N$42)</f>
        <v>#VALUE!</v>
      </c>
      <c r="O57" s="2" t="e">
        <f>(N57-(((O$13)-(IF((($C57*O$15)-($D57*$J$69))&lt;0,0,(($C9*O$15)-($D57*$J$69)))+(($B$11-$C9)*O$15)))*O$16))-((($C57*O$15)-($D57*$J$70))*O$42)</f>
        <v>#VALUE!</v>
      </c>
      <c r="P57" s="2" t="e">
        <f>(O57-(((P$13)-(IF((($C57*P$15)-($D57*$J$69))&lt;0,0,(($C9*P$15)-($D57*$J$69)))+(($B$11-$C9)*P$15)))*P$16))-((($C57*P$15)-($D57*$J$70))*P$42)</f>
        <v>#VALUE!</v>
      </c>
      <c r="Q57" s="2" t="e">
        <f>(P57-(((Q$13)-(IF((($C57*Q$15)-($D57*$J$69))&lt;0,0,(($C9*Q$15)-($D57*$J$69)))+(($B$11-$C9)*Q$15)))*Q$16))-((($C57*Q$15)-($D57*$J$70))*Q$42)</f>
        <v>#VALUE!</v>
      </c>
      <c r="R57" s="2" t="e">
        <f>(Q57-(((R$13)-(IF((($C57*R$15)-($D57*$J$69))&lt;0,0,(($C9*R$15)-($D57*$J$69)))+(($B$11-$C9)*R$15)))*R$16))-((($C57*R$15)-($D57*$J$70))*R$42)</f>
        <v>#VALUE!</v>
      </c>
      <c r="S57" s="2" t="e">
        <f>(R57-(((S$13)-(IF((($C57*S$15)-($D57*$J$69))&lt;0,0,(($C9*S$15)-($D57*$J$69)))+(($B$11-$C9)*S$15)))*S$16))-((($C57*S$15)-($D57*$J$70))*S$42)</f>
        <v>#VALUE!</v>
      </c>
      <c r="T57" s="2" t="e">
        <f>(S57-(((T$13)-(IF((($C57*T$15)-($D57*$J$69))&lt;0,0,(($C9*T$15)-($D57*$J$69)))+(($B$11-$C9)*T$15)))*T$16))-((($C57*T$15)-($D57*$J$70))*T$42)</f>
        <v>#VALUE!</v>
      </c>
      <c r="U57" s="2" t="e">
        <f>(T57-(((U$13)-(IF((($C57*U$15)-($D57*$J$69))&lt;0,0,(($C9*U$15)-($D57*$J$69)))+(($B$11-$C9)*U$15)))*U$16))-((($C57*U$15)-($D57*$J$70))*U$42)</f>
        <v>#VALUE!</v>
      </c>
      <c r="V57" s="2" t="e">
        <f>(U57-(((V$13)-(IF((($C57*V$15)-($D57*$J$69))&lt;0,0,(($C9*V$15)-($D57*$J$69)))+(($B$11-$C9)*V$15)))*V$16))-((($C57*V$15)-($D57*$J$70))*V$42)</f>
        <v>#VALUE!</v>
      </c>
      <c r="W57" s="2" t="e">
        <f>(V57-(((W$13)-(IF((($C57*W$15)-($D57*$J$69))&lt;0,0,(($C9*W$15)-($D57*$J$69)))+(($B$11-$C9)*W$15)))*W$16))-((($C57*W$15)-($D57*$J$70))*W$42)</f>
        <v>#VALUE!</v>
      </c>
      <c r="X57" s="2" t="e">
        <f>(W57-(((X$13)-(IF((($C57*X$15)-($D57*$J$69))&lt;0,0,(($C9*X$15)-($D57*$J$69)))+(($B$11-$C9)*X$15)))*X$16))-((($C57*X$15)-($D57*$J$70))*X$42)</f>
        <v>#VALUE!</v>
      </c>
      <c r="Y57" s="2" t="e">
        <f>(X57-(((Y$13)-(IF((($C57*Y$15)-($D57*$J$69))&lt;0,0,(($C9*Y$15)-($D57*$J$69)))+(($B$11-$C9)*Y$15)))*Y$16))-((($C57*Y$15)-($D57*$J$70))*Y$42)</f>
        <v>#VALUE!</v>
      </c>
      <c r="Z57" s="2" t="e">
        <f>(Y57-(((Z$13)-(IF((($C57*Z$15)-($D57*$J$69))&lt;0,0,(($C9*Z$15)-($D57*$J$69)))+(($B$11-$C9)*Z$15)))*Z$16))-((($C57*Z$15)-($D57*$J$70))*Z$42)</f>
        <v>#VALUE!</v>
      </c>
      <c r="AA57" s="2" t="e">
        <f>(Z57-(((AA$13)-(IF((($C57*AA$15)-($D57*$J$69))&lt;0,0,(($C9*AA$15)-($D57*$J$69)))+(($B$11-$C9)*AA$15)))*AA$16))-((($C57*AA$15)-($D57*$J$70))*AA$42)</f>
        <v>#VALUE!</v>
      </c>
      <c r="AB57" s="2" t="e">
        <f>(AA57-(((AB$13)-(IF((($C57*AB$15)-($D57*$J$69))&lt;0,0,(($C9*AB$15)-($D57*$J$69)))+(($B$11-$C9)*AB$15)))*AB$16))-((($C57*AB$15)-($D57*$J$70))*AB$42)</f>
        <v>#VALUE!</v>
      </c>
      <c r="AC57" s="2" t="e">
        <f>(AB57-(((AC$13)-(IF((($C57*AC$15)-($D57*$J$69))&lt;0,0,(($C9*AC$15)-($D57*$J$69)))+(($B$11-$C9)*AC$15)))*AC$16))-((($C57*AC$15)-($D57*$J$70))*AC$42)</f>
        <v>#VALUE!</v>
      </c>
      <c r="AD57" s="2" t="e">
        <f>(AC57-(((AD$13)-(IF((($C57*AD$15)-($D57*$J$69))&lt;0,0,(($C9*AD$15)-($D57*$J$69)))+(($B$11-$C9)*AD$15)))*AD$16))-((($C57*AD$15)-($D57*$J$70))*AD$42)</f>
        <v>#VALUE!</v>
      </c>
      <c r="AE57" s="2" t="e">
        <f>(AD57-(((AE$13)-(IF((($C57*AE$15)-($D57*$J$69))&lt;0,0,(($C9*AE$15)-($D57*$J$69)))+(($B$11-$C9)*AE$15)))*AE$16))-((($C57*AE$15)-($D57*$J$70))*AE$42)</f>
        <v>#VALUE!</v>
      </c>
      <c r="AF57" s="2" t="e">
        <f>(AE57-(((AF$13)-(IF((($C57*AF$15)-($D57*$J$69))&lt;0,0,(($C9*AF$15)-($D57*$J$69)))+(($B$11-$C9)*AF$15)))*AF$16))-((($C57*AF$15)-($D57*$J$70))*AF$42)</f>
        <v>#VALUE!</v>
      </c>
      <c r="AG57" s="2" t="e">
        <f>(AF57-(((AG$13)-(IF((($C57*AG$15)-($D57*$J$69))&lt;0,0,(($C9*AG$15)-($D57*$J$69)))+(($B$11-$C9)*AG$15)))*AG$16))-((($C57*AG$15)-($D57*$J$70))*AG$42)</f>
        <v>#VALUE!</v>
      </c>
      <c r="AH57" s="2" t="e">
        <f>(AG57-(((AH$13)-(IF((($C57*AH$15)-($D57*$J$69))&lt;0,0,(($C9*AH$15)-($D57*$J$69)))+(($B$11-$C9)*AH$15)))*AH$16))-((($C57*AH$15)-($D57*$J$70))*AH$42)</f>
        <v>#VALUE!</v>
      </c>
      <c r="AI57" s="2" t="e">
        <f>(AH57-(((AI$13)-(IF((($C57*AI$15)-($D57*$J$69))&lt;0,0,(($C9*AI$15)-($D57*$J$69)))+(($B$11-$C9)*AI$15)))*AI$16))-((($C57*AI$15)-($D57*$J$70))*AI$42)</f>
        <v>#VALUE!</v>
      </c>
      <c r="AJ57" s="2" t="e">
        <f>(AI57-(((AJ$13)-(IF((($C57*AJ$15)-($D57*$J$69))&lt;0,0,(($C9*AJ$15)-($D57*$J$69)))+(($B$11-$C9)*AJ$15)))*AJ$16))-((($C57*AJ$15)-($D57*$J$70))*AJ$42)</f>
        <v>#VALUE!</v>
      </c>
      <c r="AK57" s="2" t="e">
        <f>(AJ57-(((AK$13)-(IF((($C57*AK$15)-($D57*$J$69))&lt;0,0,(($C9*AK$15)-($D57*$J$69)))+(($B$11-$C9)*AK$15)))*AK$16))-((($C57*AK$15)-($D57*$J$70))*AK$42)</f>
        <v>#VALUE!</v>
      </c>
      <c r="AL57" s="2" t="e">
        <f>(AK57-(((AL$13)-(IF((($C57*AL$15)-($D57*$J$69))&lt;0,0,(($C9*AL$15)-($D57*$J$69)))+(($B$11-$C9)*AL$15)))*AL$16))-((($C57*AL$15)-($D57*$J$70))*AL$42)</f>
        <v>#VALUE!</v>
      </c>
      <c r="AM57" s="2" t="e">
        <f>(AL57-(((AM$13)-(IF((($C57*AM$15)-($D57*$J$69))&lt;0,0,(($C9*AM$15)-($D57*$J$69)))+(($B$11-$C9)*AM$15)))*AM$16))-((($C57*AM$15)-($D57*$J$70))*AM$42)</f>
        <v>#VALUE!</v>
      </c>
      <c r="AN57" s="2" t="e">
        <f>(AM57-(((AN$13)-(IF((($C57*AN$15)-($D57*$J$69))&lt;0,0,(($C9*AN$15)-($D57*$J$69)))+(($B$11-$C9)*AN$15)))*AN$16))-((($C57*AN$15)-($D57*$J$70))*AN$42)</f>
        <v>#VALUE!</v>
      </c>
      <c r="AO57" s="2" t="e">
        <f>(AN57-(((AO$13)-(IF((($C57*AO$15)-($D57*$J$69))&lt;0,0,(($C9*AO$15)-($D57*$J$69)))+(($B$11-$C9)*AO$15)))*AO$16))-((($C57*AO$15)-($D57*$J$70))*AO$42)</f>
        <v>#VALUE!</v>
      </c>
      <c r="AP57" s="2" t="e">
        <f>(AO57-(((AP$13)-(IF((($C57*AP$15)-($D57*$J$69))&lt;0,0,(($C9*AP$15)-($D57*$J$69)))+(($B$11-$C9)*AP$15)))*AP$16))-((($C57*AP$15)-($D57*$J$70))*AP$42)</f>
        <v>#VALUE!</v>
      </c>
      <c r="AQ57" s="2" t="e">
        <f>(AP57-(((AQ$13)-(IF((($C57*AQ$15)-($D57*$J$69))&lt;0,0,(($C9*AQ$15)-($D57*$J$69)))+(($B$11-$C9)*AQ$15)))*AQ$16))-((($C57*AQ$15)-($D57*$J$70))*AQ$42)</f>
        <v>#VALUE!</v>
      </c>
      <c r="AR57" s="2" t="e">
        <f>(AQ57-(((AR$13)-(IF((($C57*AR$15)-($D57*$J$69))&lt;0,0,(($C9*AR$15)-($D57*$J$69)))+(($B$11-$C9)*AR$15)))*AR$16))-((($C57*AR$15)-($D57*$J$70))*AR$42)</f>
        <v>#VALUE!</v>
      </c>
      <c r="AS57" s="2" t="e">
        <f>(AR57-(((AS$13)-(IF((($C57*AS$15)-($D57*$J$69))&lt;0,0,(($C9*AS$15)-($D57*$J$69)))+(($B$11-$C9)*AS$15)))*AS$16))-((($C57*AS$15)-($D57*$J$70))*AS$42)</f>
        <v>#VALUE!</v>
      </c>
      <c r="AT57" s="2" t="e">
        <f>(AS57-(((AT$13)-(IF((($C57*AT$15)-($D57*$J$69))&lt;0,0,(($C9*AT$15)-($D57*$J$69)))+(($B$11-$C9)*AT$15)))*AT$16))-((($C57*AT$15)-($D57*$J$70))*AT$42)</f>
        <v>#VALUE!</v>
      </c>
      <c r="AU57" s="2" t="e">
        <f>(AT57-(((AU$13)-(IF((($C57*AU$15)-($D57*$J$69))&lt;0,0,(($C9*AU$15)-($D57*$J$69)))+(($B$11-$C9)*AU$15)))*AU$16))-((($C57*AU$15)-($D57*$J$70))*AU$42)</f>
        <v>#VALUE!</v>
      </c>
      <c r="AV57" s="2" t="e">
        <f>(AU57-(((AV$13)-(IF((($C57*AV$15)-($D57*$J$69))&lt;0,0,(($C9*AV$15)-($D57*$J$69)))+(($B$11-$C9)*AV$15)))*AV$16))-((($C57*AV$15)-($D57*$J$70))*AV$42)</f>
        <v>#VALUE!</v>
      </c>
      <c r="AW57" s="2" t="e">
        <f>(AV57-(((AW$13)-(IF((($C57*AW$15)-($D57*$J$69))&lt;0,0,(($C9*AW$15)-($D57*$J$69)))+(($B$11-$C9)*AW$15)))*AW$16))-((($C57*AW$15)-($D57*$J$70))*AW$42)</f>
        <v>#VALUE!</v>
      </c>
      <c r="AX57" s="2" t="e">
        <f>(AW57-(((AX$13)-(IF((($C57*AX$15)-($D57*$J$69))&lt;0,0,(($C9*AX$15)-($D57*$J$69)))+(($B$11-$C9)*AX$15)))*AX$16))-((($C57*AX$15)-($D57*$J$70))*AX$42)</f>
        <v>#VALUE!</v>
      </c>
      <c r="AY57" s="2" t="e">
        <f>(AX57-(((AY$13)-(IF((($C57*AY$15)-($D57*$J$69))&lt;0,0,(($C9*AY$15)-($D57*$J$69)))+(($B$11-$C9)*AY$15)))*AY$16))-((($C57*AY$15)-($D57*$J$70))*AY$42)</f>
        <v>#VALUE!</v>
      </c>
      <c r="AZ57" s="2" t="e">
        <f>(AY57-(((AZ$13)-(IF((($C57*AZ$15)-($D57*$J$69))&lt;0,0,(($C9*AZ$15)-($D57*$J$69)))+(($B$11-$C9)*AZ$15)))*AZ$16))-((($C57*AZ$15)-($D57*$J$70))*AZ$42)</f>
        <v>#VALUE!</v>
      </c>
      <c r="BA57" s="2" t="e">
        <f>(AZ57-(((BA$13)-(IF((($C57*BA$15)-($D57*$J$69))&lt;0,0,(($C9*BA$15)-($D57*$J$69)))+(($B$11-$C9)*BA$15)))*BA$16))-((($C57*BA$15)-($D57*$J$70))*BA$42)</f>
        <v>#VALUE!</v>
      </c>
      <c r="BB57" s="2" t="e">
        <f>(BA57-(((BB$13)-(IF((($C57*BB$15)-($D57*$J$69))&lt;0,0,(($C9*BB$15)-($D57*$J$69)))+(($B$11-$C9)*BB$15)))*BB$16))-((($C57*BB$15)-($D57*$J$70))*BB$42)</f>
        <v>#VALUE!</v>
      </c>
      <c r="BC57" s="2" t="e">
        <f>(BB57-(((BC$13)-(IF((($C57*BC$15)-($D57*$J$69))&lt;0,0,(($C9*BC$15)-($D57*$J$69)))+(($B$11-$C9)*BC$15)))*BC$16))-((($C57*BC$15)-($D57*$J$70))*BC$42)</f>
        <v>#VALUE!</v>
      </c>
      <c r="BD57" s="2" t="e">
        <f>(BC57-(((BD$13)-(IF((($C57*BD$15)-($D57*$J$69))&lt;0,0,(($C9*BD$15)-($D57*$J$69)))+(($B$11-$C9)*BD$15)))*BD$16))-((($C57*BD$15)-($D57*$J$70))*BD$42)</f>
        <v>#VALUE!</v>
      </c>
      <c r="BE57" s="2" t="e">
        <f>(BD57-(((BE$13)-(IF((($C57*BE$15)-($D57*$J$69))&lt;0,0,(($C9*BE$15)-($D57*$J$69)))+(($B$11-$C9)*BE$15)))*BE$16))-((($C57*BE$15)-($D57*$J$70))*BE$42)</f>
        <v>#VALUE!</v>
      </c>
      <c r="BF57" s="2" t="e">
        <f>(BE57-(((BF$13)-(IF((($C57*BF$15)-($D57*$J$69))&lt;0,0,(($C9*BF$15)-($D57*$J$69)))+(($B$11-$C9)*BF$15)))*BF$16))-((($C57*BF$15)-($D57*$J$70))*BF$42)</f>
        <v>#VALUE!</v>
      </c>
      <c r="BG57" s="2" t="e">
        <f>(BF57-(((BG$13)-(IF((($C57*BG$15)-($D57*$J$69))&lt;0,0,(($C9*BG$15)-($D57*$J$69)))+(($B$11-$C9)*BG$15)))*BG$16))-((($C57*BG$15)-($D57*$J$70))*BG$42)</f>
        <v>#VALUE!</v>
      </c>
      <c r="BH57" s="2" t="e">
        <f>(BG57-(((BH$13)-(IF((($C57*BH$15)-($D57*$J$69))&lt;0,0,(($C9*BH$15)-($D57*$J$69)))+(($B$11-$C9)*BH$15)))*BH$16))-((($C57*BH$15)-($D57*$J$70))*BH$42)</f>
        <v>#VALUE!</v>
      </c>
      <c r="BI57" s="2" t="e">
        <f>(BH57-(((BI$13)-(IF((($C57*BI$15)-($D57*$J$69))&lt;0,0,(($C9*BI$15)-($D57*$J$69)))+(($B$11-$C9)*BI$15)))*BI$16))-((($C57*BI$15)-($D57*$J$70))*BI$42)</f>
        <v>#VALUE!</v>
      </c>
      <c r="BJ57" s="2" t="e">
        <f>(BI57-(((BJ$13)-(IF((($C57*BJ$15)-($D57*$J$69))&lt;0,0,(($C9*BJ$15)-($D57*$J$69)))+(($B$11-$C9)*BJ$15)))*BJ$16))-((($C57*BJ$15)-($D57*$J$70))*BJ$42)</f>
        <v>#VALUE!</v>
      </c>
      <c r="BK57" s="2" t="e">
        <f>(BJ57-(((BK$13)-(IF((($C57*BK$15)-($D57*$J$69))&lt;0,0,(($C9*BK$15)-($D57*$J$69)))+(($B$11-$C9)*BK$15)))*BK$16))-((($C57*BK$15)-($D57*$J$70))*BK$42)</f>
        <v>#VALUE!</v>
      </c>
      <c r="BL57" s="2" t="e">
        <f>(BK57-(((BL$13)-(IF((($C57*BL$15)-($D57*$J$69))&lt;0,0,(($C9*BL$15)-($D57*$J$69)))+(($B$11-$C9)*BL$15)))*BL$16))-((($C57*BL$15)-($D57*$J$70))*BL$42)</f>
        <v>#VALUE!</v>
      </c>
      <c r="BM57" s="2" t="e">
        <f>(BL57-(((BM$13)-(IF((($C57*BM$15)-($D57*$J$69))&lt;0,0,(($C9*BM$15)-($D57*$J$69)))+(($B$11-$C9)*BM$15)))*BM$16))-((($C57*BM$15)-($D57*$J$70))*BM$42)</f>
        <v>#VALUE!</v>
      </c>
      <c r="BN57" s="2" t="e">
        <f>(BM57-(((BN$13)-(IF((($C57*BN$15)-($D57*$J$69))&lt;0,0,(($C9*BN$15)-($D57*$J$69)))+(($B$11-$C9)*BN$15)))*BN$16))-((($C57*BN$15)-($D57*$J$70))*BN$42)</f>
        <v>#VALUE!</v>
      </c>
      <c r="BO57" s="2" t="e">
        <f>(BN57-(((BO$13)-(IF((($C57*BO$15)-($D57*$J$69))&lt;0,0,(($C9*BO$15)-($D57*$J$69)))+(($B$11-$C9)*BO$15)))*BO$16))-((($C57*BO$15)-($D57*$J$70))*BO$42)</f>
        <v>#VALUE!</v>
      </c>
      <c r="BP57" s="2" t="e">
        <f>(BO57-(((BP$13)-(IF((($C57*BP$15)-($D57*$J$69))&lt;0,0,(($C9*BP$15)-($D57*$J$69)))+(($B$11-$C9)*BP$15)))*BP$16))-((($C57*BP$15)-($D57*$J$70))*BP$42)</f>
        <v>#VALUE!</v>
      </c>
    </row>
    <row r="59" spans="1:68" x14ac:dyDescent="0.25">
      <c r="A59" t="s">
        <v>70</v>
      </c>
      <c r="B59" t="s">
        <v>69</v>
      </c>
      <c r="C59" t="s">
        <v>68</v>
      </c>
      <c r="D59" t="s">
        <v>67</v>
      </c>
      <c r="E59" t="s">
        <v>66</v>
      </c>
      <c r="F59" t="s">
        <v>65</v>
      </c>
      <c r="G59" t="s">
        <v>64</v>
      </c>
      <c r="H59" t="s">
        <v>63</v>
      </c>
      <c r="I59" t="s">
        <v>62</v>
      </c>
      <c r="J59" t="s">
        <v>61</v>
      </c>
      <c r="K59" t="s">
        <v>60</v>
      </c>
      <c r="L59" t="s">
        <v>59</v>
      </c>
      <c r="M59" t="s">
        <v>58</v>
      </c>
      <c r="N59" t="s">
        <v>57</v>
      </c>
      <c r="O59" t="s">
        <v>56</v>
      </c>
      <c r="P59" t="s">
        <v>55</v>
      </c>
      <c r="Q59" t="s">
        <v>54</v>
      </c>
      <c r="R59" t="s">
        <v>53</v>
      </c>
      <c r="S59" t="s">
        <v>52</v>
      </c>
      <c r="T59" t="s">
        <v>51</v>
      </c>
      <c r="U59" t="s">
        <v>50</v>
      </c>
      <c r="V59" t="s">
        <v>49</v>
      </c>
      <c r="W59" t="s">
        <v>48</v>
      </c>
      <c r="X59" t="s">
        <v>47</v>
      </c>
      <c r="Y59" t="s">
        <v>46</v>
      </c>
      <c r="Z59" t="s">
        <v>45</v>
      </c>
      <c r="AA59" t="s">
        <v>44</v>
      </c>
      <c r="AB59" t="s">
        <v>43</v>
      </c>
      <c r="AC59" t="s">
        <v>42</v>
      </c>
      <c r="AD59" t="s">
        <v>41</v>
      </c>
      <c r="AE59" t="s">
        <v>40</v>
      </c>
      <c r="AF59" t="s">
        <v>39</v>
      </c>
      <c r="AG59" t="s">
        <v>38</v>
      </c>
      <c r="AH59" t="s">
        <v>37</v>
      </c>
      <c r="AI59" t="s">
        <v>36</v>
      </c>
      <c r="AJ59" t="s">
        <v>35</v>
      </c>
      <c r="AK59" t="s">
        <v>34</v>
      </c>
      <c r="AL59" t="s">
        <v>33</v>
      </c>
      <c r="AM59" t="s">
        <v>32</v>
      </c>
      <c r="AN59" t="s">
        <v>31</v>
      </c>
      <c r="AO59" t="s">
        <v>30</v>
      </c>
      <c r="AP59" t="s">
        <v>29</v>
      </c>
      <c r="AQ59" t="s">
        <v>28</v>
      </c>
      <c r="AR59" t="s">
        <v>27</v>
      </c>
      <c r="AS59" t="s">
        <v>26</v>
      </c>
      <c r="AT59" t="s">
        <v>25</v>
      </c>
      <c r="AU59" t="s">
        <v>24</v>
      </c>
      <c r="AV59" t="s">
        <v>23</v>
      </c>
      <c r="AW59" t="s">
        <v>22</v>
      </c>
      <c r="AX59" t="s">
        <v>21</v>
      </c>
      <c r="AY59" t="s">
        <v>20</v>
      </c>
      <c r="AZ59" t="s">
        <v>19</v>
      </c>
      <c r="BA59" t="s">
        <v>18</v>
      </c>
      <c r="BB59" t="s">
        <v>17</v>
      </c>
      <c r="BC59" t="s">
        <v>16</v>
      </c>
      <c r="BD59" t="s">
        <v>15</v>
      </c>
      <c r="BE59" t="s">
        <v>14</v>
      </c>
      <c r="BF59" t="s">
        <v>13</v>
      </c>
      <c r="BG59" t="s">
        <v>12</v>
      </c>
      <c r="BH59" t="s">
        <v>11</v>
      </c>
      <c r="BI59" t="s">
        <v>10</v>
      </c>
      <c r="BJ59" t="s">
        <v>9</v>
      </c>
      <c r="BK59" t="s">
        <v>8</v>
      </c>
      <c r="BL59" t="s">
        <v>7</v>
      </c>
      <c r="BM59" t="s">
        <v>6</v>
      </c>
      <c r="BN59" t="s">
        <v>5</v>
      </c>
      <c r="BO59" t="s">
        <v>4</v>
      </c>
      <c r="BP59" t="s">
        <v>3</v>
      </c>
    </row>
    <row r="60" spans="1:68" x14ac:dyDescent="0.25">
      <c r="A60" t="e">
        <f>IF(Tableau11[[#Headers],[Techno Solaire]]=Données!B11,Données!C11,X)</f>
        <v>#NAME?</v>
      </c>
      <c r="B60" s="1" t="e">
        <f>INDEX(IF(Tableau11[[#Headers],[Techno Solaire]]=Données!B11,Tableau8[Coûts unitaires],),MATCH(Données!C11,Tableau8[Nom de la techno],0))</f>
        <v>#VALUE!</v>
      </c>
      <c r="C60" s="1" t="e">
        <f>INDEX(IF(Tableau11[[#Headers],[Techno Solaire]]=Données!B11,Tableau8[Jours / an],),MATCH(Données!C11,Tableau8[Nom de la techno],0))</f>
        <v>#VALUE!</v>
      </c>
      <c r="D60" s="1" t="e">
        <f>INDEX(IF(Tableau11[[#Headers],[Techno Solaire]]=Données!B11,Tableau8[Production],),MATCH(Données!C11,Tableau8[Nom de la techno],0))</f>
        <v>#VALUE!</v>
      </c>
      <c r="E60" t="e">
        <f>Tableau12[[#This Row],[Cout unitaire]]+$F$70</f>
        <v>#VALUE!</v>
      </c>
      <c r="F60" t="e">
        <f>(E60-(((F$13)-(IF((($C60*F$15)-($D60*$J$69))&lt;0,0,(($C60*F$15)-($D60*$J$69)))+(($B$11-$C60)*F$15)))*F$16))-((($C60*F$15)-($D60*$J$70))*F$42)</f>
        <v>#VALUE!</v>
      </c>
      <c r="G60" t="e">
        <f>(F60-(((G$13)-(IF((($C60*G$15)-($D60*$J$69))&lt;0,0,(($C60*G$15)-($D60*$J$69)))+(($B$11-$C60)*G$15)))*G$16))-((($C60*G$15)-($D60*$J$70))*G$42)</f>
        <v>#VALUE!</v>
      </c>
      <c r="H60" t="e">
        <f>(G60-(((H$13)-(IF((($C60*H$15)-($D60*$J$69))&lt;0,0,(($C60*H$15)-($D60*$J$69)))+(($B$11-$C60)*H$15)))*H$16))-((($C60*H$15)-($D60*$J$70))*H$42)</f>
        <v>#VALUE!</v>
      </c>
      <c r="I60" t="e">
        <f>(H60-(((I$13)-(IF((($C60*I$15)-($D60*$J$69))&lt;0,0,(($C60*I$15)-($D60*$J$69)))+(($B$11-$C60)*I$15)))*I$16))-((($C60*I$15)-($D60*$J$70))*I$42)</f>
        <v>#VALUE!</v>
      </c>
      <c r="J60" t="e">
        <f>(I60-(((J$13)-(IF((($C60*J$15)-($D60*$J$69))&lt;0,0,(($C60*J$15)-($D60*$J$69)))+(($B$11-$C60)*J$15)))*J$16))-((($C60*J$15)-($D60*$J$70))*J$42)</f>
        <v>#VALUE!</v>
      </c>
      <c r="K60" t="e">
        <f>(J60-(((K$13)-(IF((($C60*K$15)-($D60*$J$69))&lt;0,0,(($C60*K$15)-($D60*$J$69)))+(($B$11-$C60)*K$15)))*K$16))-((($C60*K$15)-($D60*$J$70))*K$42)</f>
        <v>#VALUE!</v>
      </c>
      <c r="L60" t="e">
        <f>(K60-(((L$13)-(IF((($C60*L$15)-($D60*$J$69))&lt;0,0,(($C60*L$15)-($D60*$J$69)))+(($B$11-$C60)*L$15)))*L$16))-((($C60*L$15)-($D60*$J$70))*L$42)</f>
        <v>#VALUE!</v>
      </c>
      <c r="M60" t="e">
        <f>(L60-(((M$13)-(IF((($C60*M$15)-($D60*$J$69))&lt;0,0,(($C60*M$15)-($D60*$J$69)))+(($B$11-$C60)*M$15)))*M$16))-((($C60*M$15)-($D60*$J$70))*M$42)</f>
        <v>#VALUE!</v>
      </c>
      <c r="N60" t="e">
        <f>(M60-(((N$13)-(IF((($C60*N$15)-($D60*$J$69))&lt;0,0,(($C60*N$15)-($D60*$J$69)))+(($B$11-$C60)*N$15)))*N$16))-((($C60*N$15)-($D60*$J$70))*N$42)</f>
        <v>#VALUE!</v>
      </c>
      <c r="O60" t="e">
        <f>(N60-(((O$13)-(IF((($C60*O$15)-($D60*$J$69))&lt;0,0,(($C60*O$15)-($D60*$J$69)))+(($B$11-$C60)*O$15)))*O$16))-((($C60*O$15)-($D60*$J$70))*O$42)</f>
        <v>#VALUE!</v>
      </c>
      <c r="P60" t="e">
        <f>(O60-(((P$13)-(IF((($C60*P$15)-($D60*$J$69))&lt;0,0,(($C60*P$15)-($D60*$J$69)))+(($B$11-$C60)*P$15)))*P$16))-((($C60*P$15)-($D60*$J$70))*P$42)</f>
        <v>#VALUE!</v>
      </c>
      <c r="Q60" t="e">
        <f>(P60-(((Q$13)-(IF((($C60*Q$15)-($D60*$J$69))&lt;0,0,(($C60*Q$15)-($D60*$J$69)))+(($B$11-$C60)*Q$15)))*Q$16))-((($C60*Q$15)-($D60*$J$70))*Q$42)</f>
        <v>#VALUE!</v>
      </c>
      <c r="R60" t="e">
        <f>(Q60-(((R$13)-(IF((($C60*R$15)-($D60*$J$69))&lt;0,0,(($C60*R$15)-($D60*$J$69)))+(($B$11-$C60)*R$15)))*R$16))-((($C60*R$15)-($D60*$J$70))*R$42)</f>
        <v>#VALUE!</v>
      </c>
      <c r="S60" t="e">
        <f>(R60-(((S$13)-(IF((($C60*S$15)-($D60*$J$69))&lt;0,0,(($C60*S$15)-($D60*$J$69)))+(($B$11-$C60)*S$15)))*S$16))-((($C60*S$15)-($D60*$J$70))*S$42)</f>
        <v>#VALUE!</v>
      </c>
      <c r="T60" t="e">
        <f>(S60-(((T$13)-(IF((($C60*T$15)-($D60*$J$69))&lt;0,0,(($C60*T$15)-($D60*$J$69)))+(($B$11-$C60)*T$15)))*T$16))-((($C60*T$15)-($D60*$J$70))*T$42)</f>
        <v>#VALUE!</v>
      </c>
      <c r="U60" t="e">
        <f>(T60-(((U$13)-(IF((($C60*U$15)-($D60*$J$69))&lt;0,0,(($C60*U$15)-($D60*$J$69)))+(($B$11-$C60)*U$15)))*U$16))-((($C60*U$15)-($D60*$J$70))*U$42)</f>
        <v>#VALUE!</v>
      </c>
      <c r="V60" t="e">
        <f>(U60-(((V$13)-(IF((($C60*V$15)-($D60*$J$69))&lt;0,0,(($C60*V$15)-($D60*$J$69)))+(($B$11-$C60)*V$15)))*V$16))-((($C60*V$15)-($D60*$J$70))*V$42)</f>
        <v>#VALUE!</v>
      </c>
      <c r="W60" t="e">
        <f>(V60-(((W$13)-(IF((($C60*W$15)-($D60*$J$69))&lt;0,0,(($C60*W$15)-($D60*$J$69)))+(($B$11-$C60)*W$15)))*W$16))-((($C60*W$15)-($D60*$J$70))*W$42)</f>
        <v>#VALUE!</v>
      </c>
      <c r="X60" t="e">
        <f>(W60-(((X$13)-(IF((($C60*X$15)-($D60*$J$69))&lt;0,0,(($C60*X$15)-($D60*$J$69)))+(($B$11-$C60)*X$15)))*X$16))-((($C60*X$15)-($D60*$J$70))*X$42)</f>
        <v>#VALUE!</v>
      </c>
      <c r="Y60" t="e">
        <f>(X60-(((Y$13)-(IF((($C60*Y$15)-($D60*$J$69))&lt;0,0,(($C60*Y$15)-($D60*$J$69)))+(($B$11-$C60)*Y$15)))*Y$16))-((($C60*Y$15)-($D60*$J$70))*Y$42)</f>
        <v>#VALUE!</v>
      </c>
      <c r="Z60" t="e">
        <f>(Y60-(((Z$13)-(IF((($C60*Z$15)-($D60*$J$69))&lt;0,0,(($C60*Z$15)-($D60*$J$69)))+(($B$11-$C60)*Z$15)))*Z$16))-((($C60*Z$15)-($D60*$J$70))*Z$42)</f>
        <v>#VALUE!</v>
      </c>
      <c r="AA60" t="e">
        <f>(Z60-(((AA$13)-(IF((($C60*AA$15)-($D60*$J$69))&lt;0,0,(($C60*AA$15)-($D60*$J$69)))+(($B$11-$C60)*AA$15)))*AA$16))-((($C60*AA$15)-($D60*$J$70))*AA$42)</f>
        <v>#VALUE!</v>
      </c>
      <c r="AB60" t="e">
        <f>(AA60-(((AB$13)-(IF((($C60*AB$15)-($D60*$J$69))&lt;0,0,(($C60*AB$15)-($D60*$J$69)))+(($B$11-$C60)*AB$15)))*AB$16))-((($C60*AB$15)-($D60*$J$70))*AB$42)</f>
        <v>#VALUE!</v>
      </c>
      <c r="AC60" t="e">
        <f>(AB60-(((AC$13)-(IF((($C60*AC$15)-($D60*$J$69))&lt;0,0,(($C60*AC$15)-($D60*$J$69)))+(($B$11-$C60)*AC$15)))*AC$16))-((($C60*AC$15)-($D60*$J$70))*AC$42)</f>
        <v>#VALUE!</v>
      </c>
      <c r="AD60" t="e">
        <f>(AC60-(((AD$13)-(IF((($C60*AD$15)-($D60*$J$69))&lt;0,0,(($C60*AD$15)-($D60*$J$69)))+(($B$11-$C60)*AD$15)))*AD$16))-((($C60*AD$15)-($D60*$J$70))*AD$42)</f>
        <v>#VALUE!</v>
      </c>
      <c r="AE60" t="e">
        <f>(AD60-(((AE$13)-(IF((($C60*AE$15)-($D60*$J$69))&lt;0,0,(($C60*AE$15)-($D60*$J$69)))+(($B$11-$C60)*AE$15)))*AE$16))-((($C60*AE$15)-($D60*$J$70))*AE$42)</f>
        <v>#VALUE!</v>
      </c>
      <c r="AF60" t="e">
        <f>(AE60-(((AF$13)-(IF((($C60*AF$15)-($D60*$J$69))&lt;0,0,(($C60*AF$15)-($D60*$J$69)))+(($B$11-$C60)*AF$15)))*AF$16))-((($C60*AF$15)-($D60*$J$70))*AF$42)</f>
        <v>#VALUE!</v>
      </c>
      <c r="AG60" t="e">
        <f>(AF60-(((AG$13)-(IF((($C60*AG$15)-($D60*$J$69))&lt;0,0,(($C60*AG$15)-($D60*$J$69)))+(($B$11-$C60)*AG$15)))*AG$16))-((($C60*AG$15)-($D60*$J$70))*AG$42)</f>
        <v>#VALUE!</v>
      </c>
      <c r="AH60" t="e">
        <f>(AG60-(((AH$13)-(IF((($C60*AH$15)-($D60*$J$69))&lt;0,0,(($C60*AH$15)-($D60*$J$69)))+(($B$11-$C60)*AH$15)))*AH$16))-((($C60*AH$15)-($D60*$J$70))*AH$42)</f>
        <v>#VALUE!</v>
      </c>
      <c r="AI60" t="e">
        <f>(AH60-(((AI$13)-(IF((($C60*AI$15)-($D60*$J$69))&lt;0,0,(($C60*AI$15)-($D60*$J$69)))+(($B$11-$C60)*AI$15)))*AI$16))-((($C60*AI$15)-($D60*$J$70))*AI$42)</f>
        <v>#VALUE!</v>
      </c>
      <c r="AJ60" t="e">
        <f>(AI60-(((AJ$13)-(IF((($C60*AJ$15)-($D60*$J$69))&lt;0,0,(($C60*AJ$15)-($D60*$J$69)))+(($B$11-$C60)*AJ$15)))*AJ$16))-((($C60*AJ$15)-($D60*$J$70))*AJ$42)</f>
        <v>#VALUE!</v>
      </c>
      <c r="AK60" t="e">
        <f>(AJ60-(((AK$13)-(IF((($C60*AK$15)-($D60*$J$69))&lt;0,0,(($C60*AK$15)-($D60*$J$69)))+(($B$11-$C60)*AK$15)))*AK$16))-((($C60*AK$15)-($D60*$J$70))*AK$42)</f>
        <v>#VALUE!</v>
      </c>
      <c r="AL60" t="e">
        <f>(AK60-(((AL$13)-(IF((($C60*AL$15)-($D60*$J$69))&lt;0,0,(($C60*AL$15)-($D60*$J$69)))+(($B$11-$C60)*AL$15)))*AL$16))-((($C60*AL$15)-($D60*$J$70))*AL$42)</f>
        <v>#VALUE!</v>
      </c>
      <c r="AM60" t="e">
        <f>(AL60-(((AM$13)-(IF((($C60*AM$15)-($D60*$J$69))&lt;0,0,(($C60*AM$15)-($D60*$J$69)))+(($B$11-$C60)*AM$15)))*AM$16))-((($C60*AM$15)-($D60*$J$70))*AM$42)</f>
        <v>#VALUE!</v>
      </c>
      <c r="AN60" t="e">
        <f>(AM60-(((AN$13)-(IF((($C60*AN$15)-($D60*$J$69))&lt;0,0,(($C60*AN$15)-($D60*$J$69)))+(($B$11-$C60)*AN$15)))*AN$16))-((($C60*AN$15)-($D60*$J$70))*AN$42)</f>
        <v>#VALUE!</v>
      </c>
      <c r="AO60" t="e">
        <f>(AN60-(((AO$13)-(IF((($C60*AO$15)-($D60*$J$69))&lt;0,0,(($C60*AO$15)-($D60*$J$69)))+(($B$11-$C60)*AO$15)))*AO$16))-((($C60*AO$15)-($D60*$J$70))*AO$42)</f>
        <v>#VALUE!</v>
      </c>
      <c r="AP60" t="e">
        <f>(AO60-(((AP$13)-(IF((($C60*AP$15)-($D60*$J$69))&lt;0,0,(($C60*AP$15)-($D60*$J$69)))+(($B$11-$C60)*AP$15)))*AP$16))-((($C60*AP$15)-($D60*$J$70))*AP$42)</f>
        <v>#VALUE!</v>
      </c>
      <c r="AQ60" t="e">
        <f>(AP60-(((AQ$13)-(IF((($C60*AQ$15)-($D60*$J$69))&lt;0,0,(($C60*AQ$15)-($D60*$J$69)))+(($B$11-$C60)*AQ$15)))*AQ$16))-((($C60*AQ$15)-($D60*$J$70))*AQ$42)</f>
        <v>#VALUE!</v>
      </c>
      <c r="AR60" t="e">
        <f>(AQ60-(((AR$13)-(IF((($C60*AR$15)-($D60*$J$69))&lt;0,0,(($C60*AR$15)-($D60*$J$69)))+(($B$11-$C60)*AR$15)))*AR$16))-((($C60*AR$15)-($D60*$J$70))*AR$42)</f>
        <v>#VALUE!</v>
      </c>
      <c r="AS60" t="e">
        <f>(AR60-(((AS$13)-(IF((($C60*AS$15)-($D60*$J$69))&lt;0,0,(($C60*AS$15)-($D60*$J$69)))+(($B$11-$C60)*AS$15)))*AS$16))-((($C60*AS$15)-($D60*$J$70))*AS$42)</f>
        <v>#VALUE!</v>
      </c>
      <c r="AT60" t="e">
        <f>(AS60-(((AT$13)-(IF((($C60*AT$15)-($D60*$J$69))&lt;0,0,(($C60*AT$15)-($D60*$J$69)))+(($B$11-$C60)*AT$15)))*AT$16))-((($C60*AT$15)-($D60*$J$70))*AT$42)</f>
        <v>#VALUE!</v>
      </c>
      <c r="AU60" t="e">
        <f>(AT60-(((AU$13)-(IF((($C60*AU$15)-($D60*$J$69))&lt;0,0,(($C60*AU$15)-($D60*$J$69)))+(($B$11-$C60)*AU$15)))*AU$16))-((($C60*AU$15)-($D60*$J$70))*AU$42)</f>
        <v>#VALUE!</v>
      </c>
      <c r="AV60" t="e">
        <f>(AU60-(((AV$13)-(IF((($C60*AV$15)-($D60*$J$69))&lt;0,0,(($C60*AV$15)-($D60*$J$69)))+(($B$11-$C60)*AV$15)))*AV$16))-((($C60*AV$15)-($D60*$J$70))*AV$42)</f>
        <v>#VALUE!</v>
      </c>
      <c r="AW60" t="e">
        <f>(AV60-(((AW$13)-(IF((($C60*AW$15)-($D60*$J$69))&lt;0,0,(($C60*AW$15)-($D60*$J$69)))+(($B$11-$C60)*AW$15)))*AW$16))-((($C60*AW$15)-($D60*$J$70))*AW$42)</f>
        <v>#VALUE!</v>
      </c>
      <c r="AX60" t="e">
        <f>(AW60-(((AX$13)-(IF((($C60*AX$15)-($D60*$J$69))&lt;0,0,(($C60*AX$15)-($D60*$J$69)))+(($B$11-$C60)*AX$15)))*AX$16))-((($C60*AX$15)-($D60*$J$70))*AX$42)</f>
        <v>#VALUE!</v>
      </c>
      <c r="AY60" t="e">
        <f>(AX60-(((AY$13)-(IF((($C60*AY$15)-($D60*$J$69))&lt;0,0,(($C60*AY$15)-($D60*$J$69)))+(($B$11-$C60)*AY$15)))*AY$16))-((($C60*AY$15)-($D60*$J$70))*AY$42)</f>
        <v>#VALUE!</v>
      </c>
      <c r="AZ60" t="e">
        <f>(AY60-(((AZ$13)-(IF((($C60*AZ$15)-($D60*$J$69))&lt;0,0,(($C60*AZ$15)-($D60*$J$69)))+(($B$11-$C60)*AZ$15)))*AZ$16))-((($C60*AZ$15)-($D60*$J$70))*AZ$42)</f>
        <v>#VALUE!</v>
      </c>
      <c r="BA60" t="e">
        <f>(AZ60-(((BA$13)-(IF((($C60*BA$15)-($D60*$J$69))&lt;0,0,(($C60*BA$15)-($D60*$J$69)))+(($B$11-$C60)*BA$15)))*BA$16))-((($C60*BA$15)-($D60*$J$70))*BA$42)</f>
        <v>#VALUE!</v>
      </c>
      <c r="BB60" t="e">
        <f>(BA60-(((BB$13)-(IF((($C60*BB$15)-($D60*$J$69))&lt;0,0,(($C60*BB$15)-($D60*$J$69)))+(($B$11-$C60)*BB$15)))*BB$16))-((($C60*BB$15)-($D60*$J$70))*BB$42)</f>
        <v>#VALUE!</v>
      </c>
      <c r="BC60" t="e">
        <f>(BB60-(((BC$13)-(IF((($C60*BC$15)-($D60*$J$69))&lt;0,0,(($C60*BC$15)-($D60*$J$69)))+(($B$11-$C60)*BC$15)))*BC$16))-((($C60*BC$15)-($D60*$J$70))*BC$42)</f>
        <v>#VALUE!</v>
      </c>
      <c r="BD60" t="e">
        <f>(BC60-(((BD$13)-(IF((($C60*BD$15)-($D60*$J$69))&lt;0,0,(($C60*BD$15)-($D60*$J$69)))+(($B$11-$C60)*BD$15)))*BD$16))-((($C60*BD$15)-($D60*$J$70))*BD$42)</f>
        <v>#VALUE!</v>
      </c>
      <c r="BE60" t="e">
        <f>(BD60-(((BE$13)-(IF((($C60*BE$15)-($D60*$J$69))&lt;0,0,(($C60*BE$15)-($D60*$J$69)))+(($B$11-$C60)*BE$15)))*BE$16))-((($C60*BE$15)-($D60*$J$70))*BE$42)</f>
        <v>#VALUE!</v>
      </c>
      <c r="BF60" t="e">
        <f>(BE60-(((BF$13)-(IF((($C60*BF$15)-($D60*$J$69))&lt;0,0,(($C60*BF$15)-($D60*$J$69)))+(($B$11-$C60)*BF$15)))*BF$16))-((($C60*BF$15)-($D60*$J$70))*BF$42)</f>
        <v>#VALUE!</v>
      </c>
      <c r="BG60" t="e">
        <f>(BF60-(((BG$13)-(IF((($C60*BG$15)-($D60*$J$69))&lt;0,0,(($C60*BG$15)-($D60*$J$69)))+(($B$11-$C60)*BG$15)))*BG$16))-((($C60*BG$15)-($D60*$J$70))*BG$42)</f>
        <v>#VALUE!</v>
      </c>
      <c r="BH60" t="e">
        <f>(BG60-(((BH$13)-(IF((($C60*BH$15)-($D60*$J$69))&lt;0,0,(($C60*BH$15)-($D60*$J$69)))+(($B$11-$C60)*BH$15)))*BH$16))-((($C60*BH$15)-($D60*$J$70))*BH$42)</f>
        <v>#VALUE!</v>
      </c>
      <c r="BI60" t="e">
        <f>(BH60-(((BI$13)-(IF((($C60*BI$15)-($D60*$J$69))&lt;0,0,(($C60*BI$15)-($D60*$J$69)))+(($B$11-$C60)*BI$15)))*BI$16))-((($C60*BI$15)-($D60*$J$70))*BI$42)</f>
        <v>#VALUE!</v>
      </c>
      <c r="BJ60" t="e">
        <f>(BI60-(((BJ$13)-(IF((($C60*BJ$15)-($D60*$J$69))&lt;0,0,(($C60*BJ$15)-($D60*$J$69)))+(($B$11-$C60)*BJ$15)))*BJ$16))-((($C60*BJ$15)-($D60*$J$70))*BJ$42)</f>
        <v>#VALUE!</v>
      </c>
      <c r="BK60" t="e">
        <f>(BJ60-(((BK$13)-(IF((($C60*BK$15)-($D60*$J$69))&lt;0,0,(($C60*BK$15)-($D60*$J$69)))+(($B$11-$C60)*BK$15)))*BK$16))-((($C60*BK$15)-($D60*$J$70))*BK$42)</f>
        <v>#VALUE!</v>
      </c>
      <c r="BL60" t="e">
        <f>(BK60-(((BL$13)-(IF((($C60*BL$15)-($D60*$J$69))&lt;0,0,(($C60*BL$15)-($D60*$J$69)))+(($B$11-$C60)*BL$15)))*BL$16))-((($C60*BL$15)-($D60*$J$70))*BL$42)</f>
        <v>#VALUE!</v>
      </c>
      <c r="BM60" t="e">
        <f>(BL60-(((BM$13)-(IF((($C60*BM$15)-($D60*$J$69))&lt;0,0,(($C60*BM$15)-($D60*$J$69)))+(($B$11-$C60)*BM$15)))*BM$16))-((($C60*BM$15)-($D60*$J$70))*BM$42)</f>
        <v>#VALUE!</v>
      </c>
      <c r="BN60" t="e">
        <f>(BM60-(((BN$13)-(IF((($C60*BN$15)-($D60*$J$69))&lt;0,0,(($C60*BN$15)-($D60*$J$69)))+(($B$11-$C60)*BN$15)))*BN$16))-((($C60*BN$15)-($D60*$J$70))*BN$42)</f>
        <v>#VALUE!</v>
      </c>
      <c r="BO60" t="e">
        <f>(BN60-(((BO$13)-(IF((($C60*BO$15)-($D60*$J$69))&lt;0,0,(($C60*BO$15)-($D60*$J$69)))+(($B$11-$C60)*BO$15)))*BO$16))-((($C60*BO$15)-($D60*$J$70))*BO$42)</f>
        <v>#VALUE!</v>
      </c>
      <c r="BP60" t="e">
        <f>(BO60-(((BP$13)-(IF((($C60*BP$15)-($D60*$J$69))&lt;0,0,(($C60*BP$15)-($D60*$J$69)))+(($B$11-$C60)*BP$15)))*BP$16))-((($C60*BP$15)-($D60*$J$70))*BP$42)</f>
        <v>#VALUE!</v>
      </c>
    </row>
    <row r="61" spans="1:68" x14ac:dyDescent="0.25">
      <c r="A61" t="str">
        <f>IF(Tableau11[[#Headers],[Techno Solaire]]=Données!B12,Données!C12,X)</f>
        <v>smart flower</v>
      </c>
      <c r="B61" s="1">
        <f>INDEX(IF(Tableau11[[#Headers],[Techno Solaire]]=Données!B12,Tableau8[Coûts unitaires],),MATCH(Données!C12,Tableau8[Nom de la techno],0))</f>
        <v>15000</v>
      </c>
      <c r="C61" s="1">
        <f>INDEX(IF(Tableau11[[#Headers],[Techno Solaire]]=Données!B12,Tableau8[Jours / an],),MATCH(Données!C12,Tableau8[Nom de la techno],0))</f>
        <v>350</v>
      </c>
      <c r="D61" s="1">
        <f>INDEX(IF(Tableau11[[#Headers],[Techno Solaire]]=Données!B12,Tableau8[Production],),MATCH(Données!C12,Tableau8[Nom de la techno],0))</f>
        <v>2500</v>
      </c>
      <c r="E61">
        <f>Tableau12[[#This Row],[Cout unitaire]]+$F$70</f>
        <v>20000</v>
      </c>
      <c r="F61">
        <f>(E61-(((F$13)-(IF((($C61*F$15)-($D61*$J$69))&lt;0,0,(($C61*F$15)-($D61*$J$69)))+(($B$11-$C61)*F$15)))*F$16))-((($C61*F$15)-($D61*$J$70))*F$42)</f>
        <v>19306.053013698631</v>
      </c>
      <c r="G61">
        <f>(F61-(((G$13)-(IF((($C61*G$15)-($D61*$J$69))&lt;0,0,(($C61*G$15)-($D61*$J$69)))+(($B$11-$C61)*G$15)))*G$16))-((($C61*G$15)-($D61*$J$70))*G$42)</f>
        <v>18589.985299726028</v>
      </c>
      <c r="H61">
        <f>(G61-(((H$13)-(IF((($C61*H$15)-($D61*$J$69))&lt;0,0,(($C61*H$15)-($D61*$J$69)))+(($B$11-$C61)*H$15)))*H$16))-((($C61*H$15)-($D61*$J$70))*H$42)</f>
        <v>17851.116200618082</v>
      </c>
      <c r="I61">
        <f>(H61-(((I$13)-(IF((($C61*I$15)-($D61*$J$69))&lt;0,0,(($C61*I$15)-($D61*$J$69)))+(($B$11-$C61)*I$15)))*I$16))-((($C61*I$15)-($D61*$J$70))*I$42)</f>
        <v>17088.742732731549</v>
      </c>
      <c r="J61">
        <f>(I61-(((J$13)-(IF((($C61*J$15)-($D61*$J$69))&lt;0,0,(($C61*J$15)-($D61*$J$69)))+(($B$11-$C61)*J$15)))*J$16))-((($C61*J$15)-($D61*$J$70))*J$42)</f>
        <v>16302.138810799737</v>
      </c>
      <c r="K61">
        <f>(J61-(((K$13)-(IF((($C61*K$15)-($D61*$J$69))&lt;0,0,(($C61*K$15)-($D61*$J$69)))+(($B$11-$C61)*K$15)))*K$16))-((($C61*K$15)-($D61*$J$70))*K$42)</f>
        <v>15490.55444429292</v>
      </c>
      <c r="L61">
        <f>(K61-(((L$13)-(IF((($C61*L$15)-($D61*$J$69))&lt;0,0,(($C61*L$15)-($D61*$J$69)))+(($B$11-$C61)*L$15)))*L$16))-((($C61*L$15)-($D61*$J$70))*L$42)</f>
        <v>14653.214904523355</v>
      </c>
      <c r="M61">
        <f>(L61-(((M$13)-(IF((($C61*M$15)-($D61*$J$69))&lt;0,0,(($C61*M$15)-($D61*$J$69)))+(($B$11-$C61)*M$15)))*M$16))-((($C61*M$15)-($D61*$J$70))*M$42)</f>
        <v>13789.319861394069</v>
      </c>
      <c r="N61">
        <f>(M61-(((N$13)-(IF((($C61*N$15)-($D61*$J$69))&lt;0,0,(($C61*N$15)-($D61*$J$69)))+(($B$11-$C61)*N$15)))*N$16))-((($C61*N$15)-($D61*$J$70))*N$42)</f>
        <v>12898.042488648223</v>
      </c>
      <c r="O61">
        <f>(N61-(((O$13)-(IF((($C61*O$15)-($D61*$J$69))&lt;0,0,(($C61*O$15)-($D61*$J$69)))+(($B$11-$C61)*O$15)))*O$16))-((($C61*O$15)-($D61*$J$70))*O$42)</f>
        <v>11978.528536431761</v>
      </c>
      <c r="P61">
        <f>(O61-(((P$13)-(IF((($C61*P$15)-($D61*$J$69))&lt;0,0,(($C61*P$15)-($D61*$J$69)))+(($B$11-$C61)*P$15)))*P$16))-((($C61*P$15)-($D61*$J$70))*P$42)</f>
        <v>11029.895369936396</v>
      </c>
      <c r="Q61">
        <f>(P61-(((Q$13)-(IF((($C61*Q$15)-($D61*$J$69))&lt;0,0,(($C61*Q$15)-($D61*$J$69)))+(($B$11-$C61)*Q$15)))*Q$16))-((($C61*Q$15)-($D61*$J$70))*Q$42)</f>
        <v>10262.402925789424</v>
      </c>
      <c r="R61">
        <f>(Q61-(((R$13)-(IF((($C61*R$15)-($D61*$J$69))&lt;0,0,(($C61*R$15)-($D61*$J$69)))+(($B$11-$C61)*R$15)))*R$16))-((($C61*R$15)-($D61*$J$70))*R$42)</f>
        <v>9469.5929469960811</v>
      </c>
      <c r="S61">
        <f>(R61-(((S$13)-(IF((($C61*S$15)-($D61*$J$69))&lt;0,0,(($C61*S$15)-($D61*$J$69)))+(($B$11-$C61)*S$15)))*S$16))-((($C61*S$15)-($D61*$J$70))*S$42)</f>
        <v>8650.6272640853804</v>
      </c>
      <c r="T61">
        <f>(S61-(((T$13)-(IF((($C61*T$15)-($D61*$J$69))&lt;0,0,(($C61*T$15)-($D61*$J$69)))+(($B$11-$C61)*T$15)))*T$16))-((($C61*T$15)-($D61*$J$70))*T$42)</f>
        <v>7804.638369573453</v>
      </c>
      <c r="U61">
        <f>(T61-(((U$13)-(IF((($C61*U$15)-($D61*$J$69))&lt;0,0,(($C61*U$15)-($D61*$J$69)))+(($B$11-$C61)*U$15)))*U$16))-((($C61*U$15)-($D61*$J$70))*U$42)</f>
        <v>6930.7283449734141</v>
      </c>
      <c r="V61">
        <f>(U61-(((V$13)-(IF((($C61*V$15)-($D61*$J$69))&lt;0,0,(($C61*V$15)-($D61*$J$69)))+(($B$11-$C61)*V$15)))*V$16))-((($C61*V$15)-($D61*$J$70))*V$42)</f>
        <v>6492.4507334732507</v>
      </c>
      <c r="W61">
        <f>(V61-(((W$13)-(IF((($C61*W$15)-($D61*$J$69))&lt;0,0,(($C61*W$15)-($D61*$J$69)))+(($B$11-$C61)*W$15)))*W$16))-((($C61*W$15)-($D61*$J$70))*W$42)</f>
        <v>6036.6420175130816</v>
      </c>
      <c r="X61">
        <f>(W61-(((X$13)-(IF((($C61*X$15)-($D61*$J$69))&lt;0,0,(($C61*X$15)-($D61*$J$69)))+(($B$11-$C61)*X$15)))*X$16))-((($C61*X$15)-($D61*$J$70))*X$42)</f>
        <v>5562.6009529145049</v>
      </c>
      <c r="Y61">
        <f>(X61-(((Y$13)-(IF((($C61*Y$15)-($D61*$J$69))&lt;0,0,(($C61*Y$15)-($D61*$J$69)))+(($B$11-$C61)*Y$15)))*Y$16))-((($C61*Y$15)-($D61*$J$70))*Y$42)</f>
        <v>5069.598245731986</v>
      </c>
      <c r="Z61">
        <f>(Y61-(((Z$13)-(IF((($C61*Z$15)-($D61*$J$69))&lt;0,0,(($C61*Z$15)-($D61*$J$69)))+(($B$11-$C61)*Z$15)))*Z$16))-((($C61*Z$15)-($D61*$J$70))*Z$42)</f>
        <v>4556.8754302621655</v>
      </c>
      <c r="AA61">
        <f>(Z61-(((AA$13)-(IF((($C61*AA$15)-($D61*$J$69))&lt;0,0,(($C61*AA$15)-($D61*$J$69)))+(($B$11-$C61)*AA$15)))*AA$16))-((($C61*AA$15)-($D61*$J$70))*AA$42)</f>
        <v>4023.6437021735528</v>
      </c>
      <c r="AB61">
        <f>(AA61-(((AB$13)-(IF((($C61*AB$15)-($D61*$J$69))&lt;0,0,(($C61*AB$15)-($D61*$J$69)))+(($B$11-$C61)*AB$15)))*AB$16))-((($C61*AB$15)-($D61*$J$70))*AB$42)</f>
        <v>3469.0827049613954</v>
      </c>
      <c r="AC61">
        <f>(AB61-(((AC$13)-(IF((($C61*AC$15)-($D61*$J$69))&lt;0,0,(($C61*AC$15)-($D61*$J$69)))+(($B$11-$C61)*AC$15)))*AC$16))-((($C61*AC$15)-($D61*$J$70))*AC$42)</f>
        <v>2892.3392678607515</v>
      </c>
      <c r="AD61">
        <f>(AC61-(((AD$13)-(IF((($C61*AD$15)-($D61*$J$69))&lt;0,0,(($C61*AD$15)-($D61*$J$69)))+(($B$11-$C61)*AD$15)))*AD$16))-((($C61*AD$15)-($D61*$J$70))*AD$42)</f>
        <v>2292.5260932760821</v>
      </c>
      <c r="AE61">
        <f>(AD61-(((AE$13)-(IF((($C61*AE$15)-($D61*$J$69))&lt;0,0,(($C61*AE$15)-($D61*$J$69)))+(($B$11-$C61)*AE$15)))*AE$16))-((($C61*AE$15)-($D61*$J$70))*AE$42)</f>
        <v>1668.7203917080265</v>
      </c>
      <c r="AF61">
        <f>(AE61-(((AF$13)-(IF((($C61*AF$15)-($D61*$J$69))&lt;0,0,(($C61*AF$15)-($D61*$J$69)))+(($B$11-$C61)*AF$15)))*AF$16))-((($C61*AF$15)-($D61*$J$70))*AF$42)</f>
        <v>1019.9624620772479</v>
      </c>
      <c r="AG61">
        <f>(AF61-(((AG$13)-(IF((($C61*AG$15)-($D61*$J$69))&lt;0,0,(($C61*AG$15)-($D61*$J$69)))+(($B$11-$C61)*AG$15)))*AG$16))-((($C61*AG$15)-($D61*$J$70))*AG$42)</f>
        <v>345.25421526123739</v>
      </c>
      <c r="AH61">
        <f>(AG61-(((AH$13)-(IF((($C61*AH$15)-($D61*$J$69))&lt;0,0,(($C61*AH$15)-($D61*$J$69)))+(($B$11-$C61)*AH$15)))*AH$16))-((($C61*AH$15)-($D61*$J$70))*AH$42)</f>
        <v>-356.44236142741272</v>
      </c>
      <c r="AI61">
        <f>(AH61-(((AI$13)-(IF((($C61*AI$15)-($D61*$J$69))&lt;0,0,(($C61*AI$15)-($D61*$J$69)))+(($B$11-$C61)*AI$15)))*AI$16))-((($C61*AI$15)-($D61*$J$70))*AI$42)</f>
        <v>-1086.2068011836088</v>
      </c>
      <c r="AJ61">
        <f>(AI61-(((AJ$13)-(IF((($C61*AJ$15)-($D61*$J$69))&lt;0,0,(($C61*AJ$15)-($D61*$J$69)))+(($B$11-$C61)*AJ$15)))*AJ$16))-((($C61*AJ$15)-($D61*$J$70))*AJ$42)</f>
        <v>-1845.1618185300536</v>
      </c>
      <c r="AK61">
        <f>(AJ61-(((AK$13)-(IF((($C61*AK$15)-($D61*$J$69))&lt;0,0,(($C61*AK$15)-($D61*$J$69)))+(($B$11-$C61)*AK$15)))*AK$16))-((($C61*AK$15)-($D61*$J$70))*AK$42)</f>
        <v>-2634.4750365703562</v>
      </c>
      <c r="AL61">
        <f>(AK61-(((AL$13)-(IF((($C61*AL$15)-($D61*$J$69))&lt;0,0,(($C61*AL$15)-($D61*$J$69)))+(($B$11-$C61)*AL$15)))*AL$16))-((($C61*AL$15)-($D61*$J$70))*AL$42)</f>
        <v>-3455.3607833322712</v>
      </c>
      <c r="AM61">
        <f>(AL61-(((AM$13)-(IF((($C61*AM$15)-($D61*$J$69))&lt;0,0,(($C61*AM$15)-($D61*$J$69)))+(($B$11-$C61)*AM$15)))*AM$16))-((($C61*AM$15)-($D61*$J$70))*AM$42)</f>
        <v>-4309.0819599646602</v>
      </c>
      <c r="AN61">
        <f>(AM61-(((AN$13)-(IF((($C61*AN$15)-($D61*$J$69))&lt;0,0,(($C61*AN$15)-($D61*$J$69)))+(($B$11-$C61)*AN$15)))*AN$16))-((($C61*AN$15)-($D61*$J$70))*AN$42)</f>
        <v>-5196.9519836623467</v>
      </c>
      <c r="AO61">
        <f>(AN61-(((AO$13)-(IF((($C61*AO$15)-($D61*$J$69))&lt;0,0,(($C61*AO$15)-($D61*$J$69)))+(($B$11-$C61)*AO$15)))*AO$16))-((($C61*AO$15)-($D61*$J$70))*AO$42)</f>
        <v>-6120.3368083079404</v>
      </c>
      <c r="AP61">
        <f>(AO61-(((AP$13)-(IF((($C61*AP$15)-($D61*$J$69))&lt;0,0,(($C61*AP$15)-($D61*$J$69)))+(($B$11-$C61)*AP$15)))*AP$16))-((($C61*AP$15)-($D61*$J$70))*AP$42)</f>
        <v>-7080.6570259393575</v>
      </c>
      <c r="AQ61">
        <f>(AP61-(((AQ$13)-(IF((($C61*AQ$15)-($D61*$J$69))&lt;0,0,(($C61*AQ$15)-($D61*$J$69)))+(($B$11-$C61)*AQ$15)))*AQ$16))-((($C61*AQ$15)-($D61*$J$70))*AQ$42)</f>
        <v>-8079.3900522760323</v>
      </c>
      <c r="AR61">
        <f>(AQ61-(((AR$13)-(IF((($C61*AR$15)-($D61*$J$69))&lt;0,0,(($C61*AR$15)-($D61*$J$69)))+(($B$11-$C61)*AR$15)))*AR$16))-((($C61*AR$15)-($D61*$J$70))*AR$42)</f>
        <v>-9118.0723996661727</v>
      </c>
      <c r="AS61">
        <f>(AR61-(((AS$13)-(IF((($C61*AS$15)-($D61*$J$69))&lt;0,0,(($C61*AS$15)-($D61*$J$69)))+(($B$11-$C61)*AS$15)))*AS$16))-((($C61*AS$15)-($D61*$J$70))*AS$42)</f>
        <v>-10198.302040951919</v>
      </c>
      <c r="AT61">
        <f>(AS61-(((AT$13)-(IF((($C61*AT$15)-($D61*$J$69))&lt;0,0,(($C61*AT$15)-($D61*$J$69)))+(($B$11-$C61)*AT$15)))*AT$16))-((($C61*AT$15)-($D61*$J$70))*AT$42)</f>
        <v>-11321.740867889097</v>
      </c>
      <c r="AU61">
        <f>(AT61-(((AU$13)-(IF((($C61*AU$15)-($D61*$J$69))&lt;0,0,(($C61*AU$15)-($D61*$J$69)))+(($B$11-$C61)*AU$15)))*AU$16))-((($C61*AU$15)-($D61*$J$70))*AU$42)</f>
        <v>-12490.117247903761</v>
      </c>
      <c r="AV61">
        <f>(AU61-(((AV$13)-(IF((($C61*AV$15)-($D61*$J$69))&lt;0,0,(($C61*AV$15)-($D61*$J$69)))+(($B$11-$C61)*AV$15)))*AV$16))-((($C61*AV$15)-($D61*$J$70))*AV$42)</f>
        <v>-13705.228683119014</v>
      </c>
      <c r="AW61">
        <f>(AV61-(((AW$13)-(IF((($C61*AW$15)-($D61*$J$69))&lt;0,0,(($C61*AW$15)-($D61*$J$69)))+(($B$11-$C61)*AW$15)))*AW$16))-((($C61*AW$15)-($D61*$J$70))*AW$42)</f>
        <v>-14968.944575742875</v>
      </c>
      <c r="AX61">
        <f>(AW61-(((AX$13)-(IF((($C61*AX$15)-($D61*$J$69))&lt;0,0,(($C61*AX$15)-($D61*$J$69)))+(($B$11-$C61)*AX$15)))*AX$16))-((($C61*AX$15)-($D61*$J$70))*AX$42)</f>
        <v>-16283.20910407169</v>
      </c>
      <c r="AY61">
        <f>(AX61-(((AY$13)-(IF((($C61*AY$15)-($D61*$J$69))&lt;0,0,(($C61*AY$15)-($D61*$J$69)))+(($B$11-$C61)*AY$15)))*AY$16))-((($C61*AY$15)-($D61*$J$70))*AY$42)</f>
        <v>-17650.044213533653</v>
      </c>
      <c r="AZ61">
        <f>(AY61-(((AZ$13)-(IF((($C61*AZ$15)-($D61*$J$69))&lt;0,0,(($C61*AZ$15)-($D61*$J$69)))+(($B$11-$C61)*AZ$15)))*AZ$16))-((($C61*AZ$15)-($D61*$J$70))*AZ$42)</f>
        <v>-19071.552727374099</v>
      </c>
      <c r="BA61">
        <f>(AZ61-(((BA$13)-(IF((($C61*BA$15)-($D61*$J$69))&lt;0,0,(($C61*BA$15)-($D61*$J$69)))+(($B$11-$C61)*BA$15)))*BA$16))-((($C61*BA$15)-($D61*$J$70))*BA$42)</f>
        <v>-20549.921581768162</v>
      </c>
      <c r="BB61">
        <f>(BA61-(((BB$13)-(IF((($C61*BB$15)-($D61*$J$69))&lt;0,0,(($C61*BB$15)-($D61*$J$69)))+(($B$11-$C61)*BB$15)))*BB$16))-((($C61*BB$15)-($D61*$J$70))*BB$42)</f>
        <v>-22087.425190337992</v>
      </c>
      <c r="BC61">
        <f>(BB61-(((BC$13)-(IF((($C61*BC$15)-($D61*$J$69))&lt;0,0,(($C61*BC$15)-($D61*$J$69)))+(($B$11-$C61)*BC$15)))*BC$16))-((($C61*BC$15)-($D61*$J$70))*BC$42)</f>
        <v>-23686.428943250612</v>
      </c>
      <c r="BD61">
        <f>(BC61-(((BD$13)-(IF((($C61*BD$15)-($D61*$J$69))&lt;0,0,(($C61*BD$15)-($D61*$J$69)))+(($B$11-$C61)*BD$15)))*BD$16))-((($C61*BD$15)-($D61*$J$70))*BD$42)</f>
        <v>-25349.392846279734</v>
      </c>
      <c r="BE61">
        <f>(BD61-(((BE$13)-(IF((($C61*BE$15)-($D61*$J$69))&lt;0,0,(($C61*BE$15)-($D61*$J$69)))+(($B$11-$C61)*BE$15)))*BE$16))-((($C61*BE$15)-($D61*$J$70))*BE$42)</f>
        <v>-27078.875305430021</v>
      </c>
      <c r="BF61">
        <f>(BE61-(((BF$13)-(IF((($C61*BF$15)-($D61*$J$69))&lt;0,0,(($C61*BF$15)-($D61*$J$69)))+(($B$11-$C61)*BF$15)))*BF$16))-((($C61*BF$15)-($D61*$J$70))*BF$42)</f>
        <v>-28877.537062946321</v>
      </c>
      <c r="BG61">
        <f>(BF61-(((BG$13)-(IF((($C61*BG$15)-($D61*$J$69))&lt;0,0,(($C61*BG$15)-($D61*$J$69)))+(($B$11-$C61)*BG$15)))*BG$16))-((($C61*BG$15)-($D61*$J$70))*BG$42)</f>
        <v>-30748.145290763277</v>
      </c>
      <c r="BH61">
        <f>(BG61-(((BH$13)-(IF((($C61*BH$15)-($D61*$J$69))&lt;0,0,(($C61*BH$15)-($D61*$J$69)))+(($B$11-$C61)*BH$15)))*BH$16))-((($C61*BH$15)-($D61*$J$70))*BH$42)</f>
        <v>-32693.577847692908</v>
      </c>
      <c r="BI61">
        <f>(BH61-(((BI$13)-(IF((($C61*BI$15)-($D61*$J$69))&lt;0,0,(($C61*BI$15)-($D61*$J$69)))+(($B$11-$C61)*BI$15)))*BI$16))-((($C61*BI$15)-($D61*$J$70))*BI$42)</f>
        <v>-34716.827706899727</v>
      </c>
      <c r="BJ61">
        <f>(BI61-(((BJ$13)-(IF((($C61*BJ$15)-($D61*$J$69))&lt;0,0,(($C61*BJ$15)-($D61*$J$69)))+(($B$11-$C61)*BJ$15)))*BJ$16))-((($C61*BJ$15)-($D61*$J$70))*BJ$42)</f>
        <v>-36821.007560474813</v>
      </c>
      <c r="BK61">
        <f>(BJ61-(((BK$13)-(IF((($C61*BK$15)-($D61*$J$69))&lt;0,0,(($C61*BK$15)-($D61*$J$69)))+(($B$11-$C61)*BK$15)))*BK$16))-((($C61*BK$15)-($D61*$J$70))*BK$42)</f>
        <v>-39009.354608192902</v>
      </c>
      <c r="BL61">
        <f>(BK61-(((BL$13)-(IF((($C61*BL$15)-($D61*$J$69))&lt;0,0,(($C61*BL$15)-($D61*$J$69)))+(($B$11-$C61)*BL$15)))*BL$16))-((($C61*BL$15)-($D61*$J$70))*BL$42)</f>
        <v>-41285.235537819717</v>
      </c>
      <c r="BM61">
        <f>(BL61-(((BM$13)-(IF((($C61*BM$15)-($D61*$J$69))&lt;0,0,(($C61*BM$15)-($D61*$J$69)))+(($B$11-$C61)*BM$15)))*BM$16))-((($C61*BM$15)-($D61*$J$70))*BM$42)</f>
        <v>-43652.151704631608</v>
      </c>
      <c r="BN61">
        <f>(BM61-(((BN$13)-(IF((($C61*BN$15)-($D61*$J$69))&lt;0,0,(($C61*BN$15)-($D61*$J$69)))+(($B$11-$C61)*BN$15)))*BN$16))-((($C61*BN$15)-($D61*$J$70))*BN$42)</f>
        <v>-46113.744518115971</v>
      </c>
      <c r="BO61">
        <f>(BN61-(((BO$13)-(IF((($C61*BO$15)-($D61*$J$69))&lt;0,0,(($C61*BO$15)-($D61*$J$69)))+(($B$11-$C61)*BO$15)))*BO$16))-((($C61*BO$15)-($D61*$J$70))*BO$42)</f>
        <v>-48673.801044139713</v>
      </c>
      <c r="BP61">
        <f>(BO61-(((BP$13)-(IF((($C61*BP$15)-($D61*$J$69))&lt;0,0,(($C61*BP$15)-($D61*$J$69)))+(($B$11-$C61)*BP$15)))*BP$16))-((($C61*BP$15)-($D61*$J$70))*BP$42)</f>
        <v>-51336.259831204399</v>
      </c>
    </row>
    <row r="62" spans="1:68" x14ac:dyDescent="0.25">
      <c r="A62" t="str">
        <f>IF(Tableau11[[#Headers],[Techno Solaire]]=Données!B13,Données!C13,X)</f>
        <v>tuiles solaires</v>
      </c>
      <c r="B62" s="1">
        <f>INDEX(IF(Tableau11[[#Headers],[Techno Solaire]]=Données!B13,Tableau8[Coûts unitaires],),MATCH(Données!C13,Tableau8[Nom de la techno],0))</f>
        <v>1000</v>
      </c>
      <c r="C62" s="1">
        <f>INDEX(IF(Tableau11[[#Headers],[Techno Solaire]]=Données!B13,Tableau8[Jours / an],),MATCH(Données!C13,Tableau8[Nom de la techno],0))</f>
        <v>280</v>
      </c>
      <c r="D62" s="1">
        <f>INDEX(IF(Tableau11[[#Headers],[Techno Solaire]]=Données!B13,Tableau8[Production],),MATCH(Données!C13,Tableau8[Nom de la techno],0))</f>
        <v>100</v>
      </c>
      <c r="E62">
        <f>Tableau12[[#This Row],[Cout unitaire]]+$F$70</f>
        <v>6000</v>
      </c>
      <c r="F62">
        <f>(E62-(((F$13)-(IF((($C62*F$15)-($D62*$J$69))&lt;0,0,(($C62*F$15)-($D62*$J$69)))+(($B$11-$C62)*F$15)))*F$16))-((($C62*F$15)-($D62*$J$70))*F$42)</f>
        <v>5568.1524109589045</v>
      </c>
      <c r="G62">
        <f>(F62-(((G$13)-(IF((($C62*G$15)-($D62*$J$69))&lt;0,0,(($C62*G$15)-($D62*$J$69)))+(($B$11-$C62)*G$15)))*G$16))-((($C62*G$15)-($D62*$J$70))*G$42)</f>
        <v>5125.7218397808219</v>
      </c>
      <c r="H62">
        <f>(G62-(((H$13)-(IF((($C62*H$15)-($D62*$J$69))&lt;0,0,(($C62*H$15)-($D62*$J$69)))+(($B$11-$C62)*H$15)))*H$16))-((($C62*H$15)-($D62*$J$70))*H$42)</f>
        <v>4672.4483044944654</v>
      </c>
      <c r="I62">
        <f>(H62-(((I$13)-(IF((($C62*I$15)-($D62*$J$69))&lt;0,0,(($C62*I$15)-($D62*$J$69)))+(($B$11-$C62)*I$15)))*I$16))-((($C62*I$15)-($D62*$J$70))*I$42)</f>
        <v>4208.0653439452362</v>
      </c>
      <c r="J62">
        <f>(I62-(((J$13)-(IF((($C62*J$15)-($D62*$J$69))&lt;0,0,(($C62*J$15)-($D62*$J$69)))+(($B$11-$C62)*J$15)))*J$16))-((($C62*J$15)-($D62*$J$70))*J$42)</f>
        <v>3732.2998527101859</v>
      </c>
      <c r="K62">
        <f>(J62-(((K$13)-(IF((($C62*K$15)-($D62*$J$69))&lt;0,0,(($C62*K$15)-($D62*$J$69)))+(($B$11-$C62)*K$15)))*K$16))-((($C62*K$15)-($D62*$J$70))*K$42)</f>
        <v>3244.8719116675488</v>
      </c>
      <c r="L62">
        <f>(K62-(((L$13)-(IF((($C62*L$15)-($D62*$J$69))&lt;0,0,(($C62*L$15)-($D62*$J$69)))+(($B$11-$C62)*L$15)))*L$16))-((($C62*L$15)-($D62*$J$70))*L$42)</f>
        <v>2745.4946141012251</v>
      </c>
      <c r="M62">
        <f>(L62-(((M$13)-(IF((($C62*M$15)-($D62*$J$69))&lt;0,0,(($C62*M$15)-($D62*$J$69)))+(($B$11-$C62)*M$15)))*M$16))-((($C62*M$15)-($D62*$J$70))*M$42)</f>
        <v>2233.8738872170993</v>
      </c>
      <c r="N62">
        <f>(M62-(((N$13)-(IF((($C62*N$15)-($D62*$J$69))&lt;0,0,(($C62*N$15)-($D62*$J$69)))+(($B$11-$C62)*N$15)))*N$16))-((($C62*N$15)-($D62*$J$70))*N$42)</f>
        <v>1709.7083089444966</v>
      </c>
      <c r="O62">
        <f>(N62-(((O$13)-(IF((($C62*O$15)-($D62*$J$69))&lt;0,0,(($C62*O$15)-($D62*$J$69)))+(($B$11-$C62)*O$15)))*O$16))-((($C62*O$15)-($D62*$J$70))*O$42)</f>
        <v>1172.6889198923625</v>
      </c>
      <c r="P62">
        <f>(O62-(((P$13)-(IF((($C62*P$15)-($D62*$J$69))&lt;0,0,(($C62*P$15)-($D62*$J$69)))+(($B$11-$C62)*P$15)))*P$16))-((($C62*P$15)-($D62*$J$70))*P$42)</f>
        <v>622.49903032594898</v>
      </c>
      <c r="Q62">
        <f>(P62-(((Q$13)-(IF((($C62*Q$15)-($D62*$J$69))&lt;0,0,(($C62*Q$15)-($D62*$J$69)))+(($B$11-$C62)*Q$15)))*Q$16))-((($C62*Q$15)-($D62*$J$70))*Q$42)</f>
        <v>246.3715843834446</v>
      </c>
      <c r="R62">
        <f>(Q62-(((R$13)-(IF((($C62*R$15)-($D62*$J$69))&lt;0,0,(($C62*R$15)-($D62*$J$69)))+(($B$11-$C62)*R$15)))*R$16))-((($C62*R$15)-($D62*$J$70))*R$42)</f>
        <v>-139.05882890115365</v>
      </c>
      <c r="S62">
        <f>(R62-(((S$13)-(IF((($C62*S$15)-($D62*$J$69))&lt;0,0,(($C62*S$15)-($D62*$J$69)))+(($B$11-$C62)*S$15)))*S$16))-((($C62*S$15)-($D62*$J$70))*S$42)</f>
        <v>-534.02470268963498</v>
      </c>
      <c r="T62">
        <f>(S62-(((T$13)-(IF((($C62*T$15)-($D62*$J$69))&lt;0,0,(($C62*T$15)-($D62*$J$69)))+(($B$11-$C62)*T$15)))*T$16))-((($C62*T$15)-($D62*$J$70))*T$42)</f>
        <v>-938.76447885749474</v>
      </c>
      <c r="U62">
        <f>(T62-(((U$13)-(IF((($C62*U$15)-($D62*$J$69))&lt;0,0,(($C62*U$15)-($D62*$J$69)))+(($B$11-$C62)*U$15)))*U$16))-((($C62*U$15)-($D62*$J$70))*U$42)</f>
        <v>-1353.5227055181761</v>
      </c>
      <c r="V62">
        <f>(U62-(((V$13)-(IF((($C62*V$15)-($D62*$J$69))&lt;0,0,(($C62*V$15)-($D62*$J$69)))+(($B$11-$C62)*V$15)))*V$16))-((($C62*V$15)-($D62*$J$70))*V$42)</f>
        <v>-1371.0538099781825</v>
      </c>
      <c r="W62">
        <f>(V62-(((W$13)-(IF((($C62*W$15)-($D62*$J$69))&lt;0,0,(($C62*W$15)-($D62*$J$69)))+(($B$11-$C62)*W$15)))*W$16))-((($C62*W$15)-($D62*$J$70))*W$42)</f>
        <v>-1389.2861586165898</v>
      </c>
      <c r="X62">
        <f>(W62-(((X$13)-(IF((($C62*X$15)-($D62*$J$69))&lt;0,0,(($C62*X$15)-($D62*$J$69)))+(($B$11-$C62)*X$15)))*X$16))-((($C62*X$15)-($D62*$J$70))*X$42)</f>
        <v>-1408.2478012005329</v>
      </c>
      <c r="Y62">
        <f>(X62-(((Y$13)-(IF((($C62*Y$15)-($D62*$J$69))&lt;0,0,(($C62*Y$15)-($D62*$J$69)))+(($B$11-$C62)*Y$15)))*Y$16))-((($C62*Y$15)-($D62*$J$70))*Y$42)</f>
        <v>-1427.9679094878336</v>
      </c>
      <c r="Z62">
        <f>(Y62-(((Z$13)-(IF((($C62*Z$15)-($D62*$J$69))&lt;0,0,(($C62*Z$15)-($D62*$J$69)))+(($B$11-$C62)*Z$15)))*Z$16))-((($C62*Z$15)-($D62*$J$70))*Z$42)</f>
        <v>-1448.4768221066265</v>
      </c>
      <c r="AA62">
        <f>(Z62-(((AA$13)-(IF((($C62*AA$15)-($D62*$J$69))&lt;0,0,(($C62*AA$15)-($D62*$J$69)))+(($B$11-$C62)*AA$15)))*AA$16))-((($C62*AA$15)-($D62*$J$70))*AA$42)</f>
        <v>-1469.806091230171</v>
      </c>
      <c r="AB62">
        <f>(AA62-(((AB$13)-(IF((($C62*AB$15)-($D62*$J$69))&lt;0,0,(($C62*AB$15)-($D62*$J$69)))+(($B$11-$C62)*AB$15)))*AB$16))-((($C62*AB$15)-($D62*$J$70))*AB$42)</f>
        <v>-1491.9885311186572</v>
      </c>
      <c r="AC62">
        <f>(AB62-(((AC$13)-(IF((($C62*AC$15)-($D62*$J$69))&lt;0,0,(($C62*AC$15)-($D62*$J$69)))+(($B$11-$C62)*AC$15)))*AC$16))-((($C62*AC$15)-($D62*$J$70))*AC$42)</f>
        <v>-1515.0582686026835</v>
      </c>
      <c r="AD62">
        <f>(AC62-(((AD$13)-(IF((($C62*AD$15)-($D62*$J$69))&lt;0,0,(($C62*AD$15)-($D62*$J$69)))+(($B$11-$C62)*AD$15)))*AD$16))-((($C62*AD$15)-($D62*$J$70))*AD$42)</f>
        <v>-1539.0507955860703</v>
      </c>
      <c r="AE62">
        <f>(AD62-(((AE$13)-(IF((($C62*AE$15)-($D62*$J$69))&lt;0,0,(($C62*AE$15)-($D62*$J$69)))+(($B$11-$C62)*AE$15)))*AE$16))-((($C62*AE$15)-($D62*$J$70))*AE$42)</f>
        <v>-1564.0030236487926</v>
      </c>
      <c r="AF62">
        <f>(AE62-(((AF$13)-(IF((($C62*AF$15)-($D62*$J$69))&lt;0,0,(($C62*AF$15)-($D62*$J$69)))+(($B$11-$C62)*AF$15)))*AF$16))-((($C62*AF$15)-($D62*$J$70))*AF$42)</f>
        <v>-1589.9533408340244</v>
      </c>
      <c r="AG62">
        <f>(AF62-(((AG$13)-(IF((($C62*AG$15)-($D62*$J$69))&lt;0,0,(($C62*AG$15)-($D62*$J$69)))+(($B$11-$C62)*AG$15)))*AG$16))-((($C62*AG$15)-($D62*$J$70))*AG$42)</f>
        <v>-1616.9416707066655</v>
      </c>
      <c r="AH62">
        <f>(AG62-(((AH$13)-(IF((($C62*AH$15)-($D62*$J$69))&lt;0,0,(($C62*AH$15)-($D62*$J$69)))+(($B$11-$C62)*AH$15)))*AH$16))-((($C62*AH$15)-($D62*$J$70))*AH$42)</f>
        <v>-1645.0095337742116</v>
      </c>
      <c r="AI62">
        <f>(AH62-(((AI$13)-(IF((($C62*AI$15)-($D62*$J$69))&lt;0,0,(($C62*AI$15)-($D62*$J$69)))+(($B$11-$C62)*AI$15)))*AI$16))-((($C62*AI$15)-($D62*$J$70))*AI$42)</f>
        <v>-1674.2001113644594</v>
      </c>
      <c r="AJ62">
        <f>(AI62-(((AJ$13)-(IF((($C62*AJ$15)-($D62*$J$69))&lt;0,0,(($C62*AJ$15)-($D62*$J$69)))+(($B$11-$C62)*AJ$15)))*AJ$16))-((($C62*AJ$15)-($D62*$J$70))*AJ$42)</f>
        <v>-1704.5583120583171</v>
      </c>
      <c r="AK62">
        <f>(AJ62-(((AK$13)-(IF((($C62*AK$15)-($D62*$J$69))&lt;0,0,(($C62*AK$15)-($D62*$J$69)))+(($B$11-$C62)*AK$15)))*AK$16))-((($C62*AK$15)-($D62*$J$70))*AK$42)</f>
        <v>-1736.1308407799302</v>
      </c>
      <c r="AL62">
        <f>(AK62-(((AL$13)-(IF((($C62*AL$15)-($D62*$J$69))&lt;0,0,(($C62*AL$15)-($D62*$J$69)))+(($B$11-$C62)*AL$15)))*AL$16))-((($C62*AL$15)-($D62*$J$70))*AL$42)</f>
        <v>-1768.9662706504078</v>
      </c>
      <c r="AM62">
        <f>(AL62-(((AM$13)-(IF((($C62*AM$15)-($D62*$J$69))&lt;0,0,(($C62*AM$15)-($D62*$J$69)))+(($B$11-$C62)*AM$15)))*AM$16))-((($C62*AM$15)-($D62*$J$70))*AM$42)</f>
        <v>-1803.1151177157033</v>
      </c>
      <c r="AN62">
        <f>(AM62-(((AN$13)-(IF((($C62*AN$15)-($D62*$J$69))&lt;0,0,(($C62*AN$15)-($D62*$J$69)))+(($B$11-$C62)*AN$15)))*AN$16))-((($C62*AN$15)-($D62*$J$70))*AN$42)</f>
        <v>-1838.6299186636106</v>
      </c>
      <c r="AO62">
        <f>(AN62-(((AO$13)-(IF((($C62*AO$15)-($D62*$J$69))&lt;0,0,(($C62*AO$15)-($D62*$J$69)))+(($B$11-$C62)*AO$15)))*AO$16))-((($C62*AO$15)-($D62*$J$70))*AO$42)</f>
        <v>-1875.5653116494343</v>
      </c>
      <c r="AP62">
        <f>(AO62-(((AP$13)-(IF((($C62*AP$15)-($D62*$J$69))&lt;0,0,(($C62*AP$15)-($D62*$J$69)))+(($B$11-$C62)*AP$15)))*AP$16))-((($C62*AP$15)-($D62*$J$70))*AP$42)</f>
        <v>-1913.9781203546911</v>
      </c>
      <c r="AQ62">
        <f>(AP62-(((AQ$13)-(IF((($C62*AQ$15)-($D62*$J$69))&lt;0,0,(($C62*AQ$15)-($D62*$J$69)))+(($B$11-$C62)*AQ$15)))*AQ$16))-((($C62*AQ$15)-($D62*$J$70))*AQ$42)</f>
        <v>-1953.9274414081581</v>
      </c>
      <c r="AR62">
        <f>(AQ62-(((AR$13)-(IF((($C62*AR$15)-($D62*$J$69))&lt;0,0,(($C62*AR$15)-($D62*$J$69)))+(($B$11-$C62)*AR$15)))*AR$16))-((($C62*AR$15)-($D62*$J$70))*AR$42)</f>
        <v>-1995.4747353037637</v>
      </c>
      <c r="AS62">
        <f>(AR62-(((AS$13)-(IF((($C62*AS$15)-($D62*$J$69))&lt;0,0,(($C62*AS$15)-($D62*$J$69)))+(($B$11-$C62)*AS$15)))*AS$16))-((($C62*AS$15)-($D62*$J$70))*AS$42)</f>
        <v>-2038.6839209551936</v>
      </c>
      <c r="AT62">
        <f>(AS62-(((AT$13)-(IF((($C62*AT$15)-($D62*$J$69))&lt;0,0,(($C62*AT$15)-($D62*$J$69)))+(($B$11-$C62)*AT$15)))*AT$16))-((($C62*AT$15)-($D62*$J$70))*AT$42)</f>
        <v>-2083.6214740326805</v>
      </c>
      <c r="AU62">
        <f>(AT62-(((AU$13)-(IF((($C62*AU$15)-($D62*$J$69))&lt;0,0,(($C62*AU$15)-($D62*$J$69)))+(($B$11-$C62)*AU$15)))*AU$16))-((($C62*AU$15)-($D62*$J$70))*AU$42)</f>
        <v>-2130.3565292332669</v>
      </c>
      <c r="AV62">
        <f>(AU62-(((AV$13)-(IF((($C62*AV$15)-($D62*$J$69))&lt;0,0,(($C62*AV$15)-($D62*$J$69)))+(($B$11-$C62)*AV$15)))*AV$16))-((($C62*AV$15)-($D62*$J$70))*AV$42)</f>
        <v>-2178.9609866418768</v>
      </c>
      <c r="AW62">
        <f>(AV62-(((AW$13)-(IF((($C62*AW$15)-($D62*$J$69))&lt;0,0,(($C62*AW$15)-($D62*$J$69)))+(($B$11-$C62)*AW$15)))*AW$16))-((($C62*AW$15)-($D62*$J$70))*AW$42)</f>
        <v>-2229.5096223468313</v>
      </c>
      <c r="AX62">
        <f>(AW62-(((AX$13)-(IF((($C62*AX$15)-($D62*$J$69))&lt;0,0,(($C62*AX$15)-($D62*$J$69)))+(($B$11-$C62)*AX$15)))*AX$16))-((($C62*AX$15)-($D62*$J$70))*AX$42)</f>
        <v>-2282.080203479984</v>
      </c>
      <c r="AY62">
        <f>(AX62-(((AY$13)-(IF((($C62*AY$15)-($D62*$J$69))&lt;0,0,(($C62*AY$15)-($D62*$J$69)))+(($B$11-$C62)*AY$15)))*AY$16))-((($C62*AY$15)-($D62*$J$70))*AY$42)</f>
        <v>-2336.7536078584626</v>
      </c>
      <c r="AZ62">
        <f>(AY62-(((AZ$13)-(IF((($C62*AZ$15)-($D62*$J$69))&lt;0,0,(($C62*AZ$15)-($D62*$J$69)))+(($B$11-$C62)*AZ$15)))*AZ$16))-((($C62*AZ$15)-($D62*$J$70))*AZ$42)</f>
        <v>-2393.6139484120804</v>
      </c>
      <c r="BA62">
        <f>(AZ62-(((BA$13)-(IF((($C62*BA$15)-($D62*$J$69))&lt;0,0,(($C62*BA$15)-($D62*$J$69)))+(($B$11-$C62)*BA$15)))*BA$16))-((($C62*BA$15)-($D62*$J$70))*BA$42)</f>
        <v>-2452.7487025878431</v>
      </c>
      <c r="BB62">
        <f>(BA62-(((BB$13)-(IF((($C62*BB$15)-($D62*$J$69))&lt;0,0,(($C62*BB$15)-($D62*$J$69)))+(($B$11-$C62)*BB$15)))*BB$16))-((($C62*BB$15)-($D62*$J$70))*BB$42)</f>
        <v>-2514.2488469306363</v>
      </c>
      <c r="BC62">
        <f>(BB62-(((BC$13)-(IF((($C62*BC$15)-($D62*$J$69))&lt;0,0,(($C62*BC$15)-($D62*$J$69)))+(($B$11-$C62)*BC$15)))*BC$16))-((($C62*BC$15)-($D62*$J$70))*BC$42)</f>
        <v>-2578.2089970471411</v>
      </c>
      <c r="BD62">
        <f>(BC62-(((BD$13)-(IF((($C62*BD$15)-($D62*$J$69))&lt;0,0,(($C62*BD$15)-($D62*$J$69)))+(($B$11-$C62)*BD$15)))*BD$16))-((($C62*BD$15)-($D62*$J$70))*BD$42)</f>
        <v>-2644.7275531683022</v>
      </c>
      <c r="BE62">
        <f>(BD62-(((BE$13)-(IF((($C62*BE$15)-($D62*$J$69))&lt;0,0,(($C62*BE$15)-($D62*$J$69)))+(($B$11-$C62)*BE$15)))*BE$16))-((($C62*BE$15)-($D62*$J$70))*BE$42)</f>
        <v>-2713.9068515343174</v>
      </c>
      <c r="BF62">
        <f>(BE62-(((BF$13)-(IF((($C62*BF$15)-($D62*$J$69))&lt;0,0,(($C62*BF$15)-($D62*$J$69)))+(($B$11-$C62)*BF$15)))*BF$16))-((($C62*BF$15)-($D62*$J$70))*BF$42)</f>
        <v>-2785.8533218349735</v>
      </c>
      <c r="BG62">
        <f>(BF62-(((BG$13)-(IF((($C62*BG$15)-($D62*$J$69))&lt;0,0,(($C62*BG$15)-($D62*$J$69)))+(($B$11-$C62)*BG$15)))*BG$16))-((($C62*BG$15)-($D62*$J$70))*BG$42)</f>
        <v>-2860.6776509476558</v>
      </c>
      <c r="BH62">
        <f>(BG62-(((BH$13)-(IF((($C62*BH$15)-($D62*$J$69))&lt;0,0,(($C62*BH$15)-($D62*$J$69)))+(($B$11-$C62)*BH$15)))*BH$16))-((($C62*BH$15)-($D62*$J$70))*BH$42)</f>
        <v>-2938.4949532248411</v>
      </c>
      <c r="BI62">
        <f>(BH62-(((BI$13)-(IF((($C62*BI$15)-($D62*$J$69))&lt;0,0,(($C62*BI$15)-($D62*$J$69)))+(($B$11-$C62)*BI$15)))*BI$16))-((($C62*BI$15)-($D62*$J$70))*BI$42)</f>
        <v>-3019.4249475931138</v>
      </c>
      <c r="BJ62">
        <f>(BI62-(((BJ$13)-(IF((($C62*BJ$15)-($D62*$J$69))&lt;0,0,(($C62*BJ$15)-($D62*$J$69)))+(($B$11-$C62)*BJ$15)))*BJ$16))-((($C62*BJ$15)-($D62*$J$70))*BJ$42)</f>
        <v>-3103.5921417361219</v>
      </c>
      <c r="BK62">
        <f>(BJ62-(((BK$13)-(IF((($C62*BK$15)-($D62*$J$69))&lt;0,0,(($C62*BK$15)-($D62*$J$69)))+(($B$11-$C62)*BK$15)))*BK$16))-((($C62*BK$15)-($D62*$J$70))*BK$42)</f>
        <v>-3191.1260236448406</v>
      </c>
      <c r="BL62">
        <f>(BK62-(((BL$13)-(IF((($C62*BL$15)-($D62*$J$69))&lt;0,0,(($C62*BL$15)-($D62*$J$69)))+(($B$11-$C62)*BL$15)))*BL$16))-((($C62*BL$15)-($D62*$J$70))*BL$42)</f>
        <v>-3282.1612608299133</v>
      </c>
      <c r="BM62">
        <f>(BL62-(((BM$13)-(IF((($C62*BM$15)-($D62*$J$69))&lt;0,0,(($C62*BM$15)-($D62*$J$69)))+(($B$11-$C62)*BM$15)))*BM$16))-((($C62*BM$15)-($D62*$J$70))*BM$42)</f>
        <v>-3376.8379075023836</v>
      </c>
      <c r="BN62">
        <f>(BM62-(((BN$13)-(IF((($C62*BN$15)-($D62*$J$69))&lt;0,0,(($C62*BN$15)-($D62*$J$69)))+(($B$11-$C62)*BN$15)))*BN$16))-((($C62*BN$15)-($D62*$J$70))*BN$42)</f>
        <v>-3475.3016200417583</v>
      </c>
      <c r="BO62">
        <f>(BN62-(((BO$13)-(IF((($C62*BO$15)-($D62*$J$69))&lt;0,0,(($C62*BO$15)-($D62*$J$69)))+(($B$11-$C62)*BO$15)))*BO$16))-((($C62*BO$15)-($D62*$J$70))*BO$42)</f>
        <v>-3577.703881082708</v>
      </c>
      <c r="BP62">
        <f>(BO62-(((BP$13)-(IF((($C62*BP$15)-($D62*$J$69))&lt;0,0,(($C62*BP$15)-($D62*$J$69)))+(($B$11-$C62)*BP$15)))*BP$16))-((($C62*BP$15)-($D62*$J$70))*BP$42)</f>
        <v>-3684.2022325652956</v>
      </c>
    </row>
    <row r="63" spans="1:68" x14ac:dyDescent="0.25">
      <c r="A63" t="e">
        <f>IF(Tableau11[[#Headers],[Techno Solaire]]=Données!B14,Données!C14,X)</f>
        <v>#NAME?</v>
      </c>
      <c r="B63" s="1" t="e">
        <f>INDEX(IF(Tableau11[[#Headers],[Techno Solaire]]=Données!B14,Tableau8[Coûts unitaires],),MATCH(Données!C14,Tableau8[Nom de la techno],0))</f>
        <v>#VALUE!</v>
      </c>
      <c r="C63" s="1" t="e">
        <f>INDEX(IF(Tableau11[[#Headers],[Techno Solaire]]=Données!B14,Tableau8[Jours / an],),MATCH(Données!C14,Tableau8[Nom de la techno],0))</f>
        <v>#VALUE!</v>
      </c>
      <c r="D63" s="1" t="e">
        <f>INDEX(IF(Tableau11[[#Headers],[Techno Solaire]]=Données!B14,Tableau8[Production],),MATCH(Données!C14,Tableau8[Nom de la techno],0))</f>
        <v>#VALUE!</v>
      </c>
      <c r="E63" t="e">
        <f>Tableau12[[#This Row],[Cout unitaire]]+$F$70</f>
        <v>#VALUE!</v>
      </c>
      <c r="F63" t="e">
        <f>(E63-(((F$13)-(IF((($C63*F$15)-($D63*$J$69))&lt;0,0,(($C63*F$15)-($D63*$J$69)))+(($B$11-$C63)*F$15)))*F$16))-((($C63*F$15)-($D63*$J$70))*F$42)</f>
        <v>#VALUE!</v>
      </c>
      <c r="G63" t="e">
        <f>(F63-(((G$13)-(IF((($C63*G$15)-($D63*$J$69))&lt;0,0,(($C63*G$15)-($D63*$J$69)))+(($B$11-$C63)*G$15)))*G$16))-((($C63*G$15)-($D63*$J$70))*G$42)</f>
        <v>#VALUE!</v>
      </c>
      <c r="H63" t="e">
        <f>(G63-(((H$13)-(IF((($C63*H$15)-($D63*$J$69))&lt;0,0,(($C63*H$15)-($D63*$J$69)))+(($B$11-$C63)*H$15)))*H$16))-((($C63*H$15)-($D63*$J$70))*H$42)</f>
        <v>#VALUE!</v>
      </c>
      <c r="I63" t="e">
        <f>(H63-(((I$13)-(IF((($C63*I$15)-($D63*$J$69))&lt;0,0,(($C63*I$15)-($D63*$J$69)))+(($B$11-$C63)*I$15)))*I$16))-((($C63*I$15)-($D63*$J$70))*I$42)</f>
        <v>#VALUE!</v>
      </c>
      <c r="J63" t="e">
        <f>(I63-(((J$13)-(IF((($C63*J$15)-($D63*$J$69))&lt;0,0,(($C63*J$15)-($D63*$J$69)))+(($B$11-$C63)*J$15)))*J$16))-((($C63*J$15)-($D63*$J$70))*J$42)</f>
        <v>#VALUE!</v>
      </c>
      <c r="K63" t="e">
        <f>(J63-(((K$13)-(IF((($C63*K$15)-($D63*$J$69))&lt;0,0,(($C63*K$15)-($D63*$J$69)))+(($B$11-$C63)*K$15)))*K$16))-((($C63*K$15)-($D63*$J$70))*K$42)</f>
        <v>#VALUE!</v>
      </c>
      <c r="L63" t="e">
        <f>(K63-(((L$13)-(IF((($C63*L$15)-($D63*$J$69))&lt;0,0,(($C63*L$15)-($D63*$J$69)))+(($B$11-$C63)*L$15)))*L$16))-((($C63*L$15)-($D63*$J$70))*L$42)</f>
        <v>#VALUE!</v>
      </c>
      <c r="M63" t="e">
        <f>(L63-(((M$13)-(IF((($C63*M$15)-($D63*$J$69))&lt;0,0,(($C63*M$15)-($D63*$J$69)))+(($B$11-$C63)*M$15)))*M$16))-((($C63*M$15)-($D63*$J$70))*M$42)</f>
        <v>#VALUE!</v>
      </c>
      <c r="N63" t="e">
        <f>(M63-(((N$13)-(IF((($C63*N$15)-($D63*$J$69))&lt;0,0,(($C63*N$15)-($D63*$J$69)))+(($B$11-$C63)*N$15)))*N$16))-((($C63*N$15)-($D63*$J$70))*N$42)</f>
        <v>#VALUE!</v>
      </c>
      <c r="O63" t="e">
        <f>(N63-(((O$13)-(IF((($C63*O$15)-($D63*$J$69))&lt;0,0,(($C63*O$15)-($D63*$J$69)))+(($B$11-$C63)*O$15)))*O$16))-((($C63*O$15)-($D63*$J$70))*O$42)</f>
        <v>#VALUE!</v>
      </c>
      <c r="P63" t="e">
        <f>(O63-(((P$13)-(IF((($C63*P$15)-($D63*$J$69))&lt;0,0,(($C63*P$15)-($D63*$J$69)))+(($B$11-$C63)*P$15)))*P$16))-((($C63*P$15)-($D63*$J$70))*P$42)</f>
        <v>#VALUE!</v>
      </c>
      <c r="Q63" t="e">
        <f>(P63-(((Q$13)-(IF((($C63*Q$15)-($D63*$J$69))&lt;0,0,(($C63*Q$15)-($D63*$J$69)))+(($B$11-$C63)*Q$15)))*Q$16))-((($C63*Q$15)-($D63*$J$70))*Q$42)</f>
        <v>#VALUE!</v>
      </c>
      <c r="R63" t="e">
        <f>(Q63-(((R$13)-(IF((($C63*R$15)-($D63*$J$69))&lt;0,0,(($C63*R$15)-($D63*$J$69)))+(($B$11-$C63)*R$15)))*R$16))-((($C63*R$15)-($D63*$J$70))*R$42)</f>
        <v>#VALUE!</v>
      </c>
      <c r="S63" t="e">
        <f>(R63-(((S$13)-(IF((($C63*S$15)-($D63*$J$69))&lt;0,0,(($C63*S$15)-($D63*$J$69)))+(($B$11-$C63)*S$15)))*S$16))-((($C63*S$15)-($D63*$J$70))*S$42)</f>
        <v>#VALUE!</v>
      </c>
      <c r="T63" t="e">
        <f>(S63-(((T$13)-(IF((($C63*T$15)-($D63*$J$69))&lt;0,0,(($C63*T$15)-($D63*$J$69)))+(($B$11-$C63)*T$15)))*T$16))-((($C63*T$15)-($D63*$J$70))*T$42)</f>
        <v>#VALUE!</v>
      </c>
      <c r="U63" t="e">
        <f>(T63-(((U$13)-(IF((($C63*U$15)-($D63*$J$69))&lt;0,0,(($C63*U$15)-($D63*$J$69)))+(($B$11-$C63)*U$15)))*U$16))-((($C63*U$15)-($D63*$J$70))*U$42)</f>
        <v>#VALUE!</v>
      </c>
      <c r="V63" t="e">
        <f>(U63-(((V$13)-(IF((($C63*V$15)-($D63*$J$69))&lt;0,0,(($C63*V$15)-($D63*$J$69)))+(($B$11-$C63)*V$15)))*V$16))-((($C63*V$15)-($D63*$J$70))*V$42)</f>
        <v>#VALUE!</v>
      </c>
      <c r="W63" t="e">
        <f>(V63-(((W$13)-(IF((($C63*W$15)-($D63*$J$69))&lt;0,0,(($C63*W$15)-($D63*$J$69)))+(($B$11-$C63)*W$15)))*W$16))-((($C63*W$15)-($D63*$J$70))*W$42)</f>
        <v>#VALUE!</v>
      </c>
      <c r="X63" t="e">
        <f>(W63-(((X$13)-(IF((($C63*X$15)-($D63*$J$69))&lt;0,0,(($C63*X$15)-($D63*$J$69)))+(($B$11-$C63)*X$15)))*X$16))-((($C63*X$15)-($D63*$J$70))*X$42)</f>
        <v>#VALUE!</v>
      </c>
      <c r="Y63" t="e">
        <f>(X63-(((Y$13)-(IF((($C63*Y$15)-($D63*$J$69))&lt;0,0,(($C63*Y$15)-($D63*$J$69)))+(($B$11-$C63)*Y$15)))*Y$16))-((($C63*Y$15)-($D63*$J$70))*Y$42)</f>
        <v>#VALUE!</v>
      </c>
      <c r="Z63" t="e">
        <f>(Y63-(((Z$13)-(IF((($C63*Z$15)-($D63*$J$69))&lt;0,0,(($C63*Z$15)-($D63*$J$69)))+(($B$11-$C63)*Z$15)))*Z$16))-((($C63*Z$15)-($D63*$J$70))*Z$42)</f>
        <v>#VALUE!</v>
      </c>
      <c r="AA63" t="e">
        <f>(Z63-(((AA$13)-(IF((($C63*AA$15)-($D63*$J$69))&lt;0,0,(($C63*AA$15)-($D63*$J$69)))+(($B$11-$C63)*AA$15)))*AA$16))-((($C63*AA$15)-($D63*$J$70))*AA$42)</f>
        <v>#VALUE!</v>
      </c>
      <c r="AB63" t="e">
        <f>(AA63-(((AB$13)-(IF((($C63*AB$15)-($D63*$J$69))&lt;0,0,(($C63*AB$15)-($D63*$J$69)))+(($B$11-$C63)*AB$15)))*AB$16))-((($C63*AB$15)-($D63*$J$70))*AB$42)</f>
        <v>#VALUE!</v>
      </c>
      <c r="AC63" t="e">
        <f>(AB63-(((AC$13)-(IF((($C63*AC$15)-($D63*$J$69))&lt;0,0,(($C63*AC$15)-($D63*$J$69)))+(($B$11-$C63)*AC$15)))*AC$16))-((($C63*AC$15)-($D63*$J$70))*AC$42)</f>
        <v>#VALUE!</v>
      </c>
      <c r="AD63" t="e">
        <f>(AC63-(((AD$13)-(IF((($C63*AD$15)-($D63*$J$69))&lt;0,0,(($C63*AD$15)-($D63*$J$69)))+(($B$11-$C63)*AD$15)))*AD$16))-((($C63*AD$15)-($D63*$J$70))*AD$42)</f>
        <v>#VALUE!</v>
      </c>
      <c r="AE63" t="e">
        <f>(AD63-(((AE$13)-(IF((($C63*AE$15)-($D63*$J$69))&lt;0,0,(($C63*AE$15)-($D63*$J$69)))+(($B$11-$C63)*AE$15)))*AE$16))-((($C63*AE$15)-($D63*$J$70))*AE$42)</f>
        <v>#VALUE!</v>
      </c>
      <c r="AF63" t="e">
        <f>(AE63-(((AF$13)-(IF((($C63*AF$15)-($D63*$J$69))&lt;0,0,(($C63*AF$15)-($D63*$J$69)))+(($B$11-$C63)*AF$15)))*AF$16))-((($C63*AF$15)-($D63*$J$70))*AF$42)</f>
        <v>#VALUE!</v>
      </c>
      <c r="AG63" t="e">
        <f>(AF63-(((AG$13)-(IF((($C63*AG$15)-($D63*$J$69))&lt;0,0,(($C63*AG$15)-($D63*$J$69)))+(($B$11-$C63)*AG$15)))*AG$16))-((($C63*AG$15)-($D63*$J$70))*AG$42)</f>
        <v>#VALUE!</v>
      </c>
      <c r="AH63" t="e">
        <f>(AG63-(((AH$13)-(IF((($C63*AH$15)-($D63*$J$69))&lt;0,0,(($C63*AH$15)-($D63*$J$69)))+(($B$11-$C63)*AH$15)))*AH$16))-((($C63*AH$15)-($D63*$J$70))*AH$42)</f>
        <v>#VALUE!</v>
      </c>
      <c r="AI63" t="e">
        <f>(AH63-(((AI$13)-(IF((($C63*AI$15)-($D63*$J$69))&lt;0,0,(($C63*AI$15)-($D63*$J$69)))+(($B$11-$C63)*AI$15)))*AI$16))-((($C63*AI$15)-($D63*$J$70))*AI$42)</f>
        <v>#VALUE!</v>
      </c>
      <c r="AJ63" t="e">
        <f>(AI63-(((AJ$13)-(IF((($C63*AJ$15)-($D63*$J$69))&lt;0,0,(($C63*AJ$15)-($D63*$J$69)))+(($B$11-$C63)*AJ$15)))*AJ$16))-((($C63*AJ$15)-($D63*$J$70))*AJ$42)</f>
        <v>#VALUE!</v>
      </c>
      <c r="AK63" t="e">
        <f>(AJ63-(((AK$13)-(IF((($C63*AK$15)-($D63*$J$69))&lt;0,0,(($C63*AK$15)-($D63*$J$69)))+(($B$11-$C63)*AK$15)))*AK$16))-((($C63*AK$15)-($D63*$J$70))*AK$42)</f>
        <v>#VALUE!</v>
      </c>
      <c r="AL63" t="e">
        <f>(AK63-(((AL$13)-(IF((($C63*AL$15)-($D63*$J$69))&lt;0,0,(($C63*AL$15)-($D63*$J$69)))+(($B$11-$C63)*AL$15)))*AL$16))-((($C63*AL$15)-($D63*$J$70))*AL$42)</f>
        <v>#VALUE!</v>
      </c>
      <c r="AM63" t="e">
        <f>(AL63-(((AM$13)-(IF((($C63*AM$15)-($D63*$J$69))&lt;0,0,(($C63*AM$15)-($D63*$J$69)))+(($B$11-$C63)*AM$15)))*AM$16))-((($C63*AM$15)-($D63*$J$70))*AM$42)</f>
        <v>#VALUE!</v>
      </c>
      <c r="AN63" t="e">
        <f>(AM63-(((AN$13)-(IF((($C63*AN$15)-($D63*$J$69))&lt;0,0,(($C63*AN$15)-($D63*$J$69)))+(($B$11-$C63)*AN$15)))*AN$16))-((($C63*AN$15)-($D63*$J$70))*AN$42)</f>
        <v>#VALUE!</v>
      </c>
      <c r="AO63" t="e">
        <f>(AN63-(((AO$13)-(IF((($C63*AO$15)-($D63*$J$69))&lt;0,0,(($C63*AO$15)-($D63*$J$69)))+(($B$11-$C63)*AO$15)))*AO$16))-((($C63*AO$15)-($D63*$J$70))*AO$42)</f>
        <v>#VALUE!</v>
      </c>
      <c r="AP63" t="e">
        <f>(AO63-(((AP$13)-(IF((($C63*AP$15)-($D63*$J$69))&lt;0,0,(($C63*AP$15)-($D63*$J$69)))+(($B$11-$C63)*AP$15)))*AP$16))-((($C63*AP$15)-($D63*$J$70))*AP$42)</f>
        <v>#VALUE!</v>
      </c>
      <c r="AQ63" t="e">
        <f>(AP63-(((AQ$13)-(IF((($C63*AQ$15)-($D63*$J$69))&lt;0,0,(($C63*AQ$15)-($D63*$J$69)))+(($B$11-$C63)*AQ$15)))*AQ$16))-((($C63*AQ$15)-($D63*$J$70))*AQ$42)</f>
        <v>#VALUE!</v>
      </c>
      <c r="AR63" t="e">
        <f>(AQ63-(((AR$13)-(IF((($C63*AR$15)-($D63*$J$69))&lt;0,0,(($C63*AR$15)-($D63*$J$69)))+(($B$11-$C63)*AR$15)))*AR$16))-((($C63*AR$15)-($D63*$J$70))*AR$42)</f>
        <v>#VALUE!</v>
      </c>
      <c r="AS63" t="e">
        <f>(AR63-(((AS$13)-(IF((($C63*AS$15)-($D63*$J$69))&lt;0,0,(($C63*AS$15)-($D63*$J$69)))+(($B$11-$C63)*AS$15)))*AS$16))-((($C63*AS$15)-($D63*$J$70))*AS$42)</f>
        <v>#VALUE!</v>
      </c>
      <c r="AT63" t="e">
        <f>(AS63-(((AT$13)-(IF((($C63*AT$15)-($D63*$J$69))&lt;0,0,(($C63*AT$15)-($D63*$J$69)))+(($B$11-$C63)*AT$15)))*AT$16))-((($C63*AT$15)-($D63*$J$70))*AT$42)</f>
        <v>#VALUE!</v>
      </c>
      <c r="AU63" t="e">
        <f>(AT63-(((AU$13)-(IF((($C63*AU$15)-($D63*$J$69))&lt;0,0,(($C63*AU$15)-($D63*$J$69)))+(($B$11-$C63)*AU$15)))*AU$16))-((($C63*AU$15)-($D63*$J$70))*AU$42)</f>
        <v>#VALUE!</v>
      </c>
      <c r="AV63" t="e">
        <f>(AU63-(((AV$13)-(IF((($C63*AV$15)-($D63*$J$69))&lt;0,0,(($C63*AV$15)-($D63*$J$69)))+(($B$11-$C63)*AV$15)))*AV$16))-((($C63*AV$15)-($D63*$J$70))*AV$42)</f>
        <v>#VALUE!</v>
      </c>
      <c r="AW63" t="e">
        <f>(AV63-(((AW$13)-(IF((($C63*AW$15)-($D63*$J$69))&lt;0,0,(($C63*AW$15)-($D63*$J$69)))+(($B$11-$C63)*AW$15)))*AW$16))-((($C63*AW$15)-($D63*$J$70))*AW$42)</f>
        <v>#VALUE!</v>
      </c>
      <c r="AX63" t="e">
        <f>(AW63-(((AX$13)-(IF((($C63*AX$15)-($D63*$J$69))&lt;0,0,(($C63*AX$15)-($D63*$J$69)))+(($B$11-$C63)*AX$15)))*AX$16))-((($C63*AX$15)-($D63*$J$70))*AX$42)</f>
        <v>#VALUE!</v>
      </c>
      <c r="AY63" t="e">
        <f>(AX63-(((AY$13)-(IF((($C63*AY$15)-($D63*$J$69))&lt;0,0,(($C63*AY$15)-($D63*$J$69)))+(($B$11-$C63)*AY$15)))*AY$16))-((($C63*AY$15)-($D63*$J$70))*AY$42)</f>
        <v>#VALUE!</v>
      </c>
      <c r="AZ63" t="e">
        <f>(AY63-(((AZ$13)-(IF((($C63*AZ$15)-($D63*$J$69))&lt;0,0,(($C63*AZ$15)-($D63*$J$69)))+(($B$11-$C63)*AZ$15)))*AZ$16))-((($C63*AZ$15)-($D63*$J$70))*AZ$42)</f>
        <v>#VALUE!</v>
      </c>
      <c r="BA63" t="e">
        <f>(AZ63-(((BA$13)-(IF((($C63*BA$15)-($D63*$J$69))&lt;0,0,(($C63*BA$15)-($D63*$J$69)))+(($B$11-$C63)*BA$15)))*BA$16))-((($C63*BA$15)-($D63*$J$70))*BA$42)</f>
        <v>#VALUE!</v>
      </c>
      <c r="BB63" t="e">
        <f>(BA63-(((BB$13)-(IF((($C63*BB$15)-($D63*$J$69))&lt;0,0,(($C63*BB$15)-($D63*$J$69)))+(($B$11-$C63)*BB$15)))*BB$16))-((($C63*BB$15)-($D63*$J$70))*BB$42)</f>
        <v>#VALUE!</v>
      </c>
      <c r="BC63" t="e">
        <f>(BB63-(((BC$13)-(IF((($C63*BC$15)-($D63*$J$69))&lt;0,0,(($C63*BC$15)-($D63*$J$69)))+(($B$11-$C63)*BC$15)))*BC$16))-((($C63*BC$15)-($D63*$J$70))*BC$42)</f>
        <v>#VALUE!</v>
      </c>
      <c r="BD63" t="e">
        <f>(BC63-(((BD$13)-(IF((($C63*BD$15)-($D63*$J$69))&lt;0,0,(($C63*BD$15)-($D63*$J$69)))+(($B$11-$C63)*BD$15)))*BD$16))-((($C63*BD$15)-($D63*$J$70))*BD$42)</f>
        <v>#VALUE!</v>
      </c>
      <c r="BE63" t="e">
        <f>(BD63-(((BE$13)-(IF((($C63*BE$15)-($D63*$J$69))&lt;0,0,(($C63*BE$15)-($D63*$J$69)))+(($B$11-$C63)*BE$15)))*BE$16))-((($C63*BE$15)-($D63*$J$70))*BE$42)</f>
        <v>#VALUE!</v>
      </c>
      <c r="BF63" t="e">
        <f>(BE63-(((BF$13)-(IF((($C63*BF$15)-($D63*$J$69))&lt;0,0,(($C63*BF$15)-($D63*$J$69)))+(($B$11-$C63)*BF$15)))*BF$16))-((($C63*BF$15)-($D63*$J$70))*BF$42)</f>
        <v>#VALUE!</v>
      </c>
      <c r="BG63" t="e">
        <f>(BF63-(((BG$13)-(IF((($C63*BG$15)-($D63*$J$69))&lt;0,0,(($C63*BG$15)-($D63*$J$69)))+(($B$11-$C63)*BG$15)))*BG$16))-((($C63*BG$15)-($D63*$J$70))*BG$42)</f>
        <v>#VALUE!</v>
      </c>
      <c r="BH63" t="e">
        <f>(BG63-(((BH$13)-(IF((($C63*BH$15)-($D63*$J$69))&lt;0,0,(($C63*BH$15)-($D63*$J$69)))+(($B$11-$C63)*BH$15)))*BH$16))-((($C63*BH$15)-($D63*$J$70))*BH$42)</f>
        <v>#VALUE!</v>
      </c>
      <c r="BI63" t="e">
        <f>(BH63-(((BI$13)-(IF((($C63*BI$15)-($D63*$J$69))&lt;0,0,(($C63*BI$15)-($D63*$J$69)))+(($B$11-$C63)*BI$15)))*BI$16))-((($C63*BI$15)-($D63*$J$70))*BI$42)</f>
        <v>#VALUE!</v>
      </c>
      <c r="BJ63" t="e">
        <f>(BI63-(((BJ$13)-(IF((($C63*BJ$15)-($D63*$J$69))&lt;0,0,(($C63*BJ$15)-($D63*$J$69)))+(($B$11-$C63)*BJ$15)))*BJ$16))-((($C63*BJ$15)-($D63*$J$70))*BJ$42)</f>
        <v>#VALUE!</v>
      </c>
      <c r="BK63" t="e">
        <f>(BJ63-(((BK$13)-(IF((($C63*BK$15)-($D63*$J$69))&lt;0,0,(($C63*BK$15)-($D63*$J$69)))+(($B$11-$C63)*BK$15)))*BK$16))-((($C63*BK$15)-($D63*$J$70))*BK$42)</f>
        <v>#VALUE!</v>
      </c>
      <c r="BL63" t="e">
        <f>(BK63-(((BL$13)-(IF((($C63*BL$15)-($D63*$J$69))&lt;0,0,(($C63*BL$15)-($D63*$J$69)))+(($B$11-$C63)*BL$15)))*BL$16))-((($C63*BL$15)-($D63*$J$70))*BL$42)</f>
        <v>#VALUE!</v>
      </c>
      <c r="BM63" t="e">
        <f>(BL63-(((BM$13)-(IF((($C63*BM$15)-($D63*$J$69))&lt;0,0,(($C63*BM$15)-($D63*$J$69)))+(($B$11-$C63)*BM$15)))*BM$16))-((($C63*BM$15)-($D63*$J$70))*BM$42)</f>
        <v>#VALUE!</v>
      </c>
      <c r="BN63" t="e">
        <f>(BM63-(((BN$13)-(IF((($C63*BN$15)-($D63*$J$69))&lt;0,0,(($C63*BN$15)-($D63*$J$69)))+(($B$11-$C63)*BN$15)))*BN$16))-((($C63*BN$15)-($D63*$J$70))*BN$42)</f>
        <v>#VALUE!</v>
      </c>
      <c r="BO63" t="e">
        <f>(BN63-(((BO$13)-(IF((($C63*BO$15)-($D63*$J$69))&lt;0,0,(($C63*BO$15)-($D63*$J$69)))+(($B$11-$C63)*BO$15)))*BO$16))-((($C63*BO$15)-($D63*$J$70))*BO$42)</f>
        <v>#VALUE!</v>
      </c>
      <c r="BP63" t="e">
        <f>(BO63-(((BP$13)-(IF((($C63*BP$15)-($D63*$J$69))&lt;0,0,(($C63*BP$15)-($D63*$J$69)))+(($B$11-$C63)*BP$15)))*BP$16))-((($C63*BP$15)-($D63*$J$70))*BP$42)</f>
        <v>#VALUE!</v>
      </c>
    </row>
    <row r="64" spans="1:68" x14ac:dyDescent="0.25">
      <c r="A64" s="100" t="e">
        <f>IF(Tableau11[[#Headers],[Techno Solaire]]=Données!B15,Données!C15,X)</f>
        <v>#NAME?</v>
      </c>
      <c r="B64" s="1" t="e">
        <f>INDEX(IF(Tableau11[[#Headers],[Techno Solaire]]=Données!B15,Tableau8[Coûts unitaires],),MATCH(Données!C15,Tableau8[Nom de la techno],0))</f>
        <v>#VALUE!</v>
      </c>
      <c r="C64" s="1" t="e">
        <f>INDEX(IF(Tableau11[[#Headers],[Techno Solaire]]=Données!B15,Tableau8[Jours / an],),MATCH(Données!C15,Tableau8[Nom de la techno],0))</f>
        <v>#VALUE!</v>
      </c>
      <c r="D64" s="1" t="e">
        <f>INDEX(IF(Tableau11[[#Headers],[Techno Solaire]]=Données!B15,Tableau8[Production],),MATCH(Données!C15,Tableau8[Nom de la techno],0))</f>
        <v>#VALUE!</v>
      </c>
      <c r="E64" s="100" t="e">
        <f>Tableau12[[#This Row],[Cout unitaire]]+$F$70</f>
        <v>#VALUE!</v>
      </c>
      <c r="F64" s="100" t="e">
        <f>(E64-(((F$13)-(IF((($C64*F$15)-($D64*$J$69))&lt;0,0,(($C64*F$15)-($D64*$J$69)))+(($B$11-$C64)*F$15)))*F$16))-((($C64*F$15)-($D64*$J$70))*F$42)</f>
        <v>#VALUE!</v>
      </c>
      <c r="G64" t="e">
        <f>(F64-(((G$13)-(IF((($C64*G$15)-($D64*$J$69))&lt;0,0,(($C64*G$15)-($D64*$J$69)))+(($B$11-$C64)*G$15)))*G$16))-((($C64*G$15)-($D64*$J$70))*G$42)</f>
        <v>#VALUE!</v>
      </c>
      <c r="H64" t="e">
        <f>(G64-(((H$13)-(IF((($C64*H$15)-($D64*$J$69))&lt;0,0,(($C64*H$15)-($D64*$J$69)))+(($B$11-$C64)*H$15)))*H$16))-((($C64*H$15)-($D64*$J$70))*H$42)</f>
        <v>#VALUE!</v>
      </c>
      <c r="I64" t="e">
        <f>(H64-(((I$13)-(IF((($C64*I$15)-($D64*$J$69))&lt;0,0,(($C64*I$15)-($D64*$J$69)))+(($B$11-$C64)*I$15)))*I$16))-((($C64*I$15)-($D64*$J$70))*I$42)</f>
        <v>#VALUE!</v>
      </c>
      <c r="J64" t="e">
        <f>(I64-(((J$13)-(IF((($C64*J$15)-($D64*$J$69))&lt;0,0,(($C64*J$15)-($D64*$J$69)))+(($B$11-$C64)*J$15)))*J$16))-((($C64*J$15)-($D64*$J$70))*J$42)</f>
        <v>#VALUE!</v>
      </c>
      <c r="K64" t="e">
        <f>(J64-(((K$13)-(IF((($C64*K$15)-($D64*$J$69))&lt;0,0,(($C64*K$15)-($D64*$J$69)))+(($B$11-$C64)*K$15)))*K$16))-((($C64*K$15)-($D64*$J$70))*K$42)</f>
        <v>#VALUE!</v>
      </c>
      <c r="L64" t="e">
        <f>(K64-(((L$13)-(IF((($C64*L$15)-($D64*$J$69))&lt;0,0,(($C64*L$15)-($D64*$J$69)))+(($B$11-$C64)*L$15)))*L$16))-((($C64*L$15)-($D64*$J$70))*L$42)</f>
        <v>#VALUE!</v>
      </c>
      <c r="M64" t="e">
        <f>(L64-(((M$13)-(IF((($C64*M$15)-($D64*$J$69))&lt;0,0,(($C64*M$15)-($D64*$J$69)))+(($B$11-$C64)*M$15)))*M$16))-((($C64*M$15)-($D64*$J$70))*M$42)</f>
        <v>#VALUE!</v>
      </c>
      <c r="N64" t="e">
        <f>(M64-(((N$13)-(IF((($C64*N$15)-($D64*$J$69))&lt;0,0,(($C64*N$15)-($D64*$J$69)))+(($B$11-$C64)*N$15)))*N$16))-((($C64*N$15)-($D64*$J$70))*N$42)</f>
        <v>#VALUE!</v>
      </c>
      <c r="O64" t="e">
        <f>(N64-(((O$13)-(IF((($C64*O$15)-($D64*$J$69))&lt;0,0,(($C64*O$15)-($D64*$J$69)))+(($B$11-$C64)*O$15)))*O$16))-((($C64*O$15)-($D64*$J$70))*O$42)</f>
        <v>#VALUE!</v>
      </c>
      <c r="P64" t="e">
        <f>(O64-(((P$13)-(IF((($C64*P$15)-($D64*$J$69))&lt;0,0,(($C64*P$15)-($D64*$J$69)))+(($B$11-$C64)*P$15)))*P$16))-((($C64*P$15)-($D64*$J$70))*P$42)</f>
        <v>#VALUE!</v>
      </c>
      <c r="Q64" t="e">
        <f>(P64-(((Q$13)-(IF((($C64*Q$15)-($D64*$J$69))&lt;0,0,(($C64*Q$15)-($D64*$J$69)))+(($B$11-$C64)*Q$15)))*Q$16))-((($C64*Q$15)-($D64*$J$70))*Q$42)</f>
        <v>#VALUE!</v>
      </c>
      <c r="R64" t="e">
        <f>(Q64-(((R$13)-(IF((($C64*R$15)-($D64*$J$69))&lt;0,0,(($C64*R$15)-($D64*$J$69)))+(($B$11-$C64)*R$15)))*R$16))-((($C64*R$15)-($D64*$J$70))*R$42)</f>
        <v>#VALUE!</v>
      </c>
      <c r="S64" t="e">
        <f>(R64-(((S$13)-(IF((($C64*S$15)-($D64*$J$69))&lt;0,0,(($C64*S$15)-($D64*$J$69)))+(($B$11-$C64)*S$15)))*S$16))-((($C64*S$15)-($D64*$J$70))*S$42)</f>
        <v>#VALUE!</v>
      </c>
      <c r="T64" t="e">
        <f>(S64-(((T$13)-(IF((($C64*T$15)-($D64*$J$69))&lt;0,0,(($C64*T$15)-($D64*$J$69)))+(($B$11-$C64)*T$15)))*T$16))-((($C64*T$15)-($D64*$J$70))*T$42)</f>
        <v>#VALUE!</v>
      </c>
      <c r="U64" t="e">
        <f>(T64-(((U$13)-(IF((($C64*U$15)-($D64*$J$69))&lt;0,0,(($C64*U$15)-($D64*$J$69)))+(($B$11-$C64)*U$15)))*U$16))-((($C64*U$15)-($D64*$J$70))*U$42)</f>
        <v>#VALUE!</v>
      </c>
      <c r="V64" t="e">
        <f>(U64-(((V$13)-(IF((($C64*V$15)-($D64*$J$69))&lt;0,0,(($C64*V$15)-($D64*$J$69)))+(($B$11-$C64)*V$15)))*V$16))-((($C64*V$15)-($D64*$J$70))*V$42)</f>
        <v>#VALUE!</v>
      </c>
      <c r="W64" t="e">
        <f>(V64-(((W$13)-(IF((($C64*W$15)-($D64*$J$69))&lt;0,0,(($C64*W$15)-($D64*$J$69)))+(($B$11-$C64)*W$15)))*W$16))-((($C64*W$15)-($D64*$J$70))*W$42)</f>
        <v>#VALUE!</v>
      </c>
      <c r="X64" t="e">
        <f>(W64-(((X$13)-(IF((($C64*X$15)-($D64*$J$69))&lt;0,0,(($C64*X$15)-($D64*$J$69)))+(($B$11-$C64)*X$15)))*X$16))-((($C64*X$15)-($D64*$J$70))*X$42)</f>
        <v>#VALUE!</v>
      </c>
      <c r="Y64" t="e">
        <f>(X64-(((Y$13)-(IF((($C64*Y$15)-($D64*$J$69))&lt;0,0,(($C64*Y$15)-($D64*$J$69)))+(($B$11-$C64)*Y$15)))*Y$16))-((($C64*Y$15)-($D64*$J$70))*Y$42)</f>
        <v>#VALUE!</v>
      </c>
      <c r="Z64" t="e">
        <f>(Y64-(((Z$13)-(IF((($C64*Z$15)-($D64*$J$69))&lt;0,0,(($C64*Z$15)-($D64*$J$69)))+(($B$11-$C64)*Z$15)))*Z$16))-((($C64*Z$15)-($D64*$J$70))*Z$42)</f>
        <v>#VALUE!</v>
      </c>
      <c r="AA64" t="e">
        <f>(Z64-(((AA$13)-(IF((($C64*AA$15)-($D64*$J$69))&lt;0,0,(($C64*AA$15)-($D64*$J$69)))+(($B$11-$C64)*AA$15)))*AA$16))-((($C64*AA$15)-($D64*$J$70))*AA$42)</f>
        <v>#VALUE!</v>
      </c>
      <c r="AB64" t="e">
        <f>(AA64-(((AB$13)-(IF((($C64*AB$15)-($D64*$J$69))&lt;0,0,(($C64*AB$15)-($D64*$J$69)))+(($B$11-$C64)*AB$15)))*AB$16))-((($C64*AB$15)-($D64*$J$70))*AB$42)</f>
        <v>#VALUE!</v>
      </c>
      <c r="AC64" t="e">
        <f>(AB64-(((AC$13)-(IF((($C64*AC$15)-($D64*$J$69))&lt;0,0,(($C64*AC$15)-($D64*$J$69)))+(($B$11-$C64)*AC$15)))*AC$16))-((($C64*AC$15)-($D64*$J$70))*AC$42)</f>
        <v>#VALUE!</v>
      </c>
      <c r="AD64" t="e">
        <f>(AC64-(((AD$13)-(IF((($C64*AD$15)-($D64*$J$69))&lt;0,0,(($C64*AD$15)-($D64*$J$69)))+(($B$11-$C64)*AD$15)))*AD$16))-((($C64*AD$15)-($D64*$J$70))*AD$42)</f>
        <v>#VALUE!</v>
      </c>
      <c r="AE64" t="e">
        <f>(AD64-(((AE$13)-(IF((($C64*AE$15)-($D64*$J$69))&lt;0,0,(($C64*AE$15)-($D64*$J$69)))+(($B$11-$C64)*AE$15)))*AE$16))-((($C64*AE$15)-($D64*$J$70))*AE$42)</f>
        <v>#VALUE!</v>
      </c>
      <c r="AF64" t="e">
        <f>(AE64-(((AF$13)-(IF((($C64*AF$15)-($D64*$J$69))&lt;0,0,(($C64*AF$15)-($D64*$J$69)))+(($B$11-$C64)*AF$15)))*AF$16))-((($C64*AF$15)-($D64*$J$70))*AF$42)</f>
        <v>#VALUE!</v>
      </c>
      <c r="AG64" t="e">
        <f>(AF64-(((AG$13)-(IF((($C64*AG$15)-($D64*$J$69))&lt;0,0,(($C64*AG$15)-($D64*$J$69)))+(($B$11-$C64)*AG$15)))*AG$16))-((($C64*AG$15)-($D64*$J$70))*AG$42)</f>
        <v>#VALUE!</v>
      </c>
      <c r="AH64" t="e">
        <f>(AG64-(((AH$13)-(IF((($C64*AH$15)-($D64*$J$69))&lt;0,0,(($C64*AH$15)-($D64*$J$69)))+(($B$11-$C64)*AH$15)))*AH$16))-((($C64*AH$15)-($D64*$J$70))*AH$42)</f>
        <v>#VALUE!</v>
      </c>
      <c r="AI64" t="e">
        <f>(AH64-(((AI$13)-(IF((($C64*AI$15)-($D64*$J$69))&lt;0,0,(($C64*AI$15)-($D64*$J$69)))+(($B$11-$C64)*AI$15)))*AI$16))-((($C64*AI$15)-($D64*$J$70))*AI$42)</f>
        <v>#VALUE!</v>
      </c>
      <c r="AJ64" t="e">
        <f>(AI64-(((AJ$13)-(IF((($C64*AJ$15)-($D64*$J$69))&lt;0,0,(($C64*AJ$15)-($D64*$J$69)))+(($B$11-$C64)*AJ$15)))*AJ$16))-((($C64*AJ$15)-($D64*$J$70))*AJ$42)</f>
        <v>#VALUE!</v>
      </c>
      <c r="AK64" t="e">
        <f>(AJ64-(((AK$13)-(IF((($C64*AK$15)-($D64*$J$69))&lt;0,0,(($C64*AK$15)-($D64*$J$69)))+(($B$11-$C64)*AK$15)))*AK$16))-((($C64*AK$15)-($D64*$J$70))*AK$42)</f>
        <v>#VALUE!</v>
      </c>
      <c r="AL64" t="e">
        <f>(AK64-(((AL$13)-(IF((($C64*AL$15)-($D64*$J$69))&lt;0,0,(($C64*AL$15)-($D64*$J$69)))+(($B$11-$C64)*AL$15)))*AL$16))-((($C64*AL$15)-($D64*$J$70))*AL$42)</f>
        <v>#VALUE!</v>
      </c>
      <c r="AM64" t="e">
        <f>(AL64-(((AM$13)-(IF((($C64*AM$15)-($D64*$J$69))&lt;0,0,(($C64*AM$15)-($D64*$J$69)))+(($B$11-$C64)*AM$15)))*AM$16))-((($C64*AM$15)-($D64*$J$70))*AM$42)</f>
        <v>#VALUE!</v>
      </c>
      <c r="AN64" t="e">
        <f>(AM64-(((AN$13)-(IF((($C64*AN$15)-($D64*$J$69))&lt;0,0,(($C64*AN$15)-($D64*$J$69)))+(($B$11-$C64)*AN$15)))*AN$16))-((($C64*AN$15)-($D64*$J$70))*AN$42)</f>
        <v>#VALUE!</v>
      </c>
      <c r="AO64" t="e">
        <f>(AN64-(((AO$13)-(IF((($C64*AO$15)-($D64*$J$69))&lt;0,0,(($C64*AO$15)-($D64*$J$69)))+(($B$11-$C64)*AO$15)))*AO$16))-((($C64*AO$15)-($D64*$J$70))*AO$42)</f>
        <v>#VALUE!</v>
      </c>
      <c r="AP64" t="e">
        <f>(AO64-(((AP$13)-(IF((($C64*AP$15)-($D64*$J$69))&lt;0,0,(($C64*AP$15)-($D64*$J$69)))+(($B$11-$C64)*AP$15)))*AP$16))-((($C64*AP$15)-($D64*$J$70))*AP$42)</f>
        <v>#VALUE!</v>
      </c>
      <c r="AQ64" t="e">
        <f>(AP64-(((AQ$13)-(IF((($C64*AQ$15)-($D64*$J$69))&lt;0,0,(($C64*AQ$15)-($D64*$J$69)))+(($B$11-$C64)*AQ$15)))*AQ$16))-((($C64*AQ$15)-($D64*$J$70))*AQ$42)</f>
        <v>#VALUE!</v>
      </c>
      <c r="AR64" t="e">
        <f>(AQ64-(((AR$13)-(IF((($C64*AR$15)-($D64*$J$69))&lt;0,0,(($C64*AR$15)-($D64*$J$69)))+(($B$11-$C64)*AR$15)))*AR$16))-((($C64*AR$15)-($D64*$J$70))*AR$42)</f>
        <v>#VALUE!</v>
      </c>
      <c r="AS64" t="e">
        <f>(AR64-(((AS$13)-(IF((($C64*AS$15)-($D64*$J$69))&lt;0,0,(($C64*AS$15)-($D64*$J$69)))+(($B$11-$C64)*AS$15)))*AS$16))-((($C64*AS$15)-($D64*$J$70))*AS$42)</f>
        <v>#VALUE!</v>
      </c>
      <c r="AT64" t="e">
        <f>(AS64-(((AT$13)-(IF((($C64*AT$15)-($D64*$J$69))&lt;0,0,(($C64*AT$15)-($D64*$J$69)))+(($B$11-$C64)*AT$15)))*AT$16))-((($C64*AT$15)-($D64*$J$70))*AT$42)</f>
        <v>#VALUE!</v>
      </c>
      <c r="AU64" t="e">
        <f>(AT64-(((AU$13)-(IF((($C64*AU$15)-($D64*$J$69))&lt;0,0,(($C64*AU$15)-($D64*$J$69)))+(($B$11-$C64)*AU$15)))*AU$16))-((($C64*AU$15)-($D64*$J$70))*AU$42)</f>
        <v>#VALUE!</v>
      </c>
      <c r="AV64" t="e">
        <f>(AU64-(((AV$13)-(IF((($C64*AV$15)-($D64*$J$69))&lt;0,0,(($C64*AV$15)-($D64*$J$69)))+(($B$11-$C64)*AV$15)))*AV$16))-((($C64*AV$15)-($D64*$J$70))*AV$42)</f>
        <v>#VALUE!</v>
      </c>
      <c r="AW64" t="e">
        <f>(AV64-(((AW$13)-(IF((($C64*AW$15)-($D64*$J$69))&lt;0,0,(($C64*AW$15)-($D64*$J$69)))+(($B$11-$C64)*AW$15)))*AW$16))-((($C64*AW$15)-($D64*$J$70))*AW$42)</f>
        <v>#VALUE!</v>
      </c>
      <c r="AX64" t="e">
        <f>(AW64-(((AX$13)-(IF((($C64*AX$15)-($D64*$J$69))&lt;0,0,(($C64*AX$15)-($D64*$J$69)))+(($B$11-$C64)*AX$15)))*AX$16))-((($C64*AX$15)-($D64*$J$70))*AX$42)</f>
        <v>#VALUE!</v>
      </c>
      <c r="AY64" t="e">
        <f>(AX64-(((AY$13)-(IF((($C64*AY$15)-($D64*$J$69))&lt;0,0,(($C64*AY$15)-($D64*$J$69)))+(($B$11-$C64)*AY$15)))*AY$16))-((($C64*AY$15)-($D64*$J$70))*AY$42)</f>
        <v>#VALUE!</v>
      </c>
      <c r="AZ64" t="e">
        <f>(AY64-(((AZ$13)-(IF((($C64*AZ$15)-($D64*$J$69))&lt;0,0,(($C64*AZ$15)-($D64*$J$69)))+(($B$11-$C64)*AZ$15)))*AZ$16))-((($C64*AZ$15)-($D64*$J$70))*AZ$42)</f>
        <v>#VALUE!</v>
      </c>
      <c r="BA64" t="e">
        <f>(AZ64-(((BA$13)-(IF((($C64*BA$15)-($D64*$J$69))&lt;0,0,(($C64*BA$15)-($D64*$J$69)))+(($B$11-$C64)*BA$15)))*BA$16))-((($C64*BA$15)-($D64*$J$70))*BA$42)</f>
        <v>#VALUE!</v>
      </c>
      <c r="BB64" t="e">
        <f>(BA64-(((BB$13)-(IF((($C64*BB$15)-($D64*$J$69))&lt;0,0,(($C64*BB$15)-($D64*$J$69)))+(($B$11-$C64)*BB$15)))*BB$16))-((($C64*BB$15)-($D64*$J$70))*BB$42)</f>
        <v>#VALUE!</v>
      </c>
      <c r="BC64" t="e">
        <f>(BB64-(((BC$13)-(IF((($C64*BC$15)-($D64*$J$69))&lt;0,0,(($C64*BC$15)-($D64*$J$69)))+(($B$11-$C64)*BC$15)))*BC$16))-((($C64*BC$15)-($D64*$J$70))*BC$42)</f>
        <v>#VALUE!</v>
      </c>
      <c r="BD64" t="e">
        <f>(BC64-(((BD$13)-(IF((($C64*BD$15)-($D64*$J$69))&lt;0,0,(($C64*BD$15)-($D64*$J$69)))+(($B$11-$C64)*BD$15)))*BD$16))-((($C64*BD$15)-($D64*$J$70))*BD$42)</f>
        <v>#VALUE!</v>
      </c>
      <c r="BE64" t="e">
        <f>(BD64-(((BE$13)-(IF((($C64*BE$15)-($D64*$J$69))&lt;0,0,(($C64*BE$15)-($D64*$J$69)))+(($B$11-$C64)*BE$15)))*BE$16))-((($C64*BE$15)-($D64*$J$70))*BE$42)</f>
        <v>#VALUE!</v>
      </c>
      <c r="BF64" t="e">
        <f>(BE64-(((BF$13)-(IF((($C64*BF$15)-($D64*$J$69))&lt;0,0,(($C64*BF$15)-($D64*$J$69)))+(($B$11-$C64)*BF$15)))*BF$16))-((($C64*BF$15)-($D64*$J$70))*BF$42)</f>
        <v>#VALUE!</v>
      </c>
      <c r="BG64" t="e">
        <f>(BF64-(((BG$13)-(IF((($C64*BG$15)-($D64*$J$69))&lt;0,0,(($C64*BG$15)-($D64*$J$69)))+(($B$11-$C64)*BG$15)))*BG$16))-((($C64*BG$15)-($D64*$J$70))*BG$42)</f>
        <v>#VALUE!</v>
      </c>
      <c r="BH64" t="e">
        <f>(BG64-(((BH$13)-(IF((($C64*BH$15)-($D64*$J$69))&lt;0,0,(($C64*BH$15)-($D64*$J$69)))+(($B$11-$C64)*BH$15)))*BH$16))-((($C64*BH$15)-($D64*$J$70))*BH$42)</f>
        <v>#VALUE!</v>
      </c>
      <c r="BI64" t="e">
        <f>(BH64-(((BI$13)-(IF((($C64*BI$15)-($D64*$J$69))&lt;0,0,(($C64*BI$15)-($D64*$J$69)))+(($B$11-$C64)*BI$15)))*BI$16))-((($C64*BI$15)-($D64*$J$70))*BI$42)</f>
        <v>#VALUE!</v>
      </c>
      <c r="BJ64" t="e">
        <f>(BI64-(((BJ$13)-(IF((($C64*BJ$15)-($D64*$J$69))&lt;0,0,(($C64*BJ$15)-($D64*$J$69)))+(($B$11-$C64)*BJ$15)))*BJ$16))-((($C64*BJ$15)-($D64*$J$70))*BJ$42)</f>
        <v>#VALUE!</v>
      </c>
      <c r="BK64" t="e">
        <f>(BJ64-(((BK$13)-(IF((($C64*BK$15)-($D64*$J$69))&lt;0,0,(($C64*BK$15)-($D64*$J$69)))+(($B$11-$C64)*BK$15)))*BK$16))-((($C64*BK$15)-($D64*$J$70))*BK$42)</f>
        <v>#VALUE!</v>
      </c>
      <c r="BL64" t="e">
        <f>(BK64-(((BL$13)-(IF((($C64*BL$15)-($D64*$J$69))&lt;0,0,(($C64*BL$15)-($D64*$J$69)))+(($B$11-$C64)*BL$15)))*BL$16))-((($C64*BL$15)-($D64*$J$70))*BL$42)</f>
        <v>#VALUE!</v>
      </c>
      <c r="BM64" t="e">
        <f>(BL64-(((BM$13)-(IF((($C64*BM$15)-($D64*$J$69))&lt;0,0,(($C64*BM$15)-($D64*$J$69)))+(($B$11-$C64)*BM$15)))*BM$16))-((($C64*BM$15)-($D64*$J$70))*BM$42)</f>
        <v>#VALUE!</v>
      </c>
      <c r="BN64" t="e">
        <f>(BM64-(((BN$13)-(IF((($C64*BN$15)-($D64*$J$69))&lt;0,0,(($C64*BN$15)-($D64*$J$69)))+(($B$11-$C64)*BN$15)))*BN$16))-((($C64*BN$15)-($D64*$J$70))*BN$42)</f>
        <v>#VALUE!</v>
      </c>
      <c r="BO64" t="e">
        <f>(BN64-(((BO$13)-(IF((($C64*BO$15)-($D64*$J$69))&lt;0,0,(($C64*BO$15)-($D64*$J$69)))+(($B$11-$C64)*BO$15)))*BO$16))-((($C64*BO$15)-($D64*$J$70))*BO$42)</f>
        <v>#VALUE!</v>
      </c>
      <c r="BP64" t="e">
        <f>(BO64-(((BP$13)-(IF((($C64*BP$15)-($D64*$J$69))&lt;0,0,(($C64*BP$15)-($D64*$J$69)))+(($B$11-$C64)*BP$15)))*BP$16))-((($C64*BP$15)-($D64*$J$70))*BP$42)</f>
        <v>#VALUE!</v>
      </c>
    </row>
    <row r="65" spans="1:68" x14ac:dyDescent="0.25">
      <c r="A65" s="100" t="e">
        <f>IF(Tableau11[[#Headers],[Techno Solaire]]=Données!B16,Données!C16,X)</f>
        <v>#NAME?</v>
      </c>
      <c r="B65" s="1" t="e">
        <f>INDEX(IF(Tableau11[[#Headers],[Techno Solaire]]=Données!B16,Tableau8[Coûts unitaires],),MATCH(Données!C16,Tableau8[Nom de la techno],0))</f>
        <v>#VALUE!</v>
      </c>
      <c r="C65" s="1" t="e">
        <f>INDEX(IF(Tableau11[[#Headers],[Techno Solaire]]=Données!B16,Tableau8[Jours / an],),MATCH(Données!C16,Tableau8[Nom de la techno],0))</f>
        <v>#VALUE!</v>
      </c>
      <c r="D65" s="1" t="e">
        <f>INDEX(IF(Tableau11[[#Headers],[Techno Solaire]]=Données!B16,Tableau8[Production],),MATCH(Données!C16,Tableau8[Nom de la techno],0))</f>
        <v>#VALUE!</v>
      </c>
      <c r="E65" s="100" t="e">
        <f>Tableau12[[#This Row],[Cout unitaire]]+$F$70</f>
        <v>#VALUE!</v>
      </c>
      <c r="F65" s="100" t="e">
        <f>(E65-(((F$13)-(IF((($C65*F$15)-($D65*$J$69))&lt;0,0,(($C65*F$15)-($D65*$J$69)))+(($B$11-$C65)*F$15)))*F$16))-((($C65*F$15)-($D65*$J$70))*F$42)</f>
        <v>#VALUE!</v>
      </c>
      <c r="G65" t="e">
        <f>(F65-(((G$13)-(IF((($C65*G$15)-($D65*$J$69))&lt;0,0,(($C65*G$15)-($D65*$J$69)))+(($B$11-$C65)*G$15)))*G$16))-((($C65*G$15)-($D65*$J$70))*G$42)</f>
        <v>#VALUE!</v>
      </c>
      <c r="H65" t="e">
        <f>(G65-(((H$13)-(IF((($C65*H$15)-($D65*$J$69))&lt;0,0,(($C65*H$15)-($D65*$J$69)))+(($B$11-$C65)*H$15)))*H$16))-((($C65*H$15)-($D65*$J$70))*H$42)</f>
        <v>#VALUE!</v>
      </c>
      <c r="I65" t="e">
        <f>(H65-(((I$13)-(IF((($C65*I$15)-($D65*$J$69))&lt;0,0,(($C65*I$15)-($D65*$J$69)))+(($B$11-$C65)*I$15)))*I$16))-((($C65*I$15)-($D65*$J$70))*I$42)</f>
        <v>#VALUE!</v>
      </c>
      <c r="J65" t="e">
        <f>(I65-(((J$13)-(IF((($C65*J$15)-($D65*$J$69))&lt;0,0,(($C65*J$15)-($D65*$J$69)))+(($B$11-$C65)*J$15)))*J$16))-((($C65*J$15)-($D65*$J$70))*J$42)</f>
        <v>#VALUE!</v>
      </c>
      <c r="K65" t="e">
        <f>(J65-(((K$13)-(IF((($C65*K$15)-($D65*$J$69))&lt;0,0,(($C65*K$15)-($D65*$J$69)))+(($B$11-$C65)*K$15)))*K$16))-((($C65*K$15)-($D65*$J$70))*K$42)</f>
        <v>#VALUE!</v>
      </c>
      <c r="L65" t="e">
        <f>(K65-(((L$13)-(IF((($C65*L$15)-($D65*$J$69))&lt;0,0,(($C65*L$15)-($D65*$J$69)))+(($B$11-$C65)*L$15)))*L$16))-((($C65*L$15)-($D65*$J$70))*L$42)</f>
        <v>#VALUE!</v>
      </c>
      <c r="M65" t="e">
        <f>(L65-(((M$13)-(IF((($C65*M$15)-($D65*$J$69))&lt;0,0,(($C65*M$15)-($D65*$J$69)))+(($B$11-$C65)*M$15)))*M$16))-((($C65*M$15)-($D65*$J$70))*M$42)</f>
        <v>#VALUE!</v>
      </c>
      <c r="N65" t="e">
        <f>(M65-(((N$13)-(IF((($C65*N$15)-($D65*$J$69))&lt;0,0,(($C65*N$15)-($D65*$J$69)))+(($B$11-$C65)*N$15)))*N$16))-((($C65*N$15)-($D65*$J$70))*N$42)</f>
        <v>#VALUE!</v>
      </c>
      <c r="O65" t="e">
        <f>(N65-(((O$13)-(IF((($C65*O$15)-($D65*$J$69))&lt;0,0,(($C65*O$15)-($D65*$J$69)))+(($B$11-$C65)*O$15)))*O$16))-((($C65*O$15)-($D65*$J$70))*O$42)</f>
        <v>#VALUE!</v>
      </c>
      <c r="P65" t="e">
        <f>(O65-(((P$13)-(IF((($C65*P$15)-($D65*$J$69))&lt;0,0,(($C65*P$15)-($D65*$J$69)))+(($B$11-$C65)*P$15)))*P$16))-((($C65*P$15)-($D65*$J$70))*P$42)</f>
        <v>#VALUE!</v>
      </c>
      <c r="Q65" t="e">
        <f>(P65-(((Q$13)-(IF((($C65*Q$15)-($D65*$J$69))&lt;0,0,(($C65*Q$15)-($D65*$J$69)))+(($B$11-$C65)*Q$15)))*Q$16))-((($C65*Q$15)-($D65*$J$70))*Q$42)</f>
        <v>#VALUE!</v>
      </c>
      <c r="R65" t="e">
        <f>(Q65-(((R$13)-(IF((($C65*R$15)-($D65*$J$69))&lt;0,0,(($C65*R$15)-($D65*$J$69)))+(($B$11-$C65)*R$15)))*R$16))-((($C65*R$15)-($D65*$J$70))*R$42)</f>
        <v>#VALUE!</v>
      </c>
      <c r="S65" t="e">
        <f>(R65-(((S$13)-(IF((($C65*S$15)-($D65*$J$69))&lt;0,0,(($C65*S$15)-($D65*$J$69)))+(($B$11-$C65)*S$15)))*S$16))-((($C65*S$15)-($D65*$J$70))*S$42)</f>
        <v>#VALUE!</v>
      </c>
      <c r="T65" t="e">
        <f>(S65-(((T$13)-(IF((($C65*T$15)-($D65*$J$69))&lt;0,0,(($C65*T$15)-($D65*$J$69)))+(($B$11-$C65)*T$15)))*T$16))-((($C65*T$15)-($D65*$J$70))*T$42)</f>
        <v>#VALUE!</v>
      </c>
      <c r="U65" t="e">
        <f>(T65-(((U$13)-(IF((($C65*U$15)-($D65*$J$69))&lt;0,0,(($C65*U$15)-($D65*$J$69)))+(($B$11-$C65)*U$15)))*U$16))-((($C65*U$15)-($D65*$J$70))*U$42)</f>
        <v>#VALUE!</v>
      </c>
      <c r="V65" t="e">
        <f>(U65-(((V$13)-(IF((($C65*V$15)-($D65*$J$69))&lt;0,0,(($C65*V$15)-($D65*$J$69)))+(($B$11-$C65)*V$15)))*V$16))-((($C65*V$15)-($D65*$J$70))*V$42)</f>
        <v>#VALUE!</v>
      </c>
      <c r="W65" t="e">
        <f>(V65-(((W$13)-(IF((($C65*W$15)-($D65*$J$69))&lt;0,0,(($C65*W$15)-($D65*$J$69)))+(($B$11-$C65)*W$15)))*W$16))-((($C65*W$15)-($D65*$J$70))*W$42)</f>
        <v>#VALUE!</v>
      </c>
      <c r="X65" t="e">
        <f>(W65-(((X$13)-(IF((($C65*X$15)-($D65*$J$69))&lt;0,0,(($C65*X$15)-($D65*$J$69)))+(($B$11-$C65)*X$15)))*X$16))-((($C65*X$15)-($D65*$J$70))*X$42)</f>
        <v>#VALUE!</v>
      </c>
      <c r="Y65" t="e">
        <f>(X65-(((Y$13)-(IF((($C65*Y$15)-($D65*$J$69))&lt;0,0,(($C65*Y$15)-($D65*$J$69)))+(($B$11-$C65)*Y$15)))*Y$16))-((($C65*Y$15)-($D65*$J$70))*Y$42)</f>
        <v>#VALUE!</v>
      </c>
      <c r="Z65" t="e">
        <f>(Y65-(((Z$13)-(IF((($C65*Z$15)-($D65*$J$69))&lt;0,0,(($C65*Z$15)-($D65*$J$69)))+(($B$11-$C65)*Z$15)))*Z$16))-((($C65*Z$15)-($D65*$J$70))*Z$42)</f>
        <v>#VALUE!</v>
      </c>
      <c r="AA65" t="e">
        <f>(Z65-(((AA$13)-(IF((($C65*AA$15)-($D65*$J$69))&lt;0,0,(($C65*AA$15)-($D65*$J$69)))+(($B$11-$C65)*AA$15)))*AA$16))-((($C65*AA$15)-($D65*$J$70))*AA$42)</f>
        <v>#VALUE!</v>
      </c>
      <c r="AB65" t="e">
        <f>(AA65-(((AB$13)-(IF((($C65*AB$15)-($D65*$J$69))&lt;0,0,(($C65*AB$15)-($D65*$J$69)))+(($B$11-$C65)*AB$15)))*AB$16))-((($C65*AB$15)-($D65*$J$70))*AB$42)</f>
        <v>#VALUE!</v>
      </c>
      <c r="AC65" t="e">
        <f>(AB65-(((AC$13)-(IF((($C65*AC$15)-($D65*$J$69))&lt;0,0,(($C65*AC$15)-($D65*$J$69)))+(($B$11-$C65)*AC$15)))*AC$16))-((($C65*AC$15)-($D65*$J$70))*AC$42)</f>
        <v>#VALUE!</v>
      </c>
      <c r="AD65" t="e">
        <f>(AC65-(((AD$13)-(IF((($C65*AD$15)-($D65*$J$69))&lt;0,0,(($C65*AD$15)-($D65*$J$69)))+(($B$11-$C65)*AD$15)))*AD$16))-((($C65*AD$15)-($D65*$J$70))*AD$42)</f>
        <v>#VALUE!</v>
      </c>
      <c r="AE65" t="e">
        <f>(AD65-(((AE$13)-(IF((($C65*AE$15)-($D65*$J$69))&lt;0,0,(($C65*AE$15)-($D65*$J$69)))+(($B$11-$C65)*AE$15)))*AE$16))-((($C65*AE$15)-($D65*$J$70))*AE$42)</f>
        <v>#VALUE!</v>
      </c>
      <c r="AF65" t="e">
        <f>(AE65-(((AF$13)-(IF((($C65*AF$15)-($D65*$J$69))&lt;0,0,(($C65*AF$15)-($D65*$J$69)))+(($B$11-$C65)*AF$15)))*AF$16))-((($C65*AF$15)-($D65*$J$70))*AF$42)</f>
        <v>#VALUE!</v>
      </c>
      <c r="AG65" t="e">
        <f>(AF65-(((AG$13)-(IF((($C65*AG$15)-($D65*$J$69))&lt;0,0,(($C65*AG$15)-($D65*$J$69)))+(($B$11-$C65)*AG$15)))*AG$16))-((($C65*AG$15)-($D65*$J$70))*AG$42)</f>
        <v>#VALUE!</v>
      </c>
      <c r="AH65" t="e">
        <f>(AG65-(((AH$13)-(IF((($C65*AH$15)-($D65*$J$69))&lt;0,0,(($C65*AH$15)-($D65*$J$69)))+(($B$11-$C65)*AH$15)))*AH$16))-((($C65*AH$15)-($D65*$J$70))*AH$42)</f>
        <v>#VALUE!</v>
      </c>
      <c r="AI65" t="e">
        <f>(AH65-(((AI$13)-(IF((($C65*AI$15)-($D65*$J$69))&lt;0,0,(($C65*AI$15)-($D65*$J$69)))+(($B$11-$C65)*AI$15)))*AI$16))-((($C65*AI$15)-($D65*$J$70))*AI$42)</f>
        <v>#VALUE!</v>
      </c>
      <c r="AJ65" t="e">
        <f>(AI65-(((AJ$13)-(IF((($C65*AJ$15)-($D65*$J$69))&lt;0,0,(($C65*AJ$15)-($D65*$J$69)))+(($B$11-$C65)*AJ$15)))*AJ$16))-((($C65*AJ$15)-($D65*$J$70))*AJ$42)</f>
        <v>#VALUE!</v>
      </c>
      <c r="AK65" t="e">
        <f>(AJ65-(((AK$13)-(IF((($C65*AK$15)-($D65*$J$69))&lt;0,0,(($C65*AK$15)-($D65*$J$69)))+(($B$11-$C65)*AK$15)))*AK$16))-((($C65*AK$15)-($D65*$J$70))*AK$42)</f>
        <v>#VALUE!</v>
      </c>
      <c r="AL65" t="e">
        <f>(AK65-(((AL$13)-(IF((($C65*AL$15)-($D65*$J$69))&lt;0,0,(($C65*AL$15)-($D65*$J$69)))+(($B$11-$C65)*AL$15)))*AL$16))-((($C65*AL$15)-($D65*$J$70))*AL$42)</f>
        <v>#VALUE!</v>
      </c>
      <c r="AM65" t="e">
        <f>(AL65-(((AM$13)-(IF((($C65*AM$15)-($D65*$J$69))&lt;0,0,(($C65*AM$15)-($D65*$J$69)))+(($B$11-$C65)*AM$15)))*AM$16))-((($C65*AM$15)-($D65*$J$70))*AM$42)</f>
        <v>#VALUE!</v>
      </c>
      <c r="AN65" t="e">
        <f>(AM65-(((AN$13)-(IF((($C65*AN$15)-($D65*$J$69))&lt;0,0,(($C65*AN$15)-($D65*$J$69)))+(($B$11-$C65)*AN$15)))*AN$16))-((($C65*AN$15)-($D65*$J$70))*AN$42)</f>
        <v>#VALUE!</v>
      </c>
      <c r="AO65" t="e">
        <f>(AN65-(((AO$13)-(IF((($C65*AO$15)-($D65*$J$69))&lt;0,0,(($C65*AO$15)-($D65*$J$69)))+(($B$11-$C65)*AO$15)))*AO$16))-((($C65*AO$15)-($D65*$J$70))*AO$42)</f>
        <v>#VALUE!</v>
      </c>
      <c r="AP65" t="e">
        <f>(AO65-(((AP$13)-(IF((($C65*AP$15)-($D65*$J$69))&lt;0,0,(($C65*AP$15)-($D65*$J$69)))+(($B$11-$C65)*AP$15)))*AP$16))-((($C65*AP$15)-($D65*$J$70))*AP$42)</f>
        <v>#VALUE!</v>
      </c>
      <c r="AQ65" t="e">
        <f>(AP65-(((AQ$13)-(IF((($C65*AQ$15)-($D65*$J$69))&lt;0,0,(($C65*AQ$15)-($D65*$J$69)))+(($B$11-$C65)*AQ$15)))*AQ$16))-((($C65*AQ$15)-($D65*$J$70))*AQ$42)</f>
        <v>#VALUE!</v>
      </c>
      <c r="AR65" t="e">
        <f>(AQ65-(((AR$13)-(IF((($C65*AR$15)-($D65*$J$69))&lt;0,0,(($C65*AR$15)-($D65*$J$69)))+(($B$11-$C65)*AR$15)))*AR$16))-((($C65*AR$15)-($D65*$J$70))*AR$42)</f>
        <v>#VALUE!</v>
      </c>
      <c r="AS65" t="e">
        <f>(AR65-(((AS$13)-(IF((($C65*AS$15)-($D65*$J$69))&lt;0,0,(($C65*AS$15)-($D65*$J$69)))+(($B$11-$C65)*AS$15)))*AS$16))-((($C65*AS$15)-($D65*$J$70))*AS$42)</f>
        <v>#VALUE!</v>
      </c>
      <c r="AT65" t="e">
        <f>(AS65-(((AT$13)-(IF((($C65*AT$15)-($D65*$J$69))&lt;0,0,(($C65*AT$15)-($D65*$J$69)))+(($B$11-$C65)*AT$15)))*AT$16))-((($C65*AT$15)-($D65*$J$70))*AT$42)</f>
        <v>#VALUE!</v>
      </c>
      <c r="AU65" t="e">
        <f>(AT65-(((AU$13)-(IF((($C65*AU$15)-($D65*$J$69))&lt;0,0,(($C65*AU$15)-($D65*$J$69)))+(($B$11-$C65)*AU$15)))*AU$16))-((($C65*AU$15)-($D65*$J$70))*AU$42)</f>
        <v>#VALUE!</v>
      </c>
      <c r="AV65" t="e">
        <f>(AU65-(((AV$13)-(IF((($C65*AV$15)-($D65*$J$69))&lt;0,0,(($C65*AV$15)-($D65*$J$69)))+(($B$11-$C65)*AV$15)))*AV$16))-((($C65*AV$15)-($D65*$J$70))*AV$42)</f>
        <v>#VALUE!</v>
      </c>
      <c r="AW65" t="e">
        <f>(AV65-(((AW$13)-(IF((($C65*AW$15)-($D65*$J$69))&lt;0,0,(($C65*AW$15)-($D65*$J$69)))+(($B$11-$C65)*AW$15)))*AW$16))-((($C65*AW$15)-($D65*$J$70))*AW$42)</f>
        <v>#VALUE!</v>
      </c>
      <c r="AX65" t="e">
        <f>(AW65-(((AX$13)-(IF((($C65*AX$15)-($D65*$J$69))&lt;0,0,(($C65*AX$15)-($D65*$J$69)))+(($B$11-$C65)*AX$15)))*AX$16))-((($C65*AX$15)-($D65*$J$70))*AX$42)</f>
        <v>#VALUE!</v>
      </c>
      <c r="AY65" t="e">
        <f>(AX65-(((AY$13)-(IF((($C65*AY$15)-($D65*$J$69))&lt;0,0,(($C65*AY$15)-($D65*$J$69)))+(($B$11-$C65)*AY$15)))*AY$16))-((($C65*AY$15)-($D65*$J$70))*AY$42)</f>
        <v>#VALUE!</v>
      </c>
      <c r="AZ65" t="e">
        <f>(AY65-(((AZ$13)-(IF((($C65*AZ$15)-($D65*$J$69))&lt;0,0,(($C65*AZ$15)-($D65*$J$69)))+(($B$11-$C65)*AZ$15)))*AZ$16))-((($C65*AZ$15)-($D65*$J$70))*AZ$42)</f>
        <v>#VALUE!</v>
      </c>
      <c r="BA65" t="e">
        <f>(AZ65-(((BA$13)-(IF((($C65*BA$15)-($D65*$J$69))&lt;0,0,(($C65*BA$15)-($D65*$J$69)))+(($B$11-$C65)*BA$15)))*BA$16))-((($C65*BA$15)-($D65*$J$70))*BA$42)</f>
        <v>#VALUE!</v>
      </c>
      <c r="BB65" t="e">
        <f>(BA65-(((BB$13)-(IF((($C65*BB$15)-($D65*$J$69))&lt;0,0,(($C65*BB$15)-($D65*$J$69)))+(($B$11-$C65)*BB$15)))*BB$16))-((($C65*BB$15)-($D65*$J$70))*BB$42)</f>
        <v>#VALUE!</v>
      </c>
      <c r="BC65" t="e">
        <f>(BB65-(((BC$13)-(IF((($C65*BC$15)-($D65*$J$69))&lt;0,0,(($C65*BC$15)-($D65*$J$69)))+(($B$11-$C65)*BC$15)))*BC$16))-((($C65*BC$15)-($D65*$J$70))*BC$42)</f>
        <v>#VALUE!</v>
      </c>
      <c r="BD65" t="e">
        <f>(BC65-(((BD$13)-(IF((($C65*BD$15)-($D65*$J$69))&lt;0,0,(($C65*BD$15)-($D65*$J$69)))+(($B$11-$C65)*BD$15)))*BD$16))-((($C65*BD$15)-($D65*$J$70))*BD$42)</f>
        <v>#VALUE!</v>
      </c>
      <c r="BE65" t="e">
        <f>(BD65-(((BE$13)-(IF((($C65*BE$15)-($D65*$J$69))&lt;0,0,(($C65*BE$15)-($D65*$J$69)))+(($B$11-$C65)*BE$15)))*BE$16))-((($C65*BE$15)-($D65*$J$70))*BE$42)</f>
        <v>#VALUE!</v>
      </c>
      <c r="BF65" t="e">
        <f>(BE65-(((BF$13)-(IF((($C65*BF$15)-($D65*$J$69))&lt;0,0,(($C65*BF$15)-($D65*$J$69)))+(($B$11-$C65)*BF$15)))*BF$16))-((($C65*BF$15)-($D65*$J$70))*BF$42)</f>
        <v>#VALUE!</v>
      </c>
      <c r="BG65" t="e">
        <f>(BF65-(((BG$13)-(IF((($C65*BG$15)-($D65*$J$69))&lt;0,0,(($C65*BG$15)-($D65*$J$69)))+(($B$11-$C65)*BG$15)))*BG$16))-((($C65*BG$15)-($D65*$J$70))*BG$42)</f>
        <v>#VALUE!</v>
      </c>
      <c r="BH65" t="e">
        <f>(BG65-(((BH$13)-(IF((($C65*BH$15)-($D65*$J$69))&lt;0,0,(($C65*BH$15)-($D65*$J$69)))+(($B$11-$C65)*BH$15)))*BH$16))-((($C65*BH$15)-($D65*$J$70))*BH$42)</f>
        <v>#VALUE!</v>
      </c>
      <c r="BI65" t="e">
        <f>(BH65-(((BI$13)-(IF((($C65*BI$15)-($D65*$J$69))&lt;0,0,(($C65*BI$15)-($D65*$J$69)))+(($B$11-$C65)*BI$15)))*BI$16))-((($C65*BI$15)-($D65*$J$70))*BI$42)</f>
        <v>#VALUE!</v>
      </c>
      <c r="BJ65" t="e">
        <f>(BI65-(((BJ$13)-(IF((($C65*BJ$15)-($D65*$J$69))&lt;0,0,(($C65*BJ$15)-($D65*$J$69)))+(($B$11-$C65)*BJ$15)))*BJ$16))-((($C65*BJ$15)-($D65*$J$70))*BJ$42)</f>
        <v>#VALUE!</v>
      </c>
      <c r="BK65" t="e">
        <f>(BJ65-(((BK$13)-(IF((($C65*BK$15)-($D65*$J$69))&lt;0,0,(($C65*BK$15)-($D65*$J$69)))+(($B$11-$C65)*BK$15)))*BK$16))-((($C65*BK$15)-($D65*$J$70))*BK$42)</f>
        <v>#VALUE!</v>
      </c>
      <c r="BL65" t="e">
        <f>(BK65-(((BL$13)-(IF((($C65*BL$15)-($D65*$J$69))&lt;0,0,(($C65*BL$15)-($D65*$J$69)))+(($B$11-$C65)*BL$15)))*BL$16))-((($C65*BL$15)-($D65*$J$70))*BL$42)</f>
        <v>#VALUE!</v>
      </c>
      <c r="BM65" t="e">
        <f>(BL65-(((BM$13)-(IF((($C65*BM$15)-($D65*$J$69))&lt;0,0,(($C65*BM$15)-($D65*$J$69)))+(($B$11-$C65)*BM$15)))*BM$16))-((($C65*BM$15)-($D65*$J$70))*BM$42)</f>
        <v>#VALUE!</v>
      </c>
      <c r="BN65" t="e">
        <f>(BM65-(((BN$13)-(IF((($C65*BN$15)-($D65*$J$69))&lt;0,0,(($C65*BN$15)-($D65*$J$69)))+(($B$11-$C65)*BN$15)))*BN$16))-((($C65*BN$15)-($D65*$J$70))*BN$42)</f>
        <v>#VALUE!</v>
      </c>
      <c r="BO65" t="e">
        <f>(BN65-(((BO$13)-(IF((($C65*BO$15)-($D65*$J$69))&lt;0,0,(($C65*BO$15)-($D65*$J$69)))+(($B$11-$C65)*BO$15)))*BO$16))-((($C65*BO$15)-($D65*$J$70))*BO$42)</f>
        <v>#VALUE!</v>
      </c>
      <c r="BP65" t="e">
        <f>(BO65-(((BP$13)-(IF((($C65*BP$15)-($D65*$J$69))&lt;0,0,(($C65*BP$15)-($D65*$J$69)))+(($B$11-$C65)*BP$15)))*BP$16))-((($C65*BP$15)-($D65*$J$70))*BP$42)</f>
        <v>#VALUE!</v>
      </c>
    </row>
    <row r="66" spans="1:68" x14ac:dyDescent="0.25">
      <c r="A66" s="100" t="e">
        <f>IF(Tableau11[[#Headers],[Techno Solaire]]=Données!B17,Données!C17,X)</f>
        <v>#NAME?</v>
      </c>
      <c r="B66" s="1" t="e">
        <f>INDEX(IF(Tableau11[[#Headers],[Techno Solaire]]=Données!B17,Tableau8[Coûts unitaires],),MATCH(Données!C17,Tableau8[Nom de la techno],0))</f>
        <v>#VALUE!</v>
      </c>
      <c r="C66" s="1" t="e">
        <f>INDEX(IF(Tableau11[[#Headers],[Techno Solaire]]=Données!B17,Tableau8[Jours / an],),MATCH(Données!C17,Tableau8[Nom de la techno],0))</f>
        <v>#VALUE!</v>
      </c>
      <c r="D66" s="1" t="e">
        <f>INDEX(IF(Tableau11[[#Headers],[Techno Solaire]]=Données!B17,Tableau8[Production],),MATCH(Données!C17,Tableau8[Nom de la techno],0))</f>
        <v>#VALUE!</v>
      </c>
      <c r="E66" s="100" t="e">
        <f>Tableau12[[#This Row],[Cout unitaire]]+$F$70</f>
        <v>#VALUE!</v>
      </c>
      <c r="F66" s="100" t="e">
        <f>(E66-(((F$13)-(IF((($C66*F$15)-($D66*$J$69))&lt;0,0,(($C66*F$15)-($D66*$J$69)))+(($B$11-$C66)*F$15)))*F$16))-((($C66*F$15)-($D66*$J$70))*F$42)</f>
        <v>#VALUE!</v>
      </c>
      <c r="G66" t="e">
        <f>(F66-(((G$13)-(IF((($C66*G$15)-($D66*$J$69))&lt;0,0,(($C66*G$15)-($D66*$J$69)))+(($B$11-$C66)*G$15)))*G$16))-((($C66*G$15)-($D66*$J$70))*G$42)</f>
        <v>#VALUE!</v>
      </c>
      <c r="H66" t="e">
        <f>(G66-(((H$13)-(IF((($C66*H$15)-($D66*$J$69))&lt;0,0,(($C66*H$15)-($D66*$J$69)))+(($B$11-$C66)*H$15)))*H$16))-((($C66*H$15)-($D66*$J$70))*H$42)</f>
        <v>#VALUE!</v>
      </c>
      <c r="I66" t="e">
        <f>(H66-(((I$13)-(IF((($C66*I$15)-($D66*$J$69))&lt;0,0,(($C66*I$15)-($D66*$J$69)))+(($B$11-$C66)*I$15)))*I$16))-((($C66*I$15)-($D66*$J$70))*I$42)</f>
        <v>#VALUE!</v>
      </c>
      <c r="J66" t="e">
        <f>(I66-(((J$13)-(IF((($C66*J$15)-($D66*$J$69))&lt;0,0,(($C66*J$15)-($D66*$J$69)))+(($B$11-$C66)*J$15)))*J$16))-((($C66*J$15)-($D66*$J$70))*J$42)</f>
        <v>#VALUE!</v>
      </c>
      <c r="K66" t="e">
        <f>(J66-(((K$13)-(IF((($C66*K$15)-($D66*$J$69))&lt;0,0,(($C66*K$15)-($D66*$J$69)))+(($B$11-$C66)*K$15)))*K$16))-((($C66*K$15)-($D66*$J$70))*K$42)</f>
        <v>#VALUE!</v>
      </c>
      <c r="L66" t="e">
        <f>(K66-(((L$13)-(IF((($C66*L$15)-($D66*$J$69))&lt;0,0,(($C66*L$15)-($D66*$J$69)))+(($B$11-$C66)*L$15)))*L$16))-((($C66*L$15)-($D66*$J$70))*L$42)</f>
        <v>#VALUE!</v>
      </c>
      <c r="M66" t="e">
        <f>(L66-(((M$13)-(IF((($C66*M$15)-($D66*$J$69))&lt;0,0,(($C66*M$15)-($D66*$J$69)))+(($B$11-$C66)*M$15)))*M$16))-((($C66*M$15)-($D66*$J$70))*M$42)</f>
        <v>#VALUE!</v>
      </c>
      <c r="N66" t="e">
        <f>(M66-(((N$13)-(IF((($C66*N$15)-($D66*$J$69))&lt;0,0,(($C66*N$15)-($D66*$J$69)))+(($B$11-$C66)*N$15)))*N$16))-((($C66*N$15)-($D66*$J$70))*N$42)</f>
        <v>#VALUE!</v>
      </c>
      <c r="O66" t="e">
        <f>(N66-(((O$13)-(IF((($C66*O$15)-($D66*$J$69))&lt;0,0,(($C66*O$15)-($D66*$J$69)))+(($B$11-$C66)*O$15)))*O$16))-((($C66*O$15)-($D66*$J$70))*O$42)</f>
        <v>#VALUE!</v>
      </c>
      <c r="P66" t="e">
        <f>(O66-(((P$13)-(IF((($C66*P$15)-($D66*$J$69))&lt;0,0,(($C66*P$15)-($D66*$J$69)))+(($B$11-$C66)*P$15)))*P$16))-((($C66*P$15)-($D66*$J$70))*P$42)</f>
        <v>#VALUE!</v>
      </c>
      <c r="Q66" t="e">
        <f>(P66-(((Q$13)-(IF((($C66*Q$15)-($D66*$J$69))&lt;0,0,(($C66*Q$15)-($D66*$J$69)))+(($B$11-$C66)*Q$15)))*Q$16))-((($C66*Q$15)-($D66*$J$70))*Q$42)</f>
        <v>#VALUE!</v>
      </c>
      <c r="R66" t="e">
        <f>(Q66-(((R$13)-(IF((($C66*R$15)-($D66*$J$69))&lt;0,0,(($C66*R$15)-($D66*$J$69)))+(($B$11-$C66)*R$15)))*R$16))-((($C66*R$15)-($D66*$J$70))*R$42)</f>
        <v>#VALUE!</v>
      </c>
      <c r="S66" t="e">
        <f>(R66-(((S$13)-(IF((($C66*S$15)-($D66*$J$69))&lt;0,0,(($C66*S$15)-($D66*$J$69)))+(($B$11-$C66)*S$15)))*S$16))-((($C66*S$15)-($D66*$J$70))*S$42)</f>
        <v>#VALUE!</v>
      </c>
      <c r="T66" t="e">
        <f>(S66-(((T$13)-(IF((($C66*T$15)-($D66*$J$69))&lt;0,0,(($C66*T$15)-($D66*$J$69)))+(($B$11-$C66)*T$15)))*T$16))-((($C66*T$15)-($D66*$J$70))*T$42)</f>
        <v>#VALUE!</v>
      </c>
      <c r="U66" t="e">
        <f>(T66-(((U$13)-(IF((($C66*U$15)-($D66*$J$69))&lt;0,0,(($C66*U$15)-($D66*$J$69)))+(($B$11-$C66)*U$15)))*U$16))-((($C66*U$15)-($D66*$J$70))*U$42)</f>
        <v>#VALUE!</v>
      </c>
      <c r="V66" t="e">
        <f>(U66-(((V$13)-(IF((($C66*V$15)-($D66*$J$69))&lt;0,0,(($C66*V$15)-($D66*$J$69)))+(($B$11-$C66)*V$15)))*V$16))-((($C66*V$15)-($D66*$J$70))*V$42)</f>
        <v>#VALUE!</v>
      </c>
      <c r="W66" t="e">
        <f>(V66-(((W$13)-(IF((($C66*W$15)-($D66*$J$69))&lt;0,0,(($C66*W$15)-($D66*$J$69)))+(($B$11-$C66)*W$15)))*W$16))-((($C66*W$15)-($D66*$J$70))*W$42)</f>
        <v>#VALUE!</v>
      </c>
      <c r="X66" t="e">
        <f>(W66-(((X$13)-(IF((($C66*X$15)-($D66*$J$69))&lt;0,0,(($C66*X$15)-($D66*$J$69)))+(($B$11-$C66)*X$15)))*X$16))-((($C66*X$15)-($D66*$J$70))*X$42)</f>
        <v>#VALUE!</v>
      </c>
      <c r="Y66" t="e">
        <f>(X66-(((Y$13)-(IF((($C66*Y$15)-($D66*$J$69))&lt;0,0,(($C66*Y$15)-($D66*$J$69)))+(($B$11-$C66)*Y$15)))*Y$16))-((($C66*Y$15)-($D66*$J$70))*Y$42)</f>
        <v>#VALUE!</v>
      </c>
      <c r="Z66" t="e">
        <f>(Y66-(((Z$13)-(IF((($C66*Z$15)-($D66*$J$69))&lt;0,0,(($C66*Z$15)-($D66*$J$69)))+(($B$11-$C66)*Z$15)))*Z$16))-((($C66*Z$15)-($D66*$J$70))*Z$42)</f>
        <v>#VALUE!</v>
      </c>
      <c r="AA66" t="e">
        <f>(Z66-(((AA$13)-(IF((($C66*AA$15)-($D66*$J$69))&lt;0,0,(($C66*AA$15)-($D66*$J$69)))+(($B$11-$C66)*AA$15)))*AA$16))-((($C66*AA$15)-($D66*$J$70))*AA$42)</f>
        <v>#VALUE!</v>
      </c>
      <c r="AB66" t="e">
        <f>(AA66-(((AB$13)-(IF((($C66*AB$15)-($D66*$J$69))&lt;0,0,(($C66*AB$15)-($D66*$J$69)))+(($B$11-$C66)*AB$15)))*AB$16))-((($C66*AB$15)-($D66*$J$70))*AB$42)</f>
        <v>#VALUE!</v>
      </c>
      <c r="AC66" t="e">
        <f>(AB66-(((AC$13)-(IF((($C66*AC$15)-($D66*$J$69))&lt;0,0,(($C66*AC$15)-($D66*$J$69)))+(($B$11-$C66)*AC$15)))*AC$16))-((($C66*AC$15)-($D66*$J$70))*AC$42)</f>
        <v>#VALUE!</v>
      </c>
      <c r="AD66" t="e">
        <f>(AC66-(((AD$13)-(IF((($C66*AD$15)-($D66*$J$69))&lt;0,0,(($C66*AD$15)-($D66*$J$69)))+(($B$11-$C66)*AD$15)))*AD$16))-((($C66*AD$15)-($D66*$J$70))*AD$42)</f>
        <v>#VALUE!</v>
      </c>
      <c r="AE66" t="e">
        <f>(AD66-(((AE$13)-(IF((($C66*AE$15)-($D66*$J$69))&lt;0,0,(($C66*AE$15)-($D66*$J$69)))+(($B$11-$C66)*AE$15)))*AE$16))-((($C66*AE$15)-($D66*$J$70))*AE$42)</f>
        <v>#VALUE!</v>
      </c>
      <c r="AF66" t="e">
        <f>(AE66-(((AF$13)-(IF((($C66*AF$15)-($D66*$J$69))&lt;0,0,(($C66*AF$15)-($D66*$J$69)))+(($B$11-$C66)*AF$15)))*AF$16))-((($C66*AF$15)-($D66*$J$70))*AF$42)</f>
        <v>#VALUE!</v>
      </c>
      <c r="AG66" t="e">
        <f>(AF66-(((AG$13)-(IF((($C66*AG$15)-($D66*$J$69))&lt;0,0,(($C66*AG$15)-($D66*$J$69)))+(($B$11-$C66)*AG$15)))*AG$16))-((($C66*AG$15)-($D66*$J$70))*AG$42)</f>
        <v>#VALUE!</v>
      </c>
      <c r="AH66" t="e">
        <f>(AG66-(((AH$13)-(IF((($C66*AH$15)-($D66*$J$69))&lt;0,0,(($C66*AH$15)-($D66*$J$69)))+(($B$11-$C66)*AH$15)))*AH$16))-((($C66*AH$15)-($D66*$J$70))*AH$42)</f>
        <v>#VALUE!</v>
      </c>
      <c r="AI66" t="e">
        <f>(AH66-(((AI$13)-(IF((($C66*AI$15)-($D66*$J$69))&lt;0,0,(($C66*AI$15)-($D66*$J$69)))+(($B$11-$C66)*AI$15)))*AI$16))-((($C66*AI$15)-($D66*$J$70))*AI$42)</f>
        <v>#VALUE!</v>
      </c>
      <c r="AJ66" t="e">
        <f>(AI66-(((AJ$13)-(IF((($C66*AJ$15)-($D66*$J$69))&lt;0,0,(($C66*AJ$15)-($D66*$J$69)))+(($B$11-$C66)*AJ$15)))*AJ$16))-((($C66*AJ$15)-($D66*$J$70))*AJ$42)</f>
        <v>#VALUE!</v>
      </c>
      <c r="AK66" t="e">
        <f>(AJ66-(((AK$13)-(IF((($C66*AK$15)-($D66*$J$69))&lt;0,0,(($C66*AK$15)-($D66*$J$69)))+(($B$11-$C66)*AK$15)))*AK$16))-((($C66*AK$15)-($D66*$J$70))*AK$42)</f>
        <v>#VALUE!</v>
      </c>
      <c r="AL66" t="e">
        <f>(AK66-(((AL$13)-(IF((($C66*AL$15)-($D66*$J$69))&lt;0,0,(($C66*AL$15)-($D66*$J$69)))+(($B$11-$C66)*AL$15)))*AL$16))-((($C66*AL$15)-($D66*$J$70))*AL$42)</f>
        <v>#VALUE!</v>
      </c>
      <c r="AM66" t="e">
        <f>(AL66-(((AM$13)-(IF((($C66*AM$15)-($D66*$J$69))&lt;0,0,(($C66*AM$15)-($D66*$J$69)))+(($B$11-$C66)*AM$15)))*AM$16))-((($C66*AM$15)-($D66*$J$70))*AM$42)</f>
        <v>#VALUE!</v>
      </c>
      <c r="AN66" t="e">
        <f>(AM66-(((AN$13)-(IF((($C66*AN$15)-($D66*$J$69))&lt;0,0,(($C66*AN$15)-($D66*$J$69)))+(($B$11-$C66)*AN$15)))*AN$16))-((($C66*AN$15)-($D66*$J$70))*AN$42)</f>
        <v>#VALUE!</v>
      </c>
      <c r="AO66" t="e">
        <f>(AN66-(((AO$13)-(IF((($C66*AO$15)-($D66*$J$69))&lt;0,0,(($C66*AO$15)-($D66*$J$69)))+(($B$11-$C66)*AO$15)))*AO$16))-((($C66*AO$15)-($D66*$J$70))*AO$42)</f>
        <v>#VALUE!</v>
      </c>
      <c r="AP66" t="e">
        <f>(AO66-(((AP$13)-(IF((($C66*AP$15)-($D66*$J$69))&lt;0,0,(($C66*AP$15)-($D66*$J$69)))+(($B$11-$C66)*AP$15)))*AP$16))-((($C66*AP$15)-($D66*$J$70))*AP$42)</f>
        <v>#VALUE!</v>
      </c>
      <c r="AQ66" t="e">
        <f>(AP66-(((AQ$13)-(IF((($C66*AQ$15)-($D66*$J$69))&lt;0,0,(($C66*AQ$15)-($D66*$J$69)))+(($B$11-$C66)*AQ$15)))*AQ$16))-((($C66*AQ$15)-($D66*$J$70))*AQ$42)</f>
        <v>#VALUE!</v>
      </c>
      <c r="AR66" t="e">
        <f>(AQ66-(((AR$13)-(IF((($C66*AR$15)-($D66*$J$69))&lt;0,0,(($C66*AR$15)-($D66*$J$69)))+(($B$11-$C66)*AR$15)))*AR$16))-((($C66*AR$15)-($D66*$J$70))*AR$42)</f>
        <v>#VALUE!</v>
      </c>
      <c r="AS66" t="e">
        <f>(AR66-(((AS$13)-(IF((($C66*AS$15)-($D66*$J$69))&lt;0,0,(($C66*AS$15)-($D66*$J$69)))+(($B$11-$C66)*AS$15)))*AS$16))-((($C66*AS$15)-($D66*$J$70))*AS$42)</f>
        <v>#VALUE!</v>
      </c>
      <c r="AT66" t="e">
        <f>(AS66-(((AT$13)-(IF((($C66*AT$15)-($D66*$J$69))&lt;0,0,(($C66*AT$15)-($D66*$J$69)))+(($B$11-$C66)*AT$15)))*AT$16))-((($C66*AT$15)-($D66*$J$70))*AT$42)</f>
        <v>#VALUE!</v>
      </c>
      <c r="AU66" t="e">
        <f>(AT66-(((AU$13)-(IF((($C66*AU$15)-($D66*$J$69))&lt;0,0,(($C66*AU$15)-($D66*$J$69)))+(($B$11-$C66)*AU$15)))*AU$16))-((($C66*AU$15)-($D66*$J$70))*AU$42)</f>
        <v>#VALUE!</v>
      </c>
      <c r="AV66" t="e">
        <f>(AU66-(((AV$13)-(IF((($C66*AV$15)-($D66*$J$69))&lt;0,0,(($C66*AV$15)-($D66*$J$69)))+(($B$11-$C66)*AV$15)))*AV$16))-((($C66*AV$15)-($D66*$J$70))*AV$42)</f>
        <v>#VALUE!</v>
      </c>
      <c r="AW66" t="e">
        <f>(AV66-(((AW$13)-(IF((($C66*AW$15)-($D66*$J$69))&lt;0,0,(($C66*AW$15)-($D66*$J$69)))+(($B$11-$C66)*AW$15)))*AW$16))-((($C66*AW$15)-($D66*$J$70))*AW$42)</f>
        <v>#VALUE!</v>
      </c>
      <c r="AX66" t="e">
        <f>(AW66-(((AX$13)-(IF((($C66*AX$15)-($D66*$J$69))&lt;0,0,(($C66*AX$15)-($D66*$J$69)))+(($B$11-$C66)*AX$15)))*AX$16))-((($C66*AX$15)-($D66*$J$70))*AX$42)</f>
        <v>#VALUE!</v>
      </c>
      <c r="AY66" t="e">
        <f>(AX66-(((AY$13)-(IF((($C66*AY$15)-($D66*$J$69))&lt;0,0,(($C66*AY$15)-($D66*$J$69)))+(($B$11-$C66)*AY$15)))*AY$16))-((($C66*AY$15)-($D66*$J$70))*AY$42)</f>
        <v>#VALUE!</v>
      </c>
      <c r="AZ66" t="e">
        <f>(AY66-(((AZ$13)-(IF((($C66*AZ$15)-($D66*$J$69))&lt;0,0,(($C66*AZ$15)-($D66*$J$69)))+(($B$11-$C66)*AZ$15)))*AZ$16))-((($C66*AZ$15)-($D66*$J$70))*AZ$42)</f>
        <v>#VALUE!</v>
      </c>
      <c r="BA66" t="e">
        <f>(AZ66-(((BA$13)-(IF((($C66*BA$15)-($D66*$J$69))&lt;0,0,(($C66*BA$15)-($D66*$J$69)))+(($B$11-$C66)*BA$15)))*BA$16))-((($C66*BA$15)-($D66*$J$70))*BA$42)</f>
        <v>#VALUE!</v>
      </c>
      <c r="BB66" t="e">
        <f>(BA66-(((BB$13)-(IF((($C66*BB$15)-($D66*$J$69))&lt;0,0,(($C66*BB$15)-($D66*$J$69)))+(($B$11-$C66)*BB$15)))*BB$16))-((($C66*BB$15)-($D66*$J$70))*BB$42)</f>
        <v>#VALUE!</v>
      </c>
      <c r="BC66" t="e">
        <f>(BB66-(((BC$13)-(IF((($C66*BC$15)-($D66*$J$69))&lt;0,0,(($C66*BC$15)-($D66*$J$69)))+(($B$11-$C66)*BC$15)))*BC$16))-((($C66*BC$15)-($D66*$J$70))*BC$42)</f>
        <v>#VALUE!</v>
      </c>
      <c r="BD66" t="e">
        <f>(BC66-(((BD$13)-(IF((($C66*BD$15)-($D66*$J$69))&lt;0,0,(($C66*BD$15)-($D66*$J$69)))+(($B$11-$C66)*BD$15)))*BD$16))-((($C66*BD$15)-($D66*$J$70))*BD$42)</f>
        <v>#VALUE!</v>
      </c>
      <c r="BE66" t="e">
        <f>(BD66-(((BE$13)-(IF((($C66*BE$15)-($D66*$J$69))&lt;0,0,(($C66*BE$15)-($D66*$J$69)))+(($B$11-$C66)*BE$15)))*BE$16))-((($C66*BE$15)-($D66*$J$70))*BE$42)</f>
        <v>#VALUE!</v>
      </c>
      <c r="BF66" t="e">
        <f>(BE66-(((BF$13)-(IF((($C66*BF$15)-($D66*$J$69))&lt;0,0,(($C66*BF$15)-($D66*$J$69)))+(($B$11-$C66)*BF$15)))*BF$16))-((($C66*BF$15)-($D66*$J$70))*BF$42)</f>
        <v>#VALUE!</v>
      </c>
      <c r="BG66" t="e">
        <f>(BF66-(((BG$13)-(IF((($C66*BG$15)-($D66*$J$69))&lt;0,0,(($C66*BG$15)-($D66*$J$69)))+(($B$11-$C66)*BG$15)))*BG$16))-((($C66*BG$15)-($D66*$J$70))*BG$42)</f>
        <v>#VALUE!</v>
      </c>
      <c r="BH66" t="e">
        <f>(BG66-(((BH$13)-(IF((($C66*BH$15)-($D66*$J$69))&lt;0,0,(($C66*BH$15)-($D66*$J$69)))+(($B$11-$C66)*BH$15)))*BH$16))-((($C66*BH$15)-($D66*$J$70))*BH$42)</f>
        <v>#VALUE!</v>
      </c>
      <c r="BI66" t="e">
        <f>(BH66-(((BI$13)-(IF((($C66*BI$15)-($D66*$J$69))&lt;0,0,(($C66*BI$15)-($D66*$J$69)))+(($B$11-$C66)*BI$15)))*BI$16))-((($C66*BI$15)-($D66*$J$70))*BI$42)</f>
        <v>#VALUE!</v>
      </c>
      <c r="BJ66" t="e">
        <f>(BI66-(((BJ$13)-(IF((($C66*BJ$15)-($D66*$J$69))&lt;0,0,(($C66*BJ$15)-($D66*$J$69)))+(($B$11-$C66)*BJ$15)))*BJ$16))-((($C66*BJ$15)-($D66*$J$70))*BJ$42)</f>
        <v>#VALUE!</v>
      </c>
      <c r="BK66" t="e">
        <f>(BJ66-(((BK$13)-(IF((($C66*BK$15)-($D66*$J$69))&lt;0,0,(($C66*BK$15)-($D66*$J$69)))+(($B$11-$C66)*BK$15)))*BK$16))-((($C66*BK$15)-($D66*$J$70))*BK$42)</f>
        <v>#VALUE!</v>
      </c>
      <c r="BL66" t="e">
        <f>(BK66-(((BL$13)-(IF((($C66*BL$15)-($D66*$J$69))&lt;0,0,(($C66*BL$15)-($D66*$J$69)))+(($B$11-$C66)*BL$15)))*BL$16))-((($C66*BL$15)-($D66*$J$70))*BL$42)</f>
        <v>#VALUE!</v>
      </c>
      <c r="BM66" t="e">
        <f>(BL66-(((BM$13)-(IF((($C66*BM$15)-($D66*$J$69))&lt;0,0,(($C66*BM$15)-($D66*$J$69)))+(($B$11-$C66)*BM$15)))*BM$16))-((($C66*BM$15)-($D66*$J$70))*BM$42)</f>
        <v>#VALUE!</v>
      </c>
      <c r="BN66" t="e">
        <f>(BM66-(((BN$13)-(IF((($C66*BN$15)-($D66*$J$69))&lt;0,0,(($C66*BN$15)-($D66*$J$69)))+(($B$11-$C66)*BN$15)))*BN$16))-((($C66*BN$15)-($D66*$J$70))*BN$42)</f>
        <v>#VALUE!</v>
      </c>
      <c r="BO66" t="e">
        <f>(BN66-(((BO$13)-(IF((($C66*BO$15)-($D66*$J$69))&lt;0,0,(($C66*BO$15)-($D66*$J$69)))+(($B$11-$C66)*BO$15)))*BO$16))-((($C66*BO$15)-($D66*$J$70))*BO$42)</f>
        <v>#VALUE!</v>
      </c>
      <c r="BP66" t="e">
        <f>(BO66-(((BP$13)-(IF((($C66*BP$15)-($D66*$J$69))&lt;0,0,(($C66*BP$15)-($D66*$J$69)))+(($B$11-$C66)*BP$15)))*BP$16))-((($C66*BP$15)-($D66*$J$70))*BP$42)</f>
        <v>#VALUE!</v>
      </c>
    </row>
    <row r="69" spans="1:68" x14ac:dyDescent="0.25">
      <c r="A69" t="s">
        <v>76</v>
      </c>
      <c r="F69" s="1">
        <f>Données!D53</f>
        <v>1000</v>
      </c>
      <c r="H69" t="s">
        <v>75</v>
      </c>
      <c r="J69" s="1">
        <f>Données!H53</f>
        <v>0.65</v>
      </c>
    </row>
    <row r="70" spans="1:68" x14ac:dyDescent="0.25">
      <c r="A70" t="s">
        <v>74</v>
      </c>
      <c r="F70" s="1">
        <f>Données!D54</f>
        <v>5000</v>
      </c>
      <c r="H70" t="s">
        <v>73</v>
      </c>
      <c r="J70" s="1">
        <f>Données!H54</f>
        <v>0.35</v>
      </c>
    </row>
    <row r="72" spans="1:68" x14ac:dyDescent="0.25">
      <c r="A72" s="5"/>
      <c r="B72" s="5"/>
      <c r="C72" s="5"/>
      <c r="D72" s="5"/>
      <c r="E72" s="5"/>
      <c r="F72" s="5"/>
      <c r="G72" s="5"/>
      <c r="H72" s="5"/>
      <c r="I72" s="5"/>
      <c r="J72" s="5"/>
      <c r="K72" s="5"/>
      <c r="L72" s="5"/>
      <c r="M72" s="5"/>
      <c r="N72" s="5"/>
      <c r="O72" s="5"/>
      <c r="P72" s="5"/>
      <c r="Q72" s="5"/>
      <c r="R72" s="5"/>
      <c r="S72" s="5"/>
      <c r="T72" s="5"/>
      <c r="U72" s="5"/>
      <c r="V72" s="5"/>
      <c r="W72" s="5"/>
      <c r="X72" s="5"/>
      <c r="Y72" s="5"/>
      <c r="Z72" s="5"/>
      <c r="AA72" s="5"/>
      <c r="AB72" s="5"/>
      <c r="AC72" s="5"/>
      <c r="AD72" s="5"/>
      <c r="AE72" s="5"/>
      <c r="AF72" s="5"/>
      <c r="AG72" s="5"/>
      <c r="AH72" s="5"/>
      <c r="AI72" s="5"/>
      <c r="AJ72" s="5"/>
      <c r="AK72" s="5"/>
      <c r="AL72" s="5"/>
      <c r="AM72" s="5"/>
      <c r="AN72" s="5"/>
      <c r="AO72" s="5"/>
      <c r="AP72" s="5"/>
      <c r="AQ72" s="5"/>
      <c r="AR72" s="5"/>
      <c r="AS72" s="5"/>
      <c r="AT72" s="5"/>
      <c r="AU72" s="5"/>
      <c r="AV72" s="5"/>
      <c r="AW72" s="5"/>
      <c r="AX72" s="5"/>
      <c r="AY72" s="5"/>
      <c r="AZ72" s="5"/>
      <c r="BA72" s="5"/>
      <c r="BB72" s="5"/>
      <c r="BC72" s="5"/>
      <c r="BD72" s="5"/>
      <c r="BE72" s="5"/>
      <c r="BF72" s="5"/>
      <c r="BG72" s="5"/>
      <c r="BH72" s="5"/>
      <c r="BI72" s="5"/>
      <c r="BJ72" s="5"/>
      <c r="BK72" s="5"/>
      <c r="BL72" s="5"/>
      <c r="BM72" s="5"/>
      <c r="BN72" s="5"/>
      <c r="BO72" s="5"/>
      <c r="BP72" s="5"/>
    </row>
    <row r="73" spans="1:68" ht="21" x14ac:dyDescent="0.35">
      <c r="A73" s="73" t="s">
        <v>72</v>
      </c>
      <c r="B73" s="73"/>
      <c r="C73" s="73"/>
      <c r="D73" s="73"/>
      <c r="E73" s="73"/>
      <c r="F73" s="73"/>
      <c r="G73" s="73"/>
      <c r="H73" s="73"/>
      <c r="I73" s="73"/>
      <c r="J73" s="73"/>
      <c r="K73" s="73"/>
      <c r="L73" s="73"/>
      <c r="M73" s="73"/>
      <c r="N73" s="73"/>
      <c r="O73" s="73"/>
      <c r="P73" s="73"/>
      <c r="Q73" s="73"/>
      <c r="R73" s="73"/>
      <c r="S73" s="73"/>
      <c r="T73" s="73"/>
      <c r="U73" s="73"/>
      <c r="V73" s="73"/>
    </row>
    <row r="74" spans="1:68" x14ac:dyDescent="0.25">
      <c r="A74" t="s">
        <v>71</v>
      </c>
      <c r="B74" t="s">
        <v>69</v>
      </c>
      <c r="C74" t="s">
        <v>68</v>
      </c>
      <c r="D74" t="s">
        <v>67</v>
      </c>
      <c r="E74" t="s">
        <v>66</v>
      </c>
      <c r="F74" t="s">
        <v>65</v>
      </c>
      <c r="G74" t="s">
        <v>64</v>
      </c>
      <c r="H74" t="s">
        <v>63</v>
      </c>
      <c r="I74" t="s">
        <v>62</v>
      </c>
      <c r="J74" t="s">
        <v>61</v>
      </c>
      <c r="K74" t="s">
        <v>60</v>
      </c>
      <c r="L74" t="s">
        <v>59</v>
      </c>
      <c r="M74" t="s">
        <v>58</v>
      </c>
      <c r="N74" t="s">
        <v>57</v>
      </c>
      <c r="O74" t="s">
        <v>56</v>
      </c>
      <c r="P74" t="s">
        <v>55</v>
      </c>
      <c r="Q74" t="s">
        <v>54</v>
      </c>
      <c r="R74" t="s">
        <v>53</v>
      </c>
      <c r="S74" t="s">
        <v>52</v>
      </c>
      <c r="T74" t="s">
        <v>51</v>
      </c>
      <c r="U74" t="s">
        <v>50</v>
      </c>
      <c r="V74" t="s">
        <v>49</v>
      </c>
      <c r="W74" t="s">
        <v>48</v>
      </c>
      <c r="X74" t="s">
        <v>47</v>
      </c>
      <c r="Y74" t="s">
        <v>46</v>
      </c>
      <c r="Z74" t="s">
        <v>45</v>
      </c>
      <c r="AA74" t="s">
        <v>44</v>
      </c>
      <c r="AB74" t="s">
        <v>43</v>
      </c>
      <c r="AC74" t="s">
        <v>42</v>
      </c>
      <c r="AD74" t="s">
        <v>41</v>
      </c>
      <c r="AE74" t="s">
        <v>40</v>
      </c>
      <c r="AF74" t="s">
        <v>39</v>
      </c>
      <c r="AG74" t="s">
        <v>38</v>
      </c>
      <c r="AH74" t="s">
        <v>37</v>
      </c>
      <c r="AI74" t="s">
        <v>36</v>
      </c>
      <c r="AJ74" t="s">
        <v>35</v>
      </c>
      <c r="AK74" t="s">
        <v>34</v>
      </c>
      <c r="AL74" t="s">
        <v>33</v>
      </c>
      <c r="AM74" t="s">
        <v>32</v>
      </c>
      <c r="AN74" t="s">
        <v>31</v>
      </c>
      <c r="AO74" t="s">
        <v>30</v>
      </c>
      <c r="AP74" t="s">
        <v>29</v>
      </c>
      <c r="AQ74" t="s">
        <v>28</v>
      </c>
      <c r="AR74" t="s">
        <v>27</v>
      </c>
      <c r="AS74" t="s">
        <v>26</v>
      </c>
      <c r="AT74" t="s">
        <v>25</v>
      </c>
      <c r="AU74" t="s">
        <v>24</v>
      </c>
      <c r="AV74" t="s">
        <v>23</v>
      </c>
      <c r="AW74" t="s">
        <v>22</v>
      </c>
      <c r="AX74" t="s">
        <v>21</v>
      </c>
      <c r="AY74" t="s">
        <v>20</v>
      </c>
      <c r="AZ74" t="s">
        <v>19</v>
      </c>
      <c r="BA74" t="s">
        <v>18</v>
      </c>
      <c r="BB74" t="s">
        <v>17</v>
      </c>
      <c r="BC74" t="s">
        <v>16</v>
      </c>
      <c r="BD74" t="s">
        <v>15</v>
      </c>
      <c r="BE74" t="s">
        <v>14</v>
      </c>
      <c r="BF74" t="s">
        <v>13</v>
      </c>
      <c r="BG74" t="s">
        <v>12</v>
      </c>
      <c r="BH74" t="s">
        <v>11</v>
      </c>
      <c r="BI74" t="s">
        <v>10</v>
      </c>
      <c r="BJ74" t="s">
        <v>9</v>
      </c>
      <c r="BK74" t="s">
        <v>8</v>
      </c>
      <c r="BL74" t="s">
        <v>7</v>
      </c>
      <c r="BM74" t="s">
        <v>6</v>
      </c>
      <c r="BN74" t="s">
        <v>5</v>
      </c>
      <c r="BO74" t="s">
        <v>4</v>
      </c>
      <c r="BP74" t="s">
        <v>3</v>
      </c>
    </row>
    <row r="75" spans="1:68" x14ac:dyDescent="0.25">
      <c r="A75" t="str">
        <f>IF(Tableau2810[[#Headers],[Techno Eolien]]=Données!B11,Données!C11,X)</f>
        <v>Arbre à vent</v>
      </c>
      <c r="B75" s="1">
        <f>INDEX(IF(Tableau28[[#Headers],[Techno Eolien]]=Données!B11,Tableau8[Coûts unitaires],),MATCH(Données!C11,Tableau8[Nom de la techno],0))</f>
        <v>29500</v>
      </c>
      <c r="C75" s="1">
        <f>INDEX(IF(Tableau28[[#Headers],[Techno Eolien]]=Données!B11,Tableau8[Jours / an],),MATCH(Données!C11,Tableau8[Nom de la techno],0))</f>
        <v>280</v>
      </c>
      <c r="D75" s="1">
        <f>INDEX(IF(Tableau28[[#Headers],[Techno Eolien]]=Données!B11,Tableau8[Production],),MATCH(Données!C11,Tableau8[Nom de la techno],0))</f>
        <v>1320</v>
      </c>
      <c r="E75">
        <f>Tableau13[[#This Row],[Cout unitaire]]+$F$94</f>
        <v>39500</v>
      </c>
      <c r="F75" s="2">
        <f>(E75-(((F$13)-(IF((($C75*F$15)-($D75*1))&lt;0,0,(($C75*F$15)-($D75*1)))+(($B$11-$C75)*F$15)))*F$16))-$F$92</f>
        <v>39045.919999999998</v>
      </c>
      <c r="G75" s="2">
        <f>(F75-(((G$13)-(IF((($C75*G$15)-($D75*1))&lt;0,0,(($C75*G$15)-($D75*1)))+(($B$11-$C75)*G$15)))*G$16))-$F$92</f>
        <v>38584.236799999999</v>
      </c>
      <c r="H75" s="2">
        <f>(G75-(((H$13)-(IF((($C75*H$15)-($D75*1))&lt;0,0,(($C75*H$15)-($D75*1)))+(($B$11-$C75)*H$15)))*H$16))-$F$92</f>
        <v>38114.646271999998</v>
      </c>
      <c r="I75" s="2">
        <f>(H75-(((I$13)-(IF((($C75*I$15)-($D75*1))&lt;0,0,(($C75*I$15)-($D75*1)))+(($B$11-$C75)*I$15)))*I$16))-$F$92</f>
        <v>37636.832122879998</v>
      </c>
      <c r="J75" s="2">
        <f>(I75-(((J$13)-(IF((($C75*J$15)-($D75*1))&lt;0,0,(($C75*J$15)-($D75*1)))+(($B$11-$C75)*J$15)))*J$16))-$F$92</f>
        <v>37150.4654077952</v>
      </c>
      <c r="K75" s="2">
        <f>(J75-(((K$13)-(IF((($C75*K$15)-($D75*1))&lt;0,0,(($C75*K$15)-($D75*1)))+(($B$11-$C75)*K$15)))*K$16))-$F$92</f>
        <v>36655.204024107006</v>
      </c>
      <c r="L75" s="2">
        <f>(K75-(((L$13)-(IF((($C75*L$15)-($D75*1))&lt;0,0,(($C75*L$15)-($D75*1)))+(($B$11-$C75)*L$15)))*L$16))-$F$92</f>
        <v>36150.69218507129</v>
      </c>
      <c r="M75" s="2">
        <f>(L75-(((M$13)-(IF((($C75*M$15)-($D75*1))&lt;0,0,(($C75*M$15)-($D75*1)))+(($B$11-$C75)*M$15)))*M$16))-$F$92</f>
        <v>35636.559872474143</v>
      </c>
      <c r="N75" s="2">
        <f>(M75-(((N$13)-(IF((($C75*N$15)-($D75*1))&lt;0,0,(($C75*N$15)-($D75*1)))+(($B$11-$C75)*N$15)))*N$16))-$F$92</f>
        <v>35112.422267373106</v>
      </c>
      <c r="O75" s="2">
        <f>(N75-(((O$13)-(IF((($C75*O$15)-($D75*1))&lt;0,0,(($C75*O$15)-($D75*1)))+(($B$11-$C75)*O$15)))*O$16))-$F$92</f>
        <v>34577.879158068026</v>
      </c>
      <c r="P75" s="2">
        <f>(O75-(((P$13)-(IF((($C75*P$15)-($D75*1))&lt;0,0,(($C75*P$15)-($D75*1)))+(($B$11-$C75)*P$15)))*P$16))-$F$92</f>
        <v>34032.514324390744</v>
      </c>
      <c r="Q75" s="2">
        <f>(P75-(((Q$13)-(IF((($C75*Q$15)-($D75*1))&lt;0,0,(($C75*Q$15)-($D75*1)))+(($B$11-$C75)*Q$15)))*Q$16))-$F$92</f>
        <v>33475.894897366372</v>
      </c>
      <c r="R75" s="2">
        <f>(Q75-(((R$13)-(IF((($C75*R$15)-($D75*1))&lt;0,0,(($C75*R$15)-($D75*1)))+(($B$11-$C75)*R$15)))*R$16))-$F$92</f>
        <v>32907.570693261026</v>
      </c>
      <c r="S75" s="2">
        <f>(R75-(((S$13)-(IF((($C75*S$15)-($D75*1))&lt;0,0,(($C75*S$15)-($D75*1)))+(($B$11-$C75)*S$15)))*S$16))-$F$92</f>
        <v>32327.073520991467</v>
      </c>
      <c r="T75" s="2">
        <f>(S75-(((T$13)-(IF((($C75*T$15)-($D75*1))&lt;0,0,(($C75*T$15)-($D75*1)))+(($B$11-$C75)*T$15)))*T$16))-$F$92</f>
        <v>31733.916461831126</v>
      </c>
      <c r="U75" s="2">
        <f>(T75-(((U$13)-(IF((($C75*U$15)-($D75*1))&lt;0,0,(($C75*U$15)-($D75*1)))+(($B$11-$C75)*U$15)))*U$16))-$F$92</f>
        <v>31127.593120304373</v>
      </c>
      <c r="V75" s="2">
        <f>(U75-(((V$13)-(IF((($C75*V$15)-($D75*1))&lt;0,0,(($C75*V$15)-($D75*1)))+(($B$11-$C75)*V$15)))*V$16))-$F$92</f>
        <v>30507.57684511655</v>
      </c>
      <c r="W75" s="2">
        <f>(V75-(((W$13)-(IF((($C75*W$15)-($D75*1))&lt;0,0,(($C75*W$15)-($D75*1)))+(($B$11-$C75)*W$15)))*W$16))-$F$92</f>
        <v>29873.31991892121</v>
      </c>
      <c r="X75" s="2">
        <f>(W75-(((X$13)-(IF((($C75*X$15)-($D75*1))&lt;0,0,(($C75*X$15)-($D75*1)))+(($B$11-$C75)*X$15)))*X$16))-$F$92</f>
        <v>29224.25271567806</v>
      </c>
      <c r="Y75" s="2">
        <f>(X75-(((Y$13)-(IF((($C75*Y$15)-($D75*1))&lt;0,0,(($C75*Y$15)-($D75*1)))+(($B$11-$C75)*Y$15)))*Y$16))-$F$92</f>
        <v>28559.782824305181</v>
      </c>
      <c r="Z75" s="2">
        <f>(Y75-(((Z$13)-(IF((($C75*Z$15)-($D75*1))&lt;0,0,(($C75*Z$15)-($D75*1)))+(($B$11-$C75)*Z$15)))*Z$16))-$F$92</f>
        <v>27879.294137277389</v>
      </c>
      <c r="AA75" s="2">
        <f>(Z75-(((AA$13)-(IF((($C75*AA$15)-($D75*1))&lt;0,0,(($C75*AA$15)-($D75*1)))+(($B$11-$C75)*AA$15)))*AA$16))-$F$92</f>
        <v>27182.145902768487</v>
      </c>
      <c r="AB75" s="2">
        <f>(AA75-(((AB$13)-(IF((($C75*AB$15)-($D75*1))&lt;0,0,(($C75*AB$15)-($D75*1)))+(($B$11-$C75)*AB$15)))*AB$16))-$F$92</f>
        <v>26467.671738879228</v>
      </c>
      <c r="AC75" s="2">
        <f>(AB75-(((AC$13)-(IF((($C75*AC$15)-($D75*1))&lt;0,0,(($C75*AC$15)-($D75*1)))+(($B$11-$C75)*AC$15)))*AC$16))-$F$92</f>
        <v>25735.178608434395</v>
      </c>
      <c r="AD75" s="2">
        <f>(AC75-(((AD$13)-(IF((($C75*AD$15)-($D75*1))&lt;0,0,(($C75*AD$15)-($D75*1)))+(($B$11-$C75)*AD$15)))*AD$16))-$F$92</f>
        <v>24983.945752771771</v>
      </c>
      <c r="AE75" s="2">
        <f>(AD75-(((AE$13)-(IF((($C75*AE$15)-($D75*1))&lt;0,0,(($C75*AE$15)-($D75*1)))+(($B$11-$C75)*AE$15)))*AE$16))-$F$92</f>
        <v>24213.223582882641</v>
      </c>
      <c r="AF75" s="2">
        <f>(AE75-(((AF$13)-(IF((($C75*AF$15)-($D75*1))&lt;0,0,(($C75*AF$15)-($D75*1)))+(($B$11-$C75)*AF$15)))*AF$16))-$F$92</f>
        <v>23422.232526197946</v>
      </c>
      <c r="AG75" s="2">
        <f>(AF75-(((AG$13)-(IF((($C75*AG$15)-($D75*1))&lt;0,0,(($C75*AG$15)-($D75*1)))+(($B$11-$C75)*AG$15)))*AG$16))-$F$92</f>
        <v>22610.161827245862</v>
      </c>
      <c r="AH75" s="2">
        <f>(AG75-(((AH$13)-(IF((($C75*AH$15)-($D75*1))&lt;0,0,(($C75*AH$15)-($D75*1)))+(($B$11-$C75)*AH$15)))*AH$16))-$F$92</f>
        <v>21776.168300335696</v>
      </c>
      <c r="AI75" s="2">
        <f>(AH75-(((AI$13)-(IF((($C75*AI$15)-($D75*1))&lt;0,0,(($C75*AI$15)-($D75*1)))+(($B$11-$C75)*AI$15)))*AI$16))-$F$92</f>
        <v>20919.375032349126</v>
      </c>
      <c r="AJ75" s="2">
        <f>(AI75-(((AJ$13)-(IF((($C75*AJ$15)-($D75*1))&lt;0,0,(($C75*AJ$15)-($D75*1)))+(($B$11-$C75)*AJ$15)))*AJ$16))-$F$92</f>
        <v>20038.870033643092</v>
      </c>
      <c r="AK75" s="2">
        <f>(AJ75-(((AK$13)-(IF((($C75*AK$15)-($D75*1))&lt;0,0,(($C75*AK$15)-($D75*1)))+(($B$11-$C75)*AK$15)))*AK$16))-$F$92</f>
        <v>19133.704834988814</v>
      </c>
      <c r="AL75" s="2">
        <f>(AK75-(((AL$13)-(IF((($C75*AL$15)-($D75*1))&lt;0,0,(($C75*AL$15)-($D75*1)))+(($B$11-$C75)*AL$15)))*AL$16))-$F$92</f>
        <v>18202.893028388367</v>
      </c>
      <c r="AM75" s="2">
        <f>(AL75-(((AM$13)-(IF((($C75*AM$15)-($D75*1))&lt;0,0,(($C75*AM$15)-($D75*1)))+(($B$11-$C75)*AM$15)))*AM$16))-$F$92</f>
        <v>17245.408749523904</v>
      </c>
      <c r="AN75" s="2">
        <f>(AM75-(((AN$13)-(IF((($C75*AN$15)-($D75*1))&lt;0,0,(($C75*AN$15)-($D75*1)))+(($B$11-$C75)*AN$15)))*AN$16))-$F$92</f>
        <v>16260.185099504859</v>
      </c>
      <c r="AO75" s="2">
        <f>(AN75-(((AO$13)-(IF((($C75*AO$15)-($D75*1))&lt;0,0,(($C75*AO$15)-($D75*1)))+(($B$11-$C75)*AO$15)))*AO$16))-$F$92</f>
        <v>15246.112503485054</v>
      </c>
      <c r="AP75" s="2">
        <f>(AO75-(((AP$13)-(IF((($C75*AP$15)-($D75*1))&lt;0,0,(($C75*AP$15)-($D75*1)))+(($B$11-$C75)*AP$15)))*AP$16))-$F$92</f>
        <v>14202.037003624457</v>
      </c>
      <c r="AQ75" s="2">
        <f>(AP75-(((AQ$13)-(IF((($C75*AQ$15)-($D75*1))&lt;0,0,(($C75*AQ$15)-($D75*1)))+(($B$11-$C75)*AQ$15)))*AQ$16))-$F$92</f>
        <v>13126.758483769436</v>
      </c>
      <c r="AR75" s="2">
        <f>(AQ75-(((AR$13)-(IF((($C75*AR$15)-($D75*1))&lt;0,0,(($C75*AR$15)-($D75*1)))+(($B$11-$C75)*AR$15)))*AR$16))-$F$92</f>
        <v>12019.028823120214</v>
      </c>
      <c r="AS75" s="2">
        <f>(AR75-(((AS$13)-(IF((($C75*AS$15)-($D75*1))&lt;0,0,(($C75*AS$15)-($D75*1)))+(($B$11-$C75)*AS$15)))*AS$16))-$F$92</f>
        <v>10877.549976045022</v>
      </c>
      <c r="AT75" s="2">
        <f>(AS75-(((AT$13)-(IF((($C75*AT$15)-($D75*1))&lt;0,0,(($C75*AT$15)-($D75*1)))+(($B$11-$C75)*AT$15)))*AT$16))-$F$92</f>
        <v>9700.9719750868226</v>
      </c>
      <c r="AU75" s="2">
        <f>(AT75-(((AU$13)-(IF((($C75*AU$15)-($D75*1))&lt;0,0,(($C75*AU$15)-($D75*1)))+(($B$11-$C75)*AU$15)))*AU$16))-$F$92</f>
        <v>8487.8908540902958</v>
      </c>
      <c r="AV75" s="2">
        <f>(AU75-(((AV$13)-(IF((($C75*AV$15)-($D75*1))&lt;0,0,(($C75*AV$15)-($D75*1)))+(($B$11-$C75)*AV$15)))*AV$16))-$F$92</f>
        <v>7236.8464882539083</v>
      </c>
      <c r="AW75" s="2">
        <f>(AV75-(((AW$13)-(IF((($C75*AW$15)-($D75*1))&lt;0,0,(($C75*AW$15)-($D75*1)))+(($B$11-$C75)*AW$15)))*AW$16))-$F$92</f>
        <v>5946.3203477840652</v>
      </c>
      <c r="AX75" s="2">
        <f>(AW75-(((AX$13)-(IF((($C75*AX$15)-($D75*1))&lt;0,0,(($C75*AX$15)-($D75*1)))+(($B$11-$C75)*AX$15)))*AX$16))-$F$92</f>
        <v>4614.733161695428</v>
      </c>
      <c r="AY75" s="2">
        <f>(AX75-(((AY$13)-(IF((($C75*AY$15)-($D75*1))&lt;0,0,(($C75*AY$15)-($D75*1)))+(($B$11-$C75)*AY$15)))*AY$16))-$F$92</f>
        <v>3240.4424881632458</v>
      </c>
      <c r="AZ75" s="2">
        <f>(AY75-(((AZ$13)-(IF((($C75*AZ$15)-($D75*1))&lt;0,0,(($C75*AZ$15)-($D75*1)))+(($B$11-$C75)*AZ$15)))*AZ$16))-$F$92</f>
        <v>1821.7401876897761</v>
      </c>
      <c r="BA75" s="2">
        <f>(AZ75-(((BA$13)-(IF((($C75*BA$15)-($D75*1))&lt;0,0,(($C75*BA$15)-($D75*1)))+(($B$11-$C75)*BA$15)))*BA$16))-$F$92</f>
        <v>356.84979519736771</v>
      </c>
      <c r="BB75" s="2">
        <f>(BA75-(((BB$13)-(IF((($C75*BB$15)-($D75*1))&lt;0,0,(($C75*BB$15)-($D75*1)))+(($B$11-$C75)*BB$15)))*BB$16))-$F$92</f>
        <v>-1156.0762129947373</v>
      </c>
      <c r="BC75" s="2">
        <f>(BB75-(((BC$13)-(IF((($C75*BC$15)-($D75*1))&lt;0,0,(($C75*BC$15)-($D75*1)))+(($B$11-$C75)*BC$15)))*BC$16))-$F$92</f>
        <v>-2718.9592615145266</v>
      </c>
      <c r="BD75" s="2">
        <f>(BC75-(((BD$13)-(IF((($C75*BD$15)-($D75*1))&lt;0,0,(($C75*BD$15)-($D75*1)))+(($B$11-$C75)*BD$15)))*BD$16))-$F$92</f>
        <v>-4333.7976319751033</v>
      </c>
      <c r="BE75" s="2">
        <f>(BD75-(((BE$13)-(IF((($C75*BE$15)-($D75*1))&lt;0,0,(($C75*BE$15)-($D75*1)))+(($B$11-$C75)*BE$15)))*BE$16))-$F$92</f>
        <v>-6002.6695372541108</v>
      </c>
      <c r="BF75" s="2">
        <f>(BE75-(((BF$13)-(IF((($C75*BF$15)-($D75*1))&lt;0,0,(($C75*BF$15)-($D75*1)))+(($B$11-$C75)*BF$15)))*BF$16))-$F$92</f>
        <v>-7727.7363187442788</v>
      </c>
      <c r="BG75" s="2">
        <f>(BF75-(((BG$13)-(IF((($C75*BG$15)-($D75*1))&lt;0,0,(($C75*BG$15)-($D75*1)))+(($B$11-$C75)*BG$15)))*BG$16))-$F$92</f>
        <v>-9511.2457714940538</v>
      </c>
      <c r="BH75" s="2">
        <f>(BG75-(((BH$13)-(IF((($C75*BH$15)-($D75*1))&lt;0,0,(($C75*BH$15)-($D75*1)))+(($B$11-$C75)*BH$15)))*BH$16))-$F$92</f>
        <v>-11355.535602353815</v>
      </c>
      <c r="BI75" s="2">
        <f>(BH75-(((BI$13)-(IF((($C75*BI$15)-($D75*1))&lt;0,0,(($C75*BI$15)-($D75*1)))+(($B$11-$C75)*BI$15)))*BI$16))-$F$92</f>
        <v>-13263.037026447968</v>
      </c>
      <c r="BJ75" s="2">
        <f>(BI75-(((BJ$13)-(IF((($C75*BJ$15)-($D75*1))&lt;0,0,(($C75*BJ$15)-($D75*1)))+(($B$11-$C75)*BJ$15)))*BJ$16))-$F$92</f>
        <v>-15236.278507505891</v>
      </c>
      <c r="BK75" s="2">
        <f>(BJ75-(((BK$13)-(IF((($C75*BK$15)-($D75*1))&lt;0,0,(($C75*BK$15)-($D75*1)))+(($B$11-$C75)*BK$15)))*BK$16))-$F$92</f>
        <v>-17277.889647806122</v>
      </c>
      <c r="BL75" s="2">
        <f>(BK75-(((BL$13)-(IF((($C75*BL$15)-($D75*1))&lt;0,0,(($C75*BL$15)-($D75*1)))+(($B$11-$C75)*BL$15)))*BL$16))-$F$92</f>
        <v>-19390.605233718365</v>
      </c>
      <c r="BM75" s="2">
        <f>(BL75-(((BM$13)-(IF((($C75*BM$15)-($D75*1))&lt;0,0,(($C75*BM$15)-($D75*1)))+(($B$11-$C75)*BM$15)))*BM$16))-$F$92</f>
        <v>-21577.269443067093</v>
      </c>
      <c r="BN75" s="2">
        <f>(BM75-(((BN$13)-(IF((($C75*BN$15)-($D75*1))&lt;0,0,(($C75*BN$15)-($D75*1)))+(($B$11-$C75)*BN$15)))*BN$16))-$F$92</f>
        <v>-23840.840220789774</v>
      </c>
      <c r="BO75" s="2">
        <f>(BN75-(((BO$13)-(IF((($C75*BO$15)-($D75*1))&lt;0,0,(($C75*BO$15)-($D75*1)))+(($B$11-$C75)*BO$15)))*BO$16))-$F$92</f>
        <v>-26184.393829621364</v>
      </c>
      <c r="BP75" s="2">
        <f>(BO75-(((BP$13)-(IF((($C75*BP$15)-($D75*1))&lt;0,0,(($C75*BP$15)-($D75*1)))+(($B$11-$C75)*BP$15)))*BP$16))-$F$92</f>
        <v>-28611.129582806218</v>
      </c>
    </row>
    <row r="76" spans="1:68" x14ac:dyDescent="0.25">
      <c r="A76" t="e">
        <f>IF(Tableau2810[[#Headers],[Techno Eolien]]=Données!B12,Données!C12,X)</f>
        <v>#NAME?</v>
      </c>
      <c r="B76" s="1">
        <f>INDEX(IF(Tableau28[[#Headers],[Techno Eolien]]=Données!B14,Tableau8[Coûts unitaires],),MATCH(Données!C14,Tableau8[Nom de la techno],0))</f>
        <v>4000</v>
      </c>
      <c r="C76" s="1">
        <f>INDEX(IF(Tableau28[[#Headers],[Techno Eolien]]=Données!B14,Tableau8[Jours / an],),MATCH(Données!C14,Tableau8[Nom de la techno],0))</f>
        <v>300</v>
      </c>
      <c r="D76" s="1">
        <f>INDEX(IF(Tableau28[[#Headers],[Techno Eolien]]=Données!B14,Tableau8[Production],),MATCH(Données!C14,Tableau8[Nom de la techno],0))</f>
        <v>300</v>
      </c>
      <c r="E76">
        <f>Tableau13[[#This Row],[Cout unitaire]]+$F$94</f>
        <v>14000</v>
      </c>
      <c r="F76" s="2">
        <f>(E76-(((F$13)-(IF((($C76*F$15)-($D76*1))&lt;0,0,(($C76*F$15)-($D76*1)))+(($B$11-$C76)*F$15)))*F$16))-$F$92</f>
        <v>13692.8</v>
      </c>
      <c r="G76" s="2">
        <f>(F76-(((G$13)-(IF((($C76*G$15)-($D76*1))&lt;0,0,(($C76*G$15)-($D76*1)))+(($B$11-$C76)*G$15)))*G$16))-$F$92</f>
        <v>13383.871999999999</v>
      </c>
      <c r="H76" s="2">
        <f>(G76-(((H$13)-(IF((($C76*H$15)-($D76*1))&lt;0,0,(($C76*H$15)-($D76*1)))+(($B$11-$C76)*H$15)))*H$16))-$F$92</f>
        <v>13073.146879999998</v>
      </c>
      <c r="I76" s="2">
        <f>(H76-(((I$13)-(IF((($C76*I$15)-($D76*1))&lt;0,0,(($C76*I$15)-($D76*1)))+(($B$11-$C76)*I$15)))*I$16))-$F$92</f>
        <v>12760.552755199999</v>
      </c>
      <c r="J76" s="2">
        <f>(I76-(((J$13)-(IF((($C76*J$15)-($D76*1))&lt;0,0,(($C76*J$15)-($D76*1)))+(($B$11-$C76)*J$15)))*J$16))-$F$92</f>
        <v>12446.014865407999</v>
      </c>
      <c r="K76" s="2">
        <f>(J76-(((K$13)-(IF((($C76*K$15)-($D76*1))&lt;0,0,(($C76*K$15)-($D76*1)))+(($B$11-$C76)*K$15)))*K$16))-$F$92</f>
        <v>12129.455460024319</v>
      </c>
      <c r="L76" s="2">
        <f>(K76-(((L$13)-(IF((($C76*L$15)-($D76*1))&lt;0,0,(($C76*L$15)-($D76*1)))+(($B$11-$C76)*L$15)))*L$16))-$F$92</f>
        <v>11810.793678425292</v>
      </c>
      <c r="M76" s="2">
        <f>(L76-(((M$13)-(IF((($C76*M$15)-($D76*1))&lt;0,0,(($C76*M$15)-($D76*1)))+(($B$11-$C76)*M$15)))*M$16))-$F$92</f>
        <v>11489.945425562304</v>
      </c>
      <c r="N76" s="2">
        <f>(M76-(((N$13)-(IF((($C76*N$15)-($D76*1))&lt;0,0,(($C76*N$15)-($D76*1)))+(($B$11-$C76)*N$15)))*N$16))-$F$92</f>
        <v>11166.823242584796</v>
      </c>
      <c r="O76" s="2">
        <f>(N76-(((O$13)-(IF((($C76*O$15)-($D76*1))&lt;0,0,(($C76*O$15)-($D76*1)))+(($B$11-$C76)*O$15)))*O$16))-$F$92</f>
        <v>10841.336172288189</v>
      </c>
      <c r="P76" s="2">
        <f>(O76-(((P$13)-(IF((($C76*P$15)-($D76*1))&lt;0,0,(($C76*P$15)-($D76*1)))+(($B$11-$C76)*P$15)))*P$16))-$F$92</f>
        <v>10513.389619179718</v>
      </c>
      <c r="Q76" s="2">
        <f>(P76-(((Q$13)-(IF((($C76*Q$15)-($D76*1))&lt;0,0,(($C76*Q$15)-($D76*1)))+(($B$11-$C76)*Q$15)))*Q$16))-$F$92</f>
        <v>10182.885203946906</v>
      </c>
      <c r="R76" s="2">
        <f>(Q76-(((R$13)-(IF((($C76*R$15)-($D76*1))&lt;0,0,(($C76*R$15)-($D76*1)))+(($B$11-$C76)*R$15)))*R$16))-$F$92</f>
        <v>9849.720612104782</v>
      </c>
      <c r="S76" s="2">
        <f>(R76-(((S$13)-(IF((($C76*S$15)-($D76*1))&lt;0,0,(($C76*S$15)-($D76*1)))+(($B$11-$C76)*S$15)))*S$16))-$F$92</f>
        <v>9513.7894365889733</v>
      </c>
      <c r="T76" s="2">
        <f>(S76-(((T$13)-(IF((($C76*T$15)-($D76*1))&lt;0,0,(($C76*T$15)-($D76*1)))+(($B$11-$C76)*T$15)))*T$16))-$F$92</f>
        <v>9174.9810140525315</v>
      </c>
      <c r="U76" s="2">
        <f>(T76-(((U$13)-(IF((($C76*U$15)-($D76*1))&lt;0,0,(($C76*U$15)-($D76*1)))+(($B$11-$C76)*U$15)))*U$16))-$F$92</f>
        <v>8833.1802546146337</v>
      </c>
      <c r="V76" s="2">
        <f>(U76-(((V$13)-(IF((($C76*V$15)-($D76*1))&lt;0,0,(($C76*V$15)-($D76*1)))+(($B$11-$C76)*V$15)))*V$16))-$F$92</f>
        <v>8488.2674647992189</v>
      </c>
      <c r="W76" s="2">
        <f>(V76-(((W$13)-(IF((($C76*W$15)-($D76*1))&lt;0,0,(($C76*W$15)-($D76*1)))+(($B$11-$C76)*W$15)))*W$16))-$F$92</f>
        <v>8140.1181633911874</v>
      </c>
      <c r="X76" s="2">
        <f>(W76-(((X$13)-(IF((($C76*X$15)-($D76*1))&lt;0,0,(($C76*X$15)-($D76*1)))+(($B$11-$C76)*X$15)))*X$16))-$F$92</f>
        <v>7788.6028899268349</v>
      </c>
      <c r="Y76" s="2">
        <f>(X76-(((Y$13)-(IF((($C76*Y$15)-($D76*1))&lt;0,0,(($C76*Y$15)-($D76*1)))+(($B$11-$C76)*Y$15)))*Y$16))-$F$92</f>
        <v>7433.5870055239084</v>
      </c>
      <c r="Z76" s="2">
        <f>(Y76-(((Z$13)-(IF((($C76*Z$15)-($D76*1))&lt;0,0,(($C76*Z$15)-($D76*1)))+(($B$11-$C76)*Z$15)))*Z$16))-$F$92</f>
        <v>7074.9304857448642</v>
      </c>
      <c r="AA76" s="2">
        <f>(Z76-(((AA$13)-(IF((($C76*AA$15)-($D76*1))&lt;0,0,(($C76*AA$15)-($D76*1)))+(($B$11-$C76)*AA$15)))*AA$16))-$F$92</f>
        <v>6712.4877051746589</v>
      </c>
      <c r="AB76" s="2">
        <f>(AA76-(((AB$13)-(IF((($C76*AB$15)-($D76*1))&lt;0,0,(($C76*AB$15)-($D76*1)))+(($B$11-$C76)*AB$15)))*AB$16))-$F$92</f>
        <v>6346.1072133816451</v>
      </c>
      <c r="AC76" s="2">
        <f>(AB76-(((AC$13)-(IF((($C76*AC$15)-($D76*1))&lt;0,0,(($C76*AC$15)-($D76*1)))+(($B$11-$C76)*AC$15)))*AC$16))-$F$92</f>
        <v>5975.6315019169106</v>
      </c>
      <c r="AD76" s="2">
        <f>(AC76-(((AD$13)-(IF((($C76*AD$15)-($D76*1))&lt;0,0,(($C76*AD$15)-($D76*1)))+(($B$11-$C76)*AD$15)))*AD$16))-$F$92</f>
        <v>5600.8967619935866</v>
      </c>
      <c r="AE76" s="2">
        <f>(AD76-(((AE$13)-(IF((($C76*AE$15)-($D76*1))&lt;0,0,(($C76*AE$15)-($D76*1)))+(($B$11-$C76)*AE$15)))*AE$16))-$F$92</f>
        <v>5221.7326324733303</v>
      </c>
      <c r="AF76" s="2">
        <f>(AE76-(((AF$13)-(IF((($C76*AF$15)-($D76*1))&lt;0,0,(($C76*AF$15)-($D76*1)))+(($B$11-$C76)*AF$15)))*AF$16))-$F$92</f>
        <v>4837.9619377722638</v>
      </c>
      <c r="AG76" s="2">
        <f>(AF76-(((AG$13)-(IF((($C76*AG$15)-($D76*1))&lt;0,0,(($C76*AG$15)-($D76*1)))+(($B$11-$C76)*AG$15)))*AG$16))-$F$92</f>
        <v>4449.400415283154</v>
      </c>
      <c r="AH76" s="2">
        <f>(AG76-(((AH$13)-(IF((($C76*AH$15)-($D76*1))&lt;0,0,(($C76*AH$15)-($D76*1)))+(($B$11-$C76)*AH$15)))*AH$16))-$F$92</f>
        <v>4055.85643189448</v>
      </c>
      <c r="AI76" s="2">
        <f>(AH76-(((AI$13)-(IF((($C76*AI$15)-($D76*1))&lt;0,0,(($C76*AI$15)-($D76*1)))+(($B$11-$C76)*AI$15)))*AI$16))-$F$92</f>
        <v>3657.1306891702593</v>
      </c>
      <c r="AJ76" s="2">
        <f>(AI76-(((AJ$13)-(IF((($C76*AJ$15)-($D76*1))&lt;0,0,(($C76*AJ$15)-($D76*1)))+(($B$11-$C76)*AJ$15)))*AJ$16))-$F$92</f>
        <v>3253.0159167370698</v>
      </c>
      <c r="AK76" s="2">
        <f>(AJ76-(((AK$13)-(IF((($C76*AK$15)-($D76*1))&lt;0,0,(($C76*AK$15)-($D76*1)))+(($B$11-$C76)*AK$15)))*AK$16))-$F$92</f>
        <v>2843.2965534065515</v>
      </c>
      <c r="AL76" s="2">
        <f>(AK76-(((AL$13)-(IF((($C76*AL$15)-($D76*1))&lt;0,0,(($C76*AL$15)-($D76*1)))+(($B$11-$C76)*AL$15)))*AL$16))-$F$92</f>
        <v>2427.7484155428137</v>
      </c>
      <c r="AM76" s="2">
        <f>(AL76-(((AM$13)-(IF((($C76*AM$15)-($D76*1))&lt;0,0,(($C76*AM$15)-($D76*1)))+(($B$11-$C76)*AM$15)))*AM$16))-$F$92</f>
        <v>2006.1383521645262</v>
      </c>
      <c r="AN76" s="2">
        <f>(AM76-(((AN$13)-(IF((($C76*AN$15)-($D76*1))&lt;0,0,(($C76*AN$15)-($D76*1)))+(($B$11-$C76)*AN$15)))*AN$16))-$F$92</f>
        <v>1578.2238862511063</v>
      </c>
      <c r="AO76" s="2">
        <f>(AN76-(((AO$13)-(IF((($C76*AO$15)-($D76*1))&lt;0,0,(($C76*AO$15)-($D76*1)))+(($B$11-$C76)*AO$15)))*AO$16))-$F$92</f>
        <v>1143.7528417011506</v>
      </c>
      <c r="AP76" s="2">
        <f>(AO76-(((AP$13)-(IF((($C76*AP$15)-($D76*1))&lt;0,0,(($C76*AP$15)-($D76*1)))+(($B$11-$C76)*AP$15)))*AP$16))-$F$92</f>
        <v>702.46295536919661</v>
      </c>
      <c r="AQ76" s="2">
        <f>(AP76-(((AQ$13)-(IF((($C76*AQ$15)-($D76*1))&lt;0,0,(($C76*AQ$15)-($D76*1)))+(($B$11-$C76)*AQ$15)))*AQ$16))-$F$92</f>
        <v>254.08147358396445</v>
      </c>
      <c r="AR76" s="2">
        <f>(AQ76-(((AR$13)-(IF((($C76*AR$15)-($D76*1))&lt;0,0,(($C76*AR$15)-($D76*1)))+(($B$11-$C76)*AR$15)))*AR$16))-$F$92</f>
        <v>-201.67526747267578</v>
      </c>
      <c r="AS76" s="2">
        <f>(AR76-(((AS$13)-(IF((($C76*AS$15)-($D76*1))&lt;0,0,(($C76*AS$15)-($D76*1)))+(($B$11-$C76)*AS$15)))*AS$16))-$F$92</f>
        <v>-665.10227817158284</v>
      </c>
      <c r="AT76" s="2">
        <f>(AS76-(((AT$13)-(IF((($C76*AT$15)-($D76*1))&lt;0,0,(($C76*AT$15)-($D76*1)))+(($B$11-$C76)*AT$15)))*AT$16))-$F$92</f>
        <v>-1136.5063692984463</v>
      </c>
      <c r="AU76" s="2">
        <f>(AT76-(((AU$13)-(IF((($C76*AU$15)-($D76*1))&lt;0,0,(($C76*AU$15)-($D76*1)))+(($B$11-$C76)*AU$15)))*AU$16))-$F$92</f>
        <v>-1616.2066240703841</v>
      </c>
      <c r="AV76" s="2">
        <f>(AU76-(((AV$13)-(IF((($C76*AV$15)-($D76*1))&lt;0,0,(($C76*AV$15)-($D76*1)))+(($B$11-$C76)*AV$15)))*AV$16))-$F$92</f>
        <v>-2104.5348890331998</v>
      </c>
      <c r="AW76" s="2">
        <f>(AV76-(((AW$13)-(IF((($C76*AW$15)-($D76*1))&lt;0,0,(($C76*AW$15)-($D76*1)))+(($B$11-$C76)*AW$15)))*AW$16))-$F$92</f>
        <v>-2601.8362845945276</v>
      </c>
      <c r="AX76" s="2">
        <f>(AW76-(((AX$13)-(IF((($C76*AX$15)-($D76*1))&lt;0,0,(($C76*AX$15)-($D76*1)))+(($B$11-$C76)*AX$15)))*AX$16))-$F$92</f>
        <v>-3108.4697359783086</v>
      </c>
      <c r="AY76" s="2">
        <f>(AX76-(((AY$13)-(IF((($C76*AY$15)-($D76*1))&lt;0,0,(($C76*AY$15)-($D76*1)))+(($B$11-$C76)*AY$15)))*AY$16))-$F$92</f>
        <v>-3624.808525417438</v>
      </c>
      <c r="AZ76" s="2">
        <f>(AY76-(((AZ$13)-(IF((($C76*AZ$15)-($D76*1))&lt;0,0,(($C76*AZ$15)-($D76*1)))+(($B$11-$C76)*AZ$15)))*AZ$16))-$F$92</f>
        <v>-4151.2408664341356</v>
      </c>
      <c r="BA76" s="2">
        <f>(AZ76-(((BA$13)-(IF((($C76*BA$15)-($D76*1))&lt;0,0,(($C76*BA$15)-($D76*1)))+(($B$11-$C76)*BA$15)))*BA$16))-$F$92</f>
        <v>-4688.1705010915011</v>
      </c>
      <c r="BB76" s="2">
        <f>(BA76-(((BB$13)-(IF((($C76*BB$15)-($D76*1))&lt;0,0,(($C76*BB$15)-($D76*1)))+(($B$11-$C76)*BB$15)))*BB$16))-$F$92</f>
        <v>-5236.0173211351648</v>
      </c>
      <c r="BC76" s="2">
        <f>(BB76-(((BC$13)-(IF((($C76*BC$15)-($D76*1))&lt;0,0,(($C76*BC$15)-($D76*1)))+(($B$11-$C76)*BC$15)))*BC$16))-$F$92</f>
        <v>-5795.2180139805714</v>
      </c>
      <c r="BD76" s="2">
        <f>(BC76-(((BD$13)-(IF((($C76*BD$15)-($D76*1))&lt;0,0,(($C76*BD$15)-($D76*1)))+(($B$11-$C76)*BD$15)))*BD$16))-$F$92</f>
        <v>-6366.2267345397904</v>
      </c>
      <c r="BE76" s="2">
        <f>(BD76-(((BE$13)-(IF((($C76*BE$15)-($D76*1))&lt;0,0,(($C76*BE$15)-($D76*1)))+(($B$11-$C76)*BE$15)))*BE$16))-$F$92</f>
        <v>-6949.515803921382</v>
      </c>
      <c r="BF76" s="2">
        <f>(BE76-(((BF$13)-(IF((($C76*BF$15)-($D76*1))&lt;0,0,(($C76*BF$15)-($D76*1)))+(($B$11-$C76)*BF$15)))*BF$16))-$F$92</f>
        <v>-7545.5764360782377</v>
      </c>
      <c r="BG76" s="2">
        <f>(BF76-(((BG$13)-(IF((($C76*BG$15)-($D76*1))&lt;0,0,(($C76*BG$15)-($D76*1)))+(($B$11-$C76)*BG$15)))*BG$16))-$F$92</f>
        <v>-8154.9194935213673</v>
      </c>
      <c r="BH76" s="2">
        <f>(BG76-(((BH$13)-(IF((($C76*BH$15)-($D76*1))&lt;0,0,(($C76*BH$15)-($D76*1)))+(($B$11-$C76)*BH$15)))*BH$16))-$F$92</f>
        <v>-8778.0762732622261</v>
      </c>
      <c r="BI76" s="2">
        <f>(BH76-(((BI$13)-(IF((($C76*BI$15)-($D76*1))&lt;0,0,(($C76*BI$15)-($D76*1)))+(($B$11-$C76)*BI$15)))*BI$16))-$F$92</f>
        <v>-9415.5993241927154</v>
      </c>
      <c r="BJ76" s="2">
        <f>(BI76-(((BJ$13)-(IF((($C76*BJ$15)-($D76*1))&lt;0,0,(($C76*BJ$15)-($D76*1)))+(($B$11-$C76)*BJ$15)))*BJ$16))-$F$92</f>
        <v>-10068.063297160428</v>
      </c>
      <c r="BK76" s="2">
        <f>(BJ76-(((BK$13)-(IF((($C76*BK$15)-($D76*1))&lt;0,0,(($C76*BK$15)-($D76*1)))+(($B$11-$C76)*BK$15)))*BK$16))-$F$92</f>
        <v>-10736.06582904684</v>
      </c>
      <c r="BL76" s="2">
        <f>(BK76-(((BL$13)-(IF((($C76*BL$15)-($D76*1))&lt;0,0,(($C76*BL$15)-($D76*1)))+(($B$11-$C76)*BL$15)))*BL$16))-$F$92</f>
        <v>-11420.228462208714</v>
      </c>
      <c r="BM76" s="2">
        <f>(BL76-(((BM$13)-(IF((($C76*BM$15)-($D76*1))&lt;0,0,(($C76*BM$15)-($D76*1)))+(($B$11-$C76)*BM$15)))*BM$16))-$F$92</f>
        <v>-12121.197600697062</v>
      </c>
      <c r="BN76" s="2">
        <f>(BM76-(((BN$13)-(IF((($C76*BN$15)-($D76*1))&lt;0,0,(($C76*BN$15)-($D76*1)))+(($B$11-$C76)*BN$15)))*BN$16))-$F$92</f>
        <v>-12839.645504724944</v>
      </c>
      <c r="BO76" s="2">
        <f>(BN76-(((BO$13)-(IF((($C76*BO$15)-($D76*1))&lt;0,0,(($C76*BO$15)-($D76*1)))+(($B$11-$C76)*BO$15)))*BO$16))-$F$92</f>
        <v>-13576.271324913941</v>
      </c>
      <c r="BP76" s="2">
        <f>(BO76-(((BP$13)-(IF((($C76*BP$15)-($D76*1))&lt;0,0,(($C76*BP$15)-($D76*1)))+(($B$11-$C76)*BP$15)))*BP$16))-$F$92</f>
        <v>-14331.802177910506</v>
      </c>
    </row>
    <row r="77" spans="1:68" x14ac:dyDescent="0.25">
      <c r="A77" t="e">
        <f>IF(Tableau2810[[#Headers],[Techno Eolien]]=Données!B13,Données!C13,X)</f>
        <v>#NAME?</v>
      </c>
      <c r="B77" s="1" t="e">
        <f>INDEX(IF(Tableau28[[#Headers],[Techno Eolien]]=Données!B12,Tableau8[Coûts unitaires],),MATCH(Données!C12,Tableau8[Nom de la techno],0))</f>
        <v>#VALUE!</v>
      </c>
      <c r="C77" s="1" t="e">
        <f>INDEX(IF(Tableau28[[#Headers],[Techno Eolien]]=Données!B12,Tableau8[Jours / an],),MATCH(Données!C12,Tableau8[Nom de la techno],0))</f>
        <v>#VALUE!</v>
      </c>
      <c r="D77" s="1" t="e">
        <f>INDEX(IF(Tableau28[[#Headers],[Techno Eolien]]=Données!B12,Tableau8[Production],),MATCH(Données!C12,Tableau8[Nom de la techno],0))</f>
        <v>#VALUE!</v>
      </c>
      <c r="E77" t="e">
        <f>Tableau13[[#This Row],[Cout unitaire]]+$F$94</f>
        <v>#VALUE!</v>
      </c>
      <c r="F77" s="2" t="e">
        <f>(E77-(((F$13)-(IF((($C77*F$15)-($D77*1))&lt;0,0,(($C77*F$15)-($D77*1)))+(($B$11-$C77)*F$15)))*F$16))-$F$92</f>
        <v>#VALUE!</v>
      </c>
      <c r="G77" s="2" t="e">
        <f>(F77-(((G$13)-(IF((($C77*G$15)-($D77*1))&lt;0,0,(($C77*G$15)-($D77*1)))+(($B$11-$C77)*G$15)))*G$16))-$F$92</f>
        <v>#VALUE!</v>
      </c>
      <c r="H77" s="2" t="e">
        <f>(G77-(((H$13)-(IF((($C77*H$15)-($D77*1))&lt;0,0,(($C77*H$15)-($D77*1)))+(($B$11-$C77)*H$15)))*H$16))-$F$92</f>
        <v>#VALUE!</v>
      </c>
      <c r="I77" s="2" t="e">
        <f>(H77-(((I$13)-(IF((($C77*I$15)-($D77*1))&lt;0,0,(($C77*I$15)-($D77*1)))+(($B$11-$C77)*I$15)))*I$16))-$F$92</f>
        <v>#VALUE!</v>
      </c>
      <c r="J77" s="2" t="e">
        <f>(I77-(((J$13)-(IF((($C77*J$15)-($D77*1))&lt;0,0,(($C77*J$15)-($D77*1)))+(($B$11-$C77)*J$15)))*J$16))-$F$92</f>
        <v>#VALUE!</v>
      </c>
      <c r="K77" s="2" t="e">
        <f>(J77-(((K$13)-(IF((($C77*K$15)-($D77*1))&lt;0,0,(($C77*K$15)-($D77*1)))+(($B$11-$C77)*K$15)))*K$16))-$F$92</f>
        <v>#VALUE!</v>
      </c>
      <c r="L77" s="2" t="e">
        <f>(K77-(((L$13)-(IF((($C77*L$15)-($D77*1))&lt;0,0,(($C77*L$15)-($D77*1)))+(($B$11-$C77)*L$15)))*L$16))-$F$92</f>
        <v>#VALUE!</v>
      </c>
      <c r="M77" s="2" t="e">
        <f>(L77-(((M$13)-(IF((($C77*M$15)-($D77*1))&lt;0,0,(($C77*M$15)-($D77*1)))+(($B$11-$C77)*M$15)))*M$16))-$F$92</f>
        <v>#VALUE!</v>
      </c>
      <c r="N77" s="2" t="e">
        <f>(M77-(((N$13)-(IF((($C77*N$15)-($D77*1))&lt;0,0,(($C77*N$15)-($D77*1)))+(($B$11-$C77)*N$15)))*N$16))-$F$92</f>
        <v>#VALUE!</v>
      </c>
      <c r="O77" s="2" t="e">
        <f>(N77-(((O$13)-(IF((($C77*O$15)-($D77*1))&lt;0,0,(($C77*O$15)-($D77*1)))+(($B$11-$C77)*O$15)))*O$16))-$F$92</f>
        <v>#VALUE!</v>
      </c>
      <c r="P77" s="2" t="e">
        <f>(O77-(((P$13)-(IF((($C77*P$15)-($D77*1))&lt;0,0,(($C77*P$15)-($D77*1)))+(($B$11-$C77)*P$15)))*P$16))-$F$92</f>
        <v>#VALUE!</v>
      </c>
      <c r="Q77" s="2" t="e">
        <f>(P77-(((Q$13)-(IF((($C77*Q$15)-($D77*1))&lt;0,0,(($C77*Q$15)-($D77*1)))+(($B$11-$C77)*Q$15)))*Q$16))-$F$92</f>
        <v>#VALUE!</v>
      </c>
      <c r="R77" s="2" t="e">
        <f>(Q77-(((R$13)-(IF((($C77*R$15)-($D77*1))&lt;0,0,(($C77*R$15)-($D77*1)))+(($B$11-$C77)*R$15)))*R$16))-$F$92</f>
        <v>#VALUE!</v>
      </c>
      <c r="S77" s="2" t="e">
        <f>(R77-(((S$13)-(IF((($C77*S$15)-($D77*1))&lt;0,0,(($C77*S$15)-($D77*1)))+(($B$11-$C77)*S$15)))*S$16))-$F$92</f>
        <v>#VALUE!</v>
      </c>
      <c r="T77" s="2" t="e">
        <f>(S77-(((T$13)-(IF((($C77*T$15)-($D77*1))&lt;0,0,(($C77*T$15)-($D77*1)))+(($B$11-$C77)*T$15)))*T$16))-$F$92</f>
        <v>#VALUE!</v>
      </c>
      <c r="U77" s="2" t="e">
        <f>(T77-(((U$13)-(IF((($C77*U$15)-($D77*1))&lt;0,0,(($C77*U$15)-($D77*1)))+(($B$11-$C77)*U$15)))*U$16))-$F$92</f>
        <v>#VALUE!</v>
      </c>
      <c r="V77" s="2" t="e">
        <f>(U77-(((V$13)-(IF((($C77*V$15)-($D77*1))&lt;0,0,(($C77*V$15)-($D77*1)))+(($B$11-$C77)*V$15)))*V$16))-$F$92</f>
        <v>#VALUE!</v>
      </c>
      <c r="W77" s="2" t="e">
        <f>(V77-(((W$13)-(IF((($C77*W$15)-($D77*1))&lt;0,0,(($C77*W$15)-($D77*1)))+(($B$11-$C77)*W$15)))*W$16))-$F$92</f>
        <v>#VALUE!</v>
      </c>
      <c r="X77" s="2" t="e">
        <f>(W77-(((X$13)-(IF((($C77*X$15)-($D77*1))&lt;0,0,(($C77*X$15)-($D77*1)))+(($B$11-$C77)*X$15)))*X$16))-$F$92</f>
        <v>#VALUE!</v>
      </c>
      <c r="Y77" s="2" t="e">
        <f>(X77-(((Y$13)-(IF((($C77*Y$15)-($D77*1))&lt;0,0,(($C77*Y$15)-($D77*1)))+(($B$11-$C77)*Y$15)))*Y$16))-$F$92</f>
        <v>#VALUE!</v>
      </c>
      <c r="Z77" s="2" t="e">
        <f>(Y77-(((Z$13)-(IF((($C77*Z$15)-($D77*1))&lt;0,0,(($C77*Z$15)-($D77*1)))+(($B$11-$C77)*Z$15)))*Z$16))-$F$92</f>
        <v>#VALUE!</v>
      </c>
      <c r="AA77" s="2" t="e">
        <f>(Z77-(((AA$13)-(IF((($C77*AA$15)-($D77*1))&lt;0,0,(($C77*AA$15)-($D77*1)))+(($B$11-$C77)*AA$15)))*AA$16))-$F$92</f>
        <v>#VALUE!</v>
      </c>
      <c r="AB77" s="2" t="e">
        <f>(AA77-(((AB$13)-(IF((($C77*AB$15)-($D77*1))&lt;0,0,(($C77*AB$15)-($D77*1)))+(($B$11-$C77)*AB$15)))*AB$16))-$F$92</f>
        <v>#VALUE!</v>
      </c>
      <c r="AC77" s="2" t="e">
        <f>(AB77-(((AC$13)-(IF((($C77*AC$15)-($D77*1))&lt;0,0,(($C77*AC$15)-($D77*1)))+(($B$11-$C77)*AC$15)))*AC$16))-$F$92</f>
        <v>#VALUE!</v>
      </c>
      <c r="AD77" s="2" t="e">
        <f>(AC77-(((AD$13)-(IF((($C77*AD$15)-($D77*1))&lt;0,0,(($C77*AD$15)-($D77*1)))+(($B$11-$C77)*AD$15)))*AD$16))-$F$92</f>
        <v>#VALUE!</v>
      </c>
      <c r="AE77" s="2" t="e">
        <f>(AD77-(((AE$13)-(IF((($C77*AE$15)-($D77*1))&lt;0,0,(($C77*AE$15)-($D77*1)))+(($B$11-$C77)*AE$15)))*AE$16))-$F$92</f>
        <v>#VALUE!</v>
      </c>
      <c r="AF77" s="2" t="e">
        <f>(AE77-(((AF$13)-(IF((($C77*AF$15)-($D77*1))&lt;0,0,(($C77*AF$15)-($D77*1)))+(($B$11-$C77)*AF$15)))*AF$16))-$F$92</f>
        <v>#VALUE!</v>
      </c>
      <c r="AG77" s="2" t="e">
        <f>(AF77-(((AG$13)-(IF((($C77*AG$15)-($D77*1))&lt;0,0,(($C77*AG$15)-($D77*1)))+(($B$11-$C77)*AG$15)))*AG$16))-$F$92</f>
        <v>#VALUE!</v>
      </c>
      <c r="AH77" s="2" t="e">
        <f>(AG77-(((AH$13)-(IF((($C77*AH$15)-($D77*1))&lt;0,0,(($C77*AH$15)-($D77*1)))+(($B$11-$C77)*AH$15)))*AH$16))-$F$92</f>
        <v>#VALUE!</v>
      </c>
      <c r="AI77" s="2" t="e">
        <f>(AH77-(((AI$13)-(IF((($C77*AI$15)-($D77*1))&lt;0,0,(($C77*AI$15)-($D77*1)))+(($B$11-$C77)*AI$15)))*AI$16))-$F$92</f>
        <v>#VALUE!</v>
      </c>
      <c r="AJ77" s="2" t="e">
        <f>(AI77-(((AJ$13)-(IF((($C77*AJ$15)-($D77*1))&lt;0,0,(($C77*AJ$15)-($D77*1)))+(($B$11-$C77)*AJ$15)))*AJ$16))-$F$92</f>
        <v>#VALUE!</v>
      </c>
      <c r="AK77" s="2" t="e">
        <f>(AJ77-(((AK$13)-(IF((($C77*AK$15)-($D77*1))&lt;0,0,(($C77*AK$15)-($D77*1)))+(($B$11-$C77)*AK$15)))*AK$16))-$F$92</f>
        <v>#VALUE!</v>
      </c>
      <c r="AL77" s="2" t="e">
        <f>(AK77-(((AL$13)-(IF((($C77*AL$15)-($D77*1))&lt;0,0,(($C77*AL$15)-($D77*1)))+(($B$11-$C77)*AL$15)))*AL$16))-$F$92</f>
        <v>#VALUE!</v>
      </c>
      <c r="AM77" s="2" t="e">
        <f>(AL77-(((AM$13)-(IF((($C77*AM$15)-($D77*1))&lt;0,0,(($C77*AM$15)-($D77*1)))+(($B$11-$C77)*AM$15)))*AM$16))-$F$92</f>
        <v>#VALUE!</v>
      </c>
      <c r="AN77" s="2" t="e">
        <f>(AM77-(((AN$13)-(IF((($C77*AN$15)-($D77*1))&lt;0,0,(($C77*AN$15)-($D77*1)))+(($B$11-$C77)*AN$15)))*AN$16))-$F$92</f>
        <v>#VALUE!</v>
      </c>
      <c r="AO77" s="2" t="e">
        <f>(AN77-(((AO$13)-(IF((($C77*AO$15)-($D77*1))&lt;0,0,(($C77*AO$15)-($D77*1)))+(($B$11-$C77)*AO$15)))*AO$16))-$F$92</f>
        <v>#VALUE!</v>
      </c>
      <c r="AP77" s="2" t="e">
        <f>(AO77-(((AP$13)-(IF((($C77*AP$15)-($D77*1))&lt;0,0,(($C77*AP$15)-($D77*1)))+(($B$11-$C77)*AP$15)))*AP$16))-$F$92</f>
        <v>#VALUE!</v>
      </c>
      <c r="AQ77" s="2" t="e">
        <f>(AP77-(((AQ$13)-(IF((($C77*AQ$15)-($D77*1))&lt;0,0,(($C77*AQ$15)-($D77*1)))+(($B$11-$C77)*AQ$15)))*AQ$16))-$F$92</f>
        <v>#VALUE!</v>
      </c>
      <c r="AR77" s="2" t="e">
        <f>(AQ77-(((AR$13)-(IF((($C77*AR$15)-($D77*1))&lt;0,0,(($C77*AR$15)-($D77*1)))+(($B$11-$C77)*AR$15)))*AR$16))-$F$92</f>
        <v>#VALUE!</v>
      </c>
      <c r="AS77" s="2" t="e">
        <f>(AR77-(((AS$13)-(IF((($C77*AS$15)-($D77*1))&lt;0,0,(($C77*AS$15)-($D77*1)))+(($B$11-$C77)*AS$15)))*AS$16))-$F$92</f>
        <v>#VALUE!</v>
      </c>
      <c r="AT77" s="2" t="e">
        <f>(AS77-(((AT$13)-(IF((($C77*AT$15)-($D77*1))&lt;0,0,(($C77*AT$15)-($D77*1)))+(($B$11-$C77)*AT$15)))*AT$16))-$F$92</f>
        <v>#VALUE!</v>
      </c>
      <c r="AU77" s="2" t="e">
        <f>(AT77-(((AU$13)-(IF((($C77*AU$15)-($D77*1))&lt;0,0,(($C77*AU$15)-($D77*1)))+(($B$11-$C77)*AU$15)))*AU$16))-$F$92</f>
        <v>#VALUE!</v>
      </c>
      <c r="AV77" s="2" t="e">
        <f>(AU77-(((AV$13)-(IF((($C77*AV$15)-($D77*1))&lt;0,0,(($C77*AV$15)-($D77*1)))+(($B$11-$C77)*AV$15)))*AV$16))-$F$92</f>
        <v>#VALUE!</v>
      </c>
      <c r="AW77" s="2" t="e">
        <f>(AV77-(((AW$13)-(IF((($C77*AW$15)-($D77*1))&lt;0,0,(($C77*AW$15)-($D77*1)))+(($B$11-$C77)*AW$15)))*AW$16))-$F$92</f>
        <v>#VALUE!</v>
      </c>
      <c r="AX77" s="2" t="e">
        <f>(AW77-(((AX$13)-(IF((($C77*AX$15)-($D77*1))&lt;0,0,(($C77*AX$15)-($D77*1)))+(($B$11-$C77)*AX$15)))*AX$16))-$F$92</f>
        <v>#VALUE!</v>
      </c>
      <c r="AY77" s="2" t="e">
        <f>(AX77-(((AY$13)-(IF((($C77*AY$15)-($D77*1))&lt;0,0,(($C77*AY$15)-($D77*1)))+(($B$11-$C77)*AY$15)))*AY$16))-$F$92</f>
        <v>#VALUE!</v>
      </c>
      <c r="AZ77" s="2" t="e">
        <f>(AY77-(((AZ$13)-(IF((($C77*AZ$15)-($D77*1))&lt;0,0,(($C77*AZ$15)-($D77*1)))+(($B$11-$C77)*AZ$15)))*AZ$16))-$F$92</f>
        <v>#VALUE!</v>
      </c>
      <c r="BA77" s="2" t="e">
        <f>(AZ77-(((BA$13)-(IF((($C77*BA$15)-($D77*1))&lt;0,0,(($C77*BA$15)-($D77*1)))+(($B$11-$C77)*BA$15)))*BA$16))-$F$92</f>
        <v>#VALUE!</v>
      </c>
      <c r="BB77" s="2" t="e">
        <f>(BA77-(((BB$13)-(IF((($C77*BB$15)-($D77*1))&lt;0,0,(($C77*BB$15)-($D77*1)))+(($B$11-$C77)*BB$15)))*BB$16))-$F$92</f>
        <v>#VALUE!</v>
      </c>
      <c r="BC77" s="2" t="e">
        <f>(BB77-(((BC$13)-(IF((($C77*BC$15)-($D77*1))&lt;0,0,(($C77*BC$15)-($D77*1)))+(($B$11-$C77)*BC$15)))*BC$16))-$F$92</f>
        <v>#VALUE!</v>
      </c>
      <c r="BD77" s="2" t="e">
        <f>(BC77-(((BD$13)-(IF((($C77*BD$15)-($D77*1))&lt;0,0,(($C77*BD$15)-($D77*1)))+(($B$11-$C77)*BD$15)))*BD$16))-$F$92</f>
        <v>#VALUE!</v>
      </c>
      <c r="BE77" s="2" t="e">
        <f>(BD77-(((BE$13)-(IF((($C77*BE$15)-($D77*1))&lt;0,0,(($C77*BE$15)-($D77*1)))+(($B$11-$C77)*BE$15)))*BE$16))-$F$92</f>
        <v>#VALUE!</v>
      </c>
      <c r="BF77" s="2" t="e">
        <f>(BE77-(((BF$13)-(IF((($C77*BF$15)-($D77*1))&lt;0,0,(($C77*BF$15)-($D77*1)))+(($B$11-$C77)*BF$15)))*BF$16))-$F$92</f>
        <v>#VALUE!</v>
      </c>
      <c r="BG77" s="2" t="e">
        <f>(BF77-(((BG$13)-(IF((($C77*BG$15)-($D77*1))&lt;0,0,(($C77*BG$15)-($D77*1)))+(($B$11-$C77)*BG$15)))*BG$16))-$F$92</f>
        <v>#VALUE!</v>
      </c>
      <c r="BH77" s="2" t="e">
        <f>(BG77-(((BH$13)-(IF((($C77*BH$15)-($D77*1))&lt;0,0,(($C77*BH$15)-($D77*1)))+(($B$11-$C77)*BH$15)))*BH$16))-$F$92</f>
        <v>#VALUE!</v>
      </c>
      <c r="BI77" s="2" t="e">
        <f>(BH77-(((BI$13)-(IF((($C77*BI$15)-($D77*1))&lt;0,0,(($C77*BI$15)-($D77*1)))+(($B$11-$C77)*BI$15)))*BI$16))-$F$92</f>
        <v>#VALUE!</v>
      </c>
      <c r="BJ77" s="2" t="e">
        <f>(BI77-(((BJ$13)-(IF((($C77*BJ$15)-($D77*1))&lt;0,0,(($C77*BJ$15)-($D77*1)))+(($B$11-$C77)*BJ$15)))*BJ$16))-$F$92</f>
        <v>#VALUE!</v>
      </c>
      <c r="BK77" s="2" t="e">
        <f>(BJ77-(((BK$13)-(IF((($C77*BK$15)-($D77*1))&lt;0,0,(($C77*BK$15)-($D77*1)))+(($B$11-$C77)*BK$15)))*BK$16))-$F$92</f>
        <v>#VALUE!</v>
      </c>
      <c r="BL77" s="2" t="e">
        <f>(BK77-(((BL$13)-(IF((($C77*BL$15)-($D77*1))&lt;0,0,(($C77*BL$15)-($D77*1)))+(($B$11-$C77)*BL$15)))*BL$16))-$F$92</f>
        <v>#VALUE!</v>
      </c>
      <c r="BM77" s="2" t="e">
        <f>(BL77-(((BM$13)-(IF((($C77*BM$15)-($D77*1))&lt;0,0,(($C77*BM$15)-($D77*1)))+(($B$11-$C77)*BM$15)))*BM$16))-$F$92</f>
        <v>#VALUE!</v>
      </c>
      <c r="BN77" s="2" t="e">
        <f>(BM77-(((BN$13)-(IF((($C77*BN$15)-($D77*1))&lt;0,0,(($C77*BN$15)-($D77*1)))+(($B$11-$C77)*BN$15)))*BN$16))-$F$92</f>
        <v>#VALUE!</v>
      </c>
      <c r="BO77" s="2" t="e">
        <f>(BN77-(((BO$13)-(IF((($C77*BO$15)-($D77*1))&lt;0,0,(($C77*BO$15)-($D77*1)))+(($B$11-$C77)*BO$15)))*BO$16))-$F$92</f>
        <v>#VALUE!</v>
      </c>
      <c r="BP77" s="2" t="e">
        <f>(BO77-(((BP$13)-(IF((($C77*BP$15)-($D77*1))&lt;0,0,(($C77*BP$15)-($D77*1)))+(($B$11-$C77)*BP$15)))*BP$16))-$F$92</f>
        <v>#VALUE!</v>
      </c>
    </row>
    <row r="78" spans="1:68" x14ac:dyDescent="0.25">
      <c r="A78" t="str">
        <f>IF(Tableau2810[[#Headers],[Techno Eolien]]=Données!B14,Données!C14,X)</f>
        <v>micro éolien</v>
      </c>
      <c r="B78" s="1" t="e">
        <f>INDEX(IF(Tableau28[[#Headers],[Techno Eolien]]=Données!B13,Tableau8[Coûts unitaires],),MATCH(Données!C13,Tableau8[Nom de la techno],0))</f>
        <v>#VALUE!</v>
      </c>
      <c r="C78" s="1" t="e">
        <f>INDEX(IF(Tableau28[[#Headers],[Techno Eolien]]=Données!B13,Tableau8[Jours / an],),MATCH(Données!C13,Tableau8[Nom de la techno],0))</f>
        <v>#VALUE!</v>
      </c>
      <c r="D78" s="1" t="e">
        <f>INDEX(IF(Tableau28[[#Headers],[Techno Eolien]]=Données!B13,Tableau8[Production],),MATCH(Données!C13,Tableau8[Nom de la techno],0))</f>
        <v>#VALUE!</v>
      </c>
      <c r="E78" t="e">
        <f>Tableau13[[#This Row],[Cout unitaire]]+$F$94</f>
        <v>#VALUE!</v>
      </c>
      <c r="F78" s="2" t="e">
        <f>(E78-(((F$13)-(IF((($C78*F$15)-($D78*1))&lt;0,0,(($C78*F$15)-($D78*1)))+(($B$11-$C78)*F$15)))*F$16))-$F$92</f>
        <v>#VALUE!</v>
      </c>
      <c r="G78" s="2" t="e">
        <f>(F78-(((G$13)-(IF((($C78*G$15)-($D78*1))&lt;0,0,(($C78*G$15)-($D78*1)))+(($B$11-$C78)*G$15)))*G$16))-$F$92</f>
        <v>#VALUE!</v>
      </c>
      <c r="H78" s="2" t="e">
        <f>(G78-(((H$13)-(IF((($C78*H$15)-($D78*1))&lt;0,0,(($C78*H$15)-($D78*1)))+(($B$11-$C78)*H$15)))*H$16))-$F$92</f>
        <v>#VALUE!</v>
      </c>
      <c r="I78" s="2" t="e">
        <f>(H78-(((I$13)-(IF((($C78*I$15)-($D78*1))&lt;0,0,(($C78*I$15)-($D78*1)))+(($B$11-$C78)*I$15)))*I$16))-$F$92</f>
        <v>#VALUE!</v>
      </c>
      <c r="J78" s="2" t="e">
        <f>(I78-(((J$13)-(IF((($C78*J$15)-($D78*1))&lt;0,0,(($C78*J$15)-($D78*1)))+(($B$11-$C78)*J$15)))*J$16))-$F$92</f>
        <v>#VALUE!</v>
      </c>
      <c r="K78" s="2" t="e">
        <f>(J78-(((K$13)-(IF((($C78*K$15)-($D78*1))&lt;0,0,(($C78*K$15)-($D78*1)))+(($B$11-$C78)*K$15)))*K$16))-$F$92</f>
        <v>#VALUE!</v>
      </c>
      <c r="L78" s="2" t="e">
        <f>(K78-(((L$13)-(IF((($C78*L$15)-($D78*1))&lt;0,0,(($C78*L$15)-($D78*1)))+(($B$11-$C78)*L$15)))*L$16))-$F$92</f>
        <v>#VALUE!</v>
      </c>
      <c r="M78" s="2" t="e">
        <f>(L78-(((M$13)-(IF((($C78*M$15)-($D78*1))&lt;0,0,(($C78*M$15)-($D78*1)))+(($B$11-$C78)*M$15)))*M$16))-$F$92</f>
        <v>#VALUE!</v>
      </c>
      <c r="N78" s="2" t="e">
        <f>(M78-(((N$13)-(IF((($C78*N$15)-($D78*1))&lt;0,0,(($C78*N$15)-($D78*1)))+(($B$11-$C78)*N$15)))*N$16))-$F$92</f>
        <v>#VALUE!</v>
      </c>
      <c r="O78" s="2" t="e">
        <f>(N78-(((O$13)-(IF((($C78*O$15)-($D78*1))&lt;0,0,(($C78*O$15)-($D78*1)))+(($B$11-$C78)*O$15)))*O$16))-$F$92</f>
        <v>#VALUE!</v>
      </c>
      <c r="P78" s="2" t="e">
        <f>(O78-(((P$13)-(IF((($C78*P$15)-($D78*1))&lt;0,0,(($C78*P$15)-($D78*1)))+(($B$11-$C78)*P$15)))*P$16))-$F$92</f>
        <v>#VALUE!</v>
      </c>
      <c r="Q78" s="2" t="e">
        <f>(P78-(((Q$13)-(IF((($C78*Q$15)-($D78*1))&lt;0,0,(($C78*Q$15)-($D78*1)))+(($B$11-$C78)*Q$15)))*Q$16))-$F$92</f>
        <v>#VALUE!</v>
      </c>
      <c r="R78" s="2" t="e">
        <f>(Q78-(((R$13)-(IF((($C78*R$15)-($D78*1))&lt;0,0,(($C78*R$15)-($D78*1)))+(($B$11-$C78)*R$15)))*R$16))-$F$92</f>
        <v>#VALUE!</v>
      </c>
      <c r="S78" s="2" t="e">
        <f>(R78-(((S$13)-(IF((($C78*S$15)-($D78*1))&lt;0,0,(($C78*S$15)-($D78*1)))+(($B$11-$C78)*S$15)))*S$16))-$F$92</f>
        <v>#VALUE!</v>
      </c>
      <c r="T78" s="2" t="e">
        <f>(S78-(((T$13)-(IF((($C78*T$15)-($D78*1))&lt;0,0,(($C78*T$15)-($D78*1)))+(($B$11-$C78)*T$15)))*T$16))-$F$92</f>
        <v>#VALUE!</v>
      </c>
      <c r="U78" s="2" t="e">
        <f>(T78-(((U$13)-(IF((($C78*U$15)-($D78*1))&lt;0,0,(($C78*U$15)-($D78*1)))+(($B$11-$C78)*U$15)))*U$16))-$F$92</f>
        <v>#VALUE!</v>
      </c>
      <c r="V78" s="2" t="e">
        <f>(U78-(((V$13)-(IF((($C78*V$15)-($D78*1))&lt;0,0,(($C78*V$15)-($D78*1)))+(($B$11-$C78)*V$15)))*V$16))-$F$92</f>
        <v>#VALUE!</v>
      </c>
      <c r="W78" s="2" t="e">
        <f>(V78-(((W$13)-(IF((($C78*W$15)-($D78*1))&lt;0,0,(($C78*W$15)-($D78*1)))+(($B$11-$C78)*W$15)))*W$16))-$F$92</f>
        <v>#VALUE!</v>
      </c>
      <c r="X78" s="2" t="e">
        <f>(W78-(((X$13)-(IF((($C78*X$15)-($D78*1))&lt;0,0,(($C78*X$15)-($D78*1)))+(($B$11-$C78)*X$15)))*X$16))-$F$92</f>
        <v>#VALUE!</v>
      </c>
      <c r="Y78" s="2" t="e">
        <f>(X78-(((Y$13)-(IF((($C78*Y$15)-($D78*1))&lt;0,0,(($C78*Y$15)-($D78*1)))+(($B$11-$C78)*Y$15)))*Y$16))-$F$92</f>
        <v>#VALUE!</v>
      </c>
      <c r="Z78" s="2" t="e">
        <f>(Y78-(((Z$13)-(IF((($C78*Z$15)-($D78*1))&lt;0,0,(($C78*Z$15)-($D78*1)))+(($B$11-$C78)*Z$15)))*Z$16))-$F$92</f>
        <v>#VALUE!</v>
      </c>
      <c r="AA78" s="2" t="e">
        <f>(Z78-(((AA$13)-(IF((($C78*AA$15)-($D78*1))&lt;0,0,(($C78*AA$15)-($D78*1)))+(($B$11-$C78)*AA$15)))*AA$16))-$F$92</f>
        <v>#VALUE!</v>
      </c>
      <c r="AB78" s="2" t="e">
        <f>(AA78-(((AB$13)-(IF((($C78*AB$15)-($D78*1))&lt;0,0,(($C78*AB$15)-($D78*1)))+(($B$11-$C78)*AB$15)))*AB$16))-$F$92</f>
        <v>#VALUE!</v>
      </c>
      <c r="AC78" s="2" t="e">
        <f>(AB78-(((AC$13)-(IF((($C78*AC$15)-($D78*1))&lt;0,0,(($C78*AC$15)-($D78*1)))+(($B$11-$C78)*AC$15)))*AC$16))-$F$92</f>
        <v>#VALUE!</v>
      </c>
      <c r="AD78" s="2" t="e">
        <f>(AC78-(((AD$13)-(IF((($C78*AD$15)-($D78*1))&lt;0,0,(($C78*AD$15)-($D78*1)))+(($B$11-$C78)*AD$15)))*AD$16))-$F$92</f>
        <v>#VALUE!</v>
      </c>
      <c r="AE78" s="2" t="e">
        <f>(AD78-(((AE$13)-(IF((($C78*AE$15)-($D78*1))&lt;0,0,(($C78*AE$15)-($D78*1)))+(($B$11-$C78)*AE$15)))*AE$16))-$F$92</f>
        <v>#VALUE!</v>
      </c>
      <c r="AF78" s="2" t="e">
        <f>(AE78-(((AF$13)-(IF((($C78*AF$15)-($D78*1))&lt;0,0,(($C78*AF$15)-($D78*1)))+(($B$11-$C78)*AF$15)))*AF$16))-$F$92</f>
        <v>#VALUE!</v>
      </c>
      <c r="AG78" s="2" t="e">
        <f>(AF78-(((AG$13)-(IF((($C78*AG$15)-($D78*1))&lt;0,0,(($C78*AG$15)-($D78*1)))+(($B$11-$C78)*AG$15)))*AG$16))-$F$92</f>
        <v>#VALUE!</v>
      </c>
      <c r="AH78" s="2" t="e">
        <f>(AG78-(((AH$13)-(IF((($C78*AH$15)-($D78*1))&lt;0,0,(($C78*AH$15)-($D78*1)))+(($B$11-$C78)*AH$15)))*AH$16))-$F$92</f>
        <v>#VALUE!</v>
      </c>
      <c r="AI78" s="2" t="e">
        <f>(AH78-(((AI$13)-(IF((($C78*AI$15)-($D78*1))&lt;0,0,(($C78*AI$15)-($D78*1)))+(($B$11-$C78)*AI$15)))*AI$16))-$F$92</f>
        <v>#VALUE!</v>
      </c>
      <c r="AJ78" s="2" t="e">
        <f>(AI78-(((AJ$13)-(IF((($C78*AJ$15)-($D78*1))&lt;0,0,(($C78*AJ$15)-($D78*1)))+(($B$11-$C78)*AJ$15)))*AJ$16))-$F$92</f>
        <v>#VALUE!</v>
      </c>
      <c r="AK78" s="2" t="e">
        <f>(AJ78-(((AK$13)-(IF((($C78*AK$15)-($D78*1))&lt;0,0,(($C78*AK$15)-($D78*1)))+(($B$11-$C78)*AK$15)))*AK$16))-$F$92</f>
        <v>#VALUE!</v>
      </c>
      <c r="AL78" s="2" t="e">
        <f>(AK78-(((AL$13)-(IF((($C78*AL$15)-($D78*1))&lt;0,0,(($C78*AL$15)-($D78*1)))+(($B$11-$C78)*AL$15)))*AL$16))-$F$92</f>
        <v>#VALUE!</v>
      </c>
      <c r="AM78" s="2" t="e">
        <f>(AL78-(((AM$13)-(IF((($C78*AM$15)-($D78*1))&lt;0,0,(($C78*AM$15)-($D78*1)))+(($B$11-$C78)*AM$15)))*AM$16))-$F$92</f>
        <v>#VALUE!</v>
      </c>
      <c r="AN78" s="2" t="e">
        <f>(AM78-(((AN$13)-(IF((($C78*AN$15)-($D78*1))&lt;0,0,(($C78*AN$15)-($D78*1)))+(($B$11-$C78)*AN$15)))*AN$16))-$F$92</f>
        <v>#VALUE!</v>
      </c>
      <c r="AO78" s="2" t="e">
        <f>(AN78-(((AO$13)-(IF((($C78*AO$15)-($D78*1))&lt;0,0,(($C78*AO$15)-($D78*1)))+(($B$11-$C78)*AO$15)))*AO$16))-$F$92</f>
        <v>#VALUE!</v>
      </c>
      <c r="AP78" s="2" t="e">
        <f>(AO78-(((AP$13)-(IF((($C78*AP$15)-($D78*1))&lt;0,0,(($C78*AP$15)-($D78*1)))+(($B$11-$C78)*AP$15)))*AP$16))-$F$92</f>
        <v>#VALUE!</v>
      </c>
      <c r="AQ78" s="2" t="e">
        <f>(AP78-(((AQ$13)-(IF((($C78*AQ$15)-($D78*1))&lt;0,0,(($C78*AQ$15)-($D78*1)))+(($B$11-$C78)*AQ$15)))*AQ$16))-$F$92</f>
        <v>#VALUE!</v>
      </c>
      <c r="AR78" s="2" t="e">
        <f>(AQ78-(((AR$13)-(IF((($C78*AR$15)-($D78*1))&lt;0,0,(($C78*AR$15)-($D78*1)))+(($B$11-$C78)*AR$15)))*AR$16))-$F$92</f>
        <v>#VALUE!</v>
      </c>
      <c r="AS78" s="2" t="e">
        <f>(AR78-(((AS$13)-(IF((($C78*AS$15)-($D78*1))&lt;0,0,(($C78*AS$15)-($D78*1)))+(($B$11-$C78)*AS$15)))*AS$16))-$F$92</f>
        <v>#VALUE!</v>
      </c>
      <c r="AT78" s="2" t="e">
        <f>(AS78-(((AT$13)-(IF((($C78*AT$15)-($D78*1))&lt;0,0,(($C78*AT$15)-($D78*1)))+(($B$11-$C78)*AT$15)))*AT$16))-$F$92</f>
        <v>#VALUE!</v>
      </c>
      <c r="AU78" s="2" t="e">
        <f>(AT78-(((AU$13)-(IF((($C78*AU$15)-($D78*1))&lt;0,0,(($C78*AU$15)-($D78*1)))+(($B$11-$C78)*AU$15)))*AU$16))-$F$92</f>
        <v>#VALUE!</v>
      </c>
      <c r="AV78" s="2" t="e">
        <f>(AU78-(((AV$13)-(IF((($C78*AV$15)-($D78*1))&lt;0,0,(($C78*AV$15)-($D78*1)))+(($B$11-$C78)*AV$15)))*AV$16))-$F$92</f>
        <v>#VALUE!</v>
      </c>
      <c r="AW78" s="2" t="e">
        <f>(AV78-(((AW$13)-(IF((($C78*AW$15)-($D78*1))&lt;0,0,(($C78*AW$15)-($D78*1)))+(($B$11-$C78)*AW$15)))*AW$16))-$F$92</f>
        <v>#VALUE!</v>
      </c>
      <c r="AX78" s="2" t="e">
        <f>(AW78-(((AX$13)-(IF((($C78*AX$15)-($D78*1))&lt;0,0,(($C78*AX$15)-($D78*1)))+(($B$11-$C78)*AX$15)))*AX$16))-$F$92</f>
        <v>#VALUE!</v>
      </c>
      <c r="AY78" s="2" t="e">
        <f>(AX78-(((AY$13)-(IF((($C78*AY$15)-($D78*1))&lt;0,0,(($C78*AY$15)-($D78*1)))+(($B$11-$C78)*AY$15)))*AY$16))-$F$92</f>
        <v>#VALUE!</v>
      </c>
      <c r="AZ78" s="2" t="e">
        <f>(AY78-(((AZ$13)-(IF((($C78*AZ$15)-($D78*1))&lt;0,0,(($C78*AZ$15)-($D78*1)))+(($B$11-$C78)*AZ$15)))*AZ$16))-$F$92</f>
        <v>#VALUE!</v>
      </c>
      <c r="BA78" s="2" t="e">
        <f>(AZ78-(((BA$13)-(IF((($C78*BA$15)-($D78*1))&lt;0,0,(($C78*BA$15)-($D78*1)))+(($B$11-$C78)*BA$15)))*BA$16))-$F$92</f>
        <v>#VALUE!</v>
      </c>
      <c r="BB78" s="2" t="e">
        <f>(BA78-(((BB$13)-(IF((($C78*BB$15)-($D78*1))&lt;0,0,(($C78*BB$15)-($D78*1)))+(($B$11-$C78)*BB$15)))*BB$16))-$F$92</f>
        <v>#VALUE!</v>
      </c>
      <c r="BC78" s="2" t="e">
        <f>(BB78-(((BC$13)-(IF((($C78*BC$15)-($D78*1))&lt;0,0,(($C78*BC$15)-($D78*1)))+(($B$11-$C78)*BC$15)))*BC$16))-$F$92</f>
        <v>#VALUE!</v>
      </c>
      <c r="BD78" s="2" t="e">
        <f>(BC78-(((BD$13)-(IF((($C78*BD$15)-($D78*1))&lt;0,0,(($C78*BD$15)-($D78*1)))+(($B$11-$C78)*BD$15)))*BD$16))-$F$92</f>
        <v>#VALUE!</v>
      </c>
      <c r="BE78" s="2" t="e">
        <f>(BD78-(((BE$13)-(IF((($C78*BE$15)-($D78*1))&lt;0,0,(($C78*BE$15)-($D78*1)))+(($B$11-$C78)*BE$15)))*BE$16))-$F$92</f>
        <v>#VALUE!</v>
      </c>
      <c r="BF78" s="2" t="e">
        <f>(BE78-(((BF$13)-(IF((($C78*BF$15)-($D78*1))&lt;0,0,(($C78*BF$15)-($D78*1)))+(($B$11-$C78)*BF$15)))*BF$16))-$F$92</f>
        <v>#VALUE!</v>
      </c>
      <c r="BG78" s="2" t="e">
        <f>(BF78-(((BG$13)-(IF((($C78*BG$15)-($D78*1))&lt;0,0,(($C78*BG$15)-($D78*1)))+(($B$11-$C78)*BG$15)))*BG$16))-$F$92</f>
        <v>#VALUE!</v>
      </c>
      <c r="BH78" s="2" t="e">
        <f>(BG78-(((BH$13)-(IF((($C78*BH$15)-($D78*1))&lt;0,0,(($C78*BH$15)-($D78*1)))+(($B$11-$C78)*BH$15)))*BH$16))-$F$92</f>
        <v>#VALUE!</v>
      </c>
      <c r="BI78" s="2" t="e">
        <f>(BH78-(((BI$13)-(IF((($C78*BI$15)-($D78*1))&lt;0,0,(($C78*BI$15)-($D78*1)))+(($B$11-$C78)*BI$15)))*BI$16))-$F$92</f>
        <v>#VALUE!</v>
      </c>
      <c r="BJ78" s="2" t="e">
        <f>(BI78-(((BJ$13)-(IF((($C78*BJ$15)-($D78*1))&lt;0,0,(($C78*BJ$15)-($D78*1)))+(($B$11-$C78)*BJ$15)))*BJ$16))-$F$92</f>
        <v>#VALUE!</v>
      </c>
      <c r="BK78" s="2" t="e">
        <f>(BJ78-(((BK$13)-(IF((($C78*BK$15)-($D78*1))&lt;0,0,(($C78*BK$15)-($D78*1)))+(($B$11-$C78)*BK$15)))*BK$16))-$F$92</f>
        <v>#VALUE!</v>
      </c>
      <c r="BL78" s="2" t="e">
        <f>(BK78-(((BL$13)-(IF((($C78*BL$15)-($D78*1))&lt;0,0,(($C78*BL$15)-($D78*1)))+(($B$11-$C78)*BL$15)))*BL$16))-$F$92</f>
        <v>#VALUE!</v>
      </c>
      <c r="BM78" s="2" t="e">
        <f>(BL78-(((BM$13)-(IF((($C78*BM$15)-($D78*1))&lt;0,0,(($C78*BM$15)-($D78*1)))+(($B$11-$C78)*BM$15)))*BM$16))-$F$92</f>
        <v>#VALUE!</v>
      </c>
      <c r="BN78" s="2" t="e">
        <f>(BM78-(((BN$13)-(IF((($C78*BN$15)-($D78*1))&lt;0,0,(($C78*BN$15)-($D78*1)))+(($B$11-$C78)*BN$15)))*BN$16))-$F$92</f>
        <v>#VALUE!</v>
      </c>
      <c r="BO78" s="2" t="e">
        <f>(BN78-(((BO$13)-(IF((($C78*BO$15)-($D78*1))&lt;0,0,(($C78*BO$15)-($D78*1)))+(($B$11-$C78)*BO$15)))*BO$16))-$F$92</f>
        <v>#VALUE!</v>
      </c>
      <c r="BP78" s="2" t="e">
        <f>(BO78-(((BP$13)-(IF((($C78*BP$15)-($D78*1))&lt;0,0,(($C78*BP$15)-($D78*1)))+(($B$11-$C78)*BP$15)))*BP$16))-$F$92</f>
        <v>#VALUE!</v>
      </c>
    </row>
    <row r="79" spans="1:68" x14ac:dyDescent="0.25">
      <c r="A79" s="100" t="str">
        <f>IF(Tableau2810[[#Headers],[Techno Eolien]]=Données!B15,Données!C15,X)</f>
        <v>eolien</v>
      </c>
      <c r="B79" s="1">
        <f>INDEX(IF(Tableau28[[#Headers],[Techno Eolien]]=Données!B15,Tableau8[Coûts unitaires],),MATCH(Données!C15,Tableau8[Nom de la techno],0))</f>
        <v>25000</v>
      </c>
      <c r="C79" s="1">
        <f>INDEX(IF(Tableau28[[#Headers],[Techno Eolien]]=Données!B15,Tableau8[Jours / an],),MATCH(Données!C15,Tableau8[Nom de la techno],0))</f>
        <v>320</v>
      </c>
      <c r="D79" s="1">
        <f>INDEX(IF(Tableau28[[#Headers],[Techno Eolien]]=Données!B15,Tableau8[Production],),MATCH(Données!C15,Tableau8[Nom de la techno],0))</f>
        <v>5000</v>
      </c>
      <c r="E79" s="100">
        <f>Tableau13[[#This Row],[Cout unitaire]]+$F$94</f>
        <v>35000</v>
      </c>
      <c r="F79" s="2">
        <f>(E79-(((F$13)-(IF((($C79*F$15)-($D79*1))&lt;0,0,(($C79*F$15)-($D79*1)))+(($B$11-$C79)*F$15)))*F$16))-$F$92</f>
        <v>34016</v>
      </c>
      <c r="G79" s="2">
        <f>(F79-(((G$13)-(IF((($C79*G$15)-($D79*1))&lt;0,0,(($C79*G$15)-($D79*1)))+(($B$11-$C79)*G$15)))*G$16))-$F$92</f>
        <v>33003.199999999997</v>
      </c>
      <c r="H79" s="2">
        <f>(G79-(((H$13)-(IF((($C79*H$15)-($D79*1))&lt;0,0,(($C79*H$15)-($D79*1)))+(($B$11-$C79)*H$15)))*H$16))-$F$92</f>
        <v>31960.447999999997</v>
      </c>
      <c r="I79" s="2">
        <f>(H79-(((I$13)-(IF((($C79*I$15)-($D79*1))&lt;0,0,(($C79*I$15)-($D79*1)))+(($B$11-$C79)*I$15)))*I$16))-$F$92</f>
        <v>30886.545919999997</v>
      </c>
      <c r="J79" s="2">
        <f>(I79-(((J$13)-(IF((($C79*J$15)-($D79*1))&lt;0,0,(($C79*J$15)-($D79*1)))+(($B$11-$C79)*J$15)))*J$16))-$F$92</f>
        <v>29780.247756799996</v>
      </c>
      <c r="K79" s="2">
        <f>(J79-(((K$13)-(IF((($C79*K$15)-($D79*1))&lt;0,0,(($C79*K$15)-($D79*1)))+(($B$11-$C79)*K$15)))*K$16))-$F$92</f>
        <v>28640.257667071997</v>
      </c>
      <c r="L79" s="2">
        <f>(K79-(((L$13)-(IF((($C79*L$15)-($D79*1))&lt;0,0,(($C79*L$15)-($D79*1)))+(($B$11-$C79)*L$15)))*L$16))-$F$92</f>
        <v>27465.227973754878</v>
      </c>
      <c r="M79" s="2">
        <f>(L79-(((M$13)-(IF((($C79*M$15)-($D79*1))&lt;0,0,(($C79*M$15)-($D79*1)))+(($B$11-$C79)*M$15)))*M$16))-$F$92</f>
        <v>26253.757092705073</v>
      </c>
      <c r="N79" s="2">
        <f>(M79-(((N$13)-(IF((($C79*N$15)-($D79*1))&lt;0,0,(($C79*N$15)-($D79*1)))+(($B$11-$C79)*N$15)))*N$16))-$F$92</f>
        <v>25004.387376413277</v>
      </c>
      <c r="O79" s="2">
        <f>(N79-(((O$13)-(IF((($C79*O$15)-($D79*1))&lt;0,0,(($C79*O$15)-($D79*1)))+(($B$11-$C79)*O$15)))*O$16))-$F$92</f>
        <v>23715.602871469808</v>
      </c>
      <c r="P79" s="2">
        <f>(O79-(((P$13)-(IF((($C79*P$15)-($D79*1))&lt;0,0,(($C79*P$15)-($D79*1)))+(($B$11-$C79)*P$15)))*P$16))-$F$92</f>
        <v>22385.8269863286</v>
      </c>
      <c r="Q79" s="2">
        <f>(P79-(((Q$13)-(IF((($C79*Q$15)-($D79*1))&lt;0,0,(($C79*Q$15)-($D79*1)))+(($B$11-$C79)*Q$15)))*Q$16))-$F$92</f>
        <v>21013.420065781746</v>
      </c>
      <c r="R79" s="2">
        <f>(Q79-(((R$13)-(IF((($C79*R$15)-($D79*1))&lt;0,0,(($C79*R$15)-($D79*1)))+(($B$11-$C79)*R$15)))*R$16))-$F$92</f>
        <v>19596.676868413015</v>
      </c>
      <c r="S79" s="2">
        <f>(R79-(((S$13)-(IF((($C79*S$15)-($D79*1))&lt;0,0,(($C79*S$15)-($D79*1)))+(($B$11-$C79)*S$15)))*S$16))-$F$92</f>
        <v>18133.823943149535</v>
      </c>
      <c r="T79" s="2">
        <f>(S79-(((T$13)-(IF((($C79*T$15)-($D79*1))&lt;0,0,(($C79*T$15)-($D79*1)))+(($B$11-$C79)*T$15)))*T$16))-$F$92</f>
        <v>16623.016900875515</v>
      </c>
      <c r="U79" s="2">
        <f>(T79-(((U$13)-(IF((($C79*U$15)-($D79*1))&lt;0,0,(($C79*U$15)-($D79*1)))+(($B$11-$C79)*U$15)))*U$16))-$F$92</f>
        <v>15062.337576910535</v>
      </c>
      <c r="V79" s="2">
        <f>(U79-(((V$13)-(IF((($C79*V$15)-($D79*1))&lt;0,0,(($C79*V$15)-($D79*1)))+(($B$11-$C79)*V$15)))*V$16))-$F$92</f>
        <v>13449.791079986957</v>
      </c>
      <c r="W79" s="2">
        <f>(V79-(((W$13)-(IF((($C79*W$15)-($D79*1))&lt;0,0,(($C79*W$15)-($D79*1)))+(($B$11-$C79)*W$15)))*W$16))-$F$92</f>
        <v>11783.302723186434</v>
      </c>
      <c r="X79" s="2">
        <f>(W79-(((X$13)-(IF((($C79*X$15)-($D79*1))&lt;0,0,(($C79*X$15)-($D79*1)))+(($B$11-$C79)*X$15)))*X$16))-$F$92</f>
        <v>10060.714832113892</v>
      </c>
      <c r="Y79" s="2">
        <f>(X79-(((Y$13)-(IF((($C79*Y$15)-($D79*1))&lt;0,0,(($C79*Y$15)-($D79*1)))+(($B$11-$C79)*Y$15)))*Y$16))-$F$92</f>
        <v>8279.7834253984474</v>
      </c>
      <c r="Z79" s="2">
        <f>(Y79-(((Z$13)-(IF((($C79*Z$15)-($D79*1))&lt;0,0,(($C79*Z$15)-($D79*1)))+(($B$11-$C79)*Z$15)))*Z$16))-$F$92</f>
        <v>6438.1747624143854</v>
      </c>
      <c r="AA79" s="2">
        <f>(Z79-(((AA$13)-(IF((($C79*AA$15)-($D79*1))&lt;0,0,(($C79*AA$15)-($D79*1)))+(($B$11-$C79)*AA$15)))*AA$16))-$F$92</f>
        <v>4533.461752910961</v>
      </c>
      <c r="AB79" s="2">
        <f>(AA79-(((AB$13)-(IF((($C79*AB$15)-($D79*1))&lt;0,0,(($C79*AB$15)-($D79*1)))+(($B$11-$C79)*AB$15)))*AB$16))-$F$92</f>
        <v>2563.1202230273993</v>
      </c>
      <c r="AC79" s="2">
        <f>(AB79-(((AC$13)-(IF((($C79*AC$15)-($D79*1))&lt;0,0,(($C79*AC$15)-($D79*1)))+(($B$11-$C79)*AC$15)))*AC$16))-$F$92</f>
        <v>524.5250319484951</v>
      </c>
      <c r="AD79" s="2">
        <f>(AC79-(((AD$13)-(IF((($C79*AD$15)-($D79*1))&lt;0,0,(($C79*AD$15)-($D79*1)))+(($B$11-$C79)*AD$15)))*AD$16))-$F$92</f>
        <v>-1585.0539667735654</v>
      </c>
      <c r="AE79" s="2">
        <f>(AD79-(((AE$13)-(IF((($C79*AE$15)-($D79*1))&lt;0,0,(($C79*AE$15)-($D79*1)))+(($B$11-$C79)*AE$15)))*AE$16))-$F$92</f>
        <v>-3768.456125444508</v>
      </c>
      <c r="AF79" s="2">
        <f>(AE79-(((AF$13)-(IF((($C79*AF$15)-($D79*1))&lt;0,0,(($C79*AF$15)-($D79*1)))+(($B$11-$C79)*AF$15)))*AF$16))-$F$92</f>
        <v>-6028.6343704622886</v>
      </c>
      <c r="AG79" s="2">
        <f>(AF79-(((AG$13)-(IF((($C79*AG$15)-($D79*1))&lt;0,0,(($C79*AG$15)-($D79*1)))+(($B$11-$C79)*AG$15)))*AG$16))-$F$92</f>
        <v>-8368.65974528078</v>
      </c>
      <c r="AH79" s="2">
        <f>(AG79-(((AH$13)-(IF((($C79*AH$15)-($D79*1))&lt;0,0,(($C79*AH$15)-($D79*1)))+(($B$11-$C79)*AH$15)))*AH$16))-$F$92</f>
        <v>-10791.726135092011</v>
      </c>
      <c r="AI79" s="2">
        <f>(AH79-(((AI$13)-(IF((($C79*AI$15)-($D79*1))&lt;0,0,(($C79*AI$15)-($D79*1)))+(($B$11-$C79)*AI$15)))*AI$16))-$F$92</f>
        <v>-13301.155180495691</v>
      </c>
      <c r="AJ79" s="2">
        <f>(AI79-(((AJ$13)-(IF((($C79*AJ$15)-($D79*1))&lt;0,0,(($C79*AJ$15)-($D79*1)))+(($B$11-$C79)*AJ$15)))*AJ$16))-$F$92</f>
        <v>-15900.401387715519</v>
      </c>
      <c r="AK79" s="2">
        <f>(AJ79-(((AK$13)-(IF((($C79*AK$15)-($D79*1))&lt;0,0,(($C79*AK$15)-($D79*1)))+(($B$11-$C79)*AK$15)))*AK$16))-$F$92</f>
        <v>-18593.057443224141</v>
      </c>
      <c r="AL79" s="2">
        <f>(AK79-(((AL$13)-(IF((($C79*AL$15)-($D79*1))&lt;0,0,(($C79*AL$15)-($D79*1)))+(($B$11-$C79)*AL$15)))*AL$16))-$F$92</f>
        <v>-21382.859740953107</v>
      </c>
      <c r="AM79" s="2">
        <f>(AL79-(((AM$13)-(IF((($C79*AM$15)-($D79*1))&lt;0,0,(($C79*AM$15)-($D79*1)))+(($B$11-$C79)*AM$15)))*AM$16))-$F$92</f>
        <v>-24273.69413059123</v>
      </c>
      <c r="AN79" s="2">
        <f>(AM79-(((AN$13)-(IF((($C79*AN$15)-($D79*1))&lt;0,0,(($C79*AN$15)-($D79*1)))+(($B$11-$C79)*AN$15)))*AN$16))-$F$92</f>
        <v>-27269.601895814878</v>
      </c>
      <c r="AO79" s="2">
        <f>(AN79-(((AO$13)-(IF((($C79*AO$15)-($D79*1))&lt;0,0,(($C79*AO$15)-($D79*1)))+(($B$11-$C79)*AO$15)))*AO$16))-$F$92</f>
        <v>-30374.785971647474</v>
      </c>
      <c r="AP79" s="2">
        <f>(AO79-(((AP$13)-(IF((($C79*AP$15)-($D79*1))&lt;0,0,(($C79*AP$15)-($D79*1)))+(($B$11-$C79)*AP$15)))*AP$16))-$F$92</f>
        <v>-33593.617410513376</v>
      </c>
      <c r="AQ79" s="2">
        <f>(AP79-(((AQ$13)-(IF((($C79*AQ$15)-($D79*1))&lt;0,0,(($C79*AQ$15)-($D79*1)))+(($B$11-$C79)*AQ$15)))*AQ$16))-$F$92</f>
        <v>-36930.642106933912</v>
      </c>
      <c r="AR79" s="2">
        <f>(AQ79-(((AR$13)-(IF((($C79*AR$15)-($D79*1))&lt;0,0,(($C79*AR$15)-($D79*1)))+(($B$11-$C79)*AR$15)))*AR$16))-$F$92</f>
        <v>-40390.58779121127</v>
      </c>
      <c r="AS79" s="2">
        <f>(AR79-(((AS$13)-(IF((($C79*AS$15)-($D79*1))&lt;0,0,(($C79*AS$15)-($D79*1)))+(($B$11-$C79)*AS$15)))*AS$16))-$F$92</f>
        <v>-43978.371302859719</v>
      </c>
      <c r="AT79" s="2">
        <f>(AS79-(((AT$13)-(IF((($C79*AT$15)-($D79*1))&lt;0,0,(($C79*AT$15)-($D79*1)))+(($B$11-$C79)*AT$15)))*AT$16))-$F$92</f>
        <v>-47699.106154974106</v>
      </c>
      <c r="AU79" s="2">
        <f>(AT79-(((AU$13)-(IF((($C79*AU$15)-($D79*1))&lt;0,0,(($C79*AU$15)-($D79*1)))+(($B$11-$C79)*AU$15)))*AU$16))-$F$92</f>
        <v>-51558.110401173071</v>
      </c>
      <c r="AV79" s="2">
        <f>(AU79-(((AV$13)-(IF((($C79*AV$15)-($D79*1))&lt;0,0,(($C79*AV$15)-($D79*1)))+(($B$11-$C79)*AV$15)))*AV$16))-$F$92</f>
        <v>-55560.914817219993</v>
      </c>
      <c r="AW79" s="2">
        <f>(AV79-(((AW$13)-(IF((($C79*AW$15)-($D79*1))&lt;0,0,(($C79*AW$15)-($D79*1)))+(($B$11-$C79)*AW$15)))*AW$16))-$F$92</f>
        <v>-59713.27140990879</v>
      </c>
      <c r="AX79" s="2">
        <f>(AW79-(((AX$13)-(IF((($C79*AX$15)-($D79*1))&lt;0,0,(($C79*AX$15)-($D79*1)))+(($B$11-$C79)*AX$15)))*AX$16))-$F$92</f>
        <v>-64021.162266305138</v>
      </c>
      <c r="AY79" s="2">
        <f>(AX79-(((AY$13)-(IF((($C79*AY$15)-($D79*1))&lt;0,0,(($C79*AY$15)-($D79*1)))+(($B$11-$C79)*AY$15)))*AY$16))-$F$92</f>
        <v>-68490.80875695734</v>
      </c>
      <c r="AZ79" s="2">
        <f>(AY79-(((AZ$13)-(IF((($C79*AZ$15)-($D79*1))&lt;0,0,(($C79*AZ$15)-($D79*1)))+(($B$11-$C79)*AZ$15)))*AZ$16))-$F$92</f>
        <v>-73128.681107235636</v>
      </c>
      <c r="BA79" s="2">
        <f>(AZ79-(((BA$13)-(IF((($C79*BA$15)-($D79*1))&lt;0,0,(($C79*BA$15)-($D79*1)))+(($B$11-$C79)*BA$15)))*BA$16))-$F$92</f>
        <v>-77941.508351525059</v>
      </c>
      <c r="BB79" s="2">
        <f>(BA79-(((BB$13)-(IF((($C79*BB$15)-($D79*1))&lt;0,0,(($C79*BB$15)-($D79*1)))+(($B$11-$C79)*BB$15)))*BB$16))-$F$92</f>
        <v>-82936.288685586071</v>
      </c>
      <c r="BC79" s="2">
        <f>(BB79-(((BC$13)-(IF((($C79*BC$15)-($D79*1))&lt;0,0,(($C79*BC$15)-($D79*1)))+(($B$11-$C79)*BC$15)))*BC$16))-$F$92</f>
        <v>-88120.300233009519</v>
      </c>
      <c r="BD79" s="2">
        <f>(BC79-(((BD$13)-(IF((($C79*BD$15)-($D79*1))&lt;0,0,(($C79*BD$15)-($D79*1)))+(($B$11-$C79)*BD$15)))*BD$16))-$F$92</f>
        <v>-93501.112242329895</v>
      </c>
      <c r="BE79" s="2">
        <f>(BD79-(((BE$13)-(IF((($C79*BE$15)-($D79*1))&lt;0,0,(($C79*BE$15)-($D79*1)))+(($B$11-$C79)*BE$15)))*BE$16))-$F$92</f>
        <v>-99086.596732023099</v>
      </c>
      <c r="BF79" s="2">
        <f>(BE79-(((BF$13)-(IF((($C79*BF$15)-($D79*1))&lt;0,0,(($C79*BF$15)-($D79*1)))+(($B$11-$C79)*BF$15)))*BF$16))-$F$92</f>
        <v>-104884.94060130403</v>
      </c>
      <c r="BG79" s="2">
        <f>(BF79-(((BG$13)-(IF((($C79*BG$15)-($D79*1))&lt;0,0,(($C79*BG$15)-($D79*1)))+(($B$11-$C79)*BG$15)))*BG$16))-$F$92</f>
        <v>-110904.65822535619</v>
      </c>
      <c r="BH79" s="2">
        <f>(BG79-(((BH$13)-(IF((($C79*BH$15)-($D79*1))&lt;0,0,(($C79*BH$15)-($D79*1)))+(($B$11-$C79)*BH$15)))*BH$16))-$F$92</f>
        <v>-117154.60455437044</v>
      </c>
      <c r="BI79" s="2">
        <f>(BH79-(((BI$13)-(IF((($C79*BI$15)-($D79*1))&lt;0,0,(($C79*BI$15)-($D79*1)))+(($B$11-$C79)*BI$15)))*BI$16))-$F$92</f>
        <v>-123643.98873654526</v>
      </c>
      <c r="BJ79" s="2">
        <f>(BI79-(((BJ$13)-(IF((($C79*BJ$15)-($D79*1))&lt;0,0,(($C79*BJ$15)-($D79*1)))+(($B$11-$C79)*BJ$15)))*BJ$16))-$F$92</f>
        <v>-130382.38828600707</v>
      </c>
      <c r="BK79" s="2">
        <f>(BJ79-(((BK$13)-(IF((($C79*BK$15)-($D79*1))&lt;0,0,(($C79*BK$15)-($D79*1)))+(($B$11-$C79)*BK$15)))*BK$16))-$F$92</f>
        <v>-137379.76381744735</v>
      </c>
      <c r="BL79" s="2">
        <f>(BK79-(((BL$13)-(IF((($C79*BL$15)-($D79*1))&lt;0,0,(($C79*BL$15)-($D79*1)))+(($B$11-$C79)*BL$15)))*BL$16))-$F$92</f>
        <v>-144646.47437014524</v>
      </c>
      <c r="BM79" s="2">
        <f>(BL79-(((BM$13)-(IF((($C79*BM$15)-($D79*1))&lt;0,0,(($C79*BM$15)-($D79*1)))+(($B$11-$C79)*BM$15)))*BM$16))-$F$92</f>
        <v>-152193.29334495103</v>
      </c>
      <c r="BN79" s="2">
        <f>(BM79-(((BN$13)-(IF((($C79*BN$15)-($D79*1))&lt;0,0,(($C79*BN$15)-($D79*1)))+(($B$11-$C79)*BN$15)))*BN$16))-$F$92</f>
        <v>-160031.42507874907</v>
      </c>
      <c r="BO79" s="2">
        <f>(BN79-(((BO$13)-(IF((($C79*BO$15)-($D79*1))&lt;0,0,(($C79*BO$15)-($D79*1)))+(($B$11-$C79)*BO$15)))*BO$16))-$F$92</f>
        <v>-168172.52208189905</v>
      </c>
      <c r="BP79" s="2">
        <f>(BO79-(((BP$13)-(IF((($C79*BP$15)-($D79*1))&lt;0,0,(($C79*BP$15)-($D79*1)))+(($B$11-$C79)*BP$15)))*BP$16))-$F$92</f>
        <v>-176628.70296517501</v>
      </c>
    </row>
    <row r="80" spans="1:68" x14ac:dyDescent="0.25">
      <c r="A80" s="100" t="e">
        <f>IF(Tableau2810[[#Headers],[Techno Eolien]]=Données!B16,Données!C16,X)</f>
        <v>#NAME?</v>
      </c>
      <c r="B80" s="1" t="e">
        <f>INDEX(IF(Tableau28[[#Headers],[Techno Eolien]]=Données!B16,Tableau8[Coûts unitaires],),MATCH(Données!C16,Tableau8[Nom de la techno],0))</f>
        <v>#VALUE!</v>
      </c>
      <c r="C80" s="1" t="e">
        <f>INDEX(IF(Tableau28[[#Headers],[Techno Eolien]]=Données!B16,Tableau8[Jours / an],),MATCH(Données!C16,Tableau8[Nom de la techno],0))</f>
        <v>#VALUE!</v>
      </c>
      <c r="D80" s="1" t="e">
        <f>INDEX(IF(Tableau28[[#Headers],[Techno Eolien]]=Données!B16,Tableau8[Production],),MATCH(Données!C16,Tableau8[Nom de la techno],0))</f>
        <v>#VALUE!</v>
      </c>
      <c r="E80" s="100" t="e">
        <f>Tableau13[[#This Row],[Cout unitaire]]+$F$94</f>
        <v>#VALUE!</v>
      </c>
      <c r="F80" s="2" t="e">
        <f>(E80-(((F$13)-(IF((($C80*F$15)-($D80*1))&lt;0,0,(($C80*F$15)-($D80*1)))+(($B$11-$C80)*F$15)))*F$16))-$F$92</f>
        <v>#VALUE!</v>
      </c>
      <c r="G80" s="2" t="e">
        <f>(F80-(((G$13)-(IF((($C80*G$15)-($D80*1))&lt;0,0,(($C80*G$15)-($D80*1)))+(($B$11-$C80)*G$15)))*G$16))-$F$92</f>
        <v>#VALUE!</v>
      </c>
      <c r="H80" s="2" t="e">
        <f>(G80-(((H$13)-(IF((($C80*H$15)-($D80*1))&lt;0,0,(($C80*H$15)-($D80*1)))+(($B$11-$C80)*H$15)))*H$16))-$F$92</f>
        <v>#VALUE!</v>
      </c>
      <c r="I80" s="2" t="e">
        <f>(H80-(((I$13)-(IF((($C80*I$15)-($D80*1))&lt;0,0,(($C80*I$15)-($D80*1)))+(($B$11-$C80)*I$15)))*I$16))-$F$92</f>
        <v>#VALUE!</v>
      </c>
      <c r="J80" s="2" t="e">
        <f>(I80-(((J$13)-(IF((($C80*J$15)-($D80*1))&lt;0,0,(($C80*J$15)-($D80*1)))+(($B$11-$C80)*J$15)))*J$16))-$F$92</f>
        <v>#VALUE!</v>
      </c>
      <c r="K80" s="2" t="e">
        <f>(J80-(((K$13)-(IF((($C80*K$15)-($D80*1))&lt;0,0,(($C80*K$15)-($D80*1)))+(($B$11-$C80)*K$15)))*K$16))-$F$92</f>
        <v>#VALUE!</v>
      </c>
      <c r="L80" s="2" t="e">
        <f>(K80-(((L$13)-(IF((($C80*L$15)-($D80*1))&lt;0,0,(($C80*L$15)-($D80*1)))+(($B$11-$C80)*L$15)))*L$16))-$F$92</f>
        <v>#VALUE!</v>
      </c>
      <c r="M80" s="2" t="e">
        <f>(L80-(((M$13)-(IF((($C80*M$15)-($D80*1))&lt;0,0,(($C80*M$15)-($D80*1)))+(($B$11-$C80)*M$15)))*M$16))-$F$92</f>
        <v>#VALUE!</v>
      </c>
      <c r="N80" s="2" t="e">
        <f>(M80-(((N$13)-(IF((($C80*N$15)-($D80*1))&lt;0,0,(($C80*N$15)-($D80*1)))+(($B$11-$C80)*N$15)))*N$16))-$F$92</f>
        <v>#VALUE!</v>
      </c>
      <c r="O80" s="2" t="e">
        <f>(N80-(((O$13)-(IF((($C80*O$15)-($D80*1))&lt;0,0,(($C80*O$15)-($D80*1)))+(($B$11-$C80)*O$15)))*O$16))-$F$92</f>
        <v>#VALUE!</v>
      </c>
      <c r="P80" s="2" t="e">
        <f>(O80-(((P$13)-(IF((($C80*P$15)-($D80*1))&lt;0,0,(($C80*P$15)-($D80*1)))+(($B$11-$C80)*P$15)))*P$16))-$F$92</f>
        <v>#VALUE!</v>
      </c>
      <c r="Q80" s="2" t="e">
        <f>(P80-(((Q$13)-(IF((($C80*Q$15)-($D80*1))&lt;0,0,(($C80*Q$15)-($D80*1)))+(($B$11-$C80)*Q$15)))*Q$16))-$F$92</f>
        <v>#VALUE!</v>
      </c>
      <c r="R80" s="2" t="e">
        <f>(Q80-(((R$13)-(IF((($C80*R$15)-($D80*1))&lt;0,0,(($C80*R$15)-($D80*1)))+(($B$11-$C80)*R$15)))*R$16))-$F$92</f>
        <v>#VALUE!</v>
      </c>
      <c r="S80" s="2" t="e">
        <f>(R80-(((S$13)-(IF((($C80*S$15)-($D80*1))&lt;0,0,(($C80*S$15)-($D80*1)))+(($B$11-$C80)*S$15)))*S$16))-$F$92</f>
        <v>#VALUE!</v>
      </c>
      <c r="T80" s="2" t="e">
        <f>(S80-(((T$13)-(IF((($C80*T$15)-($D80*1))&lt;0,0,(($C80*T$15)-($D80*1)))+(($B$11-$C80)*T$15)))*T$16))-$F$92</f>
        <v>#VALUE!</v>
      </c>
      <c r="U80" s="2" t="e">
        <f>(T80-(((U$13)-(IF((($C80*U$15)-($D80*1))&lt;0,0,(($C80*U$15)-($D80*1)))+(($B$11-$C80)*U$15)))*U$16))-$F$92</f>
        <v>#VALUE!</v>
      </c>
      <c r="V80" s="2" t="e">
        <f>(U80-(((V$13)-(IF((($C80*V$15)-($D80*1))&lt;0,0,(($C80*V$15)-($D80*1)))+(($B$11-$C80)*V$15)))*V$16))-$F$92</f>
        <v>#VALUE!</v>
      </c>
      <c r="W80" s="2" t="e">
        <f>(V80-(((W$13)-(IF((($C80*W$15)-($D80*1))&lt;0,0,(($C80*W$15)-($D80*1)))+(($B$11-$C80)*W$15)))*W$16))-$F$92</f>
        <v>#VALUE!</v>
      </c>
      <c r="X80" s="2" t="e">
        <f>(W80-(((X$13)-(IF((($C80*X$15)-($D80*1))&lt;0,0,(($C80*X$15)-($D80*1)))+(($B$11-$C80)*X$15)))*X$16))-$F$92</f>
        <v>#VALUE!</v>
      </c>
      <c r="Y80" s="2" t="e">
        <f>(X80-(((Y$13)-(IF((($C80*Y$15)-($D80*1))&lt;0,0,(($C80*Y$15)-($D80*1)))+(($B$11-$C80)*Y$15)))*Y$16))-$F$92</f>
        <v>#VALUE!</v>
      </c>
      <c r="Z80" s="2" t="e">
        <f>(Y80-(((Z$13)-(IF((($C80*Z$15)-($D80*1))&lt;0,0,(($C80*Z$15)-($D80*1)))+(($B$11-$C80)*Z$15)))*Z$16))-$F$92</f>
        <v>#VALUE!</v>
      </c>
      <c r="AA80" s="2" t="e">
        <f>(Z80-(((AA$13)-(IF((($C80*AA$15)-($D80*1))&lt;0,0,(($C80*AA$15)-($D80*1)))+(($B$11-$C80)*AA$15)))*AA$16))-$F$92</f>
        <v>#VALUE!</v>
      </c>
      <c r="AB80" s="2" t="e">
        <f>(AA80-(((AB$13)-(IF((($C80*AB$15)-($D80*1))&lt;0,0,(($C80*AB$15)-($D80*1)))+(($B$11-$C80)*AB$15)))*AB$16))-$F$92</f>
        <v>#VALUE!</v>
      </c>
      <c r="AC80" s="2" t="e">
        <f>(AB80-(((AC$13)-(IF((($C80*AC$15)-($D80*1))&lt;0,0,(($C80*AC$15)-($D80*1)))+(($B$11-$C80)*AC$15)))*AC$16))-$F$92</f>
        <v>#VALUE!</v>
      </c>
      <c r="AD80" s="2" t="e">
        <f>(AC80-(((AD$13)-(IF((($C80*AD$15)-($D80*1))&lt;0,0,(($C80*AD$15)-($D80*1)))+(($B$11-$C80)*AD$15)))*AD$16))-$F$92</f>
        <v>#VALUE!</v>
      </c>
      <c r="AE80" s="2" t="e">
        <f>(AD80-(((AE$13)-(IF((($C80*AE$15)-($D80*1))&lt;0,0,(($C80*AE$15)-($D80*1)))+(($B$11-$C80)*AE$15)))*AE$16))-$F$92</f>
        <v>#VALUE!</v>
      </c>
      <c r="AF80" s="2" t="e">
        <f>(AE80-(((AF$13)-(IF((($C80*AF$15)-($D80*1))&lt;0,0,(($C80*AF$15)-($D80*1)))+(($B$11-$C80)*AF$15)))*AF$16))-$F$92</f>
        <v>#VALUE!</v>
      </c>
      <c r="AG80" s="2" t="e">
        <f>(AF80-(((AG$13)-(IF((($C80*AG$15)-($D80*1))&lt;0,0,(($C80*AG$15)-($D80*1)))+(($B$11-$C80)*AG$15)))*AG$16))-$F$92</f>
        <v>#VALUE!</v>
      </c>
      <c r="AH80" s="2" t="e">
        <f>(AG80-(((AH$13)-(IF((($C80*AH$15)-($D80*1))&lt;0,0,(($C80*AH$15)-($D80*1)))+(($B$11-$C80)*AH$15)))*AH$16))-$F$92</f>
        <v>#VALUE!</v>
      </c>
      <c r="AI80" s="2" t="e">
        <f>(AH80-(((AI$13)-(IF((($C80*AI$15)-($D80*1))&lt;0,0,(($C80*AI$15)-($D80*1)))+(($B$11-$C80)*AI$15)))*AI$16))-$F$92</f>
        <v>#VALUE!</v>
      </c>
      <c r="AJ80" s="2" t="e">
        <f>(AI80-(((AJ$13)-(IF((($C80*AJ$15)-($D80*1))&lt;0,0,(($C80*AJ$15)-($D80*1)))+(($B$11-$C80)*AJ$15)))*AJ$16))-$F$92</f>
        <v>#VALUE!</v>
      </c>
      <c r="AK80" s="2" t="e">
        <f>(AJ80-(((AK$13)-(IF((($C80*AK$15)-($D80*1))&lt;0,0,(($C80*AK$15)-($D80*1)))+(($B$11-$C80)*AK$15)))*AK$16))-$F$92</f>
        <v>#VALUE!</v>
      </c>
      <c r="AL80" s="2" t="e">
        <f>(AK80-(((AL$13)-(IF((($C80*AL$15)-($D80*1))&lt;0,0,(($C80*AL$15)-($D80*1)))+(($B$11-$C80)*AL$15)))*AL$16))-$F$92</f>
        <v>#VALUE!</v>
      </c>
      <c r="AM80" s="2" t="e">
        <f>(AL80-(((AM$13)-(IF((($C80*AM$15)-($D80*1))&lt;0,0,(($C80*AM$15)-($D80*1)))+(($B$11-$C80)*AM$15)))*AM$16))-$F$92</f>
        <v>#VALUE!</v>
      </c>
      <c r="AN80" s="2" t="e">
        <f>(AM80-(((AN$13)-(IF((($C80*AN$15)-($D80*1))&lt;0,0,(($C80*AN$15)-($D80*1)))+(($B$11-$C80)*AN$15)))*AN$16))-$F$92</f>
        <v>#VALUE!</v>
      </c>
      <c r="AO80" s="2" t="e">
        <f>(AN80-(((AO$13)-(IF((($C80*AO$15)-($D80*1))&lt;0,0,(($C80*AO$15)-($D80*1)))+(($B$11-$C80)*AO$15)))*AO$16))-$F$92</f>
        <v>#VALUE!</v>
      </c>
      <c r="AP80" s="2" t="e">
        <f>(AO80-(((AP$13)-(IF((($C80*AP$15)-($D80*1))&lt;0,0,(($C80*AP$15)-($D80*1)))+(($B$11-$C80)*AP$15)))*AP$16))-$F$92</f>
        <v>#VALUE!</v>
      </c>
      <c r="AQ80" s="2" t="e">
        <f>(AP80-(((AQ$13)-(IF((($C80*AQ$15)-($D80*1))&lt;0,0,(($C80*AQ$15)-($D80*1)))+(($B$11-$C80)*AQ$15)))*AQ$16))-$F$92</f>
        <v>#VALUE!</v>
      </c>
      <c r="AR80" s="2" t="e">
        <f>(AQ80-(((AR$13)-(IF((($C80*AR$15)-($D80*1))&lt;0,0,(($C80*AR$15)-($D80*1)))+(($B$11-$C80)*AR$15)))*AR$16))-$F$92</f>
        <v>#VALUE!</v>
      </c>
      <c r="AS80" s="2" t="e">
        <f>(AR80-(((AS$13)-(IF((($C80*AS$15)-($D80*1))&lt;0,0,(($C80*AS$15)-($D80*1)))+(($B$11-$C80)*AS$15)))*AS$16))-$F$92</f>
        <v>#VALUE!</v>
      </c>
      <c r="AT80" s="2" t="e">
        <f>(AS80-(((AT$13)-(IF((($C80*AT$15)-($D80*1))&lt;0,0,(($C80*AT$15)-($D80*1)))+(($B$11-$C80)*AT$15)))*AT$16))-$F$92</f>
        <v>#VALUE!</v>
      </c>
      <c r="AU80" s="2" t="e">
        <f>(AT80-(((AU$13)-(IF((($C80*AU$15)-($D80*1))&lt;0,0,(($C80*AU$15)-($D80*1)))+(($B$11-$C80)*AU$15)))*AU$16))-$F$92</f>
        <v>#VALUE!</v>
      </c>
      <c r="AV80" s="2" t="e">
        <f>(AU80-(((AV$13)-(IF((($C80*AV$15)-($D80*1))&lt;0,0,(($C80*AV$15)-($D80*1)))+(($B$11-$C80)*AV$15)))*AV$16))-$F$92</f>
        <v>#VALUE!</v>
      </c>
      <c r="AW80" s="2" t="e">
        <f>(AV80-(((AW$13)-(IF((($C80*AW$15)-($D80*1))&lt;0,0,(($C80*AW$15)-($D80*1)))+(($B$11-$C80)*AW$15)))*AW$16))-$F$92</f>
        <v>#VALUE!</v>
      </c>
      <c r="AX80" s="2" t="e">
        <f>(AW80-(((AX$13)-(IF((($C80*AX$15)-($D80*1))&lt;0,0,(($C80*AX$15)-($D80*1)))+(($B$11-$C80)*AX$15)))*AX$16))-$F$92</f>
        <v>#VALUE!</v>
      </c>
      <c r="AY80" s="2" t="e">
        <f>(AX80-(((AY$13)-(IF((($C80*AY$15)-($D80*1))&lt;0,0,(($C80*AY$15)-($D80*1)))+(($B$11-$C80)*AY$15)))*AY$16))-$F$92</f>
        <v>#VALUE!</v>
      </c>
      <c r="AZ80" s="2" t="e">
        <f>(AY80-(((AZ$13)-(IF((($C80*AZ$15)-($D80*1))&lt;0,0,(($C80*AZ$15)-($D80*1)))+(($B$11-$C80)*AZ$15)))*AZ$16))-$F$92</f>
        <v>#VALUE!</v>
      </c>
      <c r="BA80" s="2" t="e">
        <f>(AZ80-(((BA$13)-(IF((($C80*BA$15)-($D80*1))&lt;0,0,(($C80*BA$15)-($D80*1)))+(($B$11-$C80)*BA$15)))*BA$16))-$F$92</f>
        <v>#VALUE!</v>
      </c>
      <c r="BB80" s="2" t="e">
        <f>(BA80-(((BB$13)-(IF((($C80*BB$15)-($D80*1))&lt;0,0,(($C80*BB$15)-($D80*1)))+(($B$11-$C80)*BB$15)))*BB$16))-$F$92</f>
        <v>#VALUE!</v>
      </c>
      <c r="BC80" s="2" t="e">
        <f>(BB80-(((BC$13)-(IF((($C80*BC$15)-($D80*1))&lt;0,0,(($C80*BC$15)-($D80*1)))+(($B$11-$C80)*BC$15)))*BC$16))-$F$92</f>
        <v>#VALUE!</v>
      </c>
      <c r="BD80" s="2" t="e">
        <f>(BC80-(((BD$13)-(IF((($C80*BD$15)-($D80*1))&lt;0,0,(($C80*BD$15)-($D80*1)))+(($B$11-$C80)*BD$15)))*BD$16))-$F$92</f>
        <v>#VALUE!</v>
      </c>
      <c r="BE80" s="2" t="e">
        <f>(BD80-(((BE$13)-(IF((($C80*BE$15)-($D80*1))&lt;0,0,(($C80*BE$15)-($D80*1)))+(($B$11-$C80)*BE$15)))*BE$16))-$F$92</f>
        <v>#VALUE!</v>
      </c>
      <c r="BF80" s="2" t="e">
        <f>(BE80-(((BF$13)-(IF((($C80*BF$15)-($D80*1))&lt;0,0,(($C80*BF$15)-($D80*1)))+(($B$11-$C80)*BF$15)))*BF$16))-$F$92</f>
        <v>#VALUE!</v>
      </c>
      <c r="BG80" s="2" t="e">
        <f>(BF80-(((BG$13)-(IF((($C80*BG$15)-($D80*1))&lt;0,0,(($C80*BG$15)-($D80*1)))+(($B$11-$C80)*BG$15)))*BG$16))-$F$92</f>
        <v>#VALUE!</v>
      </c>
      <c r="BH80" s="2" t="e">
        <f>(BG80-(((BH$13)-(IF((($C80*BH$15)-($D80*1))&lt;0,0,(($C80*BH$15)-($D80*1)))+(($B$11-$C80)*BH$15)))*BH$16))-$F$92</f>
        <v>#VALUE!</v>
      </c>
      <c r="BI80" s="2" t="e">
        <f>(BH80-(((BI$13)-(IF((($C80*BI$15)-($D80*1))&lt;0,0,(($C80*BI$15)-($D80*1)))+(($B$11-$C80)*BI$15)))*BI$16))-$F$92</f>
        <v>#VALUE!</v>
      </c>
      <c r="BJ80" s="2" t="e">
        <f>(BI80-(((BJ$13)-(IF((($C80*BJ$15)-($D80*1))&lt;0,0,(($C80*BJ$15)-($D80*1)))+(($B$11-$C80)*BJ$15)))*BJ$16))-$F$92</f>
        <v>#VALUE!</v>
      </c>
      <c r="BK80" s="2" t="e">
        <f>(BJ80-(((BK$13)-(IF((($C80*BK$15)-($D80*1))&lt;0,0,(($C80*BK$15)-($D80*1)))+(($B$11-$C80)*BK$15)))*BK$16))-$F$92</f>
        <v>#VALUE!</v>
      </c>
      <c r="BL80" s="2" t="e">
        <f>(BK80-(((BL$13)-(IF((($C80*BL$15)-($D80*1))&lt;0,0,(($C80*BL$15)-($D80*1)))+(($B$11-$C80)*BL$15)))*BL$16))-$F$92</f>
        <v>#VALUE!</v>
      </c>
      <c r="BM80" s="2" t="e">
        <f>(BL80-(((BM$13)-(IF((($C80*BM$15)-($D80*1))&lt;0,0,(($C80*BM$15)-($D80*1)))+(($B$11-$C80)*BM$15)))*BM$16))-$F$92</f>
        <v>#VALUE!</v>
      </c>
      <c r="BN80" s="2" t="e">
        <f>(BM80-(((BN$13)-(IF((($C80*BN$15)-($D80*1))&lt;0,0,(($C80*BN$15)-($D80*1)))+(($B$11-$C80)*BN$15)))*BN$16))-$F$92</f>
        <v>#VALUE!</v>
      </c>
      <c r="BO80" s="2" t="e">
        <f>(BN80-(((BO$13)-(IF((($C80*BO$15)-($D80*1))&lt;0,0,(($C80*BO$15)-($D80*1)))+(($B$11-$C80)*BO$15)))*BO$16))-$F$92</f>
        <v>#VALUE!</v>
      </c>
      <c r="BP80" s="2" t="e">
        <f>(BO80-(((BP$13)-(IF((($C80*BP$15)-($D80*1))&lt;0,0,(($C80*BP$15)-($D80*1)))+(($B$11-$C80)*BP$15)))*BP$16))-$F$92</f>
        <v>#VALUE!</v>
      </c>
    </row>
    <row r="81" spans="1:68" x14ac:dyDescent="0.25">
      <c r="A81" s="100" t="e">
        <f>IF(Tableau2810[[#Headers],[Techno Eolien]]=Données!B17,Données!C17,X)</f>
        <v>#NAME?</v>
      </c>
      <c r="B81" s="1" t="e">
        <f>INDEX(IF(Tableau28[[#Headers],[Techno Eolien]]=Données!B17,Tableau8[Coûts unitaires],),MATCH(Données!C17,Tableau8[Nom de la techno],0))</f>
        <v>#VALUE!</v>
      </c>
      <c r="C81" s="1" t="e">
        <f>INDEX(IF(Tableau28[[#Headers],[Techno Eolien]]=Données!B17,Tableau8[Jours / an],),MATCH(Données!C17,Tableau8[Nom de la techno],0))</f>
        <v>#VALUE!</v>
      </c>
      <c r="D81" s="1" t="e">
        <f>INDEX(IF(Tableau28[[#Headers],[Techno Eolien]]=Données!B17,Tableau8[Production],),MATCH(Données!C17,Tableau8[Nom de la techno],0))</f>
        <v>#VALUE!</v>
      </c>
      <c r="E81" s="100" t="e">
        <f>Tableau13[[#This Row],[Cout unitaire]]+$F$94</f>
        <v>#VALUE!</v>
      </c>
      <c r="F81" s="2" t="e">
        <f>(E81-(((F$13)-(IF((($C81*F$15)-($D81*1))&lt;0,0,(($C81*F$15)-($D81*1)))+(($B$11-$C81)*F$15)))*F$16))-$F$92</f>
        <v>#VALUE!</v>
      </c>
      <c r="G81" s="2" t="e">
        <f>(F81-(((G$13)-(IF((($C81*G$15)-($D81*1))&lt;0,0,(($C81*G$15)-($D81*1)))+(($B$11-$C81)*G$15)))*G$16))-$F$92</f>
        <v>#VALUE!</v>
      </c>
      <c r="H81" s="2" t="e">
        <f>(G81-(((H$13)-(IF((($C81*H$15)-($D81*1))&lt;0,0,(($C81*H$15)-($D81*1)))+(($B$11-$C81)*H$15)))*H$16))-$F$92</f>
        <v>#VALUE!</v>
      </c>
      <c r="I81" s="2" t="e">
        <f>(H81-(((I$13)-(IF((($C81*I$15)-($D81*1))&lt;0,0,(($C81*I$15)-($D81*1)))+(($B$11-$C81)*I$15)))*I$16))-$F$92</f>
        <v>#VALUE!</v>
      </c>
      <c r="J81" s="2" t="e">
        <f>(I81-(((J$13)-(IF((($C81*J$15)-($D81*1))&lt;0,0,(($C81*J$15)-($D81*1)))+(($B$11-$C81)*J$15)))*J$16))-$F$92</f>
        <v>#VALUE!</v>
      </c>
      <c r="K81" s="2" t="e">
        <f>(J81-(((K$13)-(IF((($C81*K$15)-($D81*1))&lt;0,0,(($C81*K$15)-($D81*1)))+(($B$11-$C81)*K$15)))*K$16))-$F$92</f>
        <v>#VALUE!</v>
      </c>
      <c r="L81" s="2" t="e">
        <f>(K81-(((L$13)-(IF((($C81*L$15)-($D81*1))&lt;0,0,(($C81*L$15)-($D81*1)))+(($B$11-$C81)*L$15)))*L$16))-$F$92</f>
        <v>#VALUE!</v>
      </c>
      <c r="M81" s="2" t="e">
        <f>(L81-(((M$13)-(IF((($C81*M$15)-($D81*1))&lt;0,0,(($C81*M$15)-($D81*1)))+(($B$11-$C81)*M$15)))*M$16))-$F$92</f>
        <v>#VALUE!</v>
      </c>
      <c r="N81" s="2" t="e">
        <f>(M81-(((N$13)-(IF((($C81*N$15)-($D81*1))&lt;0,0,(($C81*N$15)-($D81*1)))+(($B$11-$C81)*N$15)))*N$16))-$F$92</f>
        <v>#VALUE!</v>
      </c>
      <c r="O81" s="2" t="e">
        <f>(N81-(((O$13)-(IF((($C81*O$15)-($D81*1))&lt;0,0,(($C81*O$15)-($D81*1)))+(($B$11-$C81)*O$15)))*O$16))-$F$92</f>
        <v>#VALUE!</v>
      </c>
      <c r="P81" s="2" t="e">
        <f>(O81-(((P$13)-(IF((($C81*P$15)-($D81*1))&lt;0,0,(($C81*P$15)-($D81*1)))+(($B$11-$C81)*P$15)))*P$16))-$F$92</f>
        <v>#VALUE!</v>
      </c>
      <c r="Q81" s="2" t="e">
        <f>(P81-(((Q$13)-(IF((($C81*Q$15)-($D81*1))&lt;0,0,(($C81*Q$15)-($D81*1)))+(($B$11-$C81)*Q$15)))*Q$16))-$F$92</f>
        <v>#VALUE!</v>
      </c>
      <c r="R81" s="2" t="e">
        <f>(Q81-(((R$13)-(IF((($C81*R$15)-($D81*1))&lt;0,0,(($C81*R$15)-($D81*1)))+(($B$11-$C81)*R$15)))*R$16))-$F$92</f>
        <v>#VALUE!</v>
      </c>
      <c r="S81" s="2" t="e">
        <f>(R81-(((S$13)-(IF((($C81*S$15)-($D81*1))&lt;0,0,(($C81*S$15)-($D81*1)))+(($B$11-$C81)*S$15)))*S$16))-$F$92</f>
        <v>#VALUE!</v>
      </c>
      <c r="T81" s="2" t="e">
        <f>(S81-(((T$13)-(IF((($C81*T$15)-($D81*1))&lt;0,0,(($C81*T$15)-($D81*1)))+(($B$11-$C81)*T$15)))*T$16))-$F$92</f>
        <v>#VALUE!</v>
      </c>
      <c r="U81" s="2" t="e">
        <f>(T81-(((U$13)-(IF((($C81*U$15)-($D81*1))&lt;0,0,(($C81*U$15)-($D81*1)))+(($B$11-$C81)*U$15)))*U$16))-$F$92</f>
        <v>#VALUE!</v>
      </c>
      <c r="V81" s="2" t="e">
        <f>(U81-(((V$13)-(IF((($C81*V$15)-($D81*1))&lt;0,0,(($C81*V$15)-($D81*1)))+(($B$11-$C81)*V$15)))*V$16))-$F$92</f>
        <v>#VALUE!</v>
      </c>
      <c r="W81" s="2" t="e">
        <f>(V81-(((W$13)-(IF((($C81*W$15)-($D81*1))&lt;0,0,(($C81*W$15)-($D81*1)))+(($B$11-$C81)*W$15)))*W$16))-$F$92</f>
        <v>#VALUE!</v>
      </c>
      <c r="X81" s="2" t="e">
        <f>(W81-(((X$13)-(IF((($C81*X$15)-($D81*1))&lt;0,0,(($C81*X$15)-($D81*1)))+(($B$11-$C81)*X$15)))*X$16))-$F$92</f>
        <v>#VALUE!</v>
      </c>
      <c r="Y81" s="2" t="e">
        <f>(X81-(((Y$13)-(IF((($C81*Y$15)-($D81*1))&lt;0,0,(($C81*Y$15)-($D81*1)))+(($B$11-$C81)*Y$15)))*Y$16))-$F$92</f>
        <v>#VALUE!</v>
      </c>
      <c r="Z81" s="2" t="e">
        <f>(Y81-(((Z$13)-(IF((($C81*Z$15)-($D81*1))&lt;0,0,(($C81*Z$15)-($D81*1)))+(($B$11-$C81)*Z$15)))*Z$16))-$F$92</f>
        <v>#VALUE!</v>
      </c>
      <c r="AA81" s="2" t="e">
        <f>(Z81-(((AA$13)-(IF((($C81*AA$15)-($D81*1))&lt;0,0,(($C81*AA$15)-($D81*1)))+(($B$11-$C81)*AA$15)))*AA$16))-$F$92</f>
        <v>#VALUE!</v>
      </c>
      <c r="AB81" s="2" t="e">
        <f>(AA81-(((AB$13)-(IF((($C81*AB$15)-($D81*1))&lt;0,0,(($C81*AB$15)-($D81*1)))+(($B$11-$C81)*AB$15)))*AB$16))-$F$92</f>
        <v>#VALUE!</v>
      </c>
      <c r="AC81" s="2" t="e">
        <f>(AB81-(((AC$13)-(IF((($C81*AC$15)-($D81*1))&lt;0,0,(($C81*AC$15)-($D81*1)))+(($B$11-$C81)*AC$15)))*AC$16))-$F$92</f>
        <v>#VALUE!</v>
      </c>
      <c r="AD81" s="2" t="e">
        <f>(AC81-(((AD$13)-(IF((($C81*AD$15)-($D81*1))&lt;0,0,(($C81*AD$15)-($D81*1)))+(($B$11-$C81)*AD$15)))*AD$16))-$F$92</f>
        <v>#VALUE!</v>
      </c>
      <c r="AE81" s="2" t="e">
        <f>(AD81-(((AE$13)-(IF((($C81*AE$15)-($D81*1))&lt;0,0,(($C81*AE$15)-($D81*1)))+(($B$11-$C81)*AE$15)))*AE$16))-$F$92</f>
        <v>#VALUE!</v>
      </c>
      <c r="AF81" s="2" t="e">
        <f>(AE81-(((AF$13)-(IF((($C81*AF$15)-($D81*1))&lt;0,0,(($C81*AF$15)-($D81*1)))+(($B$11-$C81)*AF$15)))*AF$16))-$F$92</f>
        <v>#VALUE!</v>
      </c>
      <c r="AG81" s="2" t="e">
        <f>(AF81-(((AG$13)-(IF((($C81*AG$15)-($D81*1))&lt;0,0,(($C81*AG$15)-($D81*1)))+(($B$11-$C81)*AG$15)))*AG$16))-$F$92</f>
        <v>#VALUE!</v>
      </c>
      <c r="AH81" s="2" t="e">
        <f>(AG81-(((AH$13)-(IF((($C81*AH$15)-($D81*1))&lt;0,0,(($C81*AH$15)-($D81*1)))+(($B$11-$C81)*AH$15)))*AH$16))-$F$92</f>
        <v>#VALUE!</v>
      </c>
      <c r="AI81" s="2" t="e">
        <f>(AH81-(((AI$13)-(IF((($C81*AI$15)-($D81*1))&lt;0,0,(($C81*AI$15)-($D81*1)))+(($B$11-$C81)*AI$15)))*AI$16))-$F$92</f>
        <v>#VALUE!</v>
      </c>
      <c r="AJ81" s="2" t="e">
        <f>(AI81-(((AJ$13)-(IF((($C81*AJ$15)-($D81*1))&lt;0,0,(($C81*AJ$15)-($D81*1)))+(($B$11-$C81)*AJ$15)))*AJ$16))-$F$92</f>
        <v>#VALUE!</v>
      </c>
      <c r="AK81" s="2" t="e">
        <f>(AJ81-(((AK$13)-(IF((($C81*AK$15)-($D81*1))&lt;0,0,(($C81*AK$15)-($D81*1)))+(($B$11-$C81)*AK$15)))*AK$16))-$F$92</f>
        <v>#VALUE!</v>
      </c>
      <c r="AL81" s="2" t="e">
        <f>(AK81-(((AL$13)-(IF((($C81*AL$15)-($D81*1))&lt;0,0,(($C81*AL$15)-($D81*1)))+(($B$11-$C81)*AL$15)))*AL$16))-$F$92</f>
        <v>#VALUE!</v>
      </c>
      <c r="AM81" s="2" t="e">
        <f>(AL81-(((AM$13)-(IF((($C81*AM$15)-($D81*1))&lt;0,0,(($C81*AM$15)-($D81*1)))+(($B$11-$C81)*AM$15)))*AM$16))-$F$92</f>
        <v>#VALUE!</v>
      </c>
      <c r="AN81" s="2" t="e">
        <f>(AM81-(((AN$13)-(IF((($C81*AN$15)-($D81*1))&lt;0,0,(($C81*AN$15)-($D81*1)))+(($B$11-$C81)*AN$15)))*AN$16))-$F$92</f>
        <v>#VALUE!</v>
      </c>
      <c r="AO81" s="2" t="e">
        <f>(AN81-(((AO$13)-(IF((($C81*AO$15)-($D81*1))&lt;0,0,(($C81*AO$15)-($D81*1)))+(($B$11-$C81)*AO$15)))*AO$16))-$F$92</f>
        <v>#VALUE!</v>
      </c>
      <c r="AP81" s="2" t="e">
        <f>(AO81-(((AP$13)-(IF((($C81*AP$15)-($D81*1))&lt;0,0,(($C81*AP$15)-($D81*1)))+(($B$11-$C81)*AP$15)))*AP$16))-$F$92</f>
        <v>#VALUE!</v>
      </c>
      <c r="AQ81" s="2" t="e">
        <f>(AP81-(((AQ$13)-(IF((($C81*AQ$15)-($D81*1))&lt;0,0,(($C81*AQ$15)-($D81*1)))+(($B$11-$C81)*AQ$15)))*AQ$16))-$F$92</f>
        <v>#VALUE!</v>
      </c>
      <c r="AR81" s="2" t="e">
        <f>(AQ81-(((AR$13)-(IF((($C81*AR$15)-($D81*1))&lt;0,0,(($C81*AR$15)-($D81*1)))+(($B$11-$C81)*AR$15)))*AR$16))-$F$92</f>
        <v>#VALUE!</v>
      </c>
      <c r="AS81" s="2" t="e">
        <f>(AR81-(((AS$13)-(IF((($C81*AS$15)-($D81*1))&lt;0,0,(($C81*AS$15)-($D81*1)))+(($B$11-$C81)*AS$15)))*AS$16))-$F$92</f>
        <v>#VALUE!</v>
      </c>
      <c r="AT81" s="2" t="e">
        <f>(AS81-(((AT$13)-(IF((($C81*AT$15)-($D81*1))&lt;0,0,(($C81*AT$15)-($D81*1)))+(($B$11-$C81)*AT$15)))*AT$16))-$F$92</f>
        <v>#VALUE!</v>
      </c>
      <c r="AU81" s="2" t="e">
        <f>(AT81-(((AU$13)-(IF((($C81*AU$15)-($D81*1))&lt;0,0,(($C81*AU$15)-($D81*1)))+(($B$11-$C81)*AU$15)))*AU$16))-$F$92</f>
        <v>#VALUE!</v>
      </c>
      <c r="AV81" s="2" t="e">
        <f>(AU81-(((AV$13)-(IF((($C81*AV$15)-($D81*1))&lt;0,0,(($C81*AV$15)-($D81*1)))+(($B$11-$C81)*AV$15)))*AV$16))-$F$92</f>
        <v>#VALUE!</v>
      </c>
      <c r="AW81" s="2" t="e">
        <f>(AV81-(((AW$13)-(IF((($C81*AW$15)-($D81*1))&lt;0,0,(($C81*AW$15)-($D81*1)))+(($B$11-$C81)*AW$15)))*AW$16))-$F$92</f>
        <v>#VALUE!</v>
      </c>
      <c r="AX81" s="2" t="e">
        <f>(AW81-(((AX$13)-(IF((($C81*AX$15)-($D81*1))&lt;0,0,(($C81*AX$15)-($D81*1)))+(($B$11-$C81)*AX$15)))*AX$16))-$F$92</f>
        <v>#VALUE!</v>
      </c>
      <c r="AY81" s="2" t="e">
        <f>(AX81-(((AY$13)-(IF((($C81*AY$15)-($D81*1))&lt;0,0,(($C81*AY$15)-($D81*1)))+(($B$11-$C81)*AY$15)))*AY$16))-$F$92</f>
        <v>#VALUE!</v>
      </c>
      <c r="AZ81" s="2" t="e">
        <f>(AY81-(((AZ$13)-(IF((($C81*AZ$15)-($D81*1))&lt;0,0,(($C81*AZ$15)-($D81*1)))+(($B$11-$C81)*AZ$15)))*AZ$16))-$F$92</f>
        <v>#VALUE!</v>
      </c>
      <c r="BA81" s="2" t="e">
        <f>(AZ81-(((BA$13)-(IF((($C81*BA$15)-($D81*1))&lt;0,0,(($C81*BA$15)-($D81*1)))+(($B$11-$C81)*BA$15)))*BA$16))-$F$92</f>
        <v>#VALUE!</v>
      </c>
      <c r="BB81" s="2" t="e">
        <f>(BA81-(((BB$13)-(IF((($C81*BB$15)-($D81*1))&lt;0,0,(($C81*BB$15)-($D81*1)))+(($B$11-$C81)*BB$15)))*BB$16))-$F$92</f>
        <v>#VALUE!</v>
      </c>
      <c r="BC81" s="2" t="e">
        <f>(BB81-(((BC$13)-(IF((($C81*BC$15)-($D81*1))&lt;0,0,(($C81*BC$15)-($D81*1)))+(($B$11-$C81)*BC$15)))*BC$16))-$F$92</f>
        <v>#VALUE!</v>
      </c>
      <c r="BD81" s="2" t="e">
        <f>(BC81-(((BD$13)-(IF((($C81*BD$15)-($D81*1))&lt;0,0,(($C81*BD$15)-($D81*1)))+(($B$11-$C81)*BD$15)))*BD$16))-$F$92</f>
        <v>#VALUE!</v>
      </c>
      <c r="BE81" s="2" t="e">
        <f>(BD81-(((BE$13)-(IF((($C81*BE$15)-($D81*1))&lt;0,0,(($C81*BE$15)-($D81*1)))+(($B$11-$C81)*BE$15)))*BE$16))-$F$92</f>
        <v>#VALUE!</v>
      </c>
      <c r="BF81" s="2" t="e">
        <f>(BE81-(((BF$13)-(IF((($C81*BF$15)-($D81*1))&lt;0,0,(($C81*BF$15)-($D81*1)))+(($B$11-$C81)*BF$15)))*BF$16))-$F$92</f>
        <v>#VALUE!</v>
      </c>
      <c r="BG81" s="2" t="e">
        <f>(BF81-(((BG$13)-(IF((($C81*BG$15)-($D81*1))&lt;0,0,(($C81*BG$15)-($D81*1)))+(($B$11-$C81)*BG$15)))*BG$16))-$F$92</f>
        <v>#VALUE!</v>
      </c>
      <c r="BH81" s="2" t="e">
        <f>(BG81-(((BH$13)-(IF((($C81*BH$15)-($D81*1))&lt;0,0,(($C81*BH$15)-($D81*1)))+(($B$11-$C81)*BH$15)))*BH$16))-$F$92</f>
        <v>#VALUE!</v>
      </c>
      <c r="BI81" s="2" t="e">
        <f>(BH81-(((BI$13)-(IF((($C81*BI$15)-($D81*1))&lt;0,0,(($C81*BI$15)-($D81*1)))+(($B$11-$C81)*BI$15)))*BI$16))-$F$92</f>
        <v>#VALUE!</v>
      </c>
      <c r="BJ81" s="2" t="e">
        <f>(BI81-(((BJ$13)-(IF((($C81*BJ$15)-($D81*1))&lt;0,0,(($C81*BJ$15)-($D81*1)))+(($B$11-$C81)*BJ$15)))*BJ$16))-$F$92</f>
        <v>#VALUE!</v>
      </c>
      <c r="BK81" s="2" t="e">
        <f>(BJ81-(((BK$13)-(IF((($C81*BK$15)-($D81*1))&lt;0,0,(($C81*BK$15)-($D81*1)))+(($B$11-$C81)*BK$15)))*BK$16))-$F$92</f>
        <v>#VALUE!</v>
      </c>
      <c r="BL81" s="2" t="e">
        <f>(BK81-(((BL$13)-(IF((($C81*BL$15)-($D81*1))&lt;0,0,(($C81*BL$15)-($D81*1)))+(($B$11-$C81)*BL$15)))*BL$16))-$F$92</f>
        <v>#VALUE!</v>
      </c>
      <c r="BM81" s="2" t="e">
        <f>(BL81-(((BM$13)-(IF((($C81*BM$15)-($D81*1))&lt;0,0,(($C81*BM$15)-($D81*1)))+(($B$11-$C81)*BM$15)))*BM$16))-$F$92</f>
        <v>#VALUE!</v>
      </c>
      <c r="BN81" s="2" t="e">
        <f>(BM81-(((BN$13)-(IF((($C81*BN$15)-($D81*1))&lt;0,0,(($C81*BN$15)-($D81*1)))+(($B$11-$C81)*BN$15)))*BN$16))-$F$92</f>
        <v>#VALUE!</v>
      </c>
      <c r="BO81" s="2" t="e">
        <f>(BN81-(((BO$13)-(IF((($C81*BO$15)-($D81*1))&lt;0,0,(($C81*BO$15)-($D81*1)))+(($B$11-$C81)*BO$15)))*BO$16))-$F$92</f>
        <v>#VALUE!</v>
      </c>
      <c r="BP81" s="2" t="e">
        <f>(BO81-(((BP$13)-(IF((($C81*BP$15)-($D81*1))&lt;0,0,(($C81*BP$15)-($D81*1)))+(($B$11-$C81)*BP$15)))*BP$16))-$F$92</f>
        <v>#VALUE!</v>
      </c>
    </row>
    <row r="83" spans="1:68" x14ac:dyDescent="0.25">
      <c r="A83" t="s">
        <v>70</v>
      </c>
      <c r="B83" t="s">
        <v>69</v>
      </c>
      <c r="C83" t="s">
        <v>68</v>
      </c>
      <c r="D83" t="s">
        <v>67</v>
      </c>
      <c r="E83" t="s">
        <v>66</v>
      </c>
      <c r="F83" t="s">
        <v>65</v>
      </c>
      <c r="G83" t="s">
        <v>64</v>
      </c>
      <c r="H83" t="s">
        <v>63</v>
      </c>
      <c r="I83" t="s">
        <v>62</v>
      </c>
      <c r="J83" t="s">
        <v>61</v>
      </c>
      <c r="K83" t="s">
        <v>60</v>
      </c>
      <c r="L83" t="s">
        <v>59</v>
      </c>
      <c r="M83" t="s">
        <v>58</v>
      </c>
      <c r="N83" t="s">
        <v>57</v>
      </c>
      <c r="O83" t="s">
        <v>56</v>
      </c>
      <c r="P83" t="s">
        <v>55</v>
      </c>
      <c r="Q83" t="s">
        <v>54</v>
      </c>
      <c r="R83" t="s">
        <v>53</v>
      </c>
      <c r="S83" t="s">
        <v>52</v>
      </c>
      <c r="T83" t="s">
        <v>51</v>
      </c>
      <c r="U83" t="s">
        <v>50</v>
      </c>
      <c r="V83" t="s">
        <v>49</v>
      </c>
      <c r="W83" t="s">
        <v>48</v>
      </c>
      <c r="X83" t="s">
        <v>47</v>
      </c>
      <c r="Y83" t="s">
        <v>46</v>
      </c>
      <c r="Z83" t="s">
        <v>45</v>
      </c>
      <c r="AA83" t="s">
        <v>44</v>
      </c>
      <c r="AB83" t="s">
        <v>43</v>
      </c>
      <c r="AC83" t="s">
        <v>42</v>
      </c>
      <c r="AD83" t="s">
        <v>41</v>
      </c>
      <c r="AE83" t="s">
        <v>40</v>
      </c>
      <c r="AF83" t="s">
        <v>39</v>
      </c>
      <c r="AG83" t="s">
        <v>38</v>
      </c>
      <c r="AH83" t="s">
        <v>37</v>
      </c>
      <c r="AI83" t="s">
        <v>36</v>
      </c>
      <c r="AJ83" t="s">
        <v>35</v>
      </c>
      <c r="AK83" t="s">
        <v>34</v>
      </c>
      <c r="AL83" t="s">
        <v>33</v>
      </c>
      <c r="AM83" t="s">
        <v>32</v>
      </c>
      <c r="AN83" t="s">
        <v>31</v>
      </c>
      <c r="AO83" t="s">
        <v>30</v>
      </c>
      <c r="AP83" t="s">
        <v>29</v>
      </c>
      <c r="AQ83" t="s">
        <v>28</v>
      </c>
      <c r="AR83" t="s">
        <v>27</v>
      </c>
      <c r="AS83" t="s">
        <v>26</v>
      </c>
      <c r="AT83" t="s">
        <v>25</v>
      </c>
      <c r="AU83" t="s">
        <v>24</v>
      </c>
      <c r="AV83" t="s">
        <v>23</v>
      </c>
      <c r="AW83" t="s">
        <v>22</v>
      </c>
      <c r="AX83" t="s">
        <v>21</v>
      </c>
      <c r="AY83" t="s">
        <v>20</v>
      </c>
      <c r="AZ83" t="s">
        <v>19</v>
      </c>
      <c r="BA83" t="s">
        <v>18</v>
      </c>
      <c r="BB83" t="s">
        <v>17</v>
      </c>
      <c r="BC83" t="s">
        <v>16</v>
      </c>
      <c r="BD83" t="s">
        <v>15</v>
      </c>
      <c r="BE83" t="s">
        <v>14</v>
      </c>
      <c r="BF83" t="s">
        <v>13</v>
      </c>
      <c r="BG83" t="s">
        <v>12</v>
      </c>
      <c r="BH83" t="s">
        <v>11</v>
      </c>
      <c r="BI83" t="s">
        <v>10</v>
      </c>
      <c r="BJ83" t="s">
        <v>9</v>
      </c>
      <c r="BK83" t="s">
        <v>8</v>
      </c>
      <c r="BL83" t="s">
        <v>7</v>
      </c>
      <c r="BM83" t="s">
        <v>6</v>
      </c>
      <c r="BN83" t="s">
        <v>5</v>
      </c>
      <c r="BO83" t="s">
        <v>4</v>
      </c>
      <c r="BP83" t="s">
        <v>3</v>
      </c>
    </row>
    <row r="84" spans="1:68" x14ac:dyDescent="0.25">
      <c r="A84" t="e">
        <f>IF(Tableau11[[#Headers],[Techno Solaire]]=Données!B11,Données!C11,X)</f>
        <v>#NAME?</v>
      </c>
      <c r="B84" s="1" t="e">
        <f>INDEX(IF(Tableau11[[#Headers],[Techno Solaire]]=Données!B11,Tableau8[Coûts unitaires],),MATCH(Données!C11,Tableau8[Nom de la techno],0))</f>
        <v>#VALUE!</v>
      </c>
      <c r="C84" s="1" t="e">
        <f>INDEX(IF(Tableau11[[#Headers],[Techno Solaire]]=Données!B11,Tableau8[Jours / an],),MATCH(Données!C11,Tableau8[Nom de la techno],0))</f>
        <v>#VALUE!</v>
      </c>
      <c r="D84" s="1" t="e">
        <f>INDEX(IF(Tableau11[[#Headers],[Techno Solaire]]=Données!B11,Tableau8[Production],),MATCH(Données!C11,Tableau8[Nom de la techno],0))</f>
        <v>#VALUE!</v>
      </c>
      <c r="E84" t="e">
        <f>B84+F$94</f>
        <v>#VALUE!</v>
      </c>
      <c r="F84" s="2" t="e">
        <f>(E84-(((F$13)-(IF((($C84*F$15)-($D84*1))&lt;0,0,(($C84*F$15)-($D84*1)))+(($B$11-$C84)*F$15)))*F$16))-$F$92</f>
        <v>#VALUE!</v>
      </c>
      <c r="G84" s="2" t="e">
        <f>(F84-(((G$13)-(IF((($C84*G$15)-($D84*1))&lt;0,0,(($C84*G$15)-($D84*1)))+(($B$11-$C84)*G$15)))*G$16))-$F$92</f>
        <v>#VALUE!</v>
      </c>
      <c r="H84" s="2" t="e">
        <f>(G84-(((H$13)-(IF((($C84*H$15)-($D84*1))&lt;0,0,(($C84*H$15)-($D84*1)))+(($B$11-$C84)*H$15)))*H$16))-$F$92</f>
        <v>#VALUE!</v>
      </c>
      <c r="I84" s="2" t="e">
        <f>(H84-(((I$13)-(IF((($C84*I$15)-($D84*1))&lt;0,0,(($C84*I$15)-($D84*1)))+(($B$11-$C84)*I$15)))*I$16))-$F$92</f>
        <v>#VALUE!</v>
      </c>
      <c r="J84" s="2" t="e">
        <f>(I84-(((J$13)-(IF((($C84*J$15)-($D84*1))&lt;0,0,(($C84*J$15)-($D84*1)))+(($B$11-$C84)*J$15)))*J$16))-$F$92</f>
        <v>#VALUE!</v>
      </c>
      <c r="K84" s="2" t="e">
        <f>(J84-(((K$13)-(IF((($C84*K$15)-($D84*1))&lt;0,0,(($C84*K$15)-($D84*1)))+(($B$11-$C84)*K$15)))*K$16))-$F$92</f>
        <v>#VALUE!</v>
      </c>
      <c r="L84" s="2" t="e">
        <f>(K84-(((L$13)-(IF((($C84*L$15)-($D84*1))&lt;0,0,(($C84*L$15)-($D84*1)))+(($B$11-$C84)*L$15)))*L$16))-$F$92</f>
        <v>#VALUE!</v>
      </c>
      <c r="M84" s="2" t="e">
        <f>(L84-(((M$13)-(IF((($C84*M$15)-($D84*1))&lt;0,0,(($C84*M$15)-($D84*1)))+(($B$11-$C84)*M$15)))*M$16))-$F$92</f>
        <v>#VALUE!</v>
      </c>
      <c r="N84" s="2" t="e">
        <f>(M84-(((N$13)-(IF((($C84*N$15)-($D84*1))&lt;0,0,(($C84*N$15)-($D84*1)))+(($B$11-$C84)*N$15)))*N$16))-$F$92</f>
        <v>#VALUE!</v>
      </c>
      <c r="O84" s="2" t="e">
        <f>(N84-(((O$13)-(IF((($C84*O$15)-($D84*1))&lt;0,0,(($C84*O$15)-($D84*1)))+(($B$11-$C84)*O$15)))*O$16))-$F$92</f>
        <v>#VALUE!</v>
      </c>
      <c r="P84" s="2" t="e">
        <f>(O84-(((P$13)-(IF((($C84*P$15)-($D84*1))&lt;0,0,(($C84*P$15)-($D84*1)))+(($B$11-$C84)*P$15)))*P$16))-$F$92</f>
        <v>#VALUE!</v>
      </c>
      <c r="Q84" s="2" t="e">
        <f>(P84-(((Q$13)-(IF((($C84*Q$15)-($D84*1))&lt;0,0,(($C84*Q$15)-($D84*1)))+(($B$11-$C84)*Q$15)))*Q$16))-$F$92</f>
        <v>#VALUE!</v>
      </c>
      <c r="R84" s="2" t="e">
        <f>(Q84-(((R$13)-(IF((($C84*R$15)-($D84*1))&lt;0,0,(($C84*R$15)-($D84*1)))+(($B$11-$C84)*R$15)))*R$16))-$F$92</f>
        <v>#VALUE!</v>
      </c>
      <c r="S84" s="2" t="e">
        <f>(R84-(((S$13)-(IF((($C84*S$15)-($D84*1))&lt;0,0,(($C84*S$15)-($D84*1)))+(($B$11-$C84)*S$15)))*S$16))-$F$92</f>
        <v>#VALUE!</v>
      </c>
      <c r="T84" s="2" t="e">
        <f>(S84-(((T$13)-(IF((($C84*T$15)-($D84*1))&lt;0,0,(($C84*T$15)-($D84*1)))+(($B$11-$C84)*T$15)))*T$16))-$F$92</f>
        <v>#VALUE!</v>
      </c>
      <c r="U84" s="2" t="e">
        <f>(T84-(((U$13)-(IF((($C84*U$15)-($D84*1))&lt;0,0,(($C84*U$15)-($D84*1)))+(($B$11-$C84)*U$15)))*U$16))-$F$92</f>
        <v>#VALUE!</v>
      </c>
      <c r="V84" s="2" t="e">
        <f>(U84-(((V$13)-(IF((($C84*V$15)-($D84*1))&lt;0,0,(($C84*V$15)-($D84*1)))+(($B$11-$C84)*V$15)))*V$16))-$F$92</f>
        <v>#VALUE!</v>
      </c>
      <c r="W84" s="2" t="e">
        <f>(V84-(((W$13)-(IF((($C84*W$15)-($D84*1))&lt;0,0,(($C84*W$15)-($D84*1)))+(($B$11-$C84)*W$15)))*W$16))-$F$92</f>
        <v>#VALUE!</v>
      </c>
      <c r="X84" s="2" t="e">
        <f>(W84-(((X$13)-(IF((($C84*X$15)-($D84*1))&lt;0,0,(($C84*X$15)-($D84*1)))+(($B$11-$C84)*X$15)))*X$16))-$F$92</f>
        <v>#VALUE!</v>
      </c>
      <c r="Y84" s="2" t="e">
        <f>(X84-(((Y$13)-(IF((($C84*Y$15)-($D84*1))&lt;0,0,(($C84*Y$15)-($D84*1)))+(($B$11-$C84)*Y$15)))*Y$16))-$F$92</f>
        <v>#VALUE!</v>
      </c>
      <c r="Z84" s="2" t="e">
        <f>(Y84-(((Z$13)-(IF((($C84*Z$15)-($D84*1))&lt;0,0,(($C84*Z$15)-($D84*1)))+(($B$11-$C84)*Z$15)))*Z$16))-$F$92</f>
        <v>#VALUE!</v>
      </c>
      <c r="AA84" s="2" t="e">
        <f>(Z84-(((AA$13)-(IF((($C84*AA$15)-($D84*1))&lt;0,0,(($C84*AA$15)-($D84*1)))+(($B$11-$C84)*AA$15)))*AA$16))-$F$92</f>
        <v>#VALUE!</v>
      </c>
      <c r="AB84" s="2" t="e">
        <f>(AA84-(((AB$13)-(IF((($C84*AB$15)-($D84*1))&lt;0,0,(($C84*AB$15)-($D84*1)))+(($B$11-$C84)*AB$15)))*AB$16))-$F$92</f>
        <v>#VALUE!</v>
      </c>
      <c r="AC84" s="2" t="e">
        <f>(AB84-(((AC$13)-(IF((($C84*AC$15)-($D84*1))&lt;0,0,(($C84*AC$15)-($D84*1)))+(($B$11-$C84)*AC$15)))*AC$16))-$F$92</f>
        <v>#VALUE!</v>
      </c>
      <c r="AD84" s="2" t="e">
        <f>(AC84-(((AD$13)-(IF((($C84*AD$15)-($D84*1))&lt;0,0,(($C84*AD$15)-($D84*1)))+(($B$11-$C84)*AD$15)))*AD$16))-$F$92</f>
        <v>#VALUE!</v>
      </c>
      <c r="AE84" s="2" t="e">
        <f>(AD84-(((AE$13)-(IF((($C84*AE$15)-($D84*1))&lt;0,0,(($C84*AE$15)-($D84*1)))+(($B$11-$C84)*AE$15)))*AE$16))-$F$92</f>
        <v>#VALUE!</v>
      </c>
      <c r="AF84" s="2" t="e">
        <f>(AE84-(((AF$13)-(IF((($C84*AF$15)-($D84*1))&lt;0,0,(($C84*AF$15)-($D84*1)))+(($B$11-$C84)*AF$15)))*AF$16))-$F$92</f>
        <v>#VALUE!</v>
      </c>
      <c r="AG84" s="2" t="e">
        <f>(AF84-(((AG$13)-(IF((($C84*AG$15)-($D84*1))&lt;0,0,(($C84*AG$15)-($D84*1)))+(($B$11-$C84)*AG$15)))*AG$16))-$F$92</f>
        <v>#VALUE!</v>
      </c>
      <c r="AH84" s="2" t="e">
        <f>(AG84-(((AH$13)-(IF((($C84*AH$15)-($D84*1))&lt;0,0,(($C84*AH$15)-($D84*1)))+(($B$11-$C84)*AH$15)))*AH$16))-$F$92</f>
        <v>#VALUE!</v>
      </c>
      <c r="AI84" s="2" t="e">
        <f>(AH84-(((AI$13)-(IF((($C84*AI$15)-($D84*1))&lt;0,0,(($C84*AI$15)-($D84*1)))+(($B$11-$C84)*AI$15)))*AI$16))-$F$92</f>
        <v>#VALUE!</v>
      </c>
      <c r="AJ84" s="2" t="e">
        <f>(AI84-(((AJ$13)-(IF((($C84*AJ$15)-($D84*1))&lt;0,0,(($C84*AJ$15)-($D84*1)))+(($B$11-$C84)*AJ$15)))*AJ$16))-$F$92</f>
        <v>#VALUE!</v>
      </c>
      <c r="AK84" s="2" t="e">
        <f>(AJ84-(((AK$13)-(IF((($C84*AK$15)-($D84*1))&lt;0,0,(($C84*AK$15)-($D84*1)))+(($B$11-$C84)*AK$15)))*AK$16))-$F$92</f>
        <v>#VALUE!</v>
      </c>
      <c r="AL84" s="2" t="e">
        <f>(AK84-(((AL$13)-(IF((($C84*AL$15)-($D84*1))&lt;0,0,(($C84*AL$15)-($D84*1)))+(($B$11-$C84)*AL$15)))*AL$16))-$F$92</f>
        <v>#VALUE!</v>
      </c>
      <c r="AM84" s="2" t="e">
        <f>(AL84-(((AM$13)-(IF((($C84*AM$15)-($D84*1))&lt;0,0,(($C84*AM$15)-($D84*1)))+(($B$11-$C84)*AM$15)))*AM$16))-$F$92</f>
        <v>#VALUE!</v>
      </c>
      <c r="AN84" s="2" t="e">
        <f>(AM84-(((AN$13)-(IF((($C84*AN$15)-($D84*1))&lt;0,0,(($C84*AN$15)-($D84*1)))+(($B$11-$C84)*AN$15)))*AN$16))-$F$92</f>
        <v>#VALUE!</v>
      </c>
      <c r="AO84" s="2" t="e">
        <f>(AN84-(((AO$13)-(IF((($C84*AO$15)-($D84*1))&lt;0,0,(($C84*AO$15)-($D84*1)))+(($B$11-$C84)*AO$15)))*AO$16))-$F$92</f>
        <v>#VALUE!</v>
      </c>
      <c r="AP84" s="2" t="e">
        <f>(AO84-(((AP$13)-(IF((($C84*AP$15)-($D84*1))&lt;0,0,(($C84*AP$15)-($D84*1)))+(($B$11-$C84)*AP$15)))*AP$16))-$F$92</f>
        <v>#VALUE!</v>
      </c>
      <c r="AQ84" s="2" t="e">
        <f>(AP84-(((AQ$13)-(IF((($C84*AQ$15)-($D84*1))&lt;0,0,(($C84*AQ$15)-($D84*1)))+(($B$11-$C84)*AQ$15)))*AQ$16))-$F$92</f>
        <v>#VALUE!</v>
      </c>
      <c r="AR84" s="2" t="e">
        <f>(AQ84-(((AR$13)-(IF((($C84*AR$15)-($D84*1))&lt;0,0,(($C84*AR$15)-($D84*1)))+(($B$11-$C84)*AR$15)))*AR$16))-$F$92</f>
        <v>#VALUE!</v>
      </c>
      <c r="AS84" s="2" t="e">
        <f>(AR84-(((AS$13)-(IF((($C84*AS$15)-($D84*1))&lt;0,0,(($C84*AS$15)-($D84*1)))+(($B$11-$C84)*AS$15)))*AS$16))-$F$92</f>
        <v>#VALUE!</v>
      </c>
      <c r="AT84" s="2" t="e">
        <f>(AS84-(((AT$13)-(IF((($C84*AT$15)-($D84*1))&lt;0,0,(($C84*AT$15)-($D84*1)))+(($B$11-$C84)*AT$15)))*AT$16))-$F$92</f>
        <v>#VALUE!</v>
      </c>
      <c r="AU84" s="2" t="e">
        <f>(AT84-(((AU$13)-(IF((($C84*AU$15)-($D84*1))&lt;0,0,(($C84*AU$15)-($D84*1)))+(($B$11-$C84)*AU$15)))*AU$16))-$F$92</f>
        <v>#VALUE!</v>
      </c>
      <c r="AV84" s="2" t="e">
        <f>(AU84-(((AV$13)-(IF((($C84*AV$15)-($D84*1))&lt;0,0,(($C84*AV$15)-($D84*1)))+(($B$11-$C84)*AV$15)))*AV$16))-$F$92</f>
        <v>#VALUE!</v>
      </c>
      <c r="AW84" s="2" t="e">
        <f>(AV84-(((AW$13)-(IF((($C84*AW$15)-($D84*1))&lt;0,0,(($C84*AW$15)-($D84*1)))+(($B$11-$C84)*AW$15)))*AW$16))-$F$92</f>
        <v>#VALUE!</v>
      </c>
      <c r="AX84" s="2" t="e">
        <f>(AW84-(((AX$13)-(IF((($C84*AX$15)-($D84*1))&lt;0,0,(($C84*AX$15)-($D84*1)))+(($B$11-$C84)*AX$15)))*AX$16))-$F$92</f>
        <v>#VALUE!</v>
      </c>
      <c r="AY84" s="2" t="e">
        <f>(AX84-(((AY$13)-(IF((($C84*AY$15)-($D84*1))&lt;0,0,(($C84*AY$15)-($D84*1)))+(($B$11-$C84)*AY$15)))*AY$16))-$F$92</f>
        <v>#VALUE!</v>
      </c>
      <c r="AZ84" s="2" t="e">
        <f>(AY84-(((AZ$13)-(IF((($C84*AZ$15)-($D84*1))&lt;0,0,(($C84*AZ$15)-($D84*1)))+(($B$11-$C84)*AZ$15)))*AZ$16))-$F$92</f>
        <v>#VALUE!</v>
      </c>
      <c r="BA84" s="2" t="e">
        <f>(AZ84-(((BA$13)-(IF((($C84*BA$15)-($D84*1))&lt;0,0,(($C84*BA$15)-($D84*1)))+(($B$11-$C84)*BA$15)))*BA$16))-$F$92</f>
        <v>#VALUE!</v>
      </c>
      <c r="BB84" s="2" t="e">
        <f>(BA84-(((BB$13)-(IF((($C84*BB$15)-($D84*1))&lt;0,0,(($C84*BB$15)-($D84*1)))+(($B$11-$C84)*BB$15)))*BB$16))-$F$92</f>
        <v>#VALUE!</v>
      </c>
      <c r="BC84" s="2" t="e">
        <f>(BB84-(((BC$13)-(IF((($C84*BC$15)-($D84*1))&lt;0,0,(($C84*BC$15)-($D84*1)))+(($B$11-$C84)*BC$15)))*BC$16))-$F$92</f>
        <v>#VALUE!</v>
      </c>
      <c r="BD84" s="2" t="e">
        <f>(BC84-(((BD$13)-(IF((($C84*BD$15)-($D84*1))&lt;0,0,(($C84*BD$15)-($D84*1)))+(($B$11-$C84)*BD$15)))*BD$16))-$F$92</f>
        <v>#VALUE!</v>
      </c>
      <c r="BE84" s="2" t="e">
        <f>(BD84-(((BE$13)-(IF((($C84*BE$15)-($D84*1))&lt;0,0,(($C84*BE$15)-($D84*1)))+(($B$11-$C84)*BE$15)))*BE$16))-$F$92</f>
        <v>#VALUE!</v>
      </c>
      <c r="BF84" s="2" t="e">
        <f>(BE84-(((BF$13)-(IF((($C84*BF$15)-($D84*1))&lt;0,0,(($C84*BF$15)-($D84*1)))+(($B$11-$C84)*BF$15)))*BF$16))-$F$92</f>
        <v>#VALUE!</v>
      </c>
      <c r="BG84" s="2" t="e">
        <f>(BF84-(((BG$13)-(IF((($C84*BG$15)-($D84*1))&lt;0,0,(($C84*BG$15)-($D84*1)))+(($B$11-$C84)*BG$15)))*BG$16))-$F$92</f>
        <v>#VALUE!</v>
      </c>
      <c r="BH84" s="2" t="e">
        <f>(BG84-(((BH$13)-(IF((($C84*BH$15)-($D84*1))&lt;0,0,(($C84*BH$15)-($D84*1)))+(($B$11-$C84)*BH$15)))*BH$16))-$F$92</f>
        <v>#VALUE!</v>
      </c>
      <c r="BI84" s="2" t="e">
        <f>(BH84-(((BI$13)-(IF((($C84*BI$15)-($D84*1))&lt;0,0,(($C84*BI$15)-($D84*1)))+(($B$11-$C84)*BI$15)))*BI$16))-$F$92</f>
        <v>#VALUE!</v>
      </c>
      <c r="BJ84" s="2" t="e">
        <f>(BI84-(((BJ$13)-(IF((($C84*BJ$15)-($D84*1))&lt;0,0,(($C84*BJ$15)-($D84*1)))+(($B$11-$C84)*BJ$15)))*BJ$16))-$F$92</f>
        <v>#VALUE!</v>
      </c>
      <c r="BK84" s="2" t="e">
        <f>(BJ84-(((BK$13)-(IF((($C84*BK$15)-($D84*1))&lt;0,0,(($C84*BK$15)-($D84*1)))+(($B$11-$C84)*BK$15)))*BK$16))-$F$92</f>
        <v>#VALUE!</v>
      </c>
      <c r="BL84" s="2" t="e">
        <f>(BK84-(((BL$13)-(IF((($C84*BL$15)-($D84*1))&lt;0,0,(($C84*BL$15)-($D84*1)))+(($B$11-$C84)*BL$15)))*BL$16))-$F$92</f>
        <v>#VALUE!</v>
      </c>
      <c r="BM84" s="2" t="e">
        <f>(BL84-(((BM$13)-(IF((($C84*BM$15)-($D84*1))&lt;0,0,(($C84*BM$15)-($D84*1)))+(($B$11-$C84)*BM$15)))*BM$16))-$F$92</f>
        <v>#VALUE!</v>
      </c>
      <c r="BN84" s="2" t="e">
        <f>(BM84-(((BN$13)-(IF((($C84*BN$15)-($D84*1))&lt;0,0,(($C84*BN$15)-($D84*1)))+(($B$11-$C84)*BN$15)))*BN$16))-$F$92</f>
        <v>#VALUE!</v>
      </c>
      <c r="BO84" s="2" t="e">
        <f>(BN84-(((BO$13)-(IF((($C84*BO$15)-($D84*1))&lt;0,0,(($C84*BO$15)-($D84*1)))+(($B$11-$C84)*BO$15)))*BO$16))-$F$92</f>
        <v>#VALUE!</v>
      </c>
      <c r="BP84" s="2" t="e">
        <f>(BO84-(((BP$13)-(IF((($C84*BP$15)-($D84*1))&lt;0,0,(($C84*BP$15)-($D84*1)))+(($B$11-$C84)*BP$15)))*BP$16))-$F$92</f>
        <v>#VALUE!</v>
      </c>
    </row>
    <row r="85" spans="1:68" x14ac:dyDescent="0.25">
      <c r="A85" t="str">
        <f>IF(Tableau11[[#Headers],[Techno Solaire]]=Données!B12,Données!C12,X)</f>
        <v>smart flower</v>
      </c>
      <c r="B85" s="1">
        <f>INDEX(IF(Tableau11[[#Headers],[Techno Solaire]]=Données!B12,Tableau8[Coûts unitaires],),MATCH(Données!C12,Tableau8[Nom de la techno],0))</f>
        <v>15000</v>
      </c>
      <c r="C85" s="4">
        <f>INDEX(IF(Tableau11[[#Headers],[Techno Solaire]]=Données!B12,Tableau8[Jours / an],),MATCH(Données!C12,Tableau8[Nom de la techno],0))</f>
        <v>350</v>
      </c>
      <c r="D85" s="4">
        <f>INDEX(IF(Tableau11[[#Headers],[Techno Solaire]]=Données!B12,Tableau8[Production],),MATCH(Données!C12,Tableau8[Nom de la techno],0))</f>
        <v>2500</v>
      </c>
      <c r="E85" s="3">
        <f>B85+F$94</f>
        <v>25000</v>
      </c>
      <c r="F85" s="2">
        <f>(E85-(((F$13)-(IF((($C85*F$15)-($D85*1))&lt;0,0,(($C85*F$15)-($D85*1)))+(($B$11-$C85)*F$15)))*F$16))-$F$92</f>
        <v>24376</v>
      </c>
      <c r="G85" s="2">
        <f>(F85-(((G$13)-(IF((($C85*G$15)-($D85*1))&lt;0,0,(($C85*G$15)-($D85*1)))+(($B$11-$C85)*G$15)))*G$16))-$F$92</f>
        <v>23737.599999999999</v>
      </c>
      <c r="H85" s="2">
        <f>(G85-(((H$13)-(IF((($C85*H$15)-($D85*1))&lt;0,0,(($C85*H$15)-($D85*1)))+(($B$11-$C85)*H$15)))*H$16))-$F$92</f>
        <v>23084.223999999998</v>
      </c>
      <c r="I85" s="2">
        <f>(H85-(((I$13)-(IF((($C85*I$15)-($D85*1))&lt;0,0,(($C85*I$15)-($D85*1)))+(($B$11-$C85)*I$15)))*I$16))-$F$92</f>
        <v>22415.272959999998</v>
      </c>
      <c r="J85" s="2">
        <f>(I85-(((J$13)-(IF((($C85*J$15)-($D85*1))&lt;0,0,(($C85*J$15)-($D85*1)))+(($B$11-$C85)*J$15)))*J$16))-$F$92</f>
        <v>21730.123878399998</v>
      </c>
      <c r="K85" s="2">
        <f>(J85-(((K$13)-(IF((($C85*K$15)-($D85*1))&lt;0,0,(($C85*K$15)-($D85*1)))+(($B$11-$C85)*K$15)))*K$16))-$F$92</f>
        <v>21028.128833535997</v>
      </c>
      <c r="L85" s="2">
        <f>(K85-(((L$13)-(IF((($C85*L$15)-($D85*1))&lt;0,0,(($C85*L$15)-($D85*1)))+(($B$11-$C85)*L$15)))*L$16))-$F$92</f>
        <v>20308.613986877437</v>
      </c>
      <c r="M85" s="2">
        <f>(L85-(((M$13)-(IF((($C85*M$15)-($D85*1))&lt;0,0,(($C85*M$15)-($D85*1)))+(($B$11-$C85)*M$15)))*M$16))-$F$92</f>
        <v>19570.878546352535</v>
      </c>
      <c r="N85" s="2">
        <f>(M85-(((N$13)-(IF((($C85*N$15)-($D85*1))&lt;0,0,(($C85*N$15)-($D85*1)))+(($B$11-$C85)*N$15)))*N$16))-$F$92</f>
        <v>18814.193688206637</v>
      </c>
      <c r="O85" s="2">
        <f>(N85-(((O$13)-(IF((($C85*O$15)-($D85*1))&lt;0,0,(($C85*O$15)-($D85*1)))+(($B$11-$C85)*O$15)))*O$16))-$F$92</f>
        <v>18037.801435734902</v>
      </c>
      <c r="P85" s="2">
        <f>(O85-(((P$13)-(IF((($C85*P$15)-($D85*1))&lt;0,0,(($C85*P$15)-($D85*1)))+(($B$11-$C85)*P$15)))*P$16))-$F$92</f>
        <v>17240.913493164298</v>
      </c>
      <c r="Q85" s="2">
        <f>(P85-(((Q$13)-(IF((($C85*Q$15)-($D85*1))&lt;0,0,(($C85*Q$15)-($D85*1)))+(($B$11-$C85)*Q$15)))*Q$16))-$F$92</f>
        <v>16422.710032890871</v>
      </c>
      <c r="R85" s="2">
        <f>(Q85-(((R$13)-(IF((($C85*R$15)-($D85*1))&lt;0,0,(($C85*R$15)-($D85*1)))+(($B$11-$C85)*R$15)))*R$16))-$F$92</f>
        <v>15582.338434206506</v>
      </c>
      <c r="S85" s="2">
        <f>(R85-(((S$13)-(IF((($C85*S$15)-($D85*1))&lt;0,0,(($C85*S$15)-($D85*1)))+(($B$11-$C85)*S$15)))*S$16))-$F$92</f>
        <v>14718.911971574766</v>
      </c>
      <c r="T85" s="2">
        <f>(S85-(((T$13)-(IF((($C85*T$15)-($D85*1))&lt;0,0,(($C85*T$15)-($D85*1)))+(($B$11-$C85)*T$15)))*T$16))-$F$92</f>
        <v>13831.508450437756</v>
      </c>
      <c r="U85" s="2">
        <f>(T85-(((U$13)-(IF((($C85*U$15)-($D85*1))&lt;0,0,(($C85*U$15)-($D85*1)))+(($B$11-$C85)*U$15)))*U$16))-$F$92</f>
        <v>12919.168788455267</v>
      </c>
      <c r="V85" s="2">
        <f>(U85-(((V$13)-(IF((($C85*V$15)-($D85*1))&lt;0,0,(($C85*V$15)-($D85*1)))+(($B$11-$C85)*V$15)))*V$16))-$F$92</f>
        <v>11980.895539993478</v>
      </c>
      <c r="W85" s="2">
        <f>(V85-(((W$13)-(IF((($C85*W$15)-($D85*1))&lt;0,0,(($C85*W$15)-($D85*1)))+(($B$11-$C85)*W$15)))*W$16))-$F$92</f>
        <v>11015.651361593218</v>
      </c>
      <c r="X85" s="2">
        <f>(W85-(((X$13)-(IF((($C85*X$15)-($D85*1))&lt;0,0,(($C85*X$15)-($D85*1)))+(($B$11-$C85)*X$15)))*X$16))-$F$92</f>
        <v>10022.357416056946</v>
      </c>
      <c r="Y85" s="2">
        <f>(X85-(((Y$13)-(IF((($C85*Y$15)-($D85*1))&lt;0,0,(($C85*Y$15)-($D85*1)))+(($B$11-$C85)*Y$15)))*Y$16))-$F$92</f>
        <v>8999.8917126992237</v>
      </c>
      <c r="Z85" s="2">
        <f>(Y85-(((Z$13)-(IF((($C85*Z$15)-($D85*1))&lt;0,0,(($C85*Z$15)-($D85*1)))+(($B$11-$C85)*Z$15)))*Z$16))-$F$92</f>
        <v>7947.0873812071914</v>
      </c>
      <c r="AA85" s="2">
        <f>(Z85-(((AA$13)-(IF((($C85*AA$15)-($D85*1))&lt;0,0,(($C85*AA$15)-($D85*1)))+(($B$11-$C85)*AA$15)))*AA$16))-$F$92</f>
        <v>6862.7308764554791</v>
      </c>
      <c r="AB85" s="2">
        <f>(AA85-(((AB$13)-(IF((($C85*AB$15)-($D85*1))&lt;0,0,(($C85*AB$15)-($D85*1)))+(($B$11-$C85)*AB$15)))*AB$16))-$F$92</f>
        <v>5745.5601115136978</v>
      </c>
      <c r="AC85" s="2">
        <f>(AB85-(((AC$13)-(IF((($C85*AC$15)-($D85*1))&lt;0,0,(($C85*AC$15)-($D85*1)))+(($B$11-$C85)*AC$15)))*AC$16))-$F$92</f>
        <v>4594.2625159742456</v>
      </c>
      <c r="AD85" s="2">
        <f>(AC85-(((AD$13)-(IF((($C85*AD$15)-($D85*1))&lt;0,0,(($C85*AD$15)-($D85*1)))+(($B$11-$C85)*AD$15)))*AD$16))-$F$92</f>
        <v>3407.4730166132153</v>
      </c>
      <c r="AE85" s="2">
        <f>(AD85-(((AE$13)-(IF((($C85*AE$15)-($D85*1))&lt;0,0,(($C85*AE$15)-($D85*1)))+(($B$11-$C85)*AE$15)))*AE$16))-$F$92</f>
        <v>2183.7719372777447</v>
      </c>
      <c r="AF85" s="2">
        <f>(AE85-(((AF$13)-(IF((($C85*AF$15)-($D85*1))&lt;0,0,(($C85*AF$15)-($D85*1)))+(($B$11-$C85)*AF$15)))*AF$16))-$F$92</f>
        <v>921.68281476885431</v>
      </c>
      <c r="AG85" s="2">
        <f>(AF85-(((AG$13)-(IF((($C85*AG$15)-($D85*1))&lt;0,0,(($C85*AG$15)-($D85*1)))+(($B$11-$C85)*AG$15)))*AG$16))-$F$92</f>
        <v>-380.32987264039207</v>
      </c>
      <c r="AH85" s="2">
        <f>(AG85-(((AH$13)-(IF((($C85*AH$15)-($D85*1))&lt;0,0,(($C85*AH$15)-($D85*1)))+(($B$11-$C85)*AH$15)))*AH$16))-$F$92</f>
        <v>-1723.8630675460076</v>
      </c>
      <c r="AI85" s="2">
        <f>(AH85-(((AI$13)-(IF((($C85*AI$15)-($D85*1))&lt;0,0,(($C85*AI$15)-($D85*1)))+(($B$11-$C85)*AI$15)))*AI$16))-$F$92</f>
        <v>-3110.5775902478481</v>
      </c>
      <c r="AJ85" s="2">
        <f>(AI85-(((AJ$13)-(IF((($C85*AJ$15)-($D85*1))&lt;0,0,(($C85*AJ$15)-($D85*1)))+(($B$11-$C85)*AJ$15)))*AJ$16))-$F$92</f>
        <v>-4542.2006938577633</v>
      </c>
      <c r="AK85" s="2">
        <f>(AJ85-(((AK$13)-(IF((($C85*AK$15)-($D85*1))&lt;0,0,(($C85*AK$15)-($D85*1)))+(($B$11-$C85)*AK$15)))*AK$16))-$F$92</f>
        <v>-6020.5287216120742</v>
      </c>
      <c r="AL85" s="2">
        <f>(AK85-(((AL$13)-(IF((($C85*AL$15)-($D85*1))&lt;0,0,(($C85*AL$15)-($D85*1)))+(($B$11-$C85)*AL$15)))*AL$16))-$F$92</f>
        <v>-7547.4298704765579</v>
      </c>
      <c r="AM85" s="2">
        <f>(AL85-(((AM$13)-(IF((($C85*AM$15)-($D85*1))&lt;0,0,(($C85*AM$15)-($D85*1)))+(($B$11-$C85)*AM$15)))*AM$16))-$F$92</f>
        <v>-9124.8470652956184</v>
      </c>
      <c r="AN85" s="2">
        <f>(AM85-(((AN$13)-(IF((($C85*AN$15)-($D85*1))&lt;0,0,(($C85*AN$15)-($D85*1)))+(($B$11-$C85)*AN$15)))*AN$16))-$F$92</f>
        <v>-10754.800947907444</v>
      </c>
      <c r="AO85" s="2">
        <f>(AN85-(((AO$13)-(IF((($C85*AO$15)-($D85*1))&lt;0,0,(($C85*AO$15)-($D85*1)))+(($B$11-$C85)*AO$15)))*AO$16))-$F$92</f>
        <v>-12439.392985823742</v>
      </c>
      <c r="AP85" s="2">
        <f>(AO85-(((AP$13)-(IF((($C85*AP$15)-($D85*1))&lt;0,0,(($C85*AP$15)-($D85*1)))+(($B$11-$C85)*AP$15)))*AP$16))-$F$92</f>
        <v>-14180.808705256692</v>
      </c>
      <c r="AQ85" s="2">
        <f>(AP85-(((AQ$13)-(IF((($C85*AQ$15)-($D85*1))&lt;0,0,(($C85*AQ$15)-($D85*1)))+(($B$11-$C85)*AQ$15)))*AQ$16))-$F$92</f>
        <v>-15981.32105346696</v>
      </c>
      <c r="AR85" s="2">
        <f>(AQ85-(((AR$13)-(IF((($C85*AR$15)-($D85*1))&lt;0,0,(($C85*AR$15)-($D85*1)))+(($B$11-$C85)*AR$15)))*AR$16))-$F$92</f>
        <v>-17843.293895605639</v>
      </c>
      <c r="AS85" s="2">
        <f>(AR85-(((AS$13)-(IF((($C85*AS$15)-($D85*1))&lt;0,0,(($C85*AS$15)-($D85*1)))+(($B$11-$C85)*AS$15)))*AS$16))-$F$92</f>
        <v>-19769.185651429867</v>
      </c>
      <c r="AT85" s="2">
        <f>(AS85-(((AT$13)-(IF((($C85*AT$15)-($D85*1))&lt;0,0,(($C85*AT$15)-($D85*1)))+(($B$11-$C85)*AT$15)))*AT$16))-$F$92</f>
        <v>-21761.553077487064</v>
      </c>
      <c r="AU85" s="2">
        <f>(AT85-(((AU$13)-(IF((($C85*AU$15)-($D85*1))&lt;0,0,(($C85*AU$15)-($D85*1)))+(($B$11-$C85)*AU$15)))*AU$16))-$F$92</f>
        <v>-23823.055200586547</v>
      </c>
      <c r="AV85" s="2">
        <f>(AU85-(((AV$13)-(IF((($C85*AV$15)-($D85*1))&lt;0,0,(($C85*AV$15)-($D85*1)))+(($B$11-$C85)*AV$15)))*AV$16))-$F$92</f>
        <v>-25956.457408610011</v>
      </c>
      <c r="AW85" s="2">
        <f>(AV85-(((AW$13)-(IF((($C85*AW$15)-($D85*1))&lt;0,0,(($C85*AW$15)-($D85*1)))+(($B$11-$C85)*AW$15)))*AW$16))-$F$92</f>
        <v>-28164.635704954409</v>
      </c>
      <c r="AX85" s="2">
        <f>(AW85-(((AX$13)-(IF((($C85*AX$15)-($D85*1))&lt;0,0,(($C85*AX$15)-($D85*1)))+(($B$11-$C85)*AX$15)))*AX$16))-$F$92</f>
        <v>-30450.581133152584</v>
      </c>
      <c r="AY85" s="2">
        <f>(AX85-(((AY$13)-(IF((($C85*AY$15)-($D85*1))&lt;0,0,(($C85*AY$15)-($D85*1)))+(($B$11-$C85)*AY$15)))*AY$16))-$F$92</f>
        <v>-32817.404378478685</v>
      </c>
      <c r="AZ85" s="2">
        <f>(AY85-(((AZ$13)-(IF((($C85*AZ$15)-($D85*1))&lt;0,0,(($C85*AZ$15)-($D85*1)))+(($B$11-$C85)*AZ$15)))*AZ$16))-$F$92</f>
        <v>-35268.340553617832</v>
      </c>
      <c r="BA85" s="2">
        <f>(AZ85-(((BA$13)-(IF((($C85*BA$15)-($D85*1))&lt;0,0,(($C85*BA$15)-($D85*1)))+(($B$11-$C85)*BA$15)))*BA$16))-$F$92</f>
        <v>-37806.754175762544</v>
      </c>
      <c r="BB85" s="2">
        <f>(BA85-(((BB$13)-(IF((($C85*BB$15)-($D85*1))&lt;0,0,(($C85*BB$15)-($D85*1)))+(($B$11-$C85)*BB$15)))*BB$16))-$F$92</f>
        <v>-40436.14434279305</v>
      </c>
      <c r="BC85" s="2">
        <f>(BB85-(((BC$13)-(IF((($C85*BC$15)-($D85*1))&lt;0,0,(($C85*BC$15)-($D85*1)))+(($B$11-$C85)*BC$15)))*BC$16))-$F$92</f>
        <v>-43160.150116504774</v>
      </c>
      <c r="BD85" s="2">
        <f>(BC85-(((BD$13)-(IF((($C85*BD$15)-($D85*1))&lt;0,0,(($C85*BD$15)-($D85*1)))+(($B$11-$C85)*BD$15)))*BD$16))-$F$92</f>
        <v>-45982.556121164962</v>
      </c>
      <c r="BE85" s="2">
        <f>(BD85-(((BE$13)-(IF((($C85*BE$15)-($D85*1))&lt;0,0,(($C85*BE$15)-($D85*1)))+(($B$11-$C85)*BE$15)))*BE$16))-$F$92</f>
        <v>-48907.298366011557</v>
      </c>
      <c r="BF85" s="2">
        <f>(BE85-(((BF$13)-(IF((($C85*BF$15)-($D85*1))&lt;0,0,(($C85*BF$15)-($D85*1)))+(($B$11-$C85)*BF$15)))*BF$16))-$F$92</f>
        <v>-51938.470300652021</v>
      </c>
      <c r="BG85" s="2">
        <f>(BF85-(((BG$13)-(IF((($C85*BG$15)-($D85*1))&lt;0,0,(($C85*BG$15)-($D85*1)))+(($B$11-$C85)*BG$15)))*BG$16))-$F$92</f>
        <v>-55080.329112678104</v>
      </c>
      <c r="BH85" s="2">
        <f>(BG85-(((BH$13)-(IF((($C85*BH$15)-($D85*1))&lt;0,0,(($C85*BH$15)-($D85*1)))+(($B$11-$C85)*BH$15)))*BH$16))-$F$92</f>
        <v>-58337.302277185227</v>
      </c>
      <c r="BI85" s="2">
        <f>(BH85-(((BI$13)-(IF((($C85*BI$15)-($D85*1))&lt;0,0,(($C85*BI$15)-($D85*1)))+(($B$11-$C85)*BI$15)))*BI$16))-$F$92</f>
        <v>-61713.994368272637</v>
      </c>
      <c r="BJ85" s="2">
        <f>(BI85-(((BJ$13)-(IF((($C85*BJ$15)-($D85*1))&lt;0,0,(($C85*BJ$15)-($D85*1)))+(($B$11-$C85)*BJ$15)))*BJ$16))-$F$92</f>
        <v>-65215.194143003544</v>
      </c>
      <c r="BK85" s="2">
        <f>(BJ85-(((BK$13)-(IF((($C85*BK$15)-($D85*1))&lt;0,0,(($C85*BK$15)-($D85*1)))+(($B$11-$C85)*BK$15)))*BK$16))-$F$92</f>
        <v>-68845.881908723692</v>
      </c>
      <c r="BL85" s="2">
        <f>(BK85-(((BL$13)-(IF((($C85*BL$15)-($D85*1))&lt;0,0,(($C85*BL$15)-($D85*1)))+(($B$11-$C85)*BL$15)))*BL$16))-$F$92</f>
        <v>-72611.237185072634</v>
      </c>
      <c r="BM85" s="2">
        <f>(BL85-(((BM$13)-(IF((($C85*BM$15)-($D85*1))&lt;0,0,(($C85*BM$15)-($D85*1)))+(($B$11-$C85)*BM$15)))*BM$16))-$F$92</f>
        <v>-76516.646672475545</v>
      </c>
      <c r="BN85" s="2">
        <f>(BM85-(((BN$13)-(IF((($C85*BN$15)-($D85*1))&lt;0,0,(($C85*BN$15)-($D85*1)))+(($B$11-$C85)*BN$15)))*BN$16))-$F$92</f>
        <v>-80567.712539374566</v>
      </c>
      <c r="BO85" s="2">
        <f>(BN85-(((BO$13)-(IF((($C85*BO$15)-($D85*1))&lt;0,0,(($C85*BO$15)-($D85*1)))+(($B$11-$C85)*BO$15)))*BO$16))-$F$92</f>
        <v>-84770.261040949554</v>
      </c>
      <c r="BP85" s="2">
        <f>(BO85-(((BP$13)-(IF((($C85*BP$15)-($D85*1))&lt;0,0,(($C85*BP$15)-($D85*1)))+(($B$11-$C85)*BP$15)))*BP$16))-$F$92</f>
        <v>-89130.351482587532</v>
      </c>
    </row>
    <row r="86" spans="1:68" x14ac:dyDescent="0.25">
      <c r="A86" t="str">
        <f>IF(Tableau11[[#Headers],[Techno Solaire]]=Données!B13,Données!C13,X)</f>
        <v>tuiles solaires</v>
      </c>
      <c r="B86" s="1">
        <f>INDEX(IF(Tableau11[[#Headers],[Techno Solaire]]=Données!B13,Tableau8[Coûts unitaires],),MATCH(Données!C13,Tableau8[Nom de la techno],0))</f>
        <v>1000</v>
      </c>
      <c r="C86" s="1">
        <f>INDEX(IF(Tableau11[[#Headers],[Techno Solaire]]=Données!B13,Tableau8[Jours / an],),MATCH(Données!C13,Tableau8[Nom de la techno],0))</f>
        <v>280</v>
      </c>
      <c r="D86" s="1">
        <f>INDEX(IF(Tableau11[[#Headers],[Techno Solaire]]=Données!B13,Tableau8[Production],),MATCH(Données!C13,Tableau8[Nom de la techno],0))</f>
        <v>100</v>
      </c>
      <c r="E86">
        <f>B86+F$94</f>
        <v>11000</v>
      </c>
      <c r="F86" s="2">
        <f>(E86-(((F$13)-(IF((($C86*F$15)-($D86*1))&lt;0,0,(($C86*F$15)-($D86*1)))+(($B$11-$C86)*F$15)))*F$16))-$F$92</f>
        <v>10721.6</v>
      </c>
      <c r="G86" s="2">
        <f>(F86-(((G$13)-(IF((($C86*G$15)-($D86*1))&lt;0,0,(($C86*G$15)-($D86*1)))+(($B$11-$C86)*G$15)))*G$16))-$F$92</f>
        <v>10442.624</v>
      </c>
      <c r="H86" s="2">
        <f>(G86-(((H$13)-(IF((($C86*H$15)-($D86*1))&lt;0,0,(($C86*H$15)-($D86*1)))+(($B$11-$C86)*H$15)))*H$16))-$F$92</f>
        <v>10163.04896</v>
      </c>
      <c r="I86" s="2">
        <f>(H86-(((I$13)-(IF((($C86*I$15)-($D86*1))&lt;0,0,(($C86*I$15)-($D86*1)))+(($B$11-$C86)*I$15)))*I$16))-$F$92</f>
        <v>9882.8509183999995</v>
      </c>
      <c r="J86" s="2">
        <f>(I86-(((J$13)-(IF((($C86*J$15)-($D86*1))&lt;0,0,(($C86*J$15)-($D86*1)))+(($B$11-$C86)*J$15)))*J$16))-$F$92</f>
        <v>9602.0049551359989</v>
      </c>
      <c r="K86" s="2">
        <f>(J86-(((K$13)-(IF((($C86*K$15)-($D86*1))&lt;0,0,(($C86*K$15)-($D86*1)))+(($B$11-$C86)*K$15)))*K$16))-$F$92</f>
        <v>9320.4851533414385</v>
      </c>
      <c r="L86" s="2">
        <f>(K86-(((L$13)-(IF((($C86*L$15)-($D86*1))&lt;0,0,(($C86*L$15)-($D86*1)))+(($B$11-$C86)*L$15)))*L$16))-$F$92</f>
        <v>9038.2645594750957</v>
      </c>
      <c r="M86" s="2">
        <f>(L86-(((M$13)-(IF((($C86*M$15)-($D86*1))&lt;0,0,(($C86*M$15)-($D86*1)))+(($B$11-$C86)*M$15)))*M$16))-$F$92</f>
        <v>8755.3151418541001</v>
      </c>
      <c r="N86" s="2">
        <f>(M86-(((N$13)-(IF((($C86*N$15)-($D86*1))&lt;0,0,(($C86*N$15)-($D86*1)))+(($B$11-$C86)*N$15)))*N$16))-$F$92</f>
        <v>8471.6077475282636</v>
      </c>
      <c r="O86" s="2">
        <f>(N86-(((O$13)-(IF((($C86*O$15)-($D86*1))&lt;0,0,(($C86*O$15)-($D86*1)))+(($B$11-$C86)*O$15)))*O$16))-$F$92</f>
        <v>8187.1120574293946</v>
      </c>
      <c r="P86" s="2">
        <f>(O86-(((P$13)-(IF((($C86*P$15)-($D86*1))&lt;0,0,(($C86*P$15)-($D86*1)))+(($B$11-$C86)*P$15)))*P$16))-$F$92</f>
        <v>7901.7965397265707</v>
      </c>
      <c r="Q86" s="2">
        <f>(P86-(((Q$13)-(IF((($C86*Q$15)-($D86*1))&lt;0,0,(($C86*Q$15)-($D86*1)))+(($B$11-$C86)*Q$15)))*Q$16))-$F$92</f>
        <v>7615.6284013156337</v>
      </c>
      <c r="R86" s="2">
        <f>(Q86-(((R$13)-(IF((($C86*R$15)-($D86*1))&lt;0,0,(($C86*R$15)-($D86*1)))+(($B$11-$C86)*R$15)))*R$16))-$F$92</f>
        <v>7328.5735373682592</v>
      </c>
      <c r="S86" s="2">
        <f>(R86-(((S$13)-(IF((($C86*S$15)-($D86*1))&lt;0,0,(($C86*S$15)-($D86*1)))+(($B$11-$C86)*S$15)))*S$16))-$F$92</f>
        <v>7040.5964788629899</v>
      </c>
      <c r="T86" s="2">
        <f>(S86-(((T$13)-(IF((($C86*T$15)-($D86*1))&lt;0,0,(($C86*T$15)-($D86*1)))+(($B$11-$C86)*T$15)))*T$16))-$F$92</f>
        <v>6751.6603380175093</v>
      </c>
      <c r="U86" s="2">
        <f>(T86-(((U$13)-(IF((($C86*U$15)-($D86*1))&lt;0,0,(($C86*U$15)-($D86*1)))+(($B$11-$C86)*U$15)))*U$16))-$F$92</f>
        <v>6461.72675153821</v>
      </c>
      <c r="V86" s="2">
        <f>(U86-(((V$13)-(IF((($C86*V$15)-($D86*1))&lt;0,0,(($C86*V$15)-($D86*1)))+(($B$11-$C86)*V$15)))*V$16))-$F$92</f>
        <v>6170.7558215997387</v>
      </c>
      <c r="W86" s="2">
        <f>(V86-(((W$13)-(IF((($C86*W$15)-($D86*1))&lt;0,0,(($C86*W$15)-($D86*1)))+(($B$11-$C86)*W$15)))*W$16))-$F$92</f>
        <v>5878.7060544637279</v>
      </c>
      <c r="X86" s="2">
        <f>(W86-(((X$13)-(IF((($C86*X$15)-($D86*1))&lt;0,0,(($C86*X$15)-($D86*1)))+(($B$11-$C86)*X$15)))*X$16))-$F$92</f>
        <v>5585.5342966422768</v>
      </c>
      <c r="Y86" s="2">
        <f>(X86-(((Y$13)-(IF((($C86*Y$15)-($D86*1))&lt;0,0,(($C86*Y$15)-($D86*1)))+(($B$11-$C86)*Y$15)))*Y$16))-$F$92</f>
        <v>5291.1956685079676</v>
      </c>
      <c r="Z86" s="2">
        <f>(Y86-(((Z$13)-(IF((($C86*Z$15)-($D86*1))&lt;0,0,(($C86*Z$15)-($D86*1)))+(($B$11-$C86)*Z$15)))*Z$16))-$F$92</f>
        <v>4995.6434952482869</v>
      </c>
      <c r="AA86" s="2">
        <f>(Z86-(((AA$13)-(IF((($C86*AA$15)-($D86*1))&lt;0,0,(($C86*AA$15)-($D86*1)))+(($B$11-$C86)*AA$15)))*AA$16))-$F$92</f>
        <v>4698.8292350582187</v>
      </c>
      <c r="AB86" s="2">
        <f>(AA86-(((AB$13)-(IF((($C86*AB$15)-($D86*1))&lt;0,0,(($C86*AB$15)-($D86*1)))+(($B$11-$C86)*AB$15)))*AB$16))-$F$92</f>
        <v>4400.7024044605478</v>
      </c>
      <c r="AC86" s="2">
        <f>(AB86-(((AC$13)-(IF((($C86*AC$15)-($D86*1))&lt;0,0,(($C86*AC$15)-($D86*1)))+(($B$11-$C86)*AC$15)))*AC$16))-$F$92</f>
        <v>4101.2105006389693</v>
      </c>
      <c r="AD86" s="2">
        <f>(AC86-(((AD$13)-(IF((($C86*AD$15)-($D86*1))&lt;0,0,(($C86*AD$15)-($D86*1)))+(($B$11-$C86)*AD$15)))*AD$16))-$F$92</f>
        <v>3800.2989206645279</v>
      </c>
      <c r="AE86" s="2">
        <f>(AD86-(((AE$13)-(IF((($C86*AE$15)-($D86*1))&lt;0,0,(($C86*AE$15)-($D86*1)))+(($B$11-$C86)*AE$15)))*AE$16))-$F$92</f>
        <v>3497.9108774911092</v>
      </c>
      <c r="AF86" s="2">
        <f>(AE86-(((AF$13)-(IF((($C86*AF$15)-($D86*1))&lt;0,0,(($C86*AF$15)-($D86*1)))+(($B$11-$C86)*AF$15)))*AF$16))-$F$92</f>
        <v>3193.9873125907529</v>
      </c>
      <c r="AG86" s="2">
        <f>(AF86-(((AG$13)-(IF((($C86*AG$15)-($D86*1))&lt;0,0,(($C86*AG$15)-($D86*1)))+(($B$11-$C86)*AG$15)))*AG$16))-$F$92</f>
        <v>2888.4668050943824</v>
      </c>
      <c r="AH86" s="2">
        <f>(AG86-(((AH$13)-(IF((($C86*AH$15)-($D86*1))&lt;0,0,(($C86*AH$15)-($D86*1)))+(($B$11-$C86)*AH$15)))*AH$16))-$F$92</f>
        <v>2581.2854772981577</v>
      </c>
      <c r="AI86" s="2">
        <f>(AH86-(((AI$13)-(IF((($C86*AI$15)-($D86*1))&lt;0,0,(($C86*AI$15)-($D86*1)))+(($B$11-$C86)*AI$15)))*AI$16))-$F$92</f>
        <v>2272.3768963900843</v>
      </c>
      <c r="AJ86" s="2">
        <f>(AI86-(((AJ$13)-(IF((($C86*AJ$15)-($D86*1))&lt;0,0,(($C86*AJ$15)-($D86*1)))+(($B$11-$C86)*AJ$15)))*AJ$16))-$F$92</f>
        <v>1961.6719722456878</v>
      </c>
      <c r="AK86" s="2">
        <f>(AJ86-(((AK$13)-(IF((($C86*AK$15)-($D86*1))&lt;0,0,(($C86*AK$15)-($D86*1)))+(($B$11-$C86)*AK$15)))*AK$16))-$F$92</f>
        <v>1649.0988511355145</v>
      </c>
      <c r="AL86" s="2">
        <f>(AK86-(((AL$13)-(IF((($C86*AL$15)-($D86*1))&lt;0,0,(($C86*AL$15)-($D86*1)))+(($B$11-$C86)*AL$15)))*AL$16))-$F$92</f>
        <v>1334.5828051809342</v>
      </c>
      <c r="AM86" s="2">
        <f>(AL86-(((AM$13)-(IF((($C86*AM$15)-($D86*1))&lt;0,0,(($C86*AM$15)-($D86*1)))+(($B$11-$C86)*AM$15)))*AM$16))-$F$92</f>
        <v>1018.0461173881718</v>
      </c>
      <c r="AN86" s="2">
        <f>(AM86-(((AN$13)-(IF((($C86*AN$15)-($D86*1))&lt;0,0,(($C86*AN$15)-($D86*1)))+(($B$11-$C86)*AN$15)))*AN$16))-$F$92</f>
        <v>699.40796208369875</v>
      </c>
      <c r="AO86" s="2">
        <f>(AN86-(((AO$13)-(IF((($C86*AO$15)-($D86*1))&lt;0,0,(($C86*AO$15)-($D86*1)))+(($B$11-$C86)*AO$15)))*AO$16))-$F$92</f>
        <v>378.58428056704679</v>
      </c>
      <c r="AP86" s="2">
        <f>(AO86-(((AP$13)-(IF((($C86*AP$15)-($D86*1))&lt;0,0,(($C86*AP$15)-($D86*1)))+(($B$11-$C86)*AP$15)))*AP$16))-$F$92</f>
        <v>55.487651789728829</v>
      </c>
      <c r="AQ86" s="2">
        <f>(AP86-(((AQ$13)-(IF((($C86*AQ$15)-($D86*1))&lt;0,0,(($C86*AQ$15)-($D86*1)))+(($B$11-$C86)*AQ$15)))*AQ$16))-$F$92</f>
        <v>-269.97284213868187</v>
      </c>
      <c r="AR86" s="2">
        <f>(AQ86-(((AR$13)-(IF((($C86*AR$15)-($D86*1))&lt;0,0,(($C86*AR$15)-($D86*1)))+(($B$11-$C86)*AR$15)))*AR$16))-$F$92</f>
        <v>-597.89175582422899</v>
      </c>
      <c r="AS86" s="2">
        <f>(AR86-(((AS$13)-(IF((($C86*AS$15)-($D86*1))&lt;0,0,(($C86*AS$15)-($D86*1)))+(($B$11-$C86)*AS$15)))*AS$16))-$F$92</f>
        <v>-928.36742605719803</v>
      </c>
      <c r="AT86" s="2">
        <f>(AS86-(((AT$13)-(IF((($C86*AT$15)-($D86*1))&lt;0,0,(($C86*AT$15)-($D86*1)))+(($B$11-$C86)*AT$15)))*AT$16))-$F$92</f>
        <v>-1261.5021230994857</v>
      </c>
      <c r="AU86" s="2">
        <f>(AT86-(((AU$13)-(IF((($C86*AU$15)-($D86*1))&lt;0,0,(($C86*AU$15)-($D86*1)))+(($B$11-$C86)*AU$15)))*AU$16))-$F$92</f>
        <v>-1597.4022080234649</v>
      </c>
      <c r="AV86" s="2">
        <f>(AU86-(((AV$13)-(IF((($C86*AV$15)-($D86*1))&lt;0,0,(($C86*AV$15)-($D86*1)))+(($B$11-$C86)*AV$15)))*AV$16))-$F$92</f>
        <v>-1936.1782963444034</v>
      </c>
      <c r="AW86" s="2">
        <f>(AV86-(((AW$13)-(IF((($C86*AW$15)-($D86*1))&lt;0,0,(($C86*AW$15)-($D86*1)))+(($B$11-$C86)*AW$15)))*AW$16))-$F$92</f>
        <v>-2277.9454281981793</v>
      </c>
      <c r="AX86" s="2">
        <f>(AW86-(((AX$13)-(IF((($C86*AX$15)-($D86*1))&lt;0,0,(($C86*AX$15)-($D86*1)))+(($B$11-$C86)*AX$15)))*AX$16))-$F$92</f>
        <v>-2622.8232453261062</v>
      </c>
      <c r="AY86" s="2">
        <f>(AX86-(((AY$13)-(IF((($C86*AY$15)-($D86*1))&lt;0,0,(($C86*AY$15)-($D86*1)))+(($B$11-$C86)*AY$15)))*AY$16))-$F$92</f>
        <v>-2970.9361751391502</v>
      </c>
      <c r="AZ86" s="2">
        <f>(AY86-(((AZ$13)-(IF((($C86*AZ$15)-($D86*1))&lt;0,0,(($C86*AZ$15)-($D86*1)))+(($B$11-$C86)*AZ$15)))*AZ$16))-$F$92</f>
        <v>-3322.4136221447161</v>
      </c>
      <c r="BA86" s="2">
        <f>(AZ86-(((BA$13)-(IF((($C86*BA$15)-($D86*1))&lt;0,0,(($C86*BA$15)-($D86*1)))+(($B$11-$C86)*BA$15)))*BA$16))-$F$92</f>
        <v>-3677.3901670305045</v>
      </c>
      <c r="BB86" s="2">
        <f>(BA86-(((BB$13)-(IF((($C86*BB$15)-($D86*1))&lt;0,0,(($C86*BB$15)-($D86*1)))+(($B$11-$C86)*BB$15)))*BB$16))-$F$92</f>
        <v>-4036.0057737117245</v>
      </c>
      <c r="BC86" s="2">
        <f>(BB86-(((BC$13)-(IF((($C86*BC$15)-($D86*1))&lt;0,0,(($C86*BC$15)-($D86*1)))+(($B$11-$C86)*BC$15)))*BC$16))-$F$92</f>
        <v>-4398.4060046601935</v>
      </c>
      <c r="BD86" s="2">
        <f>(BC86-(((BD$13)-(IF((($C86*BD$15)-($D86*1))&lt;0,0,(($C86*BD$15)-($D86*1)))+(($B$11-$C86)*BD$15)))*BD$16))-$F$92</f>
        <v>-4764.7422448465977</v>
      </c>
      <c r="BE86" s="2">
        <f>(BD86-(((BE$13)-(IF((($C86*BE$15)-($D86*1))&lt;0,0,(($C86*BE$15)-($D86*1)))+(($B$11-$C86)*BE$15)))*BE$16))-$F$92</f>
        <v>-5135.1719346404652</v>
      </c>
      <c r="BF86" s="2">
        <f>(BE86-(((BF$13)-(IF((($C86*BF$15)-($D86*1))&lt;0,0,(($C86*BF$15)-($D86*1)))+(($B$11-$C86)*BF$15)))*BF$16))-$F$92</f>
        <v>-5509.8588120260874</v>
      </c>
      <c r="BG86" s="2">
        <f>(BF86-(((BG$13)-(IF((($C86*BG$15)-($D86*1))&lt;0,0,(($C86*BG$15)-($D86*1)))+(($B$11-$C86)*BG$15)))*BG$16))-$F$92</f>
        <v>-5888.9731645071352</v>
      </c>
      <c r="BH86" s="2">
        <f>(BG86-(((BH$13)-(IF((($C86*BH$15)-($D86*1))&lt;0,0,(($C86*BH$15)-($D86*1)))+(($B$11-$C86)*BH$15)))*BH$16))-$F$92</f>
        <v>-6272.6920910874205</v>
      </c>
      <c r="BI86" s="2">
        <f>(BH86-(((BI$13)-(IF((($C86*BI$15)-($D86*1))&lt;0,0,(($C86*BI$15)-($D86*1)))+(($B$11-$C86)*BI$15)))*BI$16))-$F$92</f>
        <v>-6661.1997747309169</v>
      </c>
      <c r="BJ86" s="2">
        <f>(BI86-(((BJ$13)-(IF((($C86*BJ$15)-($D86*1))&lt;0,0,(($C86*BJ$15)-($D86*1)))+(($B$11-$C86)*BJ$15)))*BJ$16))-$F$92</f>
        <v>-7054.6877657201576</v>
      </c>
      <c r="BK86" s="2">
        <f>(BJ86-(((BK$13)-(IF((($C86*BK$15)-($D86*1))&lt;0,0,(($C86*BK$15)-($D86*1)))+(($B$11-$C86)*BK$15)))*BK$16))-$F$92</f>
        <v>-7453.3552763489588</v>
      </c>
      <c r="BL86" s="2">
        <f>(BK86-(((BL$13)-(IF((($C86*BL$15)-($D86*1))&lt;0,0,(($C86*BL$15)-($D86*1)))+(($B$11-$C86)*BL$15)))*BL$16))-$F$92</f>
        <v>-7857.409487402917</v>
      </c>
      <c r="BM86" s="2">
        <f>(BL86-(((BM$13)-(IF((($C86*BM$15)-($D86*1))&lt;0,0,(($C86*BM$15)-($D86*1)))+(($B$11-$C86)*BM$15)))*BM$16))-$F$92</f>
        <v>-8267.0658668990291</v>
      </c>
      <c r="BN86" s="2">
        <f>(BM86-(((BN$13)-(IF((($C86*BN$15)-($D86*1))&lt;0,0,(($C86*BN$15)-($D86*1)))+(($B$11-$C86)*BN$15)))*BN$16))-$F$92</f>
        <v>-8682.5485015749891</v>
      </c>
      <c r="BO86" s="2">
        <f>(BN86-(((BO$13)-(IF((($C86*BO$15)-($D86*1))&lt;0,0,(($C86*BO$15)-($D86*1)))+(($B$11-$C86)*BO$15)))*BO$16))-$F$92</f>
        <v>-9104.090441637989</v>
      </c>
      <c r="BP86" s="2">
        <f>(BO86-(((BP$13)-(IF((($C86*BP$15)-($D86*1))&lt;0,0,(($C86*BP$15)-($D86*1)))+(($B$11-$C86)*BP$15)))*BP$16))-$F$92</f>
        <v>-9531.9340593035085</v>
      </c>
    </row>
    <row r="87" spans="1:68" x14ac:dyDescent="0.25">
      <c r="A87" t="e">
        <f>IF(Tableau11[[#Headers],[Techno Solaire]]=Données!B14,Données!C14,X)</f>
        <v>#NAME?</v>
      </c>
      <c r="B87" s="1" t="e">
        <f>INDEX(IF(Tableau11[[#Headers],[Techno Solaire]]=Données!B14,Tableau8[Coûts unitaires],),MATCH(Données!C14,Tableau8[Nom de la techno],0))</f>
        <v>#VALUE!</v>
      </c>
      <c r="C87" s="1" t="e">
        <f>INDEX(IF(Tableau11[[#Headers],[Techno Solaire]]=Données!B14,Tableau8[Jours / an],),MATCH(Données!C14,Tableau8[Nom de la techno],0))</f>
        <v>#VALUE!</v>
      </c>
      <c r="D87" s="1" t="e">
        <f>INDEX(IF(Tableau11[[#Headers],[Techno Solaire]]=Données!B14,Tableau8[Production],),MATCH(Données!C14,Tableau8[Nom de la techno],0))</f>
        <v>#VALUE!</v>
      </c>
      <c r="E87" t="e">
        <f>B87+F$94</f>
        <v>#VALUE!</v>
      </c>
      <c r="F87" s="2" t="e">
        <f>(E87-(((F$13)-(IF((($C87*F$15)-($D87*1))&lt;0,0,(($C87*F$15)-($D87*1)))+(($B$11-$C87)*F$15)))*F$16))-$F$92</f>
        <v>#VALUE!</v>
      </c>
      <c r="G87" s="2" t="e">
        <f>(F87-(((G$13)-(IF((($C87*G$15)-($D87*1))&lt;0,0,(($C87*G$15)-($D87*1)))+(($B$11-$C87)*G$15)))*G$16))-$F$92</f>
        <v>#VALUE!</v>
      </c>
      <c r="H87" s="2" t="e">
        <f>(G87-(((H$13)-(IF((($C87*H$15)-($D87*1))&lt;0,0,(($C87*H$15)-($D87*1)))+(($B$11-$C87)*H$15)))*H$16))-$F$92</f>
        <v>#VALUE!</v>
      </c>
      <c r="I87" s="2" t="e">
        <f>(H87-(((I$13)-(IF((($C87*I$15)-($D87*1))&lt;0,0,(($C87*I$15)-($D87*1)))+(($B$11-$C87)*I$15)))*I$16))-$F$92</f>
        <v>#VALUE!</v>
      </c>
      <c r="J87" s="2" t="e">
        <f>(I87-(((J$13)-(IF((($C87*J$15)-($D87*1))&lt;0,0,(($C87*J$15)-($D87*1)))+(($B$11-$C87)*J$15)))*J$16))-$F$92</f>
        <v>#VALUE!</v>
      </c>
      <c r="K87" s="2" t="e">
        <f>(J87-(((K$13)-(IF((($C87*K$15)-($D87*1))&lt;0,0,(($C87*K$15)-($D87*1)))+(($B$11-$C87)*K$15)))*K$16))-$F$92</f>
        <v>#VALUE!</v>
      </c>
      <c r="L87" s="2" t="e">
        <f>(K87-(((L$13)-(IF((($C87*L$15)-($D87*1))&lt;0,0,(($C87*L$15)-($D87*1)))+(($B$11-$C87)*L$15)))*L$16))-$F$92</f>
        <v>#VALUE!</v>
      </c>
      <c r="M87" s="2" t="e">
        <f>(L87-(((M$13)-(IF((($C87*M$15)-($D87*1))&lt;0,0,(($C87*M$15)-($D87*1)))+(($B$11-$C87)*M$15)))*M$16))-$F$92</f>
        <v>#VALUE!</v>
      </c>
      <c r="N87" s="2" t="e">
        <f>(M87-(((N$13)-(IF((($C87*N$15)-($D87*1))&lt;0,0,(($C87*N$15)-($D87*1)))+(($B$11-$C87)*N$15)))*N$16))-$F$92</f>
        <v>#VALUE!</v>
      </c>
      <c r="O87" s="2" t="e">
        <f>(N87-(((O$13)-(IF((($C87*O$15)-($D87*1))&lt;0,0,(($C87*O$15)-($D87*1)))+(($B$11-$C87)*O$15)))*O$16))-$F$92</f>
        <v>#VALUE!</v>
      </c>
      <c r="P87" s="2" t="e">
        <f>(O87-(((P$13)-(IF((($C87*P$15)-($D87*1))&lt;0,0,(($C87*P$15)-($D87*1)))+(($B$11-$C87)*P$15)))*P$16))-$F$92</f>
        <v>#VALUE!</v>
      </c>
      <c r="Q87" s="2" t="e">
        <f>(P87-(((Q$13)-(IF((($C87*Q$15)-($D87*1))&lt;0,0,(($C87*Q$15)-($D87*1)))+(($B$11-$C87)*Q$15)))*Q$16))-$F$92</f>
        <v>#VALUE!</v>
      </c>
      <c r="R87" s="2" t="e">
        <f>(Q87-(((R$13)-(IF((($C87*R$15)-($D87*1))&lt;0,0,(($C87*R$15)-($D87*1)))+(($B$11-$C87)*R$15)))*R$16))-$F$92</f>
        <v>#VALUE!</v>
      </c>
      <c r="S87" s="2" t="e">
        <f>(R87-(((S$13)-(IF((($C87*S$15)-($D87*1))&lt;0,0,(($C87*S$15)-($D87*1)))+(($B$11-$C87)*S$15)))*S$16))-$F$92</f>
        <v>#VALUE!</v>
      </c>
      <c r="T87" s="2" t="e">
        <f>(S87-(((T$13)-(IF((($C87*T$15)-($D87*1))&lt;0,0,(($C87*T$15)-($D87*1)))+(($B$11-$C87)*T$15)))*T$16))-$F$92</f>
        <v>#VALUE!</v>
      </c>
      <c r="U87" s="2" t="e">
        <f>(T87-(((U$13)-(IF((($C87*U$15)-($D87*1))&lt;0,0,(($C87*U$15)-($D87*1)))+(($B$11-$C87)*U$15)))*U$16))-$F$92</f>
        <v>#VALUE!</v>
      </c>
      <c r="V87" s="2" t="e">
        <f>(U87-(((V$13)-(IF((($C87*V$15)-($D87*1))&lt;0,0,(($C87*V$15)-($D87*1)))+(($B$11-$C87)*V$15)))*V$16))-$F$92</f>
        <v>#VALUE!</v>
      </c>
      <c r="W87" s="2" t="e">
        <f>(V87-(((W$13)-(IF((($C87*W$15)-($D87*1))&lt;0,0,(($C87*W$15)-($D87*1)))+(($B$11-$C87)*W$15)))*W$16))-$F$92</f>
        <v>#VALUE!</v>
      </c>
      <c r="X87" s="2" t="e">
        <f>(W87-(((X$13)-(IF((($C87*X$15)-($D87*1))&lt;0,0,(($C87*X$15)-($D87*1)))+(($B$11-$C87)*X$15)))*X$16))-$F$92</f>
        <v>#VALUE!</v>
      </c>
      <c r="Y87" s="2" t="e">
        <f>(X87-(((Y$13)-(IF((($C87*Y$15)-($D87*1))&lt;0,0,(($C87*Y$15)-($D87*1)))+(($B$11-$C87)*Y$15)))*Y$16))-$F$92</f>
        <v>#VALUE!</v>
      </c>
      <c r="Z87" s="2" t="e">
        <f>(Y87-(((Z$13)-(IF((($C87*Z$15)-($D87*1))&lt;0,0,(($C87*Z$15)-($D87*1)))+(($B$11-$C87)*Z$15)))*Z$16))-$F$92</f>
        <v>#VALUE!</v>
      </c>
      <c r="AA87" s="2" t="e">
        <f>(Z87-(((AA$13)-(IF((($C87*AA$15)-($D87*1))&lt;0,0,(($C87*AA$15)-($D87*1)))+(($B$11-$C87)*AA$15)))*AA$16))-$F$92</f>
        <v>#VALUE!</v>
      </c>
      <c r="AB87" s="2" t="e">
        <f>(AA87-(((AB$13)-(IF((($C87*AB$15)-($D87*1))&lt;0,0,(($C87*AB$15)-($D87*1)))+(($B$11-$C87)*AB$15)))*AB$16))-$F$92</f>
        <v>#VALUE!</v>
      </c>
      <c r="AC87" s="2" t="e">
        <f>(AB87-(((AC$13)-(IF((($C87*AC$15)-($D87*1))&lt;0,0,(($C87*AC$15)-($D87*1)))+(($B$11-$C87)*AC$15)))*AC$16))-$F$92</f>
        <v>#VALUE!</v>
      </c>
      <c r="AD87" s="2" t="e">
        <f>(AC87-(((AD$13)-(IF((($C87*AD$15)-($D87*1))&lt;0,0,(($C87*AD$15)-($D87*1)))+(($B$11-$C87)*AD$15)))*AD$16))-$F$92</f>
        <v>#VALUE!</v>
      </c>
      <c r="AE87" s="2" t="e">
        <f>(AD87-(((AE$13)-(IF((($C87*AE$15)-($D87*1))&lt;0,0,(($C87*AE$15)-($D87*1)))+(($B$11-$C87)*AE$15)))*AE$16))-$F$92</f>
        <v>#VALUE!</v>
      </c>
      <c r="AF87" s="2" t="e">
        <f>(AE87-(((AF$13)-(IF((($C87*AF$15)-($D87*1))&lt;0,0,(($C87*AF$15)-($D87*1)))+(($B$11-$C87)*AF$15)))*AF$16))-$F$92</f>
        <v>#VALUE!</v>
      </c>
      <c r="AG87" s="2" t="e">
        <f>(AF87-(((AG$13)-(IF((($C87*AG$15)-($D87*1))&lt;0,0,(($C87*AG$15)-($D87*1)))+(($B$11-$C87)*AG$15)))*AG$16))-$F$92</f>
        <v>#VALUE!</v>
      </c>
      <c r="AH87" s="2" t="e">
        <f>(AG87-(((AH$13)-(IF((($C87*AH$15)-($D87*1))&lt;0,0,(($C87*AH$15)-($D87*1)))+(($B$11-$C87)*AH$15)))*AH$16))-$F$92</f>
        <v>#VALUE!</v>
      </c>
      <c r="AI87" s="2" t="e">
        <f>(AH87-(((AI$13)-(IF((($C87*AI$15)-($D87*1))&lt;0,0,(($C87*AI$15)-($D87*1)))+(($B$11-$C87)*AI$15)))*AI$16))-$F$92</f>
        <v>#VALUE!</v>
      </c>
      <c r="AJ87" s="2" t="e">
        <f>(AI87-(((AJ$13)-(IF((($C87*AJ$15)-($D87*1))&lt;0,0,(($C87*AJ$15)-($D87*1)))+(($B$11-$C87)*AJ$15)))*AJ$16))-$F$92</f>
        <v>#VALUE!</v>
      </c>
      <c r="AK87" s="2" t="e">
        <f>(AJ87-(((AK$13)-(IF((($C87*AK$15)-($D87*1))&lt;0,0,(($C87*AK$15)-($D87*1)))+(($B$11-$C87)*AK$15)))*AK$16))-$F$92</f>
        <v>#VALUE!</v>
      </c>
      <c r="AL87" s="2" t="e">
        <f>(AK87-(((AL$13)-(IF((($C87*AL$15)-($D87*1))&lt;0,0,(($C87*AL$15)-($D87*1)))+(($B$11-$C87)*AL$15)))*AL$16))-$F$92</f>
        <v>#VALUE!</v>
      </c>
      <c r="AM87" s="2" t="e">
        <f>(AL87-(((AM$13)-(IF((($C87*AM$15)-($D87*1))&lt;0,0,(($C87*AM$15)-($D87*1)))+(($B$11-$C87)*AM$15)))*AM$16))-$F$92</f>
        <v>#VALUE!</v>
      </c>
      <c r="AN87" s="2" t="e">
        <f>(AM87-(((AN$13)-(IF((($C87*AN$15)-($D87*1))&lt;0,0,(($C87*AN$15)-($D87*1)))+(($B$11-$C87)*AN$15)))*AN$16))-$F$92</f>
        <v>#VALUE!</v>
      </c>
      <c r="AO87" s="2" t="e">
        <f>(AN87-(((AO$13)-(IF((($C87*AO$15)-($D87*1))&lt;0,0,(($C87*AO$15)-($D87*1)))+(($B$11-$C87)*AO$15)))*AO$16))-$F$92</f>
        <v>#VALUE!</v>
      </c>
      <c r="AP87" s="2" t="e">
        <f>(AO87-(((AP$13)-(IF((($C87*AP$15)-($D87*1))&lt;0,0,(($C87*AP$15)-($D87*1)))+(($B$11-$C87)*AP$15)))*AP$16))-$F$92</f>
        <v>#VALUE!</v>
      </c>
      <c r="AQ87" s="2" t="e">
        <f>(AP87-(((AQ$13)-(IF((($C87*AQ$15)-($D87*1))&lt;0,0,(($C87*AQ$15)-($D87*1)))+(($B$11-$C87)*AQ$15)))*AQ$16))-$F$92</f>
        <v>#VALUE!</v>
      </c>
      <c r="AR87" s="2" t="e">
        <f>(AQ87-(((AR$13)-(IF((($C87*AR$15)-($D87*1))&lt;0,0,(($C87*AR$15)-($D87*1)))+(($B$11-$C87)*AR$15)))*AR$16))-$F$92</f>
        <v>#VALUE!</v>
      </c>
      <c r="AS87" s="2" t="e">
        <f>(AR87-(((AS$13)-(IF((($C87*AS$15)-($D87*1))&lt;0,0,(($C87*AS$15)-($D87*1)))+(($B$11-$C87)*AS$15)))*AS$16))-$F$92</f>
        <v>#VALUE!</v>
      </c>
      <c r="AT87" s="2" t="e">
        <f>(AS87-(((AT$13)-(IF((($C87*AT$15)-($D87*1))&lt;0,0,(($C87*AT$15)-($D87*1)))+(($B$11-$C87)*AT$15)))*AT$16))-$F$92</f>
        <v>#VALUE!</v>
      </c>
      <c r="AU87" s="2" t="e">
        <f>(AT87-(((AU$13)-(IF((($C87*AU$15)-($D87*1))&lt;0,0,(($C87*AU$15)-($D87*1)))+(($B$11-$C87)*AU$15)))*AU$16))-$F$92</f>
        <v>#VALUE!</v>
      </c>
      <c r="AV87" s="2" t="e">
        <f>(AU87-(((AV$13)-(IF((($C87*AV$15)-($D87*1))&lt;0,0,(($C87*AV$15)-($D87*1)))+(($B$11-$C87)*AV$15)))*AV$16))-$F$92</f>
        <v>#VALUE!</v>
      </c>
      <c r="AW87" s="2" t="e">
        <f>(AV87-(((AW$13)-(IF((($C87*AW$15)-($D87*1))&lt;0,0,(($C87*AW$15)-($D87*1)))+(($B$11-$C87)*AW$15)))*AW$16))-$F$92</f>
        <v>#VALUE!</v>
      </c>
      <c r="AX87" s="2" t="e">
        <f>(AW87-(((AX$13)-(IF((($C87*AX$15)-($D87*1))&lt;0,0,(($C87*AX$15)-($D87*1)))+(($B$11-$C87)*AX$15)))*AX$16))-$F$92</f>
        <v>#VALUE!</v>
      </c>
      <c r="AY87" s="2" t="e">
        <f>(AX87-(((AY$13)-(IF((($C87*AY$15)-($D87*1))&lt;0,0,(($C87*AY$15)-($D87*1)))+(($B$11-$C87)*AY$15)))*AY$16))-$F$92</f>
        <v>#VALUE!</v>
      </c>
      <c r="AZ87" s="2" t="e">
        <f>(AY87-(((AZ$13)-(IF((($C87*AZ$15)-($D87*1))&lt;0,0,(($C87*AZ$15)-($D87*1)))+(($B$11-$C87)*AZ$15)))*AZ$16))-$F$92</f>
        <v>#VALUE!</v>
      </c>
      <c r="BA87" s="2" t="e">
        <f>(AZ87-(((BA$13)-(IF((($C87*BA$15)-($D87*1))&lt;0,0,(($C87*BA$15)-($D87*1)))+(($B$11-$C87)*BA$15)))*BA$16))-$F$92</f>
        <v>#VALUE!</v>
      </c>
      <c r="BB87" s="2" t="e">
        <f>(BA87-(((BB$13)-(IF((($C87*BB$15)-($D87*1))&lt;0,0,(($C87*BB$15)-($D87*1)))+(($B$11-$C87)*BB$15)))*BB$16))-$F$92</f>
        <v>#VALUE!</v>
      </c>
      <c r="BC87" s="2" t="e">
        <f>(BB87-(((BC$13)-(IF((($C87*BC$15)-($D87*1))&lt;0,0,(($C87*BC$15)-($D87*1)))+(($B$11-$C87)*BC$15)))*BC$16))-$F$92</f>
        <v>#VALUE!</v>
      </c>
      <c r="BD87" s="2" t="e">
        <f>(BC87-(((BD$13)-(IF((($C87*BD$15)-($D87*1))&lt;0,0,(($C87*BD$15)-($D87*1)))+(($B$11-$C87)*BD$15)))*BD$16))-$F$92</f>
        <v>#VALUE!</v>
      </c>
      <c r="BE87" s="2" t="e">
        <f>(BD87-(((BE$13)-(IF((($C87*BE$15)-($D87*1))&lt;0,0,(($C87*BE$15)-($D87*1)))+(($B$11-$C87)*BE$15)))*BE$16))-$F$92</f>
        <v>#VALUE!</v>
      </c>
      <c r="BF87" s="2" t="e">
        <f>(BE87-(((BF$13)-(IF((($C87*BF$15)-($D87*1))&lt;0,0,(($C87*BF$15)-($D87*1)))+(($B$11-$C87)*BF$15)))*BF$16))-$F$92</f>
        <v>#VALUE!</v>
      </c>
      <c r="BG87" s="2" t="e">
        <f>(BF87-(((BG$13)-(IF((($C87*BG$15)-($D87*1))&lt;0,0,(($C87*BG$15)-($D87*1)))+(($B$11-$C87)*BG$15)))*BG$16))-$F$92</f>
        <v>#VALUE!</v>
      </c>
      <c r="BH87" s="2" t="e">
        <f>(BG87-(((BH$13)-(IF((($C87*BH$15)-($D87*1))&lt;0,0,(($C87*BH$15)-($D87*1)))+(($B$11-$C87)*BH$15)))*BH$16))-$F$92</f>
        <v>#VALUE!</v>
      </c>
      <c r="BI87" s="2" t="e">
        <f>(BH87-(((BI$13)-(IF((($C87*BI$15)-($D87*1))&lt;0,0,(($C87*BI$15)-($D87*1)))+(($B$11-$C87)*BI$15)))*BI$16))-$F$92</f>
        <v>#VALUE!</v>
      </c>
      <c r="BJ87" s="2" t="e">
        <f>(BI87-(((BJ$13)-(IF((($C87*BJ$15)-($D87*1))&lt;0,0,(($C87*BJ$15)-($D87*1)))+(($B$11-$C87)*BJ$15)))*BJ$16))-$F$92</f>
        <v>#VALUE!</v>
      </c>
      <c r="BK87" s="2" t="e">
        <f>(BJ87-(((BK$13)-(IF((($C87*BK$15)-($D87*1))&lt;0,0,(($C87*BK$15)-($D87*1)))+(($B$11-$C87)*BK$15)))*BK$16))-$F$92</f>
        <v>#VALUE!</v>
      </c>
      <c r="BL87" s="2" t="e">
        <f>(BK87-(((BL$13)-(IF((($C87*BL$15)-($D87*1))&lt;0,0,(($C87*BL$15)-($D87*1)))+(($B$11-$C87)*BL$15)))*BL$16))-$F$92</f>
        <v>#VALUE!</v>
      </c>
      <c r="BM87" s="2" t="e">
        <f>(BL87-(((BM$13)-(IF((($C87*BM$15)-($D87*1))&lt;0,0,(($C87*BM$15)-($D87*1)))+(($B$11-$C87)*BM$15)))*BM$16))-$F$92</f>
        <v>#VALUE!</v>
      </c>
      <c r="BN87" s="2" t="e">
        <f>(BM87-(((BN$13)-(IF((($C87*BN$15)-($D87*1))&lt;0,0,(($C87*BN$15)-($D87*1)))+(($B$11-$C87)*BN$15)))*BN$16))-$F$92</f>
        <v>#VALUE!</v>
      </c>
      <c r="BO87" s="2" t="e">
        <f>(BN87-(((BO$13)-(IF((($C87*BO$15)-($D87*1))&lt;0,0,(($C87*BO$15)-($D87*1)))+(($B$11-$C87)*BO$15)))*BO$16))-$F$92</f>
        <v>#VALUE!</v>
      </c>
      <c r="BP87" s="2" t="e">
        <f>(BO87-(((BP$13)-(IF((($C87*BP$15)-($D87*1))&lt;0,0,(($C87*BP$15)-($D87*1)))+(($B$11-$C87)*BP$15)))*BP$16))-$F$92</f>
        <v>#VALUE!</v>
      </c>
    </row>
    <row r="88" spans="1:68" x14ac:dyDescent="0.25">
      <c r="A88" s="100" t="e">
        <f>IF(Tableau11[[#Headers],[Techno Solaire]]=Données!B15,Données!C15,X)</f>
        <v>#NAME?</v>
      </c>
      <c r="B88" s="1" t="e">
        <f>INDEX(IF(Tableau11[[#Headers],[Techno Solaire]]=Données!B15,Tableau8[Coûts unitaires],),MATCH(Données!C15,Tableau8[Nom de la techno],0))</f>
        <v>#VALUE!</v>
      </c>
      <c r="C88" s="1" t="e">
        <f>INDEX(IF(Tableau11[[#Headers],[Techno Solaire]]=Données!B15,Tableau8[Jours / an],),MATCH(Données!C15,Tableau8[Nom de la techno],0))</f>
        <v>#VALUE!</v>
      </c>
      <c r="D88" s="1" t="e">
        <f>INDEX(IF(Tableau11[[#Headers],[Techno Solaire]]=Données!B15,Tableau8[Production],),MATCH(Données!C15,Tableau8[Nom de la techno],0))</f>
        <v>#VALUE!</v>
      </c>
      <c r="E88" s="100" t="e">
        <f>B88+F$94</f>
        <v>#VALUE!</v>
      </c>
      <c r="F88" s="2" t="e">
        <f>(E88-(((F$13)-(IF((($C88*F$15)-($D88*1))&lt;0,0,(($C88*F$15)-($D88*1)))+(($B$11-$C88)*F$15)))*F$16))-$F$92</f>
        <v>#VALUE!</v>
      </c>
      <c r="G88" s="2" t="e">
        <f>(F88-(((G$13)-(IF((($C88*G$15)-($D88*1))&lt;0,0,(($C88*G$15)-($D88*1)))+(($B$11-$C88)*G$15)))*G$16))-$F$92</f>
        <v>#VALUE!</v>
      </c>
      <c r="H88" s="2" t="e">
        <f>(G88-(((H$13)-(IF((($C88*H$15)-($D88*1))&lt;0,0,(($C88*H$15)-($D88*1)))+(($B$11-$C88)*H$15)))*H$16))-$F$92</f>
        <v>#VALUE!</v>
      </c>
      <c r="I88" s="2" t="e">
        <f>(H88-(((I$13)-(IF((($C88*I$15)-($D88*1))&lt;0,0,(($C88*I$15)-($D88*1)))+(($B$11-$C88)*I$15)))*I$16))-$F$92</f>
        <v>#VALUE!</v>
      </c>
      <c r="J88" s="2" t="e">
        <f>(I88-(((J$13)-(IF((($C88*J$15)-($D88*1))&lt;0,0,(($C88*J$15)-($D88*1)))+(($B$11-$C88)*J$15)))*J$16))-$F$92</f>
        <v>#VALUE!</v>
      </c>
      <c r="K88" s="2" t="e">
        <f>(J88-(((K$13)-(IF((($C88*K$15)-($D88*1))&lt;0,0,(($C88*K$15)-($D88*1)))+(($B$11-$C88)*K$15)))*K$16))-$F$92</f>
        <v>#VALUE!</v>
      </c>
      <c r="L88" s="2" t="e">
        <f>(K88-(((L$13)-(IF((($C88*L$15)-($D88*1))&lt;0,0,(($C88*L$15)-($D88*1)))+(($B$11-$C88)*L$15)))*L$16))-$F$92</f>
        <v>#VALUE!</v>
      </c>
      <c r="M88" s="2" t="e">
        <f>(L88-(((M$13)-(IF((($C88*M$15)-($D88*1))&lt;0,0,(($C88*M$15)-($D88*1)))+(($B$11-$C88)*M$15)))*M$16))-$F$92</f>
        <v>#VALUE!</v>
      </c>
      <c r="N88" s="2" t="e">
        <f>(M88-(((N$13)-(IF((($C88*N$15)-($D88*1))&lt;0,0,(($C88*N$15)-($D88*1)))+(($B$11-$C88)*N$15)))*N$16))-$F$92</f>
        <v>#VALUE!</v>
      </c>
      <c r="O88" s="2" t="e">
        <f>(N88-(((O$13)-(IF((($C88*O$15)-($D88*1))&lt;0,0,(($C88*O$15)-($D88*1)))+(($B$11-$C88)*O$15)))*O$16))-$F$92</f>
        <v>#VALUE!</v>
      </c>
      <c r="P88" s="2" t="e">
        <f>(O88-(((P$13)-(IF((($C88*P$15)-($D88*1))&lt;0,0,(($C88*P$15)-($D88*1)))+(($B$11-$C88)*P$15)))*P$16))-$F$92</f>
        <v>#VALUE!</v>
      </c>
      <c r="Q88" s="2" t="e">
        <f>(P88-(((Q$13)-(IF((($C88*Q$15)-($D88*1))&lt;0,0,(($C88*Q$15)-($D88*1)))+(($B$11-$C88)*Q$15)))*Q$16))-$F$92</f>
        <v>#VALUE!</v>
      </c>
      <c r="R88" s="2" t="e">
        <f>(Q88-(((R$13)-(IF((($C88*R$15)-($D88*1))&lt;0,0,(($C88*R$15)-($D88*1)))+(($B$11-$C88)*R$15)))*R$16))-$F$92</f>
        <v>#VALUE!</v>
      </c>
      <c r="S88" s="2" t="e">
        <f>(R88-(((S$13)-(IF((($C88*S$15)-($D88*1))&lt;0,0,(($C88*S$15)-($D88*1)))+(($B$11-$C88)*S$15)))*S$16))-$F$92</f>
        <v>#VALUE!</v>
      </c>
      <c r="T88" s="2" t="e">
        <f>(S88-(((T$13)-(IF((($C88*T$15)-($D88*1))&lt;0,0,(($C88*T$15)-($D88*1)))+(($B$11-$C88)*T$15)))*T$16))-$F$92</f>
        <v>#VALUE!</v>
      </c>
      <c r="U88" s="2" t="e">
        <f>(T88-(((U$13)-(IF((($C88*U$15)-($D88*1))&lt;0,0,(($C88*U$15)-($D88*1)))+(($B$11-$C88)*U$15)))*U$16))-$F$92</f>
        <v>#VALUE!</v>
      </c>
      <c r="V88" s="2" t="e">
        <f>(U88-(((V$13)-(IF((($C88*V$15)-($D88*1))&lt;0,0,(($C88*V$15)-($D88*1)))+(($B$11-$C88)*V$15)))*V$16))-$F$92</f>
        <v>#VALUE!</v>
      </c>
      <c r="W88" s="2" t="e">
        <f>(V88-(((W$13)-(IF((($C88*W$15)-($D88*1))&lt;0,0,(($C88*W$15)-($D88*1)))+(($B$11-$C88)*W$15)))*W$16))-$F$92</f>
        <v>#VALUE!</v>
      </c>
      <c r="X88" s="2" t="e">
        <f>(W88-(((X$13)-(IF((($C88*X$15)-($D88*1))&lt;0,0,(($C88*X$15)-($D88*1)))+(($B$11-$C88)*X$15)))*X$16))-$F$92</f>
        <v>#VALUE!</v>
      </c>
      <c r="Y88" s="2" t="e">
        <f>(X88-(((Y$13)-(IF((($C88*Y$15)-($D88*1))&lt;0,0,(($C88*Y$15)-($D88*1)))+(($B$11-$C88)*Y$15)))*Y$16))-$F$92</f>
        <v>#VALUE!</v>
      </c>
      <c r="Z88" s="2" t="e">
        <f>(Y88-(((Z$13)-(IF((($C88*Z$15)-($D88*1))&lt;0,0,(($C88*Z$15)-($D88*1)))+(($B$11-$C88)*Z$15)))*Z$16))-$F$92</f>
        <v>#VALUE!</v>
      </c>
      <c r="AA88" s="2" t="e">
        <f>(Z88-(((AA$13)-(IF((($C88*AA$15)-($D88*1))&lt;0,0,(($C88*AA$15)-($D88*1)))+(($B$11-$C88)*AA$15)))*AA$16))-$F$92</f>
        <v>#VALUE!</v>
      </c>
      <c r="AB88" s="2" t="e">
        <f>(AA88-(((AB$13)-(IF((($C88*AB$15)-($D88*1))&lt;0,0,(($C88*AB$15)-($D88*1)))+(($B$11-$C88)*AB$15)))*AB$16))-$F$92</f>
        <v>#VALUE!</v>
      </c>
      <c r="AC88" s="2" t="e">
        <f>(AB88-(((AC$13)-(IF((($C88*AC$15)-($D88*1))&lt;0,0,(($C88*AC$15)-($D88*1)))+(($B$11-$C88)*AC$15)))*AC$16))-$F$92</f>
        <v>#VALUE!</v>
      </c>
      <c r="AD88" s="2" t="e">
        <f>(AC88-(((AD$13)-(IF((($C88*AD$15)-($D88*1))&lt;0,0,(($C88*AD$15)-($D88*1)))+(($B$11-$C88)*AD$15)))*AD$16))-$F$92</f>
        <v>#VALUE!</v>
      </c>
      <c r="AE88" s="2" t="e">
        <f>(AD88-(((AE$13)-(IF((($C88*AE$15)-($D88*1))&lt;0,0,(($C88*AE$15)-($D88*1)))+(($B$11-$C88)*AE$15)))*AE$16))-$F$92</f>
        <v>#VALUE!</v>
      </c>
      <c r="AF88" s="2" t="e">
        <f>(AE88-(((AF$13)-(IF((($C88*AF$15)-($D88*1))&lt;0,0,(($C88*AF$15)-($D88*1)))+(($B$11-$C88)*AF$15)))*AF$16))-$F$92</f>
        <v>#VALUE!</v>
      </c>
      <c r="AG88" s="2" t="e">
        <f>(AF88-(((AG$13)-(IF((($C88*AG$15)-($D88*1))&lt;0,0,(($C88*AG$15)-($D88*1)))+(($B$11-$C88)*AG$15)))*AG$16))-$F$92</f>
        <v>#VALUE!</v>
      </c>
      <c r="AH88" s="2" t="e">
        <f>(AG88-(((AH$13)-(IF((($C88*AH$15)-($D88*1))&lt;0,0,(($C88*AH$15)-($D88*1)))+(($B$11-$C88)*AH$15)))*AH$16))-$F$92</f>
        <v>#VALUE!</v>
      </c>
      <c r="AI88" s="2" t="e">
        <f>(AH88-(((AI$13)-(IF((($C88*AI$15)-($D88*1))&lt;0,0,(($C88*AI$15)-($D88*1)))+(($B$11-$C88)*AI$15)))*AI$16))-$F$92</f>
        <v>#VALUE!</v>
      </c>
      <c r="AJ88" s="2" t="e">
        <f>(AI88-(((AJ$13)-(IF((($C88*AJ$15)-($D88*1))&lt;0,0,(($C88*AJ$15)-($D88*1)))+(($B$11-$C88)*AJ$15)))*AJ$16))-$F$92</f>
        <v>#VALUE!</v>
      </c>
      <c r="AK88" s="2" t="e">
        <f>(AJ88-(((AK$13)-(IF((($C88*AK$15)-($D88*1))&lt;0,0,(($C88*AK$15)-($D88*1)))+(($B$11-$C88)*AK$15)))*AK$16))-$F$92</f>
        <v>#VALUE!</v>
      </c>
      <c r="AL88" s="2" t="e">
        <f>(AK88-(((AL$13)-(IF((($C88*AL$15)-($D88*1))&lt;0,0,(($C88*AL$15)-($D88*1)))+(($B$11-$C88)*AL$15)))*AL$16))-$F$92</f>
        <v>#VALUE!</v>
      </c>
      <c r="AM88" s="2" t="e">
        <f>(AL88-(((AM$13)-(IF((($C88*AM$15)-($D88*1))&lt;0,0,(($C88*AM$15)-($D88*1)))+(($B$11-$C88)*AM$15)))*AM$16))-$F$92</f>
        <v>#VALUE!</v>
      </c>
      <c r="AN88" s="2" t="e">
        <f>(AM88-(((AN$13)-(IF((($C88*AN$15)-($D88*1))&lt;0,0,(($C88*AN$15)-($D88*1)))+(($B$11-$C88)*AN$15)))*AN$16))-$F$92</f>
        <v>#VALUE!</v>
      </c>
      <c r="AO88" s="2" t="e">
        <f>(AN88-(((AO$13)-(IF((($C88*AO$15)-($D88*1))&lt;0,0,(($C88*AO$15)-($D88*1)))+(($B$11-$C88)*AO$15)))*AO$16))-$F$92</f>
        <v>#VALUE!</v>
      </c>
      <c r="AP88" s="2" t="e">
        <f>(AO88-(((AP$13)-(IF((($C88*AP$15)-($D88*1))&lt;0,0,(($C88*AP$15)-($D88*1)))+(($B$11-$C88)*AP$15)))*AP$16))-$F$92</f>
        <v>#VALUE!</v>
      </c>
      <c r="AQ88" s="2" t="e">
        <f>(AP88-(((AQ$13)-(IF((($C88*AQ$15)-($D88*1))&lt;0,0,(($C88*AQ$15)-($D88*1)))+(($B$11-$C88)*AQ$15)))*AQ$16))-$F$92</f>
        <v>#VALUE!</v>
      </c>
      <c r="AR88" s="2" t="e">
        <f>(AQ88-(((AR$13)-(IF((($C88*AR$15)-($D88*1))&lt;0,0,(($C88*AR$15)-($D88*1)))+(($B$11-$C88)*AR$15)))*AR$16))-$F$92</f>
        <v>#VALUE!</v>
      </c>
      <c r="AS88" s="2" t="e">
        <f>(AR88-(((AS$13)-(IF((($C88*AS$15)-($D88*1))&lt;0,0,(($C88*AS$15)-($D88*1)))+(($B$11-$C88)*AS$15)))*AS$16))-$F$92</f>
        <v>#VALUE!</v>
      </c>
      <c r="AT88" s="2" t="e">
        <f>(AS88-(((AT$13)-(IF((($C88*AT$15)-($D88*1))&lt;0,0,(($C88*AT$15)-($D88*1)))+(($B$11-$C88)*AT$15)))*AT$16))-$F$92</f>
        <v>#VALUE!</v>
      </c>
      <c r="AU88" s="2" t="e">
        <f>(AT88-(((AU$13)-(IF((($C88*AU$15)-($D88*1))&lt;0,0,(($C88*AU$15)-($D88*1)))+(($B$11-$C88)*AU$15)))*AU$16))-$F$92</f>
        <v>#VALUE!</v>
      </c>
      <c r="AV88" s="2" t="e">
        <f>(AU88-(((AV$13)-(IF((($C88*AV$15)-($D88*1))&lt;0,0,(($C88*AV$15)-($D88*1)))+(($B$11-$C88)*AV$15)))*AV$16))-$F$92</f>
        <v>#VALUE!</v>
      </c>
      <c r="AW88" s="2" t="e">
        <f>(AV88-(((AW$13)-(IF((($C88*AW$15)-($D88*1))&lt;0,0,(($C88*AW$15)-($D88*1)))+(($B$11-$C88)*AW$15)))*AW$16))-$F$92</f>
        <v>#VALUE!</v>
      </c>
      <c r="AX88" s="2" t="e">
        <f>(AW88-(((AX$13)-(IF((($C88*AX$15)-($D88*1))&lt;0,0,(($C88*AX$15)-($D88*1)))+(($B$11-$C88)*AX$15)))*AX$16))-$F$92</f>
        <v>#VALUE!</v>
      </c>
      <c r="AY88" s="2" t="e">
        <f>(AX88-(((AY$13)-(IF((($C88*AY$15)-($D88*1))&lt;0,0,(($C88*AY$15)-($D88*1)))+(($B$11-$C88)*AY$15)))*AY$16))-$F$92</f>
        <v>#VALUE!</v>
      </c>
      <c r="AZ88" s="2" t="e">
        <f>(AY88-(((AZ$13)-(IF((($C88*AZ$15)-($D88*1))&lt;0,0,(($C88*AZ$15)-($D88*1)))+(($B$11-$C88)*AZ$15)))*AZ$16))-$F$92</f>
        <v>#VALUE!</v>
      </c>
      <c r="BA88" s="2" t="e">
        <f>(AZ88-(((BA$13)-(IF((($C88*BA$15)-($D88*1))&lt;0,0,(($C88*BA$15)-($D88*1)))+(($B$11-$C88)*BA$15)))*BA$16))-$F$92</f>
        <v>#VALUE!</v>
      </c>
      <c r="BB88" s="2" t="e">
        <f>(BA88-(((BB$13)-(IF((($C88*BB$15)-($D88*1))&lt;0,0,(($C88*BB$15)-($D88*1)))+(($B$11-$C88)*BB$15)))*BB$16))-$F$92</f>
        <v>#VALUE!</v>
      </c>
      <c r="BC88" s="2" t="e">
        <f>(BB88-(((BC$13)-(IF((($C88*BC$15)-($D88*1))&lt;0,0,(($C88*BC$15)-($D88*1)))+(($B$11-$C88)*BC$15)))*BC$16))-$F$92</f>
        <v>#VALUE!</v>
      </c>
      <c r="BD88" s="2" t="e">
        <f>(BC88-(((BD$13)-(IF((($C88*BD$15)-($D88*1))&lt;0,0,(($C88*BD$15)-($D88*1)))+(($B$11-$C88)*BD$15)))*BD$16))-$F$92</f>
        <v>#VALUE!</v>
      </c>
      <c r="BE88" s="2" t="e">
        <f>(BD88-(((BE$13)-(IF((($C88*BE$15)-($D88*1))&lt;0,0,(($C88*BE$15)-($D88*1)))+(($B$11-$C88)*BE$15)))*BE$16))-$F$92</f>
        <v>#VALUE!</v>
      </c>
      <c r="BF88" s="2" t="e">
        <f>(BE88-(((BF$13)-(IF((($C88*BF$15)-($D88*1))&lt;0,0,(($C88*BF$15)-($D88*1)))+(($B$11-$C88)*BF$15)))*BF$16))-$F$92</f>
        <v>#VALUE!</v>
      </c>
      <c r="BG88" s="2" t="e">
        <f>(BF88-(((BG$13)-(IF((($C88*BG$15)-($D88*1))&lt;0,0,(($C88*BG$15)-($D88*1)))+(($B$11-$C88)*BG$15)))*BG$16))-$F$92</f>
        <v>#VALUE!</v>
      </c>
      <c r="BH88" s="2" t="e">
        <f>(BG88-(((BH$13)-(IF((($C88*BH$15)-($D88*1))&lt;0,0,(($C88*BH$15)-($D88*1)))+(($B$11-$C88)*BH$15)))*BH$16))-$F$92</f>
        <v>#VALUE!</v>
      </c>
      <c r="BI88" s="2" t="e">
        <f>(BH88-(((BI$13)-(IF((($C88*BI$15)-($D88*1))&lt;0,0,(($C88*BI$15)-($D88*1)))+(($B$11-$C88)*BI$15)))*BI$16))-$F$92</f>
        <v>#VALUE!</v>
      </c>
      <c r="BJ88" s="2" t="e">
        <f>(BI88-(((BJ$13)-(IF((($C88*BJ$15)-($D88*1))&lt;0,0,(($C88*BJ$15)-($D88*1)))+(($B$11-$C88)*BJ$15)))*BJ$16))-$F$92</f>
        <v>#VALUE!</v>
      </c>
      <c r="BK88" s="2" t="e">
        <f>(BJ88-(((BK$13)-(IF((($C88*BK$15)-($D88*1))&lt;0,0,(($C88*BK$15)-($D88*1)))+(($B$11-$C88)*BK$15)))*BK$16))-$F$92</f>
        <v>#VALUE!</v>
      </c>
      <c r="BL88" s="2" t="e">
        <f>(BK88-(((BL$13)-(IF((($C88*BL$15)-($D88*1))&lt;0,0,(($C88*BL$15)-($D88*1)))+(($B$11-$C88)*BL$15)))*BL$16))-$F$92</f>
        <v>#VALUE!</v>
      </c>
      <c r="BM88" s="2" t="e">
        <f>(BL88-(((BM$13)-(IF((($C88*BM$15)-($D88*1))&lt;0,0,(($C88*BM$15)-($D88*1)))+(($B$11-$C88)*BM$15)))*BM$16))-$F$92</f>
        <v>#VALUE!</v>
      </c>
      <c r="BN88" s="2" t="e">
        <f>(BM88-(((BN$13)-(IF((($C88*BN$15)-($D88*1))&lt;0,0,(($C88*BN$15)-($D88*1)))+(($B$11-$C88)*BN$15)))*BN$16))-$F$92</f>
        <v>#VALUE!</v>
      </c>
      <c r="BO88" s="2" t="e">
        <f>(BN88-(((BO$13)-(IF((($C88*BO$15)-($D88*1))&lt;0,0,(($C88*BO$15)-($D88*1)))+(($B$11-$C88)*BO$15)))*BO$16))-$F$92</f>
        <v>#VALUE!</v>
      </c>
      <c r="BP88" s="2" t="e">
        <f>(BO88-(((BP$13)-(IF((($C88*BP$15)-($D88*1))&lt;0,0,(($C88*BP$15)-($D88*1)))+(($B$11-$C88)*BP$15)))*BP$16))-$F$92</f>
        <v>#VALUE!</v>
      </c>
    </row>
    <row r="89" spans="1:68" x14ac:dyDescent="0.25">
      <c r="A89" s="100" t="e">
        <f>IF(Tableau11[[#Headers],[Techno Solaire]]=Données!B16,Données!C16,X)</f>
        <v>#NAME?</v>
      </c>
      <c r="B89" s="1" t="e">
        <f>INDEX(IF(Tableau11[[#Headers],[Techno Solaire]]=Données!B16,Tableau8[Coûts unitaires],),MATCH(Données!C16,Tableau8[Nom de la techno],0))</f>
        <v>#VALUE!</v>
      </c>
      <c r="C89" s="1" t="e">
        <f>INDEX(IF(Tableau11[[#Headers],[Techno Solaire]]=Données!B16,Tableau8[Jours / an],),MATCH(Données!C16,Tableau8[Nom de la techno],0))</f>
        <v>#VALUE!</v>
      </c>
      <c r="D89" s="1" t="e">
        <f>INDEX(IF(Tableau11[[#Headers],[Techno Solaire]]=Données!B16,Tableau8[Production],),MATCH(Données!C16,Tableau8[Nom de la techno],0))</f>
        <v>#VALUE!</v>
      </c>
      <c r="E89" s="100" t="e">
        <f>B89+F$94</f>
        <v>#VALUE!</v>
      </c>
      <c r="F89" s="2" t="e">
        <f>(E89-(((F$13)-(IF((($C89*F$15)-($D89*1))&lt;0,0,(($C89*F$15)-($D89*1)))+(($B$11-$C89)*F$15)))*F$16))-$F$92</f>
        <v>#VALUE!</v>
      </c>
      <c r="G89" s="2" t="e">
        <f>(F89-(((G$13)-(IF((($C89*G$15)-($D89*1))&lt;0,0,(($C89*G$15)-($D89*1)))+(($B$11-$C89)*G$15)))*G$16))-$F$92</f>
        <v>#VALUE!</v>
      </c>
      <c r="H89" s="2" t="e">
        <f>(G89-(((H$13)-(IF((($C89*H$15)-($D89*1))&lt;0,0,(($C89*H$15)-($D89*1)))+(($B$11-$C89)*H$15)))*H$16))-$F$92</f>
        <v>#VALUE!</v>
      </c>
      <c r="I89" s="2" t="e">
        <f>(H89-(((I$13)-(IF((($C89*I$15)-($D89*1))&lt;0,0,(($C89*I$15)-($D89*1)))+(($B$11-$C89)*I$15)))*I$16))-$F$92</f>
        <v>#VALUE!</v>
      </c>
      <c r="J89" s="2" t="e">
        <f>(I89-(((J$13)-(IF((($C89*J$15)-($D89*1))&lt;0,0,(($C89*J$15)-($D89*1)))+(($B$11-$C89)*J$15)))*J$16))-$F$92</f>
        <v>#VALUE!</v>
      </c>
      <c r="K89" s="2" t="e">
        <f>(J89-(((K$13)-(IF((($C89*K$15)-($D89*1))&lt;0,0,(($C89*K$15)-($D89*1)))+(($B$11-$C89)*K$15)))*K$16))-$F$92</f>
        <v>#VALUE!</v>
      </c>
      <c r="L89" s="2" t="e">
        <f>(K89-(((L$13)-(IF((($C89*L$15)-($D89*1))&lt;0,0,(($C89*L$15)-($D89*1)))+(($B$11-$C89)*L$15)))*L$16))-$F$92</f>
        <v>#VALUE!</v>
      </c>
      <c r="M89" s="2" t="e">
        <f>(L89-(((M$13)-(IF((($C89*M$15)-($D89*1))&lt;0,0,(($C89*M$15)-($D89*1)))+(($B$11-$C89)*M$15)))*M$16))-$F$92</f>
        <v>#VALUE!</v>
      </c>
      <c r="N89" s="2" t="e">
        <f>(M89-(((N$13)-(IF((($C89*N$15)-($D89*1))&lt;0,0,(($C89*N$15)-($D89*1)))+(($B$11-$C89)*N$15)))*N$16))-$F$92</f>
        <v>#VALUE!</v>
      </c>
      <c r="O89" s="2" t="e">
        <f>(N89-(((O$13)-(IF((($C89*O$15)-($D89*1))&lt;0,0,(($C89*O$15)-($D89*1)))+(($B$11-$C89)*O$15)))*O$16))-$F$92</f>
        <v>#VALUE!</v>
      </c>
      <c r="P89" s="2" t="e">
        <f>(O89-(((P$13)-(IF((($C89*P$15)-($D89*1))&lt;0,0,(($C89*P$15)-($D89*1)))+(($B$11-$C89)*P$15)))*P$16))-$F$92</f>
        <v>#VALUE!</v>
      </c>
      <c r="Q89" s="2" t="e">
        <f>(P89-(((Q$13)-(IF((($C89*Q$15)-($D89*1))&lt;0,0,(($C89*Q$15)-($D89*1)))+(($B$11-$C89)*Q$15)))*Q$16))-$F$92</f>
        <v>#VALUE!</v>
      </c>
      <c r="R89" s="2" t="e">
        <f>(Q89-(((R$13)-(IF((($C89*R$15)-($D89*1))&lt;0,0,(($C89*R$15)-($D89*1)))+(($B$11-$C89)*R$15)))*R$16))-$F$92</f>
        <v>#VALUE!</v>
      </c>
      <c r="S89" s="2" t="e">
        <f>(R89-(((S$13)-(IF((($C89*S$15)-($D89*1))&lt;0,0,(($C89*S$15)-($D89*1)))+(($B$11-$C89)*S$15)))*S$16))-$F$92</f>
        <v>#VALUE!</v>
      </c>
      <c r="T89" s="2" t="e">
        <f>(S89-(((T$13)-(IF((($C89*T$15)-($D89*1))&lt;0,0,(($C89*T$15)-($D89*1)))+(($B$11-$C89)*T$15)))*T$16))-$F$92</f>
        <v>#VALUE!</v>
      </c>
      <c r="U89" s="2" t="e">
        <f>(T89-(((U$13)-(IF((($C89*U$15)-($D89*1))&lt;0,0,(($C89*U$15)-($D89*1)))+(($B$11-$C89)*U$15)))*U$16))-$F$92</f>
        <v>#VALUE!</v>
      </c>
      <c r="V89" s="2" t="e">
        <f>(U89-(((V$13)-(IF((($C89*V$15)-($D89*1))&lt;0,0,(($C89*V$15)-($D89*1)))+(($B$11-$C89)*V$15)))*V$16))-$F$92</f>
        <v>#VALUE!</v>
      </c>
      <c r="W89" s="2" t="e">
        <f>(V89-(((W$13)-(IF((($C89*W$15)-($D89*1))&lt;0,0,(($C89*W$15)-($D89*1)))+(($B$11-$C89)*W$15)))*W$16))-$F$92</f>
        <v>#VALUE!</v>
      </c>
      <c r="X89" s="2" t="e">
        <f>(W89-(((X$13)-(IF((($C89*X$15)-($D89*1))&lt;0,0,(($C89*X$15)-($D89*1)))+(($B$11-$C89)*X$15)))*X$16))-$F$92</f>
        <v>#VALUE!</v>
      </c>
      <c r="Y89" s="2" t="e">
        <f>(X89-(((Y$13)-(IF((($C89*Y$15)-($D89*1))&lt;0,0,(($C89*Y$15)-($D89*1)))+(($B$11-$C89)*Y$15)))*Y$16))-$F$92</f>
        <v>#VALUE!</v>
      </c>
      <c r="Z89" s="2" t="e">
        <f>(Y89-(((Z$13)-(IF((($C89*Z$15)-($D89*1))&lt;0,0,(($C89*Z$15)-($D89*1)))+(($B$11-$C89)*Z$15)))*Z$16))-$F$92</f>
        <v>#VALUE!</v>
      </c>
      <c r="AA89" s="2" t="e">
        <f>(Z89-(((AA$13)-(IF((($C89*AA$15)-($D89*1))&lt;0,0,(($C89*AA$15)-($D89*1)))+(($B$11-$C89)*AA$15)))*AA$16))-$F$92</f>
        <v>#VALUE!</v>
      </c>
      <c r="AB89" s="2" t="e">
        <f>(AA89-(((AB$13)-(IF((($C89*AB$15)-($D89*1))&lt;0,0,(($C89*AB$15)-($D89*1)))+(($B$11-$C89)*AB$15)))*AB$16))-$F$92</f>
        <v>#VALUE!</v>
      </c>
      <c r="AC89" s="2" t="e">
        <f>(AB89-(((AC$13)-(IF((($C89*AC$15)-($D89*1))&lt;0,0,(($C89*AC$15)-($D89*1)))+(($B$11-$C89)*AC$15)))*AC$16))-$F$92</f>
        <v>#VALUE!</v>
      </c>
      <c r="AD89" s="2" t="e">
        <f>(AC89-(((AD$13)-(IF((($C89*AD$15)-($D89*1))&lt;0,0,(($C89*AD$15)-($D89*1)))+(($B$11-$C89)*AD$15)))*AD$16))-$F$92</f>
        <v>#VALUE!</v>
      </c>
      <c r="AE89" s="2" t="e">
        <f>(AD89-(((AE$13)-(IF((($C89*AE$15)-($D89*1))&lt;0,0,(($C89*AE$15)-($D89*1)))+(($B$11-$C89)*AE$15)))*AE$16))-$F$92</f>
        <v>#VALUE!</v>
      </c>
      <c r="AF89" s="2" t="e">
        <f>(AE89-(((AF$13)-(IF((($C89*AF$15)-($D89*1))&lt;0,0,(($C89*AF$15)-($D89*1)))+(($B$11-$C89)*AF$15)))*AF$16))-$F$92</f>
        <v>#VALUE!</v>
      </c>
      <c r="AG89" s="2" t="e">
        <f>(AF89-(((AG$13)-(IF((($C89*AG$15)-($D89*1))&lt;0,0,(($C89*AG$15)-($D89*1)))+(($B$11-$C89)*AG$15)))*AG$16))-$F$92</f>
        <v>#VALUE!</v>
      </c>
      <c r="AH89" s="2" t="e">
        <f>(AG89-(((AH$13)-(IF((($C89*AH$15)-($D89*1))&lt;0,0,(($C89*AH$15)-($D89*1)))+(($B$11-$C89)*AH$15)))*AH$16))-$F$92</f>
        <v>#VALUE!</v>
      </c>
      <c r="AI89" s="2" t="e">
        <f>(AH89-(((AI$13)-(IF((($C89*AI$15)-($D89*1))&lt;0,0,(($C89*AI$15)-($D89*1)))+(($B$11-$C89)*AI$15)))*AI$16))-$F$92</f>
        <v>#VALUE!</v>
      </c>
      <c r="AJ89" s="2" t="e">
        <f>(AI89-(((AJ$13)-(IF((($C89*AJ$15)-($D89*1))&lt;0,0,(($C89*AJ$15)-($D89*1)))+(($B$11-$C89)*AJ$15)))*AJ$16))-$F$92</f>
        <v>#VALUE!</v>
      </c>
      <c r="AK89" s="2" t="e">
        <f>(AJ89-(((AK$13)-(IF((($C89*AK$15)-($D89*1))&lt;0,0,(($C89*AK$15)-($D89*1)))+(($B$11-$C89)*AK$15)))*AK$16))-$F$92</f>
        <v>#VALUE!</v>
      </c>
      <c r="AL89" s="2" t="e">
        <f>(AK89-(((AL$13)-(IF((($C89*AL$15)-($D89*1))&lt;0,0,(($C89*AL$15)-($D89*1)))+(($B$11-$C89)*AL$15)))*AL$16))-$F$92</f>
        <v>#VALUE!</v>
      </c>
      <c r="AM89" s="2" t="e">
        <f>(AL89-(((AM$13)-(IF((($C89*AM$15)-($D89*1))&lt;0,0,(($C89*AM$15)-($D89*1)))+(($B$11-$C89)*AM$15)))*AM$16))-$F$92</f>
        <v>#VALUE!</v>
      </c>
      <c r="AN89" s="2" t="e">
        <f>(AM89-(((AN$13)-(IF((($C89*AN$15)-($D89*1))&lt;0,0,(($C89*AN$15)-($D89*1)))+(($B$11-$C89)*AN$15)))*AN$16))-$F$92</f>
        <v>#VALUE!</v>
      </c>
      <c r="AO89" s="2" t="e">
        <f>(AN89-(((AO$13)-(IF((($C89*AO$15)-($D89*1))&lt;0,0,(($C89*AO$15)-($D89*1)))+(($B$11-$C89)*AO$15)))*AO$16))-$F$92</f>
        <v>#VALUE!</v>
      </c>
      <c r="AP89" s="2" t="e">
        <f>(AO89-(((AP$13)-(IF((($C89*AP$15)-($D89*1))&lt;0,0,(($C89*AP$15)-($D89*1)))+(($B$11-$C89)*AP$15)))*AP$16))-$F$92</f>
        <v>#VALUE!</v>
      </c>
      <c r="AQ89" s="2" t="e">
        <f>(AP89-(((AQ$13)-(IF((($C89*AQ$15)-($D89*1))&lt;0,0,(($C89*AQ$15)-($D89*1)))+(($B$11-$C89)*AQ$15)))*AQ$16))-$F$92</f>
        <v>#VALUE!</v>
      </c>
      <c r="AR89" s="2" t="e">
        <f>(AQ89-(((AR$13)-(IF((($C89*AR$15)-($D89*1))&lt;0,0,(($C89*AR$15)-($D89*1)))+(($B$11-$C89)*AR$15)))*AR$16))-$F$92</f>
        <v>#VALUE!</v>
      </c>
      <c r="AS89" s="2" t="e">
        <f>(AR89-(((AS$13)-(IF((($C89*AS$15)-($D89*1))&lt;0,0,(($C89*AS$15)-($D89*1)))+(($B$11-$C89)*AS$15)))*AS$16))-$F$92</f>
        <v>#VALUE!</v>
      </c>
      <c r="AT89" s="2" t="e">
        <f>(AS89-(((AT$13)-(IF((($C89*AT$15)-($D89*1))&lt;0,0,(($C89*AT$15)-($D89*1)))+(($B$11-$C89)*AT$15)))*AT$16))-$F$92</f>
        <v>#VALUE!</v>
      </c>
      <c r="AU89" s="2" t="e">
        <f>(AT89-(((AU$13)-(IF((($C89*AU$15)-($D89*1))&lt;0,0,(($C89*AU$15)-($D89*1)))+(($B$11-$C89)*AU$15)))*AU$16))-$F$92</f>
        <v>#VALUE!</v>
      </c>
      <c r="AV89" s="2" t="e">
        <f>(AU89-(((AV$13)-(IF((($C89*AV$15)-($D89*1))&lt;0,0,(($C89*AV$15)-($D89*1)))+(($B$11-$C89)*AV$15)))*AV$16))-$F$92</f>
        <v>#VALUE!</v>
      </c>
      <c r="AW89" s="2" t="e">
        <f>(AV89-(((AW$13)-(IF((($C89*AW$15)-($D89*1))&lt;0,0,(($C89*AW$15)-($D89*1)))+(($B$11-$C89)*AW$15)))*AW$16))-$F$92</f>
        <v>#VALUE!</v>
      </c>
      <c r="AX89" s="2" t="e">
        <f>(AW89-(((AX$13)-(IF((($C89*AX$15)-($D89*1))&lt;0,0,(($C89*AX$15)-($D89*1)))+(($B$11-$C89)*AX$15)))*AX$16))-$F$92</f>
        <v>#VALUE!</v>
      </c>
      <c r="AY89" s="2" t="e">
        <f>(AX89-(((AY$13)-(IF((($C89*AY$15)-($D89*1))&lt;0,0,(($C89*AY$15)-($D89*1)))+(($B$11-$C89)*AY$15)))*AY$16))-$F$92</f>
        <v>#VALUE!</v>
      </c>
      <c r="AZ89" s="2" t="e">
        <f>(AY89-(((AZ$13)-(IF((($C89*AZ$15)-($D89*1))&lt;0,0,(($C89*AZ$15)-($D89*1)))+(($B$11-$C89)*AZ$15)))*AZ$16))-$F$92</f>
        <v>#VALUE!</v>
      </c>
      <c r="BA89" s="2" t="e">
        <f>(AZ89-(((BA$13)-(IF((($C89*BA$15)-($D89*1))&lt;0,0,(($C89*BA$15)-($D89*1)))+(($B$11-$C89)*BA$15)))*BA$16))-$F$92</f>
        <v>#VALUE!</v>
      </c>
      <c r="BB89" s="2" t="e">
        <f>(BA89-(((BB$13)-(IF((($C89*BB$15)-($D89*1))&lt;0,0,(($C89*BB$15)-($D89*1)))+(($B$11-$C89)*BB$15)))*BB$16))-$F$92</f>
        <v>#VALUE!</v>
      </c>
      <c r="BC89" s="2" t="e">
        <f>(BB89-(((BC$13)-(IF((($C89*BC$15)-($D89*1))&lt;0,0,(($C89*BC$15)-($D89*1)))+(($B$11-$C89)*BC$15)))*BC$16))-$F$92</f>
        <v>#VALUE!</v>
      </c>
      <c r="BD89" s="2" t="e">
        <f>(BC89-(((BD$13)-(IF((($C89*BD$15)-($D89*1))&lt;0,0,(($C89*BD$15)-($D89*1)))+(($B$11-$C89)*BD$15)))*BD$16))-$F$92</f>
        <v>#VALUE!</v>
      </c>
      <c r="BE89" s="2" t="e">
        <f>(BD89-(((BE$13)-(IF((($C89*BE$15)-($D89*1))&lt;0,0,(($C89*BE$15)-($D89*1)))+(($B$11-$C89)*BE$15)))*BE$16))-$F$92</f>
        <v>#VALUE!</v>
      </c>
      <c r="BF89" s="2" t="e">
        <f>(BE89-(((BF$13)-(IF((($C89*BF$15)-($D89*1))&lt;0,0,(($C89*BF$15)-($D89*1)))+(($B$11-$C89)*BF$15)))*BF$16))-$F$92</f>
        <v>#VALUE!</v>
      </c>
      <c r="BG89" s="2" t="e">
        <f>(BF89-(((BG$13)-(IF((($C89*BG$15)-($D89*1))&lt;0,0,(($C89*BG$15)-($D89*1)))+(($B$11-$C89)*BG$15)))*BG$16))-$F$92</f>
        <v>#VALUE!</v>
      </c>
      <c r="BH89" s="2" t="e">
        <f>(BG89-(((BH$13)-(IF((($C89*BH$15)-($D89*1))&lt;0,0,(($C89*BH$15)-($D89*1)))+(($B$11-$C89)*BH$15)))*BH$16))-$F$92</f>
        <v>#VALUE!</v>
      </c>
      <c r="BI89" s="2" t="e">
        <f>(BH89-(((BI$13)-(IF((($C89*BI$15)-($D89*1))&lt;0,0,(($C89*BI$15)-($D89*1)))+(($B$11-$C89)*BI$15)))*BI$16))-$F$92</f>
        <v>#VALUE!</v>
      </c>
      <c r="BJ89" s="2" t="e">
        <f>(BI89-(((BJ$13)-(IF((($C89*BJ$15)-($D89*1))&lt;0,0,(($C89*BJ$15)-($D89*1)))+(($B$11-$C89)*BJ$15)))*BJ$16))-$F$92</f>
        <v>#VALUE!</v>
      </c>
      <c r="BK89" s="2" t="e">
        <f>(BJ89-(((BK$13)-(IF((($C89*BK$15)-($D89*1))&lt;0,0,(($C89*BK$15)-($D89*1)))+(($B$11-$C89)*BK$15)))*BK$16))-$F$92</f>
        <v>#VALUE!</v>
      </c>
      <c r="BL89" s="2" t="e">
        <f>(BK89-(((BL$13)-(IF((($C89*BL$15)-($D89*1))&lt;0,0,(($C89*BL$15)-($D89*1)))+(($B$11-$C89)*BL$15)))*BL$16))-$F$92</f>
        <v>#VALUE!</v>
      </c>
      <c r="BM89" s="2" t="e">
        <f>(BL89-(((BM$13)-(IF((($C89*BM$15)-($D89*1))&lt;0,0,(($C89*BM$15)-($D89*1)))+(($B$11-$C89)*BM$15)))*BM$16))-$F$92</f>
        <v>#VALUE!</v>
      </c>
      <c r="BN89" s="2" t="e">
        <f>(BM89-(((BN$13)-(IF((($C89*BN$15)-($D89*1))&lt;0,0,(($C89*BN$15)-($D89*1)))+(($B$11-$C89)*BN$15)))*BN$16))-$F$92</f>
        <v>#VALUE!</v>
      </c>
      <c r="BO89" s="2" t="e">
        <f>(BN89-(((BO$13)-(IF((($C89*BO$15)-($D89*1))&lt;0,0,(($C89*BO$15)-($D89*1)))+(($B$11-$C89)*BO$15)))*BO$16))-$F$92</f>
        <v>#VALUE!</v>
      </c>
      <c r="BP89" s="2" t="e">
        <f>(BO89-(((BP$13)-(IF((($C89*BP$15)-($D89*1))&lt;0,0,(($C89*BP$15)-($D89*1)))+(($B$11-$C89)*BP$15)))*BP$16))-$F$92</f>
        <v>#VALUE!</v>
      </c>
    </row>
    <row r="90" spans="1:68" x14ac:dyDescent="0.25">
      <c r="A90" s="100" t="e">
        <f>IF(Tableau11[[#Headers],[Techno Solaire]]=Données!B17,Données!C17,X)</f>
        <v>#NAME?</v>
      </c>
      <c r="B90" s="1" t="e">
        <f>INDEX(IF(Tableau11[[#Headers],[Techno Solaire]]=Données!B17,Tableau8[Coûts unitaires],),MATCH(Données!C17,Tableau8[Nom de la techno],0))</f>
        <v>#VALUE!</v>
      </c>
      <c r="C90" s="1" t="e">
        <f>INDEX(IF(Tableau11[[#Headers],[Techno Solaire]]=Données!B17,Tableau8[Jours / an],),MATCH(Données!C17,Tableau8[Nom de la techno],0))</f>
        <v>#VALUE!</v>
      </c>
      <c r="D90" s="1" t="e">
        <f>INDEX(IF(Tableau11[[#Headers],[Techno Solaire]]=Données!B17,Tableau8[Production],),MATCH(Données!C17,Tableau8[Nom de la techno],0))</f>
        <v>#VALUE!</v>
      </c>
      <c r="E90" s="100" t="e">
        <f>B90+F$94</f>
        <v>#VALUE!</v>
      </c>
      <c r="F90" s="2" t="e">
        <f>(E90-(((F$13)-(IF((($C90*F$15)-($D90*1))&lt;0,0,(($C90*F$15)-($D90*1)))+(($B$11-$C90)*F$15)))*F$16))-$F$92</f>
        <v>#VALUE!</v>
      </c>
      <c r="G90" s="2" t="e">
        <f>(F90-(((G$13)-(IF((($C90*G$15)-($D90*1))&lt;0,0,(($C90*G$15)-($D90*1)))+(($B$11-$C90)*G$15)))*G$16))-$F$92</f>
        <v>#VALUE!</v>
      </c>
      <c r="H90" s="2" t="e">
        <f>(G90-(((H$13)-(IF((($C90*H$15)-($D90*1))&lt;0,0,(($C90*H$15)-($D90*1)))+(($B$11-$C90)*H$15)))*H$16))-$F$92</f>
        <v>#VALUE!</v>
      </c>
      <c r="I90" s="2" t="e">
        <f>(H90-(((I$13)-(IF((($C90*I$15)-($D90*1))&lt;0,0,(($C90*I$15)-($D90*1)))+(($B$11-$C90)*I$15)))*I$16))-$F$92</f>
        <v>#VALUE!</v>
      </c>
      <c r="J90" s="2" t="e">
        <f>(I90-(((J$13)-(IF((($C90*J$15)-($D90*1))&lt;0,0,(($C90*J$15)-($D90*1)))+(($B$11-$C90)*J$15)))*J$16))-$F$92</f>
        <v>#VALUE!</v>
      </c>
      <c r="K90" s="2" t="e">
        <f>(J90-(((K$13)-(IF((($C90*K$15)-($D90*1))&lt;0,0,(($C90*K$15)-($D90*1)))+(($B$11-$C90)*K$15)))*K$16))-$F$92</f>
        <v>#VALUE!</v>
      </c>
      <c r="L90" s="2" t="e">
        <f>(K90-(((L$13)-(IF((($C90*L$15)-($D90*1))&lt;0,0,(($C90*L$15)-($D90*1)))+(($B$11-$C90)*L$15)))*L$16))-$F$92</f>
        <v>#VALUE!</v>
      </c>
      <c r="M90" s="2" t="e">
        <f>(L90-(((M$13)-(IF((($C90*M$15)-($D90*1))&lt;0,0,(($C90*M$15)-($D90*1)))+(($B$11-$C90)*M$15)))*M$16))-$F$92</f>
        <v>#VALUE!</v>
      </c>
      <c r="N90" s="2" t="e">
        <f>(M90-(((N$13)-(IF((($C90*N$15)-($D90*1))&lt;0,0,(($C90*N$15)-($D90*1)))+(($B$11-$C90)*N$15)))*N$16))-$F$92</f>
        <v>#VALUE!</v>
      </c>
      <c r="O90" s="2" t="e">
        <f>(N90-(((O$13)-(IF((($C90*O$15)-($D90*1))&lt;0,0,(($C90*O$15)-($D90*1)))+(($B$11-$C90)*O$15)))*O$16))-$F$92</f>
        <v>#VALUE!</v>
      </c>
      <c r="P90" s="2" t="e">
        <f>(O90-(((P$13)-(IF((($C90*P$15)-($D90*1))&lt;0,0,(($C90*P$15)-($D90*1)))+(($B$11-$C90)*P$15)))*P$16))-$F$92</f>
        <v>#VALUE!</v>
      </c>
      <c r="Q90" s="2" t="e">
        <f>(P90-(((Q$13)-(IF((($C90*Q$15)-($D90*1))&lt;0,0,(($C90*Q$15)-($D90*1)))+(($B$11-$C90)*Q$15)))*Q$16))-$F$92</f>
        <v>#VALUE!</v>
      </c>
      <c r="R90" s="2" t="e">
        <f>(Q90-(((R$13)-(IF((($C90*R$15)-($D90*1))&lt;0,0,(($C90*R$15)-($D90*1)))+(($B$11-$C90)*R$15)))*R$16))-$F$92</f>
        <v>#VALUE!</v>
      </c>
      <c r="S90" s="2" t="e">
        <f>(R90-(((S$13)-(IF((($C90*S$15)-($D90*1))&lt;0,0,(($C90*S$15)-($D90*1)))+(($B$11-$C90)*S$15)))*S$16))-$F$92</f>
        <v>#VALUE!</v>
      </c>
      <c r="T90" s="2" t="e">
        <f>(S90-(((T$13)-(IF((($C90*T$15)-($D90*1))&lt;0,0,(($C90*T$15)-($D90*1)))+(($B$11-$C90)*T$15)))*T$16))-$F$92</f>
        <v>#VALUE!</v>
      </c>
      <c r="U90" s="2" t="e">
        <f>(T90-(((U$13)-(IF((($C90*U$15)-($D90*1))&lt;0,0,(($C90*U$15)-($D90*1)))+(($B$11-$C90)*U$15)))*U$16))-$F$92</f>
        <v>#VALUE!</v>
      </c>
      <c r="V90" s="2" t="e">
        <f>(U90-(((V$13)-(IF((($C90*V$15)-($D90*1))&lt;0,0,(($C90*V$15)-($D90*1)))+(($B$11-$C90)*V$15)))*V$16))-$F$92</f>
        <v>#VALUE!</v>
      </c>
      <c r="W90" s="2" t="e">
        <f>(V90-(((W$13)-(IF((($C90*W$15)-($D90*1))&lt;0,0,(($C90*W$15)-($D90*1)))+(($B$11-$C90)*W$15)))*W$16))-$F$92</f>
        <v>#VALUE!</v>
      </c>
      <c r="X90" s="2" t="e">
        <f>(W90-(((X$13)-(IF((($C90*X$15)-($D90*1))&lt;0,0,(($C90*X$15)-($D90*1)))+(($B$11-$C90)*X$15)))*X$16))-$F$92</f>
        <v>#VALUE!</v>
      </c>
      <c r="Y90" s="2" t="e">
        <f>(X90-(((Y$13)-(IF((($C90*Y$15)-($D90*1))&lt;0,0,(($C90*Y$15)-($D90*1)))+(($B$11-$C90)*Y$15)))*Y$16))-$F$92</f>
        <v>#VALUE!</v>
      </c>
      <c r="Z90" s="2" t="e">
        <f>(Y90-(((Z$13)-(IF((($C90*Z$15)-($D90*1))&lt;0,0,(($C90*Z$15)-($D90*1)))+(($B$11-$C90)*Z$15)))*Z$16))-$F$92</f>
        <v>#VALUE!</v>
      </c>
      <c r="AA90" s="2" t="e">
        <f>(Z90-(((AA$13)-(IF((($C90*AA$15)-($D90*1))&lt;0,0,(($C90*AA$15)-($D90*1)))+(($B$11-$C90)*AA$15)))*AA$16))-$F$92</f>
        <v>#VALUE!</v>
      </c>
      <c r="AB90" s="2" t="e">
        <f>(AA90-(((AB$13)-(IF((($C90*AB$15)-($D90*1))&lt;0,0,(($C90*AB$15)-($D90*1)))+(($B$11-$C90)*AB$15)))*AB$16))-$F$92</f>
        <v>#VALUE!</v>
      </c>
      <c r="AC90" s="2" t="e">
        <f>(AB90-(((AC$13)-(IF((($C90*AC$15)-($D90*1))&lt;0,0,(($C90*AC$15)-($D90*1)))+(($B$11-$C90)*AC$15)))*AC$16))-$F$92</f>
        <v>#VALUE!</v>
      </c>
      <c r="AD90" s="2" t="e">
        <f>(AC90-(((AD$13)-(IF((($C90*AD$15)-($D90*1))&lt;0,0,(($C90*AD$15)-($D90*1)))+(($B$11-$C90)*AD$15)))*AD$16))-$F$92</f>
        <v>#VALUE!</v>
      </c>
      <c r="AE90" s="2" t="e">
        <f>(AD90-(((AE$13)-(IF((($C90*AE$15)-($D90*1))&lt;0,0,(($C90*AE$15)-($D90*1)))+(($B$11-$C90)*AE$15)))*AE$16))-$F$92</f>
        <v>#VALUE!</v>
      </c>
      <c r="AF90" s="2" t="e">
        <f>(AE90-(((AF$13)-(IF((($C90*AF$15)-($D90*1))&lt;0,0,(($C90*AF$15)-($D90*1)))+(($B$11-$C90)*AF$15)))*AF$16))-$F$92</f>
        <v>#VALUE!</v>
      </c>
      <c r="AG90" s="2" t="e">
        <f>(AF90-(((AG$13)-(IF((($C90*AG$15)-($D90*1))&lt;0,0,(($C90*AG$15)-($D90*1)))+(($B$11-$C90)*AG$15)))*AG$16))-$F$92</f>
        <v>#VALUE!</v>
      </c>
      <c r="AH90" s="2" t="e">
        <f>(AG90-(((AH$13)-(IF((($C90*AH$15)-($D90*1))&lt;0,0,(($C90*AH$15)-($D90*1)))+(($B$11-$C90)*AH$15)))*AH$16))-$F$92</f>
        <v>#VALUE!</v>
      </c>
      <c r="AI90" s="2" t="e">
        <f>(AH90-(((AI$13)-(IF((($C90*AI$15)-($D90*1))&lt;0,0,(($C90*AI$15)-($D90*1)))+(($B$11-$C90)*AI$15)))*AI$16))-$F$92</f>
        <v>#VALUE!</v>
      </c>
      <c r="AJ90" s="2" t="e">
        <f>(AI90-(((AJ$13)-(IF((($C90*AJ$15)-($D90*1))&lt;0,0,(($C90*AJ$15)-($D90*1)))+(($B$11-$C90)*AJ$15)))*AJ$16))-$F$92</f>
        <v>#VALUE!</v>
      </c>
      <c r="AK90" s="2" t="e">
        <f>(AJ90-(((AK$13)-(IF((($C90*AK$15)-($D90*1))&lt;0,0,(($C90*AK$15)-($D90*1)))+(($B$11-$C90)*AK$15)))*AK$16))-$F$92</f>
        <v>#VALUE!</v>
      </c>
      <c r="AL90" s="2" t="e">
        <f>(AK90-(((AL$13)-(IF((($C90*AL$15)-($D90*1))&lt;0,0,(($C90*AL$15)-($D90*1)))+(($B$11-$C90)*AL$15)))*AL$16))-$F$92</f>
        <v>#VALUE!</v>
      </c>
      <c r="AM90" s="2" t="e">
        <f>(AL90-(((AM$13)-(IF((($C90*AM$15)-($D90*1))&lt;0,0,(($C90*AM$15)-($D90*1)))+(($B$11-$C90)*AM$15)))*AM$16))-$F$92</f>
        <v>#VALUE!</v>
      </c>
      <c r="AN90" s="2" t="e">
        <f>(AM90-(((AN$13)-(IF((($C90*AN$15)-($D90*1))&lt;0,0,(($C90*AN$15)-($D90*1)))+(($B$11-$C90)*AN$15)))*AN$16))-$F$92</f>
        <v>#VALUE!</v>
      </c>
      <c r="AO90" s="2" t="e">
        <f>(AN90-(((AO$13)-(IF((($C90*AO$15)-($D90*1))&lt;0,0,(($C90*AO$15)-($D90*1)))+(($B$11-$C90)*AO$15)))*AO$16))-$F$92</f>
        <v>#VALUE!</v>
      </c>
      <c r="AP90" s="2" t="e">
        <f>(AO90-(((AP$13)-(IF((($C90*AP$15)-($D90*1))&lt;0,0,(($C90*AP$15)-($D90*1)))+(($B$11-$C90)*AP$15)))*AP$16))-$F$92</f>
        <v>#VALUE!</v>
      </c>
      <c r="AQ90" s="2" t="e">
        <f>(AP90-(((AQ$13)-(IF((($C90*AQ$15)-($D90*1))&lt;0,0,(($C90*AQ$15)-($D90*1)))+(($B$11-$C90)*AQ$15)))*AQ$16))-$F$92</f>
        <v>#VALUE!</v>
      </c>
      <c r="AR90" s="2" t="e">
        <f>(AQ90-(((AR$13)-(IF((($C90*AR$15)-($D90*1))&lt;0,0,(($C90*AR$15)-($D90*1)))+(($B$11-$C90)*AR$15)))*AR$16))-$F$92</f>
        <v>#VALUE!</v>
      </c>
      <c r="AS90" s="2" t="e">
        <f>(AR90-(((AS$13)-(IF((($C90*AS$15)-($D90*1))&lt;0,0,(($C90*AS$15)-($D90*1)))+(($B$11-$C90)*AS$15)))*AS$16))-$F$92</f>
        <v>#VALUE!</v>
      </c>
      <c r="AT90" s="2" t="e">
        <f>(AS90-(((AT$13)-(IF((($C90*AT$15)-($D90*1))&lt;0,0,(($C90*AT$15)-($D90*1)))+(($B$11-$C90)*AT$15)))*AT$16))-$F$92</f>
        <v>#VALUE!</v>
      </c>
      <c r="AU90" s="2" t="e">
        <f>(AT90-(((AU$13)-(IF((($C90*AU$15)-($D90*1))&lt;0,0,(($C90*AU$15)-($D90*1)))+(($B$11-$C90)*AU$15)))*AU$16))-$F$92</f>
        <v>#VALUE!</v>
      </c>
      <c r="AV90" s="2" t="e">
        <f>(AU90-(((AV$13)-(IF((($C90*AV$15)-($D90*1))&lt;0,0,(($C90*AV$15)-($D90*1)))+(($B$11-$C90)*AV$15)))*AV$16))-$F$92</f>
        <v>#VALUE!</v>
      </c>
      <c r="AW90" s="2" t="e">
        <f>(AV90-(((AW$13)-(IF((($C90*AW$15)-($D90*1))&lt;0,0,(($C90*AW$15)-($D90*1)))+(($B$11-$C90)*AW$15)))*AW$16))-$F$92</f>
        <v>#VALUE!</v>
      </c>
      <c r="AX90" s="2" t="e">
        <f>(AW90-(((AX$13)-(IF((($C90*AX$15)-($D90*1))&lt;0,0,(($C90*AX$15)-($D90*1)))+(($B$11-$C90)*AX$15)))*AX$16))-$F$92</f>
        <v>#VALUE!</v>
      </c>
      <c r="AY90" s="2" t="e">
        <f>(AX90-(((AY$13)-(IF((($C90*AY$15)-($D90*1))&lt;0,0,(($C90*AY$15)-($D90*1)))+(($B$11-$C90)*AY$15)))*AY$16))-$F$92</f>
        <v>#VALUE!</v>
      </c>
      <c r="AZ90" s="2" t="e">
        <f>(AY90-(((AZ$13)-(IF((($C90*AZ$15)-($D90*1))&lt;0,0,(($C90*AZ$15)-($D90*1)))+(($B$11-$C90)*AZ$15)))*AZ$16))-$F$92</f>
        <v>#VALUE!</v>
      </c>
      <c r="BA90" s="2" t="e">
        <f>(AZ90-(((BA$13)-(IF((($C90*BA$15)-($D90*1))&lt;0,0,(($C90*BA$15)-($D90*1)))+(($B$11-$C90)*BA$15)))*BA$16))-$F$92</f>
        <v>#VALUE!</v>
      </c>
      <c r="BB90" s="2" t="e">
        <f>(BA90-(((BB$13)-(IF((($C90*BB$15)-($D90*1))&lt;0,0,(($C90*BB$15)-($D90*1)))+(($B$11-$C90)*BB$15)))*BB$16))-$F$92</f>
        <v>#VALUE!</v>
      </c>
      <c r="BC90" s="2" t="e">
        <f>(BB90-(((BC$13)-(IF((($C90*BC$15)-($D90*1))&lt;0,0,(($C90*BC$15)-($D90*1)))+(($B$11-$C90)*BC$15)))*BC$16))-$F$92</f>
        <v>#VALUE!</v>
      </c>
      <c r="BD90" s="2" t="e">
        <f>(BC90-(((BD$13)-(IF((($C90*BD$15)-($D90*1))&lt;0,0,(($C90*BD$15)-($D90*1)))+(($B$11-$C90)*BD$15)))*BD$16))-$F$92</f>
        <v>#VALUE!</v>
      </c>
      <c r="BE90" s="2" t="e">
        <f>(BD90-(((BE$13)-(IF((($C90*BE$15)-($D90*1))&lt;0,0,(($C90*BE$15)-($D90*1)))+(($B$11-$C90)*BE$15)))*BE$16))-$F$92</f>
        <v>#VALUE!</v>
      </c>
      <c r="BF90" s="2" t="e">
        <f>(BE90-(((BF$13)-(IF((($C90*BF$15)-($D90*1))&lt;0,0,(($C90*BF$15)-($D90*1)))+(($B$11-$C90)*BF$15)))*BF$16))-$F$92</f>
        <v>#VALUE!</v>
      </c>
      <c r="BG90" s="2" t="e">
        <f>(BF90-(((BG$13)-(IF((($C90*BG$15)-($D90*1))&lt;0,0,(($C90*BG$15)-($D90*1)))+(($B$11-$C90)*BG$15)))*BG$16))-$F$92</f>
        <v>#VALUE!</v>
      </c>
      <c r="BH90" s="2" t="e">
        <f>(BG90-(((BH$13)-(IF((($C90*BH$15)-($D90*1))&lt;0,0,(($C90*BH$15)-($D90*1)))+(($B$11-$C90)*BH$15)))*BH$16))-$F$92</f>
        <v>#VALUE!</v>
      </c>
      <c r="BI90" s="2" t="e">
        <f>(BH90-(((BI$13)-(IF((($C90*BI$15)-($D90*1))&lt;0,0,(($C90*BI$15)-($D90*1)))+(($B$11-$C90)*BI$15)))*BI$16))-$F$92</f>
        <v>#VALUE!</v>
      </c>
      <c r="BJ90" s="2" t="e">
        <f>(BI90-(((BJ$13)-(IF((($C90*BJ$15)-($D90*1))&lt;0,0,(($C90*BJ$15)-($D90*1)))+(($B$11-$C90)*BJ$15)))*BJ$16))-$F$92</f>
        <v>#VALUE!</v>
      </c>
      <c r="BK90" s="2" t="e">
        <f>(BJ90-(((BK$13)-(IF((($C90*BK$15)-($D90*1))&lt;0,0,(($C90*BK$15)-($D90*1)))+(($B$11-$C90)*BK$15)))*BK$16))-$F$92</f>
        <v>#VALUE!</v>
      </c>
      <c r="BL90" s="2" t="e">
        <f>(BK90-(((BL$13)-(IF((($C90*BL$15)-($D90*1))&lt;0,0,(($C90*BL$15)-($D90*1)))+(($B$11-$C90)*BL$15)))*BL$16))-$F$92</f>
        <v>#VALUE!</v>
      </c>
      <c r="BM90" s="2" t="e">
        <f>(BL90-(((BM$13)-(IF((($C90*BM$15)-($D90*1))&lt;0,0,(($C90*BM$15)-($D90*1)))+(($B$11-$C90)*BM$15)))*BM$16))-$F$92</f>
        <v>#VALUE!</v>
      </c>
      <c r="BN90" s="2" t="e">
        <f>(BM90-(((BN$13)-(IF((($C90*BN$15)-($D90*1))&lt;0,0,(($C90*BN$15)-($D90*1)))+(($B$11-$C90)*BN$15)))*BN$16))-$F$92</f>
        <v>#VALUE!</v>
      </c>
      <c r="BO90" s="2" t="e">
        <f>(BN90-(((BO$13)-(IF((($C90*BO$15)-($D90*1))&lt;0,0,(($C90*BO$15)-($D90*1)))+(($B$11-$C90)*BO$15)))*BO$16))-$F$92</f>
        <v>#VALUE!</v>
      </c>
      <c r="BP90" s="2" t="e">
        <f>(BO90-(((BP$13)-(IF((($C90*BP$15)-($D90*1))&lt;0,0,(($C90*BP$15)-($D90*1)))+(($B$11-$C90)*BP$15)))*BP$16))-$F$92</f>
        <v>#VALUE!</v>
      </c>
    </row>
    <row r="92" spans="1:68" x14ac:dyDescent="0.25">
      <c r="A92" t="s">
        <v>2</v>
      </c>
      <c r="F92" s="1">
        <f>Données!D65</f>
        <v>264</v>
      </c>
    </row>
    <row r="93" spans="1:68" x14ac:dyDescent="0.25">
      <c r="A93" t="s">
        <v>1</v>
      </c>
      <c r="F93" s="1">
        <v>20</v>
      </c>
    </row>
    <row r="94" spans="1:68" x14ac:dyDescent="0.25">
      <c r="A94" t="s">
        <v>0</v>
      </c>
      <c r="F94" s="1">
        <v>10000</v>
      </c>
    </row>
  </sheetData>
  <mergeCells count="7">
    <mergeCell ref="A73:V73"/>
    <mergeCell ref="A1:V1"/>
    <mergeCell ref="A23:V23"/>
    <mergeCell ref="A49:V49"/>
    <mergeCell ref="B42:E42"/>
    <mergeCell ref="B43:E43"/>
    <mergeCell ref="B44:E44"/>
  </mergeCells>
  <conditionalFormatting sqref="A2:BP9 A24:BP32">
    <cfRule type="cellIs" dxfId="24" priority="8" operator="lessThan">
      <formula>0</formula>
    </cfRule>
  </conditionalFormatting>
  <conditionalFormatting sqref="A50:BP57">
    <cfRule type="cellIs" dxfId="23" priority="7" operator="lessThan">
      <formula>0</formula>
    </cfRule>
  </conditionalFormatting>
  <conditionalFormatting sqref="A37:BP41 A42:B42 F42:BP42">
    <cfRule type="cellIs" dxfId="22" priority="6" operator="lessThan">
      <formula>0</formula>
    </cfRule>
  </conditionalFormatting>
  <conditionalFormatting sqref="A34:BP40">
    <cfRule type="cellIs" dxfId="17" priority="4" operator="lessThan">
      <formula>0</formula>
    </cfRule>
  </conditionalFormatting>
  <conditionalFormatting sqref="F60:BP64">
    <cfRule type="cellIs" dxfId="21" priority="3" operator="lessThan">
      <formula>0</formula>
    </cfRule>
  </conditionalFormatting>
  <conditionalFormatting sqref="A33:BP33">
    <cfRule type="cellIs" dxfId="20" priority="5" operator="lessThan">
      <formula>0</formula>
    </cfRule>
  </conditionalFormatting>
  <conditionalFormatting sqref="F75:BP81">
    <cfRule type="cellIs" dxfId="19" priority="2" operator="lessThan">
      <formula>0</formula>
    </cfRule>
  </conditionalFormatting>
  <conditionalFormatting sqref="F84:BP90">
    <cfRule type="cellIs" dxfId="18" priority="1" operator="lessThan">
      <formula>0</formula>
    </cfRule>
  </conditionalFormatting>
  <pageMargins left="0.7" right="0.7" top="0.75" bottom="0.75" header="0.3" footer="0.3"/>
  <pageSetup paperSize="9" orientation="portrait" r:id="rId1"/>
  <tableParts count="7">
    <tablePart r:id="rId2"/>
    <tablePart r:id="rId3"/>
    <tablePart r:id="rId4"/>
    <tablePart r:id="rId5"/>
    <tablePart r:id="rId6"/>
    <tablePart r:id="rId7"/>
    <tablePart r:id="rId8"/>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1</vt:i4>
      </vt:variant>
    </vt:vector>
  </HeadingPairs>
  <TitlesOfParts>
    <vt:vector size="3" baseType="lpstr">
      <vt:lpstr>Données</vt:lpstr>
      <vt:lpstr>Rentabilité Prod</vt:lpstr>
      <vt:lpstr>Données!Zone_d_impression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admin</dc:creator>
  <cp:lastModifiedBy>admin</cp:lastModifiedBy>
  <dcterms:created xsi:type="dcterms:W3CDTF">2015-04-16T09:44:00Z</dcterms:created>
  <dcterms:modified xsi:type="dcterms:W3CDTF">2015-04-21T07:13:37Z</dcterms:modified>
</cp:coreProperties>
</file>