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5850" windowWidth="15510" windowHeight="2295" activeTab="2"/>
  </bookViews>
  <sheets>
    <sheet name="CALCULATEUR" sheetId="4" r:id="rId1"/>
    <sheet name="Info produit" sheetId="6" r:id="rId2"/>
    <sheet name="Base pivot" sheetId="7" r:id="rId3"/>
  </sheets>
  <definedNames>
    <definedName name="_xlnm._FilterDatabase" localSheetId="2" hidden="1">'Base pivot'!$A$2:$Q$94</definedName>
    <definedName name="_xlnm._FilterDatabase" localSheetId="0" hidden="1">CALCULATEUR!$B$11:$S$26</definedName>
    <definedName name="_xlnm._FilterDatabase" localSheetId="1" hidden="1">'Info produit'!$A$1:$P$698</definedName>
  </definedNames>
  <calcPr calcId="125725"/>
</workbook>
</file>

<file path=xl/calcChain.xml><?xml version="1.0" encoding="utf-8"?>
<calcChain xmlns="http://schemas.openxmlformats.org/spreadsheetml/2006/main">
  <c r="L4" i="7"/>
  <c r="L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L37"/>
  <c r="L38"/>
  <c r="L39"/>
  <c r="L40"/>
  <c r="L41"/>
  <c r="L42"/>
  <c r="L43"/>
  <c r="L44"/>
  <c r="L45"/>
  <c r="L46"/>
  <c r="L47"/>
  <c r="L48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3"/>
  <c r="O364" i="6"/>
  <c r="P364"/>
  <c r="O365"/>
  <c r="P365"/>
  <c r="O366"/>
  <c r="P366"/>
  <c r="O367"/>
  <c r="P367"/>
  <c r="O368"/>
  <c r="P368"/>
  <c r="O369"/>
  <c r="P369"/>
  <c r="O370"/>
  <c r="P370"/>
  <c r="O371"/>
  <c r="P371"/>
  <c r="O372"/>
  <c r="P372"/>
  <c r="O373"/>
  <c r="P373"/>
  <c r="O374"/>
  <c r="P374"/>
  <c r="O375"/>
  <c r="P375"/>
  <c r="O376"/>
  <c r="P376"/>
  <c r="O377"/>
  <c r="P377"/>
  <c r="O378"/>
  <c r="P378"/>
  <c r="O379"/>
  <c r="P379"/>
  <c r="O380"/>
  <c r="P380"/>
  <c r="O381"/>
  <c r="P381"/>
  <c r="O382"/>
  <c r="P382"/>
  <c r="O383"/>
  <c r="P383"/>
  <c r="O384"/>
  <c r="P384"/>
  <c r="O385"/>
  <c r="P385"/>
  <c r="O386"/>
  <c r="P386"/>
  <c r="O387"/>
  <c r="P387"/>
  <c r="O388"/>
  <c r="P388"/>
  <c r="O389"/>
  <c r="P389"/>
  <c r="O390"/>
  <c r="P390"/>
  <c r="O391"/>
  <c r="P391"/>
  <c r="O392"/>
  <c r="P392"/>
  <c r="O393"/>
  <c r="P393"/>
  <c r="O394"/>
  <c r="P394"/>
  <c r="O395"/>
  <c r="P395"/>
  <c r="O396"/>
  <c r="P396"/>
  <c r="O397"/>
  <c r="P397"/>
  <c r="O398"/>
  <c r="P398"/>
  <c r="O399"/>
  <c r="P399"/>
  <c r="O400"/>
  <c r="P400"/>
  <c r="O401"/>
  <c r="P401"/>
  <c r="O402"/>
  <c r="P402"/>
  <c r="O403"/>
  <c r="P403"/>
  <c r="O404"/>
  <c r="P404"/>
  <c r="O405"/>
  <c r="P405"/>
  <c r="O406"/>
  <c r="P406"/>
  <c r="O407"/>
  <c r="P407"/>
  <c r="O408"/>
  <c r="P408"/>
  <c r="O409"/>
  <c r="P409"/>
  <c r="O410"/>
  <c r="P410"/>
  <c r="O411"/>
  <c r="P411"/>
  <c r="O412"/>
  <c r="P412"/>
  <c r="O413"/>
  <c r="P413"/>
  <c r="O414"/>
  <c r="P414"/>
  <c r="O415"/>
  <c r="P415"/>
  <c r="O416"/>
  <c r="P416"/>
  <c r="O417"/>
  <c r="P417"/>
  <c r="O418"/>
  <c r="P418"/>
  <c r="O419"/>
  <c r="P419"/>
  <c r="O420"/>
  <c r="P420"/>
  <c r="O421"/>
  <c r="P421"/>
  <c r="O422"/>
  <c r="P422"/>
  <c r="O423"/>
  <c r="P423"/>
  <c r="O424"/>
  <c r="P424"/>
  <c r="O425"/>
  <c r="P425"/>
  <c r="O426"/>
  <c r="P426"/>
  <c r="O427"/>
  <c r="P427"/>
  <c r="O428"/>
  <c r="P428"/>
  <c r="O429"/>
  <c r="P429"/>
  <c r="O430"/>
  <c r="P430"/>
  <c r="O431"/>
  <c r="P431"/>
  <c r="O432"/>
  <c r="P432"/>
  <c r="O433"/>
  <c r="P433"/>
  <c r="O434"/>
  <c r="P434"/>
  <c r="O435"/>
  <c r="P435"/>
  <c r="O436"/>
  <c r="P436"/>
  <c r="O437"/>
  <c r="P437"/>
  <c r="O438"/>
  <c r="P438"/>
  <c r="O439"/>
  <c r="P439"/>
  <c r="O440"/>
  <c r="P440"/>
  <c r="O441"/>
  <c r="P441"/>
  <c r="O442"/>
  <c r="P442"/>
  <c r="O443"/>
  <c r="P443"/>
  <c r="O444"/>
  <c r="P444"/>
  <c r="O445"/>
  <c r="P445"/>
  <c r="O446"/>
  <c r="P446"/>
  <c r="O447"/>
  <c r="P447"/>
  <c r="O448"/>
  <c r="P448"/>
  <c r="O449"/>
  <c r="P449"/>
  <c r="O450"/>
  <c r="P450"/>
  <c r="O451"/>
  <c r="P451"/>
  <c r="O452"/>
  <c r="P452"/>
  <c r="O453"/>
  <c r="P453"/>
  <c r="O454"/>
  <c r="P454"/>
  <c r="O455"/>
  <c r="P455"/>
  <c r="O456"/>
  <c r="P456"/>
  <c r="O457"/>
  <c r="P457"/>
  <c r="O458"/>
  <c r="P458"/>
  <c r="O459"/>
  <c r="P459"/>
  <c r="O460"/>
  <c r="P460"/>
  <c r="O461"/>
  <c r="P461"/>
  <c r="O462"/>
  <c r="P462"/>
  <c r="O463"/>
  <c r="P463"/>
  <c r="O464"/>
  <c r="P464"/>
  <c r="O465"/>
  <c r="P465"/>
  <c r="O466"/>
  <c r="P466"/>
  <c r="O467"/>
  <c r="P467"/>
  <c r="O468"/>
  <c r="P468"/>
  <c r="O469"/>
  <c r="P469"/>
  <c r="O470"/>
  <c r="P470"/>
  <c r="O471"/>
  <c r="P471"/>
  <c r="O472"/>
  <c r="P472"/>
  <c r="O473"/>
  <c r="P473"/>
  <c r="O474"/>
  <c r="P474"/>
  <c r="O475"/>
  <c r="P475"/>
  <c r="O476"/>
  <c r="P476"/>
  <c r="O477"/>
  <c r="P477"/>
  <c r="O478"/>
  <c r="P478"/>
  <c r="O479"/>
  <c r="P479"/>
  <c r="O480"/>
  <c r="P480"/>
  <c r="O481"/>
  <c r="P481"/>
  <c r="O482"/>
  <c r="P482"/>
  <c r="O483"/>
  <c r="P483"/>
  <c r="O484"/>
  <c r="P484"/>
  <c r="O485"/>
  <c r="P485"/>
  <c r="O486"/>
  <c r="P486"/>
  <c r="O487"/>
  <c r="P487"/>
  <c r="O488"/>
  <c r="P488"/>
  <c r="O489"/>
  <c r="P489"/>
  <c r="O490"/>
  <c r="P490"/>
  <c r="O491"/>
  <c r="P491"/>
  <c r="O492"/>
  <c r="P492"/>
  <c r="O493"/>
  <c r="P493"/>
  <c r="O494"/>
  <c r="P494"/>
  <c r="O495"/>
  <c r="P495"/>
  <c r="O496"/>
  <c r="P496"/>
  <c r="O497"/>
  <c r="P497"/>
  <c r="O498"/>
  <c r="P498"/>
  <c r="O499"/>
  <c r="P499"/>
  <c r="O500"/>
  <c r="P500"/>
  <c r="O501"/>
  <c r="P501"/>
  <c r="O502"/>
  <c r="P502"/>
  <c r="O503"/>
  <c r="P503"/>
  <c r="O504"/>
  <c r="P504"/>
  <c r="O505"/>
  <c r="P505"/>
  <c r="O506"/>
  <c r="P506"/>
  <c r="O507"/>
  <c r="P507"/>
  <c r="O508"/>
  <c r="P508"/>
  <c r="O509"/>
  <c r="P509"/>
  <c r="O510"/>
  <c r="P510"/>
  <c r="O511"/>
  <c r="P511"/>
  <c r="O512"/>
  <c r="P512"/>
  <c r="O513"/>
  <c r="P513"/>
  <c r="O514"/>
  <c r="P514"/>
  <c r="O515"/>
  <c r="P515"/>
  <c r="O516"/>
  <c r="P516"/>
  <c r="O517"/>
  <c r="P517"/>
  <c r="O518"/>
  <c r="P518"/>
  <c r="O519"/>
  <c r="P519"/>
  <c r="O520"/>
  <c r="P520"/>
  <c r="O521"/>
  <c r="P521"/>
  <c r="O522"/>
  <c r="P522"/>
  <c r="O523"/>
  <c r="P523"/>
  <c r="O524"/>
  <c r="P524"/>
  <c r="O525"/>
  <c r="P525"/>
  <c r="O526"/>
  <c r="P526"/>
  <c r="O527"/>
  <c r="P527"/>
  <c r="O528"/>
  <c r="P528"/>
  <c r="O529"/>
  <c r="P529"/>
  <c r="O530"/>
  <c r="P530"/>
  <c r="O531"/>
  <c r="P531"/>
  <c r="O532"/>
  <c r="P532"/>
  <c r="O533"/>
  <c r="P533"/>
  <c r="O534"/>
  <c r="P534"/>
  <c r="O535"/>
  <c r="P535"/>
  <c r="O536"/>
  <c r="P536"/>
  <c r="O537"/>
  <c r="P537"/>
  <c r="O538"/>
  <c r="P538"/>
  <c r="O539"/>
  <c r="P539"/>
  <c r="O540"/>
  <c r="P540"/>
  <c r="O541"/>
  <c r="P541"/>
  <c r="O542"/>
  <c r="P542"/>
  <c r="O543"/>
  <c r="P543"/>
  <c r="O544"/>
  <c r="P544"/>
  <c r="O545"/>
  <c r="P545"/>
  <c r="O546"/>
  <c r="P546"/>
  <c r="O547"/>
  <c r="P547"/>
  <c r="O548"/>
  <c r="P548"/>
  <c r="O549"/>
  <c r="P549"/>
  <c r="O550"/>
  <c r="P550"/>
  <c r="O551"/>
  <c r="P551"/>
  <c r="O552"/>
  <c r="P552"/>
  <c r="O553"/>
  <c r="P553"/>
  <c r="O554"/>
  <c r="P554"/>
  <c r="O555"/>
  <c r="P555"/>
  <c r="O556"/>
  <c r="P556"/>
  <c r="O557"/>
  <c r="P557"/>
  <c r="O558"/>
  <c r="P558"/>
  <c r="O559"/>
  <c r="P559"/>
  <c r="O560"/>
  <c r="P560"/>
  <c r="O561"/>
  <c r="P561"/>
  <c r="O562"/>
  <c r="P562"/>
  <c r="O563"/>
  <c r="P563"/>
  <c r="O564"/>
  <c r="P564"/>
  <c r="O565"/>
  <c r="P565"/>
  <c r="O566"/>
  <c r="P566"/>
  <c r="O567"/>
  <c r="P567"/>
  <c r="O568"/>
  <c r="P568"/>
  <c r="O569"/>
  <c r="P569"/>
  <c r="O570"/>
  <c r="P570"/>
  <c r="O571"/>
  <c r="P571"/>
  <c r="O572"/>
  <c r="P572"/>
  <c r="O573"/>
  <c r="P573"/>
  <c r="O574"/>
  <c r="P574"/>
  <c r="O575"/>
  <c r="P575"/>
  <c r="O576"/>
  <c r="P576"/>
  <c r="O577"/>
  <c r="P577"/>
  <c r="O578"/>
  <c r="P578"/>
  <c r="O579"/>
  <c r="P579"/>
  <c r="O580"/>
  <c r="P580"/>
  <c r="O581"/>
  <c r="P581"/>
  <c r="O582"/>
  <c r="P582"/>
  <c r="O583"/>
  <c r="P583"/>
  <c r="O584"/>
  <c r="P584"/>
  <c r="O585"/>
  <c r="P585"/>
  <c r="O586"/>
  <c r="P586"/>
  <c r="O587"/>
  <c r="P587"/>
  <c r="O588"/>
  <c r="P588"/>
  <c r="O589"/>
  <c r="P589"/>
  <c r="O590"/>
  <c r="P590"/>
  <c r="O591"/>
  <c r="P591"/>
  <c r="O592"/>
  <c r="P592"/>
  <c r="O593"/>
  <c r="P593"/>
  <c r="O594"/>
  <c r="P594"/>
  <c r="O595"/>
  <c r="P595"/>
  <c r="O596"/>
  <c r="P596"/>
  <c r="O597"/>
  <c r="P597"/>
  <c r="O598"/>
  <c r="P598"/>
  <c r="O599"/>
  <c r="P599"/>
  <c r="O600"/>
  <c r="P600"/>
  <c r="O601"/>
  <c r="P601"/>
  <c r="O602"/>
  <c r="P602"/>
  <c r="O603"/>
  <c r="P603"/>
  <c r="O604"/>
  <c r="P604"/>
  <c r="O605"/>
  <c r="P605"/>
  <c r="O606"/>
  <c r="P606"/>
  <c r="O607"/>
  <c r="P607"/>
  <c r="O608"/>
  <c r="P608"/>
  <c r="O609"/>
  <c r="P609"/>
  <c r="O610"/>
  <c r="P610"/>
  <c r="O611"/>
  <c r="P611"/>
  <c r="O612"/>
  <c r="P612"/>
  <c r="O613"/>
  <c r="P613"/>
  <c r="O614"/>
  <c r="P614"/>
  <c r="O615"/>
  <c r="P615"/>
  <c r="O616"/>
  <c r="P616"/>
  <c r="O617"/>
  <c r="P617"/>
  <c r="O618"/>
  <c r="P618"/>
  <c r="O619"/>
  <c r="P619"/>
  <c r="O620"/>
  <c r="P620"/>
  <c r="O621"/>
  <c r="P621"/>
  <c r="O622"/>
  <c r="P622"/>
  <c r="O623"/>
  <c r="P623"/>
  <c r="O624"/>
  <c r="P624"/>
  <c r="O625"/>
  <c r="P625"/>
  <c r="O626"/>
  <c r="P626"/>
  <c r="O627"/>
  <c r="P627"/>
  <c r="O628"/>
  <c r="P628"/>
  <c r="O629"/>
  <c r="P629"/>
  <c r="O630"/>
  <c r="P630"/>
  <c r="O631"/>
  <c r="P631"/>
  <c r="O632"/>
  <c r="P632"/>
  <c r="O633"/>
  <c r="P633"/>
  <c r="O634"/>
  <c r="P634"/>
  <c r="O635"/>
  <c r="P635"/>
  <c r="O636"/>
  <c r="P636"/>
  <c r="O637"/>
  <c r="P637"/>
  <c r="O638"/>
  <c r="P638"/>
  <c r="O639"/>
  <c r="P639"/>
  <c r="O640"/>
  <c r="P640"/>
  <c r="O641"/>
  <c r="P641"/>
  <c r="O642"/>
  <c r="P642"/>
  <c r="O643"/>
  <c r="P643"/>
  <c r="O644"/>
  <c r="P644"/>
  <c r="O645"/>
  <c r="P645"/>
  <c r="O646"/>
  <c r="P646"/>
  <c r="O647"/>
  <c r="P647"/>
  <c r="O648"/>
  <c r="P648"/>
  <c r="O649"/>
  <c r="P649"/>
  <c r="O650"/>
  <c r="P650"/>
  <c r="O651"/>
  <c r="P651"/>
  <c r="O652"/>
  <c r="P652"/>
  <c r="O653"/>
  <c r="P653"/>
  <c r="O654"/>
  <c r="P654"/>
  <c r="O655"/>
  <c r="P655"/>
  <c r="O656"/>
  <c r="P656"/>
  <c r="O657"/>
  <c r="P657"/>
  <c r="O658"/>
  <c r="P658"/>
  <c r="O659"/>
  <c r="P659"/>
  <c r="O660"/>
  <c r="P660"/>
  <c r="O661"/>
  <c r="P661"/>
  <c r="O662"/>
  <c r="P662"/>
  <c r="O663"/>
  <c r="P663"/>
  <c r="O664"/>
  <c r="P664"/>
  <c r="O665"/>
  <c r="P665"/>
  <c r="O666"/>
  <c r="P666"/>
  <c r="O667"/>
  <c r="P667"/>
  <c r="O668"/>
  <c r="P668"/>
  <c r="O669"/>
  <c r="P669"/>
  <c r="O670"/>
  <c r="P670"/>
  <c r="O671"/>
  <c r="P671"/>
  <c r="O672"/>
  <c r="P672"/>
  <c r="O673"/>
  <c r="P673"/>
  <c r="O674"/>
  <c r="P674"/>
  <c r="O675"/>
  <c r="P675"/>
  <c r="O676"/>
  <c r="P676"/>
  <c r="O677"/>
  <c r="P677"/>
  <c r="O678"/>
  <c r="P678"/>
  <c r="O679"/>
  <c r="P679"/>
  <c r="O680"/>
  <c r="P680"/>
  <c r="O681"/>
  <c r="P681"/>
  <c r="O682"/>
  <c r="P682"/>
  <c r="O683"/>
  <c r="P683"/>
  <c r="O684"/>
  <c r="P684"/>
  <c r="O685"/>
  <c r="P685"/>
  <c r="O686"/>
  <c r="P686"/>
  <c r="O687"/>
  <c r="P687"/>
  <c r="O688"/>
  <c r="P688"/>
  <c r="O689"/>
  <c r="P689"/>
  <c r="O690"/>
  <c r="P690"/>
  <c r="O691"/>
  <c r="P691"/>
  <c r="O692"/>
  <c r="P692"/>
  <c r="O693"/>
  <c r="P693"/>
  <c r="O694"/>
  <c r="P694"/>
  <c r="O695"/>
  <c r="P695"/>
  <c r="O696"/>
  <c r="P696"/>
  <c r="O697"/>
  <c r="P697"/>
  <c r="O698"/>
  <c r="P698"/>
  <c r="P3" l="1"/>
  <c r="P4"/>
  <c r="P5"/>
  <c r="P6"/>
  <c r="P7"/>
  <c r="P8"/>
  <c r="P9"/>
  <c r="P10"/>
  <c r="P11"/>
  <c r="P12"/>
  <c r="P13"/>
  <c r="P14"/>
  <c r="P15"/>
  <c r="P16"/>
  <c r="P17"/>
  <c r="P18"/>
  <c r="P19"/>
  <c r="P20"/>
  <c r="P21"/>
  <c r="P22"/>
  <c r="P23"/>
  <c r="P24"/>
  <c r="P25"/>
  <c r="P26"/>
  <c r="P27"/>
  <c r="P28"/>
  <c r="P29"/>
  <c r="P30"/>
  <c r="P31"/>
  <c r="P32"/>
  <c r="P33"/>
  <c r="P34"/>
  <c r="P35"/>
  <c r="P36"/>
  <c r="P37"/>
  <c r="P38"/>
  <c r="P39"/>
  <c r="P40"/>
  <c r="P41"/>
  <c r="P42"/>
  <c r="P43"/>
  <c r="P44"/>
  <c r="P45"/>
  <c r="P46"/>
  <c r="P47"/>
  <c r="P48"/>
  <c r="P49"/>
  <c r="P50"/>
  <c r="P51"/>
  <c r="P52"/>
  <c r="P53"/>
  <c r="P54"/>
  <c r="P55"/>
  <c r="P56"/>
  <c r="P57"/>
  <c r="P58"/>
  <c r="P59"/>
  <c r="P60"/>
  <c r="P61"/>
  <c r="P62"/>
  <c r="P63"/>
  <c r="P64"/>
  <c r="P65"/>
  <c r="P66"/>
  <c r="P67"/>
  <c r="P68"/>
  <c r="P69"/>
  <c r="P70"/>
  <c r="P71"/>
  <c r="P72"/>
  <c r="P73"/>
  <c r="P74"/>
  <c r="P75"/>
  <c r="P76"/>
  <c r="P77"/>
  <c r="P78"/>
  <c r="P79"/>
  <c r="P80"/>
  <c r="P81"/>
  <c r="P82"/>
  <c r="P83"/>
  <c r="P84"/>
  <c r="P85"/>
  <c r="P86"/>
  <c r="P87"/>
  <c r="P88"/>
  <c r="P89"/>
  <c r="P90"/>
  <c r="P91"/>
  <c r="P92"/>
  <c r="P93"/>
  <c r="P94"/>
  <c r="P95"/>
  <c r="P96"/>
  <c r="P97"/>
  <c r="P98"/>
  <c r="P99"/>
  <c r="P100"/>
  <c r="P101"/>
  <c r="P102"/>
  <c r="P103"/>
  <c r="P104"/>
  <c r="P105"/>
  <c r="P106"/>
  <c r="P107"/>
  <c r="P108"/>
  <c r="P109"/>
  <c r="P110"/>
  <c r="P111"/>
  <c r="P112"/>
  <c r="P113"/>
  <c r="P114"/>
  <c r="P115"/>
  <c r="P116"/>
  <c r="P117"/>
  <c r="P118"/>
  <c r="P119"/>
  <c r="P120"/>
  <c r="P121"/>
  <c r="P122"/>
  <c r="P123"/>
  <c r="P124"/>
  <c r="P125"/>
  <c r="P126"/>
  <c r="P127"/>
  <c r="P128"/>
  <c r="P129"/>
  <c r="P130"/>
  <c r="P131"/>
  <c r="P132"/>
  <c r="P133"/>
  <c r="P134"/>
  <c r="P135"/>
  <c r="P136"/>
  <c r="P137"/>
  <c r="P138"/>
  <c r="P139"/>
  <c r="P140"/>
  <c r="P141"/>
  <c r="P142"/>
  <c r="P143"/>
  <c r="P144"/>
  <c r="P145"/>
  <c r="P146"/>
  <c r="P147"/>
  <c r="P148"/>
  <c r="P149"/>
  <c r="P150"/>
  <c r="P151"/>
  <c r="P152"/>
  <c r="P153"/>
  <c r="P154"/>
  <c r="P155"/>
  <c r="P156"/>
  <c r="P157"/>
  <c r="P158"/>
  <c r="P159"/>
  <c r="P160"/>
  <c r="P161"/>
  <c r="P162"/>
  <c r="P163"/>
  <c r="P164"/>
  <c r="P165"/>
  <c r="P166"/>
  <c r="P167"/>
  <c r="P168"/>
  <c r="P169"/>
  <c r="P170"/>
  <c r="P171"/>
  <c r="P172"/>
  <c r="P173"/>
  <c r="P174"/>
  <c r="P175"/>
  <c r="P176"/>
  <c r="P177"/>
  <c r="P178"/>
  <c r="P179"/>
  <c r="P180"/>
  <c r="P181"/>
  <c r="P182"/>
  <c r="P183"/>
  <c r="P184"/>
  <c r="P185"/>
  <c r="P186"/>
  <c r="P187"/>
  <c r="P188"/>
  <c r="P189"/>
  <c r="P190"/>
  <c r="P191"/>
  <c r="P192"/>
  <c r="P193"/>
  <c r="P194"/>
  <c r="P195"/>
  <c r="P196"/>
  <c r="P197"/>
  <c r="P198"/>
  <c r="P199"/>
  <c r="P200"/>
  <c r="P201"/>
  <c r="P202"/>
  <c r="P203"/>
  <c r="P204"/>
  <c r="P205"/>
  <c r="P206"/>
  <c r="P207"/>
  <c r="P208"/>
  <c r="P209"/>
  <c r="P210"/>
  <c r="P211"/>
  <c r="P212"/>
  <c r="P213"/>
  <c r="P214"/>
  <c r="P215"/>
  <c r="P216"/>
  <c r="P217"/>
  <c r="P218"/>
  <c r="P219"/>
  <c r="P220"/>
  <c r="P221"/>
  <c r="P222"/>
  <c r="P223"/>
  <c r="P224"/>
  <c r="P225"/>
  <c r="P226"/>
  <c r="P227"/>
  <c r="P228"/>
  <c r="P229"/>
  <c r="P230"/>
  <c r="P231"/>
  <c r="P232"/>
  <c r="P233"/>
  <c r="P234"/>
  <c r="P235"/>
  <c r="P236"/>
  <c r="P237"/>
  <c r="P238"/>
  <c r="P239"/>
  <c r="P240"/>
  <c r="P241"/>
  <c r="P242"/>
  <c r="P243"/>
  <c r="P244"/>
  <c r="P245"/>
  <c r="P246"/>
  <c r="P247"/>
  <c r="P248"/>
  <c r="P249"/>
  <c r="P250"/>
  <c r="P251"/>
  <c r="P252"/>
  <c r="P253"/>
  <c r="P254"/>
  <c r="P255"/>
  <c r="P256"/>
  <c r="P257"/>
  <c r="P258"/>
  <c r="P259"/>
  <c r="P260"/>
  <c r="P261"/>
  <c r="P262"/>
  <c r="P263"/>
  <c r="P264"/>
  <c r="P265"/>
  <c r="P266"/>
  <c r="P267"/>
  <c r="P268"/>
  <c r="P269"/>
  <c r="P270"/>
  <c r="P271"/>
  <c r="P272"/>
  <c r="P273"/>
  <c r="P274"/>
  <c r="P275"/>
  <c r="P276"/>
  <c r="P277"/>
  <c r="P278"/>
  <c r="P279"/>
  <c r="P280"/>
  <c r="P281"/>
  <c r="P282"/>
  <c r="P283"/>
  <c r="P284"/>
  <c r="P285"/>
  <c r="P286"/>
  <c r="P287"/>
  <c r="P288"/>
  <c r="P289"/>
  <c r="P290"/>
  <c r="P291"/>
  <c r="P292"/>
  <c r="P293"/>
  <c r="P294"/>
  <c r="P295"/>
  <c r="P296"/>
  <c r="P297"/>
  <c r="P298"/>
  <c r="P299"/>
  <c r="P300"/>
  <c r="P301"/>
  <c r="P302"/>
  <c r="P303"/>
  <c r="P304"/>
  <c r="P305"/>
  <c r="P306"/>
  <c r="P307"/>
  <c r="P308"/>
  <c r="P309"/>
  <c r="P310"/>
  <c r="P311"/>
  <c r="P312"/>
  <c r="P313"/>
  <c r="P314"/>
  <c r="P315"/>
  <c r="P316"/>
  <c r="P317"/>
  <c r="P318"/>
  <c r="P319"/>
  <c r="P320"/>
  <c r="P321"/>
  <c r="P322"/>
  <c r="P323"/>
  <c r="P324"/>
  <c r="P325"/>
  <c r="P326"/>
  <c r="P327"/>
  <c r="P328"/>
  <c r="P329"/>
  <c r="P330"/>
  <c r="P331"/>
  <c r="P332"/>
  <c r="P333"/>
  <c r="P334"/>
  <c r="P335"/>
  <c r="P336"/>
  <c r="P337"/>
  <c r="P338"/>
  <c r="P339"/>
  <c r="P340"/>
  <c r="P341"/>
  <c r="P342"/>
  <c r="P343"/>
  <c r="P344"/>
  <c r="P345"/>
  <c r="P346"/>
  <c r="P347"/>
  <c r="P348"/>
  <c r="P349"/>
  <c r="P350"/>
  <c r="P351"/>
  <c r="P352"/>
  <c r="P353"/>
  <c r="P354"/>
  <c r="P355"/>
  <c r="P356"/>
  <c r="P357"/>
  <c r="P358"/>
  <c r="P359"/>
  <c r="P360"/>
  <c r="P361"/>
  <c r="P362"/>
  <c r="P363"/>
  <c r="P2"/>
  <c r="O3"/>
  <c r="O4"/>
  <c r="O5"/>
  <c r="O6"/>
  <c r="O7"/>
  <c r="O8"/>
  <c r="O9"/>
  <c r="O10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7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2"/>
  <c r="F4" i="7"/>
  <c r="T4" s="1"/>
  <c r="F5"/>
  <c r="T5" s="1"/>
  <c r="F6"/>
  <c r="T6" s="1"/>
  <c r="F7"/>
  <c r="T7" s="1"/>
  <c r="F8"/>
  <c r="T8" s="1"/>
  <c r="F9"/>
  <c r="F10"/>
  <c r="F11"/>
  <c r="F12"/>
  <c r="F13"/>
  <c r="F14"/>
  <c r="F15"/>
  <c r="F16"/>
  <c r="T16" s="1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T35" s="1"/>
  <c r="F36"/>
  <c r="T36" s="1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T63" s="1"/>
  <c r="F64"/>
  <c r="T64" s="1"/>
  <c r="F65"/>
  <c r="F66"/>
  <c r="F67"/>
  <c r="F68"/>
  <c r="F69"/>
  <c r="F70"/>
  <c r="T70" s="1"/>
  <c r="F71"/>
  <c r="F72"/>
  <c r="F73"/>
  <c r="F74"/>
  <c r="F75"/>
  <c r="F76"/>
  <c r="F77"/>
  <c r="F78"/>
  <c r="F79"/>
  <c r="F80"/>
  <c r="F81"/>
  <c r="F82"/>
  <c r="T82" s="1"/>
  <c r="F83"/>
  <c r="F84"/>
  <c r="F85"/>
  <c r="F86"/>
  <c r="F87"/>
  <c r="F88"/>
  <c r="F89"/>
  <c r="F90"/>
  <c r="F91"/>
  <c r="F92"/>
  <c r="F93"/>
  <c r="F94"/>
  <c r="F3"/>
  <c r="T3" s="1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3"/>
  <c r="C89" l="1"/>
  <c r="H89"/>
  <c r="I89"/>
  <c r="J89" s="1"/>
  <c r="C77"/>
  <c r="G77"/>
  <c r="I77"/>
  <c r="J77" s="1"/>
  <c r="C94"/>
  <c r="G94"/>
  <c r="I94"/>
  <c r="J94" s="1"/>
  <c r="C50"/>
  <c r="H50"/>
  <c r="I50"/>
  <c r="J50" s="1"/>
  <c r="C20"/>
  <c r="H20"/>
  <c r="I20"/>
  <c r="K20" s="1"/>
  <c r="C24"/>
  <c r="H24"/>
  <c r="I24"/>
  <c r="J24" s="1"/>
  <c r="J20" l="1"/>
  <c r="H77"/>
  <c r="K89"/>
  <c r="G89"/>
  <c r="K77"/>
  <c r="H94"/>
  <c r="K94"/>
  <c r="K50"/>
  <c r="G50"/>
  <c r="G20"/>
  <c r="K24"/>
  <c r="G24"/>
  <c r="C3" l="1"/>
  <c r="I93" l="1"/>
  <c r="K93" s="1"/>
  <c r="C93"/>
  <c r="I92"/>
  <c r="C92"/>
  <c r="I81"/>
  <c r="J81" s="1"/>
  <c r="C81"/>
  <c r="I80"/>
  <c r="K80" s="1"/>
  <c r="C80"/>
  <c r="I75"/>
  <c r="K75" s="1"/>
  <c r="C75"/>
  <c r="I65"/>
  <c r="C65"/>
  <c r="I59"/>
  <c r="J59" s="1"/>
  <c r="C59"/>
  <c r="I48"/>
  <c r="K48" s="1"/>
  <c r="C48"/>
  <c r="I74"/>
  <c r="K74" s="1"/>
  <c r="C74"/>
  <c r="I69"/>
  <c r="C69"/>
  <c r="I47"/>
  <c r="K47" s="1"/>
  <c r="C47"/>
  <c r="I82"/>
  <c r="K82" s="1"/>
  <c r="P82"/>
  <c r="C82"/>
  <c r="I68"/>
  <c r="K68" s="1"/>
  <c r="C68"/>
  <c r="I78"/>
  <c r="C78"/>
  <c r="I79"/>
  <c r="J79" s="1"/>
  <c r="C79"/>
  <c r="I58"/>
  <c r="C58"/>
  <c r="I54"/>
  <c r="K54" s="1"/>
  <c r="C54"/>
  <c r="I53"/>
  <c r="C53"/>
  <c r="I46"/>
  <c r="J46" s="1"/>
  <c r="C46"/>
  <c r="I88"/>
  <c r="K88" s="1"/>
  <c r="C88"/>
  <c r="I57"/>
  <c r="K57" s="1"/>
  <c r="C57"/>
  <c r="I45"/>
  <c r="C45"/>
  <c r="I37"/>
  <c r="J37" s="1"/>
  <c r="C37"/>
  <c r="I70"/>
  <c r="K70" s="1"/>
  <c r="P70"/>
  <c r="C70"/>
  <c r="I31"/>
  <c r="K31" s="1"/>
  <c r="C31"/>
  <c r="I90"/>
  <c r="C90"/>
  <c r="I83"/>
  <c r="K83" s="1"/>
  <c r="C83"/>
  <c r="I64"/>
  <c r="K64" s="1"/>
  <c r="P64"/>
  <c r="C64"/>
  <c r="I63"/>
  <c r="K63" s="1"/>
  <c r="C63"/>
  <c r="I91"/>
  <c r="C91"/>
  <c r="I87"/>
  <c r="J87" s="1"/>
  <c r="C87"/>
  <c r="I86"/>
  <c r="C86"/>
  <c r="I76"/>
  <c r="K76" s="1"/>
  <c r="C76"/>
  <c r="I73"/>
  <c r="C73"/>
  <c r="I71"/>
  <c r="J71" s="1"/>
  <c r="C71"/>
  <c r="I62"/>
  <c r="K62" s="1"/>
  <c r="C62"/>
  <c r="I60"/>
  <c r="K60" s="1"/>
  <c r="C60"/>
  <c r="I56"/>
  <c r="C56"/>
  <c r="I52"/>
  <c r="J52" s="1"/>
  <c r="C52"/>
  <c r="I49"/>
  <c r="K49" s="1"/>
  <c r="C49"/>
  <c r="I44"/>
  <c r="K44" s="1"/>
  <c r="C44"/>
  <c r="I30"/>
  <c r="C30"/>
  <c r="I29"/>
  <c r="K29" s="1"/>
  <c r="C29"/>
  <c r="I43"/>
  <c r="K43" s="1"/>
  <c r="C43"/>
  <c r="I85"/>
  <c r="K85" s="1"/>
  <c r="C85"/>
  <c r="I42"/>
  <c r="C42"/>
  <c r="I34"/>
  <c r="J34" s="1"/>
  <c r="C34"/>
  <c r="I33"/>
  <c r="K33" s="1"/>
  <c r="C33"/>
  <c r="I41"/>
  <c r="K41" s="1"/>
  <c r="C41"/>
  <c r="I27"/>
  <c r="C27"/>
  <c r="I67"/>
  <c r="J67" s="1"/>
  <c r="C67"/>
  <c r="I66"/>
  <c r="K66" s="1"/>
  <c r="C66"/>
  <c r="I40"/>
  <c r="K40" s="1"/>
  <c r="C40"/>
  <c r="I39"/>
  <c r="C39"/>
  <c r="I36"/>
  <c r="J36" s="1"/>
  <c r="P36"/>
  <c r="C36"/>
  <c r="I35"/>
  <c r="K35" s="1"/>
  <c r="P35"/>
  <c r="C35"/>
  <c r="I84"/>
  <c r="K84" s="1"/>
  <c r="C84"/>
  <c r="I72"/>
  <c r="C72"/>
  <c r="I61"/>
  <c r="K61" s="1"/>
  <c r="C61"/>
  <c r="I55"/>
  <c r="K55" s="1"/>
  <c r="C55"/>
  <c r="I51"/>
  <c r="K51" s="1"/>
  <c r="C51"/>
  <c r="I38"/>
  <c r="C38"/>
  <c r="I32"/>
  <c r="J32" s="1"/>
  <c r="C32"/>
  <c r="I28"/>
  <c r="K28" s="1"/>
  <c r="C28"/>
  <c r="I26"/>
  <c r="K26" s="1"/>
  <c r="C26"/>
  <c r="I25"/>
  <c r="C25"/>
  <c r="I23"/>
  <c r="J23" s="1"/>
  <c r="C23"/>
  <c r="I22"/>
  <c r="K22" s="1"/>
  <c r="C22"/>
  <c r="I21"/>
  <c r="K21" s="1"/>
  <c r="C21"/>
  <c r="I19"/>
  <c r="C19"/>
  <c r="I18"/>
  <c r="J18" s="1"/>
  <c r="C18"/>
  <c r="I17"/>
  <c r="K17" s="1"/>
  <c r="C17"/>
  <c r="I16"/>
  <c r="K16" s="1"/>
  <c r="C16"/>
  <c r="I15"/>
  <c r="C15"/>
  <c r="I14"/>
  <c r="K14" s="1"/>
  <c r="C14"/>
  <c r="I13"/>
  <c r="K13" s="1"/>
  <c r="C13"/>
  <c r="I12"/>
  <c r="K12" s="1"/>
  <c r="C12"/>
  <c r="I11"/>
  <c r="C11"/>
  <c r="I10"/>
  <c r="J10" s="1"/>
  <c r="C10"/>
  <c r="I9"/>
  <c r="K9" s="1"/>
  <c r="C9"/>
  <c r="I8"/>
  <c r="K8" s="1"/>
  <c r="C8"/>
  <c r="I7"/>
  <c r="C7"/>
  <c r="I6"/>
  <c r="J6" s="1"/>
  <c r="P6"/>
  <c r="C6"/>
  <c r="I5"/>
  <c r="K5" s="1"/>
  <c r="C5"/>
  <c r="I4"/>
  <c r="K4" s="1"/>
  <c r="P4"/>
  <c r="C4"/>
  <c r="I3"/>
  <c r="P3"/>
  <c r="H5" l="1"/>
  <c r="P5"/>
  <c r="H8"/>
  <c r="P8"/>
  <c r="H12"/>
  <c r="G13"/>
  <c r="H16"/>
  <c r="P16"/>
  <c r="H26"/>
  <c r="H51"/>
  <c r="H84"/>
  <c r="H66"/>
  <c r="H41"/>
  <c r="H85"/>
  <c r="H44"/>
  <c r="G56"/>
  <c r="H76"/>
  <c r="H63"/>
  <c r="P63"/>
  <c r="H31"/>
  <c r="H88"/>
  <c r="H54"/>
  <c r="H68"/>
  <c r="H74"/>
  <c r="H93"/>
  <c r="G66"/>
  <c r="G88"/>
  <c r="J16"/>
  <c r="J44"/>
  <c r="J29"/>
  <c r="J74"/>
  <c r="H22"/>
  <c r="G5"/>
  <c r="K18"/>
  <c r="G19"/>
  <c r="K36"/>
  <c r="G39"/>
  <c r="H86"/>
  <c r="K37"/>
  <c r="G45"/>
  <c r="J47"/>
  <c r="H80"/>
  <c r="H62"/>
  <c r="G86"/>
  <c r="H58"/>
  <c r="G80"/>
  <c r="H28"/>
  <c r="J84"/>
  <c r="H33"/>
  <c r="G62"/>
  <c r="J31"/>
  <c r="G58"/>
  <c r="G65"/>
  <c r="H9"/>
  <c r="J14"/>
  <c r="G22"/>
  <c r="J61"/>
  <c r="K52"/>
  <c r="J83"/>
  <c r="K59"/>
  <c r="G3"/>
  <c r="J4"/>
  <c r="K6"/>
  <c r="G7"/>
  <c r="G9"/>
  <c r="H13"/>
  <c r="J21"/>
  <c r="K23"/>
  <c r="G25"/>
  <c r="G28"/>
  <c r="H55"/>
  <c r="J40"/>
  <c r="K67"/>
  <c r="G27"/>
  <c r="G33"/>
  <c r="H43"/>
  <c r="J60"/>
  <c r="K71"/>
  <c r="G73"/>
  <c r="H64"/>
  <c r="J57"/>
  <c r="K46"/>
  <c r="G53"/>
  <c r="H82"/>
  <c r="J75"/>
  <c r="K81"/>
  <c r="J8"/>
  <c r="K10"/>
  <c r="G11"/>
  <c r="H17"/>
  <c r="J26"/>
  <c r="K32"/>
  <c r="G38"/>
  <c r="G55"/>
  <c r="H35"/>
  <c r="J41"/>
  <c r="K34"/>
  <c r="G42"/>
  <c r="G43"/>
  <c r="H49"/>
  <c r="J76"/>
  <c r="K86"/>
  <c r="K87"/>
  <c r="G91"/>
  <c r="G64"/>
  <c r="H70"/>
  <c r="J54"/>
  <c r="K58"/>
  <c r="K79"/>
  <c r="G78"/>
  <c r="G82"/>
  <c r="H48"/>
  <c r="H4"/>
  <c r="J12"/>
  <c r="G15"/>
  <c r="G17"/>
  <c r="H21"/>
  <c r="J51"/>
  <c r="G72"/>
  <c r="G35"/>
  <c r="H40"/>
  <c r="J85"/>
  <c r="G30"/>
  <c r="G49"/>
  <c r="H60"/>
  <c r="J63"/>
  <c r="G90"/>
  <c r="G70"/>
  <c r="H57"/>
  <c r="J68"/>
  <c r="G69"/>
  <c r="G48"/>
  <c r="H75"/>
  <c r="J93"/>
  <c r="H3"/>
  <c r="G4"/>
  <c r="J5"/>
  <c r="H7"/>
  <c r="G8"/>
  <c r="J9"/>
  <c r="H11"/>
  <c r="G12"/>
  <c r="J13"/>
  <c r="H15"/>
  <c r="G16"/>
  <c r="J17"/>
  <c r="H19"/>
  <c r="G21"/>
  <c r="J22"/>
  <c r="H25"/>
  <c r="G26"/>
  <c r="J28"/>
  <c r="H38"/>
  <c r="G51"/>
  <c r="J55"/>
  <c r="H72"/>
  <c r="G84"/>
  <c r="J35"/>
  <c r="H39"/>
  <c r="G40"/>
  <c r="J66"/>
  <c r="H27"/>
  <c r="G41"/>
  <c r="J33"/>
  <c r="H42"/>
  <c r="G85"/>
  <c r="J43"/>
  <c r="H30"/>
  <c r="G44"/>
  <c r="J49"/>
  <c r="H56"/>
  <c r="G60"/>
  <c r="J62"/>
  <c r="H73"/>
  <c r="G76"/>
  <c r="J86"/>
  <c r="H91"/>
  <c r="G63"/>
  <c r="J64"/>
  <c r="H90"/>
  <c r="G31"/>
  <c r="J70"/>
  <c r="H45"/>
  <c r="G57"/>
  <c r="J88"/>
  <c r="H53"/>
  <c r="G54"/>
  <c r="J58"/>
  <c r="H78"/>
  <c r="G68"/>
  <c r="J82"/>
  <c r="H69"/>
  <c r="G74"/>
  <c r="J48"/>
  <c r="H65"/>
  <c r="G75"/>
  <c r="J80"/>
  <c r="H92"/>
  <c r="G93"/>
  <c r="K3"/>
  <c r="H6"/>
  <c r="K7"/>
  <c r="H10"/>
  <c r="K11"/>
  <c r="H14"/>
  <c r="K15"/>
  <c r="H18"/>
  <c r="K19"/>
  <c r="H23"/>
  <c r="K25"/>
  <c r="H32"/>
  <c r="K38"/>
  <c r="H61"/>
  <c r="K72"/>
  <c r="H36"/>
  <c r="K39"/>
  <c r="H67"/>
  <c r="K27"/>
  <c r="H34"/>
  <c r="K42"/>
  <c r="H29"/>
  <c r="K30"/>
  <c r="H52"/>
  <c r="K56"/>
  <c r="H71"/>
  <c r="K73"/>
  <c r="H87"/>
  <c r="K91"/>
  <c r="H83"/>
  <c r="K90"/>
  <c r="H37"/>
  <c r="K45"/>
  <c r="H46"/>
  <c r="K53"/>
  <c r="H79"/>
  <c r="K78"/>
  <c r="H47"/>
  <c r="K69"/>
  <c r="H59"/>
  <c r="K65"/>
  <c r="H81"/>
  <c r="G92"/>
  <c r="K92"/>
  <c r="J3"/>
  <c r="G6"/>
  <c r="J7"/>
  <c r="G10"/>
  <c r="J11"/>
  <c r="G14"/>
  <c r="J15"/>
  <c r="G18"/>
  <c r="J19"/>
  <c r="G23"/>
  <c r="J25"/>
  <c r="G32"/>
  <c r="J38"/>
  <c r="G61"/>
  <c r="J72"/>
  <c r="G36"/>
  <c r="J39"/>
  <c r="G67"/>
  <c r="J27"/>
  <c r="G34"/>
  <c r="J42"/>
  <c r="G29"/>
  <c r="J30"/>
  <c r="G52"/>
  <c r="J56"/>
  <c r="G71"/>
  <c r="J73"/>
  <c r="G87"/>
  <c r="J91"/>
  <c r="G83"/>
  <c r="J90"/>
  <c r="G37"/>
  <c r="J45"/>
  <c r="G46"/>
  <c r="J53"/>
  <c r="G79"/>
  <c r="J78"/>
  <c r="G47"/>
  <c r="J69"/>
  <c r="G59"/>
  <c r="J65"/>
  <c r="G81"/>
  <c r="J92"/>
  <c r="M698" i="6"/>
  <c r="L698"/>
  <c r="M697"/>
  <c r="L697"/>
  <c r="M696"/>
  <c r="L696"/>
  <c r="M695"/>
  <c r="L695"/>
  <c r="M694"/>
  <c r="L694"/>
  <c r="M693"/>
  <c r="L693"/>
  <c r="M692"/>
  <c r="L692"/>
  <c r="M691"/>
  <c r="L691"/>
  <c r="M690"/>
  <c r="L690"/>
  <c r="M689"/>
  <c r="L689"/>
  <c r="M688"/>
  <c r="L688"/>
  <c r="M687"/>
  <c r="L687"/>
  <c r="M686"/>
  <c r="L686"/>
  <c r="M685"/>
  <c r="L685"/>
  <c r="M684"/>
  <c r="L684"/>
  <c r="M683"/>
  <c r="L683"/>
  <c r="M682"/>
  <c r="L682"/>
  <c r="M681"/>
  <c r="L681"/>
  <c r="M680"/>
  <c r="L680"/>
  <c r="M679"/>
  <c r="L679"/>
  <c r="M678"/>
  <c r="L678"/>
  <c r="M677"/>
  <c r="L677"/>
  <c r="M676"/>
  <c r="L676"/>
  <c r="M675"/>
  <c r="L675"/>
  <c r="M674"/>
  <c r="L674"/>
  <c r="M673"/>
  <c r="L673"/>
  <c r="M672"/>
  <c r="L672"/>
  <c r="M671"/>
  <c r="L671"/>
  <c r="M670"/>
  <c r="L670"/>
  <c r="M669"/>
  <c r="L669"/>
  <c r="M668"/>
  <c r="L668"/>
  <c r="M667"/>
  <c r="L667"/>
  <c r="M666"/>
  <c r="L666"/>
  <c r="M665"/>
  <c r="L665"/>
  <c r="M664"/>
  <c r="L664"/>
  <c r="M663"/>
  <c r="L663"/>
  <c r="M662"/>
  <c r="L662"/>
  <c r="M661"/>
  <c r="L661"/>
  <c r="M660"/>
  <c r="L660"/>
  <c r="M659"/>
  <c r="L659"/>
  <c r="M658"/>
  <c r="L658"/>
  <c r="M657"/>
  <c r="L657"/>
  <c r="M656"/>
  <c r="L656"/>
  <c r="M655"/>
  <c r="L655"/>
  <c r="M654"/>
  <c r="L654"/>
  <c r="M653"/>
  <c r="L653"/>
  <c r="M652"/>
  <c r="L652"/>
  <c r="M651"/>
  <c r="L651"/>
  <c r="M650"/>
  <c r="L650"/>
  <c r="L649"/>
  <c r="M648"/>
  <c r="L648"/>
  <c r="M647"/>
  <c r="L647"/>
  <c r="M646"/>
  <c r="L646"/>
  <c r="M645"/>
  <c r="L645"/>
  <c r="M644"/>
  <c r="L644"/>
  <c r="M643"/>
  <c r="L643"/>
  <c r="M642"/>
  <c r="L642"/>
  <c r="M641"/>
  <c r="L641"/>
  <c r="M640"/>
  <c r="L640"/>
  <c r="M639"/>
  <c r="L639"/>
  <c r="M638"/>
  <c r="L638"/>
  <c r="M637"/>
  <c r="L637"/>
  <c r="M636"/>
  <c r="L636"/>
  <c r="M635"/>
  <c r="L635"/>
  <c r="M634"/>
  <c r="L634"/>
  <c r="M633"/>
  <c r="L633"/>
  <c r="M632"/>
  <c r="L632"/>
  <c r="M631"/>
  <c r="L631"/>
  <c r="M630"/>
  <c r="L630"/>
  <c r="M629"/>
  <c r="L629"/>
  <c r="M628"/>
  <c r="L628"/>
  <c r="M627"/>
  <c r="L627"/>
  <c r="M626"/>
  <c r="L626"/>
  <c r="M625"/>
  <c r="L625"/>
  <c r="M624"/>
  <c r="L624"/>
  <c r="M623"/>
  <c r="L623"/>
  <c r="M622"/>
  <c r="L622"/>
  <c r="M621"/>
  <c r="L621"/>
  <c r="M620"/>
  <c r="L620"/>
  <c r="M619"/>
  <c r="L619"/>
  <c r="M618"/>
  <c r="L618"/>
  <c r="M617"/>
  <c r="L617"/>
  <c r="M616"/>
  <c r="L616"/>
  <c r="M615"/>
  <c r="L615"/>
  <c r="M614"/>
  <c r="L614"/>
  <c r="M613"/>
  <c r="L613"/>
  <c r="M612"/>
  <c r="L612"/>
  <c r="M611"/>
  <c r="L611"/>
  <c r="M610"/>
  <c r="L610"/>
  <c r="M609"/>
  <c r="L609"/>
  <c r="M608"/>
  <c r="L608"/>
  <c r="M607"/>
  <c r="L607"/>
  <c r="M606"/>
  <c r="L606"/>
  <c r="M605"/>
  <c r="L605"/>
  <c r="M604"/>
  <c r="L604"/>
  <c r="M603"/>
  <c r="L603"/>
  <c r="M602"/>
  <c r="L602"/>
  <c r="M601"/>
  <c r="L601"/>
  <c r="M600"/>
  <c r="L600"/>
  <c r="M599"/>
  <c r="L599"/>
  <c r="M598"/>
  <c r="L598"/>
  <c r="M597"/>
  <c r="L597"/>
  <c r="M596"/>
  <c r="L596"/>
  <c r="M595"/>
  <c r="L595"/>
  <c r="M594"/>
  <c r="L594"/>
  <c r="M593"/>
  <c r="L593"/>
  <c r="M592"/>
  <c r="L592"/>
  <c r="M591"/>
  <c r="L591"/>
  <c r="M590"/>
  <c r="L590"/>
  <c r="M589"/>
  <c r="L589"/>
  <c r="M588"/>
  <c r="L588"/>
  <c r="M587"/>
  <c r="L587"/>
  <c r="M586"/>
  <c r="L586"/>
  <c r="M585"/>
  <c r="L585"/>
  <c r="M584"/>
  <c r="L584"/>
  <c r="M583"/>
  <c r="L583"/>
  <c r="M582"/>
  <c r="L582"/>
  <c r="M581"/>
  <c r="L581"/>
  <c r="M580"/>
  <c r="L580"/>
  <c r="M579"/>
  <c r="L579"/>
  <c r="M578"/>
  <c r="L578"/>
  <c r="M577"/>
  <c r="L577"/>
  <c r="M576"/>
  <c r="L576"/>
  <c r="M575"/>
  <c r="L575"/>
  <c r="M574"/>
  <c r="L574"/>
  <c r="M573"/>
  <c r="L573"/>
  <c r="M572"/>
  <c r="L572"/>
  <c r="M571"/>
  <c r="L571"/>
  <c r="M570"/>
  <c r="L570"/>
  <c r="M569"/>
  <c r="L569"/>
  <c r="M568"/>
  <c r="L568"/>
  <c r="M567"/>
  <c r="L567"/>
  <c r="M566"/>
  <c r="L566"/>
  <c r="M565"/>
  <c r="L565"/>
  <c r="M564"/>
  <c r="L564"/>
  <c r="M563"/>
  <c r="L563"/>
  <c r="M562"/>
  <c r="L562"/>
  <c r="M561"/>
  <c r="L561"/>
  <c r="M560"/>
  <c r="L560"/>
  <c r="M559"/>
  <c r="L559"/>
  <c r="M558"/>
  <c r="L558"/>
  <c r="M557"/>
  <c r="L557"/>
  <c r="M556"/>
  <c r="L556"/>
  <c r="M555"/>
  <c r="L555"/>
  <c r="M554"/>
  <c r="L554"/>
  <c r="M553"/>
  <c r="L553"/>
  <c r="M552"/>
  <c r="L552"/>
  <c r="M551"/>
  <c r="L551"/>
  <c r="M550"/>
  <c r="L550"/>
  <c r="M549"/>
  <c r="L549"/>
  <c r="M548"/>
  <c r="L548"/>
  <c r="M547"/>
  <c r="L547"/>
  <c r="M546"/>
  <c r="L546"/>
  <c r="M545"/>
  <c r="L545"/>
  <c r="M544"/>
  <c r="L544"/>
  <c r="M543"/>
  <c r="L543"/>
  <c r="M542"/>
  <c r="L542"/>
  <c r="M541"/>
  <c r="L541"/>
  <c r="M540"/>
  <c r="L540"/>
  <c r="M539"/>
  <c r="L539"/>
  <c r="M538"/>
  <c r="L538"/>
  <c r="M537"/>
  <c r="L537"/>
  <c r="M536"/>
  <c r="L536"/>
  <c r="M535"/>
  <c r="L535"/>
  <c r="M534"/>
  <c r="L534"/>
  <c r="M533"/>
  <c r="L533"/>
  <c r="M532"/>
  <c r="L532"/>
  <c r="M531"/>
  <c r="L531"/>
  <c r="M530"/>
  <c r="L530"/>
  <c r="M529"/>
  <c r="L529"/>
  <c r="M528"/>
  <c r="L528"/>
  <c r="M527"/>
  <c r="L527"/>
  <c r="M526"/>
  <c r="L526"/>
  <c r="M525"/>
  <c r="L525"/>
  <c r="M524"/>
  <c r="L524"/>
  <c r="M523"/>
  <c r="L523"/>
  <c r="M522"/>
  <c r="L522"/>
  <c r="M521"/>
  <c r="L521"/>
  <c r="G521"/>
  <c r="M520"/>
  <c r="L520"/>
  <c r="G520"/>
  <c r="M519"/>
  <c r="L519"/>
  <c r="M518"/>
  <c r="L518"/>
  <c r="M517"/>
  <c r="L517"/>
  <c r="M516"/>
  <c r="L516"/>
  <c r="M515"/>
  <c r="L515"/>
  <c r="M514"/>
  <c r="L514"/>
  <c r="M513"/>
  <c r="L513"/>
  <c r="M512"/>
  <c r="L512"/>
  <c r="M511"/>
  <c r="L511"/>
  <c r="M510"/>
  <c r="L510"/>
  <c r="M509"/>
  <c r="L509"/>
  <c r="M508"/>
  <c r="L508"/>
  <c r="M507"/>
  <c r="L507"/>
  <c r="M506"/>
  <c r="L506"/>
  <c r="M505"/>
  <c r="L505"/>
  <c r="M504"/>
  <c r="L504"/>
  <c r="G504"/>
  <c r="M503"/>
  <c r="L503"/>
  <c r="M502"/>
  <c r="L502"/>
  <c r="M501"/>
  <c r="M500"/>
  <c r="L500"/>
  <c r="M499"/>
  <c r="L499"/>
  <c r="M498"/>
  <c r="L498"/>
  <c r="M497"/>
  <c r="L497"/>
  <c r="M496"/>
  <c r="L496"/>
  <c r="M495"/>
  <c r="L495"/>
  <c r="M494"/>
  <c r="L494"/>
  <c r="M493"/>
  <c r="L493"/>
  <c r="M492"/>
  <c r="L492"/>
  <c r="M491"/>
  <c r="L491"/>
  <c r="M490"/>
  <c r="L490"/>
  <c r="M489"/>
  <c r="L489"/>
  <c r="M488"/>
  <c r="L488"/>
  <c r="M487"/>
  <c r="L487"/>
  <c r="M486"/>
  <c r="L486"/>
  <c r="M485"/>
  <c r="L485"/>
  <c r="G485"/>
  <c r="M484"/>
  <c r="L484"/>
  <c r="M483"/>
  <c r="L483"/>
  <c r="M482"/>
  <c r="L482"/>
  <c r="M481"/>
  <c r="L481"/>
  <c r="M480"/>
  <c r="L480"/>
  <c r="M479"/>
  <c r="L479"/>
  <c r="M478"/>
  <c r="L478"/>
  <c r="M477"/>
  <c r="L477"/>
  <c r="M476"/>
  <c r="L476"/>
  <c r="M475"/>
  <c r="L475"/>
  <c r="G475"/>
  <c r="M474"/>
  <c r="L474"/>
  <c r="M473"/>
  <c r="L473"/>
  <c r="M472"/>
  <c r="L472"/>
  <c r="M471"/>
  <c r="L471"/>
  <c r="M470"/>
  <c r="L470"/>
  <c r="M469"/>
  <c r="H469" s="1"/>
  <c r="L469"/>
  <c r="G469"/>
  <c r="M468"/>
  <c r="H468" s="1"/>
  <c r="L468"/>
  <c r="G468"/>
  <c r="M467"/>
  <c r="H467" s="1"/>
  <c r="L467"/>
  <c r="G467"/>
  <c r="M466"/>
  <c r="H466" s="1"/>
  <c r="L466"/>
  <c r="G466"/>
  <c r="M465"/>
  <c r="H465" s="1"/>
  <c r="L465"/>
  <c r="G465"/>
  <c r="M464"/>
  <c r="H464" s="1"/>
  <c r="L464"/>
  <c r="G464"/>
  <c r="M463"/>
  <c r="L463"/>
  <c r="G463"/>
  <c r="M462"/>
  <c r="L462"/>
  <c r="G462"/>
  <c r="M461"/>
  <c r="L461"/>
  <c r="G461"/>
  <c r="M460"/>
  <c r="H460" s="1"/>
  <c r="L460"/>
  <c r="G460"/>
  <c r="M459"/>
  <c r="H459" s="1"/>
  <c r="L459"/>
  <c r="G459"/>
  <c r="M458"/>
  <c r="H458" s="1"/>
  <c r="L458"/>
  <c r="G458"/>
  <c r="M457"/>
  <c r="H457" s="1"/>
  <c r="L457"/>
  <c r="G457"/>
  <c r="M456"/>
  <c r="H456" s="1"/>
  <c r="L456"/>
  <c r="G456"/>
  <c r="M455"/>
  <c r="H455" s="1"/>
  <c r="L455"/>
  <c r="G455"/>
  <c r="M454"/>
  <c r="H454" s="1"/>
  <c r="L454"/>
  <c r="G454"/>
  <c r="M453"/>
  <c r="H453" s="1"/>
  <c r="L453"/>
  <c r="G453"/>
  <c r="M452"/>
  <c r="H452" s="1"/>
  <c r="L452"/>
  <c r="G452"/>
  <c r="M451"/>
  <c r="H451" s="1"/>
  <c r="L451"/>
  <c r="G451"/>
  <c r="M450"/>
  <c r="H450" s="1"/>
  <c r="L450"/>
  <c r="G450"/>
  <c r="M449"/>
  <c r="H449" s="1"/>
  <c r="L449"/>
  <c r="G449"/>
  <c r="M448"/>
  <c r="H448" s="1"/>
  <c r="L448"/>
  <c r="G448"/>
  <c r="M447"/>
  <c r="H447" s="1"/>
  <c r="L447"/>
  <c r="G447"/>
  <c r="M446"/>
  <c r="H446" s="1"/>
  <c r="L446"/>
  <c r="G446"/>
  <c r="M445"/>
  <c r="H445" s="1"/>
  <c r="L445"/>
  <c r="G445"/>
  <c r="M444"/>
  <c r="H444" s="1"/>
  <c r="L444"/>
  <c r="G444"/>
  <c r="M443"/>
  <c r="H443" s="1"/>
  <c r="L443"/>
  <c r="G443"/>
  <c r="M442"/>
  <c r="H442" s="1"/>
  <c r="L442"/>
  <c r="G442"/>
  <c r="M441"/>
  <c r="H441" s="1"/>
  <c r="L441"/>
  <c r="G441"/>
  <c r="M440"/>
  <c r="H440" s="1"/>
  <c r="L440"/>
  <c r="G440"/>
  <c r="M439"/>
  <c r="L439"/>
  <c r="G439"/>
  <c r="M438"/>
  <c r="H438" s="1"/>
  <c r="L438"/>
  <c r="G438"/>
  <c r="M437"/>
  <c r="H437" s="1"/>
  <c r="L437"/>
  <c r="G437"/>
  <c r="M436"/>
  <c r="H436" s="1"/>
  <c r="L436"/>
  <c r="G436"/>
  <c r="M435"/>
  <c r="H435" s="1"/>
  <c r="L435"/>
  <c r="G435"/>
  <c r="M434"/>
  <c r="H434" s="1"/>
  <c r="L434"/>
  <c r="G434"/>
  <c r="M433"/>
  <c r="H433" s="1"/>
  <c r="L433"/>
  <c r="G433"/>
  <c r="M432"/>
  <c r="H432" s="1"/>
  <c r="L432"/>
  <c r="G432"/>
  <c r="M431"/>
  <c r="H431" s="1"/>
  <c r="L431"/>
  <c r="G431"/>
  <c r="M430"/>
  <c r="H430" s="1"/>
  <c r="L430"/>
  <c r="G430"/>
  <c r="M429"/>
  <c r="H429" s="1"/>
  <c r="L429"/>
  <c r="G429"/>
  <c r="M428"/>
  <c r="H428" s="1"/>
  <c r="L428"/>
  <c r="G428"/>
  <c r="M427"/>
  <c r="L427"/>
  <c r="H427"/>
  <c r="G427"/>
  <c r="M426"/>
  <c r="L426"/>
  <c r="H426"/>
  <c r="G426"/>
  <c r="M425"/>
  <c r="H425" s="1"/>
  <c r="L425"/>
  <c r="G425"/>
  <c r="M424"/>
  <c r="H424" s="1"/>
  <c r="L424"/>
  <c r="G424"/>
  <c r="M423"/>
  <c r="H423" s="1"/>
  <c r="L423"/>
  <c r="G423"/>
  <c r="M422"/>
  <c r="L422"/>
  <c r="G422"/>
  <c r="M421"/>
  <c r="H421" s="1"/>
  <c r="L421"/>
  <c r="G421"/>
  <c r="M420"/>
  <c r="H420" s="1"/>
  <c r="L420"/>
  <c r="G420"/>
  <c r="M419"/>
  <c r="H419" s="1"/>
  <c r="L419"/>
  <c r="G419"/>
  <c r="M418"/>
  <c r="H418" s="1"/>
  <c r="L418"/>
  <c r="G418"/>
  <c r="M417"/>
  <c r="H417" s="1"/>
  <c r="L417"/>
  <c r="G417"/>
  <c r="M416"/>
  <c r="H416" s="1"/>
  <c r="L416"/>
  <c r="G416"/>
  <c r="M415"/>
  <c r="H415" s="1"/>
  <c r="L415"/>
  <c r="G415"/>
  <c r="M414"/>
  <c r="H414" s="1"/>
  <c r="L414"/>
  <c r="G414"/>
  <c r="M413"/>
  <c r="L413"/>
  <c r="G413"/>
  <c r="M412"/>
  <c r="H412" s="1"/>
  <c r="L412"/>
  <c r="G412"/>
  <c r="M411"/>
  <c r="H411" s="1"/>
  <c r="L411"/>
  <c r="G411"/>
  <c r="M410"/>
  <c r="H410" s="1"/>
  <c r="L410"/>
  <c r="G410"/>
  <c r="M409"/>
  <c r="H409" s="1"/>
  <c r="L409"/>
  <c r="G409"/>
  <c r="M408"/>
  <c r="H408" s="1"/>
  <c r="L408"/>
  <c r="G408"/>
  <c r="M407"/>
  <c r="H407" s="1"/>
  <c r="L407"/>
  <c r="G407"/>
  <c r="M406"/>
  <c r="H406" s="1"/>
  <c r="L406"/>
  <c r="G406"/>
  <c r="M405"/>
  <c r="H405" s="1"/>
  <c r="L405"/>
  <c r="G405"/>
  <c r="M404"/>
  <c r="H404" s="1"/>
  <c r="L404"/>
  <c r="G404"/>
  <c r="M403"/>
  <c r="H403" s="1"/>
  <c r="L403"/>
  <c r="G403"/>
  <c r="M402"/>
  <c r="L402"/>
  <c r="M401"/>
  <c r="H401" s="1"/>
  <c r="L401"/>
  <c r="G401"/>
  <c r="M400"/>
  <c r="H400" s="1"/>
  <c r="L400"/>
  <c r="G400"/>
  <c r="M399"/>
  <c r="H399" s="1"/>
  <c r="L399"/>
  <c r="G399"/>
  <c r="M398"/>
  <c r="H398" s="1"/>
  <c r="L398"/>
  <c r="G398"/>
  <c r="M397"/>
  <c r="H397" s="1"/>
  <c r="L397"/>
  <c r="G397"/>
  <c r="M396"/>
  <c r="H396" s="1"/>
  <c r="L396"/>
  <c r="G396"/>
  <c r="M395"/>
  <c r="H395" s="1"/>
  <c r="L395"/>
  <c r="G395"/>
  <c r="M394"/>
  <c r="L394"/>
  <c r="G394"/>
  <c r="M393"/>
  <c r="L393"/>
  <c r="H393"/>
  <c r="G393"/>
  <c r="M392"/>
  <c r="L392"/>
  <c r="H392"/>
  <c r="G392"/>
  <c r="M391"/>
  <c r="L391"/>
  <c r="H391"/>
  <c r="G391"/>
  <c r="M390"/>
  <c r="L390"/>
  <c r="H390"/>
  <c r="G390"/>
  <c r="M389"/>
  <c r="L389"/>
  <c r="H389"/>
  <c r="G389"/>
  <c r="M388"/>
  <c r="L388"/>
  <c r="H388"/>
  <c r="G388"/>
  <c r="M387"/>
  <c r="L387"/>
  <c r="H387"/>
  <c r="G387"/>
  <c r="M386"/>
  <c r="L386"/>
  <c r="H386"/>
  <c r="G386"/>
  <c r="M385"/>
  <c r="L385"/>
  <c r="H385"/>
  <c r="G385"/>
  <c r="M384"/>
  <c r="L384"/>
  <c r="H384"/>
  <c r="G384"/>
  <c r="M383"/>
  <c r="L383"/>
  <c r="H383"/>
  <c r="G383"/>
  <c r="M382"/>
  <c r="L382"/>
  <c r="H382"/>
  <c r="G382"/>
  <c r="M381"/>
  <c r="L381"/>
  <c r="H381"/>
  <c r="G381"/>
  <c r="M380"/>
  <c r="L380"/>
  <c r="H380"/>
  <c r="G380"/>
  <c r="M379"/>
  <c r="L379"/>
  <c r="H379"/>
  <c r="G379"/>
  <c r="M378"/>
  <c r="L378"/>
  <c r="H378"/>
  <c r="G378"/>
  <c r="M377"/>
  <c r="H377" s="1"/>
  <c r="L377"/>
  <c r="G377"/>
  <c r="M376"/>
  <c r="H376" s="1"/>
  <c r="L376"/>
  <c r="G376"/>
  <c r="M375"/>
  <c r="H375" s="1"/>
  <c r="L375"/>
  <c r="G375"/>
  <c r="M374"/>
  <c r="H374" s="1"/>
  <c r="L374"/>
  <c r="G374"/>
  <c r="M373"/>
  <c r="H373" s="1"/>
  <c r="L373"/>
  <c r="G373"/>
  <c r="M372"/>
  <c r="H372" s="1"/>
  <c r="L372"/>
  <c r="G372"/>
  <c r="M371"/>
  <c r="H371" s="1"/>
  <c r="L371"/>
  <c r="G371"/>
  <c r="M370"/>
  <c r="H370" s="1"/>
  <c r="L370"/>
  <c r="G370"/>
  <c r="M369"/>
  <c r="H369" s="1"/>
  <c r="L369"/>
  <c r="G369"/>
  <c r="M368"/>
  <c r="H368" s="1"/>
  <c r="L368"/>
  <c r="G368"/>
  <c r="M367"/>
  <c r="H367" s="1"/>
  <c r="L367"/>
  <c r="G367"/>
  <c r="M366"/>
  <c r="H366" s="1"/>
  <c r="L366"/>
  <c r="G366"/>
  <c r="M365"/>
  <c r="H365" s="1"/>
  <c r="L365"/>
  <c r="G365"/>
  <c r="M364"/>
  <c r="H364" s="1"/>
  <c r="L364"/>
  <c r="G364"/>
  <c r="M363"/>
  <c r="H363" s="1"/>
  <c r="L363"/>
  <c r="G363"/>
  <c r="M362"/>
  <c r="H362" s="1"/>
  <c r="L362"/>
  <c r="G362"/>
  <c r="M361"/>
  <c r="L361"/>
  <c r="G361"/>
  <c r="M360"/>
  <c r="H360" s="1"/>
  <c r="L360"/>
  <c r="G360"/>
  <c r="M359"/>
  <c r="H359" s="1"/>
  <c r="L359"/>
  <c r="G359"/>
  <c r="M358"/>
  <c r="H358" s="1"/>
  <c r="L358"/>
  <c r="G358"/>
  <c r="M357"/>
  <c r="H357" s="1"/>
  <c r="L357"/>
  <c r="G357"/>
  <c r="M356"/>
  <c r="L356"/>
  <c r="G356"/>
  <c r="M355"/>
  <c r="L355"/>
  <c r="G355"/>
  <c r="M354"/>
  <c r="L354"/>
  <c r="M353"/>
  <c r="L353"/>
  <c r="M352"/>
  <c r="H352" s="1"/>
  <c r="L352"/>
  <c r="G352"/>
  <c r="M351"/>
  <c r="H351" s="1"/>
  <c r="L351"/>
  <c r="G351"/>
  <c r="M350"/>
  <c r="H350" s="1"/>
  <c r="L350"/>
  <c r="G350"/>
  <c r="M349"/>
  <c r="H349" s="1"/>
  <c r="L349"/>
  <c r="G349"/>
  <c r="M348"/>
  <c r="H348" s="1"/>
  <c r="L348"/>
  <c r="G348"/>
  <c r="M347"/>
  <c r="H347" s="1"/>
  <c r="L347"/>
  <c r="G347"/>
  <c r="M346"/>
  <c r="H346" s="1"/>
  <c r="L346"/>
  <c r="G346"/>
  <c r="M345"/>
  <c r="H345" s="1"/>
  <c r="L345"/>
  <c r="G345"/>
  <c r="M344"/>
  <c r="H344" s="1"/>
  <c r="L344"/>
  <c r="G344"/>
  <c r="M343"/>
  <c r="H343" s="1"/>
  <c r="L343"/>
  <c r="G343"/>
  <c r="M342"/>
  <c r="H342" s="1"/>
  <c r="L342"/>
  <c r="G342"/>
  <c r="M341"/>
  <c r="H341" s="1"/>
  <c r="L341"/>
  <c r="G341"/>
  <c r="M340"/>
  <c r="H340" s="1"/>
  <c r="L340"/>
  <c r="G340"/>
  <c r="M339"/>
  <c r="H339" s="1"/>
  <c r="L339"/>
  <c r="G339"/>
  <c r="M338"/>
  <c r="H338" s="1"/>
  <c r="L338"/>
  <c r="G338"/>
  <c r="M337"/>
  <c r="H337" s="1"/>
  <c r="L337"/>
  <c r="G337"/>
  <c r="M336"/>
  <c r="H336" s="1"/>
  <c r="L336"/>
  <c r="G336"/>
  <c r="M335"/>
  <c r="H335" s="1"/>
  <c r="L335"/>
  <c r="G335"/>
  <c r="M334"/>
  <c r="H334" s="1"/>
  <c r="L334"/>
  <c r="G334"/>
  <c r="M333"/>
  <c r="H333" s="1"/>
  <c r="L333"/>
  <c r="G333"/>
  <c r="M332"/>
  <c r="H332" s="1"/>
  <c r="L332"/>
  <c r="G332"/>
  <c r="M331"/>
  <c r="H331" s="1"/>
  <c r="L331"/>
  <c r="G331"/>
  <c r="M330"/>
  <c r="H330" s="1"/>
  <c r="L330"/>
  <c r="G330"/>
  <c r="M329"/>
  <c r="H329" s="1"/>
  <c r="L329"/>
  <c r="G329"/>
  <c r="M328"/>
  <c r="H328" s="1"/>
  <c r="L328"/>
  <c r="G328"/>
  <c r="M327"/>
  <c r="H327" s="1"/>
  <c r="L327"/>
  <c r="G327"/>
  <c r="M326"/>
  <c r="L326"/>
  <c r="G326"/>
  <c r="M325"/>
  <c r="H325" s="1"/>
  <c r="L325"/>
  <c r="G325"/>
  <c r="M324"/>
  <c r="H324" s="1"/>
  <c r="L324"/>
  <c r="G324"/>
  <c r="M323"/>
  <c r="L323"/>
  <c r="M322"/>
  <c r="H322" s="1"/>
  <c r="L322"/>
  <c r="G322"/>
  <c r="M321"/>
  <c r="H321" s="1"/>
  <c r="L321"/>
  <c r="G321"/>
  <c r="M320"/>
  <c r="H320" s="1"/>
  <c r="L320"/>
  <c r="G320"/>
  <c r="M319"/>
  <c r="H319" s="1"/>
  <c r="L319"/>
  <c r="G319"/>
  <c r="M318"/>
  <c r="H318" s="1"/>
  <c r="L318"/>
  <c r="G318"/>
  <c r="M317"/>
  <c r="H317" s="1"/>
  <c r="L317"/>
  <c r="G317"/>
  <c r="M316"/>
  <c r="L316"/>
  <c r="G316"/>
  <c r="M315"/>
  <c r="L315"/>
  <c r="G315"/>
  <c r="M314"/>
  <c r="L314"/>
  <c r="G314"/>
  <c r="M313"/>
  <c r="H313" s="1"/>
  <c r="L313"/>
  <c r="G313"/>
  <c r="M312"/>
  <c r="H312" s="1"/>
  <c r="L312"/>
  <c r="G312"/>
  <c r="M311"/>
  <c r="H311" s="1"/>
  <c r="L311"/>
  <c r="G311"/>
  <c r="M310"/>
  <c r="H310" s="1"/>
  <c r="L310"/>
  <c r="G310"/>
  <c r="M309"/>
  <c r="H309" s="1"/>
  <c r="L309"/>
  <c r="G309"/>
  <c r="M308"/>
  <c r="H308" s="1"/>
  <c r="L308"/>
  <c r="G308"/>
  <c r="M307"/>
  <c r="H307" s="1"/>
  <c r="L307"/>
  <c r="G307"/>
  <c r="M306"/>
  <c r="H306" s="1"/>
  <c r="L306"/>
  <c r="G306"/>
  <c r="M305"/>
  <c r="H305" s="1"/>
  <c r="L305"/>
  <c r="G305"/>
  <c r="M304"/>
  <c r="H304" s="1"/>
  <c r="L304"/>
  <c r="G304"/>
  <c r="M303"/>
  <c r="H303" s="1"/>
  <c r="L303"/>
  <c r="G303"/>
  <c r="M302"/>
  <c r="H302" s="1"/>
  <c r="L302"/>
  <c r="G302"/>
  <c r="M301"/>
  <c r="H301" s="1"/>
  <c r="L301"/>
  <c r="G301"/>
  <c r="M300"/>
  <c r="H300" s="1"/>
  <c r="L300"/>
  <c r="G300"/>
  <c r="M299"/>
  <c r="H299" s="1"/>
  <c r="L299"/>
  <c r="G299"/>
  <c r="M298"/>
  <c r="H298" s="1"/>
  <c r="L298"/>
  <c r="G298"/>
  <c r="M297"/>
  <c r="H297" s="1"/>
  <c r="L297"/>
  <c r="G297"/>
  <c r="M296"/>
  <c r="H296" s="1"/>
  <c r="L296"/>
  <c r="G296"/>
  <c r="M295"/>
  <c r="H295" s="1"/>
  <c r="L295"/>
  <c r="G295"/>
  <c r="M294"/>
  <c r="H294" s="1"/>
  <c r="L294"/>
  <c r="G294"/>
  <c r="M293"/>
  <c r="H293" s="1"/>
  <c r="L293"/>
  <c r="G293"/>
  <c r="M292"/>
  <c r="H292" s="1"/>
  <c r="L292"/>
  <c r="G292"/>
  <c r="M291"/>
  <c r="H291" s="1"/>
  <c r="L291"/>
  <c r="G291"/>
  <c r="M290"/>
  <c r="H290" s="1"/>
  <c r="L290"/>
  <c r="G290"/>
  <c r="M289"/>
  <c r="H289" s="1"/>
  <c r="L289"/>
  <c r="G289"/>
  <c r="M288"/>
  <c r="H288" s="1"/>
  <c r="L288"/>
  <c r="G288"/>
  <c r="M287"/>
  <c r="H287" s="1"/>
  <c r="L287"/>
  <c r="G287"/>
  <c r="M286"/>
  <c r="H286" s="1"/>
  <c r="L286"/>
  <c r="G286"/>
  <c r="M285"/>
  <c r="H285" s="1"/>
  <c r="L285"/>
  <c r="G285"/>
  <c r="M284"/>
  <c r="H284" s="1"/>
  <c r="L284"/>
  <c r="G284"/>
  <c r="M283"/>
  <c r="H283" s="1"/>
  <c r="L283"/>
  <c r="G283"/>
  <c r="M282"/>
  <c r="H282" s="1"/>
  <c r="L282"/>
  <c r="G282"/>
  <c r="M281"/>
  <c r="H281" s="1"/>
  <c r="L281"/>
  <c r="G281"/>
  <c r="M280"/>
  <c r="H280" s="1"/>
  <c r="L280"/>
  <c r="G280"/>
  <c r="M279"/>
  <c r="H279" s="1"/>
  <c r="L279"/>
  <c r="G279"/>
  <c r="M278"/>
  <c r="H278" s="1"/>
  <c r="L278"/>
  <c r="G278"/>
  <c r="M277"/>
  <c r="H277" s="1"/>
  <c r="L277"/>
  <c r="G277"/>
  <c r="M276"/>
  <c r="H276" s="1"/>
  <c r="L276"/>
  <c r="G276"/>
  <c r="M275"/>
  <c r="H275" s="1"/>
  <c r="L275"/>
  <c r="G275"/>
  <c r="M274"/>
  <c r="H274" s="1"/>
  <c r="L274"/>
  <c r="G274"/>
  <c r="M273"/>
  <c r="H273" s="1"/>
  <c r="L273"/>
  <c r="G273"/>
  <c r="M272"/>
  <c r="H272" s="1"/>
  <c r="L272"/>
  <c r="G272"/>
  <c r="M271"/>
  <c r="H271" s="1"/>
  <c r="L271"/>
  <c r="G271"/>
  <c r="M270"/>
  <c r="H270" s="1"/>
  <c r="L270"/>
  <c r="G270"/>
  <c r="M269"/>
  <c r="H269" s="1"/>
  <c r="L269"/>
  <c r="G269"/>
  <c r="M268"/>
  <c r="H268" s="1"/>
  <c r="L268"/>
  <c r="G268"/>
  <c r="M267"/>
  <c r="H267" s="1"/>
  <c r="L267"/>
  <c r="G267"/>
  <c r="M266"/>
  <c r="H266" s="1"/>
  <c r="L266"/>
  <c r="G266"/>
  <c r="M265"/>
  <c r="H265" s="1"/>
  <c r="L265"/>
  <c r="G265"/>
  <c r="M264"/>
  <c r="H264" s="1"/>
  <c r="L264"/>
  <c r="G264"/>
  <c r="M263"/>
  <c r="H263" s="1"/>
  <c r="L263"/>
  <c r="G263"/>
  <c r="M262"/>
  <c r="H262" s="1"/>
  <c r="L262"/>
  <c r="G262"/>
  <c r="M261"/>
  <c r="H261" s="1"/>
  <c r="L261"/>
  <c r="G261"/>
  <c r="M260"/>
  <c r="H260" s="1"/>
  <c r="L260"/>
  <c r="G260"/>
  <c r="M259"/>
  <c r="H259" s="1"/>
  <c r="L259"/>
  <c r="G259"/>
  <c r="L258"/>
  <c r="H258"/>
  <c r="G258"/>
  <c r="L257"/>
  <c r="H257"/>
  <c r="G257"/>
  <c r="L256"/>
  <c r="H256"/>
  <c r="G256"/>
  <c r="L255"/>
  <c r="H255"/>
  <c r="G255"/>
  <c r="L254"/>
  <c r="H254"/>
  <c r="G254"/>
  <c r="L253"/>
  <c r="H253"/>
  <c r="G253"/>
  <c r="L252"/>
  <c r="L251"/>
  <c r="L250"/>
  <c r="L249"/>
  <c r="L248"/>
  <c r="G248"/>
  <c r="L247"/>
  <c r="L246"/>
  <c r="H246"/>
  <c r="G246"/>
  <c r="L245"/>
  <c r="H245"/>
  <c r="G245"/>
  <c r="L244"/>
  <c r="G244"/>
  <c r="L243"/>
  <c r="H243"/>
  <c r="G243"/>
  <c r="L242"/>
  <c r="H242"/>
  <c r="G242"/>
  <c r="L241"/>
  <c r="H241"/>
  <c r="G241"/>
  <c r="L240"/>
  <c r="H240"/>
  <c r="G240"/>
  <c r="L239"/>
  <c r="H239"/>
  <c r="G239"/>
  <c r="L238"/>
  <c r="H238"/>
  <c r="G238"/>
  <c r="L237"/>
  <c r="H237"/>
  <c r="G237"/>
  <c r="L236"/>
  <c r="H236"/>
  <c r="G236"/>
  <c r="L235"/>
  <c r="H235"/>
  <c r="G235"/>
  <c r="L234"/>
  <c r="H234"/>
  <c r="G234"/>
  <c r="L233"/>
  <c r="H233"/>
  <c r="G233"/>
  <c r="L232"/>
  <c r="H232"/>
  <c r="G232"/>
  <c r="L231"/>
  <c r="H231"/>
  <c r="G231"/>
  <c r="L230"/>
  <c r="L229"/>
  <c r="H229"/>
  <c r="G229"/>
  <c r="L228"/>
  <c r="H228"/>
  <c r="G228"/>
  <c r="L227"/>
  <c r="H227"/>
  <c r="G227"/>
  <c r="M226"/>
  <c r="H226" s="1"/>
  <c r="L226"/>
  <c r="G226"/>
  <c r="L225"/>
  <c r="H225"/>
  <c r="G225"/>
  <c r="L224"/>
  <c r="H224"/>
  <c r="G224"/>
  <c r="L223"/>
  <c r="G223"/>
  <c r="L222"/>
  <c r="H222"/>
  <c r="G222"/>
  <c r="L221"/>
  <c r="H221"/>
  <c r="G221"/>
  <c r="L220"/>
  <c r="H220"/>
  <c r="G220"/>
  <c r="L219"/>
  <c r="H219"/>
  <c r="G219"/>
  <c r="L218"/>
  <c r="H218"/>
  <c r="G218"/>
  <c r="L217"/>
  <c r="H217"/>
  <c r="G217"/>
  <c r="L216"/>
  <c r="H216"/>
  <c r="G216"/>
  <c r="L215"/>
  <c r="H215"/>
  <c r="G215"/>
  <c r="L214"/>
  <c r="H214"/>
  <c r="G214"/>
  <c r="L213"/>
  <c r="H213"/>
  <c r="G213"/>
  <c r="L212"/>
  <c r="H212"/>
  <c r="G212"/>
  <c r="M211"/>
  <c r="H211" s="1"/>
  <c r="L211"/>
  <c r="G211"/>
  <c r="L210"/>
  <c r="H210"/>
  <c r="G210"/>
  <c r="L209"/>
  <c r="H209"/>
  <c r="G209"/>
  <c r="L208"/>
  <c r="H208"/>
  <c r="G208"/>
  <c r="L207"/>
  <c r="G207"/>
  <c r="L206"/>
  <c r="H206"/>
  <c r="G206"/>
  <c r="L205"/>
  <c r="H205"/>
  <c r="G205"/>
  <c r="L204"/>
  <c r="H204"/>
  <c r="G204"/>
  <c r="L203"/>
  <c r="H203"/>
  <c r="G203"/>
  <c r="L202"/>
  <c r="G202"/>
  <c r="L201"/>
  <c r="H201"/>
  <c r="G201"/>
  <c r="L200"/>
  <c r="H200"/>
  <c r="G200"/>
  <c r="L199"/>
  <c r="H199"/>
  <c r="G199"/>
  <c r="L198"/>
  <c r="H198"/>
  <c r="G198"/>
  <c r="L197"/>
  <c r="G197"/>
  <c r="M196"/>
  <c r="H196" s="1"/>
  <c r="L196"/>
  <c r="G196"/>
  <c r="L195"/>
  <c r="G195"/>
  <c r="L194"/>
  <c r="H194"/>
  <c r="G194"/>
  <c r="L193"/>
  <c r="H193"/>
  <c r="G193"/>
  <c r="L192"/>
  <c r="L191"/>
  <c r="H191"/>
  <c r="G191"/>
  <c r="L190"/>
  <c r="H190"/>
  <c r="G190"/>
  <c r="L189"/>
  <c r="H189"/>
  <c r="G189"/>
  <c r="L188"/>
  <c r="H188"/>
  <c r="G188"/>
  <c r="L187"/>
  <c r="H187"/>
  <c r="G187"/>
  <c r="L186"/>
  <c r="H186"/>
  <c r="G186"/>
  <c r="L185"/>
  <c r="H185"/>
  <c r="G185"/>
  <c r="L184"/>
  <c r="H184"/>
  <c r="G184"/>
  <c r="L183"/>
  <c r="H183"/>
  <c r="G183"/>
  <c r="L182"/>
  <c r="H182"/>
  <c r="G182"/>
  <c r="M181"/>
  <c r="H181" s="1"/>
  <c r="L181"/>
  <c r="G181"/>
  <c r="L180"/>
  <c r="H180"/>
  <c r="G180"/>
  <c r="L179"/>
  <c r="H179"/>
  <c r="G179"/>
  <c r="L178"/>
  <c r="H178"/>
  <c r="G178"/>
  <c r="L177"/>
  <c r="H177"/>
  <c r="G177"/>
  <c r="L176"/>
  <c r="H176"/>
  <c r="G176"/>
  <c r="L175"/>
  <c r="H175"/>
  <c r="G175"/>
  <c r="L174"/>
  <c r="H174"/>
  <c r="G174"/>
  <c r="L173"/>
  <c r="H173"/>
  <c r="G173"/>
  <c r="L172"/>
  <c r="H172"/>
  <c r="G172"/>
  <c r="L171"/>
  <c r="H171"/>
  <c r="G171"/>
  <c r="L170"/>
  <c r="H170"/>
  <c r="G170"/>
  <c r="L169"/>
  <c r="L168"/>
  <c r="H168"/>
  <c r="G168"/>
  <c r="L167"/>
  <c r="H167"/>
  <c r="G167"/>
  <c r="L166"/>
  <c r="H166"/>
  <c r="G166"/>
  <c r="L165"/>
  <c r="H165"/>
  <c r="G165"/>
  <c r="L164"/>
  <c r="H164"/>
  <c r="G164"/>
  <c r="L163"/>
  <c r="H163"/>
  <c r="G163"/>
  <c r="L162"/>
  <c r="H162"/>
  <c r="G162"/>
  <c r="L161"/>
  <c r="H161"/>
  <c r="G161"/>
  <c r="L160"/>
  <c r="H160"/>
  <c r="G160"/>
  <c r="L159"/>
  <c r="H159"/>
  <c r="G159"/>
  <c r="L158"/>
  <c r="H158"/>
  <c r="G158"/>
  <c r="L157"/>
  <c r="H157"/>
  <c r="G157"/>
  <c r="L156"/>
  <c r="H156"/>
  <c r="G156"/>
  <c r="L155"/>
  <c r="H155"/>
  <c r="G155"/>
  <c r="L154"/>
  <c r="H154"/>
  <c r="G154"/>
  <c r="L153"/>
  <c r="H153"/>
  <c r="G153"/>
  <c r="L152"/>
  <c r="H152"/>
  <c r="G152"/>
  <c r="L151"/>
  <c r="H151"/>
  <c r="G151"/>
  <c r="L150"/>
  <c r="H150"/>
  <c r="G150"/>
  <c r="L149"/>
  <c r="H149"/>
  <c r="G149"/>
  <c r="L148"/>
  <c r="H148"/>
  <c r="G148"/>
  <c r="L147"/>
  <c r="G147"/>
  <c r="L146"/>
  <c r="H146"/>
  <c r="G146"/>
  <c r="L145"/>
  <c r="H145"/>
  <c r="G145"/>
  <c r="L144"/>
  <c r="H144"/>
  <c r="G144"/>
  <c r="L143"/>
  <c r="H143"/>
  <c r="G143"/>
  <c r="L142"/>
  <c r="H142"/>
  <c r="G142"/>
  <c r="L141"/>
  <c r="H141"/>
  <c r="G141"/>
  <c r="L140"/>
  <c r="H140"/>
  <c r="G140"/>
  <c r="L139"/>
  <c r="H139"/>
  <c r="G139"/>
  <c r="L138"/>
  <c r="H138"/>
  <c r="G138"/>
  <c r="L137"/>
  <c r="H137"/>
  <c r="G137"/>
  <c r="L136"/>
  <c r="H136"/>
  <c r="G136"/>
  <c r="L135"/>
  <c r="H135"/>
  <c r="G135"/>
  <c r="L134"/>
  <c r="H134"/>
  <c r="G134"/>
  <c r="L133"/>
  <c r="H133"/>
  <c r="G133"/>
  <c r="M132"/>
  <c r="H132" s="1"/>
  <c r="L132"/>
  <c r="G132"/>
  <c r="M131"/>
  <c r="H131" s="1"/>
  <c r="L131"/>
  <c r="G131"/>
  <c r="M130"/>
  <c r="H130" s="1"/>
  <c r="L130"/>
  <c r="G130"/>
  <c r="L129"/>
  <c r="H129"/>
  <c r="G129"/>
  <c r="L128"/>
  <c r="H128"/>
  <c r="G128"/>
  <c r="L127"/>
  <c r="H127"/>
  <c r="G127"/>
  <c r="L126"/>
  <c r="H126"/>
  <c r="G126"/>
  <c r="L125"/>
  <c r="H125"/>
  <c r="G125"/>
  <c r="L124"/>
  <c r="H124"/>
  <c r="G124"/>
  <c r="L123"/>
  <c r="H123"/>
  <c r="G123"/>
  <c r="L122"/>
  <c r="H122"/>
  <c r="G122"/>
  <c r="L121"/>
  <c r="H121"/>
  <c r="G121"/>
  <c r="M120"/>
  <c r="L120"/>
  <c r="H120"/>
  <c r="G120"/>
  <c r="L119"/>
  <c r="H119"/>
  <c r="G119"/>
  <c r="L118"/>
  <c r="G118"/>
  <c r="L117"/>
  <c r="H117"/>
  <c r="G117"/>
  <c r="L116"/>
  <c r="H116"/>
  <c r="G116"/>
  <c r="L115"/>
  <c r="L114"/>
  <c r="H114"/>
  <c r="G114"/>
  <c r="L113"/>
  <c r="H113"/>
  <c r="G113"/>
  <c r="L112"/>
  <c r="H112"/>
  <c r="G112"/>
  <c r="L111"/>
  <c r="H111"/>
  <c r="G111"/>
  <c r="L110"/>
  <c r="H110"/>
  <c r="G110"/>
  <c r="L109"/>
  <c r="H109"/>
  <c r="G109"/>
  <c r="L108"/>
  <c r="H108"/>
  <c r="G108"/>
  <c r="L107"/>
  <c r="H107"/>
  <c r="G107"/>
  <c r="L106"/>
  <c r="H106"/>
  <c r="G106"/>
  <c r="L105"/>
  <c r="H105"/>
  <c r="G105"/>
  <c r="L104"/>
  <c r="H104"/>
  <c r="G104"/>
  <c r="L103"/>
  <c r="H103"/>
  <c r="G103"/>
  <c r="L102"/>
  <c r="H102"/>
  <c r="G102"/>
  <c r="L101"/>
  <c r="H101"/>
  <c r="G101"/>
  <c r="L100"/>
  <c r="H100"/>
  <c r="G100"/>
  <c r="M99"/>
  <c r="H99" s="1"/>
  <c r="L99"/>
  <c r="G99"/>
  <c r="M98"/>
  <c r="H98" s="1"/>
  <c r="L98"/>
  <c r="G98"/>
  <c r="M97"/>
  <c r="L97"/>
  <c r="G97"/>
  <c r="M96"/>
  <c r="H96" s="1"/>
  <c r="L96"/>
  <c r="G96"/>
  <c r="M95"/>
  <c r="H95" s="1"/>
  <c r="L95"/>
  <c r="G95"/>
  <c r="M94"/>
  <c r="H94" s="1"/>
  <c r="L94"/>
  <c r="G94"/>
  <c r="M93"/>
  <c r="L93"/>
  <c r="H93"/>
  <c r="G93"/>
  <c r="M92"/>
  <c r="L92"/>
  <c r="H92"/>
  <c r="G92"/>
  <c r="M91"/>
  <c r="L91"/>
  <c r="H91"/>
  <c r="G91"/>
  <c r="L90"/>
  <c r="H90"/>
  <c r="G90"/>
  <c r="L89"/>
  <c r="H89"/>
  <c r="G89"/>
  <c r="L88"/>
  <c r="H88"/>
  <c r="G88"/>
  <c r="L87"/>
  <c r="H87"/>
  <c r="G87"/>
  <c r="L86"/>
  <c r="H86"/>
  <c r="G86"/>
  <c r="L85"/>
  <c r="H85"/>
  <c r="G85"/>
  <c r="L84"/>
  <c r="H84"/>
  <c r="G84"/>
  <c r="L83"/>
  <c r="H83"/>
  <c r="G83"/>
  <c r="L82"/>
  <c r="H82"/>
  <c r="G82"/>
  <c r="M81"/>
  <c r="H81" s="1"/>
  <c r="L81"/>
  <c r="G81"/>
  <c r="M80"/>
  <c r="H80" s="1"/>
  <c r="L80"/>
  <c r="G80"/>
  <c r="M79"/>
  <c r="H79" s="1"/>
  <c r="L79"/>
  <c r="G79"/>
  <c r="L78"/>
  <c r="H78"/>
  <c r="G78"/>
  <c r="L77"/>
  <c r="H77"/>
  <c r="G77"/>
  <c r="L76"/>
  <c r="H76"/>
  <c r="G76"/>
  <c r="L75"/>
  <c r="H75"/>
  <c r="G75"/>
  <c r="L74"/>
  <c r="H74"/>
  <c r="G74"/>
  <c r="L73"/>
  <c r="H73"/>
  <c r="G73"/>
  <c r="L72"/>
  <c r="H72"/>
  <c r="G72"/>
  <c r="M71"/>
  <c r="H71" s="1"/>
  <c r="L71"/>
  <c r="G71"/>
  <c r="L70"/>
  <c r="H70"/>
  <c r="G70"/>
  <c r="L69"/>
  <c r="H69"/>
  <c r="G69"/>
  <c r="L68"/>
  <c r="H68"/>
  <c r="G68"/>
  <c r="L67"/>
  <c r="H67"/>
  <c r="G67"/>
  <c r="L66"/>
  <c r="H66"/>
  <c r="G66"/>
  <c r="L65"/>
  <c r="H65"/>
  <c r="G65"/>
  <c r="L64"/>
  <c r="H64"/>
  <c r="G64"/>
  <c r="L63"/>
  <c r="H63"/>
  <c r="G63"/>
  <c r="L62"/>
  <c r="H62"/>
  <c r="G62"/>
  <c r="L61"/>
  <c r="H61"/>
  <c r="G61"/>
  <c r="M60"/>
  <c r="H60" s="1"/>
  <c r="L60"/>
  <c r="G60"/>
  <c r="M59"/>
  <c r="H59" s="1"/>
  <c r="L59"/>
  <c r="G59"/>
  <c r="L58"/>
  <c r="H58"/>
  <c r="G58"/>
  <c r="L57"/>
  <c r="H57"/>
  <c r="G57"/>
  <c r="L56"/>
  <c r="H56"/>
  <c r="G56"/>
  <c r="L55"/>
  <c r="H55"/>
  <c r="G55"/>
  <c r="L54"/>
  <c r="H54"/>
  <c r="G54"/>
  <c r="L53"/>
  <c r="H53"/>
  <c r="G53"/>
  <c r="L52"/>
  <c r="H52"/>
  <c r="G52"/>
  <c r="L51"/>
  <c r="H51"/>
  <c r="G51"/>
  <c r="L50"/>
  <c r="H50"/>
  <c r="G50"/>
  <c r="L49"/>
  <c r="H49"/>
  <c r="G49"/>
  <c r="L48"/>
  <c r="H48"/>
  <c r="G48"/>
  <c r="L47"/>
  <c r="H47"/>
  <c r="G47"/>
  <c r="L46"/>
  <c r="H46"/>
  <c r="G46"/>
  <c r="L45"/>
  <c r="H45"/>
  <c r="G45"/>
  <c r="L44"/>
  <c r="H44"/>
  <c r="G44"/>
  <c r="L43"/>
  <c r="H43"/>
  <c r="G43"/>
  <c r="L42"/>
  <c r="H42"/>
  <c r="G42"/>
  <c r="L41"/>
  <c r="H41"/>
  <c r="G41"/>
  <c r="L40"/>
  <c r="H40"/>
  <c r="G40"/>
  <c r="L39"/>
  <c r="H39"/>
  <c r="G39"/>
  <c r="L38"/>
  <c r="H38"/>
  <c r="G38"/>
  <c r="L37"/>
  <c r="G37"/>
  <c r="L36"/>
  <c r="H36"/>
  <c r="G36"/>
  <c r="L35"/>
  <c r="H35"/>
  <c r="G35"/>
  <c r="L34"/>
  <c r="H34"/>
  <c r="G34"/>
  <c r="L33"/>
  <c r="H33"/>
  <c r="G33"/>
  <c r="L32"/>
  <c r="H32"/>
  <c r="G32"/>
  <c r="L31"/>
  <c r="H31"/>
  <c r="G31"/>
  <c r="L30"/>
  <c r="H30"/>
  <c r="G30"/>
  <c r="L29"/>
  <c r="H29"/>
  <c r="G29"/>
  <c r="L28"/>
  <c r="H28"/>
  <c r="G28"/>
  <c r="L27"/>
  <c r="H27"/>
  <c r="G27"/>
  <c r="L26"/>
  <c r="H26"/>
  <c r="G26"/>
  <c r="L25"/>
  <c r="H25"/>
  <c r="G25"/>
  <c r="L24"/>
  <c r="H24"/>
  <c r="G24"/>
  <c r="M23"/>
  <c r="L23"/>
  <c r="H23"/>
  <c r="G23"/>
  <c r="L22"/>
  <c r="M21"/>
  <c r="H21" s="1"/>
  <c r="L21"/>
  <c r="G21"/>
  <c r="M20"/>
  <c r="H20" s="1"/>
  <c r="L20"/>
  <c r="G20"/>
  <c r="L19"/>
  <c r="H19"/>
  <c r="G19"/>
  <c r="L18"/>
  <c r="H18"/>
  <c r="G18"/>
  <c r="L17"/>
  <c r="H17"/>
  <c r="G17"/>
  <c r="L16"/>
  <c r="H16"/>
  <c r="G16"/>
  <c r="L15"/>
  <c r="H15"/>
  <c r="G15"/>
  <c r="L14"/>
  <c r="H14"/>
  <c r="G14"/>
  <c r="L13"/>
  <c r="H13"/>
  <c r="G13"/>
  <c r="L12"/>
  <c r="H12"/>
  <c r="G12"/>
  <c r="L11"/>
  <c r="H11"/>
  <c r="G11"/>
  <c r="L10"/>
  <c r="H10"/>
  <c r="G10"/>
  <c r="L9"/>
  <c r="H9"/>
  <c r="G9"/>
  <c r="L8"/>
  <c r="H8"/>
  <c r="G8"/>
  <c r="L7"/>
  <c r="H7"/>
  <c r="G7"/>
  <c r="L6"/>
  <c r="H6"/>
  <c r="G6"/>
  <c r="L5"/>
  <c r="H5"/>
  <c r="G5"/>
  <c r="L4"/>
  <c r="H4"/>
  <c r="G4"/>
  <c r="L3"/>
  <c r="H3"/>
  <c r="G3"/>
  <c r="L2"/>
  <c r="G2"/>
  <c r="P77" i="7" l="1"/>
  <c r="M77"/>
  <c r="N77" s="1"/>
  <c r="O77" s="1"/>
  <c r="P94"/>
  <c r="M94"/>
  <c r="M50"/>
  <c r="P50"/>
  <c r="P20"/>
  <c r="M20"/>
  <c r="N20" s="1"/>
  <c r="P24"/>
  <c r="M24"/>
  <c r="N24" s="1"/>
  <c r="P40"/>
  <c r="M40"/>
  <c r="N40" s="1"/>
  <c r="M3"/>
  <c r="N3" s="1"/>
  <c r="N50" l="1"/>
  <c r="O50" s="1"/>
  <c r="Q50" s="1"/>
  <c r="S50" s="1"/>
  <c r="T50" s="1"/>
  <c r="O40"/>
  <c r="Q40" s="1"/>
  <c r="S40" s="1"/>
  <c r="T40" s="1"/>
  <c r="O24"/>
  <c r="Q24" s="1"/>
  <c r="S24" s="1"/>
  <c r="T24" s="1"/>
  <c r="O20"/>
  <c r="Q20" s="1"/>
  <c r="S20" s="1"/>
  <c r="T20" s="1"/>
  <c r="N94"/>
  <c r="O94" s="1"/>
  <c r="Q94" s="1"/>
  <c r="S94" s="1"/>
  <c r="T94" s="1"/>
  <c r="P89"/>
  <c r="M89"/>
  <c r="Q77"/>
  <c r="S77" s="1"/>
  <c r="T77" s="1"/>
  <c r="P88"/>
  <c r="M88"/>
  <c r="P57"/>
  <c r="M57"/>
  <c r="M6"/>
  <c r="N6" s="1"/>
  <c r="P23"/>
  <c r="M23"/>
  <c r="N23" s="1"/>
  <c r="M48"/>
  <c r="P48"/>
  <c r="P87"/>
  <c r="M87"/>
  <c r="P61"/>
  <c r="M61"/>
  <c r="N61" s="1"/>
  <c r="O61" s="1"/>
  <c r="M91"/>
  <c r="N91" s="1"/>
  <c r="O91" s="1"/>
  <c r="P91"/>
  <c r="P90"/>
  <c r="M90"/>
  <c r="M68"/>
  <c r="P68"/>
  <c r="P72"/>
  <c r="M72"/>
  <c r="P78"/>
  <c r="M78"/>
  <c r="N78" s="1"/>
  <c r="O78" s="1"/>
  <c r="M47"/>
  <c r="N47" s="1"/>
  <c r="P47"/>
  <c r="P67"/>
  <c r="M67"/>
  <c r="N67" s="1"/>
  <c r="O67" s="1"/>
  <c r="M15"/>
  <c r="N15" s="1"/>
  <c r="O15" s="1"/>
  <c r="P15"/>
  <c r="P9"/>
  <c r="M9"/>
  <c r="N9" s="1"/>
  <c r="O9" s="1"/>
  <c r="P79"/>
  <c r="M79"/>
  <c r="N79" s="1"/>
  <c r="O79" s="1"/>
  <c r="M33"/>
  <c r="P33"/>
  <c r="P11"/>
  <c r="M11"/>
  <c r="P73"/>
  <c r="M73"/>
  <c r="N73" s="1"/>
  <c r="O73" s="1"/>
  <c r="M81"/>
  <c r="N81" s="1"/>
  <c r="O81" s="1"/>
  <c r="P81"/>
  <c r="M63"/>
  <c r="N63" s="1"/>
  <c r="P12"/>
  <c r="M12"/>
  <c r="M13"/>
  <c r="P13"/>
  <c r="P59"/>
  <c r="M59"/>
  <c r="N59" s="1"/>
  <c r="P62"/>
  <c r="M62"/>
  <c r="N62" s="1"/>
  <c r="P84"/>
  <c r="M84"/>
  <c r="P7"/>
  <c r="M7"/>
  <c r="N7" s="1"/>
  <c r="O7" s="1"/>
  <c r="M42"/>
  <c r="P42"/>
  <c r="M82"/>
  <c r="N82" s="1"/>
  <c r="M43"/>
  <c r="N43" s="1"/>
  <c r="O43" s="1"/>
  <c r="P43"/>
  <c r="P60"/>
  <c r="M60"/>
  <c r="N60" s="1"/>
  <c r="O60" s="1"/>
  <c r="P74"/>
  <c r="M74"/>
  <c r="P49"/>
  <c r="M49"/>
  <c r="M16"/>
  <c r="N16" s="1"/>
  <c r="M36"/>
  <c r="N36" s="1"/>
  <c r="M53"/>
  <c r="N53" s="1"/>
  <c r="P53"/>
  <c r="P34"/>
  <c r="M34"/>
  <c r="N34" s="1"/>
  <c r="O34" s="1"/>
  <c r="P18"/>
  <c r="M18"/>
  <c r="N18" s="1"/>
  <c r="O18" s="1"/>
  <c r="P85"/>
  <c r="M85"/>
  <c r="N85" s="1"/>
  <c r="O85" s="1"/>
  <c r="P93"/>
  <c r="M93"/>
  <c r="N93" s="1"/>
  <c r="O93" s="1"/>
  <c r="M64"/>
  <c r="N64" s="1"/>
  <c r="P14"/>
  <c r="M14"/>
  <c r="P32"/>
  <c r="M32"/>
  <c r="N32" s="1"/>
  <c r="O32" s="1"/>
  <c r="M17"/>
  <c r="P17"/>
  <c r="P71"/>
  <c r="M71"/>
  <c r="N71" s="1"/>
  <c r="P51"/>
  <c r="M51"/>
  <c r="N51" s="1"/>
  <c r="M8"/>
  <c r="N8" s="1"/>
  <c r="P69"/>
  <c r="M69"/>
  <c r="N69" s="1"/>
  <c r="P75"/>
  <c r="M75"/>
  <c r="N75" s="1"/>
  <c r="O75" s="1"/>
  <c r="P29"/>
  <c r="M29"/>
  <c r="N29" s="1"/>
  <c r="O29" s="1"/>
  <c r="M22"/>
  <c r="N22" s="1"/>
  <c r="P22"/>
  <c r="P52"/>
  <c r="M52"/>
  <c r="N52" s="1"/>
  <c r="O52" s="1"/>
  <c r="P26"/>
  <c r="M26"/>
  <c r="P39"/>
  <c r="M39"/>
  <c r="N39" s="1"/>
  <c r="O39" s="1"/>
  <c r="P31"/>
  <c r="M31"/>
  <c r="P46"/>
  <c r="M46"/>
  <c r="N46" s="1"/>
  <c r="P21"/>
  <c r="M21"/>
  <c r="N21" s="1"/>
  <c r="O21" s="1"/>
  <c r="P66"/>
  <c r="M66"/>
  <c r="N66" s="1"/>
  <c r="O66" s="1"/>
  <c r="M76"/>
  <c r="P76"/>
  <c r="P83"/>
  <c r="M83"/>
  <c r="N83" s="1"/>
  <c r="O83" s="1"/>
  <c r="M35"/>
  <c r="M92"/>
  <c r="N92" s="1"/>
  <c r="P92"/>
  <c r="M70"/>
  <c r="N70" s="1"/>
  <c r="P55"/>
  <c r="M55"/>
  <c r="N55" s="1"/>
  <c r="O55" s="1"/>
  <c r="M4"/>
  <c r="N4" s="1"/>
  <c r="P37"/>
  <c r="M37"/>
  <c r="N37" s="1"/>
  <c r="P80"/>
  <c r="M80"/>
  <c r="N80" s="1"/>
  <c r="O80" s="1"/>
  <c r="M86"/>
  <c r="N86" s="1"/>
  <c r="P86"/>
  <c r="P25"/>
  <c r="M25"/>
  <c r="N25" s="1"/>
  <c r="O25" s="1"/>
  <c r="P45"/>
  <c r="M45"/>
  <c r="N45" s="1"/>
  <c r="O45" s="1"/>
  <c r="M41"/>
  <c r="N41" s="1"/>
  <c r="O41" s="1"/>
  <c r="P41"/>
  <c r="P28"/>
  <c r="M28"/>
  <c r="N28" s="1"/>
  <c r="P30"/>
  <c r="M30"/>
  <c r="N30" s="1"/>
  <c r="M27"/>
  <c r="N27" s="1"/>
  <c r="P27"/>
  <c r="P54"/>
  <c r="M54"/>
  <c r="N54" s="1"/>
  <c r="M56"/>
  <c r="N56" s="1"/>
  <c r="O56" s="1"/>
  <c r="P56"/>
  <c r="P65"/>
  <c r="M65"/>
  <c r="N65" s="1"/>
  <c r="O65" s="1"/>
  <c r="P44"/>
  <c r="M44"/>
  <c r="M58"/>
  <c r="N58" s="1"/>
  <c r="P58"/>
  <c r="M5"/>
  <c r="N5" s="1"/>
  <c r="P10"/>
  <c r="M10"/>
  <c r="O3"/>
  <c r="Q3" s="1"/>
  <c r="S3" s="1"/>
  <c r="M19"/>
  <c r="P19"/>
  <c r="O27" l="1"/>
  <c r="Q27" s="1"/>
  <c r="S27" s="1"/>
  <c r="T27" s="1"/>
  <c r="O37"/>
  <c r="Q37" s="1"/>
  <c r="S37" s="1"/>
  <c r="T37" s="1"/>
  <c r="O92"/>
  <c r="Q92" s="1"/>
  <c r="S92" s="1"/>
  <c r="T92" s="1"/>
  <c r="O69"/>
  <c r="Q69" s="1"/>
  <c r="S69" s="1"/>
  <c r="T69" s="1"/>
  <c r="O59"/>
  <c r="Q59" s="1"/>
  <c r="S59" s="1"/>
  <c r="T59" s="1"/>
  <c r="O58"/>
  <c r="Q58" s="1"/>
  <c r="S58" s="1"/>
  <c r="T58" s="1"/>
  <c r="O28"/>
  <c r="Q28" s="1"/>
  <c r="S28" s="1"/>
  <c r="T28" s="1"/>
  <c r="O70"/>
  <c r="O71"/>
  <c r="Q71" s="1"/>
  <c r="S71" s="1"/>
  <c r="T71" s="1"/>
  <c r="N49"/>
  <c r="O49" s="1"/>
  <c r="Q49" s="1"/>
  <c r="S49" s="1"/>
  <c r="T49" s="1"/>
  <c r="N12"/>
  <c r="O12" s="1"/>
  <c r="Q12" s="1"/>
  <c r="S12" s="1"/>
  <c r="T12" s="1"/>
  <c r="N68"/>
  <c r="O68" s="1"/>
  <c r="Q68" s="1"/>
  <c r="S68" s="1"/>
  <c r="T68" s="1"/>
  <c r="N87"/>
  <c r="O87" s="1"/>
  <c r="Q87" s="1"/>
  <c r="S87" s="1"/>
  <c r="T87" s="1"/>
  <c r="N48"/>
  <c r="O48" s="1"/>
  <c r="Q48" s="1"/>
  <c r="S48" s="1"/>
  <c r="T48" s="1"/>
  <c r="O30"/>
  <c r="Q30" s="1"/>
  <c r="S30" s="1"/>
  <c r="T30" s="1"/>
  <c r="O86"/>
  <c r="Q86" s="1"/>
  <c r="S86" s="1"/>
  <c r="T86" s="1"/>
  <c r="O46"/>
  <c r="Q46" s="1"/>
  <c r="S46" s="1"/>
  <c r="T46" s="1"/>
  <c r="O16"/>
  <c r="Q16" s="1"/>
  <c r="S16" s="1"/>
  <c r="N44"/>
  <c r="O44" s="1"/>
  <c r="Q44" s="1"/>
  <c r="S44" s="1"/>
  <c r="T44" s="1"/>
  <c r="N76"/>
  <c r="O76" s="1"/>
  <c r="Q76" s="1"/>
  <c r="S76" s="1"/>
  <c r="T76" s="1"/>
  <c r="O22"/>
  <c r="Q22" s="1"/>
  <c r="S22" s="1"/>
  <c r="T22" s="1"/>
  <c r="O51"/>
  <c r="Q51" s="1"/>
  <c r="S51" s="1"/>
  <c r="T51" s="1"/>
  <c r="N14"/>
  <c r="O14" s="1"/>
  <c r="Q14" s="1"/>
  <c r="S14" s="1"/>
  <c r="T14" s="1"/>
  <c r="O64"/>
  <c r="Q64" s="1"/>
  <c r="S64" s="1"/>
  <c r="O53"/>
  <c r="Q53" s="1"/>
  <c r="S53" s="1"/>
  <c r="T53" s="1"/>
  <c r="N84"/>
  <c r="O84" s="1"/>
  <c r="Q84" s="1"/>
  <c r="S84" s="1"/>
  <c r="T84" s="1"/>
  <c r="O63"/>
  <c r="Q63" s="1"/>
  <c r="S63" s="1"/>
  <c r="N11"/>
  <c r="O11" s="1"/>
  <c r="Q11" s="1"/>
  <c r="S11" s="1"/>
  <c r="T11" s="1"/>
  <c r="N72"/>
  <c r="O72" s="1"/>
  <c r="Q72" s="1"/>
  <c r="S72" s="1"/>
  <c r="T72" s="1"/>
  <c r="N90"/>
  <c r="O90" s="1"/>
  <c r="Q90" s="1"/>
  <c r="S90" s="1"/>
  <c r="T90" s="1"/>
  <c r="N57"/>
  <c r="O57" s="1"/>
  <c r="Q57" s="1"/>
  <c r="S57" s="1"/>
  <c r="T57" s="1"/>
  <c r="N88"/>
  <c r="O88" s="1"/>
  <c r="Q88" s="1"/>
  <c r="S88" s="1"/>
  <c r="T88" s="1"/>
  <c r="N89"/>
  <c r="O89" s="1"/>
  <c r="Q89" s="1"/>
  <c r="S89" s="1"/>
  <c r="T89" s="1"/>
  <c r="O54"/>
  <c r="Q54" s="1"/>
  <c r="S54" s="1"/>
  <c r="T54" s="1"/>
  <c r="O4"/>
  <c r="Q4" s="1"/>
  <c r="S4" s="1"/>
  <c r="N31"/>
  <c r="O31" s="1"/>
  <c r="Q31" s="1"/>
  <c r="S31" s="1"/>
  <c r="T31" s="1"/>
  <c r="N26"/>
  <c r="O26" s="1"/>
  <c r="Q26" s="1"/>
  <c r="S26" s="1"/>
  <c r="T26" s="1"/>
  <c r="O8"/>
  <c r="Q8" s="1"/>
  <c r="S8" s="1"/>
  <c r="N17"/>
  <c r="O17" s="1"/>
  <c r="Q17" s="1"/>
  <c r="S17" s="1"/>
  <c r="T17" s="1"/>
  <c r="N74"/>
  <c r="O74" s="1"/>
  <c r="Q74" s="1"/>
  <c r="S74" s="1"/>
  <c r="T74" s="1"/>
  <c r="N42"/>
  <c r="O42" s="1"/>
  <c r="Q42" s="1"/>
  <c r="S42" s="1"/>
  <c r="T42" s="1"/>
  <c r="O62"/>
  <c r="Q62" s="1"/>
  <c r="S62" s="1"/>
  <c r="T62" s="1"/>
  <c r="N13"/>
  <c r="O13" s="1"/>
  <c r="Q13" s="1"/>
  <c r="S13" s="1"/>
  <c r="T13" s="1"/>
  <c r="N33"/>
  <c r="O33" s="1"/>
  <c r="Q33" s="1"/>
  <c r="S33" s="1"/>
  <c r="T33" s="1"/>
  <c r="O47"/>
  <c r="Q47" s="1"/>
  <c r="S47" s="1"/>
  <c r="T47" s="1"/>
  <c r="O23"/>
  <c r="Q23" s="1"/>
  <c r="S23" s="1"/>
  <c r="T23" s="1"/>
  <c r="O5"/>
  <c r="Q5" s="1"/>
  <c r="S5" s="1"/>
  <c r="O36"/>
  <c r="Q36" s="1"/>
  <c r="S36" s="1"/>
  <c r="O82"/>
  <c r="Q82" s="1"/>
  <c r="S82" s="1"/>
  <c r="O6"/>
  <c r="Q6" s="1"/>
  <c r="S6" s="1"/>
  <c r="Q75"/>
  <c r="S75" s="1"/>
  <c r="T75" s="1"/>
  <c r="N10"/>
  <c r="O10" s="1"/>
  <c r="Q10" s="1"/>
  <c r="S10" s="1"/>
  <c r="T10" s="1"/>
  <c r="Q65"/>
  <c r="S65" s="1"/>
  <c r="T65" s="1"/>
  <c r="N35"/>
  <c r="O35" s="1"/>
  <c r="Q32"/>
  <c r="S32" s="1"/>
  <c r="T32" s="1"/>
  <c r="Q15"/>
  <c r="S15" s="1"/>
  <c r="T15" s="1"/>
  <c r="Q79"/>
  <c r="S79" s="1"/>
  <c r="T79" s="1"/>
  <c r="Q67"/>
  <c r="S67" s="1"/>
  <c r="T67" s="1"/>
  <c r="Q78"/>
  <c r="S78" s="1"/>
  <c r="T78" s="1"/>
  <c r="Q61"/>
  <c r="S61" s="1"/>
  <c r="T61" s="1"/>
  <c r="Q81"/>
  <c r="S81" s="1"/>
  <c r="T81" s="1"/>
  <c r="Q45"/>
  <c r="S45" s="1"/>
  <c r="T45" s="1"/>
  <c r="Q80"/>
  <c r="S80" s="1"/>
  <c r="T80" s="1"/>
  <c r="Q39"/>
  <c r="S39" s="1"/>
  <c r="T39" s="1"/>
  <c r="Q85"/>
  <c r="S85" s="1"/>
  <c r="T85" s="1"/>
  <c r="Q7"/>
  <c r="S7" s="1"/>
  <c r="Q43"/>
  <c r="S43" s="1"/>
  <c r="T43" s="1"/>
  <c r="Q73"/>
  <c r="S73" s="1"/>
  <c r="T73" s="1"/>
  <c r="Q9"/>
  <c r="S9" s="1"/>
  <c r="T9" s="1"/>
  <c r="Q55"/>
  <c r="S55" s="1"/>
  <c r="T55" s="1"/>
  <c r="Q83"/>
  <c r="S83" s="1"/>
  <c r="T83" s="1"/>
  <c r="Q66"/>
  <c r="S66" s="1"/>
  <c r="T66" s="1"/>
  <c r="Q21"/>
  <c r="S21" s="1"/>
  <c r="T21" s="1"/>
  <c r="Q52"/>
  <c r="S52" s="1"/>
  <c r="T52" s="1"/>
  <c r="Q34"/>
  <c r="S34" s="1"/>
  <c r="T34" s="1"/>
  <c r="Q56"/>
  <c r="S56" s="1"/>
  <c r="T56" s="1"/>
  <c r="Q41"/>
  <c r="S41" s="1"/>
  <c r="T41" s="1"/>
  <c r="Q25"/>
  <c r="S25" s="1"/>
  <c r="T25" s="1"/>
  <c r="Q91"/>
  <c r="S91" s="1"/>
  <c r="T91" s="1"/>
  <c r="Q29"/>
  <c r="S29" s="1"/>
  <c r="T29" s="1"/>
  <c r="Q93"/>
  <c r="S93" s="1"/>
  <c r="T93" s="1"/>
  <c r="Q18"/>
  <c r="S18" s="1"/>
  <c r="T18" s="1"/>
  <c r="Q60"/>
  <c r="S60" s="1"/>
  <c r="T60" s="1"/>
  <c r="N19"/>
  <c r="M38"/>
  <c r="P38"/>
  <c r="Q70" l="1"/>
  <c r="S70" s="1"/>
  <c r="Q35"/>
  <c r="S35" s="1"/>
  <c r="O19"/>
  <c r="N38"/>
  <c r="O38" s="1"/>
  <c r="Q19" l="1"/>
  <c r="S19" s="1"/>
  <c r="T19" s="1"/>
  <c r="Q38"/>
  <c r="S38" s="1"/>
  <c r="T38" s="1"/>
</calcChain>
</file>

<file path=xl/comments1.xml><?xml version="1.0" encoding="utf-8"?>
<comments xmlns="http://schemas.openxmlformats.org/spreadsheetml/2006/main">
  <authors>
    <author>bdeloge</author>
  </authors>
  <commentList>
    <comment ref="H1" authorId="0">
      <text>
        <r>
          <rPr>
            <b/>
            <sz val="8"/>
            <color indexed="81"/>
            <rFont val="Tahoma"/>
            <family val="2"/>
          </rPr>
          <t>M3/M2</t>
        </r>
      </text>
    </comment>
  </commentList>
</comments>
</file>

<file path=xl/sharedStrings.xml><?xml version="1.0" encoding="utf-8"?>
<sst xmlns="http://schemas.openxmlformats.org/spreadsheetml/2006/main" count="1572" uniqueCount="980">
  <si>
    <t>PCB</t>
  </si>
  <si>
    <t>Hauteur (cm)</t>
  </si>
  <si>
    <t>Longueur (cm)</t>
  </si>
  <si>
    <t>Largeur (cm)</t>
  </si>
  <si>
    <t>100</t>
  </si>
  <si>
    <t>107</t>
  </si>
  <si>
    <t>133</t>
  </si>
  <si>
    <t>140</t>
  </si>
  <si>
    <t>152</t>
  </si>
  <si>
    <t>Quantite</t>
  </si>
  <si>
    <t>Support</t>
  </si>
  <si>
    <t>Metre lineaire</t>
  </si>
  <si>
    <t>Hauteur PLT</t>
  </si>
  <si>
    <t>Nbr de palettes</t>
  </si>
  <si>
    <t>107 x 120</t>
  </si>
  <si>
    <t>120 x 120</t>
  </si>
  <si>
    <t>106 x 120</t>
  </si>
  <si>
    <t>100 x 120</t>
  </si>
  <si>
    <t>Quantite/ palette</t>
  </si>
  <si>
    <t>Nbr de produits/ palette</t>
  </si>
  <si>
    <t>100 x 126</t>
  </si>
  <si>
    <t>114 x 120</t>
  </si>
  <si>
    <t>115 x 133</t>
  </si>
  <si>
    <t>80 x 124</t>
  </si>
  <si>
    <t>Model</t>
  </si>
  <si>
    <t>Hauteur colis (cm)</t>
  </si>
  <si>
    <t>Largeur colis (cm)</t>
  </si>
  <si>
    <t>Profondeur colis (cm)</t>
  </si>
  <si>
    <t>Poids (Kgs)</t>
  </si>
  <si>
    <t>Pallet Efficiency</t>
  </si>
  <si>
    <t>Nb Colis /couche</t>
  </si>
  <si>
    <t xml:space="preserve">Nb couches </t>
  </si>
  <si>
    <t>PICTO MAX GERBAGE</t>
  </si>
  <si>
    <t>Hauteur pal ( cm )</t>
  </si>
  <si>
    <t>Colis / Palette</t>
  </si>
  <si>
    <t>12,5</t>
  </si>
  <si>
    <t>17?5</t>
  </si>
  <si>
    <t>18.5</t>
  </si>
  <si>
    <t>58.5</t>
  </si>
  <si>
    <t>14.5</t>
  </si>
  <si>
    <t>9.5</t>
  </si>
  <si>
    <t>VRAC</t>
  </si>
  <si>
    <t>Pas de picto</t>
  </si>
  <si>
    <t>100 x 110</t>
  </si>
  <si>
    <t>115 x 120</t>
  </si>
  <si>
    <t>90 x 115</t>
  </si>
  <si>
    <t>100 x 130</t>
  </si>
  <si>
    <t>100 x 155</t>
  </si>
  <si>
    <t>110 x 130</t>
  </si>
  <si>
    <t>110 x 120</t>
  </si>
  <si>
    <t>110 x 160</t>
  </si>
  <si>
    <t>110 x 143</t>
  </si>
  <si>
    <t>80 x 120</t>
  </si>
  <si>
    <t>80 x 127</t>
  </si>
  <si>
    <t>80 x 130</t>
  </si>
  <si>
    <t>100 x 123</t>
  </si>
  <si>
    <t>106 x 122</t>
  </si>
  <si>
    <t>1</t>
  </si>
  <si>
    <t>60</t>
  </si>
  <si>
    <t>40,5</t>
  </si>
  <si>
    <t>7</t>
  </si>
  <si>
    <t>55</t>
  </si>
  <si>
    <t>15</t>
  </si>
  <si>
    <t>42,5</t>
  </si>
  <si>
    <t>37</t>
  </si>
  <si>
    <t>4</t>
  </si>
  <si>
    <t>66</t>
  </si>
  <si>
    <t>11</t>
  </si>
  <si>
    <t>33</t>
  </si>
  <si>
    <t>50</t>
  </si>
  <si>
    <t>2,5</t>
  </si>
  <si>
    <t>35</t>
  </si>
  <si>
    <t>54</t>
  </si>
  <si>
    <t>3</t>
  </si>
  <si>
    <t>75</t>
  </si>
  <si>
    <t>50,5</t>
  </si>
  <si>
    <t>36</t>
  </si>
  <si>
    <t>126</t>
  </si>
  <si>
    <t>18,5</t>
  </si>
  <si>
    <t>160</t>
  </si>
  <si>
    <t>80</t>
  </si>
  <si>
    <t>17</t>
  </si>
  <si>
    <t>13</t>
  </si>
  <si>
    <t>34</t>
  </si>
  <si>
    <t>3,65</t>
  </si>
  <si>
    <t>31</t>
  </si>
  <si>
    <t>67</t>
  </si>
  <si>
    <t>64</t>
  </si>
  <si>
    <t>210</t>
  </si>
  <si>
    <t>65</t>
  </si>
  <si>
    <t>74</t>
  </si>
  <si>
    <t>104</t>
  </si>
  <si>
    <t>16,5</t>
  </si>
  <si>
    <t>43</t>
  </si>
  <si>
    <t>69</t>
  </si>
  <si>
    <t>76</t>
  </si>
  <si>
    <t>16</t>
  </si>
  <si>
    <t>29</t>
  </si>
  <si>
    <t>64,5</t>
  </si>
  <si>
    <t>136</t>
  </si>
  <si>
    <t>97</t>
  </si>
  <si>
    <t>82,5</t>
  </si>
  <si>
    <t>45</t>
  </si>
  <si>
    <t>114,5</t>
  </si>
  <si>
    <t>44,5</t>
  </si>
  <si>
    <t>92</t>
  </si>
  <si>
    <t>63</t>
  </si>
  <si>
    <t>27,5</t>
  </si>
  <si>
    <t>77</t>
  </si>
  <si>
    <t>30</t>
  </si>
  <si>
    <t>104,5</t>
  </si>
  <si>
    <t>28</t>
  </si>
  <si>
    <t>78,5</t>
  </si>
  <si>
    <t>173</t>
  </si>
  <si>
    <t>78</t>
  </si>
  <si>
    <t>27</t>
  </si>
  <si>
    <t>95</t>
  </si>
  <si>
    <t>55,5</t>
  </si>
  <si>
    <t>56,5</t>
  </si>
  <si>
    <t>14,5</t>
  </si>
  <si>
    <t>20,5</t>
  </si>
  <si>
    <t>18</t>
  </si>
  <si>
    <t>34,5</t>
  </si>
  <si>
    <t>59</t>
  </si>
  <si>
    <t>71</t>
  </si>
  <si>
    <t>102</t>
  </si>
  <si>
    <t>44</t>
  </si>
  <si>
    <t>53</t>
  </si>
  <si>
    <t>115 x 130</t>
  </si>
  <si>
    <t>100 x 200</t>
  </si>
  <si>
    <t>100 x 135</t>
  </si>
  <si>
    <t>105 x 105</t>
  </si>
  <si>
    <t>110 x 140</t>
  </si>
  <si>
    <t>110 x 170</t>
  </si>
  <si>
    <t>110 x 110</t>
  </si>
  <si>
    <t>110 x 124</t>
  </si>
  <si>
    <t>110 x 133</t>
  </si>
  <si>
    <t>110 x 135</t>
  </si>
  <si>
    <t>110 x 168</t>
  </si>
  <si>
    <t>110 x 138</t>
  </si>
  <si>
    <t>110 x 156</t>
  </si>
  <si>
    <t>113 x 145</t>
  </si>
  <si>
    <t>114 x 118</t>
  </si>
  <si>
    <t>114 x 156</t>
  </si>
  <si>
    <t>115 x 132</t>
  </si>
  <si>
    <t>116 x 136</t>
  </si>
  <si>
    <t>118 x 140</t>
  </si>
  <si>
    <t>120 x 133</t>
  </si>
  <si>
    <t>120 x 140</t>
  </si>
  <si>
    <t>200 x 1200</t>
  </si>
  <si>
    <t>34 x 134</t>
  </si>
  <si>
    <t>76 x 136</t>
  </si>
  <si>
    <t>90 x 146</t>
  </si>
  <si>
    <t>120 x 160</t>
  </si>
  <si>
    <t>105 x 125</t>
  </si>
  <si>
    <t>100 x 180</t>
  </si>
  <si>
    <t>100 x 140</t>
  </si>
  <si>
    <t xml:space="preserve"> </t>
  </si>
  <si>
    <t>65.5</t>
  </si>
  <si>
    <t>43.5</t>
  </si>
  <si>
    <t>Volume m3 UC</t>
  </si>
  <si>
    <t>83,5 x 106</t>
  </si>
  <si>
    <t>100 x 170</t>
  </si>
  <si>
    <t>121 x 121</t>
  </si>
  <si>
    <t>134 x 206</t>
  </si>
  <si>
    <t>86 x 120</t>
  </si>
  <si>
    <t>106 x 116</t>
  </si>
  <si>
    <t>116 x 150</t>
  </si>
  <si>
    <t>85 x 120</t>
  </si>
  <si>
    <t>90 x 120</t>
  </si>
  <si>
    <t>80 x 150</t>
  </si>
  <si>
    <t>60 x 120</t>
  </si>
  <si>
    <t>115 x 136</t>
  </si>
  <si>
    <t>112 x 145</t>
  </si>
  <si>
    <t>114 x 133</t>
  </si>
  <si>
    <t>90 x 110</t>
  </si>
  <si>
    <t>103 x 121</t>
  </si>
  <si>
    <t>121 x 150</t>
  </si>
  <si>
    <t>102 x 120</t>
  </si>
  <si>
    <t>105 x 120</t>
  </si>
  <si>
    <t>110 x 155</t>
  </si>
  <si>
    <t>80 x 135</t>
  </si>
  <si>
    <t>84 x 120</t>
  </si>
  <si>
    <t>103 x 136</t>
  </si>
  <si>
    <t>84 x 133</t>
  </si>
  <si>
    <t>80 x 140</t>
  </si>
  <si>
    <t>113 x 170</t>
  </si>
  <si>
    <t>69 x 180</t>
  </si>
  <si>
    <t>115 x 170</t>
  </si>
  <si>
    <t>120 x 135</t>
  </si>
  <si>
    <t>110 x 111</t>
  </si>
  <si>
    <t>100 x 115</t>
  </si>
  <si>
    <t>97 x 111</t>
  </si>
  <si>
    <t>106 x 123</t>
  </si>
  <si>
    <t>116 x 122</t>
  </si>
  <si>
    <t>102 x 135</t>
  </si>
  <si>
    <t>112 x 123</t>
  </si>
  <si>
    <t>103 x 110</t>
  </si>
  <si>
    <t>110 x 158</t>
  </si>
  <si>
    <t>110 x 150</t>
  </si>
  <si>
    <t>80 x 145</t>
  </si>
  <si>
    <t>120 x 130</t>
  </si>
  <si>
    <t>100 x 112</t>
  </si>
  <si>
    <t>83 x 120</t>
  </si>
  <si>
    <t>48 x 246</t>
  </si>
  <si>
    <t>33 x 214</t>
  </si>
  <si>
    <t>120 x 184</t>
  </si>
  <si>
    <t>46 x 115</t>
  </si>
  <si>
    <t>46 x 114</t>
  </si>
  <si>
    <t>120 x 125</t>
  </si>
  <si>
    <t>108 x 135</t>
  </si>
  <si>
    <t>80 x 125</t>
  </si>
  <si>
    <t>95 x 120</t>
  </si>
  <si>
    <t>85 x 140</t>
  </si>
  <si>
    <t>110 x 145</t>
  </si>
  <si>
    <t>23 x 230</t>
  </si>
  <si>
    <t>103 x 140</t>
  </si>
  <si>
    <t>110 x 144</t>
  </si>
  <si>
    <t>109 x 133</t>
  </si>
  <si>
    <t>84 x 110</t>
  </si>
  <si>
    <t>90 x 105</t>
  </si>
  <si>
    <t>80 x 123</t>
  </si>
  <si>
    <t>108 x 128</t>
  </si>
  <si>
    <t>112 x 120</t>
  </si>
  <si>
    <t>102 x 136</t>
  </si>
  <si>
    <t>112 x 144</t>
  </si>
  <si>
    <t>112 x 168</t>
  </si>
  <si>
    <t>100 x 168</t>
  </si>
  <si>
    <t>97 x 133</t>
  </si>
  <si>
    <t>110 x 149</t>
  </si>
  <si>
    <t>120 x 148</t>
  </si>
  <si>
    <t>LARGEUR</t>
  </si>
  <si>
    <t>LONGUEUR</t>
  </si>
  <si>
    <t>PLT</t>
  </si>
  <si>
    <t>CAT</t>
  </si>
  <si>
    <t>REST_LAR</t>
  </si>
  <si>
    <t>SURF_LAR</t>
  </si>
  <si>
    <t>DISP_LON</t>
  </si>
  <si>
    <t>REST_LON</t>
  </si>
  <si>
    <t>SURF_LON</t>
  </si>
  <si>
    <t>Nb_ligne
_Larg</t>
  </si>
  <si>
    <t>reste
_Long</t>
  </si>
  <si>
    <t>MPL_
Larg</t>
  </si>
  <si>
    <t>MPL_
Long</t>
  </si>
  <si>
    <t>Choix_1</t>
  </si>
  <si>
    <t>A</t>
  </si>
  <si>
    <t>B</t>
  </si>
  <si>
    <t>C</t>
  </si>
  <si>
    <t>D</t>
  </si>
  <si>
    <t>E</t>
  </si>
  <si>
    <t>Nb plt</t>
  </si>
  <si>
    <t>TEST qtte 
envoyé</t>
  </si>
  <si>
    <t>SOMME.SI.ENS('Calcul metre lineaire'!$T$17:$T$31;'Calcul metre lineaire'!$W$17:$W$31;C3)</t>
  </si>
  <si>
    <t>Sfc_pris
camion</t>
  </si>
  <si>
    <t>Poss_Plt</t>
  </si>
  <si>
    <t>Surf
_PLT</t>
  </si>
  <si>
    <t>DISP
_LAR</t>
  </si>
  <si>
    <t>Larg_PLT</t>
  </si>
  <si>
    <t>Long_Plt</t>
  </si>
  <si>
    <t>112 x 113</t>
  </si>
  <si>
    <t>106 x 118</t>
  </si>
  <si>
    <t>120 x 150</t>
  </si>
  <si>
    <t>29 x 150</t>
  </si>
  <si>
    <t>111 x 158</t>
  </si>
  <si>
    <t>40 x 176</t>
  </si>
  <si>
    <t>107*118</t>
  </si>
  <si>
    <t>46 x 138</t>
  </si>
  <si>
    <t>AA-01--AA-1</t>
  </si>
  <si>
    <t>AA-01--AA-2</t>
  </si>
  <si>
    <t>AA-01--AA-3</t>
  </si>
  <si>
    <t>AA-01--AA-4</t>
  </si>
  <si>
    <t>AA-01--AA-5</t>
  </si>
  <si>
    <t>AA-01--AA-6</t>
  </si>
  <si>
    <t>AA-01--AA-7</t>
  </si>
  <si>
    <t>AA-01--AA-8</t>
  </si>
  <si>
    <t>AA-01--AA-9</t>
  </si>
  <si>
    <t>AA-01--AA-10</t>
  </si>
  <si>
    <t>AA-01--AA-11</t>
  </si>
  <si>
    <t>AA-01--AA-12</t>
  </si>
  <si>
    <t>AA-01--AA-13</t>
  </si>
  <si>
    <t>AA-01--AA-14</t>
  </si>
  <si>
    <t>AA-01--AA-15</t>
  </si>
  <si>
    <t>AA-01--AA-16</t>
  </si>
  <si>
    <t>AA-01--AA-17</t>
  </si>
  <si>
    <t>AA-01--AA-18</t>
  </si>
  <si>
    <t>AA-01--AA-19</t>
  </si>
  <si>
    <t>AA-01--AA-20</t>
  </si>
  <si>
    <t>AA-01--AA-21</t>
  </si>
  <si>
    <t>AA-01--AA-22</t>
  </si>
  <si>
    <t>AA-01--AA-23</t>
  </si>
  <si>
    <t>AA-01--AA-24</t>
  </si>
  <si>
    <t>AA-01--AA-25</t>
  </si>
  <si>
    <t>AA-01--AA-26</t>
  </si>
  <si>
    <t>AA-01--AA-27</t>
  </si>
  <si>
    <t>AA-01--AA-28</t>
  </si>
  <si>
    <t>AA-01--AA-29</t>
  </si>
  <si>
    <t>AA-01--AA-30</t>
  </si>
  <si>
    <t>AA-01--AA-31</t>
  </si>
  <si>
    <t>AA-01--AA-32</t>
  </si>
  <si>
    <t>AA-01--AA-33</t>
  </si>
  <si>
    <t>AA-01--AA-34</t>
  </si>
  <si>
    <t>AA-01--AA-35</t>
  </si>
  <si>
    <t>AA-01--AA-36</t>
  </si>
  <si>
    <t>AA-01--AA-37</t>
  </si>
  <si>
    <t>AA-01--AA-38</t>
  </si>
  <si>
    <t>AA-01--AA-39</t>
  </si>
  <si>
    <t>AA-01--AA-40</t>
  </si>
  <si>
    <t>AA-01--AA-41</t>
  </si>
  <si>
    <t>AA-01--AA-42</t>
  </si>
  <si>
    <t>AA-01--AA-43</t>
  </si>
  <si>
    <t>AA-01--AA-44</t>
  </si>
  <si>
    <t>AA-01--AA-45</t>
  </si>
  <si>
    <t>AA-01--AA-46</t>
  </si>
  <si>
    <t>AA-01--AA-47</t>
  </si>
  <si>
    <t>AA-01--AA-48</t>
  </si>
  <si>
    <t>AA-01--AA-49</t>
  </si>
  <si>
    <t>AA-01--AA-50</t>
  </si>
  <si>
    <t>AA-01--AA-51</t>
  </si>
  <si>
    <t>AA-01--AA-52</t>
  </si>
  <si>
    <t>AA-01--AA-53</t>
  </si>
  <si>
    <t>AA-01--AA-54</t>
  </si>
  <si>
    <t>AA-01--AA-55</t>
  </si>
  <si>
    <t>AA-01--AA-56</t>
  </si>
  <si>
    <t>AA-01--AA-57</t>
  </si>
  <si>
    <t>AA-01--AA-58</t>
  </si>
  <si>
    <t>AA-01--AA-59</t>
  </si>
  <si>
    <t>AA-01--AA-60</t>
  </si>
  <si>
    <t>AA-01--AA-61</t>
  </si>
  <si>
    <t>AA-01--AA-62</t>
  </si>
  <si>
    <t>AA-01--AA-63</t>
  </si>
  <si>
    <t>AA-01--AA-64</t>
  </si>
  <si>
    <t>AA-01--AA-65</t>
  </si>
  <si>
    <t>AA-01--AA-66</t>
  </si>
  <si>
    <t>AA-01--AA-67</t>
  </si>
  <si>
    <t>AA-01--AA-68</t>
  </si>
  <si>
    <t>AA-01--AA-69</t>
  </si>
  <si>
    <t>AA-01--AA-70</t>
  </si>
  <si>
    <t>AA-01--AA-71</t>
  </si>
  <si>
    <t>AA-01--AA-72</t>
  </si>
  <si>
    <t>AA-01--AA-73</t>
  </si>
  <si>
    <t>AA-01--AA-74</t>
  </si>
  <si>
    <t>AA-01--AA-75</t>
  </si>
  <si>
    <t>AA-01--AA-76</t>
  </si>
  <si>
    <t>AA-01--AA-77</t>
  </si>
  <si>
    <t>AA-01--AA-78</t>
  </si>
  <si>
    <t>AA-01--AA-79</t>
  </si>
  <si>
    <t>AA-01--AA-80</t>
  </si>
  <si>
    <t>AA-01--AA-81</t>
  </si>
  <si>
    <t>AA-01--AA-82</t>
  </si>
  <si>
    <t>AA-01--AA-83</t>
  </si>
  <si>
    <t>AA-01--AA-84</t>
  </si>
  <si>
    <t>AA-01--AA-85</t>
  </si>
  <si>
    <t>AA-01--AA-86</t>
  </si>
  <si>
    <t>AA-01--AA-87</t>
  </si>
  <si>
    <t>AA-01--AA-88</t>
  </si>
  <si>
    <t>AA-01--AA-89</t>
  </si>
  <si>
    <t>AA-01--AA-90</t>
  </si>
  <si>
    <t>AA-01--AA-91</t>
  </si>
  <si>
    <t>AA-01--AA-92</t>
  </si>
  <si>
    <t>AA-01--AA-93</t>
  </si>
  <si>
    <t>AA-01--AA-94</t>
  </si>
  <si>
    <t>AA-01--AA-95</t>
  </si>
  <si>
    <t>AA-01--AA-96</t>
  </si>
  <si>
    <t>AA-01--AA-97</t>
  </si>
  <si>
    <t>AA-01--AA-98</t>
  </si>
  <si>
    <t>AA-01--AA-99</t>
  </si>
  <si>
    <t>AA-01--AA-100</t>
  </si>
  <si>
    <t>AA-01--AA-101</t>
  </si>
  <si>
    <t>AA-01--AA-102</t>
  </si>
  <si>
    <t>AA-01--AA-103</t>
  </si>
  <si>
    <t>AA-01--AA-104</t>
  </si>
  <si>
    <t>AA-01--AA-105</t>
  </si>
  <si>
    <t>AA-01--AA-106</t>
  </si>
  <si>
    <t>AA-01--AA-107</t>
  </si>
  <si>
    <t>AA-01--AA-108</t>
  </si>
  <si>
    <t>AA-01--AA-109</t>
  </si>
  <si>
    <t>AA-01--AA-110</t>
  </si>
  <si>
    <t>AA-01--AA-111</t>
  </si>
  <si>
    <t>AA-01--AA-112</t>
  </si>
  <si>
    <t>AA-01--AA-113</t>
  </si>
  <si>
    <t>AA-01--AA-114</t>
  </si>
  <si>
    <t>AA-01--AA-115</t>
  </si>
  <si>
    <t>AA-01--AA-116</t>
  </si>
  <si>
    <t>AA-01--AA-117</t>
  </si>
  <si>
    <t>AA-01--AA-118</t>
  </si>
  <si>
    <t>AA-01--AA-119</t>
  </si>
  <si>
    <t>AA-01--AA-120</t>
  </si>
  <si>
    <t>AA-01--AA-121</t>
  </si>
  <si>
    <t>AA-01--AA-122</t>
  </si>
  <si>
    <t>AA-01--AA-123</t>
  </si>
  <si>
    <t>AA-01--AA-124</t>
  </si>
  <si>
    <t>AA-01--AA-125</t>
  </si>
  <si>
    <t>AA-01--AA-126</t>
  </si>
  <si>
    <t>AA-01--AA-127</t>
  </si>
  <si>
    <t>AA-01--AA-128</t>
  </si>
  <si>
    <t>AA-01--AA-129</t>
  </si>
  <si>
    <t>AA-01--AA-130</t>
  </si>
  <si>
    <t>AA-01--AA-131</t>
  </si>
  <si>
    <t>AA-01--AA-132</t>
  </si>
  <si>
    <t>AA-01--AA-133</t>
  </si>
  <si>
    <t>AA-01--AA-134</t>
  </si>
  <si>
    <t>AA-01--AA-135</t>
  </si>
  <si>
    <t>AA-01--AA-136</t>
  </si>
  <si>
    <t>AA-01--AA-137</t>
  </si>
  <si>
    <t>AA-01--AA-138</t>
  </si>
  <si>
    <t>AA-01--AA-139</t>
  </si>
  <si>
    <t>AA-01--AA-140</t>
  </si>
  <si>
    <t>AA-01--AA-141</t>
  </si>
  <si>
    <t>AA-01--AA-142</t>
  </si>
  <si>
    <t>AA-01--AA-143</t>
  </si>
  <si>
    <t>AA-01--AA-144</t>
  </si>
  <si>
    <t>AA-01--AA-145</t>
  </si>
  <si>
    <t>AA-01--AA-146</t>
  </si>
  <si>
    <t>AA-01--AA-147</t>
  </si>
  <si>
    <t>AA-01--AA-148</t>
  </si>
  <si>
    <t>AA-01--AA-149</t>
  </si>
  <si>
    <t>AA-01--AA-150</t>
  </si>
  <si>
    <t>AA-01--AA-151</t>
  </si>
  <si>
    <t>AA-01--AA-152</t>
  </si>
  <si>
    <t>AA-01--AA-153</t>
  </si>
  <si>
    <t>AA-01--AA-154</t>
  </si>
  <si>
    <t>AA-01--AA-155</t>
  </si>
  <si>
    <t>AA-01--AA-156</t>
  </si>
  <si>
    <t>AA-01--AA-157</t>
  </si>
  <si>
    <t>AA-01--AA-158</t>
  </si>
  <si>
    <t>AA-01--AA-159</t>
  </si>
  <si>
    <t>AA-01--AA-160</t>
  </si>
  <si>
    <t>AA-01--AA-161</t>
  </si>
  <si>
    <t>AA-01--AA-162</t>
  </si>
  <si>
    <t>AA-01--AA-163</t>
  </si>
  <si>
    <t>AA-01--AA-164</t>
  </si>
  <si>
    <t>AA-01--AA-165</t>
  </si>
  <si>
    <t>AA-01--AA-166</t>
  </si>
  <si>
    <t>AA-01--AA-167</t>
  </si>
  <si>
    <t>BB-02-AB0-1</t>
  </si>
  <si>
    <t>BB-02-AB0-2</t>
  </si>
  <si>
    <t>BB-02-AB0-3</t>
  </si>
  <si>
    <t>BB-02-AB0-4</t>
  </si>
  <si>
    <t>BB-02-AB0-5</t>
  </si>
  <si>
    <t>BB-02-AB0-6</t>
  </si>
  <si>
    <t>BB-02-AB0-7</t>
  </si>
  <si>
    <t>BB-02-AB0-8</t>
  </si>
  <si>
    <t>BB-02-AB0-9</t>
  </si>
  <si>
    <t>BB-02-AB0-10</t>
  </si>
  <si>
    <t>BB-02-AB0-11</t>
  </si>
  <si>
    <t>BB-02-AB0-12</t>
  </si>
  <si>
    <t>BB-02-AB0-13</t>
  </si>
  <si>
    <t>BB-02-AB0-14</t>
  </si>
  <si>
    <t>BB-02-AB0-15</t>
  </si>
  <si>
    <t>BB-02-AB0-16</t>
  </si>
  <si>
    <t>BB-02-AB0-17</t>
  </si>
  <si>
    <t>BB-02-AB0-18</t>
  </si>
  <si>
    <t>BB-02-AB0-19</t>
  </si>
  <si>
    <t>BB-02-AB0-20</t>
  </si>
  <si>
    <t>BB-02-AB0-21</t>
  </si>
  <si>
    <t>BB-02-AB0-22</t>
  </si>
  <si>
    <t>BB-02-AB0-23</t>
  </si>
  <si>
    <t>BB-02-AB0-24</t>
  </si>
  <si>
    <t>BB-02-AB0-25</t>
  </si>
  <si>
    <t>BB-02-AB0-26</t>
  </si>
  <si>
    <t>BB-02-AB0-27</t>
  </si>
  <si>
    <t>BB-02-AB0-28</t>
  </si>
  <si>
    <t>BB-02-AB0-29</t>
  </si>
  <si>
    <t>BB-02-AB0-30</t>
  </si>
  <si>
    <t>BB-02-AB0-31</t>
  </si>
  <si>
    <t>BB-02-AB0-32</t>
  </si>
  <si>
    <t>BB-02-AB0-33</t>
  </si>
  <si>
    <t>BB-02-AB0-34</t>
  </si>
  <si>
    <t>BB-02-AB0-35</t>
  </si>
  <si>
    <t>BB-02-AB0-36</t>
  </si>
  <si>
    <t>BB-02-AB0-37</t>
  </si>
  <si>
    <t>BB-02-AB0-38</t>
  </si>
  <si>
    <t>BB-02-AB0-39</t>
  </si>
  <si>
    <t>BB-02-AB0-40</t>
  </si>
  <si>
    <t>BB-02-AB0-41</t>
  </si>
  <si>
    <t>BB-02-AB0-42</t>
  </si>
  <si>
    <t>BB-02-AB0-43</t>
  </si>
  <si>
    <t>BB-02-AB0-44</t>
  </si>
  <si>
    <t>BB-02-AB0-45</t>
  </si>
  <si>
    <t>BB-02-AB0-46</t>
  </si>
  <si>
    <t>BB-02-AB0-47</t>
  </si>
  <si>
    <t>BB-02-AB0-48</t>
  </si>
  <si>
    <t>BB-02-AB0-49</t>
  </si>
  <si>
    <t>BB-02-AB0-50</t>
  </si>
  <si>
    <t>BB-02-AB0-51</t>
  </si>
  <si>
    <t>BB-02-AB0-52</t>
  </si>
  <si>
    <t>BB-02-AB0-53</t>
  </si>
  <si>
    <t>BB-02-AB0-54</t>
  </si>
  <si>
    <t>BB-02-AB0-55</t>
  </si>
  <si>
    <t>BB-02-AB0-56</t>
  </si>
  <si>
    <t>BB-02-AB0-57</t>
  </si>
  <si>
    <t>BB-02-AB0-58</t>
  </si>
  <si>
    <t>BB-02-AB0-59</t>
  </si>
  <si>
    <t>BB-02-AB0-60</t>
  </si>
  <si>
    <t>BB-02-AB0-61</t>
  </si>
  <si>
    <t>BB-02-AB0-62</t>
  </si>
  <si>
    <t>BB-02-AB0-63</t>
  </si>
  <si>
    <t>BB-02-AB0-64</t>
  </si>
  <si>
    <t>BB-02-AB0-65</t>
  </si>
  <si>
    <t>BB-02-AB0-66</t>
  </si>
  <si>
    <t>CC-03-CD-1</t>
  </si>
  <si>
    <t>CC-03-CD-2</t>
  </si>
  <si>
    <t>CC-03-CD-3</t>
  </si>
  <si>
    <t>CC-03-CD-4</t>
  </si>
  <si>
    <t>CC-03-CD-5</t>
  </si>
  <si>
    <t>CC-03-CD-6</t>
  </si>
  <si>
    <t>CC-03-CD-7</t>
  </si>
  <si>
    <t>CC-03-CD-8</t>
  </si>
  <si>
    <t>CC-03-CD-9</t>
  </si>
  <si>
    <t>CC-03-CD-10</t>
  </si>
  <si>
    <t>CC-03-CD-11</t>
  </si>
  <si>
    <t>CC-03-CD-12</t>
  </si>
  <si>
    <t>CC-03-CD-13</t>
  </si>
  <si>
    <t>CC-03-CD-14</t>
  </si>
  <si>
    <t>CC-03-CD-15</t>
  </si>
  <si>
    <t>CC-03-CD-16</t>
  </si>
  <si>
    <t>CC-03-CD-17</t>
  </si>
  <si>
    <t>CC-03-CD-18</t>
  </si>
  <si>
    <t>CC-03-CD-19</t>
  </si>
  <si>
    <t>CC-03-CD-20</t>
  </si>
  <si>
    <t>CC-03-CD-21</t>
  </si>
  <si>
    <t>CC-03-CD-22</t>
  </si>
  <si>
    <t>CC-03-CD-23</t>
  </si>
  <si>
    <t>CC-03-CD-24</t>
  </si>
  <si>
    <t>CC-03-CD-25</t>
  </si>
  <si>
    <t>CC-03-CD-26</t>
  </si>
  <si>
    <t>CC-03-CD-27</t>
  </si>
  <si>
    <t>CC-03-CD-28</t>
  </si>
  <si>
    <t>CC-03-CD-29</t>
  </si>
  <si>
    <t>CC-03-CD-30</t>
  </si>
  <si>
    <t>CC-03-CD-31</t>
  </si>
  <si>
    <t>CC-03-CD-32</t>
  </si>
  <si>
    <t>CC-03-CD-33</t>
  </si>
  <si>
    <t>CC-03-CD-34</t>
  </si>
  <si>
    <t>CC-03-CD-35</t>
  </si>
  <si>
    <t>CC-03-CD-36</t>
  </si>
  <si>
    <t>CC-03-CD-37</t>
  </si>
  <si>
    <t>CC-03-CD-38</t>
  </si>
  <si>
    <t>CC-03-CD-39</t>
  </si>
  <si>
    <t>CC-03-CD-40</t>
  </si>
  <si>
    <t>CC-03-CD-41</t>
  </si>
  <si>
    <t>CC-03-CD-42</t>
  </si>
  <si>
    <t>CC-03-CD-43</t>
  </si>
  <si>
    <t>CC-03-CD-44</t>
  </si>
  <si>
    <t>CC-03-CD-45</t>
  </si>
  <si>
    <t>CC-03-CD-46</t>
  </si>
  <si>
    <t>CC-03-CD-47</t>
  </si>
  <si>
    <t>CC-03-CD-48</t>
  </si>
  <si>
    <t>CC-03-CD-49</t>
  </si>
  <si>
    <t>CC-03-CD-50</t>
  </si>
  <si>
    <t>CC-03-CD-51</t>
  </si>
  <si>
    <t>CC-03-CD-52</t>
  </si>
  <si>
    <t>CC-03-CD-53</t>
  </si>
  <si>
    <t>CC-03-CD-54</t>
  </si>
  <si>
    <t>CC-03-CD-55</t>
  </si>
  <si>
    <t>CC-03-CD-56</t>
  </si>
  <si>
    <t>CC-03-CD-57</t>
  </si>
  <si>
    <t>CC-03-CD-58</t>
  </si>
  <si>
    <t>CC-03-CD-59</t>
  </si>
  <si>
    <t>CC-03-CD-60</t>
  </si>
  <si>
    <t>CC-03-CD-61</t>
  </si>
  <si>
    <t>CC-03-CD-62</t>
  </si>
  <si>
    <t>CC-03-CD-63</t>
  </si>
  <si>
    <t>CC-03-CD-64</t>
  </si>
  <si>
    <t>CC-03-CD-65</t>
  </si>
  <si>
    <t>CC-03-CD-66</t>
  </si>
  <si>
    <t>CC-03-CD-67</t>
  </si>
  <si>
    <t>CC-03-CD-68</t>
  </si>
  <si>
    <t>CC-03-CD-69</t>
  </si>
  <si>
    <t>CC-03-CD-70</t>
  </si>
  <si>
    <t>CC-03-CD-71</t>
  </si>
  <si>
    <t>CC-03-CD-72</t>
  </si>
  <si>
    <t>CC-03-CD-73</t>
  </si>
  <si>
    <t>CC-03-CD-74</t>
  </si>
  <si>
    <t>CC-03-CD-75</t>
  </si>
  <si>
    <t>CC-03-CD-76</t>
  </si>
  <si>
    <t>CC-03-CD-77</t>
  </si>
  <si>
    <t>CC-03-CD-78</t>
  </si>
  <si>
    <t>CC-03-CD-79</t>
  </si>
  <si>
    <t>CC-03-CD-80</t>
  </si>
  <si>
    <t>CC-03-CD-81</t>
  </si>
  <si>
    <t>CC-03-CD-82</t>
  </si>
  <si>
    <t>CC-03-CD-83</t>
  </si>
  <si>
    <t>CC-03-CD-84</t>
  </si>
  <si>
    <t>CC-03-CD-85</t>
  </si>
  <si>
    <t>CC-03-CD-86</t>
  </si>
  <si>
    <t>CC-03-CD-87</t>
  </si>
  <si>
    <t>CC-03-CD-88</t>
  </si>
  <si>
    <t>CC-03-CD-89</t>
  </si>
  <si>
    <t>CC-03-CD-90</t>
  </si>
  <si>
    <t>CC-03-CD-91</t>
  </si>
  <si>
    <t>CC-03-CD-92</t>
  </si>
  <si>
    <t>CC-03-CD-93</t>
  </si>
  <si>
    <t>CC-03-CD-94</t>
  </si>
  <si>
    <t>CC-03-CD-95</t>
  </si>
  <si>
    <t>CC-03-CD-96</t>
  </si>
  <si>
    <t>CC-03-CD-97</t>
  </si>
  <si>
    <t>CC-03-CD-98</t>
  </si>
  <si>
    <t>CC-03-CD-99</t>
  </si>
  <si>
    <t>CC-03-CD-100</t>
  </si>
  <si>
    <t>CC-03-CD-101</t>
  </si>
  <si>
    <t>CC-03-CD-102</t>
  </si>
  <si>
    <t>CC-03-CD-103</t>
  </si>
  <si>
    <t>CC-03-CD-104</t>
  </si>
  <si>
    <t>CC-03-CD-105</t>
  </si>
  <si>
    <t>CC-03-CD-106</t>
  </si>
  <si>
    <t>CC-03-CD-107</t>
  </si>
  <si>
    <t>CC-03-CD-108</t>
  </si>
  <si>
    <t>CC-03-CD-109</t>
  </si>
  <si>
    <t>CC-03-CD-110</t>
  </si>
  <si>
    <t>CC-03-CD-111</t>
  </si>
  <si>
    <t>CC-03-CD-112</t>
  </si>
  <si>
    <t>CC-03-CD-113</t>
  </si>
  <si>
    <t>CC-03-CD-114</t>
  </si>
  <si>
    <t>CC-03-CD-115</t>
  </si>
  <si>
    <t>CC-03-CD-116</t>
  </si>
  <si>
    <t>CC-03-CD-117</t>
  </si>
  <si>
    <t>CC-03-CD-118</t>
  </si>
  <si>
    <t>CC-03-CD-119</t>
  </si>
  <si>
    <t>CC-03-CD-120</t>
  </si>
  <si>
    <t>CC-03-CD-121</t>
  </si>
  <si>
    <t>CC-03-CD-122</t>
  </si>
  <si>
    <t>CC-03-CD-123</t>
  </si>
  <si>
    <t>CC-03-CD-124</t>
  </si>
  <si>
    <t>CC-03-CD-125</t>
  </si>
  <si>
    <t>CC-03-CD-126</t>
  </si>
  <si>
    <t>CC-03-CD-127</t>
  </si>
  <si>
    <t>CC-03-CD-128</t>
  </si>
  <si>
    <t>CC-03-CD-129</t>
  </si>
  <si>
    <t>CC-03-CD-130</t>
  </si>
  <si>
    <t>CC-03-CD-131</t>
  </si>
  <si>
    <t>CC-03-CD-132</t>
  </si>
  <si>
    <t>CC-03-CD-133</t>
  </si>
  <si>
    <t>CC-03-CD-134</t>
  </si>
  <si>
    <t>CC-03-CD-135</t>
  </si>
  <si>
    <t>CC-03-CD-136</t>
  </si>
  <si>
    <t>CC-03-CD-137</t>
  </si>
  <si>
    <t>CC-03-CD-138</t>
  </si>
  <si>
    <t>CC-03-CD-139</t>
  </si>
  <si>
    <t>CC-03-CD-140</t>
  </si>
  <si>
    <t>CC-03-CD-141</t>
  </si>
  <si>
    <t>CC-03-CD-142</t>
  </si>
  <si>
    <t>CC-03-CD-143</t>
  </si>
  <si>
    <t>CC-03-CD-144</t>
  </si>
  <si>
    <t>CC-03-CD-145</t>
  </si>
  <si>
    <t>CC-03-CD-146</t>
  </si>
  <si>
    <t>CC-03-CD-147</t>
  </si>
  <si>
    <t>CC-03-CD-148</t>
  </si>
  <si>
    <t>CC-03-CD-149</t>
  </si>
  <si>
    <t>CC-03-CD-150</t>
  </si>
  <si>
    <t>CC-03-CD-151</t>
  </si>
  <si>
    <t>CC-03-CD-152</t>
  </si>
  <si>
    <t>CC-03-CD-153</t>
  </si>
  <si>
    <t>CC-03-CD-154</t>
  </si>
  <si>
    <t>CC-03-CD-155</t>
  </si>
  <si>
    <t>CC-03-CD-156</t>
  </si>
  <si>
    <t>CC-03-CD-157</t>
  </si>
  <si>
    <t>CC-03-CD-158</t>
  </si>
  <si>
    <t>CC-03-CD-159</t>
  </si>
  <si>
    <t>CC-03-CD-160</t>
  </si>
  <si>
    <t>CC-03-CD-161</t>
  </si>
  <si>
    <t>CC-03-CD-162</t>
  </si>
  <si>
    <t>CC-03-CD-163</t>
  </si>
  <si>
    <t>CC-03-CD-164</t>
  </si>
  <si>
    <t>CC-03-CD-165</t>
  </si>
  <si>
    <t>CC-03-CD-166</t>
  </si>
  <si>
    <t>CC-03-CD-167</t>
  </si>
  <si>
    <t>CC-03-CD-168</t>
  </si>
  <si>
    <t>CC-03-CD-169</t>
  </si>
  <si>
    <t>CC-03-CD-170</t>
  </si>
  <si>
    <t>CC-03-CD-171</t>
  </si>
  <si>
    <t>CC-03-CD-172</t>
  </si>
  <si>
    <t>CC-03-CD-173</t>
  </si>
  <si>
    <t>CC-03-CD-174</t>
  </si>
  <si>
    <t>CC-03-CD-175</t>
  </si>
  <si>
    <t>CC-03-CD-176</t>
  </si>
  <si>
    <t>CC-03-CD-177</t>
  </si>
  <si>
    <t>CC-03-CD-178</t>
  </si>
  <si>
    <t>CC-03-CD-179</t>
  </si>
  <si>
    <t>CC-03-CD-180</t>
  </si>
  <si>
    <t>CC-03-CD-181</t>
  </si>
  <si>
    <t>CC-03-CD-182</t>
  </si>
  <si>
    <t>CC-03-CD-183</t>
  </si>
  <si>
    <t>CC-03-CD-184</t>
  </si>
  <si>
    <t>CC-03-CD-185</t>
  </si>
  <si>
    <t>CC-03-CD-186</t>
  </si>
  <si>
    <t>CC-03-CD-187</t>
  </si>
  <si>
    <t>CC-03-CD-188</t>
  </si>
  <si>
    <t>CC-03-CD-189</t>
  </si>
  <si>
    <t>CC-03-CD-190</t>
  </si>
  <si>
    <t>CC-03-CD-191</t>
  </si>
  <si>
    <t>CC-03-CD-192</t>
  </si>
  <si>
    <t>CC-03-CD-193</t>
  </si>
  <si>
    <t>CC-03-CD-194</t>
  </si>
  <si>
    <t>CC-03-CD-195</t>
  </si>
  <si>
    <t>CC-03-CD-196</t>
  </si>
  <si>
    <t>CC-03-CD-197</t>
  </si>
  <si>
    <t>CC-03-CD-198</t>
  </si>
  <si>
    <t>CC-03-CD-199</t>
  </si>
  <si>
    <t>CC-03-CD-200</t>
  </si>
  <si>
    <t>CC-03-CD-201</t>
  </si>
  <si>
    <t>CC-03-CD-202</t>
  </si>
  <si>
    <t>CC-03-CD-203</t>
  </si>
  <si>
    <t>CC-03-CD-204</t>
  </si>
  <si>
    <t>CC-03-CD-205</t>
  </si>
  <si>
    <t>CC-03-CD-206</t>
  </si>
  <si>
    <t>CC-03-CD-207</t>
  </si>
  <si>
    <t>CC-03-CD-208</t>
  </si>
  <si>
    <t>CC-03-CD-209</t>
  </si>
  <si>
    <t>CC-03-CD-210</t>
  </si>
  <si>
    <t>CC-03-CD-211</t>
  </si>
  <si>
    <t>CC-03-CD-212</t>
  </si>
  <si>
    <t>CC-03-CD-213</t>
  </si>
  <si>
    <t>CC-03-CD-214</t>
  </si>
  <si>
    <t>CC-03-CD-215</t>
  </si>
  <si>
    <t>CC-03-CD-216</t>
  </si>
  <si>
    <t>CC-03-CD-217</t>
  </si>
  <si>
    <t>CC-03-CD-218</t>
  </si>
  <si>
    <t>CC-03-CD-219</t>
  </si>
  <si>
    <t>CC-03-CD-220</t>
  </si>
  <si>
    <t>CC-03-CD-221</t>
  </si>
  <si>
    <t>CC-03-CD-222</t>
  </si>
  <si>
    <t>CC-03-CD-223</t>
  </si>
  <si>
    <t>CC-03-CD-224</t>
  </si>
  <si>
    <t>CC-03-CD-225</t>
  </si>
  <si>
    <t>CC-03-CD-226</t>
  </si>
  <si>
    <t>CC-03-CD-227</t>
  </si>
  <si>
    <t>CC-03-CD-228</t>
  </si>
  <si>
    <t>CC-03-CD-229</t>
  </si>
  <si>
    <t>CC-03-CD-230</t>
  </si>
  <si>
    <t>CC-03-CD-231</t>
  </si>
  <si>
    <t>CC-03-CD-232</t>
  </si>
  <si>
    <t>CC-03-CD-233</t>
  </si>
  <si>
    <t>CC-03-CD-234</t>
  </si>
  <si>
    <t>CC-03-CD-235</t>
  </si>
  <si>
    <t>CC-03-CD-236</t>
  </si>
  <si>
    <t>CC-03-CD-237</t>
  </si>
  <si>
    <t>CC-03-CD-238</t>
  </si>
  <si>
    <t>CC-03-CD-239</t>
  </si>
  <si>
    <t>CC-03-CD-240</t>
  </si>
  <si>
    <t>CC-03-CD-241</t>
  </si>
  <si>
    <t>CC-03-CD-242</t>
  </si>
  <si>
    <t>CC-03-CD-243</t>
  </si>
  <si>
    <t>CC-03-CD-244</t>
  </si>
  <si>
    <t>CC-03-CD-245</t>
  </si>
  <si>
    <t>CC-03-CD-246</t>
  </si>
  <si>
    <t>CC-03-CD-247</t>
  </si>
  <si>
    <t>CC-03-CD-248</t>
  </si>
  <si>
    <t>CC-03-CD-249</t>
  </si>
  <si>
    <t>CC-03-CD-250</t>
  </si>
  <si>
    <t>CC-03-CD-251</t>
  </si>
  <si>
    <t>CC-03-CD-252</t>
  </si>
  <si>
    <t>CC-03-CD-253</t>
  </si>
  <si>
    <t>CC-03-CD-254</t>
  </si>
  <si>
    <t>CC-03-CD-255</t>
  </si>
  <si>
    <t>CC-03-CD-256</t>
  </si>
  <si>
    <t>CC-03-CD-257</t>
  </si>
  <si>
    <t>CC-03-CD-258</t>
  </si>
  <si>
    <t>CC-03-CD-259</t>
  </si>
  <si>
    <t>CC-03-CD-260</t>
  </si>
  <si>
    <t>CC-03-CD-261</t>
  </si>
  <si>
    <t>CC-03-CD-262</t>
  </si>
  <si>
    <t>CC-03-CD-263</t>
  </si>
  <si>
    <t>CC-03-CD-264</t>
  </si>
  <si>
    <t>CC-03-CD-265</t>
  </si>
  <si>
    <t>CC-03-CD-266</t>
  </si>
  <si>
    <t>CC-03-CD-267</t>
  </si>
  <si>
    <t>CC-03-CD-268</t>
  </si>
  <si>
    <t>CC-03-CD-269</t>
  </si>
  <si>
    <t>CC-03-CD-270</t>
  </si>
  <si>
    <t>CC-03-CD-271</t>
  </si>
  <si>
    <t>CC-03-CD-272</t>
  </si>
  <si>
    <t>CC-03-CD-273</t>
  </si>
  <si>
    <t>CC-03-CD-274</t>
  </si>
  <si>
    <t>CC-03-CD-275</t>
  </si>
  <si>
    <t>CC-03-CD-276</t>
  </si>
  <si>
    <t>CC-03-CD-277</t>
  </si>
  <si>
    <t>CC-03-CD-278</t>
  </si>
  <si>
    <t>CC-03-CD-279</t>
  </si>
  <si>
    <t>CC-03-CD-280</t>
  </si>
  <si>
    <t>CC-03-CD-281</t>
  </si>
  <si>
    <t>CC-03-CD-282</t>
  </si>
  <si>
    <t>CC-03-CD-283</t>
  </si>
  <si>
    <t>CC-03-CD-284</t>
  </si>
  <si>
    <t>CC-03-CD-285</t>
  </si>
  <si>
    <t>CC-03-CD-286</t>
  </si>
  <si>
    <t>CC-03-CD-287</t>
  </si>
  <si>
    <t>CC-03-CD-288</t>
  </si>
  <si>
    <t>CC-03-CD-289</t>
  </si>
  <si>
    <t>CC-03-CD-290</t>
  </si>
  <si>
    <t>CC-03-CD-291</t>
  </si>
  <si>
    <t>CC-03-CD-292</t>
  </si>
  <si>
    <t>CC-03-CD-293</t>
  </si>
  <si>
    <t>CC-03-CD-294</t>
  </si>
  <si>
    <t>CC-03-CD-295</t>
  </si>
  <si>
    <t>CC-03-CD-296</t>
  </si>
  <si>
    <t>CC-03-CD-297</t>
  </si>
  <si>
    <t>CC-03-CD-298</t>
  </si>
  <si>
    <t>CC-03-CD-299</t>
  </si>
  <si>
    <t>CC-03-CD-300</t>
  </si>
  <si>
    <t>CC-03-CD-301</t>
  </si>
  <si>
    <t>CC-03-CD-302</t>
  </si>
  <si>
    <t>CC-03-CD-303</t>
  </si>
  <si>
    <t>CC-03-CD-304</t>
  </si>
  <si>
    <t>CC-03-CD-305</t>
  </si>
  <si>
    <t>CC-03-CD-306</t>
  </si>
  <si>
    <t>CC-03-CD-307</t>
  </si>
  <si>
    <t>CC-03-CD-308</t>
  </si>
  <si>
    <t>CC-03-CD-309</t>
  </si>
  <si>
    <t>CC-03-CD-310</t>
  </si>
  <si>
    <t>CC-03-CD-311</t>
  </si>
  <si>
    <t>CC-03-CD-312</t>
  </si>
  <si>
    <t>CC-03-CD-313</t>
  </si>
  <si>
    <t>CC-03-CD-314</t>
  </si>
  <si>
    <t>CC-03-CD-315</t>
  </si>
  <si>
    <t>CC-03-CD-316</t>
  </si>
  <si>
    <t>CC-03-CD-317</t>
  </si>
  <si>
    <t>CC-03-CD-318</t>
  </si>
  <si>
    <t>CC-03-CD-319</t>
  </si>
  <si>
    <t>CC-03-CD-320</t>
  </si>
  <si>
    <t>CC-03-CD-321</t>
  </si>
  <si>
    <t>CC-03-CD-322</t>
  </si>
  <si>
    <t>CC-03-CD-323</t>
  </si>
  <si>
    <t>CC-03-CD-324</t>
  </si>
  <si>
    <t>CC-03-CD-325</t>
  </si>
  <si>
    <t>CC-03-CD-326</t>
  </si>
  <si>
    <t>CC-03-CD-327</t>
  </si>
  <si>
    <t>CC-03-CD-328</t>
  </si>
  <si>
    <t>CC-03-CD-329</t>
  </si>
  <si>
    <t>CC-03-CD-330</t>
  </si>
  <si>
    <t>CC-03-CD-331</t>
  </si>
  <si>
    <t>CC-03-CD-332</t>
  </si>
  <si>
    <t>CC-03-CD-333</t>
  </si>
  <si>
    <t>CC-03-CD-334</t>
  </si>
  <si>
    <t>CC-03-CD-335</t>
  </si>
  <si>
    <t>CC-03-CD-336</t>
  </si>
  <si>
    <t>CC-03-CD-337</t>
  </si>
  <si>
    <t>CC-03-CD-338</t>
  </si>
  <si>
    <t>CC-03-CD-339</t>
  </si>
  <si>
    <t>CC-03-CD-340</t>
  </si>
  <si>
    <t>CC-03-CD-341</t>
  </si>
  <si>
    <t>CC-03-CD-342</t>
  </si>
  <si>
    <t>CC-03-CD-343</t>
  </si>
  <si>
    <t>DF-04-FG-1</t>
  </si>
  <si>
    <t>DF-04-FG-2</t>
  </si>
  <si>
    <t>DF-04-FG-3</t>
  </si>
  <si>
    <t>DF-04-FG-4</t>
  </si>
  <si>
    <t>DF-04-FG-5</t>
  </si>
  <si>
    <t>DF-04-FG-6</t>
  </si>
  <si>
    <t>DF-04-FG-7</t>
  </si>
  <si>
    <t>DF-04-FG-8</t>
  </si>
  <si>
    <t>DF-04-FG-9</t>
  </si>
  <si>
    <t>DF-04-FG-10</t>
  </si>
  <si>
    <t>DF-04-FG-11</t>
  </si>
  <si>
    <t>DF-04-FG-12</t>
  </si>
  <si>
    <t>DF-04-FG-13</t>
  </si>
  <si>
    <t>DF-04-FG-14</t>
  </si>
  <si>
    <t>DF-04-FG-15</t>
  </si>
  <si>
    <t>DF-04-FG-16</t>
  </si>
  <si>
    <t>DF-04-FG-17</t>
  </si>
  <si>
    <t>DF-04-FG-18</t>
  </si>
  <si>
    <t>DF-04-FG-19</t>
  </si>
  <si>
    <t>DF-04-FG-20</t>
  </si>
  <si>
    <t>DF-04-FG-21</t>
  </si>
  <si>
    <t>DF-04-FG-22</t>
  </si>
  <si>
    <t>DF-04-FG-23</t>
  </si>
  <si>
    <t>DF-04-FG-24</t>
  </si>
  <si>
    <t>DF-04-FG-25</t>
  </si>
  <si>
    <t>DF-04-FG-26</t>
  </si>
  <si>
    <t>DF-04-FG-27</t>
  </si>
  <si>
    <t>DF-04-FG-28</t>
  </si>
  <si>
    <t>DF-04-FG-29</t>
  </si>
  <si>
    <t>DF-04-FG-30</t>
  </si>
  <si>
    <t>DF-04-FG-31</t>
  </si>
  <si>
    <t>DF-04-FG-32</t>
  </si>
  <si>
    <t>DF-04-FG-33</t>
  </si>
  <si>
    <t>DF-04-FG-34</t>
  </si>
  <si>
    <t>DF-04-FG-35</t>
  </si>
  <si>
    <t>DF-04-FG-36</t>
  </si>
  <si>
    <t>DF-04-FG-37</t>
  </si>
  <si>
    <t>DF-04-FG-38</t>
  </si>
  <si>
    <t>DF-04-FG-39</t>
  </si>
  <si>
    <t>DF-04-FG-40</t>
  </si>
  <si>
    <t>DF-04-FG-41</t>
  </si>
  <si>
    <t>DF-04-FG-42</t>
  </si>
  <si>
    <t>DF-04-FG-43</t>
  </si>
  <si>
    <t>DF-04-FG-44</t>
  </si>
  <si>
    <t>DF-04-FG-45</t>
  </si>
  <si>
    <t>DF-04-FG-46</t>
  </si>
  <si>
    <t>DF-04-FG-47</t>
  </si>
  <si>
    <t>DF-04-FG-48</t>
  </si>
  <si>
    <t>DF-04-FG-49</t>
  </si>
  <si>
    <t>DF-04-FG-50</t>
  </si>
  <si>
    <t>DF-04-FG-51</t>
  </si>
  <si>
    <t>DF-04-FG-52</t>
  </si>
  <si>
    <t>DF-04-FG-53</t>
  </si>
  <si>
    <t>DF-04-FG-54</t>
  </si>
  <si>
    <t>DF-04-FG-55</t>
  </si>
  <si>
    <t>DF-04-FG-56</t>
  </si>
  <si>
    <t>DF-04-FG-57</t>
  </si>
  <si>
    <t>DF-04-FG-58</t>
  </si>
  <si>
    <t>DF-04-FG-59</t>
  </si>
  <si>
    <t>DF-04-FG-60</t>
  </si>
  <si>
    <t>DF-04-FG-61</t>
  </si>
  <si>
    <t>DF-04-FG-62</t>
  </si>
  <si>
    <t>DF-04-FG-63</t>
  </si>
  <si>
    <t>DF-04-FG-64</t>
  </si>
  <si>
    <t>DF-04-FG-65</t>
  </si>
  <si>
    <t>DF-04-FG-66</t>
  </si>
  <si>
    <t>DF-04-FG-67</t>
  </si>
  <si>
    <t>DF-04-FG-68</t>
  </si>
  <si>
    <t>DF-04-FG-69</t>
  </si>
  <si>
    <t>DF-04-FG-70</t>
  </si>
  <si>
    <t>DF-04-FG-71</t>
  </si>
  <si>
    <t>DF-04-FG-72</t>
  </si>
  <si>
    <t>DF-04-FG-73</t>
  </si>
  <si>
    <t>DF-04-FG-74</t>
  </si>
  <si>
    <t>DF-04-FG-75</t>
  </si>
  <si>
    <t>DF-04-FG-76</t>
  </si>
  <si>
    <t>DF-04-FG-77</t>
  </si>
  <si>
    <t>DF-04-FG-78</t>
  </si>
  <si>
    <t>DF-04-FG-79</t>
  </si>
  <si>
    <t>DF-04-FG-80</t>
  </si>
  <si>
    <t>DF-04-FG-81</t>
  </si>
  <si>
    <t>DF-04-FG-82</t>
  </si>
  <si>
    <t>DF-04-FG-83</t>
  </si>
  <si>
    <t>DF-04-FG-84</t>
  </si>
  <si>
    <t>DF-04-FG-85</t>
  </si>
  <si>
    <t>DF-04-FG-86</t>
  </si>
  <si>
    <t>DF-04-FG-87</t>
  </si>
  <si>
    <t>DF-04-FG-88</t>
  </si>
  <si>
    <t>DF-04-FG-89</t>
  </si>
  <si>
    <t>DF-04-FG-90</t>
  </si>
  <si>
    <t>DF-04-FG-91</t>
  </si>
  <si>
    <t>DF-04-FG-92</t>
  </si>
  <si>
    <t>DF-04-FG-93</t>
  </si>
  <si>
    <t>DF-04-FG-94</t>
  </si>
  <si>
    <t>DF-04-FG-95</t>
  </si>
  <si>
    <t>DF-04-FG-96</t>
  </si>
  <si>
    <t>DF-04-FG-97</t>
  </si>
  <si>
    <t>DF-04-FG-98</t>
  </si>
  <si>
    <t>DF-04-FG-99</t>
  </si>
  <si>
    <t>DF-04-FG-100</t>
  </si>
  <si>
    <t>DF-04-FG-101</t>
  </si>
  <si>
    <t>DF-04-FG-102</t>
  </si>
  <si>
    <t>DF-04-FG-103</t>
  </si>
  <si>
    <t>DF-04-FG-104</t>
  </si>
  <si>
    <t>DF-04-FG-105</t>
  </si>
  <si>
    <t>DF-04-FG-106</t>
  </si>
  <si>
    <t>DF-04-FG-107</t>
  </si>
  <si>
    <t>DF-04-FG-108</t>
  </si>
  <si>
    <t>DF-04-FG-109</t>
  </si>
  <si>
    <t>DF-04-FG-110</t>
  </si>
  <si>
    <t>DF-04-FG-111</t>
  </si>
  <si>
    <t>DF-04-FG-112</t>
  </si>
  <si>
    <t>DF-04-FG-113</t>
  </si>
  <si>
    <t>DF-04-FG-114</t>
  </si>
  <si>
    <t>DF-04-FG-115</t>
  </si>
  <si>
    <t>DF-04-FG-116</t>
  </si>
  <si>
    <t>DF-04-FG-117</t>
  </si>
  <si>
    <t>DF-04-FG-118</t>
  </si>
  <si>
    <t>DF-04-FG-119</t>
  </si>
  <si>
    <t>DF-04-FG-120</t>
  </si>
  <si>
    <t>DF-04-FG-121</t>
  </si>
  <si>
    <t>PRODUIT</t>
  </si>
  <si>
    <t>COUCHE</t>
  </si>
  <si>
    <t>Quantite/ PAR COUCHE</t>
  </si>
  <si>
    <t>DESIGNATION</t>
  </si>
  <si>
    <t>Support utiliser</t>
  </si>
  <si>
    <t>Qtte palette</t>
  </si>
  <si>
    <t>MPL par support</t>
  </si>
  <si>
    <t>Mettre linéaire par produit</t>
  </si>
  <si>
    <t>F</t>
  </si>
  <si>
    <t>G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</si>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</sst>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>
  <numFmts count="3">
    <numFmt numFmtId="165" formatCode="0.00\ &quot;m&quot;"/>
    <numFmt numFmtId="166" formatCode="0.000"/>
    <numFmt numFmtId="167" formatCode="0.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Verdana"/>
      <family val="2"/>
    </font>
    <font>
      <b/>
      <sz val="8"/>
      <color indexed="9"/>
      <name val="Verdana"/>
      <family val="2"/>
    </font>
    <font>
      <sz val="10"/>
      <name val="Verdana"/>
      <family val="2"/>
    </font>
    <font>
      <b/>
      <sz val="18"/>
      <name val="Eras Medium ITC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theme="7" tint="-0.249977111117893"/>
      <name val="Arial"/>
      <family val="2"/>
    </font>
    <font>
      <b/>
      <sz val="16"/>
      <color indexed="18"/>
      <name val="Eras Medium ITC"/>
      <family val="2"/>
    </font>
    <font>
      <b/>
      <u/>
      <sz val="22"/>
      <name val="Eras Medium ITC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color indexed="9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9"/>
      <color theme="7" tint="-0.249977111117893"/>
      <name val="Arial"/>
      <family val="2"/>
    </font>
    <font>
      <b/>
      <sz val="9"/>
      <name val="Arial"/>
      <family val="2"/>
    </font>
    <font>
      <sz val="9"/>
      <color theme="7" tint="-0.249977111117893"/>
      <name val="Arial"/>
      <family val="2"/>
    </font>
    <font>
      <sz val="9"/>
      <color indexed="20"/>
      <name val="Arial"/>
      <family val="2"/>
    </font>
    <font>
      <sz val="9"/>
      <color indexed="18"/>
      <name val="Arial"/>
      <family val="2"/>
    </font>
    <font>
      <sz val="9"/>
      <color indexed="9"/>
      <name val="Arial"/>
      <family val="2"/>
    </font>
    <font>
      <b/>
      <sz val="9"/>
      <color theme="1"/>
      <name val="Arial"/>
      <family val="2"/>
    </font>
    <font>
      <b/>
      <sz val="8"/>
      <color indexed="9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9"/>
      <color indexed="9"/>
      <name val="Arial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1"/>
      <name val="Calibri"/>
      <family val="2"/>
      <scheme val="minor"/>
    </font>
    <font>
      <sz val="16"/>
      <color indexed="18"/>
      <name val="Verdana"/>
      <family val="2"/>
    </font>
    <font>
      <b/>
      <sz val="18"/>
      <name val="Calibri"/>
      <family val="2"/>
      <scheme val="minor"/>
    </font>
    <font>
      <b/>
      <sz val="10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04">
    <xf numFmtId="0" fontId="0" fillId="0" borderId="0"/>
    <xf numFmtId="0" fontId="2" fillId="0" borderId="0"/>
    <xf numFmtId="0" fontId="8" fillId="0" borderId="0" applyNumberFormat="0" applyFill="0" applyBorder="0" applyAlignment="0" applyProtection="0"/>
    <xf numFmtId="0" fontId="1" fillId="0" borderId="0"/>
    <xf numFmtId="0" fontId="5" fillId="0" borderId="0"/>
    <xf numFmtId="0" fontId="7" fillId="0" borderId="0"/>
    <xf numFmtId="0" fontId="7" fillId="0" borderId="0"/>
    <xf numFmtId="0" fontId="12" fillId="0" borderId="0" applyNumberFormat="0" applyFill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2" borderId="0" applyNumberFormat="0" applyBorder="0" applyAlignment="0" applyProtection="0"/>
    <xf numFmtId="0" fontId="17" fillId="3" borderId="0" applyNumberFormat="0" applyBorder="0" applyAlignment="0" applyProtection="0"/>
    <xf numFmtId="0" fontId="18" fillId="4" borderId="0" applyNumberFormat="0" applyBorder="0" applyAlignment="0" applyProtection="0"/>
    <xf numFmtId="0" fontId="19" fillId="5" borderId="7" applyNumberFormat="0" applyAlignment="0" applyProtection="0"/>
    <xf numFmtId="0" fontId="20" fillId="6" borderId="8" applyNumberFormat="0" applyAlignment="0" applyProtection="0"/>
    <xf numFmtId="0" fontId="21" fillId="6" borderId="7" applyNumberFormat="0" applyAlignment="0" applyProtection="0"/>
    <xf numFmtId="0" fontId="22" fillId="0" borderId="9" applyNumberFormat="0" applyFill="0" applyAlignment="0" applyProtection="0"/>
    <xf numFmtId="0" fontId="23" fillId="7" borderId="10" applyNumberFormat="0" applyAlignment="0" applyProtection="0"/>
    <xf numFmtId="0" fontId="24" fillId="0" borderId="0" applyNumberFormat="0" applyFill="0" applyBorder="0" applyAlignment="0" applyProtection="0"/>
    <xf numFmtId="0" fontId="1" fillId="8" borderId="11" applyNumberFormat="0" applyFont="0" applyAlignment="0" applyProtection="0"/>
    <xf numFmtId="0" fontId="25" fillId="0" borderId="0" applyNumberFormat="0" applyFill="0" applyBorder="0" applyAlignment="0" applyProtection="0"/>
    <xf numFmtId="0" fontId="26" fillId="0" borderId="12" applyNumberFormat="0" applyFill="0" applyAlignment="0" applyProtection="0"/>
    <xf numFmtId="0" fontId="2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27" fillId="12" borderId="0" applyNumberFormat="0" applyBorder="0" applyAlignment="0" applyProtection="0"/>
    <xf numFmtId="0" fontId="2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7" fillId="28" borderId="0" applyNumberFormat="0" applyBorder="0" applyAlignment="0" applyProtection="0"/>
    <xf numFmtId="0" fontId="2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7" fillId="32" borderId="0" applyNumberFormat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10" borderId="0" applyNumberFormat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8" borderId="11" applyNumberFormat="0" applyFont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11" applyNumberFormat="0" applyFont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8" borderId="11" applyNumberFormat="0" applyFont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11" applyNumberFormat="0" applyFont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1" applyNumberFormat="0" applyFont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0" borderId="0"/>
    <xf numFmtId="0" fontId="1" fillId="8" borderId="11" applyNumberFormat="0" applyFont="0" applyAlignment="0" applyProtection="0"/>
    <xf numFmtId="0" fontId="1" fillId="0" borderId="0"/>
    <xf numFmtId="0" fontId="1" fillId="8" borderId="11" applyNumberFormat="0" applyFont="0" applyAlignment="0" applyProtection="0"/>
    <xf numFmtId="0" fontId="1" fillId="8" borderId="11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8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11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9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 applyNumberFormat="0" applyFont="0" applyFill="0" applyBorder="0" applyAlignment="0" applyProtection="0"/>
    <xf numFmtId="0" fontId="1" fillId="0" borderId="0"/>
    <xf numFmtId="0" fontId="1" fillId="0" borderId="0"/>
    <xf numFmtId="0" fontId="46" fillId="0" borderId="0"/>
  </cellStyleXfs>
  <cellXfs count="85">
    <xf numFmtId="0" fontId="0" fillId="0" borderId="0" xfId="0"/>
    <xf numFmtId="166" fontId="0" fillId="0" borderId="0" xfId="0" applyNumberFormat="1"/>
    <xf numFmtId="2" fontId="6" fillId="0" borderId="0" xfId="1" applyNumberFormat="1" applyFont="1" applyFill="1" applyBorder="1" applyAlignment="1" applyProtection="1">
      <alignment vertical="center"/>
    </xf>
    <xf numFmtId="0" fontId="0" fillId="0" borderId="0" xfId="0"/>
    <xf numFmtId="0" fontId="51" fillId="0" borderId="13" xfId="0" applyFont="1" applyFill="1" applyBorder="1" applyAlignment="1">
      <alignment horizontal="center" vertical="center"/>
    </xf>
    <xf numFmtId="0" fontId="51" fillId="0" borderId="14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right"/>
    </xf>
    <xf numFmtId="0" fontId="0" fillId="0" borderId="14" xfId="0" applyFont="1" applyFill="1" applyBorder="1"/>
    <xf numFmtId="0" fontId="0" fillId="0" borderId="0" xfId="0" applyFont="1" applyFill="1" applyBorder="1"/>
    <xf numFmtId="166" fontId="0" fillId="0" borderId="0" xfId="0" applyNumberFormat="1" applyFont="1" applyFill="1" applyBorder="1"/>
    <xf numFmtId="0" fontId="0" fillId="0" borderId="0" xfId="0" applyFill="1" applyBorder="1"/>
    <xf numFmtId="0" fontId="0" fillId="0" borderId="13" xfId="0" applyFont="1" applyFill="1" applyBorder="1"/>
    <xf numFmtId="1" fontId="0" fillId="0" borderId="13" xfId="0" applyNumberFormat="1" applyFont="1" applyFill="1" applyBorder="1" applyAlignment="1">
      <alignment horizontal="right"/>
    </xf>
    <xf numFmtId="0" fontId="0" fillId="0" borderId="13" xfId="0" applyNumberFormat="1" applyFont="1" applyFill="1" applyBorder="1" applyAlignment="1">
      <alignment horizontal="right"/>
    </xf>
    <xf numFmtId="0" fontId="0" fillId="0" borderId="15" xfId="0" applyFont="1" applyFill="1" applyBorder="1"/>
    <xf numFmtId="0" fontId="0" fillId="0" borderId="16" xfId="0" applyFont="1" applyFill="1" applyBorder="1"/>
    <xf numFmtId="1" fontId="51" fillId="0" borderId="0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34" borderId="0" xfId="0" applyFill="1"/>
    <xf numFmtId="2" fontId="0" fillId="35" borderId="0" xfId="0" applyNumberFormat="1" applyFill="1"/>
    <xf numFmtId="0" fontId="26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0" fillId="0" borderId="0" xfId="0" applyBorder="1"/>
    <xf numFmtId="0" fontId="0" fillId="0" borderId="15" xfId="0" applyFont="1" applyFill="1" applyBorder="1" applyAlignment="1">
      <alignment horizontal="right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 wrapText="1"/>
    </xf>
    <xf numFmtId="0" fontId="0" fillId="0" borderId="0" xfId="0" applyFill="1" applyProtection="1"/>
    <xf numFmtId="0" fontId="11" fillId="0" borderId="0" xfId="1" applyFont="1" applyFill="1" applyAlignment="1" applyProtection="1">
      <alignment horizontal="center" vertical="center"/>
    </xf>
    <xf numFmtId="0" fontId="10" fillId="0" borderId="0" xfId="1" applyFont="1" applyFill="1" applyAlignment="1" applyProtection="1">
      <alignment vertical="center"/>
    </xf>
    <xf numFmtId="2" fontId="52" fillId="0" borderId="0" xfId="1" applyNumberFormat="1" applyFont="1" applyFill="1" applyBorder="1" applyAlignment="1" applyProtection="1">
      <alignment vertical="center"/>
    </xf>
    <xf numFmtId="0" fontId="2" fillId="0" borderId="0" xfId="1" applyFill="1" applyProtection="1"/>
    <xf numFmtId="165" fontId="36" fillId="0" borderId="2" xfId="1" applyNumberFormat="1" applyFont="1" applyFill="1" applyBorder="1" applyAlignment="1" applyProtection="1">
      <alignment horizontal="right" vertical="center"/>
      <protection locked="0"/>
    </xf>
    <xf numFmtId="165" fontId="4" fillId="0" borderId="0" xfId="1" applyNumberFormat="1" applyFont="1" applyFill="1" applyBorder="1" applyAlignment="1" applyProtection="1">
      <alignment horizontal="right" vertical="center"/>
    </xf>
    <xf numFmtId="2" fontId="42" fillId="0" borderId="0" xfId="1" applyNumberFormat="1" applyFont="1" applyFill="1" applyBorder="1" applyAlignment="1" applyProtection="1">
      <alignment horizontal="right" vertical="center"/>
    </xf>
    <xf numFmtId="0" fontId="35" fillId="0" borderId="3" xfId="1" applyFont="1" applyFill="1" applyBorder="1" applyAlignment="1" applyProtection="1">
      <alignment horizontal="right" vertical="center"/>
    </xf>
    <xf numFmtId="167" fontId="41" fillId="0" borderId="0" xfId="1" applyNumberFormat="1" applyFont="1" applyFill="1" applyBorder="1" applyAlignment="1" applyProtection="1">
      <alignment vertical="center"/>
    </xf>
    <xf numFmtId="0" fontId="34" fillId="0" borderId="0" xfId="1" applyFont="1" applyFill="1" applyBorder="1" applyAlignment="1" applyProtection="1">
      <alignment vertical="center"/>
    </xf>
    <xf numFmtId="2" fontId="4" fillId="0" borderId="0" xfId="1" applyNumberFormat="1" applyFont="1" applyFill="1" applyBorder="1" applyAlignment="1" applyProtection="1">
      <alignment vertical="center"/>
    </xf>
    <xf numFmtId="0" fontId="37" fillId="0" borderId="0" xfId="1" applyFont="1" applyFill="1" applyAlignment="1" applyProtection="1">
      <alignment horizontal="right" vertical="center"/>
    </xf>
    <xf numFmtId="0" fontId="3" fillId="0" borderId="0" xfId="1" applyFont="1" applyFill="1" applyAlignment="1" applyProtection="1">
      <alignment horizontal="left" vertical="center"/>
    </xf>
    <xf numFmtId="0" fontId="30" fillId="0" borderId="1" xfId="1" applyFont="1" applyFill="1" applyBorder="1" applyAlignment="1" applyProtection="1">
      <alignment horizontal="center" vertical="center" wrapText="1"/>
    </xf>
    <xf numFmtId="0" fontId="31" fillId="0" borderId="0" xfId="1" applyFont="1" applyFill="1" applyBorder="1" applyAlignment="1" applyProtection="1">
      <alignment horizontal="center" vertical="center" wrapText="1"/>
    </xf>
    <xf numFmtId="0" fontId="34" fillId="0" borderId="0" xfId="1" applyFont="1" applyFill="1" applyBorder="1" applyAlignment="1" applyProtection="1">
      <alignment horizontal="center" vertical="center" wrapText="1"/>
    </xf>
    <xf numFmtId="1" fontId="31" fillId="0" borderId="0" xfId="1" applyNumberFormat="1" applyFont="1" applyFill="1" applyBorder="1" applyAlignment="1" applyProtection="1">
      <alignment horizontal="center" vertical="center" wrapText="1"/>
    </xf>
    <xf numFmtId="1" fontId="34" fillId="0" borderId="0" xfId="1" applyNumberFormat="1" applyFont="1" applyFill="1" applyBorder="1" applyAlignment="1" applyProtection="1">
      <alignment horizontal="center" vertical="center" wrapText="1"/>
    </xf>
    <xf numFmtId="0" fontId="9" fillId="0" borderId="1" xfId="4" applyFont="1" applyFill="1" applyBorder="1" applyAlignment="1" applyProtection="1">
      <alignment vertical="center"/>
      <protection locked="0"/>
    </xf>
    <xf numFmtId="0" fontId="32" fillId="0" borderId="1" xfId="1" applyFont="1" applyFill="1" applyBorder="1" applyAlignment="1" applyProtection="1">
      <alignment horizontal="center" vertical="center"/>
      <protection locked="0"/>
    </xf>
    <xf numFmtId="0" fontId="32" fillId="0" borderId="0" xfId="1" applyFont="1" applyFill="1" applyBorder="1" applyAlignment="1" applyProtection="1">
      <alignment horizontal="center" vertical="center"/>
    </xf>
    <xf numFmtId="0" fontId="32" fillId="0" borderId="1" xfId="1" applyFont="1" applyFill="1" applyBorder="1" applyAlignment="1" applyProtection="1">
      <alignment horizontal="center" vertical="center"/>
    </xf>
    <xf numFmtId="1" fontId="32" fillId="0" borderId="0" xfId="1" applyNumberFormat="1" applyFont="1" applyFill="1" applyBorder="1" applyAlignment="1" applyProtection="1">
      <alignment horizontal="center" vertical="center"/>
    </xf>
    <xf numFmtId="0" fontId="32" fillId="0" borderId="1" xfId="0" applyFont="1" applyFill="1" applyBorder="1" applyAlignment="1" applyProtection="1">
      <alignment horizontal="center"/>
    </xf>
    <xf numFmtId="2" fontId="44" fillId="0" borderId="0" xfId="1" applyNumberFormat="1" applyFont="1" applyFill="1" applyBorder="1" applyAlignment="1" applyProtection="1">
      <alignment horizontal="center" vertical="center"/>
    </xf>
    <xf numFmtId="2" fontId="38" fillId="0" borderId="0" xfId="1" applyNumberFormat="1" applyFont="1" applyFill="1" applyBorder="1" applyAlignment="1" applyProtection="1">
      <alignment vertical="center"/>
    </xf>
    <xf numFmtId="2" fontId="39" fillId="0" borderId="0" xfId="1" applyNumberFormat="1" applyFont="1" applyFill="1" applyBorder="1" applyAlignment="1" applyProtection="1">
      <alignment vertical="center"/>
    </xf>
    <xf numFmtId="2" fontId="40" fillId="0" borderId="0" xfId="1" applyNumberFormat="1" applyFont="1" applyFill="1" applyBorder="1" applyAlignment="1" applyProtection="1">
      <alignment vertical="center"/>
    </xf>
    <xf numFmtId="0" fontId="43" fillId="0" borderId="0" xfId="1" applyFont="1" applyFill="1" applyBorder="1" applyAlignment="1" applyProtection="1">
      <alignment horizontal="center" vertical="center"/>
    </xf>
    <xf numFmtId="1" fontId="45" fillId="0" borderId="0" xfId="1" applyNumberFormat="1" applyFont="1" applyFill="1" applyBorder="1" applyAlignment="1" applyProtection="1">
      <alignment vertical="center"/>
    </xf>
    <xf numFmtId="0" fontId="53" fillId="0" borderId="0" xfId="1" applyFont="1" applyFill="1" applyAlignment="1" applyProtection="1">
      <alignment vertical="center"/>
    </xf>
    <xf numFmtId="0" fontId="32" fillId="33" borderId="1" xfId="0" applyFont="1" applyFill="1" applyBorder="1" applyAlignment="1" applyProtection="1">
      <alignment horizontal="center"/>
    </xf>
    <xf numFmtId="0" fontId="0" fillId="33" borderId="1" xfId="0" applyFill="1" applyBorder="1" applyProtection="1"/>
    <xf numFmtId="0" fontId="2" fillId="0" borderId="0" xfId="0" applyFont="1" applyFill="1" applyBorder="1" applyAlignment="1" applyProtection="1">
      <alignment horizontal="left" vertical="center" wrapText="1"/>
      <protection locked="0"/>
    </xf>
    <xf numFmtId="49" fontId="2" fillId="0" borderId="0" xfId="0" applyNumberFormat="1" applyFont="1" applyFill="1" applyBorder="1" applyAlignment="1">
      <alignment horizontal="left" vertical="center" wrapText="1"/>
    </xf>
    <xf numFmtId="1" fontId="2" fillId="0" borderId="0" xfId="0" applyNumberFormat="1" applyFont="1" applyFill="1" applyBorder="1" applyAlignment="1">
      <alignment horizontal="left" vertical="center" wrapText="1"/>
    </xf>
    <xf numFmtId="1" fontId="48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/>
    </xf>
    <xf numFmtId="1" fontId="2" fillId="0" borderId="0" xfId="0" applyNumberFormat="1" applyFont="1" applyFill="1" applyBorder="1" applyAlignment="1" applyProtection="1">
      <alignment horizontal="left" vertical="center"/>
      <protection locked="0"/>
    </xf>
    <xf numFmtId="167" fontId="2" fillId="0" borderId="0" xfId="0" applyNumberFormat="1" applyFont="1" applyFill="1" applyBorder="1" applyAlignment="1" applyProtection="1">
      <alignment horizontal="left" vertical="center"/>
      <protection locked="0"/>
    </xf>
    <xf numFmtId="166" fontId="2" fillId="0" borderId="0" xfId="0" applyNumberFormat="1" applyFont="1" applyFill="1" applyBorder="1" applyAlignment="1" applyProtection="1">
      <alignment horizontal="left" vertical="center"/>
    </xf>
    <xf numFmtId="1" fontId="2" fillId="0" borderId="0" xfId="0" applyNumberFormat="1" applyFont="1" applyFill="1" applyBorder="1" applyAlignment="1">
      <alignment horizontal="left" vertical="center"/>
    </xf>
    <xf numFmtId="167" fontId="2" fillId="0" borderId="0" xfId="0" applyNumberFormat="1" applyFont="1" applyFill="1" applyBorder="1" applyAlignment="1">
      <alignment horizontal="left" vertical="center"/>
    </xf>
    <xf numFmtId="2" fontId="2" fillId="0" borderId="0" xfId="0" applyNumberFormat="1" applyFont="1" applyFill="1" applyBorder="1" applyAlignment="1">
      <alignment horizontal="left" vertical="center"/>
    </xf>
    <xf numFmtId="167" fontId="33" fillId="0" borderId="0" xfId="0" applyNumberFormat="1" applyFont="1" applyFill="1" applyBorder="1" applyAlignment="1">
      <alignment horizontal="left" vertical="center"/>
    </xf>
    <xf numFmtId="1" fontId="50" fillId="0" borderId="0" xfId="0" applyNumberFormat="1" applyFont="1" applyFill="1" applyBorder="1" applyAlignment="1">
      <alignment horizontal="left" vertical="center"/>
    </xf>
    <xf numFmtId="0" fontId="50" fillId="0" borderId="0" xfId="0" applyFont="1" applyFill="1" applyBorder="1" applyAlignment="1">
      <alignment horizontal="left" vertical="center"/>
    </xf>
    <xf numFmtId="2" fontId="50" fillId="0" borderId="0" xfId="0" applyNumberFormat="1" applyFont="1" applyFill="1" applyBorder="1" applyAlignment="1">
      <alignment horizontal="left" vertical="center"/>
    </xf>
    <xf numFmtId="0" fontId="33" fillId="0" borderId="0" xfId="0" applyFont="1" applyFill="1" applyBorder="1" applyAlignment="1">
      <alignment horizontal="left" vertical="center"/>
    </xf>
    <xf numFmtId="0" fontId="49" fillId="0" borderId="0" xfId="0" applyFont="1" applyFill="1" applyBorder="1"/>
    <xf numFmtId="2" fontId="0" fillId="36" borderId="0" xfId="0" applyNumberFormat="1" applyFill="1"/>
    <xf numFmtId="2" fontId="0" fillId="37" borderId="0" xfId="0" applyNumberFormat="1" applyFill="1"/>
    <xf numFmtId="2" fontId="3" fillId="0" borderId="0" xfId="1" applyNumberFormat="1" applyFont="1" applyFill="1" applyBorder="1" applyAlignment="1" applyProtection="1">
      <alignment vertical="center"/>
    </xf>
    <xf numFmtId="0" fontId="26" fillId="0" borderId="0" xfId="0" applyFont="1" applyFill="1" applyProtection="1"/>
    <xf numFmtId="0" fontId="54" fillId="0" borderId="0" xfId="1" applyFont="1" applyFill="1" applyProtection="1"/>
    <xf numFmtId="1" fontId="4" fillId="0" borderId="0" xfId="1" applyNumberFormat="1" applyFont="1" applyFill="1" applyBorder="1" applyAlignment="1" applyProtection="1">
      <alignment vertical="center"/>
    </xf>
  </cellXfs>
  <cellStyles count="4204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20% - Accent1 10" xfId="192"/>
    <cellStyle name="20% - Accent1 100" xfId="1428"/>
    <cellStyle name="20% - Accent1 101" xfId="1434"/>
    <cellStyle name="20% - Accent1 102" xfId="1553"/>
    <cellStyle name="20% - Accent1 103" xfId="1560"/>
    <cellStyle name="20% - Accent1 104" xfId="1559"/>
    <cellStyle name="20% - Accent1 105" xfId="1591"/>
    <cellStyle name="20% - Accent1 106" xfId="1597"/>
    <cellStyle name="20% - Accent1 107" xfId="1629"/>
    <cellStyle name="20% - Accent1 108" xfId="1648"/>
    <cellStyle name="20% - Accent1 109" xfId="1655"/>
    <cellStyle name="20% - Accent1 11" xfId="220"/>
    <cellStyle name="20% - Accent1 110" xfId="1654"/>
    <cellStyle name="20% - Accent1 111" xfId="1521"/>
    <cellStyle name="20% - Accent1 112" xfId="1703"/>
    <cellStyle name="20% - Accent1 113" xfId="1709"/>
    <cellStyle name="20% - Accent1 114" xfId="1712"/>
    <cellStyle name="20% - Accent1 115" xfId="1738"/>
    <cellStyle name="20% - Accent1 116" xfId="1737"/>
    <cellStyle name="20% - Accent1 117" xfId="1867"/>
    <cellStyle name="20% - Accent1 118" xfId="1868"/>
    <cellStyle name="20% - Accent1 119" xfId="1871"/>
    <cellStyle name="20% - Accent1 12" xfId="227"/>
    <cellStyle name="20% - Accent1 120" xfId="1907"/>
    <cellStyle name="20% - Accent1 121" xfId="1918"/>
    <cellStyle name="20% - Accent1 122" xfId="1917"/>
    <cellStyle name="20% - Accent1 123" xfId="1921"/>
    <cellStyle name="20% - Accent1 124" xfId="1933"/>
    <cellStyle name="20% - Accent1 125" xfId="1976"/>
    <cellStyle name="20% - Accent1 126" xfId="1979"/>
    <cellStyle name="20% - Accent1 127" xfId="1992"/>
    <cellStyle name="20% - Accent1 128" xfId="2005"/>
    <cellStyle name="20% - Accent1 129" xfId="2009"/>
    <cellStyle name="20% - Accent1 13" xfId="226"/>
    <cellStyle name="20% - Accent1 130" xfId="2044"/>
    <cellStyle name="20% - Accent1 131" xfId="2047"/>
    <cellStyle name="20% - Accent1 132" xfId="2046"/>
    <cellStyle name="20% - Accent1 133" xfId="2078"/>
    <cellStyle name="20% - Accent1 134" xfId="2086"/>
    <cellStyle name="20% - Accent1 135" xfId="2116"/>
    <cellStyle name="20% - Accent1 136" xfId="2123"/>
    <cellStyle name="20% - Accent1 137" xfId="2122"/>
    <cellStyle name="20% - Accent1 138" xfId="2126"/>
    <cellStyle name="20% - Accent1 139" xfId="2138"/>
    <cellStyle name="20% - Accent1 14" xfId="230"/>
    <cellStyle name="20% - Accent1 140" xfId="2185"/>
    <cellStyle name="20% - Accent1 141" xfId="2192"/>
    <cellStyle name="20% - Accent1 142" xfId="2191"/>
    <cellStyle name="20% - Accent1 143" xfId="2195"/>
    <cellStyle name="20% - Accent1 144" xfId="2207"/>
    <cellStyle name="20% - Accent1 145" xfId="2251"/>
    <cellStyle name="20% - Accent1 146" xfId="2258"/>
    <cellStyle name="20% - Accent1 147" xfId="2257"/>
    <cellStyle name="20% - Accent1 148" xfId="2261"/>
    <cellStyle name="20% - Accent1 149" xfId="2273"/>
    <cellStyle name="20% - Accent1 15" xfId="242"/>
    <cellStyle name="20% - Accent1 150" xfId="2313"/>
    <cellStyle name="20% - Accent1 151" xfId="2316"/>
    <cellStyle name="20% - Accent1 152" xfId="2330"/>
    <cellStyle name="20% - Accent1 153" xfId="2344"/>
    <cellStyle name="20% - Accent1 154" xfId="2357"/>
    <cellStyle name="20% - Accent1 155" xfId="2384"/>
    <cellStyle name="20% - Accent1 156" xfId="2387"/>
    <cellStyle name="20% - Accent1 157" xfId="2399"/>
    <cellStyle name="20% - Accent1 158" xfId="2411"/>
    <cellStyle name="20% - Accent1 159" xfId="2415"/>
    <cellStyle name="20% - Accent1 16" xfId="287"/>
    <cellStyle name="20% - Accent1 160" xfId="2442"/>
    <cellStyle name="20% - Accent1 161" xfId="2445"/>
    <cellStyle name="20% - Accent1 162" xfId="2460"/>
    <cellStyle name="20% - Accent1 163" xfId="2478"/>
    <cellStyle name="20% - Accent1 164" xfId="2491"/>
    <cellStyle name="20% - Accent1 165" xfId="2519"/>
    <cellStyle name="20% - Accent1 166" xfId="2526"/>
    <cellStyle name="20% - Accent1 167" xfId="2539"/>
    <cellStyle name="20% - Accent1 168" xfId="2548"/>
    <cellStyle name="20% - Accent1 169" xfId="2561"/>
    <cellStyle name="20% - Accent1 17" xfId="294"/>
    <cellStyle name="20% - Accent1 170" xfId="2597"/>
    <cellStyle name="20% - Accent1 171" xfId="2600"/>
    <cellStyle name="20% - Accent1 172" xfId="2613"/>
    <cellStyle name="20% - Accent1 173" xfId="2627"/>
    <cellStyle name="20% - Accent1 174" xfId="2640"/>
    <cellStyle name="20% - Accent1 175" xfId="2667"/>
    <cellStyle name="20% - Accent1 176" xfId="2674"/>
    <cellStyle name="20% - Accent1 177" xfId="2686"/>
    <cellStyle name="20% - Accent1 178" xfId="2694"/>
    <cellStyle name="20% - Accent1 179" xfId="2707"/>
    <cellStyle name="20% - Accent1 18" xfId="293"/>
    <cellStyle name="20% - Accent1 180" xfId="2719"/>
    <cellStyle name="20% - Accent1 181" xfId="2781"/>
    <cellStyle name="20% - Accent1 182" xfId="2784"/>
    <cellStyle name="20% - Accent1 183" xfId="2797"/>
    <cellStyle name="20% - Accent1 184" xfId="2811"/>
    <cellStyle name="20% - Accent1 185" xfId="2824"/>
    <cellStyle name="20% - Accent1 186" xfId="2853"/>
    <cellStyle name="20% - Accent1 187" xfId="2856"/>
    <cellStyle name="20% - Accent1 188" xfId="2855"/>
    <cellStyle name="20% - Accent1 189" xfId="2885"/>
    <cellStyle name="20% - Accent1 19" xfId="297"/>
    <cellStyle name="20% - Accent1 190" xfId="2894"/>
    <cellStyle name="20% - Accent1 191" xfId="2919"/>
    <cellStyle name="20% - Accent1 192" xfId="2922"/>
    <cellStyle name="20% - Accent1 193" xfId="2934"/>
    <cellStyle name="20% - Accent1 194" xfId="2946"/>
    <cellStyle name="20% - Accent1 195" xfId="2973"/>
    <cellStyle name="20% - Accent1 196" xfId="2976"/>
    <cellStyle name="20% - Accent1 197" xfId="2988"/>
    <cellStyle name="20% - Accent1 198" xfId="3001"/>
    <cellStyle name="20% - Accent1 199" xfId="3005"/>
    <cellStyle name="20% - Accent1 2" xfId="88"/>
    <cellStyle name="20% - Accent1 20" xfId="310"/>
    <cellStyle name="20% - Accent1 200" xfId="3032"/>
    <cellStyle name="20% - Accent1 201" xfId="3041"/>
    <cellStyle name="20% - Accent1 202" xfId="3054"/>
    <cellStyle name="20% - Accent1 203" xfId="3068"/>
    <cellStyle name="20% - Accent1 204" xfId="3081"/>
    <cellStyle name="20% - Accent1 205" xfId="3115"/>
    <cellStyle name="20% - Accent1 206" xfId="3122"/>
    <cellStyle name="20% - Accent1 207" xfId="3121"/>
    <cellStyle name="20% - Accent1 208" xfId="3125"/>
    <cellStyle name="20% - Accent1 209" xfId="3137"/>
    <cellStyle name="20% - Accent1 21" xfId="355"/>
    <cellStyle name="20% - Accent1 210" xfId="3175"/>
    <cellStyle name="20% - Accent1 211" xfId="3149"/>
    <cellStyle name="20% - Accent1 212" xfId="3194"/>
    <cellStyle name="20% - Accent1 213" xfId="3208"/>
    <cellStyle name="20% - Accent1 214" xfId="3221"/>
    <cellStyle name="20% - Accent1 215" xfId="3262"/>
    <cellStyle name="20% - Accent1 216" xfId="3269"/>
    <cellStyle name="20% - Accent1 217" xfId="3268"/>
    <cellStyle name="20% - Accent1 218" xfId="3272"/>
    <cellStyle name="20% - Accent1 219" xfId="3284"/>
    <cellStyle name="20% - Accent1 22" xfId="362"/>
    <cellStyle name="20% - Accent1 220" xfId="3463"/>
    <cellStyle name="20% - Accent1 221" xfId="3468"/>
    <cellStyle name="20% - Accent1 222" xfId="3480"/>
    <cellStyle name="20% - Accent1 223" xfId="3493"/>
    <cellStyle name="20% - Accent1 23" xfId="361"/>
    <cellStyle name="20% - Accent1 24" xfId="365"/>
    <cellStyle name="20% - Accent1 25" xfId="377"/>
    <cellStyle name="20% - Accent1 26" xfId="421"/>
    <cellStyle name="20% - Accent1 27" xfId="428"/>
    <cellStyle name="20% - Accent1 28" xfId="427"/>
    <cellStyle name="20% - Accent1 29" xfId="431"/>
    <cellStyle name="20% - Accent1 3" xfId="95"/>
    <cellStyle name="20% - Accent1 30" xfId="443"/>
    <cellStyle name="20% - Accent1 31" xfId="484"/>
    <cellStyle name="20% - Accent1 32" xfId="495"/>
    <cellStyle name="20% - Accent1 33" xfId="494"/>
    <cellStyle name="20% - Accent1 34" xfId="498"/>
    <cellStyle name="20% - Accent1 35" xfId="530"/>
    <cellStyle name="20% - Accent1 36" xfId="558"/>
    <cellStyle name="20% - Accent1 37" xfId="565"/>
    <cellStyle name="20% - Accent1 38" xfId="564"/>
    <cellStyle name="20% - Accent1 39" xfId="568"/>
    <cellStyle name="20% - Accent1 4" xfId="113"/>
    <cellStyle name="20% - Accent1 40" xfId="593"/>
    <cellStyle name="20% - Accent1 41" xfId="628"/>
    <cellStyle name="20% - Accent1 42" xfId="635"/>
    <cellStyle name="20% - Accent1 43" xfId="634"/>
    <cellStyle name="20% - Accent1 44" xfId="659"/>
    <cellStyle name="20% - Accent1 45" xfId="638"/>
    <cellStyle name="20% - Accent1 46" xfId="698"/>
    <cellStyle name="20% - Accent1 47" xfId="705"/>
    <cellStyle name="20% - Accent1 48" xfId="704"/>
    <cellStyle name="20% - Accent1 49" xfId="708"/>
    <cellStyle name="20% - Accent1 5" xfId="127"/>
    <cellStyle name="20% - Accent1 50" xfId="750"/>
    <cellStyle name="20% - Accent1 51" xfId="756"/>
    <cellStyle name="20% - Accent1 52" xfId="770"/>
    <cellStyle name="20% - Accent1 53" xfId="784"/>
    <cellStyle name="20% - Accent1 54" xfId="783"/>
    <cellStyle name="20% - Accent1 55" xfId="787"/>
    <cellStyle name="20% - Accent1 56" xfId="799"/>
    <cellStyle name="20% - Accent1 57" xfId="844"/>
    <cellStyle name="20% - Accent1 58" xfId="851"/>
    <cellStyle name="20% - Accent1 59" xfId="850"/>
    <cellStyle name="20% - Accent1 6" xfId="149"/>
    <cellStyle name="20% - Accent1 60" xfId="854"/>
    <cellStyle name="20% - Accent1 61" xfId="867"/>
    <cellStyle name="20% - Accent1 62" xfId="910"/>
    <cellStyle name="20% - Accent1 63" xfId="920"/>
    <cellStyle name="20% - Accent1 64" xfId="919"/>
    <cellStyle name="20% - Accent1 65" xfId="923"/>
    <cellStyle name="20% - Accent1 66" xfId="936"/>
    <cellStyle name="20% - Accent1 67" xfId="976"/>
    <cellStyle name="20% - Accent1 68" xfId="986"/>
    <cellStyle name="20% - Accent1 69" xfId="985"/>
    <cellStyle name="20% - Accent1 7" xfId="156"/>
    <cellStyle name="20% - Accent1 70" xfId="989"/>
    <cellStyle name="20% - Accent1 71" xfId="1001"/>
    <cellStyle name="20% - Accent1 72" xfId="1048"/>
    <cellStyle name="20% - Accent1 73" xfId="1055"/>
    <cellStyle name="20% - Accent1 74" xfId="1054"/>
    <cellStyle name="20% - Accent1 75" xfId="1058"/>
    <cellStyle name="20% - Accent1 76" xfId="1070"/>
    <cellStyle name="20% - Accent1 77" xfId="1118"/>
    <cellStyle name="20% - Accent1 78" xfId="1125"/>
    <cellStyle name="20% - Accent1 79" xfId="1124"/>
    <cellStyle name="20% - Accent1 8" xfId="155"/>
    <cellStyle name="20% - Accent1 80" xfId="1128"/>
    <cellStyle name="20% - Accent1 81" xfId="1140"/>
    <cellStyle name="20% - Accent1 82" xfId="1183"/>
    <cellStyle name="20% - Accent1 83" xfId="1190"/>
    <cellStyle name="20% - Accent1 84" xfId="1189"/>
    <cellStyle name="20% - Accent1 85" xfId="1193"/>
    <cellStyle name="20% - Accent1 86" xfId="1205"/>
    <cellStyle name="20% - Accent1 87" xfId="1253"/>
    <cellStyle name="20% - Accent1 88" xfId="1260"/>
    <cellStyle name="20% - Accent1 89" xfId="1259"/>
    <cellStyle name="20% - Accent1 9" xfId="159"/>
    <cellStyle name="20% - Accent1 90" xfId="1263"/>
    <cellStyle name="20% - Accent1 91" xfId="1275"/>
    <cellStyle name="20% - Accent1 92" xfId="1323"/>
    <cellStyle name="20% - Accent1 93" xfId="1330"/>
    <cellStyle name="20% - Accent1 94" xfId="1329"/>
    <cellStyle name="20% - Accent1 95" xfId="1333"/>
    <cellStyle name="20% - Accent1 96" xfId="1345"/>
    <cellStyle name="20% - Accent1 97" xfId="1389"/>
    <cellStyle name="20% - Accent1 98" xfId="1392"/>
    <cellStyle name="20% - Accent1 99" xfId="1391"/>
    <cellStyle name="20% - Accent2 10" xfId="202"/>
    <cellStyle name="20% - Accent2 100" xfId="1432"/>
    <cellStyle name="20% - Accent2 101" xfId="1442"/>
    <cellStyle name="20% - Accent2 102" xfId="1557"/>
    <cellStyle name="20% - Accent2 103" xfId="1568"/>
    <cellStyle name="20% - Accent2 104" xfId="1579"/>
    <cellStyle name="20% - Accent2 105" xfId="1595"/>
    <cellStyle name="20% - Accent2 106" xfId="1605"/>
    <cellStyle name="20% - Accent2 107" xfId="1633"/>
    <cellStyle name="20% - Accent2 108" xfId="1652"/>
    <cellStyle name="20% - Accent2 109" xfId="1663"/>
    <cellStyle name="20% - Accent2 11" xfId="224"/>
    <cellStyle name="20% - Accent2 110" xfId="1673"/>
    <cellStyle name="20% - Accent2 111" xfId="1688"/>
    <cellStyle name="20% - Accent2 112" xfId="1707"/>
    <cellStyle name="20% - Accent2 113" xfId="1719"/>
    <cellStyle name="20% - Accent2 114" xfId="1735"/>
    <cellStyle name="20% - Accent2 115" xfId="1746"/>
    <cellStyle name="20% - Accent2 116" xfId="1756"/>
    <cellStyle name="20% - Accent2 117" xfId="1875"/>
    <cellStyle name="20% - Accent2 118" xfId="1885"/>
    <cellStyle name="20% - Accent2 119" xfId="1898"/>
    <cellStyle name="20% - Accent2 12" xfId="237"/>
    <cellStyle name="20% - Accent2 120" xfId="1915"/>
    <cellStyle name="20% - Accent2 121" xfId="1928"/>
    <cellStyle name="20% - Accent2 122" xfId="1940"/>
    <cellStyle name="20% - Accent2 123" xfId="1950"/>
    <cellStyle name="20% - Accent2 124" xfId="1960"/>
    <cellStyle name="20% - Accent2 125" xfId="1980"/>
    <cellStyle name="20% - Accent2 126" xfId="1989"/>
    <cellStyle name="20% - Accent2 127" xfId="2002"/>
    <cellStyle name="20% - Accent2 128" xfId="2015"/>
    <cellStyle name="20% - Accent2 129" xfId="2030"/>
    <cellStyle name="20% - Accent2 13" xfId="249"/>
    <cellStyle name="20% - Accent2 130" xfId="2048"/>
    <cellStyle name="20% - Accent2 131" xfId="2057"/>
    <cellStyle name="20% - Accent2 132" xfId="2075"/>
    <cellStyle name="20% - Accent2 133" xfId="2083"/>
    <cellStyle name="20% - Accent2 134" xfId="2096"/>
    <cellStyle name="20% - Accent2 135" xfId="2120"/>
    <cellStyle name="20% - Accent2 136" xfId="2133"/>
    <cellStyle name="20% - Accent2 137" xfId="2145"/>
    <cellStyle name="20% - Accent2 138" xfId="2155"/>
    <cellStyle name="20% - Accent2 139" xfId="2165"/>
    <cellStyle name="20% - Accent2 14" xfId="259"/>
    <cellStyle name="20% - Accent2 140" xfId="2189"/>
    <cellStyle name="20% - Accent2 141" xfId="2202"/>
    <cellStyle name="20% - Accent2 142" xfId="2214"/>
    <cellStyle name="20% - Accent2 143" xfId="2224"/>
    <cellStyle name="20% - Accent2 144" xfId="2234"/>
    <cellStyle name="20% - Accent2 145" xfId="2255"/>
    <cellStyle name="20% - Accent2 146" xfId="2268"/>
    <cellStyle name="20% - Accent2 147" xfId="2280"/>
    <cellStyle name="20% - Accent2 148" xfId="2291"/>
    <cellStyle name="20% - Accent2 149" xfId="2302"/>
    <cellStyle name="20% - Accent2 15" xfId="269"/>
    <cellStyle name="20% - Accent2 150" xfId="2317"/>
    <cellStyle name="20% - Accent2 151" xfId="2327"/>
    <cellStyle name="20% - Accent2 152" xfId="2341"/>
    <cellStyle name="20% - Accent2 153" xfId="2354"/>
    <cellStyle name="20% - Accent2 154" xfId="2366"/>
    <cellStyle name="20% - Accent2 155" xfId="2388"/>
    <cellStyle name="20% - Accent2 156" xfId="2396"/>
    <cellStyle name="20% - Accent2 157" xfId="2408"/>
    <cellStyle name="20% - Accent2 158" xfId="2421"/>
    <cellStyle name="20% - Accent2 159" xfId="2438"/>
    <cellStyle name="20% - Accent2 16" xfId="291"/>
    <cellStyle name="20% - Accent2 160" xfId="2451"/>
    <cellStyle name="20% - Accent2 161" xfId="2457"/>
    <cellStyle name="20% - Accent2 162" xfId="2475"/>
    <cellStyle name="20% - Accent2 163" xfId="2488"/>
    <cellStyle name="20% - Accent2 164" xfId="2500"/>
    <cellStyle name="20% - Accent2 165" xfId="2523"/>
    <cellStyle name="20% - Accent2 166" xfId="2536"/>
    <cellStyle name="20% - Accent2 167" xfId="2545"/>
    <cellStyle name="20% - Accent2 168" xfId="2558"/>
    <cellStyle name="20% - Accent2 169" xfId="2570"/>
    <cellStyle name="20% - Accent2 17" xfId="304"/>
    <cellStyle name="20% - Accent2 170" xfId="2601"/>
    <cellStyle name="20% - Accent2 171" xfId="2610"/>
    <cellStyle name="20% - Accent2 172" xfId="2624"/>
    <cellStyle name="20% - Accent2 173" xfId="2637"/>
    <cellStyle name="20% - Accent2 174" xfId="2649"/>
    <cellStyle name="20% - Accent2 175" xfId="2671"/>
    <cellStyle name="20% - Accent2 176" xfId="2683"/>
    <cellStyle name="20% - Accent2 177" xfId="2691"/>
    <cellStyle name="20% - Accent2 178" xfId="2704"/>
    <cellStyle name="20% - Accent2 179" xfId="2716"/>
    <cellStyle name="20% - Accent2 18" xfId="317"/>
    <cellStyle name="20% - Accent2 180" xfId="2728"/>
    <cellStyle name="20% - Accent2 181" xfId="2785"/>
    <cellStyle name="20% - Accent2 182" xfId="2794"/>
    <cellStyle name="20% - Accent2 183" xfId="2808"/>
    <cellStyle name="20% - Accent2 184" xfId="2821"/>
    <cellStyle name="20% - Accent2 185" xfId="2833"/>
    <cellStyle name="20% - Accent2 186" xfId="2857"/>
    <cellStyle name="20% - Accent2 187" xfId="2865"/>
    <cellStyle name="20% - Accent2 188" xfId="2882"/>
    <cellStyle name="20% - Accent2 189" xfId="2891"/>
    <cellStyle name="20% - Accent2 19" xfId="328"/>
    <cellStyle name="20% - Accent2 190" xfId="2903"/>
    <cellStyle name="20% - Accent2 191" xfId="2923"/>
    <cellStyle name="20% - Accent2 192" xfId="2931"/>
    <cellStyle name="20% - Accent2 193" xfId="2943"/>
    <cellStyle name="20% - Accent2 194" xfId="2955"/>
    <cellStyle name="20% - Accent2 195" xfId="2977"/>
    <cellStyle name="20% - Accent2 196" xfId="2985"/>
    <cellStyle name="20% - Accent2 197" xfId="2998"/>
    <cellStyle name="20% - Accent2 198" xfId="3011"/>
    <cellStyle name="20% - Accent2 199" xfId="3028"/>
    <cellStyle name="20% - Accent2 2" xfId="90"/>
    <cellStyle name="20% - Accent2 20" xfId="339"/>
    <cellStyle name="20% - Accent2 200" xfId="3042"/>
    <cellStyle name="20% - Accent2 201" xfId="3051"/>
    <cellStyle name="20% - Accent2 202" xfId="3065"/>
    <cellStyle name="20% - Accent2 203" xfId="3078"/>
    <cellStyle name="20% - Accent2 204" xfId="3090"/>
    <cellStyle name="20% - Accent2 205" xfId="3119"/>
    <cellStyle name="20% - Accent2 206" xfId="3132"/>
    <cellStyle name="20% - Accent2 207" xfId="3144"/>
    <cellStyle name="20% - Accent2 208" xfId="3155"/>
    <cellStyle name="20% - Accent2 209" xfId="3167"/>
    <cellStyle name="20% - Accent2 21" xfId="359"/>
    <cellStyle name="20% - Accent2 210" xfId="3182"/>
    <cellStyle name="20% - Accent2 211" xfId="3191"/>
    <cellStyle name="20% - Accent2 212" xfId="3205"/>
    <cellStyle name="20% - Accent2 213" xfId="3218"/>
    <cellStyle name="20% - Accent2 214" xfId="3230"/>
    <cellStyle name="20% - Accent2 215" xfId="3266"/>
    <cellStyle name="20% - Accent2 216" xfId="3279"/>
    <cellStyle name="20% - Accent2 217" xfId="3291"/>
    <cellStyle name="20% - Accent2 218" xfId="3301"/>
    <cellStyle name="20% - Accent2 219" xfId="3311"/>
    <cellStyle name="20% - Accent2 22" xfId="372"/>
    <cellStyle name="20% - Accent2 220" xfId="3467"/>
    <cellStyle name="20% - Accent2 221" xfId="3477"/>
    <cellStyle name="20% - Accent2 222" xfId="3490"/>
    <cellStyle name="20% - Accent2 223" xfId="3502"/>
    <cellStyle name="20% - Accent2 23" xfId="384"/>
    <cellStyle name="20% - Accent2 24" xfId="394"/>
    <cellStyle name="20% - Accent2 25" xfId="404"/>
    <cellStyle name="20% - Accent2 26" xfId="425"/>
    <cellStyle name="20% - Accent2 27" xfId="438"/>
    <cellStyle name="20% - Accent2 28" xfId="451"/>
    <cellStyle name="20% - Accent2 29" xfId="463"/>
    <cellStyle name="20% - Accent2 3" xfId="102"/>
    <cellStyle name="20% - Accent2 30" xfId="475"/>
    <cellStyle name="20% - Accent2 31" xfId="492"/>
    <cellStyle name="20% - Accent2 32" xfId="505"/>
    <cellStyle name="20% - Accent2 33" xfId="515"/>
    <cellStyle name="20% - Accent2 34" xfId="527"/>
    <cellStyle name="20% - Accent2 35" xfId="535"/>
    <cellStyle name="20% - Accent2 36" xfId="562"/>
    <cellStyle name="20% - Accent2 37" xfId="575"/>
    <cellStyle name="20% - Accent2 38" xfId="587"/>
    <cellStyle name="20% - Accent2 39" xfId="599"/>
    <cellStyle name="20% - Accent2 4" xfId="115"/>
    <cellStyle name="20% - Accent2 40" xfId="603"/>
    <cellStyle name="20% - Accent2 41" xfId="632"/>
    <cellStyle name="20% - Accent2 42" xfId="644"/>
    <cellStyle name="20% - Accent2 43" xfId="656"/>
    <cellStyle name="20% - Accent2 44" xfId="664"/>
    <cellStyle name="20% - Accent2 45" xfId="679"/>
    <cellStyle name="20% - Accent2 46" xfId="702"/>
    <cellStyle name="20% - Accent2 47" xfId="715"/>
    <cellStyle name="20% - Accent2 48" xfId="725"/>
    <cellStyle name="20% - Accent2 49" xfId="735"/>
    <cellStyle name="20% - Accent2 5" xfId="129"/>
    <cellStyle name="20% - Accent2 50" xfId="754"/>
    <cellStyle name="20% - Accent2 51" xfId="766"/>
    <cellStyle name="20% - Accent2 52" xfId="781"/>
    <cellStyle name="20% - Accent2 53" xfId="794"/>
    <cellStyle name="20% - Accent2 54" xfId="806"/>
    <cellStyle name="20% - Accent2 55" xfId="816"/>
    <cellStyle name="20% - Accent2 56" xfId="826"/>
    <cellStyle name="20% - Accent2 57" xfId="848"/>
    <cellStyle name="20% - Accent2 58" xfId="861"/>
    <cellStyle name="20% - Accent2 59" xfId="875"/>
    <cellStyle name="20% - Accent2 6" xfId="153"/>
    <cellStyle name="20% - Accent2 60" xfId="888"/>
    <cellStyle name="20% - Accent2 61" xfId="901"/>
    <cellStyle name="20% - Accent2 62" xfId="917"/>
    <cellStyle name="20% - Accent2 63" xfId="930"/>
    <cellStyle name="20% - Accent2 64" xfId="944"/>
    <cellStyle name="20% - Accent2 65" xfId="955"/>
    <cellStyle name="20% - Accent2 66" xfId="967"/>
    <cellStyle name="20% - Accent2 67" xfId="983"/>
    <cellStyle name="20% - Accent2 68" xfId="996"/>
    <cellStyle name="20% - Accent2 69" xfId="1008"/>
    <cellStyle name="20% - Accent2 7" xfId="166"/>
    <cellStyle name="20% - Accent2 70" xfId="1019"/>
    <cellStyle name="20% - Accent2 71" xfId="1031"/>
    <cellStyle name="20% - Accent2 72" xfId="1052"/>
    <cellStyle name="20% - Accent2 73" xfId="1065"/>
    <cellStyle name="20% - Accent2 74" xfId="1077"/>
    <cellStyle name="20% - Accent2 75" xfId="1087"/>
    <cellStyle name="20% - Accent2 76" xfId="1097"/>
    <cellStyle name="20% - Accent2 77" xfId="1122"/>
    <cellStyle name="20% - Accent2 78" xfId="1135"/>
    <cellStyle name="20% - Accent2 79" xfId="1147"/>
    <cellStyle name="20% - Accent2 8" xfId="176"/>
    <cellStyle name="20% - Accent2 80" xfId="1157"/>
    <cellStyle name="20% - Accent2 81" xfId="1167"/>
    <cellStyle name="20% - Accent2 82" xfId="1187"/>
    <cellStyle name="20% - Accent2 83" xfId="1200"/>
    <cellStyle name="20% - Accent2 84" xfId="1212"/>
    <cellStyle name="20% - Accent2 85" xfId="1224"/>
    <cellStyle name="20% - Accent2 86" xfId="1236"/>
    <cellStyle name="20% - Accent2 87" xfId="1257"/>
    <cellStyle name="20% - Accent2 88" xfId="1270"/>
    <cellStyle name="20% - Accent2 89" xfId="1282"/>
    <cellStyle name="20% - Accent2 9" xfId="188"/>
    <cellStyle name="20% - Accent2 90" xfId="1292"/>
    <cellStyle name="20% - Accent2 91" xfId="1302"/>
    <cellStyle name="20% - Accent2 92" xfId="1327"/>
    <cellStyle name="20% - Accent2 93" xfId="1340"/>
    <cellStyle name="20% - Accent2 94" xfId="1352"/>
    <cellStyle name="20% - Accent2 95" xfId="1362"/>
    <cellStyle name="20% - Accent2 96" xfId="1372"/>
    <cellStyle name="20% - Accent2 97" xfId="1393"/>
    <cellStyle name="20% - Accent2 98" xfId="1400"/>
    <cellStyle name="20% - Accent2 99" xfId="1415"/>
    <cellStyle name="20% - Accent3 10" xfId="206"/>
    <cellStyle name="20% - Accent3 100" xfId="1435"/>
    <cellStyle name="20% - Accent3 101" xfId="1430"/>
    <cellStyle name="20% - Accent3 102" xfId="1561"/>
    <cellStyle name="20% - Accent3 103" xfId="1555"/>
    <cellStyle name="20% - Accent3 104" xfId="1552"/>
    <cellStyle name="20% - Accent3 105" xfId="1598"/>
    <cellStyle name="20% - Accent3 106" xfId="1593"/>
    <cellStyle name="20% - Accent3 107" xfId="1630"/>
    <cellStyle name="20% - Accent3 108" xfId="1656"/>
    <cellStyle name="20% - Accent3 109" xfId="1650"/>
    <cellStyle name="20% - Accent3 11" xfId="228"/>
    <cellStyle name="20% - Accent3 110" xfId="1647"/>
    <cellStyle name="20% - Accent3 111" xfId="1499"/>
    <cellStyle name="20% - Accent3 112" xfId="1710"/>
    <cellStyle name="20% - Accent3 113" xfId="1705"/>
    <cellStyle name="20% - Accent3 114" xfId="1739"/>
    <cellStyle name="20% - Accent3 115" xfId="1733"/>
    <cellStyle name="20% - Accent3 116" xfId="1724"/>
    <cellStyle name="20% - Accent3 117" xfId="1866"/>
    <cellStyle name="20% - Accent3 118" xfId="1869"/>
    <cellStyle name="20% - Accent3 119" xfId="1872"/>
    <cellStyle name="20% - Accent3 12" xfId="222"/>
    <cellStyle name="20% - Accent3 120" xfId="1919"/>
    <cellStyle name="20% - Accent3 121" xfId="1891"/>
    <cellStyle name="20% - Accent3 122" xfId="1911"/>
    <cellStyle name="20% - Accent3 123" xfId="1922"/>
    <cellStyle name="20% - Accent3 124" xfId="1934"/>
    <cellStyle name="20% - Accent3 125" xfId="1983"/>
    <cellStyle name="20% - Accent3 126" xfId="1996"/>
    <cellStyle name="20% - Accent3 127" xfId="2010"/>
    <cellStyle name="20% - Accent3 128" xfId="2023"/>
    <cellStyle name="20% - Accent3 129" xfId="2022"/>
    <cellStyle name="20% - Accent3 13" xfId="219"/>
    <cellStyle name="20% - Accent3 130" xfId="2052"/>
    <cellStyle name="20% - Accent3 131" xfId="2066"/>
    <cellStyle name="20% - Accent3 132" xfId="2065"/>
    <cellStyle name="20% - Accent3 133" xfId="2091"/>
    <cellStyle name="20% - Accent3 134" xfId="2102"/>
    <cellStyle name="20% - Accent3 135" xfId="2124"/>
    <cellStyle name="20% - Accent3 136" xfId="2118"/>
    <cellStyle name="20% - Accent3 137" xfId="2115"/>
    <cellStyle name="20% - Accent3 138" xfId="2127"/>
    <cellStyle name="20% - Accent3 139" xfId="2139"/>
    <cellStyle name="20% - Accent3 14" xfId="231"/>
    <cellStyle name="20% - Accent3 140" xfId="2193"/>
    <cellStyle name="20% - Accent3 141" xfId="2187"/>
    <cellStyle name="20% - Accent3 142" xfId="2184"/>
    <cellStyle name="20% - Accent3 143" xfId="2196"/>
    <cellStyle name="20% - Accent3 144" xfId="2208"/>
    <cellStyle name="20% - Accent3 145" xfId="2259"/>
    <cellStyle name="20% - Accent3 146" xfId="2253"/>
    <cellStyle name="20% - Accent3 147" xfId="2250"/>
    <cellStyle name="20% - Accent3 148" xfId="2262"/>
    <cellStyle name="20% - Accent3 149" xfId="2274"/>
    <cellStyle name="20% - Accent3 15" xfId="243"/>
    <cellStyle name="20% - Accent3 150" xfId="2321"/>
    <cellStyle name="20% - Accent3 151" xfId="2335"/>
    <cellStyle name="20% - Accent3 152" xfId="2348"/>
    <cellStyle name="20% - Accent3 153" xfId="2361"/>
    <cellStyle name="20% - Accent3 154" xfId="2372"/>
    <cellStyle name="20% - Accent3 155" xfId="2391"/>
    <cellStyle name="20% - Accent3 156" xfId="2403"/>
    <cellStyle name="20% - Accent3 157" xfId="2416"/>
    <cellStyle name="20% - Accent3 158" xfId="2429"/>
    <cellStyle name="20% - Accent3 159" xfId="2428"/>
    <cellStyle name="20% - Accent3 16" xfId="295"/>
    <cellStyle name="20% - Accent3 160" xfId="2455"/>
    <cellStyle name="20% - Accent3 161" xfId="2469"/>
    <cellStyle name="20% - Accent3 162" xfId="2482"/>
    <cellStyle name="20% - Accent3 163" xfId="2495"/>
    <cellStyle name="20% - Accent3 164" xfId="2506"/>
    <cellStyle name="20% - Accent3 165" xfId="2527"/>
    <cellStyle name="20% - Accent3 166" xfId="2521"/>
    <cellStyle name="20% - Accent3 167" xfId="2552"/>
    <cellStyle name="20% - Accent3 168" xfId="2565"/>
    <cellStyle name="20% - Accent3 169" xfId="2576"/>
    <cellStyle name="20% - Accent3 17" xfId="289"/>
    <cellStyle name="20% - Accent3 170" xfId="2604"/>
    <cellStyle name="20% - Accent3 171" xfId="2618"/>
    <cellStyle name="20% - Accent3 172" xfId="2631"/>
    <cellStyle name="20% - Accent3 173" xfId="2644"/>
    <cellStyle name="20% - Accent3 174" xfId="2655"/>
    <cellStyle name="20% - Accent3 175" xfId="2675"/>
    <cellStyle name="20% - Accent3 176" xfId="2669"/>
    <cellStyle name="20% - Accent3 177" xfId="2699"/>
    <cellStyle name="20% - Accent3 178" xfId="2711"/>
    <cellStyle name="20% - Accent3 179" xfId="2723"/>
    <cellStyle name="20% - Accent3 18" xfId="286"/>
    <cellStyle name="20% - Accent3 180" xfId="2734"/>
    <cellStyle name="20% - Accent3 181" xfId="2788"/>
    <cellStyle name="20% - Accent3 182" xfId="2802"/>
    <cellStyle name="20% - Accent3 183" xfId="2815"/>
    <cellStyle name="20% - Accent3 184" xfId="2828"/>
    <cellStyle name="20% - Accent3 185" xfId="2839"/>
    <cellStyle name="20% - Accent3 186" xfId="2860"/>
    <cellStyle name="20% - Accent3 187" xfId="2873"/>
    <cellStyle name="20% - Accent3 188" xfId="2872"/>
    <cellStyle name="20% - Accent3 189" xfId="2898"/>
    <cellStyle name="20% - Accent3 19" xfId="298"/>
    <cellStyle name="20% - Accent3 190" xfId="2909"/>
    <cellStyle name="20% - Accent3 191" xfId="2926"/>
    <cellStyle name="20% - Accent3 192" xfId="2938"/>
    <cellStyle name="20% - Accent3 193" xfId="2950"/>
    <cellStyle name="20% - Accent3 194" xfId="2961"/>
    <cellStyle name="20% - Accent3 195" xfId="2980"/>
    <cellStyle name="20% - Accent3 196" xfId="2993"/>
    <cellStyle name="20% - Accent3 197" xfId="3006"/>
    <cellStyle name="20% - Accent3 198" xfId="3019"/>
    <cellStyle name="20% - Accent3 199" xfId="3018"/>
    <cellStyle name="20% - Accent3 2" xfId="93"/>
    <cellStyle name="20% - Accent3 20" xfId="311"/>
    <cellStyle name="20% - Accent3 200" xfId="3045"/>
    <cellStyle name="20% - Accent3 201" xfId="3059"/>
    <cellStyle name="20% - Accent3 202" xfId="3072"/>
    <cellStyle name="20% - Accent3 203" xfId="3085"/>
    <cellStyle name="20% - Accent3 204" xfId="3096"/>
    <cellStyle name="20% - Accent3 205" xfId="3123"/>
    <cellStyle name="20% - Accent3 206" xfId="3117"/>
    <cellStyle name="20% - Accent3 207" xfId="3114"/>
    <cellStyle name="20% - Accent3 208" xfId="3126"/>
    <cellStyle name="20% - Accent3 209" xfId="3138"/>
    <cellStyle name="20% - Accent3 21" xfId="363"/>
    <cellStyle name="20% - Accent3 210" xfId="3185"/>
    <cellStyle name="20% - Accent3 211" xfId="3199"/>
    <cellStyle name="20% - Accent3 212" xfId="3212"/>
    <cellStyle name="20% - Accent3 213" xfId="3225"/>
    <cellStyle name="20% - Accent3 214" xfId="3236"/>
    <cellStyle name="20% - Accent3 215" xfId="3270"/>
    <cellStyle name="20% - Accent3 216" xfId="3264"/>
    <cellStyle name="20% - Accent3 217" xfId="3261"/>
    <cellStyle name="20% - Accent3 218" xfId="3273"/>
    <cellStyle name="20% - Accent3 219" xfId="3285"/>
    <cellStyle name="20% - Accent3 22" xfId="357"/>
    <cellStyle name="20% - Accent3 220" xfId="3471"/>
    <cellStyle name="20% - Accent3 221" xfId="3484"/>
    <cellStyle name="20% - Accent3 222" xfId="3497"/>
    <cellStyle name="20% - Accent3 223" xfId="3508"/>
    <cellStyle name="20% - Accent3 23" xfId="322"/>
    <cellStyle name="20% - Accent3 24" xfId="366"/>
    <cellStyle name="20% - Accent3 25" xfId="378"/>
    <cellStyle name="20% - Accent3 26" xfId="429"/>
    <cellStyle name="20% - Accent3 27" xfId="423"/>
    <cellStyle name="20% - Accent3 28" xfId="420"/>
    <cellStyle name="20% - Accent3 29" xfId="432"/>
    <cellStyle name="20% - Accent3 3" xfId="104"/>
    <cellStyle name="20% - Accent3 30" xfId="444"/>
    <cellStyle name="20% - Accent3 31" xfId="496"/>
    <cellStyle name="20% - Accent3 32" xfId="469"/>
    <cellStyle name="20% - Accent3 33" xfId="488"/>
    <cellStyle name="20% - Accent3 34" xfId="499"/>
    <cellStyle name="20% - Accent3 35" xfId="541"/>
    <cellStyle name="20% - Accent3 36" xfId="566"/>
    <cellStyle name="20% - Accent3 37" xfId="560"/>
    <cellStyle name="20% - Accent3 38" xfId="557"/>
    <cellStyle name="20% - Accent3 39" xfId="569"/>
    <cellStyle name="20% - Accent3 4" xfId="117"/>
    <cellStyle name="20% - Accent3 40" xfId="615"/>
    <cellStyle name="20% - Accent3 41" xfId="636"/>
    <cellStyle name="20% - Accent3 42" xfId="630"/>
    <cellStyle name="20% - Accent3 43" xfId="627"/>
    <cellStyle name="20% - Accent3 44" xfId="672"/>
    <cellStyle name="20% - Accent3 45" xfId="671"/>
    <cellStyle name="20% - Accent3 46" xfId="706"/>
    <cellStyle name="20% - Accent3 47" xfId="700"/>
    <cellStyle name="20% - Accent3 48" xfId="697"/>
    <cellStyle name="20% - Accent3 49" xfId="709"/>
    <cellStyle name="20% - Accent3 5" xfId="131"/>
    <cellStyle name="20% - Accent3 50" xfId="757"/>
    <cellStyle name="20% - Accent3 51" xfId="752"/>
    <cellStyle name="20% - Accent3 52" xfId="785"/>
    <cellStyle name="20% - Accent3 53" xfId="749"/>
    <cellStyle name="20% - Accent3 54" xfId="774"/>
    <cellStyle name="20% - Accent3 55" xfId="788"/>
    <cellStyle name="20% - Accent3 56" xfId="800"/>
    <cellStyle name="20% - Accent3 57" xfId="852"/>
    <cellStyle name="20% - Accent3 58" xfId="846"/>
    <cellStyle name="20% - Accent3 59" xfId="843"/>
    <cellStyle name="20% - Accent3 6" xfId="157"/>
    <cellStyle name="20% - Accent3 60" xfId="855"/>
    <cellStyle name="20% - Accent3 61" xfId="868"/>
    <cellStyle name="20% - Accent3 62" xfId="921"/>
    <cellStyle name="20% - Accent3 63" xfId="894"/>
    <cellStyle name="20% - Accent3 64" xfId="914"/>
    <cellStyle name="20% - Accent3 65" xfId="924"/>
    <cellStyle name="20% - Accent3 66" xfId="937"/>
    <cellStyle name="20% - Accent3 67" xfId="987"/>
    <cellStyle name="20% - Accent3 68" xfId="960"/>
    <cellStyle name="20% - Accent3 69" xfId="980"/>
    <cellStyle name="20% - Accent3 7" xfId="151"/>
    <cellStyle name="20% - Accent3 70" xfId="990"/>
    <cellStyle name="20% - Accent3 71" xfId="1002"/>
    <cellStyle name="20% - Accent3 72" xfId="1056"/>
    <cellStyle name="20% - Accent3 73" xfId="1050"/>
    <cellStyle name="20% - Accent3 74" xfId="1047"/>
    <cellStyle name="20% - Accent3 75" xfId="1059"/>
    <cellStyle name="20% - Accent3 76" xfId="1071"/>
    <cellStyle name="20% - Accent3 77" xfId="1126"/>
    <cellStyle name="20% - Accent3 78" xfId="1120"/>
    <cellStyle name="20% - Accent3 79" xfId="1117"/>
    <cellStyle name="20% - Accent3 8" xfId="148"/>
    <cellStyle name="20% - Accent3 80" xfId="1129"/>
    <cellStyle name="20% - Accent3 81" xfId="1141"/>
    <cellStyle name="20% - Accent3 82" xfId="1191"/>
    <cellStyle name="20% - Accent3 83" xfId="1185"/>
    <cellStyle name="20% - Accent3 84" xfId="1182"/>
    <cellStyle name="20% - Accent3 85" xfId="1194"/>
    <cellStyle name="20% - Accent3 86" xfId="1206"/>
    <cellStyle name="20% - Accent3 87" xfId="1261"/>
    <cellStyle name="20% - Accent3 88" xfId="1255"/>
    <cellStyle name="20% - Accent3 89" xfId="1252"/>
    <cellStyle name="20% - Accent3 9" xfId="160"/>
    <cellStyle name="20% - Accent3 90" xfId="1264"/>
    <cellStyle name="20% - Accent3 91" xfId="1276"/>
    <cellStyle name="20% - Accent3 92" xfId="1331"/>
    <cellStyle name="20% - Accent3 93" xfId="1325"/>
    <cellStyle name="20% - Accent3 94" xfId="1322"/>
    <cellStyle name="20% - Accent3 95" xfId="1334"/>
    <cellStyle name="20% - Accent3 96" xfId="1346"/>
    <cellStyle name="20% - Accent3 97" xfId="1395"/>
    <cellStyle name="20% - Accent3 98" xfId="1408"/>
    <cellStyle name="20% - Accent3 99" xfId="1407"/>
    <cellStyle name="20% - Accent4 10" xfId="209"/>
    <cellStyle name="20% - Accent4 100" xfId="1437"/>
    <cellStyle name="20% - Accent4 101" xfId="1446"/>
    <cellStyle name="20% - Accent4 102" xfId="1563"/>
    <cellStyle name="20% - Accent4 103" xfId="1574"/>
    <cellStyle name="20% - Accent4 104" xfId="1583"/>
    <cellStyle name="20% - Accent4 105" xfId="1600"/>
    <cellStyle name="20% - Accent4 106" xfId="1609"/>
    <cellStyle name="20% - Accent4 107" xfId="1637"/>
    <cellStyle name="20% - Accent4 108" xfId="1658"/>
    <cellStyle name="20% - Accent4 109" xfId="1668"/>
    <cellStyle name="20% - Accent4 11" xfId="232"/>
    <cellStyle name="20% - Accent4 110" xfId="1677"/>
    <cellStyle name="20% - Accent4 111" xfId="1690"/>
    <cellStyle name="20% - Accent4 112" xfId="1714"/>
    <cellStyle name="20% - Accent4 113" xfId="1726"/>
    <cellStyle name="20% - Accent4 114" xfId="1741"/>
    <cellStyle name="20% - Accent4 115" xfId="1751"/>
    <cellStyle name="20% - Accent4 116" xfId="1760"/>
    <cellStyle name="20% - Accent4 117" xfId="1880"/>
    <cellStyle name="20% - Accent4 118" xfId="1893"/>
    <cellStyle name="20% - Accent4 119" xfId="1905"/>
    <cellStyle name="20% - Accent4 12" xfId="244"/>
    <cellStyle name="20% - Accent4 120" xfId="1923"/>
    <cellStyle name="20% - Accent4 121" xfId="1935"/>
    <cellStyle name="20% - Accent4 122" xfId="1945"/>
    <cellStyle name="20% - Accent4 123" xfId="1955"/>
    <cellStyle name="20% - Accent4 124" xfId="1964"/>
    <cellStyle name="20% - Accent4 125" xfId="1987"/>
    <cellStyle name="20% - Accent4 126" xfId="2000"/>
    <cellStyle name="20% - Accent4 127" xfId="2013"/>
    <cellStyle name="20% - Accent4 128" xfId="2025"/>
    <cellStyle name="20% - Accent4 129" xfId="2034"/>
    <cellStyle name="20% - Accent4 13" xfId="254"/>
    <cellStyle name="20% - Accent4 130" xfId="2055"/>
    <cellStyle name="20% - Accent4 131" xfId="2070"/>
    <cellStyle name="20% - Accent4 132" xfId="2081"/>
    <cellStyle name="20% - Accent4 133" xfId="2094"/>
    <cellStyle name="20% - Accent4 134" xfId="2105"/>
    <cellStyle name="20% - Accent4 135" xfId="2128"/>
    <cellStyle name="20% - Accent4 136" xfId="2140"/>
    <cellStyle name="20% - Accent4 137" xfId="2150"/>
    <cellStyle name="20% - Accent4 138" xfId="2160"/>
    <cellStyle name="20% - Accent4 139" xfId="2169"/>
    <cellStyle name="20% - Accent4 14" xfId="264"/>
    <cellStyle name="20% - Accent4 140" xfId="2197"/>
    <cellStyle name="20% - Accent4 141" xfId="2209"/>
    <cellStyle name="20% - Accent4 142" xfId="2219"/>
    <cellStyle name="20% - Accent4 143" xfId="2229"/>
    <cellStyle name="20% - Accent4 144" xfId="2238"/>
    <cellStyle name="20% - Accent4 145" xfId="2263"/>
    <cellStyle name="20% - Accent4 146" xfId="2275"/>
    <cellStyle name="20% - Accent4 147" xfId="2286"/>
    <cellStyle name="20% - Accent4 148" xfId="2297"/>
    <cellStyle name="20% - Accent4 149" xfId="2306"/>
    <cellStyle name="20% - Accent4 15" xfId="273"/>
    <cellStyle name="20% - Accent4 150" xfId="2325"/>
    <cellStyle name="20% - Accent4 151" xfId="2339"/>
    <cellStyle name="20% - Accent4 152" xfId="2352"/>
    <cellStyle name="20% - Accent4 153" xfId="2364"/>
    <cellStyle name="20% - Accent4 154" xfId="2376"/>
    <cellStyle name="20% - Accent4 155" xfId="2394"/>
    <cellStyle name="20% - Accent4 156" xfId="2406"/>
    <cellStyle name="20% - Accent4 157" xfId="2419"/>
    <cellStyle name="20% - Accent4 158" xfId="2433"/>
    <cellStyle name="20% - Accent4 159" xfId="2443"/>
    <cellStyle name="20% - Accent4 16" xfId="299"/>
    <cellStyle name="20% - Accent4 160" xfId="2458"/>
    <cellStyle name="20% - Accent4 161" xfId="2473"/>
    <cellStyle name="20% - Accent4 162" xfId="2486"/>
    <cellStyle name="20% - Accent4 163" xfId="2498"/>
    <cellStyle name="20% - Accent4 164" xfId="2508"/>
    <cellStyle name="20% - Accent4 165" xfId="2530"/>
    <cellStyle name="20% - Accent4 166" xfId="2543"/>
    <cellStyle name="20% - Accent4 167" xfId="2556"/>
    <cellStyle name="20% - Accent4 168" xfId="2568"/>
    <cellStyle name="20% - Accent4 169" xfId="2578"/>
    <cellStyle name="20% - Accent4 17" xfId="312"/>
    <cellStyle name="20% - Accent4 170" xfId="2608"/>
    <cellStyle name="20% - Accent4 171" xfId="2622"/>
    <cellStyle name="20% - Accent4 172" xfId="2635"/>
    <cellStyle name="20% - Accent4 173" xfId="2647"/>
    <cellStyle name="20% - Accent4 174" xfId="2657"/>
    <cellStyle name="20% - Accent4 175" xfId="2678"/>
    <cellStyle name="20% - Accent4 176" xfId="2689"/>
    <cellStyle name="20% - Accent4 177" xfId="2702"/>
    <cellStyle name="20% - Accent4 178" xfId="2714"/>
    <cellStyle name="20% - Accent4 179" xfId="2726"/>
    <cellStyle name="20% - Accent4 18" xfId="323"/>
    <cellStyle name="20% - Accent4 180" xfId="2736"/>
    <cellStyle name="20% - Accent4 181" xfId="2792"/>
    <cellStyle name="20% - Accent4 182" xfId="2806"/>
    <cellStyle name="20% - Accent4 183" xfId="2819"/>
    <cellStyle name="20% - Accent4 184" xfId="2831"/>
    <cellStyle name="20% - Accent4 185" xfId="2841"/>
    <cellStyle name="20% - Accent4 186" xfId="2863"/>
    <cellStyle name="20% - Accent4 187" xfId="2876"/>
    <cellStyle name="20% - Accent4 188" xfId="2889"/>
    <cellStyle name="20% - Accent4 189" xfId="2901"/>
    <cellStyle name="20% - Accent4 19" xfId="334"/>
    <cellStyle name="20% - Accent4 190" xfId="2911"/>
    <cellStyle name="20% - Accent4 191" xfId="2929"/>
    <cellStyle name="20% - Accent4 192" xfId="2941"/>
    <cellStyle name="20% - Accent4 193" xfId="2953"/>
    <cellStyle name="20% - Accent4 194" xfId="2963"/>
    <cellStyle name="20% - Accent4 195" xfId="2983"/>
    <cellStyle name="20% - Accent4 196" xfId="2996"/>
    <cellStyle name="20% - Accent4 197" xfId="3009"/>
    <cellStyle name="20% - Accent4 198" xfId="3023"/>
    <cellStyle name="20% - Accent4 199" xfId="3033"/>
    <cellStyle name="20% - Accent4 2" xfId="96"/>
    <cellStyle name="20% - Accent4 20" xfId="346"/>
    <cellStyle name="20% - Accent4 200" xfId="3049"/>
    <cellStyle name="20% - Accent4 201" xfId="3063"/>
    <cellStyle name="20% - Accent4 202" xfId="3076"/>
    <cellStyle name="20% - Accent4 203" xfId="3088"/>
    <cellStyle name="20% - Accent4 204" xfId="3098"/>
    <cellStyle name="20% - Accent4 205" xfId="3127"/>
    <cellStyle name="20% - Accent4 206" xfId="3139"/>
    <cellStyle name="20% - Accent4 207" xfId="3150"/>
    <cellStyle name="20% - Accent4 208" xfId="3162"/>
    <cellStyle name="20% - Accent4 209" xfId="3173"/>
    <cellStyle name="20% - Accent4 21" xfId="367"/>
    <cellStyle name="20% - Accent4 210" xfId="3189"/>
    <cellStyle name="20% - Accent4 211" xfId="3203"/>
    <cellStyle name="20% - Accent4 212" xfId="3216"/>
    <cellStyle name="20% - Accent4 213" xfId="3228"/>
    <cellStyle name="20% - Accent4 214" xfId="3238"/>
    <cellStyle name="20% - Accent4 215" xfId="3274"/>
    <cellStyle name="20% - Accent4 216" xfId="3286"/>
    <cellStyle name="20% - Accent4 217" xfId="3296"/>
    <cellStyle name="20% - Accent4 218" xfId="3306"/>
    <cellStyle name="20% - Accent4 219" xfId="3315"/>
    <cellStyle name="20% - Accent4 22" xfId="379"/>
    <cellStyle name="20% - Accent4 220" xfId="3475"/>
    <cellStyle name="20% - Accent4 221" xfId="3488"/>
    <cellStyle name="20% - Accent4 222" xfId="3500"/>
    <cellStyle name="20% - Accent4 223" xfId="3510"/>
    <cellStyle name="20% - Accent4 23" xfId="389"/>
    <cellStyle name="20% - Accent4 24" xfId="399"/>
    <cellStyle name="20% - Accent4 25" xfId="408"/>
    <cellStyle name="20% - Accent4 26" xfId="433"/>
    <cellStyle name="20% - Accent4 27" xfId="445"/>
    <cellStyle name="20% - Accent4 28" xfId="458"/>
    <cellStyle name="20% - Accent4 29" xfId="470"/>
    <cellStyle name="20% - Accent4 3" xfId="106"/>
    <cellStyle name="20% - Accent4 30" xfId="482"/>
    <cellStyle name="20% - Accent4 31" xfId="500"/>
    <cellStyle name="20% - Accent4 32" xfId="510"/>
    <cellStyle name="20% - Accent4 33" xfId="521"/>
    <cellStyle name="20% - Accent4 34" xfId="533"/>
    <cellStyle name="20% - Accent4 35" xfId="543"/>
    <cellStyle name="20% - Accent4 36" xfId="570"/>
    <cellStyle name="20% - Accent4 37" xfId="581"/>
    <cellStyle name="20% - Accent4 38" xfId="594"/>
    <cellStyle name="20% - Accent4 39" xfId="605"/>
    <cellStyle name="20% - Accent4 4" xfId="119"/>
    <cellStyle name="20% - Accent4 40" xfId="617"/>
    <cellStyle name="20% - Accent4 41" xfId="639"/>
    <cellStyle name="20% - Accent4 42" xfId="650"/>
    <cellStyle name="20% - Accent4 43" xfId="662"/>
    <cellStyle name="20% - Accent4 44" xfId="674"/>
    <cellStyle name="20% - Accent4 45" xfId="683"/>
    <cellStyle name="20% - Accent4 46" xfId="710"/>
    <cellStyle name="20% - Accent4 47" xfId="720"/>
    <cellStyle name="20% - Accent4 48" xfId="730"/>
    <cellStyle name="20% - Accent4 49" xfId="739"/>
    <cellStyle name="20% - Accent4 5" xfId="133"/>
    <cellStyle name="20% - Accent4 50" xfId="761"/>
    <cellStyle name="20% - Accent4 51" xfId="772"/>
    <cellStyle name="20% - Accent4 52" xfId="789"/>
    <cellStyle name="20% - Accent4 53" xfId="801"/>
    <cellStyle name="20% - Accent4 54" xfId="811"/>
    <cellStyle name="20% - Accent4 55" xfId="821"/>
    <cellStyle name="20% - Accent4 56" xfId="830"/>
    <cellStyle name="20% - Accent4 57" xfId="856"/>
    <cellStyle name="20% - Accent4 58" xfId="869"/>
    <cellStyle name="20% - Accent4 59" xfId="883"/>
    <cellStyle name="20% - Accent4 6" xfId="161"/>
    <cellStyle name="20% - Accent4 60" xfId="896"/>
    <cellStyle name="20% - Accent4 61" xfId="908"/>
    <cellStyle name="20% - Accent4 62" xfId="925"/>
    <cellStyle name="20% - Accent4 63" xfId="938"/>
    <cellStyle name="20% - Accent4 64" xfId="950"/>
    <cellStyle name="20% - Accent4 65" xfId="962"/>
    <cellStyle name="20% - Accent4 66" xfId="974"/>
    <cellStyle name="20% - Accent4 67" xfId="991"/>
    <cellStyle name="20% - Accent4 68" xfId="1003"/>
    <cellStyle name="20% - Accent4 69" xfId="1014"/>
    <cellStyle name="20% - Accent4 7" xfId="171"/>
    <cellStyle name="20% - Accent4 70" xfId="1026"/>
    <cellStyle name="20% - Accent4 71" xfId="1037"/>
    <cellStyle name="20% - Accent4 72" xfId="1060"/>
    <cellStyle name="20% - Accent4 73" xfId="1072"/>
    <cellStyle name="20% - Accent4 74" xfId="1082"/>
    <cellStyle name="20% - Accent4 75" xfId="1092"/>
    <cellStyle name="20% - Accent4 76" xfId="1101"/>
    <cellStyle name="20% - Accent4 77" xfId="1130"/>
    <cellStyle name="20% - Accent4 78" xfId="1142"/>
    <cellStyle name="20% - Accent4 79" xfId="1152"/>
    <cellStyle name="20% - Accent4 8" xfId="183"/>
    <cellStyle name="20% - Accent4 80" xfId="1162"/>
    <cellStyle name="20% - Accent4 81" xfId="1171"/>
    <cellStyle name="20% - Accent4 82" xfId="1195"/>
    <cellStyle name="20% - Accent4 83" xfId="1207"/>
    <cellStyle name="20% - Accent4 84" xfId="1219"/>
    <cellStyle name="20% - Accent4 85" xfId="1231"/>
    <cellStyle name="20% - Accent4 86" xfId="1242"/>
    <cellStyle name="20% - Accent4 87" xfId="1265"/>
    <cellStyle name="20% - Accent4 88" xfId="1277"/>
    <cellStyle name="20% - Accent4 89" xfId="1287"/>
    <cellStyle name="20% - Accent4 9" xfId="193"/>
    <cellStyle name="20% - Accent4 90" xfId="1297"/>
    <cellStyle name="20% - Accent4 91" xfId="1306"/>
    <cellStyle name="20% - Accent4 92" xfId="1335"/>
    <cellStyle name="20% - Accent4 93" xfId="1347"/>
    <cellStyle name="20% - Accent4 94" xfId="1357"/>
    <cellStyle name="20% - Accent4 95" xfId="1367"/>
    <cellStyle name="20% - Accent4 96" xfId="1376"/>
    <cellStyle name="20% - Accent4 97" xfId="1398"/>
    <cellStyle name="20% - Accent4 98" xfId="1410"/>
    <cellStyle name="20% - Accent4 99" xfId="1419"/>
    <cellStyle name="20% - Accent5 10" xfId="211"/>
    <cellStyle name="20% - Accent5 100" xfId="1440"/>
    <cellStyle name="20% - Accent5 101" xfId="1448"/>
    <cellStyle name="20% - Accent5 102" xfId="1566"/>
    <cellStyle name="20% - Accent5 103" xfId="1577"/>
    <cellStyle name="20% - Accent5 104" xfId="1585"/>
    <cellStyle name="20% - Accent5 105" xfId="1603"/>
    <cellStyle name="20% - Accent5 106" xfId="1611"/>
    <cellStyle name="20% - Accent5 107" xfId="1639"/>
    <cellStyle name="20% - Accent5 108" xfId="1661"/>
    <cellStyle name="20% - Accent5 109" xfId="1671"/>
    <cellStyle name="20% - Accent5 11" xfId="235"/>
    <cellStyle name="20% - Accent5 110" xfId="1679"/>
    <cellStyle name="20% - Accent5 111" xfId="1692"/>
    <cellStyle name="20% - Accent5 112" xfId="1717"/>
    <cellStyle name="20% - Accent5 113" xfId="1728"/>
    <cellStyle name="20% - Accent5 114" xfId="1744"/>
    <cellStyle name="20% - Accent5 115" xfId="1754"/>
    <cellStyle name="20% - Accent5 116" xfId="1762"/>
    <cellStyle name="20% - Accent5 117" xfId="1883"/>
    <cellStyle name="20% - Accent5 118" xfId="1896"/>
    <cellStyle name="20% - Accent5 119" xfId="1909"/>
    <cellStyle name="20% - Accent5 12" xfId="247"/>
    <cellStyle name="20% - Accent5 120" xfId="1926"/>
    <cellStyle name="20% - Accent5 121" xfId="1938"/>
    <cellStyle name="20% - Accent5 122" xfId="1948"/>
    <cellStyle name="20% - Accent5 123" xfId="1958"/>
    <cellStyle name="20% - Accent5 124" xfId="1966"/>
    <cellStyle name="20% - Accent5 125" xfId="1990"/>
    <cellStyle name="20% - Accent5 126" xfId="2003"/>
    <cellStyle name="20% - Accent5 127" xfId="2016"/>
    <cellStyle name="20% - Accent5 128" xfId="2028"/>
    <cellStyle name="20% - Accent5 129" xfId="2036"/>
    <cellStyle name="20% - Accent5 13" xfId="257"/>
    <cellStyle name="20% - Accent5 130" xfId="2059"/>
    <cellStyle name="20% - Accent5 131" xfId="2073"/>
    <cellStyle name="20% - Accent5 132" xfId="2084"/>
    <cellStyle name="20% - Accent5 133" xfId="2097"/>
    <cellStyle name="20% - Accent5 134" xfId="2109"/>
    <cellStyle name="20% - Accent5 135" xfId="2131"/>
    <cellStyle name="20% - Accent5 136" xfId="2143"/>
    <cellStyle name="20% - Accent5 137" xfId="2153"/>
    <cellStyle name="20% - Accent5 138" xfId="2163"/>
    <cellStyle name="20% - Accent5 139" xfId="2171"/>
    <cellStyle name="20% - Accent5 14" xfId="267"/>
    <cellStyle name="20% - Accent5 140" xfId="2200"/>
    <cellStyle name="20% - Accent5 141" xfId="2212"/>
    <cellStyle name="20% - Accent5 142" xfId="2222"/>
    <cellStyle name="20% - Accent5 143" xfId="2232"/>
    <cellStyle name="20% - Accent5 144" xfId="2240"/>
    <cellStyle name="20% - Accent5 145" xfId="2266"/>
    <cellStyle name="20% - Accent5 146" xfId="2278"/>
    <cellStyle name="20% - Accent5 147" xfId="2289"/>
    <cellStyle name="20% - Accent5 148" xfId="2300"/>
    <cellStyle name="20% - Accent5 149" xfId="2309"/>
    <cellStyle name="20% - Accent5 15" xfId="275"/>
    <cellStyle name="20% - Accent5 150" xfId="2328"/>
    <cellStyle name="20% - Accent5 151" xfId="2342"/>
    <cellStyle name="20% - Accent5 152" xfId="2355"/>
    <cellStyle name="20% - Accent5 153" xfId="2367"/>
    <cellStyle name="20% - Accent5 154" xfId="2378"/>
    <cellStyle name="20% - Accent5 155" xfId="2397"/>
    <cellStyle name="20% - Accent5 156" xfId="2409"/>
    <cellStyle name="20% - Accent5 157" xfId="2422"/>
    <cellStyle name="20% - Accent5 158" xfId="2436"/>
    <cellStyle name="20% - Accent5 159" xfId="2446"/>
    <cellStyle name="20% - Accent5 16" xfId="302"/>
    <cellStyle name="20% - Accent5 160" xfId="2462"/>
    <cellStyle name="20% - Accent5 161" xfId="2476"/>
    <cellStyle name="20% - Accent5 162" xfId="2489"/>
    <cellStyle name="20% - Accent5 163" xfId="2501"/>
    <cellStyle name="20% - Accent5 164" xfId="2510"/>
    <cellStyle name="20% - Accent5 165" xfId="2534"/>
    <cellStyle name="20% - Accent5 166" xfId="2546"/>
    <cellStyle name="20% - Accent5 167" xfId="2559"/>
    <cellStyle name="20% - Accent5 168" xfId="2571"/>
    <cellStyle name="20% - Accent5 169" xfId="2580"/>
    <cellStyle name="20% - Accent5 17" xfId="315"/>
    <cellStyle name="20% - Accent5 170" xfId="2611"/>
    <cellStyle name="20% - Accent5 171" xfId="2625"/>
    <cellStyle name="20% - Accent5 172" xfId="2638"/>
    <cellStyle name="20% - Accent5 173" xfId="2650"/>
    <cellStyle name="20% - Accent5 174" xfId="2659"/>
    <cellStyle name="20% - Accent5 175" xfId="2681"/>
    <cellStyle name="20% - Accent5 176" xfId="2692"/>
    <cellStyle name="20% - Accent5 177" xfId="2705"/>
    <cellStyle name="20% - Accent5 178" xfId="2717"/>
    <cellStyle name="20% - Accent5 179" xfId="2729"/>
    <cellStyle name="20% - Accent5 18" xfId="326"/>
    <cellStyle name="20% - Accent5 180" xfId="2738"/>
    <cellStyle name="20% - Accent5 181" xfId="2795"/>
    <cellStyle name="20% - Accent5 182" xfId="2809"/>
    <cellStyle name="20% - Accent5 183" xfId="2822"/>
    <cellStyle name="20% - Accent5 184" xfId="2834"/>
    <cellStyle name="20% - Accent5 185" xfId="2843"/>
    <cellStyle name="20% - Accent5 186" xfId="2866"/>
    <cellStyle name="20% - Accent5 187" xfId="2880"/>
    <cellStyle name="20% - Accent5 188" xfId="2892"/>
    <cellStyle name="20% - Accent5 189" xfId="2904"/>
    <cellStyle name="20% - Accent5 19" xfId="337"/>
    <cellStyle name="20% - Accent5 190" xfId="2913"/>
    <cellStyle name="20% - Accent5 191" xfId="2932"/>
    <cellStyle name="20% - Accent5 192" xfId="2944"/>
    <cellStyle name="20% - Accent5 193" xfId="2956"/>
    <cellStyle name="20% - Accent5 194" xfId="2965"/>
    <cellStyle name="20% - Accent5 195" xfId="2986"/>
    <cellStyle name="20% - Accent5 196" xfId="2999"/>
    <cellStyle name="20% - Accent5 197" xfId="3012"/>
    <cellStyle name="20% - Accent5 198" xfId="3026"/>
    <cellStyle name="20% - Accent5 199" xfId="3036"/>
    <cellStyle name="20% - Accent5 2" xfId="98"/>
    <cellStyle name="20% - Accent5 20" xfId="349"/>
    <cellStyle name="20% - Accent5 200" xfId="3052"/>
    <cellStyle name="20% - Accent5 201" xfId="3066"/>
    <cellStyle name="20% - Accent5 202" xfId="3079"/>
    <cellStyle name="20% - Accent5 203" xfId="3091"/>
    <cellStyle name="20% - Accent5 204" xfId="3100"/>
    <cellStyle name="20% - Accent5 205" xfId="3130"/>
    <cellStyle name="20% - Accent5 206" xfId="3142"/>
    <cellStyle name="20% - Accent5 207" xfId="3153"/>
    <cellStyle name="20% - Accent5 208" xfId="3165"/>
    <cellStyle name="20% - Accent5 209" xfId="3176"/>
    <cellStyle name="20% - Accent5 21" xfId="370"/>
    <cellStyle name="20% - Accent5 210" xfId="3192"/>
    <cellStyle name="20% - Accent5 211" xfId="3206"/>
    <cellStyle name="20% - Accent5 212" xfId="3219"/>
    <cellStyle name="20% - Accent5 213" xfId="3231"/>
    <cellStyle name="20% - Accent5 214" xfId="3240"/>
    <cellStyle name="20% - Accent5 215" xfId="3277"/>
    <cellStyle name="20% - Accent5 216" xfId="3289"/>
    <cellStyle name="20% - Accent5 217" xfId="3299"/>
    <cellStyle name="20% - Accent5 218" xfId="3309"/>
    <cellStyle name="20% - Accent5 219" xfId="3317"/>
    <cellStyle name="20% - Accent5 22" xfId="382"/>
    <cellStyle name="20% - Accent5 220" xfId="3478"/>
    <cellStyle name="20% - Accent5 221" xfId="3491"/>
    <cellStyle name="20% - Accent5 222" xfId="3503"/>
    <cellStyle name="20% - Accent5 223" xfId="3512"/>
    <cellStyle name="20% - Accent5 23" xfId="392"/>
    <cellStyle name="20% - Accent5 24" xfId="402"/>
    <cellStyle name="20% - Accent5 25" xfId="410"/>
    <cellStyle name="20% - Accent5 26" xfId="436"/>
    <cellStyle name="20% - Accent5 27" xfId="449"/>
    <cellStyle name="20% - Accent5 28" xfId="461"/>
    <cellStyle name="20% - Accent5 29" xfId="473"/>
    <cellStyle name="20% - Accent5 3" xfId="108"/>
    <cellStyle name="20% - Accent5 30" xfId="486"/>
    <cellStyle name="20% - Accent5 31" xfId="503"/>
    <cellStyle name="20% - Accent5 32" xfId="513"/>
    <cellStyle name="20% - Accent5 33" xfId="525"/>
    <cellStyle name="20% - Accent5 34" xfId="536"/>
    <cellStyle name="20% - Accent5 35" xfId="545"/>
    <cellStyle name="20% - Accent5 36" xfId="573"/>
    <cellStyle name="20% - Accent5 37" xfId="585"/>
    <cellStyle name="20% - Accent5 38" xfId="597"/>
    <cellStyle name="20% - Accent5 39" xfId="608"/>
    <cellStyle name="20% - Accent5 4" xfId="121"/>
    <cellStyle name="20% - Accent5 40" xfId="621"/>
    <cellStyle name="20% - Accent5 41" xfId="642"/>
    <cellStyle name="20% - Accent5 42" xfId="654"/>
    <cellStyle name="20% - Accent5 43" xfId="665"/>
    <cellStyle name="20% - Accent5 44" xfId="677"/>
    <cellStyle name="20% - Accent5 45" xfId="685"/>
    <cellStyle name="20% - Accent5 46" xfId="713"/>
    <cellStyle name="20% - Accent5 47" xfId="723"/>
    <cellStyle name="20% - Accent5 48" xfId="733"/>
    <cellStyle name="20% - Accent5 49" xfId="741"/>
    <cellStyle name="20% - Accent5 5" xfId="135"/>
    <cellStyle name="20% - Accent5 50" xfId="764"/>
    <cellStyle name="20% - Accent5 51" xfId="775"/>
    <cellStyle name="20% - Accent5 52" xfId="792"/>
    <cellStyle name="20% - Accent5 53" xfId="804"/>
    <cellStyle name="20% - Accent5 54" xfId="814"/>
    <cellStyle name="20% - Accent5 55" xfId="824"/>
    <cellStyle name="20% - Accent5 56" xfId="832"/>
    <cellStyle name="20% - Accent5 57" xfId="859"/>
    <cellStyle name="20% - Accent5 58" xfId="873"/>
    <cellStyle name="20% - Accent5 59" xfId="886"/>
    <cellStyle name="20% - Accent5 6" xfId="164"/>
    <cellStyle name="20% - Accent5 60" xfId="899"/>
    <cellStyle name="20% - Accent5 61" xfId="912"/>
    <cellStyle name="20% - Accent5 62" xfId="928"/>
    <cellStyle name="20% - Accent5 63" xfId="942"/>
    <cellStyle name="20% - Accent5 64" xfId="953"/>
    <cellStyle name="20% - Accent5 65" xfId="965"/>
    <cellStyle name="20% - Accent5 66" xfId="978"/>
    <cellStyle name="20% - Accent5 67" xfId="994"/>
    <cellStyle name="20% - Accent5 68" xfId="1006"/>
    <cellStyle name="20% - Accent5 69" xfId="1017"/>
    <cellStyle name="20% - Accent5 7" xfId="174"/>
    <cellStyle name="20% - Accent5 70" xfId="1029"/>
    <cellStyle name="20% - Accent5 71" xfId="1039"/>
    <cellStyle name="20% - Accent5 72" xfId="1063"/>
    <cellStyle name="20% - Accent5 73" xfId="1075"/>
    <cellStyle name="20% - Accent5 74" xfId="1085"/>
    <cellStyle name="20% - Accent5 75" xfId="1095"/>
    <cellStyle name="20% - Accent5 76" xfId="1103"/>
    <cellStyle name="20% - Accent5 77" xfId="1133"/>
    <cellStyle name="20% - Accent5 78" xfId="1145"/>
    <cellStyle name="20% - Accent5 79" xfId="1155"/>
    <cellStyle name="20% - Accent5 8" xfId="186"/>
    <cellStyle name="20% - Accent5 80" xfId="1165"/>
    <cellStyle name="20% - Accent5 81" xfId="1173"/>
    <cellStyle name="20% - Accent5 82" xfId="1198"/>
    <cellStyle name="20% - Accent5 83" xfId="1210"/>
    <cellStyle name="20% - Accent5 84" xfId="1222"/>
    <cellStyle name="20% - Accent5 85" xfId="1234"/>
    <cellStyle name="20% - Accent5 86" xfId="1246"/>
    <cellStyle name="20% - Accent5 87" xfId="1268"/>
    <cellStyle name="20% - Accent5 88" xfId="1280"/>
    <cellStyle name="20% - Accent5 89" xfId="1290"/>
    <cellStyle name="20% - Accent5 9" xfId="197"/>
    <cellStyle name="20% - Accent5 90" xfId="1300"/>
    <cellStyle name="20% - Accent5 91" xfId="1308"/>
    <cellStyle name="20% - Accent5 92" xfId="1338"/>
    <cellStyle name="20% - Accent5 93" xfId="1350"/>
    <cellStyle name="20% - Accent5 94" xfId="1360"/>
    <cellStyle name="20% - Accent5 95" xfId="1370"/>
    <cellStyle name="20% - Accent5 96" xfId="1378"/>
    <cellStyle name="20% - Accent5 97" xfId="1401"/>
    <cellStyle name="20% - Accent5 98" xfId="1413"/>
    <cellStyle name="20% - Accent5 99" xfId="1422"/>
    <cellStyle name="20% - Accent6 10" xfId="214"/>
    <cellStyle name="20% - Accent6 100" xfId="1443"/>
    <cellStyle name="20% - Accent6 101" xfId="1450"/>
    <cellStyle name="20% - Accent6 102" xfId="1569"/>
    <cellStyle name="20% - Accent6 103" xfId="1580"/>
    <cellStyle name="20% - Accent6 104" xfId="1587"/>
    <cellStyle name="20% - Accent6 105" xfId="1606"/>
    <cellStyle name="20% - Accent6 106" xfId="1613"/>
    <cellStyle name="20% - Accent6 107" xfId="1642"/>
    <cellStyle name="20% - Accent6 108" xfId="1664"/>
    <cellStyle name="20% - Accent6 109" xfId="1674"/>
    <cellStyle name="20% - Accent6 11" xfId="238"/>
    <cellStyle name="20% - Accent6 110" xfId="1681"/>
    <cellStyle name="20% - Accent6 111" xfId="1696"/>
    <cellStyle name="20% - Accent6 112" xfId="1721"/>
    <cellStyle name="20% - Accent6 113" xfId="1730"/>
    <cellStyle name="20% - Accent6 114" xfId="1747"/>
    <cellStyle name="20% - Accent6 115" xfId="1757"/>
    <cellStyle name="20% - Accent6 116" xfId="1764"/>
    <cellStyle name="20% - Accent6 117" xfId="1887"/>
    <cellStyle name="20% - Accent6 118" xfId="1900"/>
    <cellStyle name="20% - Accent6 119" xfId="1913"/>
    <cellStyle name="20% - Accent6 12" xfId="250"/>
    <cellStyle name="20% - Accent6 120" xfId="1929"/>
    <cellStyle name="20% - Accent6 121" xfId="1941"/>
    <cellStyle name="20% - Accent6 122" xfId="1951"/>
    <cellStyle name="20% - Accent6 123" xfId="1961"/>
    <cellStyle name="20% - Accent6 124" xfId="1968"/>
    <cellStyle name="20% - Accent6 125" xfId="1994"/>
    <cellStyle name="20% - Accent6 126" xfId="2007"/>
    <cellStyle name="20% - Accent6 127" xfId="2020"/>
    <cellStyle name="20% - Accent6 128" xfId="2031"/>
    <cellStyle name="20% - Accent6 129" xfId="2038"/>
    <cellStyle name="20% - Accent6 13" xfId="260"/>
    <cellStyle name="20% - Accent6 130" xfId="2063"/>
    <cellStyle name="20% - Accent6 131" xfId="2076"/>
    <cellStyle name="20% - Accent6 132" xfId="2088"/>
    <cellStyle name="20% - Accent6 133" xfId="2100"/>
    <cellStyle name="20% - Accent6 134" xfId="2112"/>
    <cellStyle name="20% - Accent6 135" xfId="2134"/>
    <cellStyle name="20% - Accent6 136" xfId="2146"/>
    <cellStyle name="20% - Accent6 137" xfId="2156"/>
    <cellStyle name="20% - Accent6 138" xfId="2166"/>
    <cellStyle name="20% - Accent6 139" xfId="2173"/>
    <cellStyle name="20% - Accent6 14" xfId="270"/>
    <cellStyle name="20% - Accent6 140" xfId="2203"/>
    <cellStyle name="20% - Accent6 141" xfId="2215"/>
    <cellStyle name="20% - Accent6 142" xfId="2225"/>
    <cellStyle name="20% - Accent6 143" xfId="2235"/>
    <cellStyle name="20% - Accent6 144" xfId="2242"/>
    <cellStyle name="20% - Accent6 145" xfId="2269"/>
    <cellStyle name="20% - Accent6 146" xfId="2281"/>
    <cellStyle name="20% - Accent6 147" xfId="2292"/>
    <cellStyle name="20% - Accent6 148" xfId="2303"/>
    <cellStyle name="20% - Accent6 149" xfId="2311"/>
    <cellStyle name="20% - Accent6 15" xfId="277"/>
    <cellStyle name="20% - Accent6 150" xfId="2332"/>
    <cellStyle name="20% - Accent6 151" xfId="2346"/>
    <cellStyle name="20% - Accent6 152" xfId="2359"/>
    <cellStyle name="20% - Accent6 153" xfId="2370"/>
    <cellStyle name="20% - Accent6 154" xfId="2381"/>
    <cellStyle name="20% - Accent6 155" xfId="2401"/>
    <cellStyle name="20% - Accent6 156" xfId="2413"/>
    <cellStyle name="20% - Accent6 157" xfId="2426"/>
    <cellStyle name="20% - Accent6 158" xfId="2439"/>
    <cellStyle name="20% - Accent6 159" xfId="2448"/>
    <cellStyle name="20% - Accent6 16" xfId="306"/>
    <cellStyle name="20% - Accent6 160" xfId="2465"/>
    <cellStyle name="20% - Accent6 161" xfId="2480"/>
    <cellStyle name="20% - Accent6 162" xfId="2493"/>
    <cellStyle name="20% - Accent6 163" xfId="2504"/>
    <cellStyle name="20% - Accent6 164" xfId="2512"/>
    <cellStyle name="20% - Accent6 165" xfId="2537"/>
    <cellStyle name="20% - Accent6 166" xfId="2550"/>
    <cellStyle name="20% - Accent6 167" xfId="2563"/>
    <cellStyle name="20% - Accent6 168" xfId="2574"/>
    <cellStyle name="20% - Accent6 169" xfId="2582"/>
    <cellStyle name="20% - Accent6 17" xfId="318"/>
    <cellStyle name="20% - Accent6 170" xfId="2615"/>
    <cellStyle name="20% - Accent6 171" xfId="2629"/>
    <cellStyle name="20% - Accent6 172" xfId="2642"/>
    <cellStyle name="20% - Accent6 173" xfId="2653"/>
    <cellStyle name="20% - Accent6 174" xfId="2661"/>
    <cellStyle name="20% - Accent6 175" xfId="2684"/>
    <cellStyle name="20% - Accent6 176" xfId="2696"/>
    <cellStyle name="20% - Accent6 177" xfId="2709"/>
    <cellStyle name="20% - Accent6 178" xfId="2721"/>
    <cellStyle name="20% - Accent6 179" xfId="2732"/>
    <cellStyle name="20% - Accent6 18" xfId="329"/>
    <cellStyle name="20% - Accent6 180" xfId="2740"/>
    <cellStyle name="20% - Accent6 181" xfId="2799"/>
    <cellStyle name="20% - Accent6 182" xfId="2813"/>
    <cellStyle name="20% - Accent6 183" xfId="2826"/>
    <cellStyle name="20% - Accent6 184" xfId="2837"/>
    <cellStyle name="20% - Accent6 185" xfId="2845"/>
    <cellStyle name="20% - Accent6 186" xfId="2870"/>
    <cellStyle name="20% - Accent6 187" xfId="2883"/>
    <cellStyle name="20% - Accent6 188" xfId="2896"/>
    <cellStyle name="20% - Accent6 189" xfId="2907"/>
    <cellStyle name="20% - Accent6 19" xfId="340"/>
    <cellStyle name="20% - Accent6 190" xfId="2915"/>
    <cellStyle name="20% - Accent6 191" xfId="2936"/>
    <cellStyle name="20% - Accent6 192" xfId="2948"/>
    <cellStyle name="20% - Accent6 193" xfId="2959"/>
    <cellStyle name="20% - Accent6 194" xfId="2967"/>
    <cellStyle name="20% - Accent6 195" xfId="2990"/>
    <cellStyle name="20% - Accent6 196" xfId="3003"/>
    <cellStyle name="20% - Accent6 197" xfId="3016"/>
    <cellStyle name="20% - Accent6 198" xfId="3029"/>
    <cellStyle name="20% - Accent6 199" xfId="3039"/>
    <cellStyle name="20% - Accent6 2" xfId="100"/>
    <cellStyle name="20% - Accent6 20" xfId="353"/>
    <cellStyle name="20% - Accent6 200" xfId="3056"/>
    <cellStyle name="20% - Accent6 201" xfId="3070"/>
    <cellStyle name="20% - Accent6 202" xfId="3083"/>
    <cellStyle name="20% - Accent6 203" xfId="3094"/>
    <cellStyle name="20% - Accent6 204" xfId="3102"/>
    <cellStyle name="20% - Accent6 205" xfId="3133"/>
    <cellStyle name="20% - Accent6 206" xfId="3145"/>
    <cellStyle name="20% - Accent6 207" xfId="3157"/>
    <cellStyle name="20% - Accent6 208" xfId="3168"/>
    <cellStyle name="20% - Accent6 209" xfId="3179"/>
    <cellStyle name="20% - Accent6 21" xfId="373"/>
    <cellStyle name="20% - Accent6 210" xfId="3196"/>
    <cellStyle name="20% - Accent6 211" xfId="3210"/>
    <cellStyle name="20% - Accent6 212" xfId="3223"/>
    <cellStyle name="20% - Accent6 213" xfId="3234"/>
    <cellStyle name="20% - Accent6 214" xfId="3242"/>
    <cellStyle name="20% - Accent6 215" xfId="3280"/>
    <cellStyle name="20% - Accent6 216" xfId="3292"/>
    <cellStyle name="20% - Accent6 217" xfId="3302"/>
    <cellStyle name="20% - Accent6 218" xfId="3312"/>
    <cellStyle name="20% - Accent6 219" xfId="3319"/>
    <cellStyle name="20% - Accent6 22" xfId="385"/>
    <cellStyle name="20% - Accent6 220" xfId="3482"/>
    <cellStyle name="20% - Accent6 221" xfId="3495"/>
    <cellStyle name="20% - Accent6 222" xfId="3506"/>
    <cellStyle name="20% - Accent6 223" xfId="3514"/>
    <cellStyle name="20% - Accent6 23" xfId="395"/>
    <cellStyle name="20% - Accent6 24" xfId="405"/>
    <cellStyle name="20% - Accent6 25" xfId="412"/>
    <cellStyle name="20% - Accent6 26" xfId="439"/>
    <cellStyle name="20% - Accent6 27" xfId="452"/>
    <cellStyle name="20% - Accent6 28" xfId="465"/>
    <cellStyle name="20% - Accent6 29" xfId="477"/>
    <cellStyle name="20% - Accent6 3" xfId="110"/>
    <cellStyle name="20% - Accent6 30" xfId="490"/>
    <cellStyle name="20% - Accent6 31" xfId="506"/>
    <cellStyle name="20% - Accent6 32" xfId="516"/>
    <cellStyle name="20% - Accent6 33" xfId="528"/>
    <cellStyle name="20% - Accent6 34" xfId="539"/>
    <cellStyle name="20% - Accent6 35" xfId="547"/>
    <cellStyle name="20% - Accent6 36" xfId="576"/>
    <cellStyle name="20% - Accent6 37" xfId="588"/>
    <cellStyle name="20% - Accent6 38" xfId="600"/>
    <cellStyle name="20% - Accent6 39" xfId="611"/>
    <cellStyle name="20% - Accent6 4" xfId="123"/>
    <cellStyle name="20% - Accent6 40" xfId="625"/>
    <cellStyle name="20% - Accent6 41" xfId="645"/>
    <cellStyle name="20% - Accent6 42" xfId="657"/>
    <cellStyle name="20% - Accent6 43" xfId="669"/>
    <cellStyle name="20% - Accent6 44" xfId="680"/>
    <cellStyle name="20% - Accent6 45" xfId="687"/>
    <cellStyle name="20% - Accent6 46" xfId="716"/>
    <cellStyle name="20% - Accent6 47" xfId="726"/>
    <cellStyle name="20% - Accent6 48" xfId="736"/>
    <cellStyle name="20% - Accent6 49" xfId="743"/>
    <cellStyle name="20% - Accent6 5" xfId="137"/>
    <cellStyle name="20% - Accent6 50" xfId="767"/>
    <cellStyle name="20% - Accent6 51" xfId="777"/>
    <cellStyle name="20% - Accent6 52" xfId="795"/>
    <cellStyle name="20% - Accent6 53" xfId="807"/>
    <cellStyle name="20% - Accent6 54" xfId="817"/>
    <cellStyle name="20% - Accent6 55" xfId="827"/>
    <cellStyle name="20% - Accent6 56" xfId="834"/>
    <cellStyle name="20% - Accent6 57" xfId="863"/>
    <cellStyle name="20% - Accent6 58" xfId="877"/>
    <cellStyle name="20% - Accent6 59" xfId="890"/>
    <cellStyle name="20% - Accent6 6" xfId="167"/>
    <cellStyle name="20% - Accent6 60" xfId="903"/>
    <cellStyle name="20% - Accent6 61" xfId="915"/>
    <cellStyle name="20% - Accent6 62" xfId="932"/>
    <cellStyle name="20% - Accent6 63" xfId="945"/>
    <cellStyle name="20% - Accent6 64" xfId="956"/>
    <cellStyle name="20% - Accent6 65" xfId="969"/>
    <cellStyle name="20% - Accent6 66" xfId="981"/>
    <cellStyle name="20% - Accent6 67" xfId="997"/>
    <cellStyle name="20% - Accent6 68" xfId="1009"/>
    <cellStyle name="20% - Accent6 69" xfId="1020"/>
    <cellStyle name="20% - Accent6 7" xfId="177"/>
    <cellStyle name="20% - Accent6 70" xfId="1032"/>
    <cellStyle name="20% - Accent6 71" xfId="1042"/>
    <cellStyle name="20% - Accent6 72" xfId="1066"/>
    <cellStyle name="20% - Accent6 73" xfId="1078"/>
    <cellStyle name="20% - Accent6 74" xfId="1088"/>
    <cellStyle name="20% - Accent6 75" xfId="1098"/>
    <cellStyle name="20% - Accent6 76" xfId="1105"/>
    <cellStyle name="20% - Accent6 77" xfId="1136"/>
    <cellStyle name="20% - Accent6 78" xfId="1148"/>
    <cellStyle name="20% - Accent6 79" xfId="1158"/>
    <cellStyle name="20% - Accent6 8" xfId="189"/>
    <cellStyle name="20% - Accent6 80" xfId="1168"/>
    <cellStyle name="20% - Accent6 81" xfId="1175"/>
    <cellStyle name="20% - Accent6 82" xfId="1201"/>
    <cellStyle name="20% - Accent6 83" xfId="1213"/>
    <cellStyle name="20% - Accent6 84" xfId="1225"/>
    <cellStyle name="20% - Accent6 85" xfId="1238"/>
    <cellStyle name="20% - Accent6 86" xfId="1249"/>
    <cellStyle name="20% - Accent6 87" xfId="1271"/>
    <cellStyle name="20% - Accent6 88" xfId="1283"/>
    <cellStyle name="20% - Accent6 89" xfId="1293"/>
    <cellStyle name="20% - Accent6 9" xfId="199"/>
    <cellStyle name="20% - Accent6 90" xfId="1303"/>
    <cellStyle name="20% - Accent6 91" xfId="1310"/>
    <cellStyle name="20% - Accent6 92" xfId="1341"/>
    <cellStyle name="20% - Accent6 93" xfId="1353"/>
    <cellStyle name="20% - Accent6 94" xfId="1363"/>
    <cellStyle name="20% - Accent6 95" xfId="1373"/>
    <cellStyle name="20% - Accent6 96" xfId="1380"/>
    <cellStyle name="20% - Accent6 97" xfId="1405"/>
    <cellStyle name="20% - Accent6 98" xfId="1416"/>
    <cellStyle name="20% - Accent6 99" xfId="1426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40% - Accent1 10" xfId="181"/>
    <cellStyle name="40% - Accent1 100" xfId="1429"/>
    <cellStyle name="40% - Accent1 101" xfId="1431"/>
    <cellStyle name="40% - Accent1 102" xfId="1554"/>
    <cellStyle name="40% - Accent1 103" xfId="1556"/>
    <cellStyle name="40% - Accent1 104" xfId="1571"/>
    <cellStyle name="40% - Accent1 105" xfId="1592"/>
    <cellStyle name="40% - Accent1 106" xfId="1594"/>
    <cellStyle name="40% - Accent1 107" xfId="1631"/>
    <cellStyle name="40% - Accent1 108" xfId="1649"/>
    <cellStyle name="40% - Accent1 109" xfId="1651"/>
    <cellStyle name="40% - Accent1 11" xfId="221"/>
    <cellStyle name="40% - Accent1 110" xfId="1666"/>
    <cellStyle name="40% - Accent1 111" xfId="1686"/>
    <cellStyle name="40% - Accent1 112" xfId="1704"/>
    <cellStyle name="40% - Accent1 113" xfId="1706"/>
    <cellStyle name="40% - Accent1 114" xfId="1702"/>
    <cellStyle name="40% - Accent1 115" xfId="1734"/>
    <cellStyle name="40% - Accent1 116" xfId="1749"/>
    <cellStyle name="40% - Accent1 117" xfId="1870"/>
    <cellStyle name="40% - Accent1 118" xfId="1876"/>
    <cellStyle name="40% - Accent1 119" xfId="1889"/>
    <cellStyle name="40% - Accent1 12" xfId="223"/>
    <cellStyle name="40% - Accent1 120" xfId="1904"/>
    <cellStyle name="40% - Accent1 121" xfId="1879"/>
    <cellStyle name="40% - Accent1 122" xfId="1931"/>
    <cellStyle name="40% - Accent1 123" xfId="1943"/>
    <cellStyle name="40% - Accent1 124" xfId="1953"/>
    <cellStyle name="40% - Accent1 125" xfId="1977"/>
    <cellStyle name="40% - Accent1 126" xfId="1975"/>
    <cellStyle name="40% - Accent1 127" xfId="1982"/>
    <cellStyle name="40% - Accent1 128" xfId="1978"/>
    <cellStyle name="40% - Accent1 129" xfId="2018"/>
    <cellStyle name="40% - Accent1 13" xfId="240"/>
    <cellStyle name="40% - Accent1 130" xfId="2045"/>
    <cellStyle name="40% - Accent1 131" xfId="2043"/>
    <cellStyle name="40% - Accent1 132" xfId="2061"/>
    <cellStyle name="40% - Accent1 133" xfId="2069"/>
    <cellStyle name="40% - Accent1 134" xfId="2050"/>
    <cellStyle name="40% - Accent1 135" xfId="2117"/>
    <cellStyle name="40% - Accent1 136" xfId="2119"/>
    <cellStyle name="40% - Accent1 137" xfId="2136"/>
    <cellStyle name="40% - Accent1 138" xfId="2148"/>
    <cellStyle name="40% - Accent1 139" xfId="2158"/>
    <cellStyle name="40% - Accent1 14" xfId="252"/>
    <cellStyle name="40% - Accent1 140" xfId="2186"/>
    <cellStyle name="40% - Accent1 141" xfId="2188"/>
    <cellStyle name="40% - Accent1 142" xfId="2205"/>
    <cellStyle name="40% - Accent1 143" xfId="2217"/>
    <cellStyle name="40% - Accent1 144" xfId="2227"/>
    <cellStyle name="40% - Accent1 145" xfId="2252"/>
    <cellStyle name="40% - Accent1 146" xfId="2254"/>
    <cellStyle name="40% - Accent1 147" xfId="2271"/>
    <cellStyle name="40% - Accent1 148" xfId="2283"/>
    <cellStyle name="40% - Accent1 149" xfId="2294"/>
    <cellStyle name="40% - Accent1 15" xfId="262"/>
    <cellStyle name="40% - Accent1 150" xfId="2314"/>
    <cellStyle name="40% - Accent1 151" xfId="2285"/>
    <cellStyle name="40% - Accent1 152" xfId="2320"/>
    <cellStyle name="40% - Accent1 153" xfId="2315"/>
    <cellStyle name="40% - Accent1 154" xfId="2334"/>
    <cellStyle name="40% - Accent1 155" xfId="2385"/>
    <cellStyle name="40% - Accent1 156" xfId="2383"/>
    <cellStyle name="40% - Accent1 157" xfId="2390"/>
    <cellStyle name="40% - Accent1 158" xfId="2386"/>
    <cellStyle name="40% - Accent1 159" xfId="2424"/>
    <cellStyle name="40% - Accent1 16" xfId="288"/>
    <cellStyle name="40% - Accent1 160" xfId="2431"/>
    <cellStyle name="40% - Accent1 161" xfId="2467"/>
    <cellStyle name="40% - Accent1 162" xfId="2450"/>
    <cellStyle name="40% - Accent1 163" xfId="2468"/>
    <cellStyle name="40% - Accent1 164" xfId="2464"/>
    <cellStyle name="40% - Accent1 165" xfId="2520"/>
    <cellStyle name="40% - Accent1 166" xfId="2522"/>
    <cellStyle name="40% - Accent1 167" xfId="2529"/>
    <cellStyle name="40% - Accent1 168" xfId="2525"/>
    <cellStyle name="40% - Accent1 169" xfId="2518"/>
    <cellStyle name="40% - Accent1 17" xfId="290"/>
    <cellStyle name="40% - Accent1 170" xfId="2598"/>
    <cellStyle name="40% - Accent1 171" xfId="2596"/>
    <cellStyle name="40% - Accent1 172" xfId="2603"/>
    <cellStyle name="40% - Accent1 173" xfId="2599"/>
    <cellStyle name="40% - Accent1 174" xfId="2617"/>
    <cellStyle name="40% - Accent1 175" xfId="2668"/>
    <cellStyle name="40% - Accent1 176" xfId="2670"/>
    <cellStyle name="40% - Accent1 177" xfId="2677"/>
    <cellStyle name="40% - Accent1 178" xfId="2673"/>
    <cellStyle name="40% - Accent1 179" xfId="2666"/>
    <cellStyle name="40% - Accent1 18" xfId="308"/>
    <cellStyle name="40% - Accent1 180" xfId="2698"/>
    <cellStyle name="40% - Accent1 181" xfId="2782"/>
    <cellStyle name="40% - Accent1 182" xfId="2780"/>
    <cellStyle name="40% - Accent1 183" xfId="2787"/>
    <cellStyle name="40% - Accent1 184" xfId="2783"/>
    <cellStyle name="40% - Accent1 185" xfId="2801"/>
    <cellStyle name="40% - Accent1 186" xfId="2854"/>
    <cellStyle name="40% - Accent1 187" xfId="2852"/>
    <cellStyle name="40% - Accent1 188" xfId="2868"/>
    <cellStyle name="40% - Accent1 189" xfId="2875"/>
    <cellStyle name="40% - Accent1 19" xfId="320"/>
    <cellStyle name="40% - Accent1 190" xfId="2859"/>
    <cellStyle name="40% - Accent1 191" xfId="2920"/>
    <cellStyle name="40% - Accent1 192" xfId="2918"/>
    <cellStyle name="40% - Accent1 193" xfId="2925"/>
    <cellStyle name="40% - Accent1 194" xfId="2921"/>
    <cellStyle name="40% - Accent1 195" xfId="2974"/>
    <cellStyle name="40% - Accent1 196" xfId="2972"/>
    <cellStyle name="40% - Accent1 197" xfId="2979"/>
    <cellStyle name="40% - Accent1 198" xfId="2975"/>
    <cellStyle name="40% - Accent1 199" xfId="3014"/>
    <cellStyle name="40% - Accent1 2" xfId="89"/>
    <cellStyle name="40% - Accent1 20" xfId="331"/>
    <cellStyle name="40% - Accent1 200" xfId="3021"/>
    <cellStyle name="40% - Accent1 201" xfId="3035"/>
    <cellStyle name="40% - Accent1 202" xfId="3044"/>
    <cellStyle name="40% - Accent1 203" xfId="2992"/>
    <cellStyle name="40% - Accent1 204" xfId="3058"/>
    <cellStyle name="40% - Accent1 205" xfId="3116"/>
    <cellStyle name="40% - Accent1 206" xfId="3118"/>
    <cellStyle name="40% - Accent1 207" xfId="3135"/>
    <cellStyle name="40% - Accent1 208" xfId="3147"/>
    <cellStyle name="40% - Accent1 209" xfId="3159"/>
    <cellStyle name="40% - Accent1 21" xfId="356"/>
    <cellStyle name="40% - Accent1 210" xfId="3172"/>
    <cellStyle name="40% - Accent1 211" xfId="3178"/>
    <cellStyle name="40% - Accent1 212" xfId="3184"/>
    <cellStyle name="40% - Accent1 213" xfId="3161"/>
    <cellStyle name="40% - Accent1 214" xfId="3198"/>
    <cellStyle name="40% - Accent1 215" xfId="3263"/>
    <cellStyle name="40% - Accent1 216" xfId="3265"/>
    <cellStyle name="40% - Accent1 217" xfId="3282"/>
    <cellStyle name="40% - Accent1 218" xfId="3294"/>
    <cellStyle name="40% - Accent1 219" xfId="3304"/>
    <cellStyle name="40% - Accent1 22" xfId="358"/>
    <cellStyle name="40% - Accent1 220" xfId="3461"/>
    <cellStyle name="40% - Accent1 221" xfId="3464"/>
    <cellStyle name="40% - Accent1 222" xfId="3460"/>
    <cellStyle name="40% - Accent1 223" xfId="3470"/>
    <cellStyle name="40% - Accent1 23" xfId="375"/>
    <cellStyle name="40% - Accent1 24" xfId="387"/>
    <cellStyle name="40% - Accent1 25" xfId="397"/>
    <cellStyle name="40% - Accent1 26" xfId="422"/>
    <cellStyle name="40% - Accent1 27" xfId="424"/>
    <cellStyle name="40% - Accent1 28" xfId="441"/>
    <cellStyle name="40% - Accent1 29" xfId="454"/>
    <cellStyle name="40% - Accent1 3" xfId="92"/>
    <cellStyle name="40% - Accent1 30" xfId="467"/>
    <cellStyle name="40% - Accent1 31" xfId="481"/>
    <cellStyle name="40% - Accent1 32" xfId="457"/>
    <cellStyle name="40% - Accent1 33" xfId="508"/>
    <cellStyle name="40% - Accent1 34" xfId="518"/>
    <cellStyle name="40% - Accent1 35" xfId="520"/>
    <cellStyle name="40% - Accent1 36" xfId="559"/>
    <cellStyle name="40% - Accent1 37" xfId="561"/>
    <cellStyle name="40% - Accent1 38" xfId="578"/>
    <cellStyle name="40% - Accent1 39" xfId="590"/>
    <cellStyle name="40% - Accent1 4" xfId="114"/>
    <cellStyle name="40% - Accent1 40" xfId="613"/>
    <cellStyle name="40% - Accent1 41" xfId="629"/>
    <cellStyle name="40% - Accent1 42" xfId="631"/>
    <cellStyle name="40% - Accent1 43" xfId="647"/>
    <cellStyle name="40% - Accent1 44" xfId="649"/>
    <cellStyle name="40% - Accent1 45" xfId="667"/>
    <cellStyle name="40% - Accent1 46" xfId="699"/>
    <cellStyle name="40% - Accent1 47" xfId="701"/>
    <cellStyle name="40% - Accent1 48" xfId="718"/>
    <cellStyle name="40% - Accent1 49" xfId="728"/>
    <cellStyle name="40% - Accent1 5" xfId="128"/>
    <cellStyle name="40% - Accent1 50" xfId="751"/>
    <cellStyle name="40% - Accent1 51" xfId="753"/>
    <cellStyle name="40% - Accent1 52" xfId="759"/>
    <cellStyle name="40% - Accent1 53" xfId="780"/>
    <cellStyle name="40% - Accent1 54" xfId="797"/>
    <cellStyle name="40% - Accent1 55" xfId="809"/>
    <cellStyle name="40% - Accent1 56" xfId="819"/>
    <cellStyle name="40% - Accent1 57" xfId="845"/>
    <cellStyle name="40% - Accent1 58" xfId="847"/>
    <cellStyle name="40% - Accent1 59" xfId="865"/>
    <cellStyle name="40% - Accent1 6" xfId="150"/>
    <cellStyle name="40% - Accent1 60" xfId="879"/>
    <cellStyle name="40% - Accent1 61" xfId="892"/>
    <cellStyle name="40% - Accent1 62" xfId="907"/>
    <cellStyle name="40% - Accent1 63" xfId="882"/>
    <cellStyle name="40% - Accent1 64" xfId="934"/>
    <cellStyle name="40% - Accent1 65" xfId="947"/>
    <cellStyle name="40% - Accent1 66" xfId="958"/>
    <cellStyle name="40% - Accent1 67" xfId="973"/>
    <cellStyle name="40% - Accent1 68" xfId="949"/>
    <cellStyle name="40% - Accent1 69" xfId="999"/>
    <cellStyle name="40% - Accent1 7" xfId="152"/>
    <cellStyle name="40% - Accent1 70" xfId="1011"/>
    <cellStyle name="40% - Accent1 71" xfId="1022"/>
    <cellStyle name="40% - Accent1 72" xfId="1049"/>
    <cellStyle name="40% - Accent1 73" xfId="1051"/>
    <cellStyle name="40% - Accent1 74" xfId="1068"/>
    <cellStyle name="40% - Accent1 75" xfId="1080"/>
    <cellStyle name="40% - Accent1 76" xfId="1090"/>
    <cellStyle name="40% - Accent1 77" xfId="1119"/>
    <cellStyle name="40% - Accent1 78" xfId="1121"/>
    <cellStyle name="40% - Accent1 79" xfId="1138"/>
    <cellStyle name="40% - Accent1 8" xfId="169"/>
    <cellStyle name="40% - Accent1 80" xfId="1150"/>
    <cellStyle name="40% - Accent1 81" xfId="1160"/>
    <cellStyle name="40% - Accent1 82" xfId="1184"/>
    <cellStyle name="40% - Accent1 83" xfId="1186"/>
    <cellStyle name="40% - Accent1 84" xfId="1203"/>
    <cellStyle name="40% - Accent1 85" xfId="1215"/>
    <cellStyle name="40% - Accent1 86" xfId="1227"/>
    <cellStyle name="40% - Accent1 87" xfId="1254"/>
    <cellStyle name="40% - Accent1 88" xfId="1256"/>
    <cellStyle name="40% - Accent1 89" xfId="1273"/>
    <cellStyle name="40% - Accent1 9" xfId="179"/>
    <cellStyle name="40% - Accent1 90" xfId="1285"/>
    <cellStyle name="40% - Accent1 91" xfId="1295"/>
    <cellStyle name="40% - Accent1 92" xfId="1324"/>
    <cellStyle name="40% - Accent1 93" xfId="1326"/>
    <cellStyle name="40% - Accent1 94" xfId="1343"/>
    <cellStyle name="40% - Accent1 95" xfId="1355"/>
    <cellStyle name="40% - Accent1 96" xfId="1365"/>
    <cellStyle name="40% - Accent1 97" xfId="1390"/>
    <cellStyle name="40% - Accent1 98" xfId="1388"/>
    <cellStyle name="40% - Accent1 99" xfId="1403"/>
    <cellStyle name="40% - Accent2 10" xfId="203"/>
    <cellStyle name="40% - Accent2 100" xfId="1433"/>
    <cellStyle name="40% - Accent2 101" xfId="1439"/>
    <cellStyle name="40% - Accent2 102" xfId="1558"/>
    <cellStyle name="40% - Accent2 103" xfId="1565"/>
    <cellStyle name="40% - Accent2 104" xfId="1576"/>
    <cellStyle name="40% - Accent2 105" xfId="1596"/>
    <cellStyle name="40% - Accent2 106" xfId="1602"/>
    <cellStyle name="40% - Accent2 107" xfId="1632"/>
    <cellStyle name="40% - Accent2 108" xfId="1653"/>
    <cellStyle name="40% - Accent2 109" xfId="1660"/>
    <cellStyle name="40% - Accent2 11" xfId="225"/>
    <cellStyle name="40% - Accent2 110" xfId="1670"/>
    <cellStyle name="40% - Accent2 111" xfId="1687"/>
    <cellStyle name="40% - Accent2 112" xfId="1708"/>
    <cellStyle name="40% - Accent2 113" xfId="1716"/>
    <cellStyle name="40% - Accent2 114" xfId="1736"/>
    <cellStyle name="40% - Accent2 115" xfId="1743"/>
    <cellStyle name="40% - Accent2 116" xfId="1753"/>
    <cellStyle name="40% - Accent2 117" xfId="1873"/>
    <cellStyle name="40% - Accent2 118" xfId="1882"/>
    <cellStyle name="40% - Accent2 119" xfId="1895"/>
    <cellStyle name="40% - Accent2 12" xfId="234"/>
    <cellStyle name="40% - Accent2 120" xfId="1916"/>
    <cellStyle name="40% - Accent2 121" xfId="1925"/>
    <cellStyle name="40% - Accent2 122" xfId="1937"/>
    <cellStyle name="40% - Accent2 123" xfId="1947"/>
    <cellStyle name="40% - Accent2 124" xfId="1957"/>
    <cellStyle name="40% - Accent2 125" xfId="1981"/>
    <cellStyle name="40% - Accent2 126" xfId="1985"/>
    <cellStyle name="40% - Accent2 127" xfId="1998"/>
    <cellStyle name="40% - Accent2 128" xfId="2012"/>
    <cellStyle name="40% - Accent2 129" xfId="2027"/>
    <cellStyle name="40% - Accent2 13" xfId="246"/>
    <cellStyle name="40% - Accent2 130" xfId="2049"/>
    <cellStyle name="40% - Accent2 131" xfId="2054"/>
    <cellStyle name="40% - Accent2 132" xfId="2072"/>
    <cellStyle name="40% - Accent2 133" xfId="2080"/>
    <cellStyle name="40% - Accent2 134" xfId="2093"/>
    <cellStyle name="40% - Accent2 135" xfId="2121"/>
    <cellStyle name="40% - Accent2 136" xfId="2130"/>
    <cellStyle name="40% - Accent2 137" xfId="2142"/>
    <cellStyle name="40% - Accent2 138" xfId="2152"/>
    <cellStyle name="40% - Accent2 139" xfId="2162"/>
    <cellStyle name="40% - Accent2 14" xfId="256"/>
    <cellStyle name="40% - Accent2 140" xfId="2190"/>
    <cellStyle name="40% - Accent2 141" xfId="2199"/>
    <cellStyle name="40% - Accent2 142" xfId="2211"/>
    <cellStyle name="40% - Accent2 143" xfId="2221"/>
    <cellStyle name="40% - Accent2 144" xfId="2231"/>
    <cellStyle name="40% - Accent2 145" xfId="2256"/>
    <cellStyle name="40% - Accent2 146" xfId="2265"/>
    <cellStyle name="40% - Accent2 147" xfId="2277"/>
    <cellStyle name="40% - Accent2 148" xfId="2288"/>
    <cellStyle name="40% - Accent2 149" xfId="2299"/>
    <cellStyle name="40% - Accent2 15" xfId="266"/>
    <cellStyle name="40% - Accent2 150" xfId="2318"/>
    <cellStyle name="40% - Accent2 151" xfId="2323"/>
    <cellStyle name="40% - Accent2 152" xfId="2337"/>
    <cellStyle name="40% - Accent2 153" xfId="2350"/>
    <cellStyle name="40% - Accent2 154" xfId="2363"/>
    <cellStyle name="40% - Accent2 155" xfId="2389"/>
    <cellStyle name="40% - Accent2 156" xfId="2393"/>
    <cellStyle name="40% - Accent2 157" xfId="2405"/>
    <cellStyle name="40% - Accent2 158" xfId="2418"/>
    <cellStyle name="40% - Accent2 159" xfId="2435"/>
    <cellStyle name="40% - Accent2 16" xfId="292"/>
    <cellStyle name="40% - Accent2 160" xfId="2452"/>
    <cellStyle name="40% - Accent2 161" xfId="2453"/>
    <cellStyle name="40% - Accent2 162" xfId="2471"/>
    <cellStyle name="40% - Accent2 163" xfId="2484"/>
    <cellStyle name="40% - Accent2 164" xfId="2497"/>
    <cellStyle name="40% - Accent2 165" xfId="2524"/>
    <cellStyle name="40% - Accent2 166" xfId="2532"/>
    <cellStyle name="40% - Accent2 167" xfId="2541"/>
    <cellStyle name="40% - Accent2 168" xfId="2554"/>
    <cellStyle name="40% - Accent2 169" xfId="2567"/>
    <cellStyle name="40% - Accent2 17" xfId="301"/>
    <cellStyle name="40% - Accent2 170" xfId="2602"/>
    <cellStyle name="40% - Accent2 171" xfId="2606"/>
    <cellStyle name="40% - Accent2 172" xfId="2620"/>
    <cellStyle name="40% - Accent2 173" xfId="2633"/>
    <cellStyle name="40% - Accent2 174" xfId="2646"/>
    <cellStyle name="40% - Accent2 175" xfId="2672"/>
    <cellStyle name="40% - Accent2 176" xfId="2680"/>
    <cellStyle name="40% - Accent2 177" xfId="2688"/>
    <cellStyle name="40% - Accent2 178" xfId="2701"/>
    <cellStyle name="40% - Accent2 179" xfId="2713"/>
    <cellStyle name="40% - Accent2 18" xfId="314"/>
    <cellStyle name="40% - Accent2 180" xfId="2725"/>
    <cellStyle name="40% - Accent2 181" xfId="2786"/>
    <cellStyle name="40% - Accent2 182" xfId="2790"/>
    <cellStyle name="40% - Accent2 183" xfId="2804"/>
    <cellStyle name="40% - Accent2 184" xfId="2817"/>
    <cellStyle name="40% - Accent2 185" xfId="2830"/>
    <cellStyle name="40% - Accent2 186" xfId="2858"/>
    <cellStyle name="40% - Accent2 187" xfId="2862"/>
    <cellStyle name="40% - Accent2 188" xfId="2878"/>
    <cellStyle name="40% - Accent2 189" xfId="2887"/>
    <cellStyle name="40% - Accent2 19" xfId="325"/>
    <cellStyle name="40% - Accent2 190" xfId="2900"/>
    <cellStyle name="40% - Accent2 191" xfId="2924"/>
    <cellStyle name="40% - Accent2 192" xfId="2928"/>
    <cellStyle name="40% - Accent2 193" xfId="2940"/>
    <cellStyle name="40% - Accent2 194" xfId="2952"/>
    <cellStyle name="40% - Accent2 195" xfId="2978"/>
    <cellStyle name="40% - Accent2 196" xfId="2982"/>
    <cellStyle name="40% - Accent2 197" xfId="2995"/>
    <cellStyle name="40% - Accent2 198" xfId="3008"/>
    <cellStyle name="40% - Accent2 199" xfId="3025"/>
    <cellStyle name="40% - Accent2 2" xfId="91"/>
    <cellStyle name="40% - Accent2 20" xfId="336"/>
    <cellStyle name="40% - Accent2 200" xfId="3043"/>
    <cellStyle name="40% - Accent2 201" xfId="3047"/>
    <cellStyle name="40% - Accent2 202" xfId="3061"/>
    <cellStyle name="40% - Accent2 203" xfId="3074"/>
    <cellStyle name="40% - Accent2 204" xfId="3087"/>
    <cellStyle name="40% - Accent2 205" xfId="3120"/>
    <cellStyle name="40% - Accent2 206" xfId="3129"/>
    <cellStyle name="40% - Accent2 207" xfId="3141"/>
    <cellStyle name="40% - Accent2 208" xfId="3152"/>
    <cellStyle name="40% - Accent2 209" xfId="3164"/>
    <cellStyle name="40% - Accent2 21" xfId="360"/>
    <cellStyle name="40% - Accent2 210" xfId="3183"/>
    <cellStyle name="40% - Accent2 211" xfId="3187"/>
    <cellStyle name="40% - Accent2 212" xfId="3201"/>
    <cellStyle name="40% - Accent2 213" xfId="3214"/>
    <cellStyle name="40% - Accent2 214" xfId="3227"/>
    <cellStyle name="40% - Accent2 215" xfId="3267"/>
    <cellStyle name="40% - Accent2 216" xfId="3276"/>
    <cellStyle name="40% - Accent2 217" xfId="3288"/>
    <cellStyle name="40% - Accent2 218" xfId="3298"/>
    <cellStyle name="40% - Accent2 219" xfId="3308"/>
    <cellStyle name="40% - Accent2 22" xfId="369"/>
    <cellStyle name="40% - Accent2 220" xfId="3465"/>
    <cellStyle name="40% - Accent2 221" xfId="3473"/>
    <cellStyle name="40% - Accent2 222" xfId="3486"/>
    <cellStyle name="40% - Accent2 223" xfId="3499"/>
    <cellStyle name="40% - Accent2 23" xfId="381"/>
    <cellStyle name="40% - Accent2 24" xfId="391"/>
    <cellStyle name="40% - Accent2 25" xfId="401"/>
    <cellStyle name="40% - Accent2 26" xfId="426"/>
    <cellStyle name="40% - Accent2 27" xfId="435"/>
    <cellStyle name="40% - Accent2 28" xfId="447"/>
    <cellStyle name="40% - Accent2 29" xfId="460"/>
    <cellStyle name="40% - Accent2 3" xfId="103"/>
    <cellStyle name="40% - Accent2 30" xfId="472"/>
    <cellStyle name="40% - Accent2 31" xfId="493"/>
    <cellStyle name="40% - Accent2 32" xfId="502"/>
    <cellStyle name="40% - Accent2 33" xfId="512"/>
    <cellStyle name="40% - Accent2 34" xfId="523"/>
    <cellStyle name="40% - Accent2 35" xfId="532"/>
    <cellStyle name="40% - Accent2 36" xfId="563"/>
    <cellStyle name="40% - Accent2 37" xfId="572"/>
    <cellStyle name="40% - Accent2 38" xfId="583"/>
    <cellStyle name="40% - Accent2 39" xfId="596"/>
    <cellStyle name="40% - Accent2 4" xfId="116"/>
    <cellStyle name="40% - Accent2 40" xfId="592"/>
    <cellStyle name="40% - Accent2 41" xfId="633"/>
    <cellStyle name="40% - Accent2 42" xfId="641"/>
    <cellStyle name="40% - Accent2 43" xfId="652"/>
    <cellStyle name="40% - Accent2 44" xfId="661"/>
    <cellStyle name="40% - Accent2 45" xfId="676"/>
    <cellStyle name="40% - Accent2 46" xfId="703"/>
    <cellStyle name="40% - Accent2 47" xfId="712"/>
    <cellStyle name="40% - Accent2 48" xfId="722"/>
    <cellStyle name="40% - Accent2 49" xfId="732"/>
    <cellStyle name="40% - Accent2 5" xfId="130"/>
    <cellStyle name="40% - Accent2 50" xfId="755"/>
    <cellStyle name="40% - Accent2 51" xfId="763"/>
    <cellStyle name="40% - Accent2 52" xfId="782"/>
    <cellStyle name="40% - Accent2 53" xfId="791"/>
    <cellStyle name="40% - Accent2 54" xfId="803"/>
    <cellStyle name="40% - Accent2 55" xfId="813"/>
    <cellStyle name="40% - Accent2 56" xfId="823"/>
    <cellStyle name="40% - Accent2 57" xfId="849"/>
    <cellStyle name="40% - Accent2 58" xfId="858"/>
    <cellStyle name="40% - Accent2 59" xfId="871"/>
    <cellStyle name="40% - Accent2 6" xfId="154"/>
    <cellStyle name="40% - Accent2 60" xfId="885"/>
    <cellStyle name="40% - Accent2 61" xfId="898"/>
    <cellStyle name="40% - Accent2 62" xfId="918"/>
    <cellStyle name="40% - Accent2 63" xfId="927"/>
    <cellStyle name="40% - Accent2 64" xfId="940"/>
    <cellStyle name="40% - Accent2 65" xfId="952"/>
    <cellStyle name="40% - Accent2 66" xfId="964"/>
    <cellStyle name="40% - Accent2 67" xfId="984"/>
    <cellStyle name="40% - Accent2 68" xfId="993"/>
    <cellStyle name="40% - Accent2 69" xfId="1005"/>
    <cellStyle name="40% - Accent2 7" xfId="163"/>
    <cellStyle name="40% - Accent2 70" xfId="1016"/>
    <cellStyle name="40% - Accent2 71" xfId="1028"/>
    <cellStyle name="40% - Accent2 72" xfId="1053"/>
    <cellStyle name="40% - Accent2 73" xfId="1062"/>
    <cellStyle name="40% - Accent2 74" xfId="1074"/>
    <cellStyle name="40% - Accent2 75" xfId="1084"/>
    <cellStyle name="40% - Accent2 76" xfId="1094"/>
    <cellStyle name="40% - Accent2 77" xfId="1123"/>
    <cellStyle name="40% - Accent2 78" xfId="1132"/>
    <cellStyle name="40% - Accent2 79" xfId="1144"/>
    <cellStyle name="40% - Accent2 8" xfId="173"/>
    <cellStyle name="40% - Accent2 80" xfId="1154"/>
    <cellStyle name="40% - Accent2 81" xfId="1164"/>
    <cellStyle name="40% - Accent2 82" xfId="1188"/>
    <cellStyle name="40% - Accent2 83" xfId="1197"/>
    <cellStyle name="40% - Accent2 84" xfId="1209"/>
    <cellStyle name="40% - Accent2 85" xfId="1221"/>
    <cellStyle name="40% - Accent2 86" xfId="1233"/>
    <cellStyle name="40% - Accent2 87" xfId="1258"/>
    <cellStyle name="40% - Accent2 88" xfId="1267"/>
    <cellStyle name="40% - Accent2 89" xfId="1279"/>
    <cellStyle name="40% - Accent2 9" xfId="185"/>
    <cellStyle name="40% - Accent2 90" xfId="1289"/>
    <cellStyle name="40% - Accent2 91" xfId="1299"/>
    <cellStyle name="40% - Accent2 92" xfId="1328"/>
    <cellStyle name="40% - Accent2 93" xfId="1337"/>
    <cellStyle name="40% - Accent2 94" xfId="1349"/>
    <cellStyle name="40% - Accent2 95" xfId="1359"/>
    <cellStyle name="40% - Accent2 96" xfId="1369"/>
    <cellStyle name="40% - Accent2 97" xfId="1394"/>
    <cellStyle name="40% - Accent2 98" xfId="1397"/>
    <cellStyle name="40% - Accent2 99" xfId="1412"/>
    <cellStyle name="40% - Accent3 10" xfId="207"/>
    <cellStyle name="40% - Accent3 100" xfId="1436"/>
    <cellStyle name="40% - Accent3 101" xfId="1445"/>
    <cellStyle name="40% - Accent3 102" xfId="1562"/>
    <cellStyle name="40% - Accent3 103" xfId="1572"/>
    <cellStyle name="40% - Accent3 104" xfId="1582"/>
    <cellStyle name="40% - Accent3 105" xfId="1599"/>
    <cellStyle name="40% - Accent3 106" xfId="1608"/>
    <cellStyle name="40% - Accent3 107" xfId="1634"/>
    <cellStyle name="40% - Accent3 108" xfId="1657"/>
    <cellStyle name="40% - Accent3 109" xfId="1667"/>
    <cellStyle name="40% - Accent3 11" xfId="229"/>
    <cellStyle name="40% - Accent3 110" xfId="1676"/>
    <cellStyle name="40% - Accent3 111" xfId="1689"/>
    <cellStyle name="40% - Accent3 112" xfId="1711"/>
    <cellStyle name="40% - Accent3 113" xfId="1723"/>
    <cellStyle name="40% - Accent3 114" xfId="1740"/>
    <cellStyle name="40% - Accent3 115" xfId="1750"/>
    <cellStyle name="40% - Accent3 116" xfId="1759"/>
    <cellStyle name="40% - Accent3 117" xfId="1877"/>
    <cellStyle name="40% - Accent3 118" xfId="1890"/>
    <cellStyle name="40% - Accent3 119" xfId="1903"/>
    <cellStyle name="40% - Accent3 12" xfId="241"/>
    <cellStyle name="40% - Accent3 120" xfId="1920"/>
    <cellStyle name="40% - Accent3 121" xfId="1932"/>
    <cellStyle name="40% - Accent3 122" xfId="1944"/>
    <cellStyle name="40% - Accent3 123" xfId="1954"/>
    <cellStyle name="40% - Accent3 124" xfId="1963"/>
    <cellStyle name="40% - Accent3 125" xfId="1984"/>
    <cellStyle name="40% - Accent3 126" xfId="1997"/>
    <cellStyle name="40% - Accent3 127" xfId="2011"/>
    <cellStyle name="40% - Accent3 128" xfId="2024"/>
    <cellStyle name="40% - Accent3 129" xfId="2033"/>
    <cellStyle name="40% - Accent3 13" xfId="253"/>
    <cellStyle name="40% - Accent3 130" xfId="2053"/>
    <cellStyle name="40% - Accent3 131" xfId="2067"/>
    <cellStyle name="40% - Accent3 132" xfId="2079"/>
    <cellStyle name="40% - Accent3 133" xfId="2092"/>
    <cellStyle name="40% - Accent3 134" xfId="2103"/>
    <cellStyle name="40% - Accent3 135" xfId="2125"/>
    <cellStyle name="40% - Accent3 136" xfId="2137"/>
    <cellStyle name="40% - Accent3 137" xfId="2149"/>
    <cellStyle name="40% - Accent3 138" xfId="2159"/>
    <cellStyle name="40% - Accent3 139" xfId="2168"/>
    <cellStyle name="40% - Accent3 14" xfId="263"/>
    <cellStyle name="40% - Accent3 140" xfId="2194"/>
    <cellStyle name="40% - Accent3 141" xfId="2206"/>
    <cellStyle name="40% - Accent3 142" xfId="2218"/>
    <cellStyle name="40% - Accent3 143" xfId="2228"/>
    <cellStyle name="40% - Accent3 144" xfId="2237"/>
    <cellStyle name="40% - Accent3 145" xfId="2260"/>
    <cellStyle name="40% - Accent3 146" xfId="2272"/>
    <cellStyle name="40% - Accent3 147" xfId="2284"/>
    <cellStyle name="40% - Accent3 148" xfId="2295"/>
    <cellStyle name="40% - Accent3 149" xfId="2305"/>
    <cellStyle name="40% - Accent3 15" xfId="272"/>
    <cellStyle name="40% - Accent3 150" xfId="2322"/>
    <cellStyle name="40% - Accent3 151" xfId="2336"/>
    <cellStyle name="40% - Accent3 152" xfId="2349"/>
    <cellStyle name="40% - Accent3 153" xfId="2362"/>
    <cellStyle name="40% - Accent3 154" xfId="2373"/>
    <cellStyle name="40% - Accent3 155" xfId="2392"/>
    <cellStyle name="40% - Accent3 156" xfId="2404"/>
    <cellStyle name="40% - Accent3 157" xfId="2417"/>
    <cellStyle name="40% - Accent3 158" xfId="2430"/>
    <cellStyle name="40% - Accent3 159" xfId="2441"/>
    <cellStyle name="40% - Accent3 16" xfId="296"/>
    <cellStyle name="40% - Accent3 160" xfId="2456"/>
    <cellStyle name="40% - Accent3 161" xfId="2470"/>
    <cellStyle name="40% - Accent3 162" xfId="2483"/>
    <cellStyle name="40% - Accent3 163" xfId="2496"/>
    <cellStyle name="40% - Accent3 164" xfId="2507"/>
    <cellStyle name="40% - Accent3 165" xfId="2528"/>
    <cellStyle name="40% - Accent3 166" xfId="2540"/>
    <cellStyle name="40% - Accent3 167" xfId="2553"/>
    <cellStyle name="40% - Accent3 168" xfId="2566"/>
    <cellStyle name="40% - Accent3 169" xfId="2577"/>
    <cellStyle name="40% - Accent3 17" xfId="309"/>
    <cellStyle name="40% - Accent3 170" xfId="2605"/>
    <cellStyle name="40% - Accent3 171" xfId="2619"/>
    <cellStyle name="40% - Accent3 172" xfId="2632"/>
    <cellStyle name="40% - Accent3 173" xfId="2645"/>
    <cellStyle name="40% - Accent3 174" xfId="2656"/>
    <cellStyle name="40% - Accent3 175" xfId="2676"/>
    <cellStyle name="40% - Accent3 176" xfId="2687"/>
    <cellStyle name="40% - Accent3 177" xfId="2700"/>
    <cellStyle name="40% - Accent3 178" xfId="2712"/>
    <cellStyle name="40% - Accent3 179" xfId="2724"/>
    <cellStyle name="40% - Accent3 18" xfId="321"/>
    <cellStyle name="40% - Accent3 180" xfId="2735"/>
    <cellStyle name="40% - Accent3 181" xfId="2789"/>
    <cellStyle name="40% - Accent3 182" xfId="2803"/>
    <cellStyle name="40% - Accent3 183" xfId="2816"/>
    <cellStyle name="40% - Accent3 184" xfId="2829"/>
    <cellStyle name="40% - Accent3 185" xfId="2840"/>
    <cellStyle name="40% - Accent3 186" xfId="2861"/>
    <cellStyle name="40% - Accent3 187" xfId="2874"/>
    <cellStyle name="40% - Accent3 188" xfId="2886"/>
    <cellStyle name="40% - Accent3 189" xfId="2899"/>
    <cellStyle name="40% - Accent3 19" xfId="332"/>
    <cellStyle name="40% - Accent3 190" xfId="2910"/>
    <cellStyle name="40% - Accent3 191" xfId="2927"/>
    <cellStyle name="40% - Accent3 192" xfId="2939"/>
    <cellStyle name="40% - Accent3 193" xfId="2951"/>
    <cellStyle name="40% - Accent3 194" xfId="2962"/>
    <cellStyle name="40% - Accent3 195" xfId="2981"/>
    <cellStyle name="40% - Accent3 196" xfId="2994"/>
    <cellStyle name="40% - Accent3 197" xfId="3007"/>
    <cellStyle name="40% - Accent3 198" xfId="3020"/>
    <cellStyle name="40% - Accent3 199" xfId="3031"/>
    <cellStyle name="40% - Accent3 2" xfId="94"/>
    <cellStyle name="40% - Accent3 20" xfId="343"/>
    <cellStyle name="40% - Accent3 200" xfId="3046"/>
    <cellStyle name="40% - Accent3 201" xfId="3060"/>
    <cellStyle name="40% - Accent3 202" xfId="3073"/>
    <cellStyle name="40% - Accent3 203" xfId="3086"/>
    <cellStyle name="40% - Accent3 204" xfId="3097"/>
    <cellStyle name="40% - Accent3 205" xfId="3124"/>
    <cellStyle name="40% - Accent3 206" xfId="3136"/>
    <cellStyle name="40% - Accent3 207" xfId="3148"/>
    <cellStyle name="40% - Accent3 208" xfId="3160"/>
    <cellStyle name="40% - Accent3 209" xfId="3171"/>
    <cellStyle name="40% - Accent3 21" xfId="364"/>
    <cellStyle name="40% - Accent3 210" xfId="3186"/>
    <cellStyle name="40% - Accent3 211" xfId="3200"/>
    <cellStyle name="40% - Accent3 212" xfId="3213"/>
    <cellStyle name="40% - Accent3 213" xfId="3226"/>
    <cellStyle name="40% - Accent3 214" xfId="3237"/>
    <cellStyle name="40% - Accent3 215" xfId="3271"/>
    <cellStyle name="40% - Accent3 216" xfId="3283"/>
    <cellStyle name="40% - Accent3 217" xfId="3295"/>
    <cellStyle name="40% - Accent3 218" xfId="3305"/>
    <cellStyle name="40% - Accent3 219" xfId="3314"/>
    <cellStyle name="40% - Accent3 22" xfId="376"/>
    <cellStyle name="40% - Accent3 220" xfId="3472"/>
    <cellStyle name="40% - Accent3 221" xfId="3485"/>
    <cellStyle name="40% - Accent3 222" xfId="3498"/>
    <cellStyle name="40% - Accent3 223" xfId="3509"/>
    <cellStyle name="40% - Accent3 23" xfId="388"/>
    <cellStyle name="40% - Accent3 24" xfId="398"/>
    <cellStyle name="40% - Accent3 25" xfId="407"/>
    <cellStyle name="40% - Accent3 26" xfId="430"/>
    <cellStyle name="40% - Accent3 27" xfId="442"/>
    <cellStyle name="40% - Accent3 28" xfId="455"/>
    <cellStyle name="40% - Accent3 29" xfId="468"/>
    <cellStyle name="40% - Accent3 3" xfId="105"/>
    <cellStyle name="40% - Accent3 30" xfId="480"/>
    <cellStyle name="40% - Accent3 31" xfId="497"/>
    <cellStyle name="40% - Accent3 32" xfId="509"/>
    <cellStyle name="40% - Accent3 33" xfId="519"/>
    <cellStyle name="40% - Accent3 34" xfId="531"/>
    <cellStyle name="40% - Accent3 35" xfId="542"/>
    <cellStyle name="40% - Accent3 36" xfId="567"/>
    <cellStyle name="40% - Accent3 37" xfId="579"/>
    <cellStyle name="40% - Accent3 38" xfId="591"/>
    <cellStyle name="40% - Accent3 39" xfId="602"/>
    <cellStyle name="40% - Accent3 4" xfId="118"/>
    <cellStyle name="40% - Accent3 40" xfId="616"/>
    <cellStyle name="40% - Accent3 41" xfId="637"/>
    <cellStyle name="40% - Accent3 42" xfId="648"/>
    <cellStyle name="40% - Accent3 43" xfId="660"/>
    <cellStyle name="40% - Accent3 44" xfId="673"/>
    <cellStyle name="40% - Accent3 45" xfId="682"/>
    <cellStyle name="40% - Accent3 46" xfId="707"/>
    <cellStyle name="40% - Accent3 47" xfId="719"/>
    <cellStyle name="40% - Accent3 48" xfId="729"/>
    <cellStyle name="40% - Accent3 49" xfId="738"/>
    <cellStyle name="40% - Accent3 5" xfId="132"/>
    <cellStyle name="40% - Accent3 50" xfId="758"/>
    <cellStyle name="40% - Accent3 51" xfId="769"/>
    <cellStyle name="40% - Accent3 52" xfId="786"/>
    <cellStyle name="40% - Accent3 53" xfId="798"/>
    <cellStyle name="40% - Accent3 54" xfId="810"/>
    <cellStyle name="40% - Accent3 55" xfId="820"/>
    <cellStyle name="40% - Accent3 56" xfId="829"/>
    <cellStyle name="40% - Accent3 57" xfId="853"/>
    <cellStyle name="40% - Accent3 58" xfId="866"/>
    <cellStyle name="40% - Accent3 59" xfId="880"/>
    <cellStyle name="40% - Accent3 6" xfId="158"/>
    <cellStyle name="40% - Accent3 60" xfId="893"/>
    <cellStyle name="40% - Accent3 61" xfId="906"/>
    <cellStyle name="40% - Accent3 62" xfId="922"/>
    <cellStyle name="40% - Accent3 63" xfId="935"/>
    <cellStyle name="40% - Accent3 64" xfId="948"/>
    <cellStyle name="40% - Accent3 65" xfId="959"/>
    <cellStyle name="40% - Accent3 66" xfId="972"/>
    <cellStyle name="40% - Accent3 67" xfId="988"/>
    <cellStyle name="40% - Accent3 68" xfId="1000"/>
    <cellStyle name="40% - Accent3 69" xfId="1012"/>
    <cellStyle name="40% - Accent3 7" xfId="170"/>
    <cellStyle name="40% - Accent3 70" xfId="1023"/>
    <cellStyle name="40% - Accent3 71" xfId="1035"/>
    <cellStyle name="40% - Accent3 72" xfId="1057"/>
    <cellStyle name="40% - Accent3 73" xfId="1069"/>
    <cellStyle name="40% - Accent3 74" xfId="1081"/>
    <cellStyle name="40% - Accent3 75" xfId="1091"/>
    <cellStyle name="40% - Accent3 76" xfId="1100"/>
    <cellStyle name="40% - Accent3 77" xfId="1127"/>
    <cellStyle name="40% - Accent3 78" xfId="1139"/>
    <cellStyle name="40% - Accent3 79" xfId="1151"/>
    <cellStyle name="40% - Accent3 8" xfId="180"/>
    <cellStyle name="40% - Accent3 80" xfId="1161"/>
    <cellStyle name="40% - Accent3 81" xfId="1170"/>
    <cellStyle name="40% - Accent3 82" xfId="1192"/>
    <cellStyle name="40% - Accent3 83" xfId="1204"/>
    <cellStyle name="40% - Accent3 84" xfId="1216"/>
    <cellStyle name="40% - Accent3 85" xfId="1228"/>
    <cellStyle name="40% - Accent3 86" xfId="1240"/>
    <cellStyle name="40% - Accent3 87" xfId="1262"/>
    <cellStyle name="40% - Accent3 88" xfId="1274"/>
    <cellStyle name="40% - Accent3 89" xfId="1286"/>
    <cellStyle name="40% - Accent3 9" xfId="191"/>
    <cellStyle name="40% - Accent3 90" xfId="1296"/>
    <cellStyle name="40% - Accent3 91" xfId="1305"/>
    <cellStyle name="40% - Accent3 92" xfId="1332"/>
    <cellStyle name="40% - Accent3 93" xfId="1344"/>
    <cellStyle name="40% - Accent3 94" xfId="1356"/>
    <cellStyle name="40% - Accent3 95" xfId="1366"/>
    <cellStyle name="40% - Accent3 96" xfId="1375"/>
    <cellStyle name="40% - Accent3 97" xfId="1396"/>
    <cellStyle name="40% - Accent3 98" xfId="1409"/>
    <cellStyle name="40% - Accent3 99" xfId="1418"/>
    <cellStyle name="40% - Accent4 10" xfId="210"/>
    <cellStyle name="40% - Accent4 100" xfId="1438"/>
    <cellStyle name="40% - Accent4 101" xfId="1447"/>
    <cellStyle name="40% - Accent4 102" xfId="1564"/>
    <cellStyle name="40% - Accent4 103" xfId="1575"/>
    <cellStyle name="40% - Accent4 104" xfId="1584"/>
    <cellStyle name="40% - Accent4 105" xfId="1601"/>
    <cellStyle name="40% - Accent4 106" xfId="1610"/>
    <cellStyle name="40% - Accent4 107" xfId="1638"/>
    <cellStyle name="40% - Accent4 108" xfId="1659"/>
    <cellStyle name="40% - Accent4 109" xfId="1669"/>
    <cellStyle name="40% - Accent4 11" xfId="233"/>
    <cellStyle name="40% - Accent4 110" xfId="1678"/>
    <cellStyle name="40% - Accent4 111" xfId="1691"/>
    <cellStyle name="40% - Accent4 112" xfId="1715"/>
    <cellStyle name="40% - Accent4 113" xfId="1727"/>
    <cellStyle name="40% - Accent4 114" xfId="1742"/>
    <cellStyle name="40% - Accent4 115" xfId="1752"/>
    <cellStyle name="40% - Accent4 116" xfId="1761"/>
    <cellStyle name="40% - Accent4 117" xfId="1881"/>
    <cellStyle name="40% - Accent4 118" xfId="1894"/>
    <cellStyle name="40% - Accent4 119" xfId="1906"/>
    <cellStyle name="40% - Accent4 12" xfId="245"/>
    <cellStyle name="40% - Accent4 120" xfId="1924"/>
    <cellStyle name="40% - Accent4 121" xfId="1936"/>
    <cellStyle name="40% - Accent4 122" xfId="1946"/>
    <cellStyle name="40% - Accent4 123" xfId="1956"/>
    <cellStyle name="40% - Accent4 124" xfId="1965"/>
    <cellStyle name="40% - Accent4 125" xfId="1988"/>
    <cellStyle name="40% - Accent4 126" xfId="2001"/>
    <cellStyle name="40% - Accent4 127" xfId="2014"/>
    <cellStyle name="40% - Accent4 128" xfId="2026"/>
    <cellStyle name="40% - Accent4 129" xfId="2035"/>
    <cellStyle name="40% - Accent4 13" xfId="255"/>
    <cellStyle name="40% - Accent4 130" xfId="2056"/>
    <cellStyle name="40% - Accent4 131" xfId="2071"/>
    <cellStyle name="40% - Accent4 132" xfId="2082"/>
    <cellStyle name="40% - Accent4 133" xfId="2095"/>
    <cellStyle name="40% - Accent4 134" xfId="2106"/>
    <cellStyle name="40% - Accent4 135" xfId="2129"/>
    <cellStyle name="40% - Accent4 136" xfId="2141"/>
    <cellStyle name="40% - Accent4 137" xfId="2151"/>
    <cellStyle name="40% - Accent4 138" xfId="2161"/>
    <cellStyle name="40% - Accent4 139" xfId="2170"/>
    <cellStyle name="40% - Accent4 14" xfId="265"/>
    <cellStyle name="40% - Accent4 140" xfId="2198"/>
    <cellStyle name="40% - Accent4 141" xfId="2210"/>
    <cellStyle name="40% - Accent4 142" xfId="2220"/>
    <cellStyle name="40% - Accent4 143" xfId="2230"/>
    <cellStyle name="40% - Accent4 144" xfId="2239"/>
    <cellStyle name="40% - Accent4 145" xfId="2264"/>
    <cellStyle name="40% - Accent4 146" xfId="2276"/>
    <cellStyle name="40% - Accent4 147" xfId="2287"/>
    <cellStyle name="40% - Accent4 148" xfId="2298"/>
    <cellStyle name="40% - Accent4 149" xfId="2307"/>
    <cellStyle name="40% - Accent4 15" xfId="274"/>
    <cellStyle name="40% - Accent4 150" xfId="2326"/>
    <cellStyle name="40% - Accent4 151" xfId="2340"/>
    <cellStyle name="40% - Accent4 152" xfId="2353"/>
    <cellStyle name="40% - Accent4 153" xfId="2365"/>
    <cellStyle name="40% - Accent4 154" xfId="2377"/>
    <cellStyle name="40% - Accent4 155" xfId="2395"/>
    <cellStyle name="40% - Accent4 156" xfId="2407"/>
    <cellStyle name="40% - Accent4 157" xfId="2420"/>
    <cellStyle name="40% - Accent4 158" xfId="2434"/>
    <cellStyle name="40% - Accent4 159" xfId="2444"/>
    <cellStyle name="40% - Accent4 16" xfId="300"/>
    <cellStyle name="40% - Accent4 160" xfId="2459"/>
    <cellStyle name="40% - Accent4 161" xfId="2474"/>
    <cellStyle name="40% - Accent4 162" xfId="2487"/>
    <cellStyle name="40% - Accent4 163" xfId="2499"/>
    <cellStyle name="40% - Accent4 164" xfId="2509"/>
    <cellStyle name="40% - Accent4 165" xfId="2531"/>
    <cellStyle name="40% - Accent4 166" xfId="2544"/>
    <cellStyle name="40% - Accent4 167" xfId="2557"/>
    <cellStyle name="40% - Accent4 168" xfId="2569"/>
    <cellStyle name="40% - Accent4 169" xfId="2579"/>
    <cellStyle name="40% - Accent4 17" xfId="313"/>
    <cellStyle name="40% - Accent4 170" xfId="2609"/>
    <cellStyle name="40% - Accent4 171" xfId="2623"/>
    <cellStyle name="40% - Accent4 172" xfId="2636"/>
    <cellStyle name="40% - Accent4 173" xfId="2648"/>
    <cellStyle name="40% - Accent4 174" xfId="2658"/>
    <cellStyle name="40% - Accent4 175" xfId="2679"/>
    <cellStyle name="40% - Accent4 176" xfId="2690"/>
    <cellStyle name="40% - Accent4 177" xfId="2703"/>
    <cellStyle name="40% - Accent4 178" xfId="2715"/>
    <cellStyle name="40% - Accent4 179" xfId="2727"/>
    <cellStyle name="40% - Accent4 18" xfId="324"/>
    <cellStyle name="40% - Accent4 180" xfId="2737"/>
    <cellStyle name="40% - Accent4 181" xfId="2793"/>
    <cellStyle name="40% - Accent4 182" xfId="2807"/>
    <cellStyle name="40% - Accent4 183" xfId="2820"/>
    <cellStyle name="40% - Accent4 184" xfId="2832"/>
    <cellStyle name="40% - Accent4 185" xfId="2842"/>
    <cellStyle name="40% - Accent4 186" xfId="2864"/>
    <cellStyle name="40% - Accent4 187" xfId="2877"/>
    <cellStyle name="40% - Accent4 188" xfId="2890"/>
    <cellStyle name="40% - Accent4 189" xfId="2902"/>
    <cellStyle name="40% - Accent4 19" xfId="335"/>
    <cellStyle name="40% - Accent4 190" xfId="2912"/>
    <cellStyle name="40% - Accent4 191" xfId="2930"/>
    <cellStyle name="40% - Accent4 192" xfId="2942"/>
    <cellStyle name="40% - Accent4 193" xfId="2954"/>
    <cellStyle name="40% - Accent4 194" xfId="2964"/>
    <cellStyle name="40% - Accent4 195" xfId="2984"/>
    <cellStyle name="40% - Accent4 196" xfId="2997"/>
    <cellStyle name="40% - Accent4 197" xfId="3010"/>
    <cellStyle name="40% - Accent4 198" xfId="3024"/>
    <cellStyle name="40% - Accent4 199" xfId="3034"/>
    <cellStyle name="40% - Accent4 2" xfId="97"/>
    <cellStyle name="40% - Accent4 20" xfId="347"/>
    <cellStyle name="40% - Accent4 200" xfId="3050"/>
    <cellStyle name="40% - Accent4 201" xfId="3064"/>
    <cellStyle name="40% - Accent4 202" xfId="3077"/>
    <cellStyle name="40% - Accent4 203" xfId="3089"/>
    <cellStyle name="40% - Accent4 204" xfId="3099"/>
    <cellStyle name="40% - Accent4 205" xfId="3128"/>
    <cellStyle name="40% - Accent4 206" xfId="3140"/>
    <cellStyle name="40% - Accent4 207" xfId="3151"/>
    <cellStyle name="40% - Accent4 208" xfId="3163"/>
    <cellStyle name="40% - Accent4 209" xfId="3174"/>
    <cellStyle name="40% - Accent4 21" xfId="368"/>
    <cellStyle name="40% - Accent4 210" xfId="3190"/>
    <cellStyle name="40% - Accent4 211" xfId="3204"/>
    <cellStyle name="40% - Accent4 212" xfId="3217"/>
    <cellStyle name="40% - Accent4 213" xfId="3229"/>
    <cellStyle name="40% - Accent4 214" xfId="3239"/>
    <cellStyle name="40% - Accent4 215" xfId="3275"/>
    <cellStyle name="40% - Accent4 216" xfId="3287"/>
    <cellStyle name="40% - Accent4 217" xfId="3297"/>
    <cellStyle name="40% - Accent4 218" xfId="3307"/>
    <cellStyle name="40% - Accent4 219" xfId="3316"/>
    <cellStyle name="40% - Accent4 22" xfId="380"/>
    <cellStyle name="40% - Accent4 220" xfId="3476"/>
    <cellStyle name="40% - Accent4 221" xfId="3489"/>
    <cellStyle name="40% - Accent4 222" xfId="3501"/>
    <cellStyle name="40% - Accent4 223" xfId="3511"/>
    <cellStyle name="40% - Accent4 23" xfId="390"/>
    <cellStyle name="40% - Accent4 24" xfId="400"/>
    <cellStyle name="40% - Accent4 25" xfId="409"/>
    <cellStyle name="40% - Accent4 26" xfId="434"/>
    <cellStyle name="40% - Accent4 27" xfId="446"/>
    <cellStyle name="40% - Accent4 28" xfId="459"/>
    <cellStyle name="40% - Accent4 29" xfId="471"/>
    <cellStyle name="40% - Accent4 3" xfId="107"/>
    <cellStyle name="40% - Accent4 30" xfId="483"/>
    <cellStyle name="40% - Accent4 31" xfId="501"/>
    <cellStyle name="40% - Accent4 32" xfId="511"/>
    <cellStyle name="40% - Accent4 33" xfId="522"/>
    <cellStyle name="40% - Accent4 34" xfId="534"/>
    <cellStyle name="40% - Accent4 35" xfId="544"/>
    <cellStyle name="40% - Accent4 36" xfId="571"/>
    <cellStyle name="40% - Accent4 37" xfId="582"/>
    <cellStyle name="40% - Accent4 38" xfId="595"/>
    <cellStyle name="40% - Accent4 39" xfId="606"/>
    <cellStyle name="40% - Accent4 4" xfId="120"/>
    <cellStyle name="40% - Accent4 40" xfId="618"/>
    <cellStyle name="40% - Accent4 41" xfId="640"/>
    <cellStyle name="40% - Accent4 42" xfId="651"/>
    <cellStyle name="40% - Accent4 43" xfId="663"/>
    <cellStyle name="40% - Accent4 44" xfId="675"/>
    <cellStyle name="40% - Accent4 45" xfId="684"/>
    <cellStyle name="40% - Accent4 46" xfId="711"/>
    <cellStyle name="40% - Accent4 47" xfId="721"/>
    <cellStyle name="40% - Accent4 48" xfId="731"/>
    <cellStyle name="40% - Accent4 49" xfId="740"/>
    <cellStyle name="40% - Accent4 5" xfId="134"/>
    <cellStyle name="40% - Accent4 50" xfId="762"/>
    <cellStyle name="40% - Accent4 51" xfId="773"/>
    <cellStyle name="40% - Accent4 52" xfId="790"/>
    <cellStyle name="40% - Accent4 53" xfId="802"/>
    <cellStyle name="40% - Accent4 54" xfId="812"/>
    <cellStyle name="40% - Accent4 55" xfId="822"/>
    <cellStyle name="40% - Accent4 56" xfId="831"/>
    <cellStyle name="40% - Accent4 57" xfId="857"/>
    <cellStyle name="40% - Accent4 58" xfId="870"/>
    <cellStyle name="40% - Accent4 59" xfId="884"/>
    <cellStyle name="40% - Accent4 6" xfId="162"/>
    <cellStyle name="40% - Accent4 60" xfId="897"/>
    <cellStyle name="40% - Accent4 61" xfId="909"/>
    <cellStyle name="40% - Accent4 62" xfId="926"/>
    <cellStyle name="40% - Accent4 63" xfId="939"/>
    <cellStyle name="40% - Accent4 64" xfId="951"/>
    <cellStyle name="40% - Accent4 65" xfId="963"/>
    <cellStyle name="40% - Accent4 66" xfId="975"/>
    <cellStyle name="40% - Accent4 67" xfId="992"/>
    <cellStyle name="40% - Accent4 68" xfId="1004"/>
    <cellStyle name="40% - Accent4 69" xfId="1015"/>
    <cellStyle name="40% - Accent4 7" xfId="172"/>
    <cellStyle name="40% - Accent4 70" xfId="1027"/>
    <cellStyle name="40% - Accent4 71" xfId="1038"/>
    <cellStyle name="40% - Accent4 72" xfId="1061"/>
    <cellStyle name="40% - Accent4 73" xfId="1073"/>
    <cellStyle name="40% - Accent4 74" xfId="1083"/>
    <cellStyle name="40% - Accent4 75" xfId="1093"/>
    <cellStyle name="40% - Accent4 76" xfId="1102"/>
    <cellStyle name="40% - Accent4 77" xfId="1131"/>
    <cellStyle name="40% - Accent4 78" xfId="1143"/>
    <cellStyle name="40% - Accent4 79" xfId="1153"/>
    <cellStyle name="40% - Accent4 8" xfId="184"/>
    <cellStyle name="40% - Accent4 80" xfId="1163"/>
    <cellStyle name="40% - Accent4 81" xfId="1172"/>
    <cellStyle name="40% - Accent4 82" xfId="1196"/>
    <cellStyle name="40% - Accent4 83" xfId="1208"/>
    <cellStyle name="40% - Accent4 84" xfId="1220"/>
    <cellStyle name="40% - Accent4 85" xfId="1232"/>
    <cellStyle name="40% - Accent4 86" xfId="1243"/>
    <cellStyle name="40% - Accent4 87" xfId="1266"/>
    <cellStyle name="40% - Accent4 88" xfId="1278"/>
    <cellStyle name="40% - Accent4 89" xfId="1288"/>
    <cellStyle name="40% - Accent4 9" xfId="194"/>
    <cellStyle name="40% - Accent4 90" xfId="1298"/>
    <cellStyle name="40% - Accent4 91" xfId="1307"/>
    <cellStyle name="40% - Accent4 92" xfId="1336"/>
    <cellStyle name="40% - Accent4 93" xfId="1348"/>
    <cellStyle name="40% - Accent4 94" xfId="1358"/>
    <cellStyle name="40% - Accent4 95" xfId="1368"/>
    <cellStyle name="40% - Accent4 96" xfId="1377"/>
    <cellStyle name="40% - Accent4 97" xfId="1399"/>
    <cellStyle name="40% - Accent4 98" xfId="1411"/>
    <cellStyle name="40% - Accent4 99" xfId="1420"/>
    <cellStyle name="40% - Accent5 10" xfId="212"/>
    <cellStyle name="40% - Accent5 100" xfId="1441"/>
    <cellStyle name="40% - Accent5 101" xfId="1449"/>
    <cellStyle name="40% - Accent5 102" xfId="1567"/>
    <cellStyle name="40% - Accent5 103" xfId="1578"/>
    <cellStyle name="40% - Accent5 104" xfId="1586"/>
    <cellStyle name="40% - Accent5 105" xfId="1604"/>
    <cellStyle name="40% - Accent5 106" xfId="1612"/>
    <cellStyle name="40% - Accent5 107" xfId="1640"/>
    <cellStyle name="40% - Accent5 108" xfId="1662"/>
    <cellStyle name="40% - Accent5 109" xfId="1672"/>
    <cellStyle name="40% - Accent5 11" xfId="236"/>
    <cellStyle name="40% - Accent5 110" xfId="1680"/>
    <cellStyle name="40% - Accent5 111" xfId="1693"/>
    <cellStyle name="40% - Accent5 112" xfId="1718"/>
    <cellStyle name="40% - Accent5 113" xfId="1729"/>
    <cellStyle name="40% - Accent5 114" xfId="1745"/>
    <cellStyle name="40% - Accent5 115" xfId="1755"/>
    <cellStyle name="40% - Accent5 116" xfId="1763"/>
    <cellStyle name="40% - Accent5 117" xfId="1884"/>
    <cellStyle name="40% - Accent5 118" xfId="1897"/>
    <cellStyle name="40% - Accent5 119" xfId="1910"/>
    <cellStyle name="40% - Accent5 12" xfId="248"/>
    <cellStyle name="40% - Accent5 120" xfId="1927"/>
    <cellStyle name="40% - Accent5 121" xfId="1939"/>
    <cellStyle name="40% - Accent5 122" xfId="1949"/>
    <cellStyle name="40% - Accent5 123" xfId="1959"/>
    <cellStyle name="40% - Accent5 124" xfId="1967"/>
    <cellStyle name="40% - Accent5 125" xfId="1991"/>
    <cellStyle name="40% - Accent5 126" xfId="2004"/>
    <cellStyle name="40% - Accent5 127" xfId="2017"/>
    <cellStyle name="40% - Accent5 128" xfId="2029"/>
    <cellStyle name="40% - Accent5 129" xfId="2037"/>
    <cellStyle name="40% - Accent5 13" xfId="258"/>
    <cellStyle name="40% - Accent5 130" xfId="2060"/>
    <cellStyle name="40% - Accent5 131" xfId="2074"/>
    <cellStyle name="40% - Accent5 132" xfId="2085"/>
    <cellStyle name="40% - Accent5 133" xfId="2098"/>
    <cellStyle name="40% - Accent5 134" xfId="2110"/>
    <cellStyle name="40% - Accent5 135" xfId="2132"/>
    <cellStyle name="40% - Accent5 136" xfId="2144"/>
    <cellStyle name="40% - Accent5 137" xfId="2154"/>
    <cellStyle name="40% - Accent5 138" xfId="2164"/>
    <cellStyle name="40% - Accent5 139" xfId="2172"/>
    <cellStyle name="40% - Accent5 14" xfId="268"/>
    <cellStyle name="40% - Accent5 140" xfId="2201"/>
    <cellStyle name="40% - Accent5 141" xfId="2213"/>
    <cellStyle name="40% - Accent5 142" xfId="2223"/>
    <cellStyle name="40% - Accent5 143" xfId="2233"/>
    <cellStyle name="40% - Accent5 144" xfId="2241"/>
    <cellStyle name="40% - Accent5 145" xfId="2267"/>
    <cellStyle name="40% - Accent5 146" xfId="2279"/>
    <cellStyle name="40% - Accent5 147" xfId="2290"/>
    <cellStyle name="40% - Accent5 148" xfId="2301"/>
    <cellStyle name="40% - Accent5 149" xfId="2310"/>
    <cellStyle name="40% - Accent5 15" xfId="276"/>
    <cellStyle name="40% - Accent5 150" xfId="2329"/>
    <cellStyle name="40% - Accent5 151" xfId="2343"/>
    <cellStyle name="40% - Accent5 152" xfId="2356"/>
    <cellStyle name="40% - Accent5 153" xfId="2368"/>
    <cellStyle name="40% - Accent5 154" xfId="2379"/>
    <cellStyle name="40% - Accent5 155" xfId="2398"/>
    <cellStyle name="40% - Accent5 156" xfId="2410"/>
    <cellStyle name="40% - Accent5 157" xfId="2423"/>
    <cellStyle name="40% - Accent5 158" xfId="2437"/>
    <cellStyle name="40% - Accent5 159" xfId="2447"/>
    <cellStyle name="40% - Accent5 16" xfId="303"/>
    <cellStyle name="40% - Accent5 160" xfId="2463"/>
    <cellStyle name="40% - Accent5 161" xfId="2477"/>
    <cellStyle name="40% - Accent5 162" xfId="2490"/>
    <cellStyle name="40% - Accent5 163" xfId="2502"/>
    <cellStyle name="40% - Accent5 164" xfId="2511"/>
    <cellStyle name="40% - Accent5 165" xfId="2535"/>
    <cellStyle name="40% - Accent5 166" xfId="2547"/>
    <cellStyle name="40% - Accent5 167" xfId="2560"/>
    <cellStyle name="40% - Accent5 168" xfId="2572"/>
    <cellStyle name="40% - Accent5 169" xfId="2581"/>
    <cellStyle name="40% - Accent5 17" xfId="316"/>
    <cellStyle name="40% - Accent5 170" xfId="2612"/>
    <cellStyle name="40% - Accent5 171" xfId="2626"/>
    <cellStyle name="40% - Accent5 172" xfId="2639"/>
    <cellStyle name="40% - Accent5 173" xfId="2651"/>
    <cellStyle name="40% - Accent5 174" xfId="2660"/>
    <cellStyle name="40% - Accent5 175" xfId="2682"/>
    <cellStyle name="40% - Accent5 176" xfId="2693"/>
    <cellStyle name="40% - Accent5 177" xfId="2706"/>
    <cellStyle name="40% - Accent5 178" xfId="2718"/>
    <cellStyle name="40% - Accent5 179" xfId="2730"/>
    <cellStyle name="40% - Accent5 18" xfId="327"/>
    <cellStyle name="40% - Accent5 180" xfId="2739"/>
    <cellStyle name="40% - Accent5 181" xfId="2796"/>
    <cellStyle name="40% - Accent5 182" xfId="2810"/>
    <cellStyle name="40% - Accent5 183" xfId="2823"/>
    <cellStyle name="40% - Accent5 184" xfId="2835"/>
    <cellStyle name="40% - Accent5 185" xfId="2844"/>
    <cellStyle name="40% - Accent5 186" xfId="2867"/>
    <cellStyle name="40% - Accent5 187" xfId="2881"/>
    <cellStyle name="40% - Accent5 188" xfId="2893"/>
    <cellStyle name="40% - Accent5 189" xfId="2905"/>
    <cellStyle name="40% - Accent5 19" xfId="338"/>
    <cellStyle name="40% - Accent5 190" xfId="2914"/>
    <cellStyle name="40% - Accent5 191" xfId="2933"/>
    <cellStyle name="40% - Accent5 192" xfId="2945"/>
    <cellStyle name="40% - Accent5 193" xfId="2957"/>
    <cellStyle name="40% - Accent5 194" xfId="2966"/>
    <cellStyle name="40% - Accent5 195" xfId="2987"/>
    <cellStyle name="40% - Accent5 196" xfId="3000"/>
    <cellStyle name="40% - Accent5 197" xfId="3013"/>
    <cellStyle name="40% - Accent5 198" xfId="3027"/>
    <cellStyle name="40% - Accent5 199" xfId="3037"/>
    <cellStyle name="40% - Accent5 2" xfId="99"/>
    <cellStyle name="40% - Accent5 20" xfId="350"/>
    <cellStyle name="40% - Accent5 200" xfId="3053"/>
    <cellStyle name="40% - Accent5 201" xfId="3067"/>
    <cellStyle name="40% - Accent5 202" xfId="3080"/>
    <cellStyle name="40% - Accent5 203" xfId="3092"/>
    <cellStyle name="40% - Accent5 204" xfId="3101"/>
    <cellStyle name="40% - Accent5 205" xfId="3131"/>
    <cellStyle name="40% - Accent5 206" xfId="3143"/>
    <cellStyle name="40% - Accent5 207" xfId="3154"/>
    <cellStyle name="40% - Accent5 208" xfId="3166"/>
    <cellStyle name="40% - Accent5 209" xfId="3177"/>
    <cellStyle name="40% - Accent5 21" xfId="371"/>
    <cellStyle name="40% - Accent5 210" xfId="3193"/>
    <cellStyle name="40% - Accent5 211" xfId="3207"/>
    <cellStyle name="40% - Accent5 212" xfId="3220"/>
    <cellStyle name="40% - Accent5 213" xfId="3232"/>
    <cellStyle name="40% - Accent5 214" xfId="3241"/>
    <cellStyle name="40% - Accent5 215" xfId="3278"/>
    <cellStyle name="40% - Accent5 216" xfId="3290"/>
    <cellStyle name="40% - Accent5 217" xfId="3300"/>
    <cellStyle name="40% - Accent5 218" xfId="3310"/>
    <cellStyle name="40% - Accent5 219" xfId="3318"/>
    <cellStyle name="40% - Accent5 22" xfId="383"/>
    <cellStyle name="40% - Accent5 220" xfId="3479"/>
    <cellStyle name="40% - Accent5 221" xfId="3492"/>
    <cellStyle name="40% - Accent5 222" xfId="3504"/>
    <cellStyle name="40% - Accent5 223" xfId="3513"/>
    <cellStyle name="40% - Accent5 23" xfId="393"/>
    <cellStyle name="40% - Accent5 24" xfId="403"/>
    <cellStyle name="40% - Accent5 25" xfId="411"/>
    <cellStyle name="40% - Accent5 26" xfId="437"/>
    <cellStyle name="40% - Accent5 27" xfId="450"/>
    <cellStyle name="40% - Accent5 28" xfId="462"/>
    <cellStyle name="40% - Accent5 29" xfId="474"/>
    <cellStyle name="40% - Accent5 3" xfId="109"/>
    <cellStyle name="40% - Accent5 30" xfId="487"/>
    <cellStyle name="40% - Accent5 31" xfId="504"/>
    <cellStyle name="40% - Accent5 32" xfId="514"/>
    <cellStyle name="40% - Accent5 33" xfId="526"/>
    <cellStyle name="40% - Accent5 34" xfId="537"/>
    <cellStyle name="40% - Accent5 35" xfId="546"/>
    <cellStyle name="40% - Accent5 36" xfId="574"/>
    <cellStyle name="40% - Accent5 37" xfId="586"/>
    <cellStyle name="40% - Accent5 38" xfId="598"/>
    <cellStyle name="40% - Accent5 39" xfId="609"/>
    <cellStyle name="40% - Accent5 4" xfId="122"/>
    <cellStyle name="40% - Accent5 40" xfId="622"/>
    <cellStyle name="40% - Accent5 41" xfId="643"/>
    <cellStyle name="40% - Accent5 42" xfId="655"/>
    <cellStyle name="40% - Accent5 43" xfId="666"/>
    <cellStyle name="40% - Accent5 44" xfId="678"/>
    <cellStyle name="40% - Accent5 45" xfId="686"/>
    <cellStyle name="40% - Accent5 46" xfId="714"/>
    <cellStyle name="40% - Accent5 47" xfId="724"/>
    <cellStyle name="40% - Accent5 48" xfId="734"/>
    <cellStyle name="40% - Accent5 49" xfId="742"/>
    <cellStyle name="40% - Accent5 5" xfId="136"/>
    <cellStyle name="40% - Accent5 50" xfId="765"/>
    <cellStyle name="40% - Accent5 51" xfId="776"/>
    <cellStyle name="40% - Accent5 52" xfId="793"/>
    <cellStyle name="40% - Accent5 53" xfId="805"/>
    <cellStyle name="40% - Accent5 54" xfId="815"/>
    <cellStyle name="40% - Accent5 55" xfId="825"/>
    <cellStyle name="40% - Accent5 56" xfId="833"/>
    <cellStyle name="40% - Accent5 57" xfId="860"/>
    <cellStyle name="40% - Accent5 58" xfId="874"/>
    <cellStyle name="40% - Accent5 59" xfId="887"/>
    <cellStyle name="40% - Accent5 6" xfId="165"/>
    <cellStyle name="40% - Accent5 60" xfId="900"/>
    <cellStyle name="40% - Accent5 61" xfId="913"/>
    <cellStyle name="40% - Accent5 62" xfId="929"/>
    <cellStyle name="40% - Accent5 63" xfId="943"/>
    <cellStyle name="40% - Accent5 64" xfId="954"/>
    <cellStyle name="40% - Accent5 65" xfId="966"/>
    <cellStyle name="40% - Accent5 66" xfId="979"/>
    <cellStyle name="40% - Accent5 67" xfId="995"/>
    <cellStyle name="40% - Accent5 68" xfId="1007"/>
    <cellStyle name="40% - Accent5 69" xfId="1018"/>
    <cellStyle name="40% - Accent5 7" xfId="175"/>
    <cellStyle name="40% - Accent5 70" xfId="1030"/>
    <cellStyle name="40% - Accent5 71" xfId="1040"/>
    <cellStyle name="40% - Accent5 72" xfId="1064"/>
    <cellStyle name="40% - Accent5 73" xfId="1076"/>
    <cellStyle name="40% - Accent5 74" xfId="1086"/>
    <cellStyle name="40% - Accent5 75" xfId="1096"/>
    <cellStyle name="40% - Accent5 76" xfId="1104"/>
    <cellStyle name="40% - Accent5 77" xfId="1134"/>
    <cellStyle name="40% - Accent5 78" xfId="1146"/>
    <cellStyle name="40% - Accent5 79" xfId="1156"/>
    <cellStyle name="40% - Accent5 8" xfId="187"/>
    <cellStyle name="40% - Accent5 80" xfId="1166"/>
    <cellStyle name="40% - Accent5 81" xfId="1174"/>
    <cellStyle name="40% - Accent5 82" xfId="1199"/>
    <cellStyle name="40% - Accent5 83" xfId="1211"/>
    <cellStyle name="40% - Accent5 84" xfId="1223"/>
    <cellStyle name="40% - Accent5 85" xfId="1235"/>
    <cellStyle name="40% - Accent5 86" xfId="1247"/>
    <cellStyle name="40% - Accent5 87" xfId="1269"/>
    <cellStyle name="40% - Accent5 88" xfId="1281"/>
    <cellStyle name="40% - Accent5 89" xfId="1291"/>
    <cellStyle name="40% - Accent5 9" xfId="198"/>
    <cellStyle name="40% - Accent5 90" xfId="1301"/>
    <cellStyle name="40% - Accent5 91" xfId="1309"/>
    <cellStyle name="40% - Accent5 92" xfId="1339"/>
    <cellStyle name="40% - Accent5 93" xfId="1351"/>
    <cellStyle name="40% - Accent5 94" xfId="1361"/>
    <cellStyle name="40% - Accent5 95" xfId="1371"/>
    <cellStyle name="40% - Accent5 96" xfId="1379"/>
    <cellStyle name="40% - Accent5 97" xfId="1402"/>
    <cellStyle name="40% - Accent5 98" xfId="1414"/>
    <cellStyle name="40% - Accent5 99" xfId="1423"/>
    <cellStyle name="40% - Accent6 10" xfId="215"/>
    <cellStyle name="40% - Accent6 100" xfId="1444"/>
    <cellStyle name="40% - Accent6 101" xfId="1451"/>
    <cellStyle name="40% - Accent6 102" xfId="1570"/>
    <cellStyle name="40% - Accent6 103" xfId="1581"/>
    <cellStyle name="40% - Accent6 104" xfId="1588"/>
    <cellStyle name="40% - Accent6 105" xfId="1607"/>
    <cellStyle name="40% - Accent6 106" xfId="1614"/>
    <cellStyle name="40% - Accent6 107" xfId="1643"/>
    <cellStyle name="40% - Accent6 108" xfId="1665"/>
    <cellStyle name="40% - Accent6 109" xfId="1675"/>
    <cellStyle name="40% - Accent6 11" xfId="239"/>
    <cellStyle name="40% - Accent6 110" xfId="1682"/>
    <cellStyle name="40% - Accent6 111" xfId="1697"/>
    <cellStyle name="40% - Accent6 112" xfId="1722"/>
    <cellStyle name="40% - Accent6 113" xfId="1731"/>
    <cellStyle name="40% - Accent6 114" xfId="1748"/>
    <cellStyle name="40% - Accent6 115" xfId="1758"/>
    <cellStyle name="40% - Accent6 116" xfId="1765"/>
    <cellStyle name="40% - Accent6 117" xfId="1888"/>
    <cellStyle name="40% - Accent6 118" xfId="1901"/>
    <cellStyle name="40% - Accent6 119" xfId="1914"/>
    <cellStyle name="40% - Accent6 12" xfId="251"/>
    <cellStyle name="40% - Accent6 120" xfId="1930"/>
    <cellStyle name="40% - Accent6 121" xfId="1942"/>
    <cellStyle name="40% - Accent6 122" xfId="1952"/>
    <cellStyle name="40% - Accent6 123" xfId="1962"/>
    <cellStyle name="40% - Accent6 124" xfId="1969"/>
    <cellStyle name="40% - Accent6 125" xfId="1995"/>
    <cellStyle name="40% - Accent6 126" xfId="2008"/>
    <cellStyle name="40% - Accent6 127" xfId="2021"/>
    <cellStyle name="40% - Accent6 128" xfId="2032"/>
    <cellStyle name="40% - Accent6 129" xfId="2039"/>
    <cellStyle name="40% - Accent6 13" xfId="261"/>
    <cellStyle name="40% - Accent6 130" xfId="2064"/>
    <cellStyle name="40% - Accent6 131" xfId="2077"/>
    <cellStyle name="40% - Accent6 132" xfId="2089"/>
    <cellStyle name="40% - Accent6 133" xfId="2101"/>
    <cellStyle name="40% - Accent6 134" xfId="2113"/>
    <cellStyle name="40% - Accent6 135" xfId="2135"/>
    <cellStyle name="40% - Accent6 136" xfId="2147"/>
    <cellStyle name="40% - Accent6 137" xfId="2157"/>
    <cellStyle name="40% - Accent6 138" xfId="2167"/>
    <cellStyle name="40% - Accent6 139" xfId="2174"/>
    <cellStyle name="40% - Accent6 14" xfId="271"/>
    <cellStyle name="40% - Accent6 140" xfId="2204"/>
    <cellStyle name="40% - Accent6 141" xfId="2216"/>
    <cellStyle name="40% - Accent6 142" xfId="2226"/>
    <cellStyle name="40% - Accent6 143" xfId="2236"/>
    <cellStyle name="40% - Accent6 144" xfId="2243"/>
    <cellStyle name="40% - Accent6 145" xfId="2270"/>
    <cellStyle name="40% - Accent6 146" xfId="2282"/>
    <cellStyle name="40% - Accent6 147" xfId="2293"/>
    <cellStyle name="40% - Accent6 148" xfId="2304"/>
    <cellStyle name="40% - Accent6 149" xfId="2312"/>
    <cellStyle name="40% - Accent6 15" xfId="278"/>
    <cellStyle name="40% - Accent6 150" xfId="2333"/>
    <cellStyle name="40% - Accent6 151" xfId="2347"/>
    <cellStyle name="40% - Accent6 152" xfId="2360"/>
    <cellStyle name="40% - Accent6 153" xfId="2371"/>
    <cellStyle name="40% - Accent6 154" xfId="2382"/>
    <cellStyle name="40% - Accent6 155" xfId="2402"/>
    <cellStyle name="40% - Accent6 156" xfId="2414"/>
    <cellStyle name="40% - Accent6 157" xfId="2427"/>
    <cellStyle name="40% - Accent6 158" xfId="2440"/>
    <cellStyle name="40% - Accent6 159" xfId="2449"/>
    <cellStyle name="40% - Accent6 16" xfId="307"/>
    <cellStyle name="40% - Accent6 160" xfId="2466"/>
    <cellStyle name="40% - Accent6 161" xfId="2481"/>
    <cellStyle name="40% - Accent6 162" xfId="2494"/>
    <cellStyle name="40% - Accent6 163" xfId="2505"/>
    <cellStyle name="40% - Accent6 164" xfId="2513"/>
    <cellStyle name="40% - Accent6 165" xfId="2538"/>
    <cellStyle name="40% - Accent6 166" xfId="2551"/>
    <cellStyle name="40% - Accent6 167" xfId="2564"/>
    <cellStyle name="40% - Accent6 168" xfId="2575"/>
    <cellStyle name="40% - Accent6 169" xfId="2583"/>
    <cellStyle name="40% - Accent6 17" xfId="319"/>
    <cellStyle name="40% - Accent6 170" xfId="2616"/>
    <cellStyle name="40% - Accent6 171" xfId="2630"/>
    <cellStyle name="40% - Accent6 172" xfId="2643"/>
    <cellStyle name="40% - Accent6 173" xfId="2654"/>
    <cellStyle name="40% - Accent6 174" xfId="2662"/>
    <cellStyle name="40% - Accent6 175" xfId="2685"/>
    <cellStyle name="40% - Accent6 176" xfId="2697"/>
    <cellStyle name="40% - Accent6 177" xfId="2710"/>
    <cellStyle name="40% - Accent6 178" xfId="2722"/>
    <cellStyle name="40% - Accent6 179" xfId="2733"/>
    <cellStyle name="40% - Accent6 18" xfId="330"/>
    <cellStyle name="40% - Accent6 180" xfId="2741"/>
    <cellStyle name="40% - Accent6 181" xfId="2800"/>
    <cellStyle name="40% - Accent6 182" xfId="2814"/>
    <cellStyle name="40% - Accent6 183" xfId="2827"/>
    <cellStyle name="40% - Accent6 184" xfId="2838"/>
    <cellStyle name="40% - Accent6 185" xfId="2846"/>
    <cellStyle name="40% - Accent6 186" xfId="2871"/>
    <cellStyle name="40% - Accent6 187" xfId="2884"/>
    <cellStyle name="40% - Accent6 188" xfId="2897"/>
    <cellStyle name="40% - Accent6 189" xfId="2908"/>
    <cellStyle name="40% - Accent6 19" xfId="341"/>
    <cellStyle name="40% - Accent6 190" xfId="2916"/>
    <cellStyle name="40% - Accent6 191" xfId="2937"/>
    <cellStyle name="40% - Accent6 192" xfId="2949"/>
    <cellStyle name="40% - Accent6 193" xfId="2960"/>
    <cellStyle name="40% - Accent6 194" xfId="2968"/>
    <cellStyle name="40% - Accent6 195" xfId="2991"/>
    <cellStyle name="40% - Accent6 196" xfId="3004"/>
    <cellStyle name="40% - Accent6 197" xfId="3017"/>
    <cellStyle name="40% - Accent6 198" xfId="3030"/>
    <cellStyle name="40% - Accent6 199" xfId="3040"/>
    <cellStyle name="40% - Accent6 2" xfId="101"/>
    <cellStyle name="40% - Accent6 20" xfId="354"/>
    <cellStyle name="40% - Accent6 200" xfId="3057"/>
    <cellStyle name="40% - Accent6 201" xfId="3071"/>
    <cellStyle name="40% - Accent6 202" xfId="3084"/>
    <cellStyle name="40% - Accent6 203" xfId="3095"/>
    <cellStyle name="40% - Accent6 204" xfId="3103"/>
    <cellStyle name="40% - Accent6 205" xfId="3134"/>
    <cellStyle name="40% - Accent6 206" xfId="3146"/>
    <cellStyle name="40% - Accent6 207" xfId="3158"/>
    <cellStyle name="40% - Accent6 208" xfId="3169"/>
    <cellStyle name="40% - Accent6 209" xfId="3180"/>
    <cellStyle name="40% - Accent6 21" xfId="374"/>
    <cellStyle name="40% - Accent6 210" xfId="3197"/>
    <cellStyle name="40% - Accent6 211" xfId="3211"/>
    <cellStyle name="40% - Accent6 212" xfId="3224"/>
    <cellStyle name="40% - Accent6 213" xfId="3235"/>
    <cellStyle name="40% - Accent6 214" xfId="3243"/>
    <cellStyle name="40% - Accent6 215" xfId="3281"/>
    <cellStyle name="40% - Accent6 216" xfId="3293"/>
    <cellStyle name="40% - Accent6 217" xfId="3303"/>
    <cellStyle name="40% - Accent6 218" xfId="3313"/>
    <cellStyle name="40% - Accent6 219" xfId="3320"/>
    <cellStyle name="40% - Accent6 22" xfId="386"/>
    <cellStyle name="40% - Accent6 220" xfId="3483"/>
    <cellStyle name="40% - Accent6 221" xfId="3496"/>
    <cellStyle name="40% - Accent6 222" xfId="3507"/>
    <cellStyle name="40% - Accent6 223" xfId="3515"/>
    <cellStyle name="40% - Accent6 23" xfId="396"/>
    <cellStyle name="40% - Accent6 24" xfId="406"/>
    <cellStyle name="40% - Accent6 25" xfId="413"/>
    <cellStyle name="40% - Accent6 26" xfId="440"/>
    <cellStyle name="40% - Accent6 27" xfId="453"/>
    <cellStyle name="40% - Accent6 28" xfId="466"/>
    <cellStyle name="40% - Accent6 29" xfId="478"/>
    <cellStyle name="40% - Accent6 3" xfId="111"/>
    <cellStyle name="40% - Accent6 30" xfId="491"/>
    <cellStyle name="40% - Accent6 31" xfId="507"/>
    <cellStyle name="40% - Accent6 32" xfId="517"/>
    <cellStyle name="40% - Accent6 33" xfId="529"/>
    <cellStyle name="40% - Accent6 34" xfId="540"/>
    <cellStyle name="40% - Accent6 35" xfId="548"/>
    <cellStyle name="40% - Accent6 36" xfId="577"/>
    <cellStyle name="40% - Accent6 37" xfId="589"/>
    <cellStyle name="40% - Accent6 38" xfId="601"/>
    <cellStyle name="40% - Accent6 39" xfId="612"/>
    <cellStyle name="40% - Accent6 4" xfId="124"/>
    <cellStyle name="40% - Accent6 40" xfId="626"/>
    <cellStyle name="40% - Accent6 41" xfId="646"/>
    <cellStyle name="40% - Accent6 42" xfId="658"/>
    <cellStyle name="40% - Accent6 43" xfId="670"/>
    <cellStyle name="40% - Accent6 44" xfId="681"/>
    <cellStyle name="40% - Accent6 45" xfId="688"/>
    <cellStyle name="40% - Accent6 46" xfId="717"/>
    <cellStyle name="40% - Accent6 47" xfId="727"/>
    <cellStyle name="40% - Accent6 48" xfId="737"/>
    <cellStyle name="40% - Accent6 49" xfId="744"/>
    <cellStyle name="40% - Accent6 5" xfId="138"/>
    <cellStyle name="40% - Accent6 50" xfId="768"/>
    <cellStyle name="40% - Accent6 51" xfId="778"/>
    <cellStyle name="40% - Accent6 52" xfId="796"/>
    <cellStyle name="40% - Accent6 53" xfId="808"/>
    <cellStyle name="40% - Accent6 54" xfId="818"/>
    <cellStyle name="40% - Accent6 55" xfId="828"/>
    <cellStyle name="40% - Accent6 56" xfId="835"/>
    <cellStyle name="40% - Accent6 57" xfId="864"/>
    <cellStyle name="40% - Accent6 58" xfId="878"/>
    <cellStyle name="40% - Accent6 59" xfId="891"/>
    <cellStyle name="40% - Accent6 6" xfId="168"/>
    <cellStyle name="40% - Accent6 60" xfId="904"/>
    <cellStyle name="40% - Accent6 61" xfId="916"/>
    <cellStyle name="40% - Accent6 62" xfId="933"/>
    <cellStyle name="40% - Accent6 63" xfId="946"/>
    <cellStyle name="40% - Accent6 64" xfId="957"/>
    <cellStyle name="40% - Accent6 65" xfId="970"/>
    <cellStyle name="40% - Accent6 66" xfId="982"/>
    <cellStyle name="40% - Accent6 67" xfId="998"/>
    <cellStyle name="40% - Accent6 68" xfId="1010"/>
    <cellStyle name="40% - Accent6 69" xfId="1021"/>
    <cellStyle name="40% - Accent6 7" xfId="178"/>
    <cellStyle name="40% - Accent6 70" xfId="1033"/>
    <cellStyle name="40% - Accent6 71" xfId="1043"/>
    <cellStyle name="40% - Accent6 72" xfId="1067"/>
    <cellStyle name="40% - Accent6 73" xfId="1079"/>
    <cellStyle name="40% - Accent6 74" xfId="1089"/>
    <cellStyle name="40% - Accent6 75" xfId="1099"/>
    <cellStyle name="40% - Accent6 76" xfId="1106"/>
    <cellStyle name="40% - Accent6 77" xfId="1137"/>
    <cellStyle name="40% - Accent6 78" xfId="1149"/>
    <cellStyle name="40% - Accent6 79" xfId="1159"/>
    <cellStyle name="40% - Accent6 8" xfId="190"/>
    <cellStyle name="40% - Accent6 80" xfId="1169"/>
    <cellStyle name="40% - Accent6 81" xfId="1176"/>
    <cellStyle name="40% - Accent6 82" xfId="1202"/>
    <cellStyle name="40% - Accent6 83" xfId="1214"/>
    <cellStyle name="40% - Accent6 84" xfId="1226"/>
    <cellStyle name="40% - Accent6 85" xfId="1239"/>
    <cellStyle name="40% - Accent6 86" xfId="1250"/>
    <cellStyle name="40% - Accent6 87" xfId="1272"/>
    <cellStyle name="40% - Accent6 88" xfId="1284"/>
    <cellStyle name="40% - Accent6 89" xfId="1294"/>
    <cellStyle name="40% - Accent6 9" xfId="200"/>
    <cellStyle name="40% - Accent6 90" xfId="1304"/>
    <cellStyle name="40% - Accent6 91" xfId="1311"/>
    <cellStyle name="40% - Accent6 92" xfId="1342"/>
    <cellStyle name="40% - Accent6 93" xfId="1354"/>
    <cellStyle name="40% - Accent6 94" xfId="1364"/>
    <cellStyle name="40% - Accent6 95" xfId="1374"/>
    <cellStyle name="40% - Accent6 96" xfId="1381"/>
    <cellStyle name="40% - Accent6 97" xfId="1406"/>
    <cellStyle name="40% - Accent6 98" xfId="1417"/>
    <cellStyle name="40% - Accent6 99" xfId="1427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Hyperlink 2" xfId="2"/>
    <cellStyle name="Insatisfaisant" xfId="13" builtinId="27" customBuiltin="1"/>
    <cellStyle name="Neutre" xfId="14" builtinId="28" customBuiltin="1"/>
    <cellStyle name="Normal" xfId="0" builtinId="0"/>
    <cellStyle name="Normal 10" xfId="80"/>
    <cellStyle name="Normal 100" xfId="2179"/>
    <cellStyle name="Normal 101" xfId="1886"/>
    <cellStyle name="Normal 102" xfId="1878"/>
    <cellStyle name="Normal 103" xfId="1912"/>
    <cellStyle name="Normal 104" xfId="1861"/>
    <cellStyle name="Normal 105" xfId="1864"/>
    <cellStyle name="Normal 106" xfId="1850"/>
    <cellStyle name="Normal 107" xfId="2178"/>
    <cellStyle name="Normal 108" xfId="2040"/>
    <cellStyle name="Normal 109" xfId="2107"/>
    <cellStyle name="Normal 11" xfId="78"/>
    <cellStyle name="Normal 110" xfId="2051"/>
    <cellStyle name="Normal 111" xfId="2111"/>
    <cellStyle name="Normal 112" xfId="2090"/>
    <cellStyle name="Normal 113" xfId="2514"/>
    <cellStyle name="Normal 114" xfId="2516"/>
    <cellStyle name="Normal 115" xfId="2533"/>
    <cellStyle name="Normal 116" xfId="2542"/>
    <cellStyle name="Normal 117" xfId="2555"/>
    <cellStyle name="Normal 118" xfId="2249"/>
    <cellStyle name="Normal 119" xfId="2296"/>
    <cellStyle name="Normal 12" xfId="73"/>
    <cellStyle name="Normal 120" xfId="2324"/>
    <cellStyle name="Normal 121" xfId="2338"/>
    <cellStyle name="Normal 122" xfId="2351"/>
    <cellStyle name="Normal 123" xfId="2593"/>
    <cellStyle name="Normal 124" xfId="2595"/>
    <cellStyle name="Normal 125" xfId="2607"/>
    <cellStyle name="Normal 126" xfId="2621"/>
    <cellStyle name="Normal 127" xfId="2634"/>
    <cellStyle name="Normal 128" xfId="2375"/>
    <cellStyle name="Normal 129" xfId="2319"/>
    <cellStyle name="Normal 13" xfId="82"/>
    <cellStyle name="Normal 130" xfId="2454"/>
    <cellStyle name="Normal 131" xfId="2472"/>
    <cellStyle name="Normal 132" xfId="2485"/>
    <cellStyle name="Normal 133" xfId="2663"/>
    <cellStyle name="Normal 134" xfId="2777"/>
    <cellStyle name="Normal 135" xfId="2779"/>
    <cellStyle name="Normal 136" xfId="2791"/>
    <cellStyle name="Normal 137" xfId="2805"/>
    <cellStyle name="Normal 138" xfId="2818"/>
    <cellStyle name="Normal 139" xfId="2847"/>
    <cellStyle name="Normal 14" xfId="77"/>
    <cellStyle name="Normal 140" xfId="2851"/>
    <cellStyle name="Normal 141" xfId="2849"/>
    <cellStyle name="Normal 142" xfId="2879"/>
    <cellStyle name="Normal 143" xfId="2888"/>
    <cellStyle name="Normal 144" xfId="3104"/>
    <cellStyle name="Normal 145" xfId="3111"/>
    <cellStyle name="Normal 146" xfId="3109"/>
    <cellStyle name="Normal 147" xfId="3106"/>
    <cellStyle name="Normal 148" xfId="3108"/>
    <cellStyle name="Normal 149" xfId="3156"/>
    <cellStyle name="Normal 15" xfId="84"/>
    <cellStyle name="Normal 150" xfId="3181"/>
    <cellStyle name="Normal 151" xfId="3188"/>
    <cellStyle name="Normal 152" xfId="3202"/>
    <cellStyle name="Normal 153" xfId="2969"/>
    <cellStyle name="Normal 154" xfId="3038"/>
    <cellStyle name="Normal 155" xfId="3048"/>
    <cellStyle name="Normal 156" xfId="3062"/>
    <cellStyle name="Normal 157" xfId="3075"/>
    <cellStyle name="Normal 158" xfId="3215"/>
    <cellStyle name="Normal 159" xfId="4203"/>
    <cellStyle name="Normal 159 2" xfId="3251"/>
    <cellStyle name="Normal 159 3" xfId="3321"/>
    <cellStyle name="Normal 159 4" xfId="3452"/>
    <cellStyle name="Normal 159 5" xfId="3411"/>
    <cellStyle name="Normal 159 6" xfId="3385"/>
    <cellStyle name="Normal 159 7" xfId="3393"/>
    <cellStyle name="Normal 159 8" xfId="3400"/>
    <cellStyle name="Normal 16" xfId="85"/>
    <cellStyle name="Normal 160" xfId="3453"/>
    <cellStyle name="Normal 160 2" xfId="3258"/>
    <cellStyle name="Normal 160 3" xfId="3324"/>
    <cellStyle name="Normal 161" xfId="3454"/>
    <cellStyle name="Normal 161 2" xfId="3256"/>
    <cellStyle name="Normal 161 3" xfId="3323"/>
    <cellStyle name="Normal 162" xfId="3456"/>
    <cellStyle name="Normal 162 2" xfId="3253"/>
    <cellStyle name="Normal 162 3" xfId="3322"/>
    <cellStyle name="Normal 163" xfId="3255"/>
    <cellStyle name="Normal 164 2" xfId="3462"/>
    <cellStyle name="Normal 164 3" xfId="3416"/>
    <cellStyle name="Normal 164 4" xfId="3433"/>
    <cellStyle name="Normal 164 5" xfId="3420"/>
    <cellStyle name="Normal 164 6" xfId="3439"/>
    <cellStyle name="Normal 164 7" xfId="3372"/>
    <cellStyle name="Normal 164 8" xfId="3377"/>
    <cellStyle name="Normal 164 9" xfId="3368"/>
    <cellStyle name="Normal 165 2" xfId="3466"/>
    <cellStyle name="Normal 165 3" xfId="3516"/>
    <cellStyle name="Normal 165 4" xfId="3421"/>
    <cellStyle name="Normal 165 5" xfId="3387"/>
    <cellStyle name="Normal 165 6" xfId="3364"/>
    <cellStyle name="Normal 165 7" xfId="3441"/>
    <cellStyle name="Normal 165 8" xfId="3378"/>
    <cellStyle name="Normal 165 9" xfId="3386"/>
    <cellStyle name="Normal 166 2" xfId="3474"/>
    <cellStyle name="Normal 166 3" xfId="3517"/>
    <cellStyle name="Normal 166 4" xfId="3458"/>
    <cellStyle name="Normal 166 5" xfId="3412"/>
    <cellStyle name="Normal 166 6" xfId="3394"/>
    <cellStyle name="Normal 166 7" xfId="3425"/>
    <cellStyle name="Normal 166 8" xfId="3352"/>
    <cellStyle name="Normal 166 9" xfId="3450"/>
    <cellStyle name="Normal 167" xfId="3958"/>
    <cellStyle name="Normal 167 2" xfId="3487"/>
    <cellStyle name="Normal 167 3" xfId="3518"/>
    <cellStyle name="Normal 167 4" xfId="3408"/>
    <cellStyle name="Normal 167 5" xfId="3366"/>
    <cellStyle name="Normal 167 6" xfId="3455"/>
    <cellStyle name="Normal 167 7" xfId="3414"/>
    <cellStyle name="Normal 167 8" xfId="3442"/>
    <cellStyle name="Normal 167 9" xfId="3370"/>
    <cellStyle name="Normal 168" xfId="3955"/>
    <cellStyle name="Normal 17" xfId="125"/>
    <cellStyle name="Normal 170" xfId="4036"/>
    <cellStyle name="Normal 172" xfId="4039"/>
    <cellStyle name="Normal 173" xfId="4013"/>
    <cellStyle name="Normal 174" xfId="4034"/>
    <cellStyle name="Normal 18" xfId="139"/>
    <cellStyle name="Normal 19" xfId="146"/>
    <cellStyle name="Normal 2" xfId="3"/>
    <cellStyle name="Normal 2 2" xfId="49"/>
    <cellStyle name="Normal 2 2 2" xfId="53"/>
    <cellStyle name="Normal 2 2 2 2" xfId="55"/>
    <cellStyle name="Normal 2 2 3" xfId="58"/>
    <cellStyle name="Normal 2 3" xfId="52"/>
    <cellStyle name="Normal 2 3 2" xfId="57"/>
    <cellStyle name="Normal 20" xfId="144"/>
    <cellStyle name="Normal 21" xfId="142"/>
    <cellStyle name="Normal 22" xfId="140"/>
    <cellStyle name="Normal 23" xfId="196"/>
    <cellStyle name="Normal 24" xfId="216"/>
    <cellStyle name="Normal 25" xfId="208"/>
    <cellStyle name="Normal 26" xfId="201"/>
    <cellStyle name="Normal 27" xfId="213"/>
    <cellStyle name="Normal 28" xfId="549"/>
    <cellStyle name="Normal 29" xfId="555"/>
    <cellStyle name="Normal 3" xfId="1"/>
    <cellStyle name="Normal 3 10" xfId="1491"/>
    <cellStyle name="Normal 3 100" xfId="3747"/>
    <cellStyle name="Normal 3 101" xfId="3737"/>
    <cellStyle name="Normal 3 102" xfId="3755"/>
    <cellStyle name="Normal 3 103" xfId="3739"/>
    <cellStyle name="Normal 3 104" xfId="3766"/>
    <cellStyle name="Normal 3 105" xfId="3770"/>
    <cellStyle name="Normal 3 106" xfId="3786"/>
    <cellStyle name="Normal 3 107" xfId="3773"/>
    <cellStyle name="Normal 3 108" xfId="3799"/>
    <cellStyle name="Normal 3 109" xfId="3776"/>
    <cellStyle name="Normal 3 11" xfId="1537"/>
    <cellStyle name="Normal 3 110" xfId="3788"/>
    <cellStyle name="Normal 3 111" xfId="3810"/>
    <cellStyle name="Normal 3 112" xfId="3814"/>
    <cellStyle name="Normal 3 113" xfId="3818"/>
    <cellStyle name="Normal 3 114" xfId="3826"/>
    <cellStyle name="Normal 3 115" xfId="3830"/>
    <cellStyle name="Normal 3 116" xfId="3854"/>
    <cellStyle name="Normal 3 117" xfId="3858"/>
    <cellStyle name="Normal 3 118" xfId="3852"/>
    <cellStyle name="Normal 3 119" xfId="3881"/>
    <cellStyle name="Normal 3 12" xfId="1620"/>
    <cellStyle name="Normal 3 120" xfId="3872"/>
    <cellStyle name="Normal 3 121" xfId="3864"/>
    <cellStyle name="Normal 3 122" xfId="3882"/>
    <cellStyle name="Normal 3 123" xfId="3886"/>
    <cellStyle name="Normal 3 124" xfId="3897"/>
    <cellStyle name="Normal 3 125" xfId="3898"/>
    <cellStyle name="Normal 3 126" xfId="3910"/>
    <cellStyle name="Normal 3 127" xfId="3914"/>
    <cellStyle name="Normal 3 128" xfId="3924"/>
    <cellStyle name="Normal 3 129" xfId="3928"/>
    <cellStyle name="Normal 3 13" xfId="1523"/>
    <cellStyle name="Normal 3 130" xfId="3947"/>
    <cellStyle name="Normal 3 131" xfId="3948"/>
    <cellStyle name="Normal 3 132" xfId="3945"/>
    <cellStyle name="Normal 3 133" xfId="3967"/>
    <cellStyle name="Normal 3 134" xfId="3968"/>
    <cellStyle name="Normal 3 135" xfId="3972"/>
    <cellStyle name="Normal 3 136" xfId="3982"/>
    <cellStyle name="Normal 3 137" xfId="3986"/>
    <cellStyle name="Normal 3 138" xfId="4020"/>
    <cellStyle name="Normal 3 139" xfId="4025"/>
    <cellStyle name="Normal 3 14" xfId="1484"/>
    <cellStyle name="Normal 3 140" xfId="4017"/>
    <cellStyle name="Normal 3 141" xfId="4055"/>
    <cellStyle name="Normal 3 142" xfId="4043"/>
    <cellStyle name="Normal 3 143" xfId="4006"/>
    <cellStyle name="Normal 3 144" xfId="3992"/>
    <cellStyle name="Normal 3 145" xfId="4033"/>
    <cellStyle name="Normal 3 146" xfId="4056"/>
    <cellStyle name="Normal 3 147" xfId="4060"/>
    <cellStyle name="Normal 3 148" xfId="4087"/>
    <cellStyle name="Normal 3 149" xfId="4088"/>
    <cellStyle name="Normal 3 15" xfId="1478"/>
    <cellStyle name="Normal 3 150" xfId="4085"/>
    <cellStyle name="Normal 3 151" xfId="4111"/>
    <cellStyle name="Normal 3 152" xfId="4100"/>
    <cellStyle name="Normal 3 153" xfId="4077"/>
    <cellStyle name="Normal 3 154" xfId="4112"/>
    <cellStyle name="Normal 3 155" xfId="4116"/>
    <cellStyle name="Normal 3 156" xfId="4126"/>
    <cellStyle name="Normal 3 157" xfId="4130"/>
    <cellStyle name="Normal 3 158" xfId="4143"/>
    <cellStyle name="Normal 3 159" xfId="4135"/>
    <cellStyle name="Normal 3 16" xfId="1472"/>
    <cellStyle name="Normal 3 160" xfId="4141"/>
    <cellStyle name="Normal 3 161" xfId="4161"/>
    <cellStyle name="Normal 3 162" xfId="4165"/>
    <cellStyle name="Normal 3 163" xfId="4175"/>
    <cellStyle name="Normal 3 164" xfId="4179"/>
    <cellStyle name="Normal 3 165" xfId="4190"/>
    <cellStyle name="Normal 3 166" xfId="4185"/>
    <cellStyle name="Normal 3 17" xfId="1522"/>
    <cellStyle name="Normal 3 18" xfId="1538"/>
    <cellStyle name="Normal 3 19" xfId="1487"/>
    <cellStyle name="Normal 3 2" xfId="6"/>
    <cellStyle name="Normal 3 2 10" xfId="1506"/>
    <cellStyle name="Normal 3 2 100" xfId="3761"/>
    <cellStyle name="Normal 3 2 101" xfId="3744"/>
    <cellStyle name="Normal 3 2 102" xfId="3763"/>
    <cellStyle name="Normal 3 2 103" xfId="3769"/>
    <cellStyle name="Normal 3 2 104" xfId="3794"/>
    <cellStyle name="Normal 3 2 105" xfId="3777"/>
    <cellStyle name="Normal 3 2 106" xfId="3806"/>
    <cellStyle name="Normal 3 2 107" xfId="3782"/>
    <cellStyle name="Normal 3 2 108" xfId="3808"/>
    <cellStyle name="Normal 3 2 109" xfId="3811"/>
    <cellStyle name="Normal 3 2 11" xfId="1512"/>
    <cellStyle name="Normal 3 2 110" xfId="3789"/>
    <cellStyle name="Normal 3 2 111" xfId="3817"/>
    <cellStyle name="Normal 3 2 112" xfId="3821"/>
    <cellStyle name="Normal 3 2 113" xfId="3829"/>
    <cellStyle name="Normal 3 2 114" xfId="3859"/>
    <cellStyle name="Normal 3 2 115" xfId="3844"/>
    <cellStyle name="Normal 3 2 116" xfId="3853"/>
    <cellStyle name="Normal 3 2 117" xfId="3875"/>
    <cellStyle name="Normal 3 2 118" xfId="3860"/>
    <cellStyle name="Normal 3 2 119" xfId="3834"/>
    <cellStyle name="Normal 3 2 12" xfId="1528"/>
    <cellStyle name="Normal 3 2 120" xfId="3856"/>
    <cellStyle name="Normal 3 2 121" xfId="3885"/>
    <cellStyle name="Normal 3 2 122" xfId="3899"/>
    <cellStyle name="Normal 3 2 123" xfId="3893"/>
    <cellStyle name="Normal 3 2 124" xfId="3896"/>
    <cellStyle name="Normal 3 2 125" xfId="3913"/>
    <cellStyle name="Normal 3 2 126" xfId="3919"/>
    <cellStyle name="Normal 3 2 127" xfId="3927"/>
    <cellStyle name="Normal 3 2 128" xfId="3949"/>
    <cellStyle name="Normal 3 2 129" xfId="3940"/>
    <cellStyle name="Normal 3 2 13" xfId="1531"/>
    <cellStyle name="Normal 3 2 130" xfId="3946"/>
    <cellStyle name="Normal 3 2 131" xfId="3963"/>
    <cellStyle name="Normal 3 2 132" xfId="3950"/>
    <cellStyle name="Normal 3 2 133" xfId="3971"/>
    <cellStyle name="Normal 3 2 134" xfId="3976"/>
    <cellStyle name="Normal 3 2 135" xfId="3985"/>
    <cellStyle name="Normal 3 2 136" xfId="4027"/>
    <cellStyle name="Normal 3 2 137" xfId="4008"/>
    <cellStyle name="Normal 3 2 138" xfId="4018"/>
    <cellStyle name="Normal 3 2 139" xfId="4046"/>
    <cellStyle name="Normal 3 2 14" xfId="1513"/>
    <cellStyle name="Normal 3 2 140" xfId="4028"/>
    <cellStyle name="Normal 3 2 141" xfId="3991"/>
    <cellStyle name="Normal 3 2 142" xfId="4050"/>
    <cellStyle name="Normal 3 2 143" xfId="4007"/>
    <cellStyle name="Normal 3 2 144" xfId="4019"/>
    <cellStyle name="Normal 3 2 145" xfId="4059"/>
    <cellStyle name="Normal 3 2 146" xfId="4089"/>
    <cellStyle name="Normal 3 2 147" xfId="4078"/>
    <cellStyle name="Normal 3 2 148" xfId="4086"/>
    <cellStyle name="Normal 3 2 149" xfId="4103"/>
    <cellStyle name="Normal 3 2 15" xfId="1544"/>
    <cellStyle name="Normal 3 2 150" xfId="4090"/>
    <cellStyle name="Normal 3 2 151" xfId="4065"/>
    <cellStyle name="Normal 3 2 152" xfId="4106"/>
    <cellStyle name="Normal 3 2 153" xfId="4115"/>
    <cellStyle name="Normal 3 2 154" xfId="4121"/>
    <cellStyle name="Normal 3 2 155" xfId="4129"/>
    <cellStyle name="Normal 3 2 156" xfId="4145"/>
    <cellStyle name="Normal 3 2 157" xfId="4160"/>
    <cellStyle name="Normal 3 2 158" xfId="4133"/>
    <cellStyle name="Normal 3 2 159" xfId="4131"/>
    <cellStyle name="Normal 3 2 16" xfId="1503"/>
    <cellStyle name="Normal 3 2 160" xfId="4164"/>
    <cellStyle name="Normal 3 2 161" xfId="4170"/>
    <cellStyle name="Normal 3 2 162" xfId="4178"/>
    <cellStyle name="Normal 3 2 163" xfId="4191"/>
    <cellStyle name="Normal 3 2 164" xfId="4182"/>
    <cellStyle name="Normal 3 2 165" xfId="4183"/>
    <cellStyle name="Normal 3 2 17" xfId="1486"/>
    <cellStyle name="Normal 3 2 18" xfId="1520"/>
    <cellStyle name="Normal 3 2 19" xfId="1504"/>
    <cellStyle name="Normal 3 2 2" xfId="56"/>
    <cellStyle name="Normal 3 2 20" xfId="1616"/>
    <cellStyle name="Normal 3 2 21" xfId="1776"/>
    <cellStyle name="Normal 3 2 22" xfId="1789"/>
    <cellStyle name="Normal 3 2 23" xfId="1783"/>
    <cellStyle name="Normal 3 2 24" xfId="1792"/>
    <cellStyle name="Normal 3 2 25" xfId="1797"/>
    <cellStyle name="Normal 3 2 26" xfId="1802"/>
    <cellStyle name="Normal 3 2 27" xfId="1813"/>
    <cellStyle name="Normal 3 2 28" xfId="1825"/>
    <cellStyle name="Normal 3 2 29" xfId="1822"/>
    <cellStyle name="Normal 3 2 3" xfId="48"/>
    <cellStyle name="Normal 3 2 30" xfId="1819"/>
    <cellStyle name="Normal 3 2 31" xfId="1833"/>
    <cellStyle name="Normal 3 2 32" xfId="1844"/>
    <cellStyle name="Normal 3 2 33" xfId="1843"/>
    <cellStyle name="Normal 3 2 34" xfId="1848"/>
    <cellStyle name="Normal 3 2 35" xfId="1854"/>
    <cellStyle name="Normal 3 2 36" xfId="1858"/>
    <cellStyle name="Normal 3 2 37" xfId="2589"/>
    <cellStyle name="Normal 3 2 38" xfId="2745"/>
    <cellStyle name="Normal 3 2 39" xfId="2754"/>
    <cellStyle name="Normal 3 2 4" xfId="1454"/>
    <cellStyle name="Normal 3 2 40" xfId="2775"/>
    <cellStyle name="Normal 3 2 41" xfId="3245"/>
    <cellStyle name="Normal 3 2 42" xfId="2776"/>
    <cellStyle name="Normal 3 2 43" xfId="2764"/>
    <cellStyle name="Normal 3 2 44" xfId="3329"/>
    <cellStyle name="Normal 3 2 45" xfId="3335"/>
    <cellStyle name="Normal 3 2 46" xfId="3343"/>
    <cellStyle name="Normal 3 2 47" xfId="3388"/>
    <cellStyle name="Normal 3 2 48" xfId="3449"/>
    <cellStyle name="Normal 3 2 49" xfId="3451"/>
    <cellStyle name="Normal 3 2 5" xfId="1461"/>
    <cellStyle name="Normal 3 2 50" xfId="3407"/>
    <cellStyle name="Normal 3 2 51" xfId="3422"/>
    <cellStyle name="Normal 3 2 52" xfId="3436"/>
    <cellStyle name="Normal 3 2 53" xfId="3382"/>
    <cellStyle name="Normal 3 2 54" xfId="3413"/>
    <cellStyle name="Normal 3 2 55" xfId="3428"/>
    <cellStyle name="Normal 3 2 56" xfId="3417"/>
    <cellStyle name="Normal 3 2 57" xfId="3347"/>
    <cellStyle name="Normal 3 2 58" xfId="3410"/>
    <cellStyle name="Normal 3 2 59" xfId="3526"/>
    <cellStyle name="Normal 3 2 6" xfId="1525"/>
    <cellStyle name="Normal 3 2 60" xfId="3567"/>
    <cellStyle name="Normal 3 2 61" xfId="3562"/>
    <cellStyle name="Normal 3 2 62" xfId="3565"/>
    <cellStyle name="Normal 3 2 63" xfId="3548"/>
    <cellStyle name="Normal 3 2 64" xfId="3546"/>
    <cellStyle name="Normal 3 2 65" xfId="3566"/>
    <cellStyle name="Normal 3 2 66" xfId="3555"/>
    <cellStyle name="Normal 3 2 67" xfId="3554"/>
    <cellStyle name="Normal 3 2 68" xfId="3536"/>
    <cellStyle name="Normal 3 2 69" xfId="3576"/>
    <cellStyle name="Normal 3 2 7" xfId="1519"/>
    <cellStyle name="Normal 3 2 70" xfId="3591"/>
    <cellStyle name="Normal 3 2 71" xfId="3588"/>
    <cellStyle name="Normal 3 2 72" xfId="3590"/>
    <cellStyle name="Normal 3 2 73" xfId="3596"/>
    <cellStyle name="Normal 3 2 74" xfId="3614"/>
    <cellStyle name="Normal 3 2 75" xfId="3612"/>
    <cellStyle name="Normal 3 2 76" xfId="3602"/>
    <cellStyle name="Normal 3 2 77" xfId="3608"/>
    <cellStyle name="Normal 3 2 78" xfId="3621"/>
    <cellStyle name="Normal 3 2 79" xfId="3625"/>
    <cellStyle name="Normal 3 2 8" xfId="1533"/>
    <cellStyle name="Normal 3 2 80" xfId="3631"/>
    <cellStyle name="Normal 3 2 81" xfId="3679"/>
    <cellStyle name="Normal 3 2 82" xfId="3646"/>
    <cellStyle name="Normal 3 2 83" xfId="3641"/>
    <cellStyle name="Normal 3 2 84" xfId="3657"/>
    <cellStyle name="Normal 3 2 85" xfId="3678"/>
    <cellStyle name="Normal 3 2 86" xfId="3642"/>
    <cellStyle name="Normal 3 2 87" xfId="3698"/>
    <cellStyle name="Normal 3 2 88" xfId="3654"/>
    <cellStyle name="Normal 3 2 89" xfId="3699"/>
    <cellStyle name="Normal 3 2 9" xfId="1615"/>
    <cellStyle name="Normal 3 2 90" xfId="3696"/>
    <cellStyle name="Normal 3 2 91" xfId="3673"/>
    <cellStyle name="Normal 3 2 92" xfId="3703"/>
    <cellStyle name="Normal 3 2 93" xfId="3709"/>
    <cellStyle name="Normal 3 2 94" xfId="3722"/>
    <cellStyle name="Normal 3 2 95" xfId="3715"/>
    <cellStyle name="Normal 3 2 96" xfId="3727"/>
    <cellStyle name="Normal 3 2 97" xfId="3733"/>
    <cellStyle name="Normal 3 2 98" xfId="3751"/>
    <cellStyle name="Normal 3 2 99" xfId="3740"/>
    <cellStyle name="Normal 3 20" xfId="1500"/>
    <cellStyle name="Normal 3 21" xfId="1474"/>
    <cellStyle name="Normal 3 22" xfId="1773"/>
    <cellStyle name="Normal 3 23" xfId="1777"/>
    <cellStyle name="Normal 3 24" xfId="1787"/>
    <cellStyle name="Normal 3 25" xfId="1784"/>
    <cellStyle name="Normal 3 26" xfId="1794"/>
    <cellStyle name="Normal 3 27" xfId="1798"/>
    <cellStyle name="Normal 3 28" xfId="1810"/>
    <cellStyle name="Normal 3 29" xfId="1826"/>
    <cellStyle name="Normal 3 3" xfId="50"/>
    <cellStyle name="Normal 3 30" xfId="1823"/>
    <cellStyle name="Normal 3 31" xfId="1820"/>
    <cellStyle name="Normal 3 32" xfId="1830"/>
    <cellStyle name="Normal 3 33" xfId="1834"/>
    <cellStyle name="Normal 3 34" xfId="1841"/>
    <cellStyle name="Normal 3 35" xfId="1840"/>
    <cellStyle name="Normal 3 36" xfId="1851"/>
    <cellStyle name="Normal 3 37" xfId="1855"/>
    <cellStyle name="Normal 3 38" xfId="2586"/>
    <cellStyle name="Normal 3 39" xfId="2742"/>
    <cellStyle name="Normal 3 4" xfId="60"/>
    <cellStyle name="Normal 3 40" xfId="2746"/>
    <cellStyle name="Normal 3 41" xfId="2753"/>
    <cellStyle name="Normal 3 42" xfId="2750"/>
    <cellStyle name="Normal 3 43" xfId="3247"/>
    <cellStyle name="Normal 3 44" xfId="3248"/>
    <cellStyle name="Normal 3 45" xfId="3326"/>
    <cellStyle name="Normal 3 46" xfId="3330"/>
    <cellStyle name="Normal 3 47" xfId="3340"/>
    <cellStyle name="Normal 3 48" xfId="3344"/>
    <cellStyle name="Normal 3 49" xfId="3379"/>
    <cellStyle name="Normal 3 5" xfId="62"/>
    <cellStyle name="Normal 3 50" xfId="3447"/>
    <cellStyle name="Normal 3 51" xfId="3357"/>
    <cellStyle name="Normal 3 52" xfId="3392"/>
    <cellStyle name="Normal 3 53" xfId="3375"/>
    <cellStyle name="Normal 3 54" xfId="3374"/>
    <cellStyle name="Normal 3 55" xfId="3361"/>
    <cellStyle name="Normal 3 56" xfId="3519"/>
    <cellStyle name="Normal 3 57" xfId="3520"/>
    <cellStyle name="Normal 3 58" xfId="3521"/>
    <cellStyle name="Normal 3 59" xfId="3522"/>
    <cellStyle name="Normal 3 6" xfId="1457"/>
    <cellStyle name="Normal 3 60" xfId="3523"/>
    <cellStyle name="Normal 3 61" xfId="3528"/>
    <cellStyle name="Normal 3 62" xfId="3561"/>
    <cellStyle name="Normal 3 63" xfId="3544"/>
    <cellStyle name="Normal 3 64" xfId="3552"/>
    <cellStyle name="Normal 3 65" xfId="3549"/>
    <cellStyle name="Normal 3 66" xfId="3559"/>
    <cellStyle name="Normal 3 67" xfId="3553"/>
    <cellStyle name="Normal 3 68" xfId="3543"/>
    <cellStyle name="Normal 3 69" xfId="3569"/>
    <cellStyle name="Normal 3 7" xfId="1463"/>
    <cellStyle name="Normal 3 70" xfId="3573"/>
    <cellStyle name="Normal 3 71" xfId="3577"/>
    <cellStyle name="Normal 3 72" xfId="3587"/>
    <cellStyle name="Normal 3 73" xfId="3584"/>
    <cellStyle name="Normal 3 74" xfId="3593"/>
    <cellStyle name="Normal 3 75" xfId="3597"/>
    <cellStyle name="Normal 3 76" xfId="3611"/>
    <cellStyle name="Normal 3 77" xfId="3605"/>
    <cellStyle name="Normal 3 78" xfId="3609"/>
    <cellStyle name="Normal 3 79" xfId="3618"/>
    <cellStyle name="Normal 3 8" xfId="1516"/>
    <cellStyle name="Normal 3 80" xfId="3622"/>
    <cellStyle name="Normal 3 81" xfId="3628"/>
    <cellStyle name="Normal 3 82" xfId="3633"/>
    <cellStyle name="Normal 3 83" xfId="3674"/>
    <cellStyle name="Normal 3 84" xfId="3662"/>
    <cellStyle name="Normal 3 85" xfId="3664"/>
    <cellStyle name="Normal 3 86" xfId="3685"/>
    <cellStyle name="Normal 3 87" xfId="3681"/>
    <cellStyle name="Normal 3 88" xfId="3643"/>
    <cellStyle name="Normal 3 89" xfId="3691"/>
    <cellStyle name="Normal 3 9" xfId="1524"/>
    <cellStyle name="Normal 3 90" xfId="3659"/>
    <cellStyle name="Normal 3 91" xfId="3648"/>
    <cellStyle name="Normal 3 92" xfId="3634"/>
    <cellStyle name="Normal 3 93" xfId="3700"/>
    <cellStyle name="Normal 3 94" xfId="3706"/>
    <cellStyle name="Normal 3 95" xfId="3710"/>
    <cellStyle name="Normal 3 96" xfId="3719"/>
    <cellStyle name="Normal 3 97" xfId="3713"/>
    <cellStyle name="Normal 3 98" xfId="3730"/>
    <cellStyle name="Normal 3 99" xfId="3734"/>
    <cellStyle name="Normal 30" xfId="553"/>
    <cellStyle name="Normal 31" xfId="551"/>
    <cellStyle name="Normal 32" xfId="584"/>
    <cellStyle name="Normal 33" xfId="285"/>
    <cellStyle name="Normal 34" xfId="351"/>
    <cellStyle name="Normal 35" xfId="342"/>
    <cellStyle name="Normal 36" xfId="305"/>
    <cellStyle name="Normal 37" xfId="345"/>
    <cellStyle name="Normal 38" xfId="464"/>
    <cellStyle name="Normal 39" xfId="456"/>
    <cellStyle name="Normal 4" xfId="5"/>
    <cellStyle name="Normal 4 10" xfId="1494"/>
    <cellStyle name="Normal 4 100" xfId="3745"/>
    <cellStyle name="Normal 4 101" xfId="3756"/>
    <cellStyle name="Normal 4 102" xfId="3760"/>
    <cellStyle name="Normal 4 103" xfId="3767"/>
    <cellStyle name="Normal 4 104" xfId="3797"/>
    <cellStyle name="Normal 4 105" xfId="3781"/>
    <cellStyle name="Normal 4 106" xfId="3783"/>
    <cellStyle name="Normal 4 107" xfId="3800"/>
    <cellStyle name="Normal 4 108" xfId="3805"/>
    <cellStyle name="Normal 4 109" xfId="3801"/>
    <cellStyle name="Normal 4 11" xfId="1539"/>
    <cellStyle name="Normal 4 110" xfId="3793"/>
    <cellStyle name="Normal 4 111" xfId="3815"/>
    <cellStyle name="Normal 4 112" xfId="3823"/>
    <cellStyle name="Normal 4 113" xfId="3827"/>
    <cellStyle name="Normal 4 114" xfId="3865"/>
    <cellStyle name="Normal 4 115" xfId="3849"/>
    <cellStyle name="Normal 4 116" xfId="3871"/>
    <cellStyle name="Normal 4 117" xfId="3876"/>
    <cellStyle name="Normal 4 118" xfId="3848"/>
    <cellStyle name="Normal 4 119" xfId="3833"/>
    <cellStyle name="Normal 4 12" xfId="1515"/>
    <cellStyle name="Normal 4 120" xfId="3868"/>
    <cellStyle name="Normal 4 121" xfId="3883"/>
    <cellStyle name="Normal 4 122" xfId="3902"/>
    <cellStyle name="Normal 4 123" xfId="3895"/>
    <cellStyle name="Normal 4 124" xfId="3906"/>
    <cellStyle name="Normal 4 125" xfId="3911"/>
    <cellStyle name="Normal 4 126" xfId="3921"/>
    <cellStyle name="Normal 4 127" xfId="3925"/>
    <cellStyle name="Normal 4 128" xfId="3954"/>
    <cellStyle name="Normal 4 129" xfId="3943"/>
    <cellStyle name="Normal 4 13" xfId="1467"/>
    <cellStyle name="Normal 4 130" xfId="3960"/>
    <cellStyle name="Normal 4 131" xfId="3964"/>
    <cellStyle name="Normal 4 132" xfId="3942"/>
    <cellStyle name="Normal 4 133" xfId="3969"/>
    <cellStyle name="Normal 4 134" xfId="3978"/>
    <cellStyle name="Normal 4 135" xfId="3983"/>
    <cellStyle name="Normal 4 136" xfId="4035"/>
    <cellStyle name="Normal 4 137" xfId="4012"/>
    <cellStyle name="Normal 4 138" xfId="4041"/>
    <cellStyle name="Normal 4 139" xfId="4049"/>
    <cellStyle name="Normal 4 14" xfId="1543"/>
    <cellStyle name="Normal 4 140" xfId="4011"/>
    <cellStyle name="Normal 4 141" xfId="4052"/>
    <cellStyle name="Normal 4 142" xfId="3987"/>
    <cellStyle name="Normal 4 143" xfId="4015"/>
    <cellStyle name="Normal 4 144" xfId="4022"/>
    <cellStyle name="Normal 4 145" xfId="4057"/>
    <cellStyle name="Normal 4 146" xfId="4094"/>
    <cellStyle name="Normal 4 147" xfId="4083"/>
    <cellStyle name="Normal 4 148" xfId="4098"/>
    <cellStyle name="Normal 4 149" xfId="4105"/>
    <cellStyle name="Normal 4 15" xfId="1480"/>
    <cellStyle name="Normal 4 150" xfId="4081"/>
    <cellStyle name="Normal 4 151" xfId="4108"/>
    <cellStyle name="Normal 4 152" xfId="4061"/>
    <cellStyle name="Normal 4 153" xfId="4113"/>
    <cellStyle name="Normal 4 154" xfId="4123"/>
    <cellStyle name="Normal 4 155" xfId="4127"/>
    <cellStyle name="Normal 4 156" xfId="4149"/>
    <cellStyle name="Normal 4 157" xfId="4136"/>
    <cellStyle name="Normal 4 158" xfId="4139"/>
    <cellStyle name="Normal 4 159" xfId="4138"/>
    <cellStyle name="Normal 4 16" xfId="1617"/>
    <cellStyle name="Normal 4 160" xfId="4162"/>
    <cellStyle name="Normal 4 161" xfId="4172"/>
    <cellStyle name="Normal 4 162" xfId="4176"/>
    <cellStyle name="Normal 4 163" xfId="4195"/>
    <cellStyle name="Normal 4 164" xfId="4187"/>
    <cellStyle name="Normal 4 165" xfId="4200"/>
    <cellStyle name="Normal 4 17" xfId="1501"/>
    <cellStyle name="Normal 4 18" xfId="1541"/>
    <cellStyle name="Normal 4 19" xfId="1462"/>
    <cellStyle name="Normal 4 2" xfId="51"/>
    <cellStyle name="Normal 4 20" xfId="1471"/>
    <cellStyle name="Normal 4 21" xfId="1774"/>
    <cellStyle name="Normal 4 22" xfId="1791"/>
    <cellStyle name="Normal 4 23" xfId="1788"/>
    <cellStyle name="Normal 4 24" xfId="1786"/>
    <cellStyle name="Normal 4 25" xfId="1795"/>
    <cellStyle name="Normal 4 26" xfId="1804"/>
    <cellStyle name="Normal 4 27" xfId="1811"/>
    <cellStyle name="Normal 4 28" xfId="1827"/>
    <cellStyle name="Normal 4 29" xfId="1815"/>
    <cellStyle name="Normal 4 3" xfId="59"/>
    <cellStyle name="Normal 4 30" xfId="1828"/>
    <cellStyle name="Normal 4 31" xfId="1831"/>
    <cellStyle name="Normal 4 32" xfId="1846"/>
    <cellStyle name="Normal 4 33" xfId="1838"/>
    <cellStyle name="Normal 4 34" xfId="1836"/>
    <cellStyle name="Normal 4 35" xfId="1852"/>
    <cellStyle name="Normal 4 36" xfId="1860"/>
    <cellStyle name="Normal 4 37" xfId="2587"/>
    <cellStyle name="Normal 4 38" xfId="2743"/>
    <cellStyle name="Normal 4 39" xfId="2756"/>
    <cellStyle name="Normal 4 4" xfId="1456"/>
    <cellStyle name="Normal 4 40" xfId="2766"/>
    <cellStyle name="Normal 4 41" xfId="2758"/>
    <cellStyle name="Normal 4 42" xfId="2757"/>
    <cellStyle name="Normal 4 43" xfId="2768"/>
    <cellStyle name="Normal 4 44" xfId="3327"/>
    <cellStyle name="Normal 4 45" xfId="3337"/>
    <cellStyle name="Normal 4 46" xfId="3341"/>
    <cellStyle name="Normal 4 47" xfId="3391"/>
    <cellStyle name="Normal 4 48" xfId="3429"/>
    <cellStyle name="Normal 4 49" xfId="3373"/>
    <cellStyle name="Normal 4 5" xfId="1458"/>
    <cellStyle name="Normal 4 50" xfId="3424"/>
    <cellStyle name="Normal 4 51" xfId="3437"/>
    <cellStyle name="Normal 4 52" xfId="3348"/>
    <cellStyle name="Normal 4 53" xfId="3459"/>
    <cellStyle name="Normal 4 54" xfId="3403"/>
    <cellStyle name="Normal 4 55" xfId="3381"/>
    <cellStyle name="Normal 4 56" xfId="3402"/>
    <cellStyle name="Normal 4 57" xfId="3396"/>
    <cellStyle name="Normal 4 58" xfId="3353"/>
    <cellStyle name="Normal 4 59" xfId="3524"/>
    <cellStyle name="Normal 4 6" xfId="1529"/>
    <cellStyle name="Normal 4 60" xfId="3568"/>
    <cellStyle name="Normal 4 61" xfId="3539"/>
    <cellStyle name="Normal 4 62" xfId="3558"/>
    <cellStyle name="Normal 4 63" xfId="3556"/>
    <cellStyle name="Normal 4 64" xfId="3550"/>
    <cellStyle name="Normal 4 65" xfId="3551"/>
    <cellStyle name="Normal 4 66" xfId="3571"/>
    <cellStyle name="Normal 4 67" xfId="3557"/>
    <cellStyle name="Normal 4 68" xfId="3572"/>
    <cellStyle name="Normal 4 69" xfId="3574"/>
    <cellStyle name="Normal 4 7" xfId="1492"/>
    <cellStyle name="Normal 4 70" xfId="3592"/>
    <cellStyle name="Normal 4 71" xfId="3581"/>
    <cellStyle name="Normal 4 72" xfId="3586"/>
    <cellStyle name="Normal 4 73" xfId="3594"/>
    <cellStyle name="Normal 4 74" xfId="3615"/>
    <cellStyle name="Normal 4 75" xfId="3601"/>
    <cellStyle name="Normal 4 76" xfId="3610"/>
    <cellStyle name="Normal 4 77" xfId="3617"/>
    <cellStyle name="Normal 4 78" xfId="3619"/>
    <cellStyle name="Normal 4 79" xfId="3627"/>
    <cellStyle name="Normal 4 8" xfId="1477"/>
    <cellStyle name="Normal 4 80" xfId="3629"/>
    <cellStyle name="Normal 4 81" xfId="3684"/>
    <cellStyle name="Normal 4 82" xfId="3690"/>
    <cellStyle name="Normal 4 83" xfId="3672"/>
    <cellStyle name="Normal 4 84" xfId="3693"/>
    <cellStyle name="Normal 4 85" xfId="3649"/>
    <cellStyle name="Normal 4 86" xfId="3636"/>
    <cellStyle name="Normal 4 87" xfId="3665"/>
    <cellStyle name="Normal 4 88" xfId="3671"/>
    <cellStyle name="Normal 4 89" xfId="3668"/>
    <cellStyle name="Normal 4 9" xfId="1493"/>
    <cellStyle name="Normal 4 90" xfId="3688"/>
    <cellStyle name="Normal 4 91" xfId="3666"/>
    <cellStyle name="Normal 4 92" xfId="3701"/>
    <cellStyle name="Normal 4 93" xfId="3707"/>
    <cellStyle name="Normal 4 94" xfId="3725"/>
    <cellStyle name="Normal 4 95" xfId="3717"/>
    <cellStyle name="Normal 4 96" xfId="3718"/>
    <cellStyle name="Normal 4 97" xfId="3731"/>
    <cellStyle name="Normal 4 98" xfId="3754"/>
    <cellStyle name="Normal 4 99" xfId="3743"/>
    <cellStyle name="Normal 40" xfId="489"/>
    <cellStyle name="Normal 41" xfId="414"/>
    <cellStyle name="Normal 42" xfId="524"/>
    <cellStyle name="Normal 43" xfId="604"/>
    <cellStyle name="Normal 44" xfId="580"/>
    <cellStyle name="Normal 45" xfId="623"/>
    <cellStyle name="Normal 46" xfId="653"/>
    <cellStyle name="Normal 47" xfId="619"/>
    <cellStyle name="Normal 48" xfId="689"/>
    <cellStyle name="Normal 49" xfId="695"/>
    <cellStyle name="Normal 5" xfId="1793"/>
    <cellStyle name="Normal 5 10" xfId="1476"/>
    <cellStyle name="Normal 5 100" xfId="3738"/>
    <cellStyle name="Normal 5 101" xfId="3757"/>
    <cellStyle name="Normal 5 102" xfId="3746"/>
    <cellStyle name="Normal 5 103" xfId="3771"/>
    <cellStyle name="Normal 5 104" xfId="3779"/>
    <cellStyle name="Normal 5 105" xfId="3795"/>
    <cellStyle name="Normal 5 106" xfId="3774"/>
    <cellStyle name="Normal 5 107" xfId="3802"/>
    <cellStyle name="Normal 5 108" xfId="3785"/>
    <cellStyle name="Normal 5 109" xfId="3798"/>
    <cellStyle name="Normal 5 11" xfId="1621"/>
    <cellStyle name="Normal 5 110" xfId="3778"/>
    <cellStyle name="Normal 5 111" xfId="3819"/>
    <cellStyle name="Normal 5 112" xfId="3820"/>
    <cellStyle name="Normal 5 113" xfId="3832"/>
    <cellStyle name="Normal 5 114" xfId="3842"/>
    <cellStyle name="Normal 5 115" xfId="3866"/>
    <cellStyle name="Normal 5 116" xfId="3839"/>
    <cellStyle name="Normal 5 117" xfId="3874"/>
    <cellStyle name="Normal 5 118" xfId="3861"/>
    <cellStyle name="Normal 5 119" xfId="3847"/>
    <cellStyle name="Normal 5 12" xfId="1618"/>
    <cellStyle name="Normal 5 120" xfId="3855"/>
    <cellStyle name="Normal 5 121" xfId="3887"/>
    <cellStyle name="Normal 5 122" xfId="3892"/>
    <cellStyle name="Normal 5 123" xfId="3903"/>
    <cellStyle name="Normal 5 124" xfId="3890"/>
    <cellStyle name="Normal 5 125" xfId="3915"/>
    <cellStyle name="Normal 5 126" xfId="3916"/>
    <cellStyle name="Normal 5 127" xfId="3931"/>
    <cellStyle name="Normal 5 128" xfId="3939"/>
    <cellStyle name="Normal 5 129" xfId="3956"/>
    <cellStyle name="Normal 5 13" xfId="1498"/>
    <cellStyle name="Normal 5 130" xfId="3937"/>
    <cellStyle name="Normal 5 131" xfId="3962"/>
    <cellStyle name="Normal 5 132" xfId="3951"/>
    <cellStyle name="Normal 5 133" xfId="3973"/>
    <cellStyle name="Normal 5 134" xfId="3975"/>
    <cellStyle name="Normal 5 135" xfId="3990"/>
    <cellStyle name="Normal 5 136" xfId="4003"/>
    <cellStyle name="Normal 5 137" xfId="4037"/>
    <cellStyle name="Normal 5 138" xfId="4000"/>
    <cellStyle name="Normal 5 139" xfId="4045"/>
    <cellStyle name="Normal 5 14" xfId="1483"/>
    <cellStyle name="Normal 5 140" xfId="4030"/>
    <cellStyle name="Normal 5 141" xfId="3998"/>
    <cellStyle name="Normal 5 142" xfId="4053"/>
    <cellStyle name="Normal 5 143" xfId="4048"/>
    <cellStyle name="Normal 5 144" xfId="4021"/>
    <cellStyle name="Normal 5 145" xfId="4064"/>
    <cellStyle name="Normal 5 146" xfId="4075"/>
    <cellStyle name="Normal 5 147" xfId="4095"/>
    <cellStyle name="Normal 5 148" xfId="4072"/>
    <cellStyle name="Normal 5 149" xfId="4102"/>
    <cellStyle name="Normal 5 15" xfId="1470"/>
    <cellStyle name="Normal 5 150" xfId="4091"/>
    <cellStyle name="Normal 5 151" xfId="4070"/>
    <cellStyle name="Normal 5 152" xfId="4109"/>
    <cellStyle name="Normal 5 153" xfId="4117"/>
    <cellStyle name="Normal 5 154" xfId="4120"/>
    <cellStyle name="Normal 5 155" xfId="4132"/>
    <cellStyle name="Normal 5 156" xfId="4137"/>
    <cellStyle name="Normal 5 157" xfId="4157"/>
    <cellStyle name="Normal 5 158" xfId="4155"/>
    <cellStyle name="Normal 5 159" xfId="4151"/>
    <cellStyle name="Normal 5 16" xfId="1496"/>
    <cellStyle name="Normal 5 160" xfId="4166"/>
    <cellStyle name="Normal 5 161" xfId="4168"/>
    <cellStyle name="Normal 5 162" xfId="4180"/>
    <cellStyle name="Normal 5 163" xfId="4184"/>
    <cellStyle name="Normal 5 164" xfId="4202"/>
    <cellStyle name="Normal 5 165" xfId="4181"/>
    <cellStyle name="Normal 5 17" xfId="1517"/>
    <cellStyle name="Normal 5 18" xfId="1465"/>
    <cellStyle name="Normal 5 19" xfId="1626"/>
    <cellStyle name="Normal 5 2" xfId="69"/>
    <cellStyle name="Normal 5 2 10" xfId="1527"/>
    <cellStyle name="Normal 5 2 100" xfId="3748"/>
    <cellStyle name="Normal 5 2 101" xfId="3742"/>
    <cellStyle name="Normal 5 2 102" xfId="3750"/>
    <cellStyle name="Normal 5 2 103" xfId="3768"/>
    <cellStyle name="Normal 5 2 104" xfId="3796"/>
    <cellStyle name="Normal 5 2 105" xfId="3791"/>
    <cellStyle name="Normal 5 2 106" xfId="3787"/>
    <cellStyle name="Normal 5 2 107" xfId="3780"/>
    <cellStyle name="Normal 5 2 108" xfId="3792"/>
    <cellStyle name="Normal 5 2 109" xfId="3784"/>
    <cellStyle name="Normal 5 2 11" xfId="1510"/>
    <cellStyle name="Normal 5 2 110" xfId="3809"/>
    <cellStyle name="Normal 5 2 111" xfId="3816"/>
    <cellStyle name="Normal 5 2 112" xfId="3822"/>
    <cellStyle name="Normal 5 2 113" xfId="3828"/>
    <cellStyle name="Normal 5 2 114" xfId="3863"/>
    <cellStyle name="Normal 5 2 115" xfId="3867"/>
    <cellStyle name="Normal 5 2 116" xfId="3838"/>
    <cellStyle name="Normal 5 2 117" xfId="3835"/>
    <cellStyle name="Normal 5 2 118" xfId="3831"/>
    <cellStyle name="Normal 5 2 119" xfId="3869"/>
    <cellStyle name="Normal 5 2 12" xfId="1490"/>
    <cellStyle name="Normal 5 2 120" xfId="3843"/>
    <cellStyle name="Normal 5 2 121" xfId="3884"/>
    <cellStyle name="Normal 5 2 122" xfId="3901"/>
    <cellStyle name="Normal 5 2 123" xfId="3904"/>
    <cellStyle name="Normal 5 2 124" xfId="3889"/>
    <cellStyle name="Normal 5 2 125" xfId="3912"/>
    <cellStyle name="Normal 5 2 126" xfId="3920"/>
    <cellStyle name="Normal 5 2 127" xfId="3926"/>
    <cellStyle name="Normal 5 2 128" xfId="3953"/>
    <cellStyle name="Normal 5 2 129" xfId="3957"/>
    <cellStyle name="Normal 5 2 13" xfId="1502"/>
    <cellStyle name="Normal 5 2 130" xfId="3935"/>
    <cellStyle name="Normal 5 2 131" xfId="3932"/>
    <cellStyle name="Normal 5 2 132" xfId="3930"/>
    <cellStyle name="Normal 5 2 133" xfId="3970"/>
    <cellStyle name="Normal 5 2 134" xfId="3977"/>
    <cellStyle name="Normal 5 2 135" xfId="3984"/>
    <cellStyle name="Normal 5 2 136" xfId="4032"/>
    <cellStyle name="Normal 5 2 137" xfId="4038"/>
    <cellStyle name="Normal 5 2 138" xfId="3997"/>
    <cellStyle name="Normal 5 2 139" xfId="3993"/>
    <cellStyle name="Normal 5 2 14" xfId="1535"/>
    <cellStyle name="Normal 5 2 140" xfId="3989"/>
    <cellStyle name="Normal 5 2 141" xfId="4005"/>
    <cellStyle name="Normal 5 2 142" xfId="4042"/>
    <cellStyle name="Normal 5 2 143" xfId="4029"/>
    <cellStyle name="Normal 5 2 144" xfId="4001"/>
    <cellStyle name="Normal 5 2 145" xfId="4058"/>
    <cellStyle name="Normal 5 2 146" xfId="4093"/>
    <cellStyle name="Normal 5 2 147" xfId="4096"/>
    <cellStyle name="Normal 5 2 148" xfId="4069"/>
    <cellStyle name="Normal 5 2 149" xfId="4066"/>
    <cellStyle name="Normal 5 2 15" xfId="1622"/>
    <cellStyle name="Normal 5 2 150" xfId="4063"/>
    <cellStyle name="Normal 5 2 151" xfId="4076"/>
    <cellStyle name="Normal 5 2 152" xfId="4099"/>
    <cellStyle name="Normal 5 2 153" xfId="4114"/>
    <cellStyle name="Normal 5 2 154" xfId="4122"/>
    <cellStyle name="Normal 5 2 155" xfId="4128"/>
    <cellStyle name="Normal 5 2 156" xfId="4148"/>
    <cellStyle name="Normal 5 2 157" xfId="4144"/>
    <cellStyle name="Normal 5 2 158" xfId="4153"/>
    <cellStyle name="Normal 5 2 159" xfId="4158"/>
    <cellStyle name="Normal 5 2 16" xfId="1624"/>
    <cellStyle name="Normal 5 2 160" xfId="4163"/>
    <cellStyle name="Normal 5 2 161" xfId="4171"/>
    <cellStyle name="Normal 5 2 162" xfId="4177"/>
    <cellStyle name="Normal 5 2 163" xfId="4194"/>
    <cellStyle name="Normal 5 2 164" xfId="4192"/>
    <cellStyle name="Normal 5 2 165" xfId="4196"/>
    <cellStyle name="Normal 5 2 17" xfId="1540"/>
    <cellStyle name="Normal 5 2 18" xfId="1479"/>
    <cellStyle name="Normal 5 2 19" xfId="1518"/>
    <cellStyle name="Normal 5 2 2" xfId="54"/>
    <cellStyle name="Normal 5 2 20" xfId="1627"/>
    <cellStyle name="Normal 5 2 21" xfId="1775"/>
    <cellStyle name="Normal 5 2 22" xfId="1790"/>
    <cellStyle name="Normal 5 2 23" xfId="1780"/>
    <cellStyle name="Normal 5 2 24" xfId="1781"/>
    <cellStyle name="Normal 5 2 25" xfId="1796"/>
    <cellStyle name="Normal 5 2 26" xfId="1803"/>
    <cellStyle name="Normal 5 2 27" xfId="1812"/>
    <cellStyle name="Normal 5 2 28" xfId="1824"/>
    <cellStyle name="Normal 5 2 29" xfId="1821"/>
    <cellStyle name="Normal 5 2 3" xfId="61"/>
    <cellStyle name="Normal 5 2 30" xfId="1816"/>
    <cellStyle name="Normal 5 2 31" xfId="1832"/>
    <cellStyle name="Normal 5 2 32" xfId="1845"/>
    <cellStyle name="Normal 5 2 33" xfId="1842"/>
    <cellStyle name="Normal 5 2 34" xfId="1847"/>
    <cellStyle name="Normal 5 2 35" xfId="1853"/>
    <cellStyle name="Normal 5 2 36" xfId="1859"/>
    <cellStyle name="Normal 5 2 37" xfId="2588"/>
    <cellStyle name="Normal 5 2 38" xfId="2744"/>
    <cellStyle name="Normal 5 2 39" xfId="2755"/>
    <cellStyle name="Normal 5 2 4" xfId="1455"/>
    <cellStyle name="Normal 5 2 40" xfId="2774"/>
    <cellStyle name="Normal 5 2 41" xfId="3244"/>
    <cellStyle name="Normal 5 2 42" xfId="2752"/>
    <cellStyle name="Normal 5 2 43" xfId="2751"/>
    <cellStyle name="Normal 5 2 44" xfId="3328"/>
    <cellStyle name="Normal 5 2 45" xfId="3336"/>
    <cellStyle name="Normal 5 2 46" xfId="3342"/>
    <cellStyle name="Normal 5 2 47" xfId="3389"/>
    <cellStyle name="Normal 5 2 48" xfId="3446"/>
    <cellStyle name="Normal 5 2 49" xfId="3359"/>
    <cellStyle name="Normal 5 2 5" xfId="1459"/>
    <cellStyle name="Normal 5 2 50" xfId="3390"/>
    <cellStyle name="Normal 5 2 51" xfId="3418"/>
    <cellStyle name="Normal 5 2 52" xfId="3398"/>
    <cellStyle name="Normal 5 2 53" xfId="3427"/>
    <cellStyle name="Normal 5 2 54" xfId="3426"/>
    <cellStyle name="Normal 5 2 55" xfId="3435"/>
    <cellStyle name="Normal 5 2 56" xfId="3358"/>
    <cellStyle name="Normal 5 2 57" xfId="3351"/>
    <cellStyle name="Normal 5 2 58" xfId="3376"/>
    <cellStyle name="Normal 5 2 59" xfId="3525"/>
    <cellStyle name="Normal 5 2 6" xfId="1526"/>
    <cellStyle name="Normal 5 2 60" xfId="3531"/>
    <cellStyle name="Normal 5 2 61" xfId="3541"/>
    <cellStyle name="Normal 5 2 62" xfId="3542"/>
    <cellStyle name="Normal 5 2 63" xfId="3540"/>
    <cellStyle name="Normal 5 2 64" xfId="3533"/>
    <cellStyle name="Normal 5 2 65" xfId="3564"/>
    <cellStyle name="Normal 5 2 66" xfId="3570"/>
    <cellStyle name="Normal 5 2 67" xfId="3534"/>
    <cellStyle name="Normal 5 2 68" xfId="3537"/>
    <cellStyle name="Normal 5 2 69" xfId="3575"/>
    <cellStyle name="Normal 5 2 7" xfId="1514"/>
    <cellStyle name="Normal 5 2 70" xfId="3579"/>
    <cellStyle name="Normal 5 2 71" xfId="3582"/>
    <cellStyle name="Normal 5 2 72" xfId="3583"/>
    <cellStyle name="Normal 5 2 73" xfId="3595"/>
    <cellStyle name="Normal 5 2 74" xfId="3599"/>
    <cellStyle name="Normal 5 2 75" xfId="3603"/>
    <cellStyle name="Normal 5 2 76" xfId="3604"/>
    <cellStyle name="Normal 5 2 77" xfId="3616"/>
    <cellStyle name="Normal 5 2 78" xfId="3620"/>
    <cellStyle name="Normal 5 2 79" xfId="3626"/>
    <cellStyle name="Normal 5 2 8" xfId="1475"/>
    <cellStyle name="Normal 5 2 80" xfId="3630"/>
    <cellStyle name="Normal 5 2 81" xfId="3682"/>
    <cellStyle name="Normal 5 2 82" xfId="3660"/>
    <cellStyle name="Normal 5 2 83" xfId="3680"/>
    <cellStyle name="Normal 5 2 84" xfId="3683"/>
    <cellStyle name="Normal 5 2 85" xfId="3692"/>
    <cellStyle name="Normal 5 2 86" xfId="3655"/>
    <cellStyle name="Normal 5 2 87" xfId="3694"/>
    <cellStyle name="Normal 5 2 88" xfId="3645"/>
    <cellStyle name="Normal 5 2 89" xfId="3640"/>
    <cellStyle name="Normal 5 2 9" xfId="1460"/>
    <cellStyle name="Normal 5 2 90" xfId="3637"/>
    <cellStyle name="Normal 5 2 91" xfId="3663"/>
    <cellStyle name="Normal 5 2 92" xfId="3702"/>
    <cellStyle name="Normal 5 2 93" xfId="3708"/>
    <cellStyle name="Normal 5 2 94" xfId="3724"/>
    <cellStyle name="Normal 5 2 95" xfId="3721"/>
    <cellStyle name="Normal 5 2 96" xfId="3720"/>
    <cellStyle name="Normal 5 2 97" xfId="3732"/>
    <cellStyle name="Normal 5 2 98" xfId="3753"/>
    <cellStyle name="Normal 5 2 99" xfId="3749"/>
    <cellStyle name="Normal 5 20" xfId="1534"/>
    <cellStyle name="Normal 5 21" xfId="1779"/>
    <cellStyle name="Normal 5 22" xfId="1785"/>
    <cellStyle name="Normal 5 23" xfId="1782"/>
    <cellStyle name="Normal 5 24" xfId="1778"/>
    <cellStyle name="Normal 5 25" xfId="1800"/>
    <cellStyle name="Normal 5 26" xfId="1801"/>
    <cellStyle name="Normal 5 27" xfId="1814"/>
    <cellStyle name="Normal 5 28" xfId="1818"/>
    <cellStyle name="Normal 5 29" xfId="1817"/>
    <cellStyle name="Normal 5 3" xfId="1452"/>
    <cellStyle name="Normal 5 30" xfId="1829"/>
    <cellStyle name="Normal 5 31" xfId="1835"/>
    <cellStyle name="Normal 5 32" xfId="1839"/>
    <cellStyle name="Normal 5 33" xfId="1837"/>
    <cellStyle name="Normal 5 34" xfId="1849"/>
    <cellStyle name="Normal 5 35" xfId="1856"/>
    <cellStyle name="Normal 5 36" xfId="1857"/>
    <cellStyle name="Normal 5 37" xfId="2590"/>
    <cellStyle name="Normal 5 38" xfId="2747"/>
    <cellStyle name="Normal 5 39" xfId="2749"/>
    <cellStyle name="Normal 5 4" xfId="1453"/>
    <cellStyle name="Normal 5 40" xfId="2748"/>
    <cellStyle name="Normal 5 41" xfId="2773"/>
    <cellStyle name="Normal 5 42" xfId="3250"/>
    <cellStyle name="Normal 5 43" xfId="2772"/>
    <cellStyle name="Normal 5 44" xfId="3331"/>
    <cellStyle name="Normal 5 45" xfId="3333"/>
    <cellStyle name="Normal 5 46" xfId="3346"/>
    <cellStyle name="Normal 5 47" xfId="3362"/>
    <cellStyle name="Normal 5 48" xfId="3438"/>
    <cellStyle name="Normal 5 49" xfId="3401"/>
    <cellStyle name="Normal 5 5" xfId="1466"/>
    <cellStyle name="Normal 5 50" xfId="3399"/>
    <cellStyle name="Normal 5 51" xfId="3445"/>
    <cellStyle name="Normal 5 52" xfId="3371"/>
    <cellStyle name="Normal 5 53" xfId="3430"/>
    <cellStyle name="Normal 5 54" xfId="3360"/>
    <cellStyle name="Normal 5 55" xfId="3440"/>
    <cellStyle name="Normal 5 56" xfId="3369"/>
    <cellStyle name="Normal 5 57" xfId="3397"/>
    <cellStyle name="Normal 5 58" xfId="3434"/>
    <cellStyle name="Normal 5 59" xfId="3530"/>
    <cellStyle name="Normal 5 6" xfId="1495"/>
    <cellStyle name="Normal 5 60" xfId="3545"/>
    <cellStyle name="Normal 5 61" xfId="3532"/>
    <cellStyle name="Normal 5 62" xfId="3563"/>
    <cellStyle name="Normal 5 63" xfId="3535"/>
    <cellStyle name="Normal 5 64" xfId="3538"/>
    <cellStyle name="Normal 5 65" xfId="3529"/>
    <cellStyle name="Normal 5 66" xfId="3547"/>
    <cellStyle name="Normal 5 67" xfId="3527"/>
    <cellStyle name="Normal 5 68" xfId="3560"/>
    <cellStyle name="Normal 5 69" xfId="3578"/>
    <cellStyle name="Normal 5 7" xfId="1530"/>
    <cellStyle name="Normal 5 70" xfId="3585"/>
    <cellStyle name="Normal 5 71" xfId="3580"/>
    <cellStyle name="Normal 5 72" xfId="3589"/>
    <cellStyle name="Normal 5 73" xfId="3598"/>
    <cellStyle name="Normal 5 74" xfId="3606"/>
    <cellStyle name="Normal 5 75" xfId="3600"/>
    <cellStyle name="Normal 5 76" xfId="3613"/>
    <cellStyle name="Normal 5 77" xfId="3607"/>
    <cellStyle name="Normal 5 78" xfId="3623"/>
    <cellStyle name="Normal 5 79" xfId="3624"/>
    <cellStyle name="Normal 5 8" xfId="1464"/>
    <cellStyle name="Normal 5 80" xfId="3638"/>
    <cellStyle name="Normal 5 81" xfId="3661"/>
    <cellStyle name="Normal 5 82" xfId="3675"/>
    <cellStyle name="Normal 5 83" xfId="3656"/>
    <cellStyle name="Normal 5 84" xfId="3686"/>
    <cellStyle name="Normal 5 85" xfId="3670"/>
    <cellStyle name="Normal 5 86" xfId="3677"/>
    <cellStyle name="Normal 5 87" xfId="3689"/>
    <cellStyle name="Normal 5 88" xfId="3644"/>
    <cellStyle name="Normal 5 89" xfId="3687"/>
    <cellStyle name="Normal 5 9" xfId="1508"/>
    <cellStyle name="Normal 5 90" xfId="3697"/>
    <cellStyle name="Normal 5 91" xfId="3669"/>
    <cellStyle name="Normal 5 92" xfId="3704"/>
    <cellStyle name="Normal 5 93" xfId="3711"/>
    <cellStyle name="Normal 5 94" xfId="3716"/>
    <cellStyle name="Normal 5 95" xfId="3723"/>
    <cellStyle name="Normal 5 96" xfId="3714"/>
    <cellStyle name="Normal 5 97" xfId="3735"/>
    <cellStyle name="Normal 5 98" xfId="3741"/>
    <cellStyle name="Normal 5 99" xfId="3752"/>
    <cellStyle name="Normal 50" xfId="693"/>
    <cellStyle name="Normal 51" xfId="691"/>
    <cellStyle name="Normal 52" xfId="1107"/>
    <cellStyle name="Normal 53" xfId="1114"/>
    <cellStyle name="Normal 54" xfId="1112"/>
    <cellStyle name="Normal 55" xfId="1109"/>
    <cellStyle name="Normal 56" xfId="1111"/>
    <cellStyle name="Normal 57" xfId="1312"/>
    <cellStyle name="Normal 58" xfId="1319"/>
    <cellStyle name="Normal 59" xfId="1317"/>
    <cellStyle name="Normal 6" xfId="67"/>
    <cellStyle name="Normal 60" xfId="1314"/>
    <cellStyle name="Normal 61" xfId="1316"/>
    <cellStyle name="Normal 62" xfId="1237"/>
    <cellStyle name="Normal 63" xfId="1229"/>
    <cellStyle name="Normal 64" xfId="889"/>
    <cellStyle name="Normal 65" xfId="881"/>
    <cellStyle name="Normal 66" xfId="1248"/>
    <cellStyle name="Normal 67" xfId="836"/>
    <cellStyle name="Normal 68" xfId="839"/>
    <cellStyle name="Normal 69" xfId="1241"/>
    <cellStyle name="Normal 7" xfId="64"/>
    <cellStyle name="Normal 70" xfId="1230"/>
    <cellStyle name="Normal 71" xfId="1382"/>
    <cellStyle name="Normal 72" xfId="876"/>
    <cellStyle name="Normal 73" xfId="862"/>
    <cellStyle name="Normal 74" xfId="931"/>
    <cellStyle name="Normal 75" xfId="1044"/>
    <cellStyle name="Normal 76" xfId="1036"/>
    <cellStyle name="Normal 77" xfId="1034"/>
    <cellStyle name="Normal 78" xfId="1041"/>
    <cellStyle name="Normal 79" xfId="1387"/>
    <cellStyle name="Normal 8" xfId="66"/>
    <cellStyle name="Normal 80" xfId="1385"/>
    <cellStyle name="Normal 81" xfId="1384"/>
    <cellStyle name="Normal 82" xfId="1424"/>
    <cellStyle name="Normal 83" xfId="1545"/>
    <cellStyle name="Normal 84" xfId="1550"/>
    <cellStyle name="Normal 85" xfId="1549"/>
    <cellStyle name="Normal 86" xfId="1548"/>
    <cellStyle name="Normal 87" xfId="1589"/>
    <cellStyle name="Normal 88" xfId="1806"/>
    <cellStyle name="Normal 88 2" xfId="1625"/>
    <cellStyle name="Normal 88 3" xfId="1473"/>
    <cellStyle name="Normal 88 4" xfId="1536"/>
    <cellStyle name="Normal 88 5" xfId="1481"/>
    <cellStyle name="Normal 88 6" xfId="1485"/>
    <cellStyle name="Normal 88 7" xfId="1507"/>
    <cellStyle name="Normal 89" xfId="1809"/>
    <cellStyle name="Normal 89 2" xfId="1636"/>
    <cellStyle name="Normal 89 3" xfId="1683"/>
    <cellStyle name="Normal 9" xfId="83"/>
    <cellStyle name="Normal 90" xfId="1808"/>
    <cellStyle name="Normal 90 2" xfId="1645"/>
    <cellStyle name="Normal 90 3" xfId="1685"/>
    <cellStyle name="Normal 91" xfId="1807"/>
    <cellStyle name="Normal 91 2" xfId="1644"/>
    <cellStyle name="Normal 91 3" xfId="1684"/>
    <cellStyle name="Normal 91 4" xfId="1542"/>
    <cellStyle name="Normal 91 5" xfId="1509"/>
    <cellStyle name="Normal 91 6" xfId="1469"/>
    <cellStyle name="Normal 91 7" xfId="1772"/>
    <cellStyle name="Normal 92" xfId="1805"/>
    <cellStyle name="Normal 93" xfId="1799"/>
    <cellStyle name="Normal 93 10" xfId="2763"/>
    <cellStyle name="Normal 93 100" xfId="4071"/>
    <cellStyle name="Normal 93 101" xfId="4104"/>
    <cellStyle name="Normal 93 102" xfId="4074"/>
    <cellStyle name="Normal 93 103" xfId="4124"/>
    <cellStyle name="Normal 93 104" xfId="4118"/>
    <cellStyle name="Normal 93 105" xfId="4154"/>
    <cellStyle name="Normal 93 106" xfId="4140"/>
    <cellStyle name="Normal 93 107" xfId="4159"/>
    <cellStyle name="Normal 93 108" xfId="4147"/>
    <cellStyle name="Normal 93 109" xfId="4150"/>
    <cellStyle name="Normal 93 11" xfId="2767"/>
    <cellStyle name="Normal 93 110" xfId="4173"/>
    <cellStyle name="Normal 93 111" xfId="4169"/>
    <cellStyle name="Normal 93 112" xfId="4199"/>
    <cellStyle name="Normal 93 113" xfId="4189"/>
    <cellStyle name="Normal 93 114" xfId="4186"/>
    <cellStyle name="Normal 93 115" xfId="4193"/>
    <cellStyle name="Normal 93 12" xfId="2771"/>
    <cellStyle name="Normal 93 13" xfId="2769"/>
    <cellStyle name="Normal 93 14" xfId="2765"/>
    <cellStyle name="Normal 93 15" xfId="3338"/>
    <cellStyle name="Normal 93 16" xfId="3334"/>
    <cellStyle name="Normal 93 17" xfId="3404"/>
    <cellStyle name="Normal 93 18" xfId="3384"/>
    <cellStyle name="Normal 93 19" xfId="3409"/>
    <cellStyle name="Normal 93 2" xfId="1695"/>
    <cellStyle name="Normal 93 20" xfId="3415"/>
    <cellStyle name="Normal 93 21" xfId="3443"/>
    <cellStyle name="Normal 93 22" xfId="3444"/>
    <cellStyle name="Normal 93 23" xfId="3457"/>
    <cellStyle name="Normal 93 24" xfId="3356"/>
    <cellStyle name="Normal 93 25" xfId="3395"/>
    <cellStyle name="Normal 93 26" xfId="3383"/>
    <cellStyle name="Normal 93 27" xfId="3355"/>
    <cellStyle name="Normal 93 28" xfId="3354"/>
    <cellStyle name="Normal 93 29" xfId="3406"/>
    <cellStyle name="Normal 93 3" xfId="1766"/>
    <cellStyle name="Normal 93 30" xfId="3695"/>
    <cellStyle name="Normal 93 31" xfId="3676"/>
    <cellStyle name="Normal 93 32" xfId="3650"/>
    <cellStyle name="Normal 93 33" xfId="3635"/>
    <cellStyle name="Normal 93 34" xfId="3639"/>
    <cellStyle name="Normal 93 35" xfId="3658"/>
    <cellStyle name="Normal 93 36" xfId="3652"/>
    <cellStyle name="Normal 93 37" xfId="3653"/>
    <cellStyle name="Normal 93 38" xfId="3651"/>
    <cellStyle name="Normal 93 39" xfId="3667"/>
    <cellStyle name="Normal 93 4" xfId="1468"/>
    <cellStyle name="Normal 93 40" xfId="3647"/>
    <cellStyle name="Normal 93 41" xfId="3632"/>
    <cellStyle name="Normal 93 42" xfId="3705"/>
    <cellStyle name="Normal 93 43" xfId="3728"/>
    <cellStyle name="Normal 93 44" xfId="3729"/>
    <cellStyle name="Normal 93 45" xfId="3712"/>
    <cellStyle name="Normal 93 46" xfId="3726"/>
    <cellStyle name="Normal 93 47" xfId="3762"/>
    <cellStyle name="Normal 93 48" xfId="3764"/>
    <cellStyle name="Normal 93 49" xfId="3736"/>
    <cellStyle name="Normal 93 5" xfId="1769"/>
    <cellStyle name="Normal 93 50" xfId="3759"/>
    <cellStyle name="Normal 93 51" xfId="3765"/>
    <cellStyle name="Normal 93 52" xfId="3758"/>
    <cellStyle name="Normal 93 53" xfId="3807"/>
    <cellStyle name="Normal 93 54" xfId="3812"/>
    <cellStyle name="Normal 93 55" xfId="3772"/>
    <cellStyle name="Normal 93 56" xfId="3804"/>
    <cellStyle name="Normal 93 57" xfId="3813"/>
    <cellStyle name="Normal 93 58" xfId="3803"/>
    <cellStyle name="Normal 93 59" xfId="3775"/>
    <cellStyle name="Normal 93 6" xfId="1970"/>
    <cellStyle name="Normal 93 60" xfId="3790"/>
    <cellStyle name="Normal 93 61" xfId="3824"/>
    <cellStyle name="Normal 93 62" xfId="3825"/>
    <cellStyle name="Normal 93 63" xfId="3877"/>
    <cellStyle name="Normal 93 64" xfId="3840"/>
    <cellStyle name="Normal 93 65" xfId="3846"/>
    <cellStyle name="Normal 93 66" xfId="3837"/>
    <cellStyle name="Normal 93 67" xfId="3851"/>
    <cellStyle name="Normal 93 68" xfId="3878"/>
    <cellStyle name="Normal 93 69" xfId="3857"/>
    <cellStyle name="Normal 93 7" xfId="2584"/>
    <cellStyle name="Normal 93 70" xfId="3841"/>
    <cellStyle name="Normal 93 71" xfId="3908"/>
    <cellStyle name="Normal 93 72" xfId="3891"/>
    <cellStyle name="Normal 93 73" xfId="3894"/>
    <cellStyle name="Normal 93 74" xfId="3888"/>
    <cellStyle name="Normal 93 75" xfId="3922"/>
    <cellStyle name="Normal 93 76" xfId="3918"/>
    <cellStyle name="Normal 93 77" xfId="3965"/>
    <cellStyle name="Normal 93 78" xfId="3938"/>
    <cellStyle name="Normal 93 79" xfId="3941"/>
    <cellStyle name="Normal 93 8" xfId="2591"/>
    <cellStyle name="Normal 93 80" xfId="3934"/>
    <cellStyle name="Normal 93 81" xfId="3944"/>
    <cellStyle name="Normal 93 82" xfId="3936"/>
    <cellStyle name="Normal 93 83" xfId="3980"/>
    <cellStyle name="Normal 93 84" xfId="3974"/>
    <cellStyle name="Normal 93 85" xfId="4051"/>
    <cellStyle name="Normal 93 86" xfId="4002"/>
    <cellStyle name="Normal 93 87" xfId="4010"/>
    <cellStyle name="Normal 93 88" xfId="3996"/>
    <cellStyle name="Normal 93 89" xfId="4016"/>
    <cellStyle name="Normal 93 9" xfId="2759"/>
    <cellStyle name="Normal 93 90" xfId="3999"/>
    <cellStyle name="Normal 93 91" xfId="4047"/>
    <cellStyle name="Normal 93 92" xfId="4023"/>
    <cellStyle name="Normal 93 93" xfId="3995"/>
    <cellStyle name="Normal 93 94" xfId="4024"/>
    <cellStyle name="Normal 93 95" xfId="4107"/>
    <cellStyle name="Normal 93 96" xfId="4073"/>
    <cellStyle name="Normal 93 97" xfId="4080"/>
    <cellStyle name="Normal 93 98" xfId="4068"/>
    <cellStyle name="Normal 93 99" xfId="4084"/>
    <cellStyle name="Normal 94" xfId="3325"/>
    <cellStyle name="Normal 94 10" xfId="2761"/>
    <cellStyle name="Normal 94 11" xfId="2770"/>
    <cellStyle name="Normal 94 12" xfId="3246"/>
    <cellStyle name="Normal 94 13" xfId="3249"/>
    <cellStyle name="Normal 94 14" xfId="2762"/>
    <cellStyle name="Normal 94 15" xfId="3339"/>
    <cellStyle name="Normal 94 16" xfId="3332"/>
    <cellStyle name="Normal 94 17" xfId="3405"/>
    <cellStyle name="Normal 94 18" xfId="3380"/>
    <cellStyle name="Normal 94 19" xfId="3423"/>
    <cellStyle name="Normal 94 2" xfId="1700"/>
    <cellStyle name="Normal 94 20" xfId="3432"/>
    <cellStyle name="Normal 94 21" xfId="3365"/>
    <cellStyle name="Normal 94 22" xfId="3363"/>
    <cellStyle name="Normal 94 23" xfId="3419"/>
    <cellStyle name="Normal 94 24" xfId="3350"/>
    <cellStyle name="Normal 94 25" xfId="3431"/>
    <cellStyle name="Normal 94 26" xfId="3345"/>
    <cellStyle name="Normal 94 27" xfId="3349"/>
    <cellStyle name="Normal 94 28" xfId="3367"/>
    <cellStyle name="Normal 94 29" xfId="3448"/>
    <cellStyle name="Normal 94 3" xfId="1768"/>
    <cellStyle name="Normal 94 30" xfId="3880"/>
    <cellStyle name="Normal 94 31" xfId="3873"/>
    <cellStyle name="Normal 94 32" xfId="3862"/>
    <cellStyle name="Normal 94 33" xfId="3870"/>
    <cellStyle name="Normal 94 34" xfId="3836"/>
    <cellStyle name="Normal 94 35" xfId="3845"/>
    <cellStyle name="Normal 94 36" xfId="3850"/>
    <cellStyle name="Normal 94 37" xfId="3879"/>
    <cellStyle name="Normal 94 38" xfId="3909"/>
    <cellStyle name="Normal 94 39" xfId="3907"/>
    <cellStyle name="Normal 94 4" xfId="1532"/>
    <cellStyle name="Normal 94 40" xfId="3900"/>
    <cellStyle name="Normal 94 41" xfId="3905"/>
    <cellStyle name="Normal 94 42" xfId="3923"/>
    <cellStyle name="Normal 94 43" xfId="3917"/>
    <cellStyle name="Normal 94 44" xfId="3966"/>
    <cellStyle name="Normal 94 45" xfId="3961"/>
    <cellStyle name="Normal 94 46" xfId="3952"/>
    <cellStyle name="Normal 94 47" xfId="3959"/>
    <cellStyle name="Normal 94 48" xfId="3933"/>
    <cellStyle name="Normal 94 49" xfId="3929"/>
    <cellStyle name="Normal 94 5" xfId="1489"/>
    <cellStyle name="Normal 94 50" xfId="3981"/>
    <cellStyle name="Normal 94 51" xfId="3979"/>
    <cellStyle name="Normal 94 52" xfId="4054"/>
    <cellStyle name="Normal 94 53" xfId="4044"/>
    <cellStyle name="Normal 94 54" xfId="4031"/>
    <cellStyle name="Normal 94 55" xfId="4040"/>
    <cellStyle name="Normal 94 56" xfId="3994"/>
    <cellStyle name="Normal 94 57" xfId="3988"/>
    <cellStyle name="Normal 94 58" xfId="4009"/>
    <cellStyle name="Normal 94 59" xfId="4004"/>
    <cellStyle name="Normal 94 6" xfId="1974"/>
    <cellStyle name="Normal 94 60" xfId="4026"/>
    <cellStyle name="Normal 94 61" xfId="4014"/>
    <cellStyle name="Normal 94 62" xfId="4110"/>
    <cellStyle name="Normal 94 63" xfId="4101"/>
    <cellStyle name="Normal 94 64" xfId="4092"/>
    <cellStyle name="Normal 94 65" xfId="4097"/>
    <cellStyle name="Normal 94 66" xfId="4067"/>
    <cellStyle name="Normal 94 67" xfId="4062"/>
    <cellStyle name="Normal 94 68" xfId="4079"/>
    <cellStyle name="Normal 94 69" xfId="4082"/>
    <cellStyle name="Normal 94 7" xfId="2585"/>
    <cellStyle name="Normal 94 70" xfId="4125"/>
    <cellStyle name="Normal 94 71" xfId="4119"/>
    <cellStyle name="Normal 94 72" xfId="4156"/>
    <cellStyle name="Normal 94 73" xfId="4134"/>
    <cellStyle name="Normal 94 74" xfId="4146"/>
    <cellStyle name="Normal 94 75" xfId="4152"/>
    <cellStyle name="Normal 94 76" xfId="4142"/>
    <cellStyle name="Normal 94 77" xfId="4174"/>
    <cellStyle name="Normal 94 78" xfId="4167"/>
    <cellStyle name="Normal 94 79" xfId="4201"/>
    <cellStyle name="Normal 94 8" xfId="2592"/>
    <cellStyle name="Normal 94 80" xfId="4188"/>
    <cellStyle name="Normal 94 81" xfId="4197"/>
    <cellStyle name="Normal 94 82" xfId="4198"/>
    <cellStyle name="Normal 94 9" xfId="2760"/>
    <cellStyle name="Normal 95" xfId="1986"/>
    <cellStyle name="Normal 95 2" xfId="1699"/>
    <cellStyle name="Normal 95 3" xfId="1767"/>
    <cellStyle name="Normal 95 4" xfId="1488"/>
    <cellStyle name="Normal 95 5" xfId="1511"/>
    <cellStyle name="Normal 96" xfId="1999"/>
    <cellStyle name="Normal 96 2" xfId="1713"/>
    <cellStyle name="Normal 96 3" xfId="1770"/>
    <cellStyle name="Normal 96 4" xfId="1623"/>
    <cellStyle name="Normal 96 5" xfId="1505"/>
    <cellStyle name="Normal 97" xfId="1971"/>
    <cellStyle name="Normal 97 2" xfId="1725"/>
    <cellStyle name="Normal 97 3" xfId="1771"/>
    <cellStyle name="Normal 97 4" xfId="1482"/>
    <cellStyle name="Normal 97 5" xfId="1619"/>
    <cellStyle name="Normal 98" xfId="2175"/>
    <cellStyle name="Normal 99" xfId="2181"/>
    <cellStyle name="Normal_Book4" xfId="4"/>
    <cellStyle name="Note 10" xfId="72"/>
    <cellStyle name="Note 100" xfId="1245"/>
    <cellStyle name="Note 101" xfId="1244"/>
    <cellStyle name="Note 102" xfId="1251"/>
    <cellStyle name="Note 103" xfId="1320"/>
    <cellStyle name="Note 104" xfId="1315"/>
    <cellStyle name="Note 105" xfId="1313"/>
    <cellStyle name="Note 106" xfId="1318"/>
    <cellStyle name="Note 107" xfId="1321"/>
    <cellStyle name="Note 108" xfId="1386"/>
    <cellStyle name="Note 109" xfId="1404"/>
    <cellStyle name="Note 11" xfId="81"/>
    <cellStyle name="Note 110" xfId="1383"/>
    <cellStyle name="Note 111" xfId="1421"/>
    <cellStyle name="Note 112" xfId="1425"/>
    <cellStyle name="Note 113" xfId="1551"/>
    <cellStyle name="Note 114" xfId="1547"/>
    <cellStyle name="Note 115" xfId="1546"/>
    <cellStyle name="Note 116" xfId="1590"/>
    <cellStyle name="Note 117" xfId="1573"/>
    <cellStyle name="Note 118" xfId="1628"/>
    <cellStyle name="Note 119" xfId="1646"/>
    <cellStyle name="Note 12" xfId="75"/>
    <cellStyle name="Note 120" xfId="1635"/>
    <cellStyle name="Note 121" xfId="1641"/>
    <cellStyle name="Note 122" xfId="1497"/>
    <cellStyle name="Note 123" xfId="1701"/>
    <cellStyle name="Note 124" xfId="1694"/>
    <cellStyle name="Note 125" xfId="1732"/>
    <cellStyle name="Note 126" xfId="1698"/>
    <cellStyle name="Note 127" xfId="1720"/>
    <cellStyle name="Note 128" xfId="1863"/>
    <cellStyle name="Note 129" xfId="1862"/>
    <cellStyle name="Note 13" xfId="86"/>
    <cellStyle name="Note 130" xfId="1865"/>
    <cellStyle name="Note 131" xfId="1902"/>
    <cellStyle name="Note 132" xfId="1899"/>
    <cellStyle name="Note 133" xfId="1874"/>
    <cellStyle name="Note 134" xfId="1908"/>
    <cellStyle name="Note 135" xfId="1892"/>
    <cellStyle name="Note 136" xfId="1973"/>
    <cellStyle name="Note 137" xfId="1993"/>
    <cellStyle name="Note 138" xfId="2006"/>
    <cellStyle name="Note 139" xfId="2019"/>
    <cellStyle name="Note 14" xfId="87"/>
    <cellStyle name="Note 140" xfId="1972"/>
    <cellStyle name="Note 141" xfId="2042"/>
    <cellStyle name="Note 142" xfId="2062"/>
    <cellStyle name="Note 143" xfId="2041"/>
    <cellStyle name="Note 144" xfId="2087"/>
    <cellStyle name="Note 145" xfId="2099"/>
    <cellStyle name="Note 146" xfId="2104"/>
    <cellStyle name="Note 147" xfId="2108"/>
    <cellStyle name="Note 148" xfId="2058"/>
    <cellStyle name="Note 149" xfId="2114"/>
    <cellStyle name="Note 15" xfId="112"/>
    <cellStyle name="Note 150" xfId="2068"/>
    <cellStyle name="Note 151" xfId="2182"/>
    <cellStyle name="Note 152" xfId="2177"/>
    <cellStyle name="Note 153" xfId="2176"/>
    <cellStyle name="Note 154" xfId="2180"/>
    <cellStyle name="Note 155" xfId="2183"/>
    <cellStyle name="Note 156" xfId="2247"/>
    <cellStyle name="Note 157" xfId="2245"/>
    <cellStyle name="Note 158" xfId="2244"/>
    <cellStyle name="Note 159" xfId="2246"/>
    <cellStyle name="Note 16" xfId="126"/>
    <cellStyle name="Note 160" xfId="2248"/>
    <cellStyle name="Note 161" xfId="2308"/>
    <cellStyle name="Note 162" xfId="2331"/>
    <cellStyle name="Note 163" xfId="2345"/>
    <cellStyle name="Note 164" xfId="2358"/>
    <cellStyle name="Note 165" xfId="2369"/>
    <cellStyle name="Note 166" xfId="2374"/>
    <cellStyle name="Note 167" xfId="2400"/>
    <cellStyle name="Note 168" xfId="2412"/>
    <cellStyle name="Note 169" xfId="2425"/>
    <cellStyle name="Note 17" xfId="147"/>
    <cellStyle name="Note 170" xfId="2380"/>
    <cellStyle name="Note 171" xfId="2432"/>
    <cellStyle name="Note 172" xfId="2461"/>
    <cellStyle name="Note 173" xfId="2479"/>
    <cellStyle name="Note 174" xfId="2492"/>
    <cellStyle name="Note 175" xfId="2503"/>
    <cellStyle name="Note 176" xfId="2517"/>
    <cellStyle name="Note 177" xfId="2515"/>
    <cellStyle name="Note 178" xfId="2549"/>
    <cellStyle name="Note 179" xfId="2562"/>
    <cellStyle name="Note 18" xfId="143"/>
    <cellStyle name="Note 180" xfId="2573"/>
    <cellStyle name="Note 181" xfId="2594"/>
    <cellStyle name="Note 182" xfId="2614"/>
    <cellStyle name="Note 183" xfId="2628"/>
    <cellStyle name="Note 184" xfId="2641"/>
    <cellStyle name="Note 185" xfId="2652"/>
    <cellStyle name="Note 186" xfId="2665"/>
    <cellStyle name="Note 187" xfId="2664"/>
    <cellStyle name="Note 188" xfId="2695"/>
    <cellStyle name="Note 189" xfId="2708"/>
    <cellStyle name="Note 19" xfId="141"/>
    <cellStyle name="Note 190" xfId="2720"/>
    <cellStyle name="Note 191" xfId="2731"/>
    <cellStyle name="Note 192" xfId="2778"/>
    <cellStyle name="Note 193" xfId="2798"/>
    <cellStyle name="Note 194" xfId="2812"/>
    <cellStyle name="Note 195" xfId="2825"/>
    <cellStyle name="Note 196" xfId="2836"/>
    <cellStyle name="Note 197" xfId="2850"/>
    <cellStyle name="Note 198" xfId="2869"/>
    <cellStyle name="Note 199" xfId="2848"/>
    <cellStyle name="Note 2" xfId="70"/>
    <cellStyle name="Note 20" xfId="145"/>
    <cellStyle name="Note 200" xfId="2895"/>
    <cellStyle name="Note 201" xfId="2906"/>
    <cellStyle name="Note 202" xfId="2917"/>
    <cellStyle name="Note 203" xfId="2935"/>
    <cellStyle name="Note 204" xfId="2947"/>
    <cellStyle name="Note 205" xfId="2958"/>
    <cellStyle name="Note 206" xfId="2971"/>
    <cellStyle name="Note 207" xfId="2989"/>
    <cellStyle name="Note 208" xfId="3002"/>
    <cellStyle name="Note 209" xfId="3015"/>
    <cellStyle name="Note 21" xfId="182"/>
    <cellStyle name="Note 210" xfId="2970"/>
    <cellStyle name="Note 211" xfId="3022"/>
    <cellStyle name="Note 212" xfId="3055"/>
    <cellStyle name="Note 213" xfId="3069"/>
    <cellStyle name="Note 214" xfId="3082"/>
    <cellStyle name="Note 215" xfId="3093"/>
    <cellStyle name="Note 216" xfId="3112"/>
    <cellStyle name="Note 217" xfId="3107"/>
    <cellStyle name="Note 218" xfId="3105"/>
    <cellStyle name="Note 219" xfId="3110"/>
    <cellStyle name="Note 22" xfId="217"/>
    <cellStyle name="Note 220" xfId="3113"/>
    <cellStyle name="Note 221" xfId="3170"/>
    <cellStyle name="Note 222" xfId="3195"/>
    <cellStyle name="Note 223" xfId="3209"/>
    <cellStyle name="Note 224" xfId="3222"/>
    <cellStyle name="Note 225" xfId="3233"/>
    <cellStyle name="Note 226" xfId="3259"/>
    <cellStyle name="Note 227" xfId="3254"/>
    <cellStyle name="Note 228" xfId="3252"/>
    <cellStyle name="Note 229" xfId="3257"/>
    <cellStyle name="Note 23" xfId="195"/>
    <cellStyle name="Note 230" xfId="3260"/>
    <cellStyle name="Note 231" xfId="3469"/>
    <cellStyle name="Note 232" xfId="3481"/>
    <cellStyle name="Note 233" xfId="3494"/>
    <cellStyle name="Note 234" xfId="3505"/>
    <cellStyle name="Note 24" xfId="205"/>
    <cellStyle name="Note 25" xfId="204"/>
    <cellStyle name="Note 26" xfId="218"/>
    <cellStyle name="Note 27" xfId="283"/>
    <cellStyle name="Note 28" xfId="280"/>
    <cellStyle name="Note 29" xfId="279"/>
    <cellStyle name="Note 3" xfId="65"/>
    <cellStyle name="Note 30" xfId="282"/>
    <cellStyle name="Note 31" xfId="284"/>
    <cellStyle name="Note 32" xfId="348"/>
    <cellStyle name="Note 33" xfId="352"/>
    <cellStyle name="Note 34" xfId="281"/>
    <cellStyle name="Note 35" xfId="333"/>
    <cellStyle name="Note 36" xfId="344"/>
    <cellStyle name="Note 37" xfId="418"/>
    <cellStyle name="Note 38" xfId="416"/>
    <cellStyle name="Note 39" xfId="415"/>
    <cellStyle name="Note 4" xfId="63"/>
    <cellStyle name="Note 40" xfId="417"/>
    <cellStyle name="Note 41" xfId="419"/>
    <cellStyle name="Note 42" xfId="479"/>
    <cellStyle name="Note 43" xfId="476"/>
    <cellStyle name="Note 44" xfId="448"/>
    <cellStyle name="Note 45" xfId="485"/>
    <cellStyle name="Note 46" xfId="538"/>
    <cellStyle name="Note 47" xfId="556"/>
    <cellStyle name="Note 48" xfId="552"/>
    <cellStyle name="Note 49" xfId="550"/>
    <cellStyle name="Note 5" xfId="68"/>
    <cellStyle name="Note 50" xfId="554"/>
    <cellStyle name="Note 51" xfId="607"/>
    <cellStyle name="Note 52" xfId="610"/>
    <cellStyle name="Note 53" xfId="614"/>
    <cellStyle name="Note 54" xfId="620"/>
    <cellStyle name="Note 55" xfId="668"/>
    <cellStyle name="Note 56" xfId="624"/>
    <cellStyle name="Note 57" xfId="696"/>
    <cellStyle name="Note 58" xfId="692"/>
    <cellStyle name="Note 59" xfId="690"/>
    <cellStyle name="Note 6" xfId="71"/>
    <cellStyle name="Note 60" xfId="694"/>
    <cellStyle name="Note 61" xfId="748"/>
    <cellStyle name="Note 62" xfId="745"/>
    <cellStyle name="Note 63" xfId="760"/>
    <cellStyle name="Note 64" xfId="747"/>
    <cellStyle name="Note 65" xfId="746"/>
    <cellStyle name="Note 66" xfId="771"/>
    <cellStyle name="Note 67" xfId="779"/>
    <cellStyle name="Note 68" xfId="841"/>
    <cellStyle name="Note 69" xfId="838"/>
    <cellStyle name="Note 7" xfId="74"/>
    <cellStyle name="Note 70" xfId="837"/>
    <cellStyle name="Note 71" xfId="840"/>
    <cellStyle name="Note 72" xfId="842"/>
    <cellStyle name="Note 73" xfId="905"/>
    <cellStyle name="Note 74" xfId="902"/>
    <cellStyle name="Note 75" xfId="872"/>
    <cellStyle name="Note 76" xfId="911"/>
    <cellStyle name="Note 77" xfId="895"/>
    <cellStyle name="Note 78" xfId="971"/>
    <cellStyle name="Note 79" xfId="968"/>
    <cellStyle name="Note 8" xfId="76"/>
    <cellStyle name="Note 80" xfId="941"/>
    <cellStyle name="Note 81" xfId="977"/>
    <cellStyle name="Note 82" xfId="961"/>
    <cellStyle name="Note 83" xfId="1045"/>
    <cellStyle name="Note 84" xfId="1025"/>
    <cellStyle name="Note 85" xfId="1013"/>
    <cellStyle name="Note 86" xfId="1024"/>
    <cellStyle name="Note 87" xfId="1046"/>
    <cellStyle name="Note 88" xfId="1115"/>
    <cellStyle name="Note 89" xfId="1110"/>
    <cellStyle name="Note 9" xfId="79"/>
    <cellStyle name="Note 90" xfId="1108"/>
    <cellStyle name="Note 91" xfId="1113"/>
    <cellStyle name="Note 92" xfId="1116"/>
    <cellStyle name="Note 93" xfId="1180"/>
    <cellStyle name="Note 94" xfId="1178"/>
    <cellStyle name="Note 95" xfId="1177"/>
    <cellStyle name="Note 96" xfId="1179"/>
    <cellStyle name="Note 97" xfId="1181"/>
    <cellStyle name="Note 98" xfId="1218"/>
    <cellStyle name="Note 99" xfId="1217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X32"/>
  <sheetViews>
    <sheetView showGridLines="0" topLeftCell="A4" zoomScale="90" zoomScaleNormal="90" workbookViewId="0">
      <selection activeCell="E4" sqref="E4"/>
    </sheetView>
  </sheetViews>
  <sheetFormatPr baseColWidth="10" defaultColWidth="9.140625" defaultRowHeight="15"/>
  <cols>
    <col min="1" max="1" width="9.140625" style="28"/>
    <col min="2" max="2" width="24.140625" style="28" customWidth="1"/>
    <col min="3" max="3" width="9.140625" style="28"/>
    <col min="4" max="4" width="2.7109375" style="28" customWidth="1"/>
    <col min="5" max="5" width="12.42578125" style="28" customWidth="1"/>
    <col min="6" max="6" width="11.5703125" style="28" customWidth="1"/>
    <col min="7" max="9" width="9.140625" style="28" customWidth="1"/>
    <col min="10" max="10" width="7.85546875" style="28" customWidth="1"/>
    <col min="11" max="11" width="12.28515625" style="28" customWidth="1"/>
    <col min="12" max="12" width="11.140625" style="28" customWidth="1"/>
    <col min="13" max="13" width="1.85546875" style="28" customWidth="1"/>
    <col min="14" max="14" width="13.42578125" style="28" customWidth="1"/>
    <col min="15" max="15" width="1.5703125" style="28" customWidth="1"/>
    <col min="16" max="16" width="12.85546875" style="28" customWidth="1"/>
    <col min="17" max="17" width="1.42578125" style="28" customWidth="1"/>
    <col min="18" max="19" width="12.85546875" style="28" customWidth="1"/>
    <col min="20" max="20" width="3" style="28" customWidth="1"/>
    <col min="21" max="21" width="9.140625" style="28"/>
    <col min="22" max="22" width="20.5703125" style="28" customWidth="1"/>
    <col min="23" max="23" width="10.7109375" style="28" customWidth="1"/>
    <col min="24" max="24" width="9.140625" style="28" customWidth="1"/>
    <col min="25" max="16384" width="9.140625" style="28"/>
  </cols>
  <sheetData>
    <row r="1" spans="2:24" ht="20.25" customHeight="1"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30"/>
      <c r="P1" s="30"/>
      <c r="Q1" s="30"/>
    </row>
    <row r="2" spans="2:24" ht="15" customHeight="1"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  <c r="P2" s="30"/>
      <c r="Q2" s="30"/>
    </row>
    <row r="3" spans="2:24" ht="15" customHeight="1"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30"/>
      <c r="P3" s="30"/>
      <c r="Q3" s="30"/>
    </row>
    <row r="4" spans="2:24" ht="21.75" customHeight="1">
      <c r="C4" s="30"/>
      <c r="D4" s="30"/>
      <c r="E4" s="30"/>
      <c r="F4" s="30"/>
      <c r="G4" s="31"/>
      <c r="H4" s="30"/>
      <c r="I4" s="30"/>
      <c r="J4" s="30"/>
      <c r="K4" s="30"/>
      <c r="L4" s="30"/>
      <c r="M4" s="30"/>
      <c r="N4" s="30"/>
      <c r="O4" s="30"/>
      <c r="P4" s="30"/>
      <c r="Q4" s="30"/>
    </row>
    <row r="5" spans="2:24" ht="15" customHeight="1">
      <c r="B5" s="36"/>
      <c r="C5" s="33"/>
      <c r="D5" s="34"/>
      <c r="E5" s="32"/>
      <c r="F5" s="57"/>
      <c r="G5" s="54"/>
      <c r="H5" s="55"/>
      <c r="I5" s="56"/>
      <c r="J5" s="58"/>
      <c r="K5" s="37"/>
      <c r="L5" s="37"/>
      <c r="M5" s="35"/>
      <c r="N5" s="53"/>
      <c r="O5" s="53"/>
      <c r="P5" s="53"/>
      <c r="Q5" s="53"/>
      <c r="R5" s="32"/>
      <c r="S5" s="32"/>
    </row>
    <row r="6" spans="2:24" ht="15" customHeight="1">
      <c r="B6" s="36"/>
      <c r="C6" s="33"/>
      <c r="D6" s="34"/>
      <c r="E6" s="32"/>
      <c r="F6" s="57"/>
      <c r="G6" s="54"/>
      <c r="H6" s="55"/>
      <c r="I6" s="56"/>
      <c r="J6" s="58"/>
      <c r="K6" s="37"/>
      <c r="L6" s="37"/>
      <c r="M6" s="38"/>
      <c r="N6" s="53"/>
      <c r="O6" s="53"/>
      <c r="P6" s="53"/>
      <c r="Q6" s="53"/>
      <c r="R6" s="32"/>
      <c r="S6" s="32"/>
      <c r="U6" s="28" t="s">
        <v>971</v>
      </c>
    </row>
    <row r="7" spans="2:24" ht="15" customHeight="1">
      <c r="B7" s="36"/>
      <c r="C7" s="33"/>
      <c r="D7" s="34"/>
      <c r="E7" s="32"/>
      <c r="M7" s="39"/>
      <c r="N7" s="2"/>
      <c r="O7" s="2"/>
      <c r="P7" s="2"/>
      <c r="Q7" s="2"/>
      <c r="R7" s="32"/>
      <c r="S7" s="32"/>
    </row>
    <row r="8" spans="2:24" ht="15" customHeight="1">
      <c r="B8" s="40"/>
      <c r="C8" s="33"/>
      <c r="D8" s="34"/>
      <c r="E8" s="32"/>
      <c r="G8" s="31"/>
      <c r="M8" s="39"/>
      <c r="N8" s="2"/>
      <c r="O8" s="2"/>
      <c r="P8" s="2"/>
      <c r="Q8" s="2"/>
      <c r="R8" s="32"/>
      <c r="S8" s="32"/>
    </row>
    <row r="9" spans="2:24">
      <c r="B9" s="82" t="s">
        <v>245</v>
      </c>
      <c r="C9" s="82" t="s">
        <v>246</v>
      </c>
      <c r="D9" s="34"/>
      <c r="E9" s="83" t="s">
        <v>247</v>
      </c>
      <c r="F9" s="83" t="s">
        <v>248</v>
      </c>
      <c r="G9" s="83" t="s">
        <v>249</v>
      </c>
      <c r="H9" s="83" t="s">
        <v>972</v>
      </c>
      <c r="I9" s="83" t="s">
        <v>973</v>
      </c>
      <c r="J9" s="84"/>
      <c r="K9" s="81" t="s">
        <v>974</v>
      </c>
      <c r="L9" s="81" t="s">
        <v>975</v>
      </c>
      <c r="M9" s="81"/>
      <c r="N9" s="81" t="s">
        <v>976</v>
      </c>
      <c r="O9" s="81"/>
      <c r="P9" s="81" t="s">
        <v>977</v>
      </c>
      <c r="Q9" s="81"/>
      <c r="R9" s="81" t="s">
        <v>978</v>
      </c>
      <c r="S9" s="81" t="s">
        <v>979</v>
      </c>
      <c r="T9" s="81"/>
      <c r="U9" s="81"/>
      <c r="V9" s="81"/>
      <c r="W9" s="81"/>
      <c r="X9" s="81"/>
    </row>
    <row r="10" spans="2:24" ht="23.25">
      <c r="B10" s="59" t="s">
        <v>964</v>
      </c>
      <c r="C10" s="41"/>
      <c r="D10" s="41"/>
      <c r="E10" s="32"/>
      <c r="F10" s="32"/>
      <c r="G10" s="31"/>
      <c r="H10" s="32"/>
      <c r="I10" s="32"/>
      <c r="J10" s="32"/>
      <c r="K10" s="32"/>
      <c r="L10" s="32"/>
      <c r="M10" s="32"/>
      <c r="N10" s="32"/>
      <c r="O10" s="32"/>
      <c r="P10" s="32"/>
      <c r="Q10" s="32"/>
      <c r="R10" s="32"/>
      <c r="S10" s="32"/>
    </row>
    <row r="11" spans="2:24" ht="33.75">
      <c r="B11" s="42" t="s">
        <v>967</v>
      </c>
      <c r="C11" s="42" t="s">
        <v>9</v>
      </c>
      <c r="D11" s="43"/>
      <c r="E11" s="42" t="s">
        <v>966</v>
      </c>
      <c r="F11" s="42" t="s">
        <v>18</v>
      </c>
      <c r="G11" s="42" t="s">
        <v>1</v>
      </c>
      <c r="H11" s="42" t="s">
        <v>2</v>
      </c>
      <c r="I11" s="42" t="s">
        <v>3</v>
      </c>
      <c r="K11" s="42" t="s">
        <v>965</v>
      </c>
      <c r="L11" s="42" t="s">
        <v>12</v>
      </c>
      <c r="M11" s="44"/>
      <c r="N11" s="42" t="s">
        <v>19</v>
      </c>
      <c r="O11" s="45"/>
      <c r="P11" s="42" t="s">
        <v>13</v>
      </c>
      <c r="Q11" s="46"/>
      <c r="R11" s="42" t="s">
        <v>10</v>
      </c>
      <c r="S11" s="42" t="s">
        <v>11</v>
      </c>
      <c r="V11" s="42" t="s">
        <v>968</v>
      </c>
      <c r="W11" s="42" t="s">
        <v>969</v>
      </c>
      <c r="X11" s="42" t="s">
        <v>970</v>
      </c>
    </row>
    <row r="12" spans="2:24" ht="15" customHeight="1">
      <c r="B12" s="47"/>
      <c r="C12" s="48"/>
      <c r="D12" s="49"/>
      <c r="E12" s="50"/>
      <c r="F12" s="50"/>
      <c r="G12" s="50"/>
      <c r="H12" s="50"/>
      <c r="I12" s="50"/>
      <c r="K12" s="50"/>
      <c r="L12" s="50"/>
      <c r="M12" s="49"/>
      <c r="N12" s="50"/>
      <c r="O12" s="51"/>
      <c r="P12" s="50"/>
      <c r="Q12" s="51"/>
      <c r="R12" s="52"/>
      <c r="S12" s="60"/>
      <c r="V12" s="61"/>
      <c r="W12" s="61"/>
      <c r="X12" s="61"/>
    </row>
    <row r="13" spans="2:24" ht="15" customHeight="1">
      <c r="B13" s="47"/>
      <c r="C13" s="48"/>
      <c r="D13" s="49"/>
      <c r="E13" s="50"/>
      <c r="F13" s="50"/>
      <c r="G13" s="50"/>
      <c r="H13" s="50"/>
      <c r="I13" s="50"/>
      <c r="K13" s="50"/>
      <c r="L13" s="50"/>
      <c r="M13" s="49"/>
      <c r="N13" s="50"/>
      <c r="O13" s="51"/>
      <c r="P13" s="50"/>
      <c r="Q13" s="51"/>
      <c r="R13" s="52"/>
      <c r="S13" s="60"/>
      <c r="V13" s="61"/>
      <c r="W13" s="61"/>
      <c r="X13" s="61"/>
    </row>
    <row r="14" spans="2:24">
      <c r="B14" s="47"/>
      <c r="C14" s="48"/>
      <c r="D14" s="49"/>
      <c r="E14" s="50"/>
      <c r="F14" s="50"/>
      <c r="G14" s="50"/>
      <c r="H14" s="50"/>
      <c r="I14" s="50"/>
      <c r="K14" s="50"/>
      <c r="L14" s="50"/>
      <c r="M14" s="49"/>
      <c r="N14" s="50"/>
      <c r="O14" s="51"/>
      <c r="P14" s="50"/>
      <c r="Q14" s="51"/>
      <c r="R14" s="52"/>
      <c r="S14" s="60"/>
      <c r="V14" s="61"/>
      <c r="W14" s="61"/>
      <c r="X14" s="61"/>
    </row>
    <row r="15" spans="2:24">
      <c r="B15" s="47"/>
      <c r="C15" s="48"/>
      <c r="D15" s="49"/>
      <c r="E15" s="50"/>
      <c r="F15" s="50"/>
      <c r="G15" s="50"/>
      <c r="H15" s="50"/>
      <c r="I15" s="50"/>
      <c r="K15" s="50"/>
      <c r="L15" s="50"/>
      <c r="M15" s="49"/>
      <c r="N15" s="50"/>
      <c r="O15" s="51"/>
      <c r="P15" s="50"/>
      <c r="Q15" s="51"/>
      <c r="R15" s="52"/>
      <c r="S15" s="60"/>
      <c r="V15" s="61"/>
      <c r="W15" s="61"/>
      <c r="X15" s="61"/>
    </row>
    <row r="16" spans="2:24">
      <c r="B16" s="47"/>
      <c r="C16" s="48"/>
      <c r="D16" s="49"/>
      <c r="E16" s="50"/>
      <c r="F16" s="50"/>
      <c r="G16" s="50"/>
      <c r="H16" s="50"/>
      <c r="I16" s="50"/>
      <c r="K16" s="50"/>
      <c r="L16" s="50"/>
      <c r="M16" s="49"/>
      <c r="N16" s="50"/>
      <c r="O16" s="51"/>
      <c r="P16" s="50"/>
      <c r="Q16" s="51"/>
      <c r="R16" s="52"/>
      <c r="S16" s="60"/>
      <c r="V16" s="61"/>
      <c r="W16" s="61"/>
      <c r="X16" s="61"/>
    </row>
    <row r="17" spans="2:24">
      <c r="B17" s="47"/>
      <c r="C17" s="48"/>
      <c r="D17" s="49"/>
      <c r="E17" s="50"/>
      <c r="F17" s="50"/>
      <c r="G17" s="50"/>
      <c r="H17" s="50"/>
      <c r="I17" s="50"/>
      <c r="K17" s="50"/>
      <c r="L17" s="50"/>
      <c r="M17" s="49"/>
      <c r="N17" s="50"/>
      <c r="O17" s="51"/>
      <c r="P17" s="50"/>
      <c r="Q17" s="51"/>
      <c r="R17" s="52"/>
      <c r="S17" s="60"/>
      <c r="V17" s="61"/>
      <c r="W17" s="61"/>
      <c r="X17" s="61"/>
    </row>
    <row r="18" spans="2:24">
      <c r="B18" s="47"/>
      <c r="C18" s="48"/>
      <c r="D18" s="49"/>
      <c r="E18" s="50"/>
      <c r="F18" s="50"/>
      <c r="G18" s="50"/>
      <c r="H18" s="50"/>
      <c r="I18" s="50"/>
      <c r="K18" s="50"/>
      <c r="L18" s="50"/>
      <c r="M18" s="49"/>
      <c r="N18" s="50"/>
      <c r="O18" s="51"/>
      <c r="P18" s="50"/>
      <c r="Q18" s="51"/>
      <c r="R18" s="52"/>
      <c r="S18" s="60"/>
      <c r="V18" s="61"/>
      <c r="W18" s="61"/>
      <c r="X18" s="61"/>
    </row>
    <row r="19" spans="2:24">
      <c r="B19" s="47"/>
      <c r="C19" s="48"/>
      <c r="D19" s="49"/>
      <c r="E19" s="50"/>
      <c r="F19" s="50"/>
      <c r="G19" s="50"/>
      <c r="H19" s="50"/>
      <c r="I19" s="50"/>
      <c r="K19" s="50"/>
      <c r="L19" s="50"/>
      <c r="M19" s="49"/>
      <c r="N19" s="50"/>
      <c r="O19" s="51"/>
      <c r="P19" s="50"/>
      <c r="Q19" s="51"/>
      <c r="R19" s="52"/>
      <c r="S19" s="60"/>
      <c r="V19" s="61"/>
      <c r="W19" s="61"/>
      <c r="X19" s="61"/>
    </row>
    <row r="20" spans="2:24">
      <c r="B20" s="47"/>
      <c r="C20" s="48"/>
      <c r="D20" s="49"/>
      <c r="E20" s="50"/>
      <c r="F20" s="50"/>
      <c r="G20" s="50"/>
      <c r="H20" s="50"/>
      <c r="I20" s="50"/>
      <c r="K20" s="50"/>
      <c r="L20" s="50"/>
      <c r="M20" s="49"/>
      <c r="N20" s="50"/>
      <c r="O20" s="51"/>
      <c r="P20" s="50"/>
      <c r="Q20" s="51"/>
      <c r="R20" s="52"/>
      <c r="S20" s="60"/>
      <c r="V20" s="61"/>
      <c r="W20" s="61"/>
      <c r="X20" s="61"/>
    </row>
    <row r="21" spans="2:24">
      <c r="B21" s="47"/>
      <c r="C21" s="48"/>
      <c r="D21" s="49"/>
      <c r="E21" s="50"/>
      <c r="F21" s="50"/>
      <c r="G21" s="50"/>
      <c r="H21" s="50"/>
      <c r="I21" s="50"/>
      <c r="K21" s="50"/>
      <c r="L21" s="50"/>
      <c r="M21" s="49"/>
      <c r="N21" s="50"/>
      <c r="O21" s="51"/>
      <c r="P21" s="50"/>
      <c r="Q21" s="51"/>
      <c r="R21" s="52"/>
      <c r="S21" s="60"/>
      <c r="V21" s="61"/>
      <c r="W21" s="61"/>
      <c r="X21" s="61"/>
    </row>
    <row r="22" spans="2:24">
      <c r="B22" s="47"/>
      <c r="C22" s="48"/>
      <c r="D22" s="49"/>
      <c r="E22" s="50"/>
      <c r="F22" s="50"/>
      <c r="G22" s="50"/>
      <c r="H22" s="50"/>
      <c r="I22" s="50"/>
      <c r="K22" s="50"/>
      <c r="L22" s="50"/>
      <c r="M22" s="49"/>
      <c r="N22" s="50"/>
      <c r="O22" s="51"/>
      <c r="P22" s="50"/>
      <c r="Q22" s="51"/>
      <c r="R22" s="52"/>
      <c r="S22" s="60"/>
      <c r="V22" s="61"/>
      <c r="W22" s="61"/>
      <c r="X22" s="61"/>
    </row>
    <row r="23" spans="2:24">
      <c r="B23" s="47"/>
      <c r="C23" s="48"/>
      <c r="D23" s="49"/>
      <c r="E23" s="50"/>
      <c r="F23" s="50"/>
      <c r="G23" s="50"/>
      <c r="H23" s="50"/>
      <c r="I23" s="50"/>
      <c r="K23" s="50"/>
      <c r="L23" s="50"/>
      <c r="M23" s="49"/>
      <c r="N23" s="50"/>
      <c r="O23" s="51"/>
      <c r="P23" s="50"/>
      <c r="Q23" s="51"/>
      <c r="R23" s="52"/>
      <c r="S23" s="60"/>
      <c r="V23" s="61"/>
      <c r="W23" s="61"/>
      <c r="X23" s="61"/>
    </row>
    <row r="24" spans="2:24">
      <c r="B24" s="47"/>
      <c r="C24" s="48"/>
      <c r="D24" s="49"/>
      <c r="E24" s="50"/>
      <c r="F24" s="50"/>
      <c r="G24" s="50"/>
      <c r="H24" s="50"/>
      <c r="I24" s="50"/>
      <c r="K24" s="50"/>
      <c r="L24" s="50"/>
      <c r="M24" s="49"/>
      <c r="N24" s="50"/>
      <c r="O24" s="51"/>
      <c r="P24" s="50"/>
      <c r="Q24" s="51"/>
      <c r="R24" s="52"/>
      <c r="S24" s="60"/>
      <c r="V24" s="61"/>
      <c r="W24" s="61"/>
      <c r="X24" s="61"/>
    </row>
    <row r="25" spans="2:24">
      <c r="B25" s="47"/>
      <c r="C25" s="48"/>
      <c r="D25" s="49"/>
      <c r="E25" s="50"/>
      <c r="F25" s="50"/>
      <c r="G25" s="50"/>
      <c r="H25" s="50"/>
      <c r="I25" s="50"/>
      <c r="K25" s="50"/>
      <c r="L25" s="50"/>
      <c r="M25" s="49"/>
      <c r="N25" s="50"/>
      <c r="O25" s="51"/>
      <c r="P25" s="50"/>
      <c r="Q25" s="51"/>
      <c r="R25" s="52"/>
      <c r="S25" s="60"/>
      <c r="V25" s="61"/>
      <c r="W25" s="61"/>
      <c r="X25" s="61"/>
    </row>
    <row r="26" spans="2:24">
      <c r="B26" s="47"/>
      <c r="C26" s="48"/>
      <c r="D26" s="49"/>
      <c r="E26" s="50"/>
      <c r="F26" s="50"/>
      <c r="G26" s="50"/>
      <c r="H26" s="50"/>
      <c r="I26" s="50"/>
      <c r="K26" s="50"/>
      <c r="L26" s="50"/>
      <c r="M26" s="49"/>
      <c r="N26" s="50"/>
      <c r="O26" s="51"/>
      <c r="P26" s="50"/>
      <c r="Q26" s="51"/>
      <c r="R26" s="52"/>
      <c r="S26" s="60"/>
      <c r="V26" s="61"/>
      <c r="W26" s="61"/>
      <c r="X26" s="61"/>
    </row>
    <row r="27" spans="2:24">
      <c r="V27" s="61"/>
      <c r="W27" s="61"/>
      <c r="X27" s="61"/>
    </row>
    <row r="28" spans="2:24">
      <c r="V28" s="61"/>
      <c r="W28" s="61"/>
      <c r="X28" s="61"/>
    </row>
    <row r="29" spans="2:24">
      <c r="V29" s="61"/>
      <c r="W29" s="61"/>
      <c r="X29" s="61"/>
    </row>
    <row r="30" spans="2:24">
      <c r="V30" s="61"/>
      <c r="W30" s="61"/>
      <c r="X30" s="61"/>
    </row>
    <row r="31" spans="2:24">
      <c r="V31" s="61"/>
      <c r="W31" s="61"/>
      <c r="X31" s="61"/>
    </row>
    <row r="32" spans="2:24">
      <c r="V32" s="61"/>
      <c r="W32" s="61"/>
      <c r="X32" s="61"/>
    </row>
  </sheetData>
  <sheetProtection selectLockedCells="1"/>
  <autoFilter ref="B11:S26"/>
  <mergeCells count="3">
    <mergeCell ref="F5:F6"/>
    <mergeCell ref="N5:Q6"/>
    <mergeCell ref="C1:N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698"/>
  <sheetViews>
    <sheetView workbookViewId="0">
      <selection activeCell="C36" sqref="C36"/>
    </sheetView>
  </sheetViews>
  <sheetFormatPr baseColWidth="10" defaultRowHeight="15"/>
  <cols>
    <col min="1" max="1" width="24.7109375" style="78" bestFit="1" customWidth="1"/>
    <col min="2" max="2" width="4.85546875" style="78" bestFit="1" customWidth="1"/>
    <col min="3" max="4" width="9.140625" style="78" bestFit="1" customWidth="1"/>
    <col min="5" max="5" width="9.85546875" style="78" bestFit="1" customWidth="1"/>
    <col min="6" max="6" width="5.7109375" style="78" bestFit="1" customWidth="1"/>
    <col min="7" max="7" width="7.28515625" style="78" bestFit="1" customWidth="1"/>
    <col min="8" max="8" width="9" style="78" bestFit="1" customWidth="1"/>
    <col min="9" max="10" width="8" style="78" bestFit="1" customWidth="1"/>
    <col min="11" max="11" width="14.5703125" style="78" bestFit="1" customWidth="1"/>
    <col min="12" max="12" width="10.42578125" style="78" bestFit="1" customWidth="1"/>
    <col min="13" max="13" width="6.85546875" style="78" bestFit="1" customWidth="1"/>
    <col min="14" max="14" width="9" style="78" bestFit="1" customWidth="1"/>
    <col min="15" max="15" width="9.42578125" style="12" customWidth="1"/>
    <col min="16" max="16" width="9" style="12" customWidth="1"/>
    <col min="17" max="16384" width="11.42578125" style="12"/>
  </cols>
  <sheetData>
    <row r="1" spans="1:16" ht="25.5">
      <c r="A1" s="62" t="s">
        <v>24</v>
      </c>
      <c r="B1" s="63" t="s">
        <v>0</v>
      </c>
      <c r="C1" s="64" t="s">
        <v>25</v>
      </c>
      <c r="D1" s="64" t="s">
        <v>26</v>
      </c>
      <c r="E1" s="64" t="s">
        <v>27</v>
      </c>
      <c r="F1" s="64" t="s">
        <v>28</v>
      </c>
      <c r="G1" s="63" t="s">
        <v>160</v>
      </c>
      <c r="H1" s="63" t="s">
        <v>29</v>
      </c>
      <c r="I1" s="65" t="s">
        <v>30</v>
      </c>
      <c r="J1" s="65" t="s">
        <v>31</v>
      </c>
      <c r="K1" s="65" t="s">
        <v>32</v>
      </c>
      <c r="L1" s="65" t="s">
        <v>33</v>
      </c>
      <c r="M1" s="63" t="s">
        <v>34</v>
      </c>
      <c r="N1" s="63" t="s">
        <v>10</v>
      </c>
      <c r="O1" s="65" t="s">
        <v>257</v>
      </c>
      <c r="P1" s="65" t="s">
        <v>258</v>
      </c>
    </row>
    <row r="2" spans="1:16">
      <c r="A2" s="66" t="s">
        <v>267</v>
      </c>
      <c r="B2" s="67">
        <v>1</v>
      </c>
      <c r="C2" s="68">
        <v>10</v>
      </c>
      <c r="D2" s="68">
        <v>51</v>
      </c>
      <c r="E2" s="68">
        <v>36</v>
      </c>
      <c r="F2" s="68"/>
      <c r="G2" s="69">
        <f t="shared" ref="G2:G21" si="0">(C2*D2*E2)/1000000/B2</f>
        <v>1.8360000000000001E-2</v>
      </c>
      <c r="H2" s="69"/>
      <c r="I2" s="70">
        <v>6</v>
      </c>
      <c r="J2" s="70">
        <v>20</v>
      </c>
      <c r="K2" s="70">
        <v>22</v>
      </c>
      <c r="L2" s="70">
        <f t="shared" ref="L2:L65" si="1">C2*J2+15</f>
        <v>215</v>
      </c>
      <c r="M2" s="70"/>
      <c r="N2" s="70" t="s">
        <v>43</v>
      </c>
      <c r="O2" s="12">
        <f>IFERROR(IF(N2="VRAC",D2,IF(ROUNDUP(LEFT(N2,3),0)=0,"",ROUNDUP(LEFT(N2,3),0))),"")</f>
        <v>100</v>
      </c>
      <c r="P2" s="12">
        <f>IFERROR(IF(ROUND(RIGHT(N2,3),0)="VRAC",E2,ROUND(RIGHT(N2,3),0)),"")</f>
        <v>110</v>
      </c>
    </row>
    <row r="3" spans="1:16">
      <c r="A3" s="66" t="s">
        <v>268</v>
      </c>
      <c r="B3" s="67">
        <v>50</v>
      </c>
      <c r="C3" s="68">
        <v>24</v>
      </c>
      <c r="D3" s="68">
        <v>45.5</v>
      </c>
      <c r="E3" s="68">
        <v>38</v>
      </c>
      <c r="F3" s="68">
        <v>4.9000000000000004</v>
      </c>
      <c r="G3" s="69">
        <f t="shared" si="0"/>
        <v>8.2991999999999994E-4</v>
      </c>
      <c r="H3" s="69">
        <f t="shared" ref="H3:H16" si="2">((C3*D3*E3)/1000000*M3)/1.2</f>
        <v>1.4523600000000001</v>
      </c>
      <c r="I3" s="70">
        <v>6</v>
      </c>
      <c r="J3" s="70">
        <v>7</v>
      </c>
      <c r="K3" s="70">
        <v>10</v>
      </c>
      <c r="L3" s="70">
        <f t="shared" si="1"/>
        <v>183</v>
      </c>
      <c r="M3" s="70">
        <v>42</v>
      </c>
      <c r="N3" s="70" t="s">
        <v>17</v>
      </c>
      <c r="O3" s="12">
        <f t="shared" ref="O3:O66" si="3">IFERROR(IF(N3="VRAC",D3,IF(ROUNDUP(LEFT(N3,3),0)=0,"",ROUNDUP(LEFT(N3,3),0))),"")</f>
        <v>100</v>
      </c>
      <c r="P3" s="12">
        <f t="shared" ref="P3:P66" si="4">IFERROR(IF(ROUND(RIGHT(N3,3),0)="VRAC",E3,ROUND(RIGHT(N3,3),0)),"")</f>
        <v>120</v>
      </c>
    </row>
    <row r="4" spans="1:16">
      <c r="A4" s="66" t="s">
        <v>269</v>
      </c>
      <c r="B4" s="67">
        <v>10</v>
      </c>
      <c r="C4" s="68">
        <v>22.5</v>
      </c>
      <c r="D4" s="68">
        <v>38</v>
      </c>
      <c r="E4" s="68">
        <v>33</v>
      </c>
      <c r="F4" s="68">
        <v>8</v>
      </c>
      <c r="G4" s="69">
        <f t="shared" si="0"/>
        <v>2.8215000000000002E-3</v>
      </c>
      <c r="H4" s="69">
        <f t="shared" si="2"/>
        <v>1.4812875000000001</v>
      </c>
      <c r="I4" s="70">
        <v>9</v>
      </c>
      <c r="J4" s="70">
        <v>7</v>
      </c>
      <c r="K4" s="70"/>
      <c r="L4" s="70">
        <f t="shared" si="1"/>
        <v>172.5</v>
      </c>
      <c r="M4" s="70">
        <v>63</v>
      </c>
      <c r="N4" s="70" t="s">
        <v>17</v>
      </c>
      <c r="O4" s="12">
        <f t="shared" si="3"/>
        <v>100</v>
      </c>
      <c r="P4" s="12">
        <f t="shared" si="4"/>
        <v>120</v>
      </c>
    </row>
    <row r="5" spans="1:16">
      <c r="A5" s="66" t="s">
        <v>270</v>
      </c>
      <c r="B5" s="67">
        <v>1</v>
      </c>
      <c r="C5" s="68">
        <v>8</v>
      </c>
      <c r="D5" s="68">
        <v>47.5</v>
      </c>
      <c r="E5" s="68">
        <v>26</v>
      </c>
      <c r="F5" s="68">
        <v>1.95</v>
      </c>
      <c r="G5" s="69">
        <f t="shared" si="0"/>
        <v>9.8799999999999999E-3</v>
      </c>
      <c r="H5" s="69">
        <f t="shared" si="2"/>
        <v>1.3173333333333335</v>
      </c>
      <c r="I5" s="70">
        <v>8</v>
      </c>
      <c r="J5" s="70">
        <v>20</v>
      </c>
      <c r="K5" s="70"/>
      <c r="L5" s="70">
        <f t="shared" si="1"/>
        <v>175</v>
      </c>
      <c r="M5" s="70">
        <v>160</v>
      </c>
      <c r="N5" s="70" t="s">
        <v>17</v>
      </c>
      <c r="O5" s="12">
        <f t="shared" si="3"/>
        <v>100</v>
      </c>
      <c r="P5" s="12">
        <f t="shared" si="4"/>
        <v>120</v>
      </c>
    </row>
    <row r="6" spans="1:16">
      <c r="A6" s="66" t="s">
        <v>271</v>
      </c>
      <c r="B6" s="67">
        <v>1</v>
      </c>
      <c r="C6" s="68">
        <v>8</v>
      </c>
      <c r="D6" s="68">
        <v>47</v>
      </c>
      <c r="E6" s="68">
        <v>26</v>
      </c>
      <c r="F6" s="68">
        <v>2.25</v>
      </c>
      <c r="G6" s="69">
        <f t="shared" si="0"/>
        <v>9.776E-3</v>
      </c>
      <c r="H6" s="69">
        <f t="shared" si="2"/>
        <v>1.3034666666666668</v>
      </c>
      <c r="I6" s="70">
        <v>8</v>
      </c>
      <c r="J6" s="70">
        <v>20</v>
      </c>
      <c r="K6" s="70"/>
      <c r="L6" s="70">
        <f t="shared" si="1"/>
        <v>175</v>
      </c>
      <c r="M6" s="70">
        <v>160</v>
      </c>
      <c r="N6" s="70" t="s">
        <v>17</v>
      </c>
      <c r="O6" s="12">
        <f t="shared" si="3"/>
        <v>100</v>
      </c>
      <c r="P6" s="12">
        <f t="shared" si="4"/>
        <v>120</v>
      </c>
    </row>
    <row r="7" spans="1:16">
      <c r="A7" s="66" t="s">
        <v>272</v>
      </c>
      <c r="B7" s="67">
        <v>5</v>
      </c>
      <c r="C7" s="68">
        <v>22</v>
      </c>
      <c r="D7" s="68">
        <v>48.5</v>
      </c>
      <c r="E7" s="68">
        <v>23.5</v>
      </c>
      <c r="F7" s="68">
        <v>5</v>
      </c>
      <c r="G7" s="69">
        <f t="shared" si="0"/>
        <v>5.0149000000000001E-3</v>
      </c>
      <c r="H7" s="69">
        <f t="shared" si="2"/>
        <v>1.253725</v>
      </c>
      <c r="I7" s="70">
        <v>10</v>
      </c>
      <c r="J7" s="70">
        <v>6</v>
      </c>
      <c r="K7" s="70"/>
      <c r="L7" s="70">
        <f t="shared" si="1"/>
        <v>147</v>
      </c>
      <c r="M7" s="70">
        <v>60</v>
      </c>
      <c r="N7" s="70" t="s">
        <v>17</v>
      </c>
      <c r="O7" s="12">
        <f t="shared" si="3"/>
        <v>100</v>
      </c>
      <c r="P7" s="12">
        <f t="shared" si="4"/>
        <v>120</v>
      </c>
    </row>
    <row r="8" spans="1:16">
      <c r="A8" s="66" t="s">
        <v>273</v>
      </c>
      <c r="B8" s="67">
        <v>10</v>
      </c>
      <c r="C8" s="68">
        <v>23</v>
      </c>
      <c r="D8" s="68">
        <v>38.5</v>
      </c>
      <c r="E8" s="68">
        <v>34</v>
      </c>
      <c r="F8" s="68">
        <v>8</v>
      </c>
      <c r="G8" s="69">
        <f t="shared" si="0"/>
        <v>3.0106999999999998E-3</v>
      </c>
      <c r="H8" s="69">
        <f t="shared" si="2"/>
        <v>1.5806174999999998</v>
      </c>
      <c r="I8" s="70">
        <v>9</v>
      </c>
      <c r="J8" s="70">
        <v>7</v>
      </c>
      <c r="K8" s="70"/>
      <c r="L8" s="70">
        <f t="shared" si="1"/>
        <v>176</v>
      </c>
      <c r="M8" s="70">
        <v>63</v>
      </c>
      <c r="N8" s="70" t="s">
        <v>17</v>
      </c>
      <c r="O8" s="12">
        <f t="shared" si="3"/>
        <v>100</v>
      </c>
      <c r="P8" s="12">
        <f t="shared" si="4"/>
        <v>120</v>
      </c>
    </row>
    <row r="9" spans="1:16">
      <c r="A9" s="66" t="s">
        <v>274</v>
      </c>
      <c r="B9" s="67">
        <v>10</v>
      </c>
      <c r="C9" s="68">
        <v>24</v>
      </c>
      <c r="D9" s="68">
        <v>19</v>
      </c>
      <c r="E9" s="68">
        <v>48</v>
      </c>
      <c r="F9" s="68">
        <v>5</v>
      </c>
      <c r="G9" s="69">
        <f t="shared" si="0"/>
        <v>2.1888000000000003E-3</v>
      </c>
      <c r="H9" s="69">
        <f t="shared" si="2"/>
        <v>4.815360000000001</v>
      </c>
      <c r="I9" s="70">
        <v>10</v>
      </c>
      <c r="J9" s="70">
        <v>7</v>
      </c>
      <c r="K9" s="70">
        <v>15</v>
      </c>
      <c r="L9" s="70">
        <f t="shared" si="1"/>
        <v>183</v>
      </c>
      <c r="M9" s="70">
        <v>264</v>
      </c>
      <c r="N9" s="70" t="s">
        <v>17</v>
      </c>
      <c r="O9" s="12">
        <f t="shared" si="3"/>
        <v>100</v>
      </c>
      <c r="P9" s="12">
        <f t="shared" si="4"/>
        <v>120</v>
      </c>
    </row>
    <row r="10" spans="1:16">
      <c r="A10" s="66" t="s">
        <v>275</v>
      </c>
      <c r="B10" s="67">
        <v>1</v>
      </c>
      <c r="C10" s="68">
        <v>10.5</v>
      </c>
      <c r="D10" s="68">
        <v>50</v>
      </c>
      <c r="E10" s="68">
        <v>40.5</v>
      </c>
      <c r="F10" s="68">
        <v>4</v>
      </c>
      <c r="G10" s="69">
        <f t="shared" si="0"/>
        <v>2.12625E-2</v>
      </c>
      <c r="H10" s="69">
        <f t="shared" si="2"/>
        <v>1.5946875</v>
      </c>
      <c r="I10" s="70">
        <v>6</v>
      </c>
      <c r="J10" s="70">
        <v>15</v>
      </c>
      <c r="K10" s="70"/>
      <c r="L10" s="70">
        <f t="shared" si="1"/>
        <v>172.5</v>
      </c>
      <c r="M10" s="70">
        <v>90</v>
      </c>
      <c r="N10" s="70" t="s">
        <v>17</v>
      </c>
      <c r="O10" s="12">
        <f t="shared" si="3"/>
        <v>100</v>
      </c>
      <c r="P10" s="12">
        <f t="shared" si="4"/>
        <v>120</v>
      </c>
    </row>
    <row r="11" spans="1:16">
      <c r="A11" s="66" t="s">
        <v>276</v>
      </c>
      <c r="B11" s="67">
        <v>1</v>
      </c>
      <c r="C11" s="68">
        <v>11</v>
      </c>
      <c r="D11" s="68">
        <v>50</v>
      </c>
      <c r="E11" s="68">
        <v>40.5</v>
      </c>
      <c r="F11" s="68">
        <v>4.1500000000000004</v>
      </c>
      <c r="G11" s="69">
        <f t="shared" si="0"/>
        <v>2.2275E-2</v>
      </c>
      <c r="H11" s="69">
        <f t="shared" si="2"/>
        <v>1.670625</v>
      </c>
      <c r="I11" s="70">
        <v>6</v>
      </c>
      <c r="J11" s="70">
        <v>15</v>
      </c>
      <c r="K11" s="70"/>
      <c r="L11" s="70">
        <f t="shared" si="1"/>
        <v>180</v>
      </c>
      <c r="M11" s="70">
        <v>90</v>
      </c>
      <c r="N11" s="70" t="s">
        <v>17</v>
      </c>
      <c r="O11" s="12">
        <f t="shared" si="3"/>
        <v>100</v>
      </c>
      <c r="P11" s="12">
        <f t="shared" si="4"/>
        <v>120</v>
      </c>
    </row>
    <row r="12" spans="1:16">
      <c r="A12" s="66" t="s">
        <v>277</v>
      </c>
      <c r="B12" s="67">
        <v>1</v>
      </c>
      <c r="C12" s="68">
        <v>43</v>
      </c>
      <c r="D12" s="68">
        <v>46</v>
      </c>
      <c r="E12" s="68">
        <v>106</v>
      </c>
      <c r="F12" s="68">
        <v>41</v>
      </c>
      <c r="G12" s="69">
        <f t="shared" si="0"/>
        <v>0.20966799999999999</v>
      </c>
      <c r="H12" s="69">
        <f t="shared" si="2"/>
        <v>1.04834</v>
      </c>
      <c r="I12" s="70">
        <v>2</v>
      </c>
      <c r="J12" s="70">
        <v>3</v>
      </c>
      <c r="K12" s="70"/>
      <c r="L12" s="70">
        <f t="shared" si="1"/>
        <v>144</v>
      </c>
      <c r="M12" s="70">
        <v>6</v>
      </c>
      <c r="N12" s="70" t="s">
        <v>17</v>
      </c>
      <c r="O12" s="12">
        <f t="shared" si="3"/>
        <v>100</v>
      </c>
      <c r="P12" s="12">
        <f t="shared" si="4"/>
        <v>120</v>
      </c>
    </row>
    <row r="13" spans="1:16">
      <c r="A13" s="66" t="s">
        <v>278</v>
      </c>
      <c r="B13" s="67">
        <v>1</v>
      </c>
      <c r="C13" s="68">
        <v>42.5</v>
      </c>
      <c r="D13" s="68">
        <v>45</v>
      </c>
      <c r="E13" s="68">
        <v>37</v>
      </c>
      <c r="F13" s="68">
        <v>12</v>
      </c>
      <c r="G13" s="69">
        <f t="shared" si="0"/>
        <v>7.0762500000000006E-2</v>
      </c>
      <c r="H13" s="69">
        <f t="shared" si="2"/>
        <v>1.4152500000000001</v>
      </c>
      <c r="I13" s="70">
        <v>6</v>
      </c>
      <c r="J13" s="70">
        <v>4</v>
      </c>
      <c r="K13" s="70"/>
      <c r="L13" s="70">
        <f t="shared" si="1"/>
        <v>185</v>
      </c>
      <c r="M13" s="70">
        <v>24</v>
      </c>
      <c r="N13" s="70" t="s">
        <v>17</v>
      </c>
      <c r="O13" s="12">
        <f t="shared" si="3"/>
        <v>100</v>
      </c>
      <c r="P13" s="12">
        <f t="shared" si="4"/>
        <v>120</v>
      </c>
    </row>
    <row r="14" spans="1:16">
      <c r="A14" s="66" t="s">
        <v>279</v>
      </c>
      <c r="B14" s="67">
        <v>1</v>
      </c>
      <c r="C14" s="68">
        <v>36.5</v>
      </c>
      <c r="D14" s="68">
        <v>74</v>
      </c>
      <c r="E14" s="68">
        <v>44</v>
      </c>
      <c r="F14" s="68">
        <v>20</v>
      </c>
      <c r="G14" s="69">
        <f t="shared" si="0"/>
        <v>0.11884400000000001</v>
      </c>
      <c r="H14" s="69">
        <f t="shared" si="2"/>
        <v>1.1884400000000002</v>
      </c>
      <c r="I14" s="70">
        <v>3</v>
      </c>
      <c r="J14" s="70">
        <v>4</v>
      </c>
      <c r="K14" s="70"/>
      <c r="L14" s="70">
        <f t="shared" si="1"/>
        <v>161</v>
      </c>
      <c r="M14" s="70">
        <v>12</v>
      </c>
      <c r="N14" s="70" t="s">
        <v>17</v>
      </c>
      <c r="O14" s="12">
        <f t="shared" si="3"/>
        <v>100</v>
      </c>
      <c r="P14" s="12">
        <f t="shared" si="4"/>
        <v>120</v>
      </c>
    </row>
    <row r="15" spans="1:16">
      <c r="A15" s="66" t="s">
        <v>280</v>
      </c>
      <c r="B15" s="67">
        <v>1</v>
      </c>
      <c r="C15" s="68">
        <v>32</v>
      </c>
      <c r="D15" s="68">
        <v>44.5</v>
      </c>
      <c r="E15" s="68">
        <v>98</v>
      </c>
      <c r="F15" s="68">
        <v>27.5</v>
      </c>
      <c r="G15" s="69">
        <f t="shared" si="0"/>
        <v>0.13955200000000001</v>
      </c>
      <c r="H15" s="69">
        <f t="shared" si="2"/>
        <v>1.1629333333333334</v>
      </c>
      <c r="I15" s="70">
        <v>2</v>
      </c>
      <c r="J15" s="70">
        <v>5</v>
      </c>
      <c r="K15" s="70">
        <v>8</v>
      </c>
      <c r="L15" s="70">
        <f t="shared" si="1"/>
        <v>175</v>
      </c>
      <c r="M15" s="70">
        <v>10</v>
      </c>
      <c r="N15" s="70" t="s">
        <v>17</v>
      </c>
      <c r="O15" s="12">
        <f t="shared" si="3"/>
        <v>100</v>
      </c>
      <c r="P15" s="12">
        <f t="shared" si="4"/>
        <v>120</v>
      </c>
    </row>
    <row r="16" spans="1:16">
      <c r="A16" s="66" t="s">
        <v>281</v>
      </c>
      <c r="B16" s="67">
        <v>1</v>
      </c>
      <c r="C16" s="68">
        <v>43</v>
      </c>
      <c r="D16" s="68">
        <v>45</v>
      </c>
      <c r="E16" s="68">
        <v>96</v>
      </c>
      <c r="F16" s="68">
        <v>31.5</v>
      </c>
      <c r="G16" s="69">
        <f t="shared" si="0"/>
        <v>0.18576000000000001</v>
      </c>
      <c r="H16" s="69">
        <f t="shared" si="2"/>
        <v>1.2384000000000002</v>
      </c>
      <c r="I16" s="70">
        <v>2</v>
      </c>
      <c r="J16" s="70">
        <v>4</v>
      </c>
      <c r="K16" s="70"/>
      <c r="L16" s="70">
        <f t="shared" si="1"/>
        <v>187</v>
      </c>
      <c r="M16" s="70">
        <v>8</v>
      </c>
      <c r="N16" s="70" t="s">
        <v>17</v>
      </c>
      <c r="O16" s="12">
        <f t="shared" si="3"/>
        <v>100</v>
      </c>
      <c r="P16" s="12">
        <f t="shared" si="4"/>
        <v>120</v>
      </c>
    </row>
    <row r="17" spans="1:16">
      <c r="A17" s="66" t="s">
        <v>282</v>
      </c>
      <c r="B17" s="67" t="s">
        <v>57</v>
      </c>
      <c r="C17" s="68" t="s">
        <v>35</v>
      </c>
      <c r="D17" s="68" t="s">
        <v>58</v>
      </c>
      <c r="E17" s="68" t="s">
        <v>59</v>
      </c>
      <c r="F17" s="68" t="s">
        <v>60</v>
      </c>
      <c r="G17" s="69">
        <f t="shared" si="0"/>
        <v>3.0374999999999999E-2</v>
      </c>
      <c r="H17" s="69">
        <f>((C17*D17*E17)/1000000*M17)/0.96</f>
        <v>1.740234375</v>
      </c>
      <c r="I17" s="70">
        <v>5</v>
      </c>
      <c r="J17" s="70">
        <v>11</v>
      </c>
      <c r="K17" s="70">
        <v>18</v>
      </c>
      <c r="L17" s="70">
        <f t="shared" si="1"/>
        <v>152.5</v>
      </c>
      <c r="M17" s="70" t="s">
        <v>61</v>
      </c>
      <c r="N17" s="70" t="s">
        <v>55</v>
      </c>
      <c r="O17" s="12">
        <f t="shared" si="3"/>
        <v>100</v>
      </c>
      <c r="P17" s="12">
        <f t="shared" si="4"/>
        <v>123</v>
      </c>
    </row>
    <row r="18" spans="1:16">
      <c r="A18" s="66" t="s">
        <v>283</v>
      </c>
      <c r="B18" s="67">
        <v>1</v>
      </c>
      <c r="C18" s="68">
        <v>16</v>
      </c>
      <c r="D18" s="68">
        <v>33.5</v>
      </c>
      <c r="E18" s="68">
        <v>20.5</v>
      </c>
      <c r="F18" s="68">
        <v>1.08</v>
      </c>
      <c r="G18" s="69">
        <f t="shared" si="0"/>
        <v>1.0988E-2</v>
      </c>
      <c r="H18" s="69">
        <f>((C18*D18*E18)/1000000*M18)/1.2</f>
        <v>1.6481999999999999</v>
      </c>
      <c r="I18" s="70">
        <v>18</v>
      </c>
      <c r="J18" s="70">
        <v>10</v>
      </c>
      <c r="K18" s="70"/>
      <c r="L18" s="70">
        <f t="shared" si="1"/>
        <v>175</v>
      </c>
      <c r="M18" s="70">
        <v>180</v>
      </c>
      <c r="N18" s="70" t="s">
        <v>17</v>
      </c>
      <c r="O18" s="12">
        <f t="shared" si="3"/>
        <v>100</v>
      </c>
      <c r="P18" s="12">
        <f t="shared" si="4"/>
        <v>120</v>
      </c>
    </row>
    <row r="19" spans="1:16">
      <c r="A19" s="66" t="s">
        <v>284</v>
      </c>
      <c r="B19" s="67">
        <v>1</v>
      </c>
      <c r="C19" s="68">
        <v>13.5</v>
      </c>
      <c r="D19" s="68">
        <v>20</v>
      </c>
      <c r="E19" s="68">
        <v>33.5</v>
      </c>
      <c r="F19" s="68">
        <v>1.1000000000000001</v>
      </c>
      <c r="G19" s="69">
        <f t="shared" si="0"/>
        <v>9.0449999999999992E-3</v>
      </c>
      <c r="H19" s="69">
        <f>((C19*D19*E19)/1000000*M19)/1.2</f>
        <v>1.3567499999999999</v>
      </c>
      <c r="I19" s="70">
        <v>18</v>
      </c>
      <c r="J19" s="70">
        <v>10</v>
      </c>
      <c r="K19" s="70"/>
      <c r="L19" s="70">
        <f t="shared" si="1"/>
        <v>150</v>
      </c>
      <c r="M19" s="70">
        <v>180</v>
      </c>
      <c r="N19" s="70" t="s">
        <v>17</v>
      </c>
      <c r="O19" s="12">
        <f t="shared" si="3"/>
        <v>100</v>
      </c>
      <c r="P19" s="12">
        <f t="shared" si="4"/>
        <v>120</v>
      </c>
    </row>
    <row r="20" spans="1:16">
      <c r="A20" s="66" t="s">
        <v>285</v>
      </c>
      <c r="B20" s="67">
        <v>1</v>
      </c>
      <c r="C20" s="68">
        <v>60</v>
      </c>
      <c r="D20" s="68">
        <v>107</v>
      </c>
      <c r="E20" s="68">
        <v>15.5</v>
      </c>
      <c r="F20" s="68">
        <v>13</v>
      </c>
      <c r="G20" s="69">
        <f t="shared" si="0"/>
        <v>9.9510000000000001E-2</v>
      </c>
      <c r="H20" s="69">
        <f>((C20*D20*E20)/1000000*M20)/1.2</f>
        <v>1.3268</v>
      </c>
      <c r="I20" s="70">
        <v>8</v>
      </c>
      <c r="J20" s="70">
        <v>2</v>
      </c>
      <c r="K20" s="70">
        <v>6</v>
      </c>
      <c r="L20" s="70">
        <f t="shared" si="1"/>
        <v>135</v>
      </c>
      <c r="M20" s="70">
        <f>I20*J20</f>
        <v>16</v>
      </c>
      <c r="N20" s="70" t="s">
        <v>193</v>
      </c>
      <c r="O20" s="12">
        <f t="shared" si="3"/>
        <v>106</v>
      </c>
      <c r="P20" s="12">
        <f t="shared" si="4"/>
        <v>123</v>
      </c>
    </row>
    <row r="21" spans="1:16">
      <c r="A21" s="66" t="s">
        <v>286</v>
      </c>
      <c r="B21" s="67">
        <v>1</v>
      </c>
      <c r="C21" s="68">
        <v>61</v>
      </c>
      <c r="D21" s="68">
        <v>16</v>
      </c>
      <c r="E21" s="68">
        <v>106.5</v>
      </c>
      <c r="F21" s="68">
        <v>12</v>
      </c>
      <c r="G21" s="69">
        <f t="shared" si="0"/>
        <v>0.10394399999999999</v>
      </c>
      <c r="H21" s="69">
        <f>((C21*D21*E21)/1000000*M21)/1.2</f>
        <v>1.38592</v>
      </c>
      <c r="I21" s="70">
        <v>8</v>
      </c>
      <c r="J21" s="70">
        <v>2</v>
      </c>
      <c r="K21" s="70"/>
      <c r="L21" s="70">
        <f t="shared" si="1"/>
        <v>137</v>
      </c>
      <c r="M21" s="70">
        <f>I21*J21</f>
        <v>16</v>
      </c>
      <c r="N21" s="70" t="s">
        <v>17</v>
      </c>
      <c r="O21" s="12">
        <f t="shared" si="3"/>
        <v>100</v>
      </c>
      <c r="P21" s="12">
        <f t="shared" si="4"/>
        <v>120</v>
      </c>
    </row>
    <row r="22" spans="1:16">
      <c r="A22" s="66" t="s">
        <v>287</v>
      </c>
      <c r="B22" s="67">
        <v>1</v>
      </c>
      <c r="C22" s="68">
        <v>75</v>
      </c>
      <c r="D22" s="68">
        <v>24.5</v>
      </c>
      <c r="E22" s="68">
        <v>118</v>
      </c>
      <c r="F22" s="68"/>
      <c r="G22" s="69"/>
      <c r="H22" s="69"/>
      <c r="I22" s="70">
        <v>4</v>
      </c>
      <c r="J22" s="70">
        <v>2</v>
      </c>
      <c r="K22" s="70">
        <v>6</v>
      </c>
      <c r="L22" s="70">
        <f t="shared" si="1"/>
        <v>165</v>
      </c>
      <c r="M22" s="70"/>
      <c r="N22" s="70" t="s">
        <v>17</v>
      </c>
      <c r="O22" s="12">
        <f t="shared" si="3"/>
        <v>100</v>
      </c>
      <c r="P22" s="12">
        <f t="shared" si="4"/>
        <v>120</v>
      </c>
    </row>
    <row r="23" spans="1:16">
      <c r="A23" s="66" t="s">
        <v>288</v>
      </c>
      <c r="B23" s="67">
        <v>1</v>
      </c>
      <c r="C23" s="68">
        <v>11.5</v>
      </c>
      <c r="D23" s="68">
        <v>57</v>
      </c>
      <c r="E23" s="68">
        <v>36</v>
      </c>
      <c r="F23" s="68">
        <v>5</v>
      </c>
      <c r="G23" s="69">
        <f t="shared" ref="G23:G86" si="5">(C23*D23*E23)/1000000/B23</f>
        <v>2.3598000000000001E-2</v>
      </c>
      <c r="H23" s="69">
        <f>((C23*D23*E23)/1000000*M23)/1.33</f>
        <v>1.3307142857142857</v>
      </c>
      <c r="I23" s="70">
        <v>5</v>
      </c>
      <c r="J23" s="70">
        <v>15</v>
      </c>
      <c r="K23" s="70">
        <v>19</v>
      </c>
      <c r="L23" s="70">
        <f t="shared" si="1"/>
        <v>187.5</v>
      </c>
      <c r="M23" s="70">
        <f>J23*I23</f>
        <v>75</v>
      </c>
      <c r="N23" s="70" t="s">
        <v>15</v>
      </c>
      <c r="O23" s="12">
        <f t="shared" si="3"/>
        <v>120</v>
      </c>
      <c r="P23" s="12">
        <f t="shared" si="4"/>
        <v>120</v>
      </c>
    </row>
    <row r="24" spans="1:16">
      <c r="A24" s="66" t="s">
        <v>289</v>
      </c>
      <c r="B24" s="67">
        <v>1</v>
      </c>
      <c r="C24" s="68">
        <v>64</v>
      </c>
      <c r="D24" s="68">
        <v>103</v>
      </c>
      <c r="E24" s="68">
        <v>12</v>
      </c>
      <c r="F24" s="68" t="s">
        <v>36</v>
      </c>
      <c r="G24" s="69">
        <f t="shared" si="5"/>
        <v>7.9103999999999994E-2</v>
      </c>
      <c r="H24" s="69">
        <f t="shared" ref="H24:H36" si="6">((C24*D24*E24)/1000000*M24)/1.2</f>
        <v>1.1865599999999998</v>
      </c>
      <c r="I24" s="70">
        <v>9</v>
      </c>
      <c r="J24" s="70">
        <v>2</v>
      </c>
      <c r="K24" s="70">
        <v>4</v>
      </c>
      <c r="L24" s="70">
        <f t="shared" si="1"/>
        <v>143</v>
      </c>
      <c r="M24" s="70">
        <v>18</v>
      </c>
      <c r="N24" s="70" t="s">
        <v>17</v>
      </c>
      <c r="O24" s="12">
        <f t="shared" si="3"/>
        <v>100</v>
      </c>
      <c r="P24" s="12">
        <f t="shared" si="4"/>
        <v>120</v>
      </c>
    </row>
    <row r="25" spans="1:16">
      <c r="A25" s="66" t="s">
        <v>290</v>
      </c>
      <c r="B25" s="67">
        <v>1</v>
      </c>
      <c r="C25" s="68">
        <v>74</v>
      </c>
      <c r="D25" s="68">
        <v>108</v>
      </c>
      <c r="E25" s="68">
        <v>12.5</v>
      </c>
      <c r="F25" s="68">
        <v>17</v>
      </c>
      <c r="G25" s="69">
        <f t="shared" si="5"/>
        <v>9.9900000000000003E-2</v>
      </c>
      <c r="H25" s="69">
        <f t="shared" si="6"/>
        <v>1.665</v>
      </c>
      <c r="I25" s="70">
        <v>9</v>
      </c>
      <c r="J25" s="70">
        <v>2</v>
      </c>
      <c r="K25" s="70">
        <v>4</v>
      </c>
      <c r="L25" s="70">
        <f t="shared" si="1"/>
        <v>163</v>
      </c>
      <c r="M25" s="70">
        <v>20</v>
      </c>
      <c r="N25" s="70" t="s">
        <v>17</v>
      </c>
      <c r="O25" s="12">
        <f t="shared" si="3"/>
        <v>100</v>
      </c>
      <c r="P25" s="12">
        <f t="shared" si="4"/>
        <v>120</v>
      </c>
    </row>
    <row r="26" spans="1:16">
      <c r="A26" s="66" t="s">
        <v>291</v>
      </c>
      <c r="B26" s="67">
        <v>1</v>
      </c>
      <c r="C26" s="68">
        <v>74</v>
      </c>
      <c r="D26" s="68">
        <v>12</v>
      </c>
      <c r="E26" s="68">
        <v>108</v>
      </c>
      <c r="F26" s="68">
        <v>17</v>
      </c>
      <c r="G26" s="69">
        <f t="shared" si="5"/>
        <v>9.5904000000000003E-2</v>
      </c>
      <c r="H26" s="69">
        <f t="shared" si="6"/>
        <v>1.4385600000000001</v>
      </c>
      <c r="I26" s="70">
        <v>9</v>
      </c>
      <c r="J26" s="70">
        <v>2</v>
      </c>
      <c r="K26" s="70"/>
      <c r="L26" s="70">
        <f t="shared" si="1"/>
        <v>163</v>
      </c>
      <c r="M26" s="70">
        <v>18</v>
      </c>
      <c r="N26" s="70" t="s">
        <v>17</v>
      </c>
      <c r="O26" s="12">
        <f t="shared" si="3"/>
        <v>100</v>
      </c>
      <c r="P26" s="12">
        <f t="shared" si="4"/>
        <v>120</v>
      </c>
    </row>
    <row r="27" spans="1:16">
      <c r="A27" s="66" t="s">
        <v>292</v>
      </c>
      <c r="B27" s="67">
        <v>1</v>
      </c>
      <c r="C27" s="68">
        <v>65</v>
      </c>
      <c r="D27" s="68">
        <v>104</v>
      </c>
      <c r="E27" s="68">
        <v>11.5</v>
      </c>
      <c r="F27" s="68">
        <v>12.5</v>
      </c>
      <c r="G27" s="69">
        <f t="shared" si="5"/>
        <v>7.7740000000000004E-2</v>
      </c>
      <c r="H27" s="69">
        <f t="shared" si="6"/>
        <v>1.295666666666667</v>
      </c>
      <c r="I27" s="70">
        <v>10</v>
      </c>
      <c r="J27" s="70">
        <v>2</v>
      </c>
      <c r="K27" s="70"/>
      <c r="L27" s="70">
        <f t="shared" si="1"/>
        <v>145</v>
      </c>
      <c r="M27" s="70">
        <v>20</v>
      </c>
      <c r="N27" s="70" t="s">
        <v>17</v>
      </c>
      <c r="O27" s="12">
        <f t="shared" si="3"/>
        <v>100</v>
      </c>
      <c r="P27" s="12">
        <f t="shared" si="4"/>
        <v>120</v>
      </c>
    </row>
    <row r="28" spans="1:16">
      <c r="A28" s="66" t="s">
        <v>293</v>
      </c>
      <c r="B28" s="67">
        <v>1</v>
      </c>
      <c r="C28" s="68">
        <v>64</v>
      </c>
      <c r="D28" s="68">
        <v>105</v>
      </c>
      <c r="E28" s="68">
        <v>11.5</v>
      </c>
      <c r="F28" s="68">
        <v>15</v>
      </c>
      <c r="G28" s="69">
        <f t="shared" si="5"/>
        <v>7.7280000000000001E-2</v>
      </c>
      <c r="H28" s="69">
        <f t="shared" si="6"/>
        <v>1.288</v>
      </c>
      <c r="I28" s="70">
        <v>10</v>
      </c>
      <c r="J28" s="70">
        <v>2</v>
      </c>
      <c r="K28" s="70"/>
      <c r="L28" s="70">
        <f t="shared" si="1"/>
        <v>143</v>
      </c>
      <c r="M28" s="70">
        <v>20</v>
      </c>
      <c r="N28" s="70" t="s">
        <v>17</v>
      </c>
      <c r="O28" s="12">
        <f t="shared" si="3"/>
        <v>100</v>
      </c>
      <c r="P28" s="12">
        <f t="shared" si="4"/>
        <v>120</v>
      </c>
    </row>
    <row r="29" spans="1:16">
      <c r="A29" s="66" t="s">
        <v>294</v>
      </c>
      <c r="B29" s="67">
        <v>1</v>
      </c>
      <c r="C29" s="68">
        <v>65</v>
      </c>
      <c r="D29" s="68">
        <v>104</v>
      </c>
      <c r="E29" s="68">
        <v>11.5</v>
      </c>
      <c r="F29" s="68">
        <v>13</v>
      </c>
      <c r="G29" s="69">
        <f t="shared" si="5"/>
        <v>7.7740000000000004E-2</v>
      </c>
      <c r="H29" s="69">
        <f t="shared" si="6"/>
        <v>1.295666666666667</v>
      </c>
      <c r="I29" s="70">
        <v>10</v>
      </c>
      <c r="J29" s="70">
        <v>2</v>
      </c>
      <c r="K29" s="70">
        <v>6</v>
      </c>
      <c r="L29" s="70">
        <f t="shared" si="1"/>
        <v>145</v>
      </c>
      <c r="M29" s="70">
        <v>20</v>
      </c>
      <c r="N29" s="70" t="s">
        <v>16</v>
      </c>
      <c r="O29" s="12">
        <f t="shared" si="3"/>
        <v>106</v>
      </c>
      <c r="P29" s="12">
        <f t="shared" si="4"/>
        <v>120</v>
      </c>
    </row>
    <row r="30" spans="1:16">
      <c r="A30" s="66" t="s">
        <v>295</v>
      </c>
      <c r="B30" s="67">
        <v>1</v>
      </c>
      <c r="C30" s="68">
        <v>84</v>
      </c>
      <c r="D30" s="68">
        <v>104</v>
      </c>
      <c r="E30" s="68">
        <v>12</v>
      </c>
      <c r="F30" s="68">
        <v>12</v>
      </c>
      <c r="G30" s="69">
        <f t="shared" si="5"/>
        <v>0.10483199999999999</v>
      </c>
      <c r="H30" s="69">
        <f t="shared" si="6"/>
        <v>1.7471999999999999</v>
      </c>
      <c r="I30" s="70">
        <v>10</v>
      </c>
      <c r="J30" s="70">
        <v>2</v>
      </c>
      <c r="K30" s="70"/>
      <c r="L30" s="70">
        <f t="shared" si="1"/>
        <v>183</v>
      </c>
      <c r="M30" s="70">
        <v>20</v>
      </c>
      <c r="N30" s="70" t="s">
        <v>17</v>
      </c>
      <c r="O30" s="12">
        <f t="shared" si="3"/>
        <v>100</v>
      </c>
      <c r="P30" s="12">
        <f t="shared" si="4"/>
        <v>120</v>
      </c>
    </row>
    <row r="31" spans="1:16">
      <c r="A31" s="66" t="s">
        <v>296</v>
      </c>
      <c r="B31" s="67">
        <v>1</v>
      </c>
      <c r="C31" s="68">
        <v>65</v>
      </c>
      <c r="D31" s="68">
        <v>103</v>
      </c>
      <c r="E31" s="68">
        <v>11</v>
      </c>
      <c r="F31" s="68">
        <v>14</v>
      </c>
      <c r="G31" s="69">
        <f t="shared" si="5"/>
        <v>7.3645000000000002E-2</v>
      </c>
      <c r="H31" s="69">
        <f t="shared" si="6"/>
        <v>1.2274166666666668</v>
      </c>
      <c r="I31" s="70">
        <v>10</v>
      </c>
      <c r="J31" s="70">
        <v>2</v>
      </c>
      <c r="K31" s="70">
        <v>6</v>
      </c>
      <c r="L31" s="70">
        <f t="shared" si="1"/>
        <v>145</v>
      </c>
      <c r="M31" s="70">
        <v>20</v>
      </c>
      <c r="N31" s="70" t="s">
        <v>16</v>
      </c>
      <c r="O31" s="12">
        <f t="shared" si="3"/>
        <v>106</v>
      </c>
      <c r="P31" s="12">
        <f t="shared" si="4"/>
        <v>120</v>
      </c>
    </row>
    <row r="32" spans="1:16">
      <c r="A32" s="66" t="s">
        <v>297</v>
      </c>
      <c r="B32" s="67">
        <v>1</v>
      </c>
      <c r="C32" s="68">
        <v>75</v>
      </c>
      <c r="D32" s="68">
        <v>12</v>
      </c>
      <c r="E32" s="68">
        <v>118</v>
      </c>
      <c r="F32" s="68">
        <v>10</v>
      </c>
      <c r="G32" s="69">
        <f t="shared" si="5"/>
        <v>0.1062</v>
      </c>
      <c r="H32" s="69">
        <f t="shared" si="6"/>
        <v>1.4160000000000001</v>
      </c>
      <c r="I32" s="70">
        <v>8</v>
      </c>
      <c r="J32" s="70">
        <v>2</v>
      </c>
      <c r="K32" s="70"/>
      <c r="L32" s="70">
        <f t="shared" si="1"/>
        <v>165</v>
      </c>
      <c r="M32" s="70">
        <v>16</v>
      </c>
      <c r="N32" s="70" t="s">
        <v>17</v>
      </c>
      <c r="O32" s="12">
        <f t="shared" si="3"/>
        <v>100</v>
      </c>
      <c r="P32" s="12">
        <f t="shared" si="4"/>
        <v>120</v>
      </c>
    </row>
    <row r="33" spans="1:16">
      <c r="A33" s="66" t="s">
        <v>298</v>
      </c>
      <c r="B33" s="67">
        <v>1</v>
      </c>
      <c r="C33" s="68">
        <v>76</v>
      </c>
      <c r="D33" s="68">
        <v>27.5</v>
      </c>
      <c r="E33" s="68">
        <v>118</v>
      </c>
      <c r="F33" s="68">
        <v>27</v>
      </c>
      <c r="G33" s="69">
        <f t="shared" si="5"/>
        <v>0.24662000000000001</v>
      </c>
      <c r="H33" s="69">
        <f t="shared" si="6"/>
        <v>1.2331000000000001</v>
      </c>
      <c r="I33" s="70">
        <v>4</v>
      </c>
      <c r="J33" s="70">
        <v>3</v>
      </c>
      <c r="K33" s="70">
        <v>4</v>
      </c>
      <c r="L33" s="70">
        <f t="shared" si="1"/>
        <v>243</v>
      </c>
      <c r="M33" s="70">
        <v>6</v>
      </c>
      <c r="N33" s="70" t="s">
        <v>194</v>
      </c>
      <c r="O33" s="12">
        <f t="shared" si="3"/>
        <v>116</v>
      </c>
      <c r="P33" s="12">
        <f t="shared" si="4"/>
        <v>122</v>
      </c>
    </row>
    <row r="34" spans="1:16">
      <c r="A34" s="66" t="s">
        <v>299</v>
      </c>
      <c r="B34" s="67">
        <v>1</v>
      </c>
      <c r="C34" s="68">
        <v>76</v>
      </c>
      <c r="D34" s="68">
        <v>12.5</v>
      </c>
      <c r="E34" s="68">
        <v>119</v>
      </c>
      <c r="F34" s="68">
        <v>17</v>
      </c>
      <c r="G34" s="69">
        <f t="shared" si="5"/>
        <v>0.11305</v>
      </c>
      <c r="H34" s="69">
        <f t="shared" si="6"/>
        <v>1.5073333333333334</v>
      </c>
      <c r="I34" s="70">
        <v>8</v>
      </c>
      <c r="J34" s="70">
        <v>2</v>
      </c>
      <c r="K34" s="70"/>
      <c r="L34" s="70">
        <f t="shared" si="1"/>
        <v>167</v>
      </c>
      <c r="M34" s="70">
        <v>16</v>
      </c>
      <c r="N34" s="70" t="s">
        <v>43</v>
      </c>
      <c r="O34" s="12">
        <f t="shared" si="3"/>
        <v>100</v>
      </c>
      <c r="P34" s="12">
        <f t="shared" si="4"/>
        <v>110</v>
      </c>
    </row>
    <row r="35" spans="1:16">
      <c r="A35" s="66" t="s">
        <v>300</v>
      </c>
      <c r="B35" s="67">
        <v>1</v>
      </c>
      <c r="C35" s="68">
        <v>76</v>
      </c>
      <c r="D35" s="68">
        <v>119</v>
      </c>
      <c r="E35" s="68">
        <v>13</v>
      </c>
      <c r="F35" s="68">
        <v>19</v>
      </c>
      <c r="G35" s="69">
        <f t="shared" si="5"/>
        <v>0.117572</v>
      </c>
      <c r="H35" s="69">
        <f t="shared" si="6"/>
        <v>1.3716733333333333</v>
      </c>
      <c r="I35" s="70">
        <v>7</v>
      </c>
      <c r="J35" s="70">
        <v>2</v>
      </c>
      <c r="K35" s="70">
        <v>4</v>
      </c>
      <c r="L35" s="70">
        <f t="shared" si="1"/>
        <v>167</v>
      </c>
      <c r="M35" s="70">
        <v>14</v>
      </c>
      <c r="N35" s="70" t="s">
        <v>17</v>
      </c>
      <c r="O35" s="12">
        <f t="shared" si="3"/>
        <v>100</v>
      </c>
      <c r="P35" s="12">
        <f t="shared" si="4"/>
        <v>120</v>
      </c>
    </row>
    <row r="36" spans="1:16">
      <c r="A36" s="66" t="s">
        <v>301</v>
      </c>
      <c r="B36" s="67">
        <v>1</v>
      </c>
      <c r="C36" s="68">
        <v>75</v>
      </c>
      <c r="D36" s="68">
        <v>12.5</v>
      </c>
      <c r="E36" s="68">
        <v>119</v>
      </c>
      <c r="F36" s="68">
        <v>20</v>
      </c>
      <c r="G36" s="69">
        <f t="shared" si="5"/>
        <v>0.1115625</v>
      </c>
      <c r="H36" s="69">
        <f t="shared" si="6"/>
        <v>1.4875</v>
      </c>
      <c r="I36" s="70">
        <v>8</v>
      </c>
      <c r="J36" s="70">
        <v>2</v>
      </c>
      <c r="K36" s="70"/>
      <c r="L36" s="70">
        <f t="shared" si="1"/>
        <v>165</v>
      </c>
      <c r="M36" s="70">
        <v>16</v>
      </c>
      <c r="N36" s="70" t="s">
        <v>148</v>
      </c>
      <c r="O36" s="12">
        <f t="shared" si="3"/>
        <v>120</v>
      </c>
      <c r="P36" s="12">
        <f t="shared" si="4"/>
        <v>140</v>
      </c>
    </row>
    <row r="37" spans="1:16">
      <c r="A37" s="66" t="s">
        <v>302</v>
      </c>
      <c r="B37" s="67">
        <v>1</v>
      </c>
      <c r="C37" s="68">
        <v>75</v>
      </c>
      <c r="D37" s="68">
        <v>24.5</v>
      </c>
      <c r="E37" s="68">
        <v>118</v>
      </c>
      <c r="F37" s="68"/>
      <c r="G37" s="69">
        <f t="shared" si="5"/>
        <v>0.21682499999999999</v>
      </c>
      <c r="H37" s="69"/>
      <c r="I37" s="70">
        <v>4</v>
      </c>
      <c r="J37" s="70">
        <v>2</v>
      </c>
      <c r="K37" s="70">
        <v>6</v>
      </c>
      <c r="L37" s="70">
        <f t="shared" si="1"/>
        <v>165</v>
      </c>
      <c r="M37" s="70"/>
      <c r="N37" s="70" t="s">
        <v>17</v>
      </c>
      <c r="O37" s="12">
        <f t="shared" si="3"/>
        <v>100</v>
      </c>
      <c r="P37" s="12">
        <f t="shared" si="4"/>
        <v>120</v>
      </c>
    </row>
    <row r="38" spans="1:16">
      <c r="A38" s="66" t="s">
        <v>303</v>
      </c>
      <c r="B38" s="67">
        <v>1</v>
      </c>
      <c r="C38" s="68">
        <v>75.5</v>
      </c>
      <c r="D38" s="68">
        <v>13</v>
      </c>
      <c r="E38" s="68">
        <v>118.5</v>
      </c>
      <c r="F38" s="68">
        <v>25</v>
      </c>
      <c r="G38" s="69">
        <f t="shared" si="5"/>
        <v>0.11630775</v>
      </c>
      <c r="H38" s="69">
        <f t="shared" ref="H38:H51" si="7">((C38*D38*E38)/1000000*M38)/1.2</f>
        <v>2.0353856250000004</v>
      </c>
      <c r="I38" s="70">
        <v>7</v>
      </c>
      <c r="J38" s="70">
        <v>2</v>
      </c>
      <c r="K38" s="70"/>
      <c r="L38" s="70">
        <f t="shared" si="1"/>
        <v>166</v>
      </c>
      <c r="M38" s="70">
        <v>21</v>
      </c>
      <c r="N38" s="70" t="s">
        <v>17</v>
      </c>
      <c r="O38" s="12">
        <f t="shared" si="3"/>
        <v>100</v>
      </c>
      <c r="P38" s="12">
        <f t="shared" si="4"/>
        <v>120</v>
      </c>
    </row>
    <row r="39" spans="1:16">
      <c r="A39" s="66" t="s">
        <v>304</v>
      </c>
      <c r="B39" s="67">
        <v>1</v>
      </c>
      <c r="C39" s="68">
        <v>75</v>
      </c>
      <c r="D39" s="68">
        <v>118</v>
      </c>
      <c r="E39" s="68">
        <v>13</v>
      </c>
      <c r="F39" s="68">
        <v>19</v>
      </c>
      <c r="G39" s="69">
        <f t="shared" si="5"/>
        <v>0.11505</v>
      </c>
      <c r="H39" s="69">
        <f t="shared" si="7"/>
        <v>1.534</v>
      </c>
      <c r="I39" s="70">
        <v>8</v>
      </c>
      <c r="J39" s="70">
        <v>2</v>
      </c>
      <c r="K39" s="70">
        <v>6</v>
      </c>
      <c r="L39" s="70">
        <f t="shared" si="1"/>
        <v>165</v>
      </c>
      <c r="M39" s="70">
        <v>16</v>
      </c>
      <c r="N39" s="70" t="s">
        <v>17</v>
      </c>
      <c r="O39" s="12">
        <f t="shared" si="3"/>
        <v>100</v>
      </c>
      <c r="P39" s="12">
        <f t="shared" si="4"/>
        <v>120</v>
      </c>
    </row>
    <row r="40" spans="1:16">
      <c r="A40" s="66" t="s">
        <v>305</v>
      </c>
      <c r="B40" s="67">
        <v>1</v>
      </c>
      <c r="C40" s="68">
        <v>75.5</v>
      </c>
      <c r="D40" s="68">
        <v>13</v>
      </c>
      <c r="E40" s="68">
        <v>118.5</v>
      </c>
      <c r="F40" s="68">
        <v>20</v>
      </c>
      <c r="G40" s="69">
        <f t="shared" si="5"/>
        <v>0.11630775</v>
      </c>
      <c r="H40" s="69">
        <f t="shared" si="7"/>
        <v>1.74461625</v>
      </c>
      <c r="I40" s="70">
        <v>9</v>
      </c>
      <c r="J40" s="70">
        <v>2</v>
      </c>
      <c r="K40" s="70"/>
      <c r="L40" s="70">
        <f t="shared" si="1"/>
        <v>166</v>
      </c>
      <c r="M40" s="70">
        <v>18</v>
      </c>
      <c r="N40" s="70" t="s">
        <v>17</v>
      </c>
      <c r="O40" s="12">
        <f t="shared" si="3"/>
        <v>100</v>
      </c>
      <c r="P40" s="12">
        <f t="shared" si="4"/>
        <v>120</v>
      </c>
    </row>
    <row r="41" spans="1:16">
      <c r="A41" s="66" t="s">
        <v>306</v>
      </c>
      <c r="B41" s="67">
        <v>1</v>
      </c>
      <c r="C41" s="68">
        <v>76</v>
      </c>
      <c r="D41" s="68">
        <v>13</v>
      </c>
      <c r="E41" s="68">
        <v>119</v>
      </c>
      <c r="F41" s="68">
        <v>17.399999999999999</v>
      </c>
      <c r="G41" s="69">
        <f t="shared" si="5"/>
        <v>0.117572</v>
      </c>
      <c r="H41" s="69">
        <f t="shared" si="7"/>
        <v>1.3716733333333333</v>
      </c>
      <c r="I41" s="70">
        <v>7</v>
      </c>
      <c r="J41" s="70">
        <v>2</v>
      </c>
      <c r="K41" s="70">
        <v>6</v>
      </c>
      <c r="L41" s="70">
        <f t="shared" si="1"/>
        <v>167</v>
      </c>
      <c r="M41" s="70">
        <v>14</v>
      </c>
      <c r="N41" s="70" t="s">
        <v>17</v>
      </c>
      <c r="O41" s="12">
        <f t="shared" si="3"/>
        <v>100</v>
      </c>
      <c r="P41" s="12">
        <f t="shared" si="4"/>
        <v>120</v>
      </c>
    </row>
    <row r="42" spans="1:16">
      <c r="A42" s="66" t="s">
        <v>307</v>
      </c>
      <c r="B42" s="67">
        <v>1</v>
      </c>
      <c r="C42" s="68">
        <v>76</v>
      </c>
      <c r="D42" s="68">
        <v>16</v>
      </c>
      <c r="E42" s="68">
        <v>119</v>
      </c>
      <c r="F42" s="68">
        <v>16</v>
      </c>
      <c r="G42" s="69">
        <f t="shared" si="5"/>
        <v>0.144704</v>
      </c>
      <c r="H42" s="69">
        <f t="shared" si="7"/>
        <v>1.6882133333333336</v>
      </c>
      <c r="I42" s="70">
        <v>7</v>
      </c>
      <c r="J42" s="70">
        <v>2</v>
      </c>
      <c r="K42" s="70">
        <v>6</v>
      </c>
      <c r="L42" s="70">
        <f t="shared" si="1"/>
        <v>167</v>
      </c>
      <c r="M42" s="70">
        <v>14</v>
      </c>
      <c r="N42" s="70" t="s">
        <v>148</v>
      </c>
      <c r="O42" s="12">
        <f t="shared" si="3"/>
        <v>120</v>
      </c>
      <c r="P42" s="12">
        <f t="shared" si="4"/>
        <v>140</v>
      </c>
    </row>
    <row r="43" spans="1:16">
      <c r="A43" s="66" t="s">
        <v>308</v>
      </c>
      <c r="B43" s="67">
        <v>1</v>
      </c>
      <c r="C43" s="68">
        <v>81</v>
      </c>
      <c r="D43" s="68">
        <v>16.5</v>
      </c>
      <c r="E43" s="68">
        <v>132</v>
      </c>
      <c r="F43" s="68">
        <v>22</v>
      </c>
      <c r="G43" s="69">
        <f t="shared" si="5"/>
        <v>0.17641799999999999</v>
      </c>
      <c r="H43" s="69">
        <f t="shared" si="7"/>
        <v>1.7641800000000001</v>
      </c>
      <c r="I43" s="70">
        <v>6</v>
      </c>
      <c r="J43" s="70">
        <v>2</v>
      </c>
      <c r="K43" s="70"/>
      <c r="L43" s="70">
        <f t="shared" si="1"/>
        <v>177</v>
      </c>
      <c r="M43" s="70">
        <v>12</v>
      </c>
      <c r="N43" s="70" t="s">
        <v>17</v>
      </c>
      <c r="O43" s="12">
        <f t="shared" si="3"/>
        <v>100</v>
      </c>
      <c r="P43" s="12">
        <f t="shared" si="4"/>
        <v>120</v>
      </c>
    </row>
    <row r="44" spans="1:16">
      <c r="A44" s="66" t="s">
        <v>309</v>
      </c>
      <c r="B44" s="67">
        <v>1</v>
      </c>
      <c r="C44" s="68">
        <v>81</v>
      </c>
      <c r="D44" s="68">
        <v>17</v>
      </c>
      <c r="E44" s="68">
        <v>132</v>
      </c>
      <c r="F44" s="68">
        <v>11.6</v>
      </c>
      <c r="G44" s="69">
        <f t="shared" si="5"/>
        <v>0.18176400000000001</v>
      </c>
      <c r="H44" s="69">
        <f t="shared" si="7"/>
        <v>1.8176400000000001</v>
      </c>
      <c r="I44" s="70">
        <v>6</v>
      </c>
      <c r="J44" s="70">
        <v>2</v>
      </c>
      <c r="K44" s="70">
        <v>3</v>
      </c>
      <c r="L44" s="70">
        <f t="shared" si="1"/>
        <v>177</v>
      </c>
      <c r="M44" s="70">
        <v>12</v>
      </c>
      <c r="N44" s="70" t="s">
        <v>130</v>
      </c>
      <c r="O44" s="12">
        <f t="shared" si="3"/>
        <v>100</v>
      </c>
      <c r="P44" s="12">
        <f t="shared" si="4"/>
        <v>135</v>
      </c>
    </row>
    <row r="45" spans="1:16">
      <c r="A45" s="66" t="s">
        <v>310</v>
      </c>
      <c r="B45" s="67">
        <v>1</v>
      </c>
      <c r="C45" s="68">
        <v>84</v>
      </c>
      <c r="D45" s="68">
        <v>25</v>
      </c>
      <c r="E45" s="68">
        <v>134.5</v>
      </c>
      <c r="F45" s="68">
        <v>20</v>
      </c>
      <c r="G45" s="69">
        <f t="shared" si="5"/>
        <v>0.28244999999999998</v>
      </c>
      <c r="H45" s="69">
        <f t="shared" si="7"/>
        <v>1.883</v>
      </c>
      <c r="I45" s="70">
        <v>4</v>
      </c>
      <c r="J45" s="70">
        <v>2</v>
      </c>
      <c r="K45" s="70">
        <v>3</v>
      </c>
      <c r="L45" s="70">
        <f t="shared" si="1"/>
        <v>183</v>
      </c>
      <c r="M45" s="70">
        <v>8</v>
      </c>
      <c r="N45" s="70" t="s">
        <v>17</v>
      </c>
      <c r="O45" s="12">
        <f t="shared" si="3"/>
        <v>100</v>
      </c>
      <c r="P45" s="12">
        <f t="shared" si="4"/>
        <v>120</v>
      </c>
    </row>
    <row r="46" spans="1:16">
      <c r="A46" s="66" t="s">
        <v>311</v>
      </c>
      <c r="B46" s="67">
        <v>1</v>
      </c>
      <c r="C46" s="68">
        <v>65</v>
      </c>
      <c r="D46" s="68">
        <v>105</v>
      </c>
      <c r="E46" s="68">
        <v>14.5</v>
      </c>
      <c r="F46" s="68">
        <v>11</v>
      </c>
      <c r="G46" s="69">
        <f t="shared" si="5"/>
        <v>9.8962499999999995E-2</v>
      </c>
      <c r="H46" s="69">
        <f t="shared" si="7"/>
        <v>1.97925</v>
      </c>
      <c r="I46" s="70">
        <v>8</v>
      </c>
      <c r="J46" s="70">
        <v>3</v>
      </c>
      <c r="K46" s="70"/>
      <c r="L46" s="70">
        <f t="shared" si="1"/>
        <v>210</v>
      </c>
      <c r="M46" s="70">
        <v>24</v>
      </c>
      <c r="N46" s="70" t="s">
        <v>17</v>
      </c>
      <c r="O46" s="12">
        <f t="shared" si="3"/>
        <v>100</v>
      </c>
      <c r="P46" s="12">
        <f t="shared" si="4"/>
        <v>120</v>
      </c>
    </row>
    <row r="47" spans="1:16">
      <c r="A47" s="66" t="s">
        <v>312</v>
      </c>
      <c r="B47" s="67">
        <v>1</v>
      </c>
      <c r="C47" s="68">
        <v>65</v>
      </c>
      <c r="D47" s="68">
        <v>102</v>
      </c>
      <c r="E47" s="68">
        <v>13</v>
      </c>
      <c r="F47" s="68">
        <v>11</v>
      </c>
      <c r="G47" s="69">
        <f t="shared" si="5"/>
        <v>8.6190000000000003E-2</v>
      </c>
      <c r="H47" s="69">
        <f t="shared" si="7"/>
        <v>1.2928500000000001</v>
      </c>
      <c r="I47" s="70">
        <v>9</v>
      </c>
      <c r="J47" s="70">
        <v>2</v>
      </c>
      <c r="K47" s="70">
        <v>6</v>
      </c>
      <c r="L47" s="70">
        <f t="shared" si="1"/>
        <v>145</v>
      </c>
      <c r="M47" s="70">
        <v>18</v>
      </c>
      <c r="N47" s="70" t="s">
        <v>56</v>
      </c>
      <c r="O47" s="12">
        <f t="shared" si="3"/>
        <v>106</v>
      </c>
      <c r="P47" s="12">
        <f t="shared" si="4"/>
        <v>122</v>
      </c>
    </row>
    <row r="48" spans="1:16">
      <c r="A48" s="66" t="s">
        <v>313</v>
      </c>
      <c r="B48" s="67">
        <v>1</v>
      </c>
      <c r="C48" s="68">
        <v>72</v>
      </c>
      <c r="D48" s="68">
        <v>108</v>
      </c>
      <c r="E48" s="68">
        <v>16</v>
      </c>
      <c r="F48" s="68">
        <v>14</v>
      </c>
      <c r="G48" s="69">
        <f t="shared" si="5"/>
        <v>0.124416</v>
      </c>
      <c r="H48" s="69">
        <f t="shared" si="7"/>
        <v>1.6588800000000001</v>
      </c>
      <c r="I48" s="70">
        <v>8</v>
      </c>
      <c r="J48" s="70">
        <v>2</v>
      </c>
      <c r="K48" s="70"/>
      <c r="L48" s="70">
        <f t="shared" si="1"/>
        <v>159</v>
      </c>
      <c r="M48" s="70">
        <v>16</v>
      </c>
      <c r="N48" s="70" t="s">
        <v>17</v>
      </c>
      <c r="O48" s="12">
        <f t="shared" si="3"/>
        <v>100</v>
      </c>
      <c r="P48" s="12">
        <f t="shared" si="4"/>
        <v>120</v>
      </c>
    </row>
    <row r="49" spans="1:16">
      <c r="A49" s="66" t="s">
        <v>314</v>
      </c>
      <c r="B49" s="67">
        <v>1</v>
      </c>
      <c r="C49" s="68">
        <v>80</v>
      </c>
      <c r="D49" s="68">
        <v>14.5</v>
      </c>
      <c r="E49" s="68">
        <v>102</v>
      </c>
      <c r="F49" s="68">
        <v>25</v>
      </c>
      <c r="G49" s="69">
        <f t="shared" si="5"/>
        <v>0.11831999999999999</v>
      </c>
      <c r="H49" s="69">
        <f t="shared" si="7"/>
        <v>1.5775999999999999</v>
      </c>
      <c r="I49" s="70">
        <v>8</v>
      </c>
      <c r="J49" s="70">
        <v>2</v>
      </c>
      <c r="K49" s="70">
        <v>6</v>
      </c>
      <c r="L49" s="70">
        <f t="shared" si="1"/>
        <v>175</v>
      </c>
      <c r="M49" s="70">
        <v>16</v>
      </c>
      <c r="N49" s="70" t="s">
        <v>195</v>
      </c>
      <c r="O49" s="12">
        <f t="shared" si="3"/>
        <v>102</v>
      </c>
      <c r="P49" s="12">
        <f t="shared" si="4"/>
        <v>135</v>
      </c>
    </row>
    <row r="50" spans="1:16">
      <c r="A50" s="66" t="s">
        <v>315</v>
      </c>
      <c r="B50" s="67">
        <v>1</v>
      </c>
      <c r="C50" s="68">
        <v>112</v>
      </c>
      <c r="D50" s="68">
        <v>176</v>
      </c>
      <c r="E50" s="68">
        <v>28</v>
      </c>
      <c r="F50" s="68">
        <v>65</v>
      </c>
      <c r="G50" s="69">
        <f t="shared" si="5"/>
        <v>0.55193599999999998</v>
      </c>
      <c r="H50" s="69">
        <f t="shared" si="7"/>
        <v>2.7596799999999999</v>
      </c>
      <c r="I50" s="70">
        <v>3</v>
      </c>
      <c r="J50" s="70">
        <v>2</v>
      </c>
      <c r="K50" s="70"/>
      <c r="L50" s="70">
        <f t="shared" si="1"/>
        <v>239</v>
      </c>
      <c r="M50" s="70">
        <v>6</v>
      </c>
      <c r="N50" s="70" t="s">
        <v>17</v>
      </c>
      <c r="O50" s="12">
        <f t="shared" si="3"/>
        <v>100</v>
      </c>
      <c r="P50" s="12">
        <f t="shared" si="4"/>
        <v>120</v>
      </c>
    </row>
    <row r="51" spans="1:16">
      <c r="A51" s="66" t="s">
        <v>316</v>
      </c>
      <c r="B51" s="67">
        <v>1</v>
      </c>
      <c r="C51" s="68">
        <v>12</v>
      </c>
      <c r="D51" s="68">
        <v>35</v>
      </c>
      <c r="E51" s="68">
        <v>31</v>
      </c>
      <c r="F51" s="68">
        <v>1.34</v>
      </c>
      <c r="G51" s="69">
        <f t="shared" si="5"/>
        <v>1.302E-2</v>
      </c>
      <c r="H51" s="69">
        <f t="shared" si="7"/>
        <v>1.2694500000000002</v>
      </c>
      <c r="I51" s="70">
        <v>9</v>
      </c>
      <c r="J51" s="70">
        <v>13</v>
      </c>
      <c r="K51" s="70"/>
      <c r="L51" s="70">
        <f t="shared" si="1"/>
        <v>171</v>
      </c>
      <c r="M51" s="70">
        <v>117</v>
      </c>
      <c r="N51" s="70" t="s">
        <v>17</v>
      </c>
      <c r="O51" s="12">
        <f t="shared" si="3"/>
        <v>100</v>
      </c>
      <c r="P51" s="12">
        <f t="shared" si="4"/>
        <v>120</v>
      </c>
    </row>
    <row r="52" spans="1:16">
      <c r="A52" s="66" t="s">
        <v>317</v>
      </c>
      <c r="B52" s="67">
        <v>1</v>
      </c>
      <c r="C52" s="68">
        <v>13.5</v>
      </c>
      <c r="D52" s="68">
        <v>33.5</v>
      </c>
      <c r="E52" s="68">
        <v>33</v>
      </c>
      <c r="F52" s="68">
        <v>2.08</v>
      </c>
      <c r="G52" s="69">
        <f t="shared" si="5"/>
        <v>1.492425E-2</v>
      </c>
      <c r="H52" s="69">
        <f>((C52*D52*E52)/1000000*M52)/0.96</f>
        <v>1.6789781250000002</v>
      </c>
      <c r="I52" s="70">
        <v>9</v>
      </c>
      <c r="J52" s="70">
        <v>12</v>
      </c>
      <c r="K52" s="70"/>
      <c r="L52" s="70">
        <f t="shared" si="1"/>
        <v>177</v>
      </c>
      <c r="M52" s="70">
        <v>108</v>
      </c>
      <c r="N52" s="70" t="s">
        <v>17</v>
      </c>
      <c r="O52" s="12">
        <f t="shared" si="3"/>
        <v>100</v>
      </c>
      <c r="P52" s="12">
        <f t="shared" si="4"/>
        <v>120</v>
      </c>
    </row>
    <row r="53" spans="1:16">
      <c r="A53" s="66" t="s">
        <v>318</v>
      </c>
      <c r="B53" s="67">
        <v>1</v>
      </c>
      <c r="C53" s="68">
        <v>12</v>
      </c>
      <c r="D53" s="68">
        <v>33.5</v>
      </c>
      <c r="E53" s="68">
        <v>32.5</v>
      </c>
      <c r="F53" s="68">
        <v>1.8</v>
      </c>
      <c r="G53" s="69">
        <f t="shared" si="5"/>
        <v>1.3065E-2</v>
      </c>
      <c r="H53" s="69">
        <f t="shared" ref="H53:H69" si="8">((C53*D53*E53)/1000000*M53)/1.2</f>
        <v>1.3718250000000001</v>
      </c>
      <c r="I53" s="70">
        <v>9</v>
      </c>
      <c r="J53" s="70">
        <v>14</v>
      </c>
      <c r="K53" s="70"/>
      <c r="L53" s="70">
        <f t="shared" si="1"/>
        <v>183</v>
      </c>
      <c r="M53" s="70">
        <v>126</v>
      </c>
      <c r="N53" s="70" t="s">
        <v>17</v>
      </c>
      <c r="O53" s="12">
        <f t="shared" si="3"/>
        <v>100</v>
      </c>
      <c r="P53" s="12">
        <f t="shared" si="4"/>
        <v>120</v>
      </c>
    </row>
    <row r="54" spans="1:16">
      <c r="A54" s="66" t="s">
        <v>319</v>
      </c>
      <c r="B54" s="67">
        <v>1</v>
      </c>
      <c r="C54" s="68">
        <v>60</v>
      </c>
      <c r="D54" s="68">
        <v>17</v>
      </c>
      <c r="E54" s="68">
        <v>89</v>
      </c>
      <c r="F54" s="68">
        <v>9</v>
      </c>
      <c r="G54" s="69">
        <f t="shared" si="5"/>
        <v>9.078E-2</v>
      </c>
      <c r="H54" s="69">
        <f t="shared" si="8"/>
        <v>0.75649999999999995</v>
      </c>
      <c r="I54" s="70">
        <v>5</v>
      </c>
      <c r="J54" s="70">
        <v>2</v>
      </c>
      <c r="K54" s="70">
        <v>3</v>
      </c>
      <c r="L54" s="70">
        <f t="shared" si="1"/>
        <v>135</v>
      </c>
      <c r="M54" s="70">
        <v>10</v>
      </c>
      <c r="N54" s="70" t="s">
        <v>181</v>
      </c>
      <c r="O54" s="12">
        <f t="shared" si="3"/>
        <v>80</v>
      </c>
      <c r="P54" s="12">
        <f t="shared" si="4"/>
        <v>135</v>
      </c>
    </row>
    <row r="55" spans="1:16">
      <c r="A55" s="66" t="s">
        <v>320</v>
      </c>
      <c r="B55" s="67">
        <v>1</v>
      </c>
      <c r="C55" s="68">
        <v>73</v>
      </c>
      <c r="D55" s="68">
        <v>113</v>
      </c>
      <c r="E55" s="68">
        <v>17.5</v>
      </c>
      <c r="F55" s="68">
        <v>7</v>
      </c>
      <c r="G55" s="69">
        <f t="shared" si="5"/>
        <v>0.1443575</v>
      </c>
      <c r="H55" s="69">
        <f t="shared" si="8"/>
        <v>1.2029791666666667</v>
      </c>
      <c r="I55" s="70">
        <v>5</v>
      </c>
      <c r="J55" s="70">
        <v>2</v>
      </c>
      <c r="K55" s="70"/>
      <c r="L55" s="70">
        <f t="shared" si="1"/>
        <v>161</v>
      </c>
      <c r="M55" s="70">
        <v>10</v>
      </c>
      <c r="N55" s="70" t="s">
        <v>196</v>
      </c>
      <c r="O55" s="12">
        <f t="shared" si="3"/>
        <v>112</v>
      </c>
      <c r="P55" s="12">
        <f t="shared" si="4"/>
        <v>123</v>
      </c>
    </row>
    <row r="56" spans="1:16">
      <c r="A56" s="66" t="s">
        <v>321</v>
      </c>
      <c r="B56" s="67">
        <v>1</v>
      </c>
      <c r="C56" s="68">
        <v>17</v>
      </c>
      <c r="D56" s="68">
        <v>43</v>
      </c>
      <c r="E56" s="68">
        <v>56</v>
      </c>
      <c r="F56" s="68">
        <v>5</v>
      </c>
      <c r="G56" s="69">
        <f t="shared" si="5"/>
        <v>4.0936E-2</v>
      </c>
      <c r="H56" s="69">
        <f t="shared" si="8"/>
        <v>1.2280800000000001</v>
      </c>
      <c r="I56" s="70">
        <v>4</v>
      </c>
      <c r="J56" s="70">
        <v>9</v>
      </c>
      <c r="K56" s="70"/>
      <c r="L56" s="70">
        <f t="shared" si="1"/>
        <v>168</v>
      </c>
      <c r="M56" s="70">
        <v>36</v>
      </c>
      <c r="N56" s="70" t="s">
        <v>17</v>
      </c>
      <c r="O56" s="12">
        <f t="shared" si="3"/>
        <v>100</v>
      </c>
      <c r="P56" s="12">
        <f t="shared" si="4"/>
        <v>120</v>
      </c>
    </row>
    <row r="57" spans="1:16">
      <c r="A57" s="66" t="s">
        <v>322</v>
      </c>
      <c r="B57" s="67">
        <v>1</v>
      </c>
      <c r="C57" s="68">
        <v>34</v>
      </c>
      <c r="D57" s="68">
        <v>61.5</v>
      </c>
      <c r="E57" s="68">
        <v>35.5</v>
      </c>
      <c r="F57" s="68">
        <v>13.4</v>
      </c>
      <c r="G57" s="69">
        <f t="shared" si="5"/>
        <v>7.4230500000000005E-2</v>
      </c>
      <c r="H57" s="69">
        <f t="shared" si="8"/>
        <v>1.5464687500000003</v>
      </c>
      <c r="I57" s="70">
        <v>5</v>
      </c>
      <c r="J57" s="70">
        <v>5</v>
      </c>
      <c r="K57" s="70">
        <v>8</v>
      </c>
      <c r="L57" s="70">
        <f t="shared" si="1"/>
        <v>185</v>
      </c>
      <c r="M57" s="70">
        <v>25</v>
      </c>
      <c r="N57" s="70" t="s">
        <v>17</v>
      </c>
      <c r="O57" s="12">
        <f t="shared" si="3"/>
        <v>100</v>
      </c>
      <c r="P57" s="12">
        <f t="shared" si="4"/>
        <v>120</v>
      </c>
    </row>
    <row r="58" spans="1:16">
      <c r="A58" s="66" t="s">
        <v>323</v>
      </c>
      <c r="B58" s="67">
        <v>1</v>
      </c>
      <c r="C58" s="68">
        <v>32</v>
      </c>
      <c r="D58" s="68">
        <v>59</v>
      </c>
      <c r="E58" s="68">
        <v>32</v>
      </c>
      <c r="F58" s="68">
        <v>10</v>
      </c>
      <c r="G58" s="69">
        <f t="shared" si="5"/>
        <v>6.0415999999999997E-2</v>
      </c>
      <c r="H58" s="69">
        <f t="shared" si="8"/>
        <v>1.5104</v>
      </c>
      <c r="I58" s="70">
        <v>6</v>
      </c>
      <c r="J58" s="70">
        <v>5</v>
      </c>
      <c r="K58" s="70"/>
      <c r="L58" s="70">
        <f t="shared" si="1"/>
        <v>175</v>
      </c>
      <c r="M58" s="70">
        <v>30</v>
      </c>
      <c r="N58" s="70" t="s">
        <v>17</v>
      </c>
      <c r="O58" s="12">
        <f t="shared" si="3"/>
        <v>100</v>
      </c>
      <c r="P58" s="12">
        <f t="shared" si="4"/>
        <v>120</v>
      </c>
    </row>
    <row r="59" spans="1:16">
      <c r="A59" s="66" t="s">
        <v>324</v>
      </c>
      <c r="B59" s="67">
        <v>1</v>
      </c>
      <c r="C59" s="68">
        <v>7.5</v>
      </c>
      <c r="D59" s="68">
        <v>29.5</v>
      </c>
      <c r="E59" s="68">
        <v>27.5</v>
      </c>
      <c r="F59" s="68">
        <v>1.26</v>
      </c>
      <c r="G59" s="69">
        <f t="shared" si="5"/>
        <v>6.0843750000000004E-3</v>
      </c>
      <c r="H59" s="69">
        <f t="shared" si="8"/>
        <v>1.2168750000000002</v>
      </c>
      <c r="I59" s="70">
        <v>12</v>
      </c>
      <c r="J59" s="70">
        <v>20</v>
      </c>
      <c r="K59" s="70">
        <v>32</v>
      </c>
      <c r="L59" s="70">
        <f t="shared" si="1"/>
        <v>165</v>
      </c>
      <c r="M59" s="70">
        <f>J59*I59</f>
        <v>240</v>
      </c>
      <c r="N59" s="70" t="s">
        <v>52</v>
      </c>
      <c r="O59" s="12">
        <f t="shared" si="3"/>
        <v>80</v>
      </c>
      <c r="P59" s="12">
        <f t="shared" si="4"/>
        <v>120</v>
      </c>
    </row>
    <row r="60" spans="1:16">
      <c r="A60" s="66" t="s">
        <v>325</v>
      </c>
      <c r="B60" s="67">
        <v>1</v>
      </c>
      <c r="C60" s="68">
        <v>32</v>
      </c>
      <c r="D60" s="68">
        <v>76</v>
      </c>
      <c r="E60" s="68">
        <v>43</v>
      </c>
      <c r="F60" s="68">
        <v>17</v>
      </c>
      <c r="G60" s="69">
        <f t="shared" si="5"/>
        <v>0.104576</v>
      </c>
      <c r="H60" s="69">
        <f t="shared" si="8"/>
        <v>1.3072000000000001</v>
      </c>
      <c r="I60" s="70">
        <v>3</v>
      </c>
      <c r="J60" s="70">
        <v>5</v>
      </c>
      <c r="K60" s="70">
        <v>10</v>
      </c>
      <c r="L60" s="70">
        <f t="shared" si="1"/>
        <v>175</v>
      </c>
      <c r="M60" s="70">
        <f>J60*I60</f>
        <v>15</v>
      </c>
      <c r="N60" s="70" t="s">
        <v>17</v>
      </c>
      <c r="O60" s="12">
        <f t="shared" si="3"/>
        <v>100</v>
      </c>
      <c r="P60" s="12">
        <f t="shared" si="4"/>
        <v>120</v>
      </c>
    </row>
    <row r="61" spans="1:16">
      <c r="A61" s="66" t="s">
        <v>326</v>
      </c>
      <c r="B61" s="67">
        <v>10</v>
      </c>
      <c r="C61" s="68">
        <v>22</v>
      </c>
      <c r="D61" s="68">
        <v>34.5</v>
      </c>
      <c r="E61" s="68">
        <v>29</v>
      </c>
      <c r="F61" s="68">
        <v>6.8</v>
      </c>
      <c r="G61" s="69">
        <f t="shared" si="5"/>
        <v>2.2011000000000001E-3</v>
      </c>
      <c r="H61" s="69">
        <f t="shared" si="8"/>
        <v>1.1555774999999999</v>
      </c>
      <c r="I61" s="70">
        <v>9</v>
      </c>
      <c r="J61" s="70">
        <v>7</v>
      </c>
      <c r="K61" s="70">
        <v>10</v>
      </c>
      <c r="L61" s="70">
        <f t="shared" si="1"/>
        <v>169</v>
      </c>
      <c r="M61" s="70">
        <v>63</v>
      </c>
      <c r="N61" s="70" t="s">
        <v>49</v>
      </c>
      <c r="O61" s="12">
        <f t="shared" si="3"/>
        <v>110</v>
      </c>
      <c r="P61" s="12">
        <f t="shared" si="4"/>
        <v>120</v>
      </c>
    </row>
    <row r="62" spans="1:16">
      <c r="A62" s="66" t="s">
        <v>327</v>
      </c>
      <c r="B62" s="67">
        <v>1</v>
      </c>
      <c r="C62" s="68">
        <v>33</v>
      </c>
      <c r="D62" s="68">
        <v>56</v>
      </c>
      <c r="E62" s="68">
        <v>46</v>
      </c>
      <c r="F62" s="68">
        <v>15</v>
      </c>
      <c r="G62" s="69">
        <f t="shared" si="5"/>
        <v>8.5008E-2</v>
      </c>
      <c r="H62" s="69">
        <f t="shared" si="8"/>
        <v>1.13344</v>
      </c>
      <c r="I62" s="70">
        <v>4</v>
      </c>
      <c r="J62" s="70">
        <v>4</v>
      </c>
      <c r="K62" s="70">
        <v>8</v>
      </c>
      <c r="L62" s="70">
        <f t="shared" si="1"/>
        <v>147</v>
      </c>
      <c r="M62" s="70">
        <v>16</v>
      </c>
      <c r="N62" s="70" t="s">
        <v>17</v>
      </c>
      <c r="O62" s="12">
        <f t="shared" si="3"/>
        <v>100</v>
      </c>
      <c r="P62" s="12">
        <f t="shared" si="4"/>
        <v>120</v>
      </c>
    </row>
    <row r="63" spans="1:16">
      <c r="A63" s="66" t="s">
        <v>328</v>
      </c>
      <c r="B63" s="67">
        <v>1</v>
      </c>
      <c r="C63" s="68">
        <v>33.5</v>
      </c>
      <c r="D63" s="68">
        <v>45</v>
      </c>
      <c r="E63" s="68">
        <v>56.5</v>
      </c>
      <c r="F63" s="68">
        <v>14</v>
      </c>
      <c r="G63" s="69">
        <f t="shared" si="5"/>
        <v>8.5173750000000006E-2</v>
      </c>
      <c r="H63" s="69">
        <f t="shared" si="8"/>
        <v>1.13565</v>
      </c>
      <c r="I63" s="70">
        <v>4</v>
      </c>
      <c r="J63" s="70">
        <v>4</v>
      </c>
      <c r="K63" s="70">
        <v>8</v>
      </c>
      <c r="L63" s="70">
        <f t="shared" si="1"/>
        <v>149</v>
      </c>
      <c r="M63" s="70">
        <v>16</v>
      </c>
      <c r="N63" s="70" t="s">
        <v>17</v>
      </c>
      <c r="O63" s="12">
        <f t="shared" si="3"/>
        <v>100</v>
      </c>
      <c r="P63" s="12">
        <f t="shared" si="4"/>
        <v>120</v>
      </c>
    </row>
    <row r="64" spans="1:16">
      <c r="A64" s="66" t="s">
        <v>329</v>
      </c>
      <c r="B64" s="67">
        <v>1</v>
      </c>
      <c r="C64" s="68">
        <v>35</v>
      </c>
      <c r="D64" s="68">
        <v>50.5</v>
      </c>
      <c r="E64" s="68">
        <v>60</v>
      </c>
      <c r="F64" s="68">
        <v>16</v>
      </c>
      <c r="G64" s="69">
        <f t="shared" si="5"/>
        <v>0.10605000000000001</v>
      </c>
      <c r="H64" s="69">
        <f t="shared" si="8"/>
        <v>1.7675000000000001</v>
      </c>
      <c r="I64" s="70">
        <v>4</v>
      </c>
      <c r="J64" s="70">
        <v>5</v>
      </c>
      <c r="K64" s="70">
        <v>8</v>
      </c>
      <c r="L64" s="70">
        <f t="shared" si="1"/>
        <v>190</v>
      </c>
      <c r="M64" s="70">
        <v>20</v>
      </c>
      <c r="N64" s="70" t="s">
        <v>17</v>
      </c>
      <c r="O64" s="12">
        <f t="shared" si="3"/>
        <v>100</v>
      </c>
      <c r="P64" s="12">
        <f t="shared" si="4"/>
        <v>120</v>
      </c>
    </row>
    <row r="65" spans="1:16">
      <c r="A65" s="66" t="s">
        <v>330</v>
      </c>
      <c r="B65" s="67">
        <v>1</v>
      </c>
      <c r="C65" s="68">
        <v>35</v>
      </c>
      <c r="D65" s="68">
        <v>60</v>
      </c>
      <c r="E65" s="68">
        <v>50</v>
      </c>
      <c r="F65" s="68">
        <v>17</v>
      </c>
      <c r="G65" s="69">
        <f t="shared" si="5"/>
        <v>0.105</v>
      </c>
      <c r="H65" s="69">
        <f t="shared" si="8"/>
        <v>1.4</v>
      </c>
      <c r="I65" s="70">
        <v>4</v>
      </c>
      <c r="J65" s="70">
        <v>4</v>
      </c>
      <c r="K65" s="70">
        <v>8</v>
      </c>
      <c r="L65" s="70">
        <f t="shared" si="1"/>
        <v>155</v>
      </c>
      <c r="M65" s="70">
        <v>16</v>
      </c>
      <c r="N65" s="70" t="s">
        <v>17</v>
      </c>
      <c r="O65" s="12">
        <f t="shared" si="3"/>
        <v>100</v>
      </c>
      <c r="P65" s="12">
        <f t="shared" si="4"/>
        <v>120</v>
      </c>
    </row>
    <row r="66" spans="1:16">
      <c r="A66" s="66" t="s">
        <v>331</v>
      </c>
      <c r="B66" s="67">
        <v>1</v>
      </c>
      <c r="C66" s="68">
        <v>35</v>
      </c>
      <c r="D66" s="68">
        <v>50.5</v>
      </c>
      <c r="E66" s="68">
        <v>59.5</v>
      </c>
      <c r="F66" s="68">
        <v>16</v>
      </c>
      <c r="G66" s="69">
        <f t="shared" si="5"/>
        <v>0.10516625</v>
      </c>
      <c r="H66" s="69">
        <f t="shared" si="8"/>
        <v>1.7527708333333334</v>
      </c>
      <c r="I66" s="70">
        <v>4</v>
      </c>
      <c r="J66" s="70">
        <v>5</v>
      </c>
      <c r="K66" s="70">
        <v>8</v>
      </c>
      <c r="L66" s="70">
        <f t="shared" ref="L66:L129" si="9">C66*J66+15</f>
        <v>190</v>
      </c>
      <c r="M66" s="70">
        <v>20</v>
      </c>
      <c r="N66" s="70" t="s">
        <v>17</v>
      </c>
      <c r="O66" s="12">
        <f t="shared" si="3"/>
        <v>100</v>
      </c>
      <c r="P66" s="12">
        <f t="shared" si="4"/>
        <v>120</v>
      </c>
    </row>
    <row r="67" spans="1:16">
      <c r="A67" s="66" t="s">
        <v>332</v>
      </c>
      <c r="B67" s="67">
        <v>1</v>
      </c>
      <c r="C67" s="68">
        <v>35</v>
      </c>
      <c r="D67" s="68">
        <v>50.5</v>
      </c>
      <c r="E67" s="68">
        <v>60</v>
      </c>
      <c r="F67" s="68">
        <v>15</v>
      </c>
      <c r="G67" s="69">
        <f t="shared" si="5"/>
        <v>0.10605000000000001</v>
      </c>
      <c r="H67" s="69">
        <f t="shared" si="8"/>
        <v>1.4140000000000001</v>
      </c>
      <c r="I67" s="70">
        <v>4</v>
      </c>
      <c r="J67" s="70">
        <v>4</v>
      </c>
      <c r="K67" s="70"/>
      <c r="L67" s="70">
        <f t="shared" si="9"/>
        <v>155</v>
      </c>
      <c r="M67" s="70">
        <v>16</v>
      </c>
      <c r="N67" s="70" t="s">
        <v>17</v>
      </c>
      <c r="O67" s="12">
        <f t="shared" ref="O67:O130" si="10">IFERROR(IF(N67="VRAC",D67,IF(ROUNDUP(LEFT(N67,3),0)=0,"",ROUNDUP(LEFT(N67,3),0))),"")</f>
        <v>100</v>
      </c>
      <c r="P67" s="12">
        <f t="shared" ref="P67:P130" si="11">IFERROR(IF(ROUND(RIGHT(N67,3),0)="VRAC",E67,ROUND(RIGHT(N67,3),0)),"")</f>
        <v>120</v>
      </c>
    </row>
    <row r="68" spans="1:16">
      <c r="A68" s="66" t="s">
        <v>333</v>
      </c>
      <c r="B68" s="67">
        <v>1</v>
      </c>
      <c r="C68" s="68">
        <v>16</v>
      </c>
      <c r="D68" s="68">
        <v>43.5</v>
      </c>
      <c r="E68" s="68">
        <v>52.5</v>
      </c>
      <c r="F68" s="68">
        <v>5.35</v>
      </c>
      <c r="G68" s="69">
        <f t="shared" si="5"/>
        <v>3.6540000000000003E-2</v>
      </c>
      <c r="H68" s="69">
        <f t="shared" si="8"/>
        <v>0.97440000000000015</v>
      </c>
      <c r="I68" s="70">
        <v>4</v>
      </c>
      <c r="J68" s="70">
        <v>8</v>
      </c>
      <c r="K68" s="70">
        <v>8</v>
      </c>
      <c r="L68" s="70">
        <f t="shared" si="9"/>
        <v>143</v>
      </c>
      <c r="M68" s="70">
        <v>32</v>
      </c>
      <c r="N68" s="70" t="s">
        <v>17</v>
      </c>
      <c r="O68" s="12">
        <f t="shared" si="10"/>
        <v>100</v>
      </c>
      <c r="P68" s="12">
        <f t="shared" si="11"/>
        <v>120</v>
      </c>
    </row>
    <row r="69" spans="1:16">
      <c r="A69" s="66" t="s">
        <v>334</v>
      </c>
      <c r="B69" s="67">
        <v>1</v>
      </c>
      <c r="C69" s="68">
        <v>16</v>
      </c>
      <c r="D69" s="68">
        <v>53</v>
      </c>
      <c r="E69" s="68">
        <v>53</v>
      </c>
      <c r="F69" s="68">
        <v>5</v>
      </c>
      <c r="G69" s="69">
        <f t="shared" si="5"/>
        <v>4.4943999999999998E-2</v>
      </c>
      <c r="H69" s="69">
        <f t="shared" si="8"/>
        <v>1.1985066666666666</v>
      </c>
      <c r="I69" s="70">
        <v>4</v>
      </c>
      <c r="J69" s="70">
        <v>8</v>
      </c>
      <c r="K69" s="70"/>
      <c r="L69" s="70">
        <f t="shared" si="9"/>
        <v>143</v>
      </c>
      <c r="M69" s="70">
        <v>32</v>
      </c>
      <c r="N69" s="70" t="s">
        <v>17</v>
      </c>
      <c r="O69" s="12">
        <f t="shared" si="10"/>
        <v>100</v>
      </c>
      <c r="P69" s="12">
        <f t="shared" si="11"/>
        <v>120</v>
      </c>
    </row>
    <row r="70" spans="1:16">
      <c r="A70" s="66" t="s">
        <v>335</v>
      </c>
      <c r="B70" s="67" t="s">
        <v>57</v>
      </c>
      <c r="C70" s="68" t="s">
        <v>62</v>
      </c>
      <c r="D70" s="68" t="s">
        <v>63</v>
      </c>
      <c r="E70" s="68" t="s">
        <v>64</v>
      </c>
      <c r="F70" s="68" t="s">
        <v>65</v>
      </c>
      <c r="G70" s="69">
        <f t="shared" si="5"/>
        <v>2.3587500000000001E-2</v>
      </c>
      <c r="H70" s="69">
        <f>((C70*D70*E70)/1000000*M70)/0.96</f>
        <v>1.6216406250000002</v>
      </c>
      <c r="I70" s="70">
        <v>6</v>
      </c>
      <c r="J70" s="70">
        <v>11</v>
      </c>
      <c r="K70" s="70">
        <v>15</v>
      </c>
      <c r="L70" s="70">
        <f t="shared" si="9"/>
        <v>180</v>
      </c>
      <c r="M70" s="70" t="s">
        <v>66</v>
      </c>
      <c r="N70" s="70" t="s">
        <v>17</v>
      </c>
      <c r="O70" s="12">
        <f t="shared" si="10"/>
        <v>100</v>
      </c>
      <c r="P70" s="12">
        <f t="shared" si="11"/>
        <v>120</v>
      </c>
    </row>
    <row r="71" spans="1:16">
      <c r="A71" s="66" t="s">
        <v>336</v>
      </c>
      <c r="B71" s="67">
        <v>1</v>
      </c>
      <c r="C71" s="68">
        <v>42</v>
      </c>
      <c r="D71" s="68">
        <v>48</v>
      </c>
      <c r="E71" s="68">
        <v>21</v>
      </c>
      <c r="F71" s="68">
        <v>6</v>
      </c>
      <c r="G71" s="69">
        <f t="shared" si="5"/>
        <v>4.2335999999999999E-2</v>
      </c>
      <c r="H71" s="69">
        <f>((C71*D71*E71)/1000000*M71)/0.96</f>
        <v>1.4112</v>
      </c>
      <c r="I71" s="70">
        <v>4</v>
      </c>
      <c r="J71" s="70">
        <v>8</v>
      </c>
      <c r="K71" s="70">
        <v>11</v>
      </c>
      <c r="L71" s="70">
        <f t="shared" si="9"/>
        <v>351</v>
      </c>
      <c r="M71" s="70">
        <f>I71*J71</f>
        <v>32</v>
      </c>
      <c r="N71" s="70" t="s">
        <v>161</v>
      </c>
      <c r="O71" s="12">
        <f t="shared" si="10"/>
        <v>83</v>
      </c>
      <c r="P71" s="12">
        <f t="shared" si="11"/>
        <v>106</v>
      </c>
    </row>
    <row r="72" spans="1:16">
      <c r="A72" s="66" t="s">
        <v>337</v>
      </c>
      <c r="B72" s="67" t="s">
        <v>57</v>
      </c>
      <c r="C72" s="68" t="s">
        <v>67</v>
      </c>
      <c r="D72" s="68" t="s">
        <v>68</v>
      </c>
      <c r="E72" s="68" t="s">
        <v>69</v>
      </c>
      <c r="F72" s="68" t="s">
        <v>70</v>
      </c>
      <c r="G72" s="69">
        <f t="shared" si="5"/>
        <v>1.8149999999999999E-2</v>
      </c>
      <c r="H72" s="69">
        <f>((C72*D72*E72)/1000000*M72)/0.96</f>
        <v>2.6468750000000001</v>
      </c>
      <c r="I72" s="70">
        <v>7</v>
      </c>
      <c r="J72" s="70">
        <v>20</v>
      </c>
      <c r="K72" s="70"/>
      <c r="L72" s="70">
        <f t="shared" si="9"/>
        <v>235</v>
      </c>
      <c r="M72" s="70" t="s">
        <v>7</v>
      </c>
      <c r="N72" s="70" t="s">
        <v>17</v>
      </c>
      <c r="O72" s="12">
        <f t="shared" si="10"/>
        <v>100</v>
      </c>
      <c r="P72" s="12">
        <f t="shared" si="11"/>
        <v>120</v>
      </c>
    </row>
    <row r="73" spans="1:16">
      <c r="A73" s="66" t="s">
        <v>338</v>
      </c>
      <c r="B73" s="67" t="s">
        <v>57</v>
      </c>
      <c r="C73" s="68" t="s">
        <v>67</v>
      </c>
      <c r="D73" s="68" t="s">
        <v>71</v>
      </c>
      <c r="E73" s="68" t="s">
        <v>72</v>
      </c>
      <c r="F73" s="68" t="s">
        <v>73</v>
      </c>
      <c r="G73" s="69">
        <f t="shared" si="5"/>
        <v>2.0789999999999999E-2</v>
      </c>
      <c r="H73" s="69">
        <f>((C73*D73*E73)/1000000*M73)/0.96</f>
        <v>1.62421875</v>
      </c>
      <c r="I73" s="70">
        <v>5</v>
      </c>
      <c r="J73" s="70">
        <v>15</v>
      </c>
      <c r="K73" s="70">
        <v>20</v>
      </c>
      <c r="L73" s="70">
        <f t="shared" si="9"/>
        <v>180</v>
      </c>
      <c r="M73" s="70" t="s">
        <v>74</v>
      </c>
      <c r="N73" s="70" t="s">
        <v>17</v>
      </c>
      <c r="O73" s="12">
        <f t="shared" si="10"/>
        <v>100</v>
      </c>
      <c r="P73" s="12">
        <f t="shared" si="11"/>
        <v>120</v>
      </c>
    </row>
    <row r="74" spans="1:16">
      <c r="A74" s="66" t="s">
        <v>339</v>
      </c>
      <c r="B74" s="67" t="s">
        <v>57</v>
      </c>
      <c r="C74" s="68" t="s">
        <v>67</v>
      </c>
      <c r="D74" s="68" t="s">
        <v>75</v>
      </c>
      <c r="E74" s="68" t="s">
        <v>76</v>
      </c>
      <c r="F74" s="68" t="s">
        <v>73</v>
      </c>
      <c r="G74" s="69">
        <f t="shared" si="5"/>
        <v>1.9997999999999998E-2</v>
      </c>
      <c r="H74" s="69">
        <f>((C74*D74*E74)/1000000*M74)/0.96</f>
        <v>2.6247375000000002</v>
      </c>
      <c r="I74" s="70">
        <v>6</v>
      </c>
      <c r="J74" s="70">
        <v>21</v>
      </c>
      <c r="K74" s="70">
        <v>22</v>
      </c>
      <c r="L74" s="70">
        <f t="shared" si="9"/>
        <v>246</v>
      </c>
      <c r="M74" s="70" t="s">
        <v>77</v>
      </c>
      <c r="N74" s="70" t="s">
        <v>197</v>
      </c>
      <c r="O74" s="12">
        <f t="shared" si="10"/>
        <v>103</v>
      </c>
      <c r="P74" s="12">
        <f t="shared" si="11"/>
        <v>110</v>
      </c>
    </row>
    <row r="75" spans="1:16">
      <c r="A75" s="66" t="s">
        <v>340</v>
      </c>
      <c r="B75" s="67">
        <v>1</v>
      </c>
      <c r="C75" s="68">
        <v>12</v>
      </c>
      <c r="D75" s="68">
        <v>56</v>
      </c>
      <c r="E75" s="68">
        <v>40</v>
      </c>
      <c r="F75" s="68">
        <v>1.86</v>
      </c>
      <c r="G75" s="69">
        <f t="shared" si="5"/>
        <v>2.6880000000000001E-2</v>
      </c>
      <c r="H75" s="69">
        <f>((C75*D75*E75)/1000000*M75)/1.33</f>
        <v>2.0210526315789474</v>
      </c>
      <c r="I75" s="70">
        <v>5</v>
      </c>
      <c r="J75" s="70">
        <v>20</v>
      </c>
      <c r="K75" s="70"/>
      <c r="L75" s="70">
        <f t="shared" si="9"/>
        <v>255</v>
      </c>
      <c r="M75" s="70">
        <v>100</v>
      </c>
      <c r="N75" s="70" t="s">
        <v>17</v>
      </c>
      <c r="O75" s="12">
        <f t="shared" si="10"/>
        <v>100</v>
      </c>
      <c r="P75" s="12">
        <f t="shared" si="11"/>
        <v>120</v>
      </c>
    </row>
    <row r="76" spans="1:16">
      <c r="A76" s="66" t="s">
        <v>341</v>
      </c>
      <c r="B76" s="67">
        <v>1</v>
      </c>
      <c r="C76" s="68">
        <v>11.5</v>
      </c>
      <c r="D76" s="68">
        <v>38</v>
      </c>
      <c r="E76" s="68">
        <v>58</v>
      </c>
      <c r="F76" s="68">
        <v>4</v>
      </c>
      <c r="G76" s="69">
        <f t="shared" si="5"/>
        <v>2.5346E-2</v>
      </c>
      <c r="H76" s="69">
        <f>((C76*D76*E76)/1000000*M76)/1.33</f>
        <v>1.9057142857142857</v>
      </c>
      <c r="I76" s="70">
        <v>5</v>
      </c>
      <c r="J76" s="70">
        <v>20</v>
      </c>
      <c r="K76" s="70">
        <v>20</v>
      </c>
      <c r="L76" s="70">
        <f t="shared" si="9"/>
        <v>245</v>
      </c>
      <c r="M76" s="70">
        <v>100</v>
      </c>
      <c r="N76" s="70" t="s">
        <v>17</v>
      </c>
      <c r="O76" s="12">
        <f t="shared" si="10"/>
        <v>100</v>
      </c>
      <c r="P76" s="12">
        <f t="shared" si="11"/>
        <v>120</v>
      </c>
    </row>
    <row r="77" spans="1:16">
      <c r="A77" s="66" t="s">
        <v>342</v>
      </c>
      <c r="B77" s="67">
        <v>1</v>
      </c>
      <c r="C77" s="68">
        <v>20</v>
      </c>
      <c r="D77" s="68">
        <v>40</v>
      </c>
      <c r="E77" s="68">
        <v>58</v>
      </c>
      <c r="F77" s="68">
        <v>7</v>
      </c>
      <c r="G77" s="69">
        <f t="shared" si="5"/>
        <v>4.6399999999999997E-2</v>
      </c>
      <c r="H77" s="69">
        <f>((C77*D77*E77)/1000000*M77)/0.96</f>
        <v>2.1750000000000003</v>
      </c>
      <c r="I77" s="70">
        <v>5</v>
      </c>
      <c r="J77" s="70">
        <v>12</v>
      </c>
      <c r="K77" s="70">
        <v>12</v>
      </c>
      <c r="L77" s="70">
        <f t="shared" si="9"/>
        <v>255</v>
      </c>
      <c r="M77" s="70">
        <v>45</v>
      </c>
      <c r="N77" s="70" t="s">
        <v>17</v>
      </c>
      <c r="O77" s="12">
        <f t="shared" si="10"/>
        <v>100</v>
      </c>
      <c r="P77" s="12">
        <f t="shared" si="11"/>
        <v>120</v>
      </c>
    </row>
    <row r="78" spans="1:16">
      <c r="A78" s="66" t="s">
        <v>343</v>
      </c>
      <c r="B78" s="67">
        <v>1</v>
      </c>
      <c r="C78" s="68">
        <v>11.5</v>
      </c>
      <c r="D78" s="68">
        <v>37.5</v>
      </c>
      <c r="E78" s="68">
        <v>57.5</v>
      </c>
      <c r="F78" s="68">
        <v>4</v>
      </c>
      <c r="G78" s="69">
        <f t="shared" si="5"/>
        <v>2.4796874999999999E-2</v>
      </c>
      <c r="H78" s="69">
        <f t="shared" ref="H78:H83" si="12">((C78*D78*E78)/1000000*M78)/1.33</f>
        <v>1.3983200187969924</v>
      </c>
      <c r="I78" s="70">
        <v>5</v>
      </c>
      <c r="J78" s="70">
        <v>15</v>
      </c>
      <c r="K78" s="70"/>
      <c r="L78" s="70">
        <f t="shared" si="9"/>
        <v>187.5</v>
      </c>
      <c r="M78" s="70">
        <v>75</v>
      </c>
      <c r="N78" s="70" t="s">
        <v>17</v>
      </c>
      <c r="O78" s="12">
        <f t="shared" si="10"/>
        <v>100</v>
      </c>
      <c r="P78" s="12">
        <f t="shared" si="11"/>
        <v>120</v>
      </c>
    </row>
    <row r="79" spans="1:16">
      <c r="A79" s="66" t="s">
        <v>344</v>
      </c>
      <c r="B79" s="67">
        <v>1</v>
      </c>
      <c r="C79" s="68">
        <v>11.5</v>
      </c>
      <c r="D79" s="68">
        <v>40</v>
      </c>
      <c r="E79" s="68">
        <v>61.5</v>
      </c>
      <c r="F79" s="68">
        <v>5</v>
      </c>
      <c r="G79" s="69">
        <f t="shared" si="5"/>
        <v>2.8289999999999999E-2</v>
      </c>
      <c r="H79" s="69">
        <f t="shared" si="12"/>
        <v>0.85082706766917282</v>
      </c>
      <c r="I79" s="70">
        <v>4</v>
      </c>
      <c r="J79" s="70">
        <v>10</v>
      </c>
      <c r="K79" s="70">
        <v>11</v>
      </c>
      <c r="L79" s="70">
        <f t="shared" si="9"/>
        <v>130</v>
      </c>
      <c r="M79" s="70">
        <f>J79*I79</f>
        <v>40</v>
      </c>
      <c r="N79" s="70" t="s">
        <v>17</v>
      </c>
      <c r="O79" s="12">
        <f t="shared" si="10"/>
        <v>100</v>
      </c>
      <c r="P79" s="12">
        <f t="shared" si="11"/>
        <v>120</v>
      </c>
    </row>
    <row r="80" spans="1:16">
      <c r="A80" s="66" t="s">
        <v>345</v>
      </c>
      <c r="B80" s="67">
        <v>1</v>
      </c>
      <c r="C80" s="68">
        <v>20</v>
      </c>
      <c r="D80" s="68">
        <v>41.5</v>
      </c>
      <c r="E80" s="68">
        <v>62.5</v>
      </c>
      <c r="F80" s="68">
        <v>6</v>
      </c>
      <c r="G80" s="69">
        <f t="shared" si="5"/>
        <v>5.1874999999999998E-2</v>
      </c>
      <c r="H80" s="69">
        <f t="shared" si="12"/>
        <v>1.2481203007518795</v>
      </c>
      <c r="I80" s="70">
        <v>4</v>
      </c>
      <c r="J80" s="70">
        <v>8</v>
      </c>
      <c r="K80" s="70">
        <v>11</v>
      </c>
      <c r="L80" s="70">
        <f t="shared" si="9"/>
        <v>175</v>
      </c>
      <c r="M80" s="70">
        <f>J80*I80</f>
        <v>32</v>
      </c>
      <c r="N80" s="70" t="s">
        <v>17</v>
      </c>
      <c r="O80" s="12">
        <f t="shared" si="10"/>
        <v>100</v>
      </c>
      <c r="P80" s="12">
        <f t="shared" si="11"/>
        <v>120</v>
      </c>
    </row>
    <row r="81" spans="1:16">
      <c r="A81" s="66" t="s">
        <v>346</v>
      </c>
      <c r="B81" s="67">
        <v>1</v>
      </c>
      <c r="C81" s="68">
        <v>12</v>
      </c>
      <c r="D81" s="68">
        <v>39.5</v>
      </c>
      <c r="E81" s="68">
        <v>61</v>
      </c>
      <c r="F81" s="68">
        <v>4</v>
      </c>
      <c r="G81" s="69">
        <f t="shared" si="5"/>
        <v>2.8913999999999999E-2</v>
      </c>
      <c r="H81" s="69">
        <f t="shared" si="12"/>
        <v>1.630488721804511</v>
      </c>
      <c r="I81" s="70">
        <v>5</v>
      </c>
      <c r="J81" s="70">
        <v>15</v>
      </c>
      <c r="K81" s="70"/>
      <c r="L81" s="70">
        <f t="shared" si="9"/>
        <v>195</v>
      </c>
      <c r="M81" s="70">
        <f>J81*I81</f>
        <v>75</v>
      </c>
      <c r="N81" s="70" t="s">
        <v>17</v>
      </c>
      <c r="O81" s="12">
        <f t="shared" si="10"/>
        <v>100</v>
      </c>
      <c r="P81" s="12">
        <f t="shared" si="11"/>
        <v>120</v>
      </c>
    </row>
    <row r="82" spans="1:16">
      <c r="A82" s="66" t="s">
        <v>347</v>
      </c>
      <c r="B82" s="67">
        <v>1</v>
      </c>
      <c r="C82" s="68">
        <v>18.5</v>
      </c>
      <c r="D82" s="68">
        <v>44</v>
      </c>
      <c r="E82" s="68">
        <v>62.5</v>
      </c>
      <c r="F82" s="68">
        <v>7</v>
      </c>
      <c r="G82" s="69">
        <f t="shared" si="5"/>
        <v>5.0874999999999997E-2</v>
      </c>
      <c r="H82" s="69">
        <f t="shared" si="12"/>
        <v>1.0328007518796991</v>
      </c>
      <c r="I82" s="70">
        <v>4</v>
      </c>
      <c r="J82" s="70">
        <v>12</v>
      </c>
      <c r="K82" s="70">
        <v>12</v>
      </c>
      <c r="L82" s="70">
        <f t="shared" si="9"/>
        <v>237</v>
      </c>
      <c r="M82" s="70">
        <v>27</v>
      </c>
      <c r="N82" s="70" t="s">
        <v>134</v>
      </c>
      <c r="O82" s="12">
        <f t="shared" si="10"/>
        <v>110</v>
      </c>
      <c r="P82" s="12">
        <f t="shared" si="11"/>
        <v>110</v>
      </c>
    </row>
    <row r="83" spans="1:16">
      <c r="A83" s="66" t="s">
        <v>348</v>
      </c>
      <c r="B83" s="67">
        <v>1</v>
      </c>
      <c r="C83" s="68">
        <v>12</v>
      </c>
      <c r="D83" s="68">
        <v>40</v>
      </c>
      <c r="E83" s="68">
        <v>62</v>
      </c>
      <c r="F83" s="68">
        <v>4</v>
      </c>
      <c r="G83" s="69">
        <f t="shared" si="5"/>
        <v>2.9760000000000002E-2</v>
      </c>
      <c r="H83" s="69">
        <f t="shared" si="12"/>
        <v>0.93978947368421062</v>
      </c>
      <c r="I83" s="70">
        <v>3</v>
      </c>
      <c r="J83" s="70">
        <v>14</v>
      </c>
      <c r="K83" s="70"/>
      <c r="L83" s="70">
        <f t="shared" si="9"/>
        <v>183</v>
      </c>
      <c r="M83" s="70">
        <v>42</v>
      </c>
      <c r="N83" s="70" t="s">
        <v>17</v>
      </c>
      <c r="O83" s="12">
        <f t="shared" si="10"/>
        <v>100</v>
      </c>
      <c r="P83" s="12">
        <f t="shared" si="11"/>
        <v>120</v>
      </c>
    </row>
    <row r="84" spans="1:16">
      <c r="A84" s="66" t="s">
        <v>349</v>
      </c>
      <c r="B84" s="67">
        <v>1</v>
      </c>
      <c r="C84" s="68">
        <v>46</v>
      </c>
      <c r="D84" s="68">
        <v>13</v>
      </c>
      <c r="E84" s="68">
        <v>70.5</v>
      </c>
      <c r="F84" s="68">
        <v>6</v>
      </c>
      <c r="G84" s="69">
        <f t="shared" si="5"/>
        <v>4.2159000000000002E-2</v>
      </c>
      <c r="H84" s="69">
        <f t="shared" ref="H84:H91" si="13">((C84*D84*E84)/1000000*M84)/0.96</f>
        <v>1.5809625</v>
      </c>
      <c r="I84" s="70">
        <v>12</v>
      </c>
      <c r="J84" s="70">
        <v>3</v>
      </c>
      <c r="K84" s="70">
        <v>5</v>
      </c>
      <c r="L84" s="70">
        <f t="shared" si="9"/>
        <v>153</v>
      </c>
      <c r="M84" s="70">
        <v>36</v>
      </c>
      <c r="N84" s="70" t="s">
        <v>17</v>
      </c>
      <c r="O84" s="12">
        <f t="shared" si="10"/>
        <v>100</v>
      </c>
      <c r="P84" s="12">
        <f t="shared" si="11"/>
        <v>120</v>
      </c>
    </row>
    <row r="85" spans="1:16">
      <c r="A85" s="66" t="s">
        <v>350</v>
      </c>
      <c r="B85" s="67">
        <v>1</v>
      </c>
      <c r="C85" s="68">
        <v>43.5</v>
      </c>
      <c r="D85" s="68">
        <v>15</v>
      </c>
      <c r="E85" s="68">
        <v>68</v>
      </c>
      <c r="F85" s="68">
        <v>6</v>
      </c>
      <c r="G85" s="69">
        <f t="shared" si="5"/>
        <v>4.437E-2</v>
      </c>
      <c r="H85" s="69">
        <f t="shared" si="13"/>
        <v>1.8487499999999999</v>
      </c>
      <c r="I85" s="70">
        <v>10</v>
      </c>
      <c r="J85" s="70">
        <v>4</v>
      </c>
      <c r="K85" s="70"/>
      <c r="L85" s="70">
        <f t="shared" si="9"/>
        <v>189</v>
      </c>
      <c r="M85" s="70">
        <v>40</v>
      </c>
      <c r="N85" s="70" t="s">
        <v>17</v>
      </c>
      <c r="O85" s="12">
        <f t="shared" si="10"/>
        <v>100</v>
      </c>
      <c r="P85" s="12">
        <f t="shared" si="11"/>
        <v>120</v>
      </c>
    </row>
    <row r="86" spans="1:16">
      <c r="A86" s="66" t="s">
        <v>351</v>
      </c>
      <c r="B86" s="67">
        <v>1</v>
      </c>
      <c r="C86" s="68">
        <v>43</v>
      </c>
      <c r="D86" s="68">
        <v>68</v>
      </c>
      <c r="E86" s="68">
        <v>15</v>
      </c>
      <c r="F86" s="68">
        <v>5</v>
      </c>
      <c r="G86" s="69">
        <f t="shared" si="5"/>
        <v>4.3860000000000003E-2</v>
      </c>
      <c r="H86" s="69">
        <f t="shared" si="13"/>
        <v>1.8275000000000003</v>
      </c>
      <c r="I86" s="70">
        <v>10</v>
      </c>
      <c r="J86" s="70">
        <v>4</v>
      </c>
      <c r="K86" s="70">
        <v>5</v>
      </c>
      <c r="L86" s="70">
        <f t="shared" si="9"/>
        <v>187</v>
      </c>
      <c r="M86" s="70">
        <v>40</v>
      </c>
      <c r="N86" s="70" t="s">
        <v>17</v>
      </c>
      <c r="O86" s="12">
        <f t="shared" si="10"/>
        <v>100</v>
      </c>
      <c r="P86" s="12">
        <f t="shared" si="11"/>
        <v>120</v>
      </c>
    </row>
    <row r="87" spans="1:16">
      <c r="A87" s="66" t="s">
        <v>352</v>
      </c>
      <c r="B87" s="67">
        <v>1</v>
      </c>
      <c r="C87" s="68">
        <v>44</v>
      </c>
      <c r="D87" s="68">
        <v>82.5</v>
      </c>
      <c r="E87" s="68">
        <v>17</v>
      </c>
      <c r="F87" s="68">
        <v>7</v>
      </c>
      <c r="G87" s="69">
        <f t="shared" ref="G87:G114" si="14">(C87*D87*E87)/1000000/B87</f>
        <v>6.1710000000000001E-2</v>
      </c>
      <c r="H87" s="69">
        <f t="shared" si="13"/>
        <v>1.3499062500000001</v>
      </c>
      <c r="I87" s="70">
        <v>7</v>
      </c>
      <c r="J87" s="70">
        <v>3</v>
      </c>
      <c r="K87" s="70"/>
      <c r="L87" s="70">
        <f t="shared" si="9"/>
        <v>147</v>
      </c>
      <c r="M87" s="70">
        <v>21</v>
      </c>
      <c r="N87" s="70" t="s">
        <v>17</v>
      </c>
      <c r="O87" s="12">
        <f t="shared" si="10"/>
        <v>100</v>
      </c>
      <c r="P87" s="12">
        <f t="shared" si="11"/>
        <v>120</v>
      </c>
    </row>
    <row r="88" spans="1:16">
      <c r="A88" s="66" t="s">
        <v>353</v>
      </c>
      <c r="B88" s="67">
        <v>1</v>
      </c>
      <c r="C88" s="68">
        <v>46</v>
      </c>
      <c r="D88" s="68">
        <v>13</v>
      </c>
      <c r="E88" s="68">
        <v>70.5</v>
      </c>
      <c r="F88" s="68">
        <v>5</v>
      </c>
      <c r="G88" s="69">
        <f t="shared" si="14"/>
        <v>4.2159000000000002E-2</v>
      </c>
      <c r="H88" s="69">
        <f t="shared" si="13"/>
        <v>1.5809625</v>
      </c>
      <c r="I88" s="70">
        <v>12</v>
      </c>
      <c r="J88" s="70">
        <v>3</v>
      </c>
      <c r="K88" s="70"/>
      <c r="L88" s="70">
        <f t="shared" si="9"/>
        <v>153</v>
      </c>
      <c r="M88" s="70">
        <v>36</v>
      </c>
      <c r="N88" s="70" t="s">
        <v>17</v>
      </c>
      <c r="O88" s="12">
        <f t="shared" si="10"/>
        <v>100</v>
      </c>
      <c r="P88" s="12">
        <f t="shared" si="11"/>
        <v>120</v>
      </c>
    </row>
    <row r="89" spans="1:16">
      <c r="A89" s="66" t="s">
        <v>354</v>
      </c>
      <c r="B89" s="67">
        <v>1</v>
      </c>
      <c r="C89" s="68">
        <v>37</v>
      </c>
      <c r="D89" s="68">
        <v>86</v>
      </c>
      <c r="E89" s="68">
        <v>18</v>
      </c>
      <c r="F89" s="68">
        <v>10</v>
      </c>
      <c r="G89" s="69">
        <f t="shared" si="14"/>
        <v>5.7276000000000001E-2</v>
      </c>
      <c r="H89" s="69">
        <f t="shared" si="13"/>
        <v>1.6705500000000002</v>
      </c>
      <c r="I89" s="70">
        <v>7</v>
      </c>
      <c r="J89" s="70">
        <v>4</v>
      </c>
      <c r="K89" s="70"/>
      <c r="L89" s="70">
        <f t="shared" si="9"/>
        <v>163</v>
      </c>
      <c r="M89" s="70">
        <v>28</v>
      </c>
      <c r="N89" s="70" t="s">
        <v>17</v>
      </c>
      <c r="O89" s="12">
        <f t="shared" si="10"/>
        <v>100</v>
      </c>
      <c r="P89" s="12">
        <f t="shared" si="11"/>
        <v>120</v>
      </c>
    </row>
    <row r="90" spans="1:16">
      <c r="A90" s="66" t="s">
        <v>355</v>
      </c>
      <c r="B90" s="67">
        <v>1</v>
      </c>
      <c r="C90" s="68">
        <v>43</v>
      </c>
      <c r="D90" s="68">
        <v>15</v>
      </c>
      <c r="E90" s="68">
        <v>78</v>
      </c>
      <c r="F90" s="68">
        <v>8</v>
      </c>
      <c r="G90" s="69">
        <f t="shared" si="14"/>
        <v>5.0310000000000001E-2</v>
      </c>
      <c r="H90" s="69">
        <f t="shared" si="13"/>
        <v>2.0962499999999999</v>
      </c>
      <c r="I90" s="70">
        <v>8</v>
      </c>
      <c r="J90" s="70">
        <v>7</v>
      </c>
      <c r="K90" s="70">
        <v>10</v>
      </c>
      <c r="L90" s="70">
        <f t="shared" si="9"/>
        <v>316</v>
      </c>
      <c r="M90" s="70">
        <v>40</v>
      </c>
      <c r="N90" s="70" t="s">
        <v>45</v>
      </c>
      <c r="O90" s="12">
        <f t="shared" si="10"/>
        <v>90</v>
      </c>
      <c r="P90" s="12">
        <f t="shared" si="11"/>
        <v>115</v>
      </c>
    </row>
    <row r="91" spans="1:16">
      <c r="A91" s="66" t="s">
        <v>356</v>
      </c>
      <c r="B91" s="67">
        <v>1</v>
      </c>
      <c r="C91" s="68">
        <v>51</v>
      </c>
      <c r="D91" s="68">
        <v>96.5</v>
      </c>
      <c r="E91" s="68">
        <v>15</v>
      </c>
      <c r="F91" s="68">
        <v>12</v>
      </c>
      <c r="G91" s="69">
        <f t="shared" si="14"/>
        <v>7.3822499999999999E-2</v>
      </c>
      <c r="H91" s="69">
        <f t="shared" si="13"/>
        <v>1.8455625</v>
      </c>
      <c r="I91" s="70">
        <v>8</v>
      </c>
      <c r="J91" s="70">
        <v>3</v>
      </c>
      <c r="K91" s="70"/>
      <c r="L91" s="70">
        <f t="shared" si="9"/>
        <v>168</v>
      </c>
      <c r="M91" s="70">
        <f t="shared" ref="M91:M99" si="15">I91*J91</f>
        <v>24</v>
      </c>
      <c r="N91" s="70" t="s">
        <v>17</v>
      </c>
      <c r="O91" s="12">
        <f t="shared" si="10"/>
        <v>100</v>
      </c>
      <c r="P91" s="12">
        <f t="shared" si="11"/>
        <v>120</v>
      </c>
    </row>
    <row r="92" spans="1:16">
      <c r="A92" s="66" t="s">
        <v>357</v>
      </c>
      <c r="B92" s="67">
        <v>1</v>
      </c>
      <c r="C92" s="68">
        <v>50</v>
      </c>
      <c r="D92" s="68">
        <v>90</v>
      </c>
      <c r="E92" s="68">
        <v>17.5</v>
      </c>
      <c r="F92" s="68">
        <v>12</v>
      </c>
      <c r="G92" s="69">
        <f t="shared" si="14"/>
        <v>7.8750000000000001E-2</v>
      </c>
      <c r="H92" s="69">
        <f>((C92*D92*E92)/1000000*M92)/1.2</f>
        <v>1.1812500000000001</v>
      </c>
      <c r="I92" s="70">
        <v>6</v>
      </c>
      <c r="J92" s="70">
        <v>3</v>
      </c>
      <c r="K92" s="70">
        <v>8</v>
      </c>
      <c r="L92" s="70">
        <f t="shared" si="9"/>
        <v>165</v>
      </c>
      <c r="M92" s="70">
        <f t="shared" si="15"/>
        <v>18</v>
      </c>
      <c r="N92" s="70" t="s">
        <v>17</v>
      </c>
      <c r="O92" s="12">
        <f t="shared" si="10"/>
        <v>100</v>
      </c>
      <c r="P92" s="12">
        <f t="shared" si="11"/>
        <v>120</v>
      </c>
    </row>
    <row r="93" spans="1:16">
      <c r="A93" s="66" t="s">
        <v>358</v>
      </c>
      <c r="B93" s="67">
        <v>1</v>
      </c>
      <c r="C93" s="68">
        <v>51</v>
      </c>
      <c r="D93" s="68">
        <v>90</v>
      </c>
      <c r="E93" s="68">
        <v>17</v>
      </c>
      <c r="F93" s="68">
        <v>12</v>
      </c>
      <c r="G93" s="69">
        <f t="shared" si="14"/>
        <v>7.8030000000000002E-2</v>
      </c>
      <c r="H93" s="69">
        <f>((C93*D93*E93)/1000000*M93)/1.2</f>
        <v>1.1704500000000002</v>
      </c>
      <c r="I93" s="70">
        <v>6</v>
      </c>
      <c r="J93" s="70">
        <v>3</v>
      </c>
      <c r="K93" s="70">
        <v>8</v>
      </c>
      <c r="L93" s="70">
        <f t="shared" si="9"/>
        <v>168</v>
      </c>
      <c r="M93" s="70">
        <f t="shared" si="15"/>
        <v>18</v>
      </c>
      <c r="N93" s="70" t="s">
        <v>17</v>
      </c>
      <c r="O93" s="12">
        <f t="shared" si="10"/>
        <v>100</v>
      </c>
      <c r="P93" s="12">
        <f t="shared" si="11"/>
        <v>120</v>
      </c>
    </row>
    <row r="94" spans="1:16">
      <c r="A94" s="66" t="s">
        <v>359</v>
      </c>
      <c r="B94" s="67">
        <v>1</v>
      </c>
      <c r="C94" s="68">
        <v>52</v>
      </c>
      <c r="D94" s="68">
        <v>13.5</v>
      </c>
      <c r="E94" s="68">
        <v>91</v>
      </c>
      <c r="F94" s="68">
        <v>10</v>
      </c>
      <c r="G94" s="69">
        <f t="shared" si="14"/>
        <v>6.3881999999999994E-2</v>
      </c>
      <c r="H94" s="69">
        <f>((C94*D94*E94)/1000000*M94)/1.2</f>
        <v>1.2776399999999999</v>
      </c>
      <c r="I94" s="70">
        <v>8</v>
      </c>
      <c r="J94" s="70">
        <v>3</v>
      </c>
      <c r="K94" s="70"/>
      <c r="L94" s="70">
        <f t="shared" si="9"/>
        <v>171</v>
      </c>
      <c r="M94" s="70">
        <f t="shared" si="15"/>
        <v>24</v>
      </c>
      <c r="N94" s="70" t="s">
        <v>17</v>
      </c>
      <c r="O94" s="12">
        <f t="shared" si="10"/>
        <v>100</v>
      </c>
      <c r="P94" s="12">
        <f t="shared" si="11"/>
        <v>120</v>
      </c>
    </row>
    <row r="95" spans="1:16">
      <c r="A95" s="66" t="s">
        <v>360</v>
      </c>
      <c r="B95" s="67">
        <v>1</v>
      </c>
      <c r="C95" s="68">
        <v>51</v>
      </c>
      <c r="D95" s="68">
        <v>90.5</v>
      </c>
      <c r="E95" s="68">
        <v>17.5</v>
      </c>
      <c r="F95" s="68">
        <v>10.8</v>
      </c>
      <c r="G95" s="69">
        <f t="shared" si="14"/>
        <v>8.0771250000000003E-2</v>
      </c>
      <c r="H95" s="69">
        <f>((C95*D95*E95)/1000000*M95)/1.2</f>
        <v>1.2115687500000001</v>
      </c>
      <c r="I95" s="70">
        <v>6</v>
      </c>
      <c r="J95" s="70">
        <v>3</v>
      </c>
      <c r="K95" s="70">
        <v>8</v>
      </c>
      <c r="L95" s="70">
        <f t="shared" si="9"/>
        <v>168</v>
      </c>
      <c r="M95" s="70">
        <f t="shared" si="15"/>
        <v>18</v>
      </c>
      <c r="N95" s="70" t="s">
        <v>17</v>
      </c>
      <c r="O95" s="12">
        <f t="shared" si="10"/>
        <v>100</v>
      </c>
      <c r="P95" s="12">
        <f t="shared" si="11"/>
        <v>120</v>
      </c>
    </row>
    <row r="96" spans="1:16">
      <c r="A96" s="66" t="s">
        <v>361</v>
      </c>
      <c r="B96" s="67">
        <v>1</v>
      </c>
      <c r="C96" s="68">
        <v>51</v>
      </c>
      <c r="D96" s="68">
        <v>90</v>
      </c>
      <c r="E96" s="68">
        <v>17.5</v>
      </c>
      <c r="F96" s="68">
        <v>10</v>
      </c>
      <c r="G96" s="69">
        <f t="shared" si="14"/>
        <v>8.0324999999999994E-2</v>
      </c>
      <c r="H96" s="69">
        <f>((C96*D96*E96)/1000000*M96)/1.2</f>
        <v>1.2048749999999999</v>
      </c>
      <c r="I96" s="70">
        <v>6</v>
      </c>
      <c r="J96" s="70">
        <v>3</v>
      </c>
      <c r="K96" s="70"/>
      <c r="L96" s="70">
        <f t="shared" si="9"/>
        <v>168</v>
      </c>
      <c r="M96" s="70">
        <f t="shared" si="15"/>
        <v>18</v>
      </c>
      <c r="N96" s="70" t="s">
        <v>17</v>
      </c>
      <c r="O96" s="12">
        <f t="shared" si="10"/>
        <v>100</v>
      </c>
      <c r="P96" s="12">
        <f t="shared" si="11"/>
        <v>120</v>
      </c>
    </row>
    <row r="97" spans="1:16">
      <c r="A97" s="66" t="s">
        <v>362</v>
      </c>
      <c r="B97" s="67">
        <v>1</v>
      </c>
      <c r="C97" s="68">
        <v>50</v>
      </c>
      <c r="D97" s="68">
        <v>80</v>
      </c>
      <c r="E97" s="68">
        <v>14</v>
      </c>
      <c r="F97" s="68">
        <v>8</v>
      </c>
      <c r="G97" s="69">
        <f t="shared" si="14"/>
        <v>5.6000000000000001E-2</v>
      </c>
      <c r="H97" s="69">
        <v>1.151</v>
      </c>
      <c r="I97" s="70">
        <v>9</v>
      </c>
      <c r="J97" s="70">
        <v>3</v>
      </c>
      <c r="K97" s="70"/>
      <c r="L97" s="70">
        <f t="shared" si="9"/>
        <v>165</v>
      </c>
      <c r="M97" s="70">
        <f t="shared" si="15"/>
        <v>27</v>
      </c>
      <c r="N97" s="70" t="s">
        <v>17</v>
      </c>
      <c r="O97" s="12">
        <f t="shared" si="10"/>
        <v>100</v>
      </c>
      <c r="P97" s="12">
        <f t="shared" si="11"/>
        <v>120</v>
      </c>
    </row>
    <row r="98" spans="1:16">
      <c r="A98" s="66" t="s">
        <v>363</v>
      </c>
      <c r="B98" s="67">
        <v>1</v>
      </c>
      <c r="C98" s="68">
        <v>60</v>
      </c>
      <c r="D98" s="68">
        <v>12.5</v>
      </c>
      <c r="E98" s="68">
        <v>98</v>
      </c>
      <c r="F98" s="68">
        <v>12</v>
      </c>
      <c r="G98" s="69">
        <f t="shared" si="14"/>
        <v>7.3499999999999996E-2</v>
      </c>
      <c r="H98" s="69">
        <f>((C98*D98*E98)/1000000*M98)/1.2</f>
        <v>1.2250000000000001</v>
      </c>
      <c r="I98" s="70">
        <v>10</v>
      </c>
      <c r="J98" s="70">
        <v>2</v>
      </c>
      <c r="K98" s="70"/>
      <c r="L98" s="70">
        <f t="shared" si="9"/>
        <v>135</v>
      </c>
      <c r="M98" s="70">
        <f t="shared" si="15"/>
        <v>20</v>
      </c>
      <c r="N98" s="70" t="s">
        <v>17</v>
      </c>
      <c r="O98" s="12">
        <f t="shared" si="10"/>
        <v>100</v>
      </c>
      <c r="P98" s="12">
        <f t="shared" si="11"/>
        <v>120</v>
      </c>
    </row>
    <row r="99" spans="1:16">
      <c r="A99" s="66" t="s">
        <v>364</v>
      </c>
      <c r="B99" s="67">
        <v>1</v>
      </c>
      <c r="C99" s="68">
        <v>65</v>
      </c>
      <c r="D99" s="68">
        <v>106</v>
      </c>
      <c r="E99" s="68">
        <v>14</v>
      </c>
      <c r="F99" s="68">
        <v>12</v>
      </c>
      <c r="G99" s="69">
        <f t="shared" si="14"/>
        <v>9.6460000000000004E-2</v>
      </c>
      <c r="H99" s="69">
        <f>((C99*D99*E99)/1000000*M99)/1.2</f>
        <v>1.4469000000000001</v>
      </c>
      <c r="I99" s="70">
        <v>9</v>
      </c>
      <c r="J99" s="70">
        <v>2</v>
      </c>
      <c r="K99" s="70">
        <v>6</v>
      </c>
      <c r="L99" s="70">
        <f t="shared" si="9"/>
        <v>145</v>
      </c>
      <c r="M99" s="70">
        <f t="shared" si="15"/>
        <v>18</v>
      </c>
      <c r="N99" s="70" t="s">
        <v>17</v>
      </c>
      <c r="O99" s="12">
        <f t="shared" si="10"/>
        <v>100</v>
      </c>
      <c r="P99" s="12">
        <f t="shared" si="11"/>
        <v>120</v>
      </c>
    </row>
    <row r="100" spans="1:16">
      <c r="A100" s="66" t="s">
        <v>365</v>
      </c>
      <c r="B100" s="67">
        <v>1</v>
      </c>
      <c r="C100" s="68">
        <v>65</v>
      </c>
      <c r="D100" s="68">
        <v>12</v>
      </c>
      <c r="E100" s="68">
        <v>104</v>
      </c>
      <c r="F100" s="68">
        <v>12</v>
      </c>
      <c r="G100" s="69">
        <f t="shared" si="14"/>
        <v>8.1119999999999998E-2</v>
      </c>
      <c r="H100" s="69">
        <f>((C100*D100*E100)/1000000*M100)/0.96</f>
        <v>1.69</v>
      </c>
      <c r="I100" s="70">
        <v>10</v>
      </c>
      <c r="J100" s="70">
        <v>2</v>
      </c>
      <c r="K100" s="70"/>
      <c r="L100" s="70">
        <f t="shared" si="9"/>
        <v>145</v>
      </c>
      <c r="M100" s="70">
        <v>20</v>
      </c>
      <c r="N100" s="70" t="s">
        <v>17</v>
      </c>
      <c r="O100" s="12">
        <f t="shared" si="10"/>
        <v>100</v>
      </c>
      <c r="P100" s="12">
        <f t="shared" si="11"/>
        <v>120</v>
      </c>
    </row>
    <row r="101" spans="1:16">
      <c r="A101" s="66" t="s">
        <v>366</v>
      </c>
      <c r="B101" s="67">
        <v>1</v>
      </c>
      <c r="C101" s="68">
        <v>65.5</v>
      </c>
      <c r="D101" s="68">
        <v>106</v>
      </c>
      <c r="E101" s="68">
        <v>14</v>
      </c>
      <c r="F101" s="68">
        <v>19</v>
      </c>
      <c r="G101" s="69">
        <f t="shared" si="14"/>
        <v>9.7201999999999997E-2</v>
      </c>
      <c r="H101" s="69">
        <f>((C101*D101*E101)/1000000*M101)/0.96</f>
        <v>1.6200333333333334</v>
      </c>
      <c r="I101" s="70">
        <v>8</v>
      </c>
      <c r="J101" s="70">
        <v>2</v>
      </c>
      <c r="K101" s="70"/>
      <c r="L101" s="70">
        <f t="shared" si="9"/>
        <v>146</v>
      </c>
      <c r="M101" s="70">
        <v>16</v>
      </c>
      <c r="N101" s="70" t="s">
        <v>17</v>
      </c>
      <c r="O101" s="12">
        <f t="shared" si="10"/>
        <v>100</v>
      </c>
      <c r="P101" s="12">
        <f t="shared" si="11"/>
        <v>120</v>
      </c>
    </row>
    <row r="102" spans="1:16">
      <c r="A102" s="66" t="s">
        <v>367</v>
      </c>
      <c r="B102" s="67">
        <v>1</v>
      </c>
      <c r="C102" s="68">
        <v>66</v>
      </c>
      <c r="D102" s="68">
        <v>105</v>
      </c>
      <c r="E102" s="68">
        <v>14.5</v>
      </c>
      <c r="F102" s="68">
        <v>11</v>
      </c>
      <c r="G102" s="69">
        <f t="shared" si="14"/>
        <v>0.100485</v>
      </c>
      <c r="H102" s="69">
        <f t="shared" ref="H102:H114" si="16">((C102*D102*E102)/1000000*M102)/1.2</f>
        <v>1.3398000000000001</v>
      </c>
      <c r="I102" s="70">
        <v>8</v>
      </c>
      <c r="J102" s="70">
        <v>6</v>
      </c>
      <c r="K102" s="70">
        <v>6</v>
      </c>
      <c r="L102" s="70">
        <f t="shared" si="9"/>
        <v>411</v>
      </c>
      <c r="M102" s="70">
        <v>16</v>
      </c>
      <c r="N102" s="70" t="s">
        <v>17</v>
      </c>
      <c r="O102" s="12">
        <f t="shared" si="10"/>
        <v>100</v>
      </c>
      <c r="P102" s="12">
        <f t="shared" si="11"/>
        <v>120</v>
      </c>
    </row>
    <row r="103" spans="1:16">
      <c r="A103" s="66" t="s">
        <v>368</v>
      </c>
      <c r="B103" s="67">
        <v>1</v>
      </c>
      <c r="C103" s="68">
        <v>65</v>
      </c>
      <c r="D103" s="68">
        <v>14.5</v>
      </c>
      <c r="E103" s="68">
        <v>104</v>
      </c>
      <c r="F103" s="68">
        <v>12</v>
      </c>
      <c r="G103" s="69">
        <f t="shared" si="14"/>
        <v>9.8019999999999996E-2</v>
      </c>
      <c r="H103" s="69">
        <f t="shared" si="16"/>
        <v>1.3069333333333333</v>
      </c>
      <c r="I103" s="70">
        <v>8</v>
      </c>
      <c r="J103" s="70">
        <v>2</v>
      </c>
      <c r="K103" s="70"/>
      <c r="L103" s="70">
        <f t="shared" si="9"/>
        <v>145</v>
      </c>
      <c r="M103" s="70">
        <v>16</v>
      </c>
      <c r="N103" s="70" t="s">
        <v>17</v>
      </c>
      <c r="O103" s="12">
        <f t="shared" si="10"/>
        <v>100</v>
      </c>
      <c r="P103" s="12">
        <f t="shared" si="11"/>
        <v>120</v>
      </c>
    </row>
    <row r="104" spans="1:16">
      <c r="A104" s="66" t="s">
        <v>369</v>
      </c>
      <c r="B104" s="67">
        <v>1</v>
      </c>
      <c r="C104" s="68">
        <v>65</v>
      </c>
      <c r="D104" s="68">
        <v>104</v>
      </c>
      <c r="E104" s="68">
        <v>14.5</v>
      </c>
      <c r="F104" s="68">
        <v>12</v>
      </c>
      <c r="G104" s="69">
        <f t="shared" si="14"/>
        <v>9.8019999999999996E-2</v>
      </c>
      <c r="H104" s="69">
        <f t="shared" si="16"/>
        <v>1.3069333333333333</v>
      </c>
      <c r="I104" s="70">
        <v>8</v>
      </c>
      <c r="J104" s="70">
        <v>2</v>
      </c>
      <c r="K104" s="70"/>
      <c r="L104" s="70">
        <f t="shared" si="9"/>
        <v>145</v>
      </c>
      <c r="M104" s="70">
        <v>16</v>
      </c>
      <c r="N104" s="70" t="s">
        <v>17</v>
      </c>
      <c r="O104" s="12">
        <f t="shared" si="10"/>
        <v>100</v>
      </c>
      <c r="P104" s="12">
        <f t="shared" si="11"/>
        <v>120</v>
      </c>
    </row>
    <row r="105" spans="1:16">
      <c r="A105" s="66" t="s">
        <v>370</v>
      </c>
      <c r="B105" s="67">
        <v>1</v>
      </c>
      <c r="C105" s="68">
        <v>65</v>
      </c>
      <c r="D105" s="68">
        <v>104</v>
      </c>
      <c r="E105" s="68">
        <v>13</v>
      </c>
      <c r="F105" s="68">
        <v>15</v>
      </c>
      <c r="G105" s="69">
        <f t="shared" si="14"/>
        <v>8.788E-2</v>
      </c>
      <c r="H105" s="69">
        <f t="shared" si="16"/>
        <v>1.3182</v>
      </c>
      <c r="I105" s="70">
        <v>9</v>
      </c>
      <c r="J105" s="70">
        <v>2</v>
      </c>
      <c r="K105" s="70"/>
      <c r="L105" s="70">
        <f t="shared" si="9"/>
        <v>145</v>
      </c>
      <c r="M105" s="70">
        <v>18</v>
      </c>
      <c r="N105" s="70" t="s">
        <v>17</v>
      </c>
      <c r="O105" s="12">
        <f t="shared" si="10"/>
        <v>100</v>
      </c>
      <c r="P105" s="12">
        <f t="shared" si="11"/>
        <v>120</v>
      </c>
    </row>
    <row r="106" spans="1:16">
      <c r="A106" s="66" t="s">
        <v>371</v>
      </c>
      <c r="B106" s="67">
        <v>1</v>
      </c>
      <c r="C106" s="68">
        <v>65</v>
      </c>
      <c r="D106" s="68">
        <v>13.5</v>
      </c>
      <c r="E106" s="68">
        <v>105</v>
      </c>
      <c r="F106" s="68">
        <v>15</v>
      </c>
      <c r="G106" s="69">
        <f t="shared" si="14"/>
        <v>9.2137499999999997E-2</v>
      </c>
      <c r="H106" s="69">
        <f t="shared" si="16"/>
        <v>1.3820625</v>
      </c>
      <c r="I106" s="70">
        <v>9</v>
      </c>
      <c r="J106" s="70">
        <v>2</v>
      </c>
      <c r="K106" s="70"/>
      <c r="L106" s="70">
        <f t="shared" si="9"/>
        <v>145</v>
      </c>
      <c r="M106" s="70">
        <v>18</v>
      </c>
      <c r="N106" s="70" t="s">
        <v>17</v>
      </c>
      <c r="O106" s="12">
        <f t="shared" si="10"/>
        <v>100</v>
      </c>
      <c r="P106" s="12">
        <f t="shared" si="11"/>
        <v>120</v>
      </c>
    </row>
    <row r="107" spans="1:16">
      <c r="A107" s="66" t="s">
        <v>372</v>
      </c>
      <c r="B107" s="67">
        <v>1</v>
      </c>
      <c r="C107" s="68">
        <v>65</v>
      </c>
      <c r="D107" s="68">
        <v>15</v>
      </c>
      <c r="E107" s="68">
        <v>105</v>
      </c>
      <c r="F107" s="68">
        <v>15</v>
      </c>
      <c r="G107" s="69">
        <f t="shared" si="14"/>
        <v>0.10237499999999999</v>
      </c>
      <c r="H107" s="69">
        <f t="shared" si="16"/>
        <v>1.365</v>
      </c>
      <c r="I107" s="70">
        <v>8</v>
      </c>
      <c r="J107" s="70">
        <v>2</v>
      </c>
      <c r="K107" s="70"/>
      <c r="L107" s="70">
        <f t="shared" si="9"/>
        <v>145</v>
      </c>
      <c r="M107" s="70">
        <v>16</v>
      </c>
      <c r="N107" s="70" t="s">
        <v>17</v>
      </c>
      <c r="O107" s="12">
        <f t="shared" si="10"/>
        <v>100</v>
      </c>
      <c r="P107" s="12">
        <f t="shared" si="11"/>
        <v>120</v>
      </c>
    </row>
    <row r="108" spans="1:16">
      <c r="A108" s="66" t="s">
        <v>373</v>
      </c>
      <c r="B108" s="67">
        <v>1</v>
      </c>
      <c r="C108" s="68">
        <v>65.5</v>
      </c>
      <c r="D108" s="68">
        <v>105</v>
      </c>
      <c r="E108" s="68">
        <v>14.5</v>
      </c>
      <c r="F108" s="68">
        <v>14</v>
      </c>
      <c r="G108" s="69">
        <f t="shared" si="14"/>
        <v>9.972375E-2</v>
      </c>
      <c r="H108" s="69">
        <f t="shared" si="16"/>
        <v>1.4958562500000001</v>
      </c>
      <c r="I108" s="70">
        <v>9</v>
      </c>
      <c r="J108" s="70">
        <v>2</v>
      </c>
      <c r="K108" s="70"/>
      <c r="L108" s="70">
        <f t="shared" si="9"/>
        <v>146</v>
      </c>
      <c r="M108" s="70">
        <v>18</v>
      </c>
      <c r="N108" s="70" t="s">
        <v>17</v>
      </c>
      <c r="O108" s="12">
        <f t="shared" si="10"/>
        <v>100</v>
      </c>
      <c r="P108" s="12">
        <f t="shared" si="11"/>
        <v>120</v>
      </c>
    </row>
    <row r="109" spans="1:16">
      <c r="A109" s="66" t="s">
        <v>374</v>
      </c>
      <c r="B109" s="67">
        <v>1</v>
      </c>
      <c r="C109" s="68">
        <v>65.5</v>
      </c>
      <c r="D109" s="68">
        <v>104.5</v>
      </c>
      <c r="E109" s="68">
        <v>13.5</v>
      </c>
      <c r="F109" s="68">
        <v>15</v>
      </c>
      <c r="G109" s="69">
        <f t="shared" si="14"/>
        <v>9.2404125000000004E-2</v>
      </c>
      <c r="H109" s="69">
        <f t="shared" si="16"/>
        <v>1.3860618750000002</v>
      </c>
      <c r="I109" s="70">
        <v>9</v>
      </c>
      <c r="J109" s="70">
        <v>2</v>
      </c>
      <c r="K109" s="70"/>
      <c r="L109" s="70">
        <f t="shared" si="9"/>
        <v>146</v>
      </c>
      <c r="M109" s="70">
        <v>18</v>
      </c>
      <c r="N109" s="70" t="s">
        <v>17</v>
      </c>
      <c r="O109" s="12">
        <f t="shared" si="10"/>
        <v>100</v>
      </c>
      <c r="P109" s="12">
        <f t="shared" si="11"/>
        <v>120</v>
      </c>
    </row>
    <row r="110" spans="1:16">
      <c r="A110" s="66" t="s">
        <v>375</v>
      </c>
      <c r="B110" s="67">
        <v>1</v>
      </c>
      <c r="C110" s="68">
        <v>76</v>
      </c>
      <c r="D110" s="68">
        <v>13.5</v>
      </c>
      <c r="E110" s="68">
        <v>119</v>
      </c>
      <c r="F110" s="68">
        <v>21</v>
      </c>
      <c r="G110" s="69">
        <f t="shared" si="14"/>
        <v>0.12209399999999999</v>
      </c>
      <c r="H110" s="69">
        <f t="shared" si="16"/>
        <v>1.62792</v>
      </c>
      <c r="I110" s="70">
        <v>8</v>
      </c>
      <c r="J110" s="70">
        <v>2</v>
      </c>
      <c r="K110" s="70"/>
      <c r="L110" s="70">
        <f t="shared" si="9"/>
        <v>167</v>
      </c>
      <c r="M110" s="70">
        <v>16</v>
      </c>
      <c r="N110" s="70" t="s">
        <v>17</v>
      </c>
      <c r="O110" s="12">
        <f t="shared" si="10"/>
        <v>100</v>
      </c>
      <c r="P110" s="12">
        <f t="shared" si="11"/>
        <v>120</v>
      </c>
    </row>
    <row r="111" spans="1:16">
      <c r="A111" s="66" t="s">
        <v>376</v>
      </c>
      <c r="B111" s="67">
        <v>1</v>
      </c>
      <c r="C111" s="68">
        <v>78</v>
      </c>
      <c r="D111" s="68">
        <v>118</v>
      </c>
      <c r="E111" s="68">
        <v>14</v>
      </c>
      <c r="F111" s="68">
        <v>19</v>
      </c>
      <c r="G111" s="69">
        <f t="shared" si="14"/>
        <v>0.128856</v>
      </c>
      <c r="H111" s="69">
        <f t="shared" si="16"/>
        <v>1.7180800000000001</v>
      </c>
      <c r="I111" s="70">
        <v>8</v>
      </c>
      <c r="J111" s="70">
        <v>2</v>
      </c>
      <c r="K111" s="70">
        <v>6</v>
      </c>
      <c r="L111" s="70">
        <f t="shared" si="9"/>
        <v>171</v>
      </c>
      <c r="M111" s="70">
        <v>16</v>
      </c>
      <c r="N111" s="70" t="s">
        <v>17</v>
      </c>
      <c r="O111" s="12">
        <f t="shared" si="10"/>
        <v>100</v>
      </c>
      <c r="P111" s="12">
        <f t="shared" si="11"/>
        <v>120</v>
      </c>
    </row>
    <row r="112" spans="1:16">
      <c r="A112" s="66" t="s">
        <v>377</v>
      </c>
      <c r="B112" s="67">
        <v>1</v>
      </c>
      <c r="C112" s="68">
        <v>72</v>
      </c>
      <c r="D112" s="68">
        <v>118</v>
      </c>
      <c r="E112" s="68">
        <v>13</v>
      </c>
      <c r="F112" s="68">
        <v>19</v>
      </c>
      <c r="G112" s="69">
        <f t="shared" si="14"/>
        <v>0.110448</v>
      </c>
      <c r="H112" s="69">
        <f t="shared" si="16"/>
        <v>1.4726400000000002</v>
      </c>
      <c r="I112" s="70">
        <v>8</v>
      </c>
      <c r="J112" s="70">
        <v>2</v>
      </c>
      <c r="K112" s="70">
        <v>6</v>
      </c>
      <c r="L112" s="70">
        <f t="shared" si="9"/>
        <v>159</v>
      </c>
      <c r="M112" s="70">
        <v>16</v>
      </c>
      <c r="N112" s="70" t="s">
        <v>17</v>
      </c>
      <c r="O112" s="12">
        <f t="shared" si="10"/>
        <v>100</v>
      </c>
      <c r="P112" s="12">
        <f t="shared" si="11"/>
        <v>120</v>
      </c>
    </row>
    <row r="113" spans="1:16">
      <c r="A113" s="66" t="s">
        <v>378</v>
      </c>
      <c r="B113" s="67">
        <v>1</v>
      </c>
      <c r="C113" s="68">
        <v>71.5</v>
      </c>
      <c r="D113" s="68">
        <v>13.5</v>
      </c>
      <c r="E113" s="68">
        <v>120</v>
      </c>
      <c r="F113" s="68">
        <v>21</v>
      </c>
      <c r="G113" s="69">
        <f t="shared" si="14"/>
        <v>0.11583</v>
      </c>
      <c r="H113" s="69">
        <f t="shared" si="16"/>
        <v>1.5444</v>
      </c>
      <c r="I113" s="70">
        <v>8</v>
      </c>
      <c r="J113" s="70">
        <v>2</v>
      </c>
      <c r="K113" s="70">
        <v>6</v>
      </c>
      <c r="L113" s="70">
        <f t="shared" si="9"/>
        <v>158</v>
      </c>
      <c r="M113" s="70">
        <v>16</v>
      </c>
      <c r="N113" s="70" t="s">
        <v>17</v>
      </c>
      <c r="O113" s="12">
        <f t="shared" si="10"/>
        <v>100</v>
      </c>
      <c r="P113" s="12">
        <f t="shared" si="11"/>
        <v>120</v>
      </c>
    </row>
    <row r="114" spans="1:16">
      <c r="A114" s="66" t="s">
        <v>379</v>
      </c>
      <c r="B114" s="67">
        <v>1</v>
      </c>
      <c r="C114" s="68">
        <v>37</v>
      </c>
      <c r="D114" s="68">
        <v>33</v>
      </c>
      <c r="E114" s="68">
        <v>50</v>
      </c>
      <c r="F114" s="68">
        <v>11.6</v>
      </c>
      <c r="G114" s="69">
        <f t="shared" si="14"/>
        <v>6.105E-2</v>
      </c>
      <c r="H114" s="69">
        <f t="shared" si="16"/>
        <v>1.4245000000000001</v>
      </c>
      <c r="I114" s="70">
        <v>7</v>
      </c>
      <c r="J114" s="70">
        <v>4</v>
      </c>
      <c r="K114" s="70">
        <v>9</v>
      </c>
      <c r="L114" s="70">
        <f t="shared" si="9"/>
        <v>163</v>
      </c>
      <c r="M114" s="70">
        <v>28</v>
      </c>
      <c r="N114" s="70" t="s">
        <v>17</v>
      </c>
      <c r="O114" s="12">
        <f t="shared" si="10"/>
        <v>100</v>
      </c>
      <c r="P114" s="12">
        <f t="shared" si="11"/>
        <v>120</v>
      </c>
    </row>
    <row r="115" spans="1:16">
      <c r="A115" s="66" t="s">
        <v>380</v>
      </c>
      <c r="B115" s="67">
        <v>1</v>
      </c>
      <c r="C115" s="68">
        <v>41</v>
      </c>
      <c r="D115" s="68">
        <v>31.5</v>
      </c>
      <c r="E115" s="68">
        <v>48</v>
      </c>
      <c r="F115" s="68"/>
      <c r="G115" s="69"/>
      <c r="H115" s="69"/>
      <c r="I115" s="70">
        <v>7</v>
      </c>
      <c r="J115" s="70">
        <v>7</v>
      </c>
      <c r="K115" s="70">
        <v>9</v>
      </c>
      <c r="L115" s="70">
        <f t="shared" si="9"/>
        <v>302</v>
      </c>
      <c r="M115" s="70">
        <v>49</v>
      </c>
      <c r="N115" s="70" t="s">
        <v>17</v>
      </c>
      <c r="O115" s="12">
        <f t="shared" si="10"/>
        <v>100</v>
      </c>
      <c r="P115" s="12">
        <f t="shared" si="11"/>
        <v>120</v>
      </c>
    </row>
    <row r="116" spans="1:16">
      <c r="A116" s="66" t="s">
        <v>381</v>
      </c>
      <c r="B116" s="67">
        <v>1</v>
      </c>
      <c r="C116" s="68">
        <v>36.5</v>
      </c>
      <c r="D116" s="68">
        <v>32</v>
      </c>
      <c r="E116" s="68">
        <v>122.5</v>
      </c>
      <c r="F116" s="68">
        <v>17</v>
      </c>
      <c r="G116" s="69">
        <f t="shared" ref="G116:G168" si="17">(C116*D116*E116)/1000000/B116</f>
        <v>0.14308000000000001</v>
      </c>
      <c r="H116" s="69">
        <f>((C116*D116*E116)/1000000*M116)/1.2</f>
        <v>1.4308000000000003</v>
      </c>
      <c r="I116" s="70">
        <v>3</v>
      </c>
      <c r="J116" s="70">
        <v>4</v>
      </c>
      <c r="K116" s="70">
        <v>9</v>
      </c>
      <c r="L116" s="70">
        <f t="shared" si="9"/>
        <v>161</v>
      </c>
      <c r="M116" s="70">
        <v>12</v>
      </c>
      <c r="N116" s="70" t="s">
        <v>17</v>
      </c>
      <c r="O116" s="12">
        <f t="shared" si="10"/>
        <v>100</v>
      </c>
      <c r="P116" s="12">
        <f t="shared" si="11"/>
        <v>120</v>
      </c>
    </row>
    <row r="117" spans="1:16">
      <c r="A117" s="66" t="s">
        <v>382</v>
      </c>
      <c r="B117" s="67">
        <v>1</v>
      </c>
      <c r="C117" s="68">
        <v>52</v>
      </c>
      <c r="D117" s="68">
        <v>91.5</v>
      </c>
      <c r="E117" s="68">
        <v>45</v>
      </c>
      <c r="F117" s="68">
        <v>29</v>
      </c>
      <c r="G117" s="69">
        <f t="shared" si="17"/>
        <v>0.21410999999999999</v>
      </c>
      <c r="H117" s="69">
        <f>((C117*D117*E117)/1000000*M117)/1.2</f>
        <v>1.0705499999999999</v>
      </c>
      <c r="I117" s="70">
        <v>2</v>
      </c>
      <c r="J117" s="70">
        <v>3</v>
      </c>
      <c r="K117" s="70"/>
      <c r="L117" s="70">
        <f t="shared" si="9"/>
        <v>171</v>
      </c>
      <c r="M117" s="70">
        <v>6</v>
      </c>
      <c r="N117" s="70" t="s">
        <v>17</v>
      </c>
      <c r="O117" s="12">
        <f t="shared" si="10"/>
        <v>100</v>
      </c>
      <c r="P117" s="12">
        <f t="shared" si="11"/>
        <v>120</v>
      </c>
    </row>
    <row r="118" spans="1:16">
      <c r="A118" s="66" t="s">
        <v>383</v>
      </c>
      <c r="B118" s="67">
        <v>1</v>
      </c>
      <c r="C118" s="68">
        <v>36</v>
      </c>
      <c r="D118" s="68">
        <v>38</v>
      </c>
      <c r="E118" s="68">
        <v>54</v>
      </c>
      <c r="F118" s="68"/>
      <c r="G118" s="69">
        <f t="shared" si="17"/>
        <v>7.3871999999999993E-2</v>
      </c>
      <c r="H118" s="69"/>
      <c r="I118" s="70">
        <v>4</v>
      </c>
      <c r="J118" s="70">
        <v>4</v>
      </c>
      <c r="K118" s="70">
        <v>9</v>
      </c>
      <c r="L118" s="70">
        <f t="shared" si="9"/>
        <v>159</v>
      </c>
      <c r="M118" s="70"/>
      <c r="N118" s="70" t="s">
        <v>17</v>
      </c>
      <c r="O118" s="12">
        <f t="shared" si="10"/>
        <v>100</v>
      </c>
      <c r="P118" s="12">
        <f t="shared" si="11"/>
        <v>120</v>
      </c>
    </row>
    <row r="119" spans="1:16">
      <c r="A119" s="66" t="s">
        <v>384</v>
      </c>
      <c r="B119" s="67">
        <v>1</v>
      </c>
      <c r="C119" s="68">
        <v>14.5</v>
      </c>
      <c r="D119" s="68">
        <v>39.5</v>
      </c>
      <c r="E119" s="68">
        <v>19</v>
      </c>
      <c r="F119" s="68">
        <v>1.1000000000000001</v>
      </c>
      <c r="G119" s="69">
        <f t="shared" si="17"/>
        <v>1.088225E-2</v>
      </c>
      <c r="H119" s="69">
        <f t="shared" ref="H119:H125" si="18">((C119*D119*E119)/1000000*M119)/1.2</f>
        <v>1.4963093749999998</v>
      </c>
      <c r="I119" s="70">
        <v>15</v>
      </c>
      <c r="J119" s="70">
        <v>11</v>
      </c>
      <c r="K119" s="70">
        <v>19</v>
      </c>
      <c r="L119" s="70">
        <f t="shared" si="9"/>
        <v>174.5</v>
      </c>
      <c r="M119" s="70">
        <v>165</v>
      </c>
      <c r="N119" s="70" t="s">
        <v>17</v>
      </c>
      <c r="O119" s="12">
        <f t="shared" si="10"/>
        <v>100</v>
      </c>
      <c r="P119" s="12">
        <f t="shared" si="11"/>
        <v>120</v>
      </c>
    </row>
    <row r="120" spans="1:16">
      <c r="A120" s="66" t="s">
        <v>385</v>
      </c>
      <c r="B120" s="67">
        <v>1</v>
      </c>
      <c r="C120" s="68">
        <v>75</v>
      </c>
      <c r="D120" s="68">
        <v>13</v>
      </c>
      <c r="E120" s="68">
        <v>119</v>
      </c>
      <c r="F120" s="68">
        <v>19</v>
      </c>
      <c r="G120" s="69">
        <f t="shared" si="17"/>
        <v>0.116025</v>
      </c>
      <c r="H120" s="69">
        <f t="shared" si="18"/>
        <v>1.5470000000000002</v>
      </c>
      <c r="I120" s="70">
        <v>8</v>
      </c>
      <c r="J120" s="70">
        <v>2</v>
      </c>
      <c r="K120" s="70"/>
      <c r="L120" s="70">
        <f t="shared" si="9"/>
        <v>165</v>
      </c>
      <c r="M120" s="70">
        <f>J120*I120</f>
        <v>16</v>
      </c>
      <c r="N120" s="70" t="s">
        <v>17</v>
      </c>
      <c r="O120" s="12">
        <f t="shared" si="10"/>
        <v>100</v>
      </c>
      <c r="P120" s="12">
        <f t="shared" si="11"/>
        <v>120</v>
      </c>
    </row>
    <row r="121" spans="1:16">
      <c r="A121" s="66" t="s">
        <v>386</v>
      </c>
      <c r="B121" s="67">
        <v>1</v>
      </c>
      <c r="C121" s="68">
        <v>18</v>
      </c>
      <c r="D121" s="68">
        <v>38</v>
      </c>
      <c r="E121" s="68">
        <v>27.5</v>
      </c>
      <c r="F121" s="68">
        <v>3.52</v>
      </c>
      <c r="G121" s="69">
        <f t="shared" si="17"/>
        <v>1.881E-2</v>
      </c>
      <c r="H121" s="69">
        <f t="shared" si="18"/>
        <v>1.4107500000000002</v>
      </c>
      <c r="I121" s="70">
        <v>10</v>
      </c>
      <c r="J121" s="70">
        <v>9</v>
      </c>
      <c r="K121" s="70">
        <v>13</v>
      </c>
      <c r="L121" s="70">
        <f t="shared" si="9"/>
        <v>177</v>
      </c>
      <c r="M121" s="70">
        <v>90</v>
      </c>
      <c r="N121" s="70" t="s">
        <v>17</v>
      </c>
      <c r="O121" s="12">
        <f t="shared" si="10"/>
        <v>100</v>
      </c>
      <c r="P121" s="12">
        <f t="shared" si="11"/>
        <v>120</v>
      </c>
    </row>
    <row r="122" spans="1:16">
      <c r="A122" s="66" t="s">
        <v>387</v>
      </c>
      <c r="B122" s="67">
        <v>1</v>
      </c>
      <c r="C122" s="68">
        <v>13</v>
      </c>
      <c r="D122" s="68">
        <v>30</v>
      </c>
      <c r="E122" s="68">
        <v>28.5</v>
      </c>
      <c r="F122" s="68">
        <v>3</v>
      </c>
      <c r="G122" s="69">
        <f t="shared" si="17"/>
        <v>1.1115E-2</v>
      </c>
      <c r="H122" s="69">
        <f t="shared" si="18"/>
        <v>1.4449500000000002</v>
      </c>
      <c r="I122" s="70">
        <v>12</v>
      </c>
      <c r="J122" s="70">
        <v>13</v>
      </c>
      <c r="K122" s="70">
        <v>18</v>
      </c>
      <c r="L122" s="70">
        <f t="shared" si="9"/>
        <v>184</v>
      </c>
      <c r="M122" s="70">
        <v>156</v>
      </c>
      <c r="N122" s="70" t="s">
        <v>17</v>
      </c>
      <c r="O122" s="12">
        <f t="shared" si="10"/>
        <v>100</v>
      </c>
      <c r="P122" s="12">
        <f t="shared" si="11"/>
        <v>120</v>
      </c>
    </row>
    <row r="123" spans="1:16">
      <c r="A123" s="66" t="s">
        <v>388</v>
      </c>
      <c r="B123" s="67">
        <v>1</v>
      </c>
      <c r="C123" s="68">
        <v>8</v>
      </c>
      <c r="D123" s="68">
        <v>33</v>
      </c>
      <c r="E123" s="68">
        <v>13</v>
      </c>
      <c r="F123" s="68">
        <v>0.9</v>
      </c>
      <c r="G123" s="69">
        <f t="shared" si="17"/>
        <v>3.4320000000000002E-3</v>
      </c>
      <c r="H123" s="69">
        <f t="shared" si="18"/>
        <v>1.3899600000000001</v>
      </c>
      <c r="I123" s="70">
        <v>27</v>
      </c>
      <c r="J123" s="70">
        <v>18</v>
      </c>
      <c r="K123" s="70">
        <v>29</v>
      </c>
      <c r="L123" s="70">
        <f t="shared" si="9"/>
        <v>159</v>
      </c>
      <c r="M123" s="70">
        <v>486</v>
      </c>
      <c r="N123" s="70" t="s">
        <v>17</v>
      </c>
      <c r="O123" s="12">
        <f t="shared" si="10"/>
        <v>100</v>
      </c>
      <c r="P123" s="12">
        <f t="shared" si="11"/>
        <v>120</v>
      </c>
    </row>
    <row r="124" spans="1:16">
      <c r="A124" s="66" t="s">
        <v>389</v>
      </c>
      <c r="B124" s="67">
        <v>1</v>
      </c>
      <c r="C124" s="68">
        <v>13</v>
      </c>
      <c r="D124" s="68">
        <v>45.5</v>
      </c>
      <c r="E124" s="68">
        <v>26</v>
      </c>
      <c r="F124" s="68">
        <v>3</v>
      </c>
      <c r="G124" s="69">
        <f t="shared" si="17"/>
        <v>1.5379E-2</v>
      </c>
      <c r="H124" s="69">
        <f t="shared" si="18"/>
        <v>1.2303200000000001</v>
      </c>
      <c r="I124" s="70">
        <v>8</v>
      </c>
      <c r="J124" s="70">
        <v>12</v>
      </c>
      <c r="K124" s="70">
        <v>17</v>
      </c>
      <c r="L124" s="70">
        <f t="shared" si="9"/>
        <v>171</v>
      </c>
      <c r="M124" s="70">
        <v>96</v>
      </c>
      <c r="N124" s="70" t="s">
        <v>17</v>
      </c>
      <c r="O124" s="12">
        <f t="shared" si="10"/>
        <v>100</v>
      </c>
      <c r="P124" s="12">
        <f t="shared" si="11"/>
        <v>120</v>
      </c>
    </row>
    <row r="125" spans="1:16">
      <c r="A125" s="66" t="s">
        <v>390</v>
      </c>
      <c r="B125" s="67">
        <v>1</v>
      </c>
      <c r="C125" s="68">
        <v>8.5</v>
      </c>
      <c r="D125" s="68">
        <v>31.5</v>
      </c>
      <c r="E125" s="68">
        <v>13.5</v>
      </c>
      <c r="F125" s="68">
        <v>1.35</v>
      </c>
      <c r="G125" s="69">
        <f t="shared" si="17"/>
        <v>3.6146250000000002E-3</v>
      </c>
      <c r="H125" s="69">
        <f t="shared" si="18"/>
        <v>1.4458500000000001</v>
      </c>
      <c r="I125" s="70">
        <v>24</v>
      </c>
      <c r="J125" s="70">
        <v>20</v>
      </c>
      <c r="K125" s="70"/>
      <c r="L125" s="70">
        <f t="shared" si="9"/>
        <v>185</v>
      </c>
      <c r="M125" s="70">
        <v>480</v>
      </c>
      <c r="N125" s="70" t="s">
        <v>17</v>
      </c>
      <c r="O125" s="12">
        <f t="shared" si="10"/>
        <v>100</v>
      </c>
      <c r="P125" s="12">
        <f t="shared" si="11"/>
        <v>120</v>
      </c>
    </row>
    <row r="126" spans="1:16">
      <c r="A126" s="66" t="s">
        <v>391</v>
      </c>
      <c r="B126" s="67">
        <v>1</v>
      </c>
      <c r="C126" s="68">
        <v>19</v>
      </c>
      <c r="D126" s="68">
        <v>24</v>
      </c>
      <c r="E126" s="68">
        <v>19</v>
      </c>
      <c r="F126" s="68">
        <v>2</v>
      </c>
      <c r="G126" s="69">
        <f t="shared" si="17"/>
        <v>8.6639999999999998E-3</v>
      </c>
      <c r="H126" s="69">
        <f t="shared" ref="H126:H131" si="19">((C126*D126*E126)/1000000*M126)/0.96</f>
        <v>1.7328000000000001</v>
      </c>
      <c r="I126" s="70">
        <v>24</v>
      </c>
      <c r="J126" s="70">
        <v>8</v>
      </c>
      <c r="K126" s="70"/>
      <c r="L126" s="70">
        <f t="shared" si="9"/>
        <v>167</v>
      </c>
      <c r="M126" s="70">
        <v>192</v>
      </c>
      <c r="N126" s="70" t="s">
        <v>17</v>
      </c>
      <c r="O126" s="12">
        <f t="shared" si="10"/>
        <v>100</v>
      </c>
      <c r="P126" s="12">
        <f t="shared" si="11"/>
        <v>120</v>
      </c>
    </row>
    <row r="127" spans="1:16">
      <c r="A127" s="66" t="s">
        <v>392</v>
      </c>
      <c r="B127" s="67">
        <v>1</v>
      </c>
      <c r="C127" s="68">
        <v>17</v>
      </c>
      <c r="D127" s="68">
        <v>18.5</v>
      </c>
      <c r="E127" s="68">
        <v>25.5</v>
      </c>
      <c r="F127" s="68">
        <v>2.12</v>
      </c>
      <c r="G127" s="69">
        <f t="shared" si="17"/>
        <v>8.0197500000000008E-3</v>
      </c>
      <c r="H127" s="69">
        <f t="shared" si="19"/>
        <v>1.169546875</v>
      </c>
      <c r="I127" s="70">
        <v>20</v>
      </c>
      <c r="J127" s="70">
        <v>7</v>
      </c>
      <c r="K127" s="70"/>
      <c r="L127" s="70">
        <f t="shared" si="9"/>
        <v>134</v>
      </c>
      <c r="M127" s="70">
        <v>140</v>
      </c>
      <c r="N127" s="70" t="s">
        <v>17</v>
      </c>
      <c r="O127" s="12">
        <f t="shared" si="10"/>
        <v>100</v>
      </c>
      <c r="P127" s="12">
        <f t="shared" si="11"/>
        <v>120</v>
      </c>
    </row>
    <row r="128" spans="1:16">
      <c r="A128" s="66" t="s">
        <v>393</v>
      </c>
      <c r="B128" s="67">
        <v>10</v>
      </c>
      <c r="C128" s="68">
        <v>23</v>
      </c>
      <c r="D128" s="68">
        <v>20.5</v>
      </c>
      <c r="E128" s="68">
        <v>56</v>
      </c>
      <c r="F128" s="68">
        <v>8</v>
      </c>
      <c r="G128" s="69">
        <f t="shared" si="17"/>
        <v>2.6404000000000002E-3</v>
      </c>
      <c r="H128" s="69">
        <f t="shared" si="19"/>
        <v>1.5402333333333333</v>
      </c>
      <c r="I128" s="70">
        <v>8</v>
      </c>
      <c r="J128" s="70">
        <v>7</v>
      </c>
      <c r="K128" s="70">
        <v>10</v>
      </c>
      <c r="L128" s="70">
        <f t="shared" si="9"/>
        <v>176</v>
      </c>
      <c r="M128" s="70">
        <v>56</v>
      </c>
      <c r="N128" s="70" t="s">
        <v>17</v>
      </c>
      <c r="O128" s="12">
        <f t="shared" si="10"/>
        <v>100</v>
      </c>
      <c r="P128" s="12">
        <f t="shared" si="11"/>
        <v>120</v>
      </c>
    </row>
    <row r="129" spans="1:16">
      <c r="A129" s="66" t="s">
        <v>394</v>
      </c>
      <c r="B129" s="67">
        <v>10</v>
      </c>
      <c r="C129" s="68">
        <v>23</v>
      </c>
      <c r="D129" s="68">
        <v>20.5</v>
      </c>
      <c r="E129" s="68">
        <v>56</v>
      </c>
      <c r="F129" s="68">
        <v>8</v>
      </c>
      <c r="G129" s="69">
        <f t="shared" si="17"/>
        <v>2.6404000000000002E-3</v>
      </c>
      <c r="H129" s="69">
        <f t="shared" si="19"/>
        <v>1.5402333333333333</v>
      </c>
      <c r="I129" s="70">
        <v>8</v>
      </c>
      <c r="J129" s="70">
        <v>7</v>
      </c>
      <c r="K129" s="70">
        <v>10</v>
      </c>
      <c r="L129" s="70">
        <f t="shared" si="9"/>
        <v>176</v>
      </c>
      <c r="M129" s="70">
        <v>56</v>
      </c>
      <c r="N129" s="70" t="s">
        <v>17</v>
      </c>
      <c r="O129" s="12">
        <f t="shared" si="10"/>
        <v>100</v>
      </c>
      <c r="P129" s="12">
        <f t="shared" si="11"/>
        <v>120</v>
      </c>
    </row>
    <row r="130" spans="1:16">
      <c r="A130" s="66" t="s">
        <v>395</v>
      </c>
      <c r="B130" s="67">
        <v>10</v>
      </c>
      <c r="C130" s="68">
        <v>30</v>
      </c>
      <c r="D130" s="68">
        <v>22.5</v>
      </c>
      <c r="E130" s="68">
        <v>48</v>
      </c>
      <c r="F130" s="68">
        <v>12</v>
      </c>
      <c r="G130" s="69">
        <f t="shared" si="17"/>
        <v>3.2399999999999998E-3</v>
      </c>
      <c r="H130" s="69">
        <f t="shared" si="19"/>
        <v>1.6875</v>
      </c>
      <c r="I130" s="70">
        <v>10</v>
      </c>
      <c r="J130" s="70">
        <v>5</v>
      </c>
      <c r="K130" s="70"/>
      <c r="L130" s="70">
        <f t="shared" ref="L130:L193" si="20">C130*J130+15</f>
        <v>165</v>
      </c>
      <c r="M130" s="70">
        <f>I130*J130</f>
        <v>50</v>
      </c>
      <c r="N130" s="70" t="s">
        <v>17</v>
      </c>
      <c r="O130" s="12">
        <f t="shared" si="10"/>
        <v>100</v>
      </c>
      <c r="P130" s="12">
        <f t="shared" si="11"/>
        <v>120</v>
      </c>
    </row>
    <row r="131" spans="1:16">
      <c r="A131" s="66" t="s">
        <v>396</v>
      </c>
      <c r="B131" s="67">
        <v>10</v>
      </c>
      <c r="C131" s="68">
        <v>32</v>
      </c>
      <c r="D131" s="68">
        <v>23</v>
      </c>
      <c r="E131" s="68">
        <v>50.5</v>
      </c>
      <c r="F131" s="68">
        <v>14.2</v>
      </c>
      <c r="G131" s="69">
        <f t="shared" si="17"/>
        <v>3.7168000000000001E-3</v>
      </c>
      <c r="H131" s="69">
        <f t="shared" si="19"/>
        <v>1.5486666666666669</v>
      </c>
      <c r="I131" s="70">
        <v>10</v>
      </c>
      <c r="J131" s="70">
        <v>4</v>
      </c>
      <c r="K131" s="70"/>
      <c r="L131" s="70">
        <f t="shared" si="20"/>
        <v>143</v>
      </c>
      <c r="M131" s="70">
        <f>I131*J131</f>
        <v>40</v>
      </c>
      <c r="N131" s="70" t="s">
        <v>17</v>
      </c>
      <c r="O131" s="12">
        <f t="shared" ref="O131:O194" si="21">IFERROR(IF(N131="VRAC",D131,IF(ROUNDUP(LEFT(N131,3),0)=0,"",ROUNDUP(LEFT(N131,3),0))),"")</f>
        <v>100</v>
      </c>
      <c r="P131" s="12">
        <f t="shared" ref="P131:P194" si="22">IFERROR(IF(ROUND(RIGHT(N131,3),0)="VRAC",E131,ROUND(RIGHT(N131,3),0)),"")</f>
        <v>120</v>
      </c>
    </row>
    <row r="132" spans="1:16">
      <c r="A132" s="66" t="s">
        <v>397</v>
      </c>
      <c r="B132" s="67">
        <v>40</v>
      </c>
      <c r="C132" s="68">
        <v>15</v>
      </c>
      <c r="D132" s="68">
        <v>23</v>
      </c>
      <c r="E132" s="68">
        <v>17.5</v>
      </c>
      <c r="F132" s="68">
        <v>1.76</v>
      </c>
      <c r="G132" s="69">
        <f t="shared" si="17"/>
        <v>1.509375E-4</v>
      </c>
      <c r="H132" s="69">
        <f t="shared" ref="H132:H146" si="23">((C132*D132*E132)/1000000*M132)/1.2</f>
        <v>1.0867500000000001</v>
      </c>
      <c r="I132" s="70">
        <v>24</v>
      </c>
      <c r="J132" s="70">
        <v>9</v>
      </c>
      <c r="K132" s="70">
        <v>16</v>
      </c>
      <c r="L132" s="70">
        <f t="shared" si="20"/>
        <v>150</v>
      </c>
      <c r="M132" s="70">
        <f>I132*J132</f>
        <v>216</v>
      </c>
      <c r="N132" s="70" t="s">
        <v>17</v>
      </c>
      <c r="O132" s="12">
        <f t="shared" si="21"/>
        <v>100</v>
      </c>
      <c r="P132" s="12">
        <f t="shared" si="22"/>
        <v>120</v>
      </c>
    </row>
    <row r="133" spans="1:16">
      <c r="A133" s="66" t="s">
        <v>398</v>
      </c>
      <c r="B133" s="67">
        <v>1</v>
      </c>
      <c r="C133" s="68">
        <v>12</v>
      </c>
      <c r="D133" s="68">
        <v>32</v>
      </c>
      <c r="E133" s="68">
        <v>26</v>
      </c>
      <c r="F133" s="68">
        <v>1.84</v>
      </c>
      <c r="G133" s="69">
        <f t="shared" si="17"/>
        <v>9.9839999999999998E-3</v>
      </c>
      <c r="H133" s="69">
        <f t="shared" si="23"/>
        <v>0.99840000000000007</v>
      </c>
      <c r="I133" s="70">
        <v>12</v>
      </c>
      <c r="J133" s="70">
        <v>10</v>
      </c>
      <c r="K133" s="70">
        <v>20</v>
      </c>
      <c r="L133" s="70">
        <f t="shared" si="20"/>
        <v>135</v>
      </c>
      <c r="M133" s="70">
        <v>120</v>
      </c>
      <c r="N133" s="70" t="s">
        <v>17</v>
      </c>
      <c r="O133" s="12">
        <f t="shared" si="21"/>
        <v>100</v>
      </c>
      <c r="P133" s="12">
        <f t="shared" si="22"/>
        <v>120</v>
      </c>
    </row>
    <row r="134" spans="1:16">
      <c r="A134" s="66" t="s">
        <v>399</v>
      </c>
      <c r="B134" s="67">
        <v>1</v>
      </c>
      <c r="C134" s="68">
        <v>16.5</v>
      </c>
      <c r="D134" s="68">
        <v>44</v>
      </c>
      <c r="E134" s="68">
        <v>53</v>
      </c>
      <c r="F134" s="68">
        <v>6</v>
      </c>
      <c r="G134" s="69">
        <f t="shared" si="17"/>
        <v>3.8477999999999998E-2</v>
      </c>
      <c r="H134" s="69">
        <f t="shared" si="23"/>
        <v>1.0260800000000001</v>
      </c>
      <c r="I134" s="70">
        <v>4</v>
      </c>
      <c r="J134" s="70">
        <v>8</v>
      </c>
      <c r="K134" s="70">
        <v>8</v>
      </c>
      <c r="L134" s="70">
        <f t="shared" si="20"/>
        <v>147</v>
      </c>
      <c r="M134" s="70">
        <v>32</v>
      </c>
      <c r="N134" s="70" t="s">
        <v>17</v>
      </c>
      <c r="O134" s="12">
        <f t="shared" si="21"/>
        <v>100</v>
      </c>
      <c r="P134" s="12">
        <f t="shared" si="22"/>
        <v>120</v>
      </c>
    </row>
    <row r="135" spans="1:16">
      <c r="A135" s="66" t="s">
        <v>400</v>
      </c>
      <c r="B135" s="67">
        <v>1</v>
      </c>
      <c r="C135" s="68">
        <v>16</v>
      </c>
      <c r="D135" s="68">
        <v>44</v>
      </c>
      <c r="E135" s="68">
        <v>53</v>
      </c>
      <c r="F135" s="68">
        <v>6</v>
      </c>
      <c r="G135" s="69">
        <f t="shared" si="17"/>
        <v>3.7311999999999998E-2</v>
      </c>
      <c r="H135" s="69">
        <f t="shared" si="23"/>
        <v>0.99498666666666669</v>
      </c>
      <c r="I135" s="70">
        <v>4</v>
      </c>
      <c r="J135" s="70">
        <v>8</v>
      </c>
      <c r="K135" s="70"/>
      <c r="L135" s="70">
        <f t="shared" si="20"/>
        <v>143</v>
      </c>
      <c r="M135" s="70">
        <v>32</v>
      </c>
      <c r="N135" s="70" t="s">
        <v>17</v>
      </c>
      <c r="O135" s="12">
        <f t="shared" si="21"/>
        <v>100</v>
      </c>
      <c r="P135" s="12">
        <f t="shared" si="22"/>
        <v>120</v>
      </c>
    </row>
    <row r="136" spans="1:16">
      <c r="A136" s="66" t="s">
        <v>401</v>
      </c>
      <c r="B136" s="67">
        <v>1</v>
      </c>
      <c r="C136" s="68">
        <v>16.5</v>
      </c>
      <c r="D136" s="68">
        <v>44</v>
      </c>
      <c r="E136" s="68">
        <v>53</v>
      </c>
      <c r="F136" s="68">
        <v>6</v>
      </c>
      <c r="G136" s="69">
        <f t="shared" si="17"/>
        <v>3.8477999999999998E-2</v>
      </c>
      <c r="H136" s="69">
        <f t="shared" si="23"/>
        <v>1.0260800000000001</v>
      </c>
      <c r="I136" s="70">
        <v>4</v>
      </c>
      <c r="J136" s="70">
        <v>8</v>
      </c>
      <c r="K136" s="70"/>
      <c r="L136" s="70">
        <f t="shared" si="20"/>
        <v>147</v>
      </c>
      <c r="M136" s="70">
        <v>32</v>
      </c>
      <c r="N136" s="70" t="s">
        <v>17</v>
      </c>
      <c r="O136" s="12">
        <f t="shared" si="21"/>
        <v>100</v>
      </c>
      <c r="P136" s="12">
        <f t="shared" si="22"/>
        <v>120</v>
      </c>
    </row>
    <row r="137" spans="1:16">
      <c r="A137" s="66" t="s">
        <v>402</v>
      </c>
      <c r="B137" s="67">
        <v>1</v>
      </c>
      <c r="C137" s="68">
        <v>16.5</v>
      </c>
      <c r="D137" s="68">
        <v>43.5</v>
      </c>
      <c r="E137" s="68">
        <v>52.5</v>
      </c>
      <c r="F137" s="68">
        <v>5</v>
      </c>
      <c r="G137" s="69">
        <f t="shared" si="17"/>
        <v>3.7681874999999997E-2</v>
      </c>
      <c r="H137" s="69">
        <f t="shared" si="23"/>
        <v>1.00485</v>
      </c>
      <c r="I137" s="70">
        <v>4</v>
      </c>
      <c r="J137" s="70">
        <v>8</v>
      </c>
      <c r="K137" s="70"/>
      <c r="L137" s="70">
        <f t="shared" si="20"/>
        <v>147</v>
      </c>
      <c r="M137" s="70">
        <v>32</v>
      </c>
      <c r="N137" s="70" t="s">
        <v>17</v>
      </c>
      <c r="O137" s="12">
        <f t="shared" si="21"/>
        <v>100</v>
      </c>
      <c r="P137" s="12">
        <f t="shared" si="22"/>
        <v>120</v>
      </c>
    </row>
    <row r="138" spans="1:16">
      <c r="A138" s="66" t="s">
        <v>403</v>
      </c>
      <c r="B138" s="67">
        <v>1</v>
      </c>
      <c r="C138" s="68">
        <v>76</v>
      </c>
      <c r="D138" s="68">
        <v>13.5</v>
      </c>
      <c r="E138" s="68">
        <v>120</v>
      </c>
      <c r="F138" s="68">
        <v>19</v>
      </c>
      <c r="G138" s="69">
        <f t="shared" si="17"/>
        <v>0.12311999999999999</v>
      </c>
      <c r="H138" s="69">
        <f t="shared" si="23"/>
        <v>1.4363999999999999</v>
      </c>
      <c r="I138" s="70">
        <v>7</v>
      </c>
      <c r="J138" s="70">
        <v>2</v>
      </c>
      <c r="K138" s="70">
        <v>6</v>
      </c>
      <c r="L138" s="70">
        <f t="shared" si="20"/>
        <v>167</v>
      </c>
      <c r="M138" s="70">
        <v>14</v>
      </c>
      <c r="N138" s="70" t="s">
        <v>17</v>
      </c>
      <c r="O138" s="12">
        <f t="shared" si="21"/>
        <v>100</v>
      </c>
      <c r="P138" s="12">
        <f t="shared" si="22"/>
        <v>120</v>
      </c>
    </row>
    <row r="139" spans="1:16">
      <c r="A139" s="66" t="s">
        <v>404</v>
      </c>
      <c r="B139" s="67">
        <v>1</v>
      </c>
      <c r="C139" s="68">
        <v>33</v>
      </c>
      <c r="D139" s="68">
        <v>56.5</v>
      </c>
      <c r="E139" s="68">
        <v>45</v>
      </c>
      <c r="F139" s="68">
        <v>14</v>
      </c>
      <c r="G139" s="69">
        <f t="shared" si="17"/>
        <v>8.3902500000000005E-2</v>
      </c>
      <c r="H139" s="69">
        <f t="shared" si="23"/>
        <v>1.3983750000000001</v>
      </c>
      <c r="I139" s="70">
        <v>4</v>
      </c>
      <c r="J139" s="70">
        <v>5</v>
      </c>
      <c r="K139" s="70">
        <v>8</v>
      </c>
      <c r="L139" s="70">
        <f t="shared" si="20"/>
        <v>180</v>
      </c>
      <c r="M139" s="70">
        <v>20</v>
      </c>
      <c r="N139" s="70" t="s">
        <v>17</v>
      </c>
      <c r="O139" s="12">
        <f t="shared" si="21"/>
        <v>100</v>
      </c>
      <c r="P139" s="12">
        <f t="shared" si="22"/>
        <v>120</v>
      </c>
    </row>
    <row r="140" spans="1:16">
      <c r="A140" s="66" t="s">
        <v>405</v>
      </c>
      <c r="B140" s="67">
        <v>1</v>
      </c>
      <c r="C140" s="68">
        <v>32.5</v>
      </c>
      <c r="D140" s="68">
        <v>45.5</v>
      </c>
      <c r="E140" s="68">
        <v>56.5</v>
      </c>
      <c r="F140" s="68">
        <v>14</v>
      </c>
      <c r="G140" s="69">
        <f t="shared" si="17"/>
        <v>8.3549374999999995E-2</v>
      </c>
      <c r="H140" s="69">
        <f t="shared" si="23"/>
        <v>1.3924895833333333</v>
      </c>
      <c r="I140" s="70">
        <v>4</v>
      </c>
      <c r="J140" s="70">
        <v>5</v>
      </c>
      <c r="K140" s="70"/>
      <c r="L140" s="70">
        <f t="shared" si="20"/>
        <v>177.5</v>
      </c>
      <c r="M140" s="70">
        <v>20</v>
      </c>
      <c r="N140" s="70" t="s">
        <v>17</v>
      </c>
      <c r="O140" s="12">
        <f t="shared" si="21"/>
        <v>100</v>
      </c>
      <c r="P140" s="12">
        <f t="shared" si="22"/>
        <v>120</v>
      </c>
    </row>
    <row r="141" spans="1:16">
      <c r="A141" s="66" t="s">
        <v>406</v>
      </c>
      <c r="B141" s="67">
        <v>1</v>
      </c>
      <c r="C141" s="68">
        <v>33</v>
      </c>
      <c r="D141" s="68">
        <v>56.5</v>
      </c>
      <c r="E141" s="68">
        <v>45</v>
      </c>
      <c r="F141" s="68">
        <v>14</v>
      </c>
      <c r="G141" s="69">
        <f t="shared" si="17"/>
        <v>8.3902500000000005E-2</v>
      </c>
      <c r="H141" s="69">
        <f t="shared" si="23"/>
        <v>1.3983750000000001</v>
      </c>
      <c r="I141" s="70">
        <v>4</v>
      </c>
      <c r="J141" s="70">
        <v>5</v>
      </c>
      <c r="K141" s="70"/>
      <c r="L141" s="70">
        <f t="shared" si="20"/>
        <v>180</v>
      </c>
      <c r="M141" s="70">
        <v>20</v>
      </c>
      <c r="N141" s="70" t="s">
        <v>17</v>
      </c>
      <c r="O141" s="12">
        <f t="shared" si="21"/>
        <v>100</v>
      </c>
      <c r="P141" s="12">
        <f t="shared" si="22"/>
        <v>120</v>
      </c>
    </row>
    <row r="142" spans="1:16">
      <c r="A142" s="66" t="s">
        <v>407</v>
      </c>
      <c r="B142" s="67">
        <v>1</v>
      </c>
      <c r="C142" s="68">
        <v>33</v>
      </c>
      <c r="D142" s="68">
        <v>56.5</v>
      </c>
      <c r="E142" s="68">
        <v>45</v>
      </c>
      <c r="F142" s="68">
        <v>14.2</v>
      </c>
      <c r="G142" s="69">
        <f t="shared" si="17"/>
        <v>8.3902500000000005E-2</v>
      </c>
      <c r="H142" s="69">
        <f t="shared" si="23"/>
        <v>1.3983750000000001</v>
      </c>
      <c r="I142" s="70">
        <v>4</v>
      </c>
      <c r="J142" s="70">
        <v>5</v>
      </c>
      <c r="K142" s="70">
        <v>8</v>
      </c>
      <c r="L142" s="70">
        <f t="shared" si="20"/>
        <v>180</v>
      </c>
      <c r="M142" s="70">
        <v>20</v>
      </c>
      <c r="N142" s="70" t="s">
        <v>17</v>
      </c>
      <c r="O142" s="12">
        <f t="shared" si="21"/>
        <v>100</v>
      </c>
      <c r="P142" s="12">
        <f t="shared" si="22"/>
        <v>120</v>
      </c>
    </row>
    <row r="143" spans="1:16">
      <c r="A143" s="66" t="s">
        <v>408</v>
      </c>
      <c r="B143" s="67">
        <v>1</v>
      </c>
      <c r="C143" s="68">
        <v>33</v>
      </c>
      <c r="D143" s="68">
        <v>56.5</v>
      </c>
      <c r="E143" s="68">
        <v>45</v>
      </c>
      <c r="F143" s="68">
        <v>1</v>
      </c>
      <c r="G143" s="69">
        <f t="shared" si="17"/>
        <v>8.3902500000000005E-2</v>
      </c>
      <c r="H143" s="69">
        <f t="shared" si="23"/>
        <v>1.3983750000000001</v>
      </c>
      <c r="I143" s="70">
        <v>4</v>
      </c>
      <c r="J143" s="70">
        <v>5</v>
      </c>
      <c r="K143" s="70"/>
      <c r="L143" s="70">
        <f t="shared" si="20"/>
        <v>180</v>
      </c>
      <c r="M143" s="70">
        <v>20</v>
      </c>
      <c r="N143" s="70" t="s">
        <v>17</v>
      </c>
      <c r="O143" s="12">
        <f t="shared" si="21"/>
        <v>100</v>
      </c>
      <c r="P143" s="12">
        <f t="shared" si="22"/>
        <v>120</v>
      </c>
    </row>
    <row r="144" spans="1:16">
      <c r="A144" s="66" t="s">
        <v>409</v>
      </c>
      <c r="B144" s="67">
        <v>1</v>
      </c>
      <c r="C144" s="68">
        <v>33.5</v>
      </c>
      <c r="D144" s="68">
        <v>45</v>
      </c>
      <c r="E144" s="68">
        <v>56.5</v>
      </c>
      <c r="F144" s="68">
        <v>14.7</v>
      </c>
      <c r="G144" s="69">
        <f t="shared" si="17"/>
        <v>8.5173750000000006E-2</v>
      </c>
      <c r="H144" s="69">
        <f t="shared" si="23"/>
        <v>1.4195625000000001</v>
      </c>
      <c r="I144" s="70">
        <v>4</v>
      </c>
      <c r="J144" s="70">
        <v>5</v>
      </c>
      <c r="K144" s="70">
        <v>8</v>
      </c>
      <c r="L144" s="70">
        <f t="shared" si="20"/>
        <v>182.5</v>
      </c>
      <c r="M144" s="70">
        <v>20</v>
      </c>
      <c r="N144" s="70" t="s">
        <v>17</v>
      </c>
      <c r="O144" s="12">
        <f t="shared" si="21"/>
        <v>100</v>
      </c>
      <c r="P144" s="12">
        <f t="shared" si="22"/>
        <v>120</v>
      </c>
    </row>
    <row r="145" spans="1:16">
      <c r="A145" s="66" t="s">
        <v>410</v>
      </c>
      <c r="B145" s="67">
        <v>1</v>
      </c>
      <c r="C145" s="68">
        <v>33</v>
      </c>
      <c r="D145" s="68">
        <v>49</v>
      </c>
      <c r="E145" s="68">
        <v>57.5</v>
      </c>
      <c r="F145" s="68">
        <v>15</v>
      </c>
      <c r="G145" s="69">
        <f t="shared" si="17"/>
        <v>9.2977500000000005E-2</v>
      </c>
      <c r="H145" s="69">
        <f t="shared" si="23"/>
        <v>1.2397</v>
      </c>
      <c r="I145" s="70">
        <v>4</v>
      </c>
      <c r="J145" s="70">
        <v>4</v>
      </c>
      <c r="K145" s="70">
        <v>8</v>
      </c>
      <c r="L145" s="70">
        <f t="shared" si="20"/>
        <v>147</v>
      </c>
      <c r="M145" s="70">
        <v>16</v>
      </c>
      <c r="N145" s="70" t="s">
        <v>17</v>
      </c>
      <c r="O145" s="12">
        <f t="shared" si="21"/>
        <v>100</v>
      </c>
      <c r="P145" s="12">
        <f t="shared" si="22"/>
        <v>120</v>
      </c>
    </row>
    <row r="146" spans="1:16">
      <c r="A146" s="66" t="s">
        <v>411</v>
      </c>
      <c r="B146" s="67">
        <v>1</v>
      </c>
      <c r="C146" s="68">
        <v>33</v>
      </c>
      <c r="D146" s="68">
        <v>49</v>
      </c>
      <c r="E146" s="68">
        <v>58</v>
      </c>
      <c r="F146" s="68">
        <v>15</v>
      </c>
      <c r="G146" s="69">
        <f t="shared" si="17"/>
        <v>9.3785999999999994E-2</v>
      </c>
      <c r="H146" s="69">
        <f t="shared" si="23"/>
        <v>1.5630999999999999</v>
      </c>
      <c r="I146" s="70">
        <v>4</v>
      </c>
      <c r="J146" s="70">
        <v>5</v>
      </c>
      <c r="K146" s="70"/>
      <c r="L146" s="70">
        <f t="shared" si="20"/>
        <v>180</v>
      </c>
      <c r="M146" s="70">
        <v>20</v>
      </c>
      <c r="N146" s="70" t="s">
        <v>17</v>
      </c>
      <c r="O146" s="12">
        <f t="shared" si="21"/>
        <v>100</v>
      </c>
      <c r="P146" s="12">
        <f t="shared" si="22"/>
        <v>120</v>
      </c>
    </row>
    <row r="147" spans="1:16">
      <c r="A147" s="66" t="s">
        <v>412</v>
      </c>
      <c r="B147" s="67">
        <v>1</v>
      </c>
      <c r="C147" s="68">
        <v>42</v>
      </c>
      <c r="D147" s="68">
        <v>22</v>
      </c>
      <c r="E147" s="68">
        <v>101</v>
      </c>
      <c r="F147" s="68"/>
      <c r="G147" s="69">
        <f t="shared" si="17"/>
        <v>9.3324000000000004E-2</v>
      </c>
      <c r="H147" s="69"/>
      <c r="I147" s="70">
        <v>5</v>
      </c>
      <c r="J147" s="70">
        <v>4</v>
      </c>
      <c r="K147" s="70">
        <v>9</v>
      </c>
      <c r="L147" s="70">
        <f t="shared" si="20"/>
        <v>183</v>
      </c>
      <c r="M147" s="70"/>
      <c r="N147" s="70" t="s">
        <v>17</v>
      </c>
      <c r="O147" s="12">
        <f t="shared" si="21"/>
        <v>100</v>
      </c>
      <c r="P147" s="12">
        <f t="shared" si="22"/>
        <v>120</v>
      </c>
    </row>
    <row r="148" spans="1:16">
      <c r="A148" s="66" t="s">
        <v>413</v>
      </c>
      <c r="B148" s="67">
        <v>1</v>
      </c>
      <c r="C148" s="68">
        <v>14.5</v>
      </c>
      <c r="D148" s="68">
        <v>17</v>
      </c>
      <c r="E148" s="68">
        <v>101</v>
      </c>
      <c r="F148" s="68">
        <v>3</v>
      </c>
      <c r="G148" s="69">
        <f t="shared" si="17"/>
        <v>2.4896499999999998E-2</v>
      </c>
      <c r="H148" s="69">
        <f t="shared" ref="H148:H166" si="24">((C148*D148*E148)/1000000*M148)/1.2</f>
        <v>1.3278133333333333</v>
      </c>
      <c r="I148" s="70">
        <v>8</v>
      </c>
      <c r="J148" s="70">
        <v>10</v>
      </c>
      <c r="K148" s="70">
        <v>18</v>
      </c>
      <c r="L148" s="70">
        <f t="shared" si="20"/>
        <v>160</v>
      </c>
      <c r="M148" s="70">
        <v>64</v>
      </c>
      <c r="N148" s="70" t="s">
        <v>153</v>
      </c>
      <c r="O148" s="12">
        <f t="shared" si="21"/>
        <v>120</v>
      </c>
      <c r="P148" s="12">
        <f t="shared" si="22"/>
        <v>160</v>
      </c>
    </row>
    <row r="149" spans="1:16">
      <c r="A149" s="66" t="s">
        <v>414</v>
      </c>
      <c r="B149" s="67">
        <v>1</v>
      </c>
      <c r="C149" s="68">
        <v>45</v>
      </c>
      <c r="D149" s="68">
        <v>22.5</v>
      </c>
      <c r="E149" s="68">
        <v>94</v>
      </c>
      <c r="F149" s="68">
        <v>8</v>
      </c>
      <c r="G149" s="69">
        <f t="shared" si="17"/>
        <v>9.5174999999999996E-2</v>
      </c>
      <c r="H149" s="69">
        <f t="shared" si="24"/>
        <v>1.5862499999999999</v>
      </c>
      <c r="I149" s="70">
        <v>5</v>
      </c>
      <c r="J149" s="70">
        <v>4</v>
      </c>
      <c r="K149" s="70">
        <v>19</v>
      </c>
      <c r="L149" s="70">
        <f t="shared" si="20"/>
        <v>195</v>
      </c>
      <c r="M149" s="70">
        <v>20</v>
      </c>
      <c r="N149" s="70" t="s">
        <v>17</v>
      </c>
      <c r="O149" s="12">
        <f t="shared" si="21"/>
        <v>100</v>
      </c>
      <c r="P149" s="12">
        <f t="shared" si="22"/>
        <v>120</v>
      </c>
    </row>
    <row r="150" spans="1:16">
      <c r="A150" s="66" t="s">
        <v>415</v>
      </c>
      <c r="B150" s="67">
        <v>1</v>
      </c>
      <c r="C150" s="68">
        <v>42</v>
      </c>
      <c r="D150" s="68">
        <v>22</v>
      </c>
      <c r="E150" s="68">
        <v>101.5</v>
      </c>
      <c r="F150" s="68">
        <v>9</v>
      </c>
      <c r="G150" s="69">
        <f t="shared" si="17"/>
        <v>9.3785999999999994E-2</v>
      </c>
      <c r="H150" s="69">
        <f t="shared" si="24"/>
        <v>1.5630999999999999</v>
      </c>
      <c r="I150" s="70">
        <v>5</v>
      </c>
      <c r="J150" s="70">
        <v>4</v>
      </c>
      <c r="K150" s="70">
        <v>8</v>
      </c>
      <c r="L150" s="70">
        <f t="shared" si="20"/>
        <v>183</v>
      </c>
      <c r="M150" s="70">
        <v>20</v>
      </c>
      <c r="N150" s="70" t="s">
        <v>17</v>
      </c>
      <c r="O150" s="12">
        <f t="shared" si="21"/>
        <v>100</v>
      </c>
      <c r="P150" s="12">
        <f t="shared" si="22"/>
        <v>120</v>
      </c>
    </row>
    <row r="151" spans="1:16">
      <c r="A151" s="66" t="s">
        <v>416</v>
      </c>
      <c r="B151" s="67">
        <v>1</v>
      </c>
      <c r="C151" s="68">
        <v>22</v>
      </c>
      <c r="D151" s="68">
        <v>42</v>
      </c>
      <c r="E151" s="68">
        <v>94.5</v>
      </c>
      <c r="F151" s="68">
        <v>11</v>
      </c>
      <c r="G151" s="69">
        <f t="shared" si="17"/>
        <v>8.7318000000000007E-2</v>
      </c>
      <c r="H151" s="69">
        <f t="shared" si="24"/>
        <v>1.1642400000000002</v>
      </c>
      <c r="I151" s="70">
        <v>4</v>
      </c>
      <c r="J151" s="70">
        <v>4</v>
      </c>
      <c r="K151" s="70">
        <v>8</v>
      </c>
      <c r="L151" s="70">
        <f t="shared" si="20"/>
        <v>103</v>
      </c>
      <c r="M151" s="70">
        <v>16</v>
      </c>
      <c r="N151" s="70" t="s">
        <v>17</v>
      </c>
      <c r="O151" s="12">
        <f t="shared" si="21"/>
        <v>100</v>
      </c>
      <c r="P151" s="12">
        <f t="shared" si="22"/>
        <v>120</v>
      </c>
    </row>
    <row r="152" spans="1:16">
      <c r="A152" s="66" t="s">
        <v>417</v>
      </c>
      <c r="B152" s="67">
        <v>1</v>
      </c>
      <c r="C152" s="68">
        <v>42</v>
      </c>
      <c r="D152" s="68">
        <v>22</v>
      </c>
      <c r="E152" s="68">
        <v>112</v>
      </c>
      <c r="F152" s="68">
        <v>11</v>
      </c>
      <c r="G152" s="69">
        <f t="shared" si="17"/>
        <v>0.103488</v>
      </c>
      <c r="H152" s="69">
        <f t="shared" si="24"/>
        <v>1.37984</v>
      </c>
      <c r="I152" s="70">
        <v>4</v>
      </c>
      <c r="J152" s="70">
        <v>4</v>
      </c>
      <c r="K152" s="70">
        <v>8</v>
      </c>
      <c r="L152" s="70">
        <f t="shared" si="20"/>
        <v>183</v>
      </c>
      <c r="M152" s="70">
        <v>16</v>
      </c>
      <c r="N152" s="70" t="s">
        <v>17</v>
      </c>
      <c r="O152" s="12">
        <f t="shared" si="21"/>
        <v>100</v>
      </c>
      <c r="P152" s="12">
        <f t="shared" si="22"/>
        <v>120</v>
      </c>
    </row>
    <row r="153" spans="1:16">
      <c r="A153" s="66" t="s">
        <v>418</v>
      </c>
      <c r="B153" s="67">
        <v>1</v>
      </c>
      <c r="C153" s="68">
        <v>43</v>
      </c>
      <c r="D153" s="68">
        <v>126</v>
      </c>
      <c r="E153" s="68">
        <v>22</v>
      </c>
      <c r="F153" s="68">
        <v>12</v>
      </c>
      <c r="G153" s="69">
        <f t="shared" si="17"/>
        <v>0.119196</v>
      </c>
      <c r="H153" s="69">
        <f t="shared" si="24"/>
        <v>1.58928</v>
      </c>
      <c r="I153" s="70">
        <v>4</v>
      </c>
      <c r="J153" s="70">
        <v>4</v>
      </c>
      <c r="K153" s="70">
        <v>8</v>
      </c>
      <c r="L153" s="70">
        <f t="shared" si="20"/>
        <v>187</v>
      </c>
      <c r="M153" s="70">
        <v>16</v>
      </c>
      <c r="N153" s="70" t="s">
        <v>17</v>
      </c>
      <c r="O153" s="12">
        <f t="shared" si="21"/>
        <v>100</v>
      </c>
      <c r="P153" s="12">
        <f t="shared" si="22"/>
        <v>120</v>
      </c>
    </row>
    <row r="154" spans="1:16">
      <c r="A154" s="66" t="s">
        <v>419</v>
      </c>
      <c r="B154" s="67">
        <v>1</v>
      </c>
      <c r="C154" s="68">
        <v>36.5</v>
      </c>
      <c r="D154" s="68">
        <v>22.5</v>
      </c>
      <c r="E154" s="68">
        <v>94</v>
      </c>
      <c r="F154" s="68"/>
      <c r="G154" s="69">
        <f t="shared" si="17"/>
        <v>7.7197500000000002E-2</v>
      </c>
      <c r="H154" s="69">
        <f t="shared" si="24"/>
        <v>1.2866250000000001</v>
      </c>
      <c r="I154" s="70">
        <v>5</v>
      </c>
      <c r="J154" s="70">
        <v>4</v>
      </c>
      <c r="K154" s="70">
        <v>9</v>
      </c>
      <c r="L154" s="70">
        <f t="shared" si="20"/>
        <v>161</v>
      </c>
      <c r="M154" s="70">
        <v>20</v>
      </c>
      <c r="N154" s="70" t="s">
        <v>17</v>
      </c>
      <c r="O154" s="12">
        <f t="shared" si="21"/>
        <v>100</v>
      </c>
      <c r="P154" s="12">
        <f t="shared" si="22"/>
        <v>120</v>
      </c>
    </row>
    <row r="155" spans="1:16">
      <c r="A155" s="66" t="s">
        <v>420</v>
      </c>
      <c r="B155" s="67">
        <v>75</v>
      </c>
      <c r="C155" s="68">
        <v>23</v>
      </c>
      <c r="D155" s="68">
        <v>60</v>
      </c>
      <c r="E155" s="68">
        <v>46.5</v>
      </c>
      <c r="F155" s="68">
        <v>22.5</v>
      </c>
      <c r="G155" s="69">
        <f t="shared" si="17"/>
        <v>8.5560000000000009E-4</v>
      </c>
      <c r="H155" s="69">
        <f t="shared" si="24"/>
        <v>1.2834000000000001</v>
      </c>
      <c r="I155" s="70">
        <v>4</v>
      </c>
      <c r="J155" s="70">
        <v>6</v>
      </c>
      <c r="K155" s="70"/>
      <c r="L155" s="70">
        <f t="shared" si="20"/>
        <v>153</v>
      </c>
      <c r="M155" s="70">
        <v>24</v>
      </c>
      <c r="N155" s="70" t="s">
        <v>17</v>
      </c>
      <c r="O155" s="12">
        <f t="shared" si="21"/>
        <v>100</v>
      </c>
      <c r="P155" s="12">
        <f t="shared" si="22"/>
        <v>120</v>
      </c>
    </row>
    <row r="156" spans="1:16">
      <c r="A156" s="66" t="s">
        <v>421</v>
      </c>
      <c r="B156" s="67">
        <v>1</v>
      </c>
      <c r="C156" s="68">
        <v>12.5</v>
      </c>
      <c r="D156" s="68">
        <v>84</v>
      </c>
      <c r="E156" s="68">
        <v>38</v>
      </c>
      <c r="F156" s="68">
        <v>5.78</v>
      </c>
      <c r="G156" s="69">
        <f t="shared" si="17"/>
        <v>3.9899999999999998E-2</v>
      </c>
      <c r="H156" s="69">
        <f t="shared" si="24"/>
        <v>1.3965000000000001</v>
      </c>
      <c r="I156" s="70">
        <v>3</v>
      </c>
      <c r="J156" s="70">
        <v>14</v>
      </c>
      <c r="K156" s="70">
        <v>14</v>
      </c>
      <c r="L156" s="70">
        <f t="shared" si="20"/>
        <v>190</v>
      </c>
      <c r="M156" s="70">
        <v>42</v>
      </c>
      <c r="N156" s="70" t="s">
        <v>17</v>
      </c>
      <c r="O156" s="12">
        <f t="shared" si="21"/>
        <v>100</v>
      </c>
      <c r="P156" s="12">
        <f t="shared" si="22"/>
        <v>120</v>
      </c>
    </row>
    <row r="157" spans="1:16">
      <c r="A157" s="66" t="s">
        <v>422</v>
      </c>
      <c r="B157" s="67">
        <v>1</v>
      </c>
      <c r="C157" s="68">
        <v>12.5</v>
      </c>
      <c r="D157" s="68">
        <v>84</v>
      </c>
      <c r="E157" s="68">
        <v>38</v>
      </c>
      <c r="F157" s="68">
        <v>5.78</v>
      </c>
      <c r="G157" s="69">
        <f t="shared" si="17"/>
        <v>3.9899999999999998E-2</v>
      </c>
      <c r="H157" s="69">
        <f t="shared" si="24"/>
        <v>1.3965000000000001</v>
      </c>
      <c r="I157" s="70">
        <v>3</v>
      </c>
      <c r="J157" s="70">
        <v>14</v>
      </c>
      <c r="K157" s="70"/>
      <c r="L157" s="70">
        <f t="shared" si="20"/>
        <v>190</v>
      </c>
      <c r="M157" s="70">
        <v>42</v>
      </c>
      <c r="N157" s="70" t="s">
        <v>17</v>
      </c>
      <c r="O157" s="12">
        <f t="shared" si="21"/>
        <v>100</v>
      </c>
      <c r="P157" s="12">
        <f t="shared" si="22"/>
        <v>120</v>
      </c>
    </row>
    <row r="158" spans="1:16">
      <c r="A158" s="66" t="s">
        <v>423</v>
      </c>
      <c r="B158" s="67">
        <v>1</v>
      </c>
      <c r="C158" s="68">
        <v>12.5</v>
      </c>
      <c r="D158" s="68">
        <v>84</v>
      </c>
      <c r="E158" s="68">
        <v>38</v>
      </c>
      <c r="F158" s="68">
        <v>5.78</v>
      </c>
      <c r="G158" s="69">
        <f t="shared" si="17"/>
        <v>3.9899999999999998E-2</v>
      </c>
      <c r="H158" s="69">
        <f t="shared" si="24"/>
        <v>1.3965000000000001</v>
      </c>
      <c r="I158" s="70">
        <v>3</v>
      </c>
      <c r="J158" s="70">
        <v>14</v>
      </c>
      <c r="K158" s="70"/>
      <c r="L158" s="70">
        <f t="shared" si="20"/>
        <v>190</v>
      </c>
      <c r="M158" s="70">
        <v>42</v>
      </c>
      <c r="N158" s="70" t="s">
        <v>17</v>
      </c>
      <c r="O158" s="12">
        <f t="shared" si="21"/>
        <v>100</v>
      </c>
      <c r="P158" s="12">
        <f t="shared" si="22"/>
        <v>120</v>
      </c>
    </row>
    <row r="159" spans="1:16">
      <c r="A159" s="66" t="s">
        <v>424</v>
      </c>
      <c r="B159" s="67">
        <v>1</v>
      </c>
      <c r="C159" s="68">
        <v>12.5</v>
      </c>
      <c r="D159" s="68">
        <v>84</v>
      </c>
      <c r="E159" s="68">
        <v>38</v>
      </c>
      <c r="F159" s="68">
        <v>5.78</v>
      </c>
      <c r="G159" s="69">
        <f t="shared" si="17"/>
        <v>3.9899999999999998E-2</v>
      </c>
      <c r="H159" s="69">
        <f t="shared" si="24"/>
        <v>1.3965000000000001</v>
      </c>
      <c r="I159" s="70">
        <v>3</v>
      </c>
      <c r="J159" s="70">
        <v>14</v>
      </c>
      <c r="K159" s="70">
        <v>14</v>
      </c>
      <c r="L159" s="70">
        <f t="shared" si="20"/>
        <v>190</v>
      </c>
      <c r="M159" s="70">
        <v>42</v>
      </c>
      <c r="N159" s="70" t="s">
        <v>17</v>
      </c>
      <c r="O159" s="12">
        <f t="shared" si="21"/>
        <v>100</v>
      </c>
      <c r="P159" s="12">
        <f t="shared" si="22"/>
        <v>120</v>
      </c>
    </row>
    <row r="160" spans="1:16">
      <c r="A160" s="66" t="s">
        <v>425</v>
      </c>
      <c r="B160" s="67">
        <v>25</v>
      </c>
      <c r="C160" s="68">
        <v>22.5</v>
      </c>
      <c r="D160" s="68">
        <v>100</v>
      </c>
      <c r="E160" s="68">
        <v>28.5</v>
      </c>
      <c r="F160" s="68">
        <v>6.7</v>
      </c>
      <c r="G160" s="69">
        <f t="shared" si="17"/>
        <v>2.565E-3</v>
      </c>
      <c r="H160" s="69">
        <f t="shared" si="24"/>
        <v>1.4962500000000001</v>
      </c>
      <c r="I160" s="70">
        <v>4</v>
      </c>
      <c r="J160" s="70">
        <v>7</v>
      </c>
      <c r="K160" s="70"/>
      <c r="L160" s="70">
        <f t="shared" si="20"/>
        <v>172.5</v>
      </c>
      <c r="M160" s="70">
        <v>28</v>
      </c>
      <c r="N160" s="70" t="s">
        <v>17</v>
      </c>
      <c r="O160" s="12">
        <f t="shared" si="21"/>
        <v>100</v>
      </c>
      <c r="P160" s="12">
        <f t="shared" si="22"/>
        <v>120</v>
      </c>
    </row>
    <row r="161" spans="1:16">
      <c r="A161" s="66" t="s">
        <v>426</v>
      </c>
      <c r="B161" s="67">
        <v>5</v>
      </c>
      <c r="C161" s="68">
        <v>25</v>
      </c>
      <c r="D161" s="68">
        <v>47</v>
      </c>
      <c r="E161" s="68">
        <v>39</v>
      </c>
      <c r="F161" s="68">
        <v>5</v>
      </c>
      <c r="G161" s="69">
        <f t="shared" si="17"/>
        <v>9.1649999999999995E-3</v>
      </c>
      <c r="H161" s="69">
        <f t="shared" si="24"/>
        <v>1.3747499999999999</v>
      </c>
      <c r="I161" s="70">
        <v>6</v>
      </c>
      <c r="J161" s="70">
        <v>6</v>
      </c>
      <c r="K161" s="70"/>
      <c r="L161" s="70">
        <f t="shared" si="20"/>
        <v>165</v>
      </c>
      <c r="M161" s="70">
        <v>36</v>
      </c>
      <c r="N161" s="70" t="s">
        <v>17</v>
      </c>
      <c r="O161" s="12">
        <f t="shared" si="21"/>
        <v>100</v>
      </c>
      <c r="P161" s="12">
        <f t="shared" si="22"/>
        <v>120</v>
      </c>
    </row>
    <row r="162" spans="1:16">
      <c r="A162" s="66" t="s">
        <v>427</v>
      </c>
      <c r="B162" s="67">
        <v>30</v>
      </c>
      <c r="C162" s="68">
        <v>19</v>
      </c>
      <c r="D162" s="68">
        <v>44</v>
      </c>
      <c r="E162" s="68">
        <v>59</v>
      </c>
      <c r="F162" s="68">
        <v>5.44</v>
      </c>
      <c r="G162" s="69">
        <f t="shared" si="17"/>
        <v>1.6441333333333333E-3</v>
      </c>
      <c r="H162" s="69">
        <f t="shared" si="24"/>
        <v>1.1508933333333335</v>
      </c>
      <c r="I162" s="70">
        <v>4</v>
      </c>
      <c r="J162" s="70">
        <v>7</v>
      </c>
      <c r="K162" s="70"/>
      <c r="L162" s="70">
        <f t="shared" si="20"/>
        <v>148</v>
      </c>
      <c r="M162" s="70">
        <v>28</v>
      </c>
      <c r="N162" s="70" t="s">
        <v>17</v>
      </c>
      <c r="O162" s="12">
        <f t="shared" si="21"/>
        <v>100</v>
      </c>
      <c r="P162" s="12">
        <f t="shared" si="22"/>
        <v>120</v>
      </c>
    </row>
    <row r="163" spans="1:16">
      <c r="A163" s="66" t="s">
        <v>428</v>
      </c>
      <c r="B163" s="67">
        <v>25</v>
      </c>
      <c r="C163" s="68">
        <v>28</v>
      </c>
      <c r="D163" s="68">
        <v>54</v>
      </c>
      <c r="E163" s="68">
        <v>32</v>
      </c>
      <c r="F163" s="68">
        <v>8.4600000000000009</v>
      </c>
      <c r="G163" s="69">
        <f t="shared" si="17"/>
        <v>1.9353600000000001E-3</v>
      </c>
      <c r="H163" s="69">
        <f t="shared" si="24"/>
        <v>1.2096000000000002</v>
      </c>
      <c r="I163" s="70">
        <v>6</v>
      </c>
      <c r="J163" s="70">
        <v>5</v>
      </c>
      <c r="K163" s="70"/>
      <c r="L163" s="70">
        <f t="shared" si="20"/>
        <v>155</v>
      </c>
      <c r="M163" s="70">
        <v>30</v>
      </c>
      <c r="N163" s="70" t="s">
        <v>17</v>
      </c>
      <c r="O163" s="12">
        <f t="shared" si="21"/>
        <v>100</v>
      </c>
      <c r="P163" s="12">
        <f t="shared" si="22"/>
        <v>120</v>
      </c>
    </row>
    <row r="164" spans="1:16">
      <c r="A164" s="66" t="s">
        <v>429</v>
      </c>
      <c r="B164" s="67">
        <v>5</v>
      </c>
      <c r="C164" s="68">
        <v>11</v>
      </c>
      <c r="D164" s="68">
        <v>19</v>
      </c>
      <c r="E164" s="68">
        <v>31</v>
      </c>
      <c r="F164" s="68">
        <v>1.56</v>
      </c>
      <c r="G164" s="69">
        <f t="shared" si="17"/>
        <v>1.2958000000000002E-3</v>
      </c>
      <c r="H164" s="69">
        <f t="shared" si="24"/>
        <v>1.457775</v>
      </c>
      <c r="I164" s="70">
        <v>18</v>
      </c>
      <c r="J164" s="70">
        <v>15</v>
      </c>
      <c r="K164" s="70"/>
      <c r="L164" s="70">
        <f t="shared" si="20"/>
        <v>180</v>
      </c>
      <c r="M164" s="70">
        <v>270</v>
      </c>
      <c r="N164" s="70" t="s">
        <v>17</v>
      </c>
      <c r="O164" s="12">
        <f t="shared" si="21"/>
        <v>100</v>
      </c>
      <c r="P164" s="12">
        <f t="shared" si="22"/>
        <v>120</v>
      </c>
    </row>
    <row r="165" spans="1:16">
      <c r="A165" s="66" t="s">
        <v>430</v>
      </c>
      <c r="B165" s="67">
        <v>30</v>
      </c>
      <c r="C165" s="68">
        <v>21.5</v>
      </c>
      <c r="D165" s="68">
        <v>27.5</v>
      </c>
      <c r="E165" s="68">
        <v>27.5</v>
      </c>
      <c r="F165" s="68">
        <v>2.56</v>
      </c>
      <c r="G165" s="69">
        <f t="shared" si="17"/>
        <v>5.4197916666666663E-4</v>
      </c>
      <c r="H165" s="69">
        <f t="shared" si="24"/>
        <v>1.13815625</v>
      </c>
      <c r="I165" s="70">
        <v>12</v>
      </c>
      <c r="J165" s="70">
        <v>7</v>
      </c>
      <c r="K165" s="70"/>
      <c r="L165" s="70">
        <f t="shared" si="20"/>
        <v>165.5</v>
      </c>
      <c r="M165" s="70">
        <v>84</v>
      </c>
      <c r="N165" s="70" t="s">
        <v>17</v>
      </c>
      <c r="O165" s="12">
        <f t="shared" si="21"/>
        <v>100</v>
      </c>
      <c r="P165" s="12">
        <f t="shared" si="22"/>
        <v>120</v>
      </c>
    </row>
    <row r="166" spans="1:16">
      <c r="A166" s="66" t="s">
        <v>431</v>
      </c>
      <c r="B166" s="67">
        <v>25</v>
      </c>
      <c r="C166" s="68">
        <v>24</v>
      </c>
      <c r="D166" s="68">
        <v>31</v>
      </c>
      <c r="E166" s="68">
        <v>55</v>
      </c>
      <c r="F166" s="68">
        <v>7.3</v>
      </c>
      <c r="G166" s="69">
        <f t="shared" si="17"/>
        <v>1.6367999999999999E-3</v>
      </c>
      <c r="H166" s="69">
        <f t="shared" si="24"/>
        <v>1.2276</v>
      </c>
      <c r="I166" s="70">
        <v>6</v>
      </c>
      <c r="J166" s="70">
        <v>6</v>
      </c>
      <c r="K166" s="70"/>
      <c r="L166" s="70">
        <f t="shared" si="20"/>
        <v>159</v>
      </c>
      <c r="M166" s="70">
        <v>36</v>
      </c>
      <c r="N166" s="70" t="s">
        <v>17</v>
      </c>
      <c r="O166" s="12">
        <f t="shared" si="21"/>
        <v>100</v>
      </c>
      <c r="P166" s="12">
        <f t="shared" si="22"/>
        <v>120</v>
      </c>
    </row>
    <row r="167" spans="1:16">
      <c r="A167" s="66" t="s">
        <v>432</v>
      </c>
      <c r="B167" s="67">
        <v>1</v>
      </c>
      <c r="C167" s="68">
        <v>5</v>
      </c>
      <c r="D167" s="68">
        <v>55.5</v>
      </c>
      <c r="E167" s="68">
        <v>48</v>
      </c>
      <c r="F167" s="68">
        <v>4.22</v>
      </c>
      <c r="G167" s="69">
        <f t="shared" si="17"/>
        <v>1.332E-2</v>
      </c>
      <c r="H167" s="69">
        <f>((C167*D167*E167)/1000000*M167)/0.96</f>
        <v>1.4985000000000002</v>
      </c>
      <c r="I167" s="70">
        <v>4</v>
      </c>
      <c r="J167" s="70">
        <v>27</v>
      </c>
      <c r="K167" s="70">
        <v>21</v>
      </c>
      <c r="L167" s="70">
        <f t="shared" si="20"/>
        <v>150</v>
      </c>
      <c r="M167" s="70">
        <v>108</v>
      </c>
      <c r="N167" s="70" t="s">
        <v>17</v>
      </c>
      <c r="O167" s="12">
        <f t="shared" si="21"/>
        <v>100</v>
      </c>
      <c r="P167" s="12">
        <f t="shared" si="22"/>
        <v>120</v>
      </c>
    </row>
    <row r="168" spans="1:16">
      <c r="A168" s="66" t="s">
        <v>433</v>
      </c>
      <c r="B168" s="67">
        <v>10</v>
      </c>
      <c r="C168" s="68">
        <v>31.5</v>
      </c>
      <c r="D168" s="68">
        <v>23</v>
      </c>
      <c r="E168" s="68">
        <v>51.5</v>
      </c>
      <c r="F168" s="68">
        <v>14</v>
      </c>
      <c r="G168" s="69">
        <f t="shared" si="17"/>
        <v>3.7311749999999998E-3</v>
      </c>
      <c r="H168" s="69">
        <f>((C168*D168*E168)/1000000*M168)/0.96</f>
        <v>1.5546562500000001</v>
      </c>
      <c r="I168" s="70">
        <v>10</v>
      </c>
      <c r="J168" s="70">
        <v>4</v>
      </c>
      <c r="K168" s="70">
        <v>7</v>
      </c>
      <c r="L168" s="70">
        <f t="shared" si="20"/>
        <v>141</v>
      </c>
      <c r="M168" s="70">
        <v>40</v>
      </c>
      <c r="N168" s="70" t="s">
        <v>17</v>
      </c>
      <c r="O168" s="12">
        <f t="shared" si="21"/>
        <v>100</v>
      </c>
      <c r="P168" s="12">
        <f t="shared" si="22"/>
        <v>120</v>
      </c>
    </row>
    <row r="169" spans="1:16">
      <c r="A169" s="66" t="s">
        <v>434</v>
      </c>
      <c r="B169" s="67">
        <v>1</v>
      </c>
      <c r="C169" s="68">
        <v>34.5</v>
      </c>
      <c r="D169" s="68">
        <v>59.5</v>
      </c>
      <c r="E169" s="68">
        <v>51</v>
      </c>
      <c r="F169" s="68"/>
      <c r="G169" s="69"/>
      <c r="H169" s="69"/>
      <c r="I169" s="70">
        <v>4</v>
      </c>
      <c r="J169" s="70">
        <v>4</v>
      </c>
      <c r="K169" s="70">
        <v>8</v>
      </c>
      <c r="L169" s="70">
        <f t="shared" si="20"/>
        <v>153</v>
      </c>
      <c r="M169" s="70">
        <v>16</v>
      </c>
      <c r="N169" s="70" t="s">
        <v>17</v>
      </c>
      <c r="O169" s="12">
        <f t="shared" si="21"/>
        <v>100</v>
      </c>
      <c r="P169" s="12">
        <f t="shared" si="22"/>
        <v>120</v>
      </c>
    </row>
    <row r="170" spans="1:16">
      <c r="A170" s="66" t="s">
        <v>435</v>
      </c>
      <c r="B170" s="67">
        <v>1</v>
      </c>
      <c r="C170" s="68">
        <v>81</v>
      </c>
      <c r="D170" s="68">
        <v>16</v>
      </c>
      <c r="E170" s="68">
        <v>132</v>
      </c>
      <c r="F170" s="68">
        <v>22</v>
      </c>
      <c r="G170" s="69">
        <f t="shared" ref="G170:G191" si="25">(C170*D170*E170)/1000000/B170</f>
        <v>0.171072</v>
      </c>
      <c r="H170" s="69">
        <f t="shared" ref="H170:H190" si="26">((C170*D170*E170)/1000000*M170)/1.2</f>
        <v>1.71072</v>
      </c>
      <c r="I170" s="70">
        <v>6</v>
      </c>
      <c r="J170" s="70">
        <v>2</v>
      </c>
      <c r="K170" s="70"/>
      <c r="L170" s="70">
        <f t="shared" si="20"/>
        <v>177</v>
      </c>
      <c r="M170" s="70">
        <v>12</v>
      </c>
      <c r="N170" s="70" t="s">
        <v>128</v>
      </c>
      <c r="O170" s="12">
        <f t="shared" si="21"/>
        <v>115</v>
      </c>
      <c r="P170" s="12">
        <f t="shared" si="22"/>
        <v>130</v>
      </c>
    </row>
    <row r="171" spans="1:16">
      <c r="A171" s="66" t="s">
        <v>436</v>
      </c>
      <c r="B171" s="67">
        <v>1</v>
      </c>
      <c r="C171" s="68">
        <v>84.5</v>
      </c>
      <c r="D171" s="68">
        <v>25</v>
      </c>
      <c r="E171" s="68">
        <v>134.5</v>
      </c>
      <c r="F171" s="68">
        <v>30</v>
      </c>
      <c r="G171" s="69">
        <f t="shared" si="25"/>
        <v>0.28413125</v>
      </c>
      <c r="H171" s="69">
        <f t="shared" si="26"/>
        <v>1.8942083333333335</v>
      </c>
      <c r="I171" s="70">
        <v>4</v>
      </c>
      <c r="J171" s="70">
        <v>2</v>
      </c>
      <c r="K171" s="70"/>
      <c r="L171" s="70">
        <f t="shared" si="20"/>
        <v>184</v>
      </c>
      <c r="M171" s="70">
        <v>8</v>
      </c>
      <c r="N171" s="70" t="s">
        <v>46</v>
      </c>
      <c r="O171" s="12">
        <f t="shared" si="21"/>
        <v>100</v>
      </c>
      <c r="P171" s="12">
        <f t="shared" si="22"/>
        <v>130</v>
      </c>
    </row>
    <row r="172" spans="1:16">
      <c r="A172" s="66" t="s">
        <v>437</v>
      </c>
      <c r="B172" s="67">
        <v>1</v>
      </c>
      <c r="C172" s="68">
        <v>80</v>
      </c>
      <c r="D172" s="68">
        <v>16.5</v>
      </c>
      <c r="E172" s="68">
        <v>132</v>
      </c>
      <c r="F172" s="68">
        <v>20</v>
      </c>
      <c r="G172" s="69">
        <f t="shared" si="25"/>
        <v>0.17424000000000001</v>
      </c>
      <c r="H172" s="69">
        <f t="shared" si="26"/>
        <v>2.0328000000000004</v>
      </c>
      <c r="I172" s="70">
        <v>7</v>
      </c>
      <c r="J172" s="70">
        <v>2</v>
      </c>
      <c r="K172" s="70">
        <v>6</v>
      </c>
      <c r="L172" s="70">
        <f t="shared" si="20"/>
        <v>175</v>
      </c>
      <c r="M172" s="70">
        <v>14</v>
      </c>
      <c r="N172" s="70" t="s">
        <v>128</v>
      </c>
      <c r="O172" s="12">
        <f t="shared" si="21"/>
        <v>115</v>
      </c>
      <c r="P172" s="12">
        <f t="shared" si="22"/>
        <v>130</v>
      </c>
    </row>
    <row r="173" spans="1:16">
      <c r="A173" s="66" t="s">
        <v>438</v>
      </c>
      <c r="B173" s="67">
        <v>1</v>
      </c>
      <c r="C173" s="68">
        <v>81</v>
      </c>
      <c r="D173" s="68">
        <v>14.5</v>
      </c>
      <c r="E173" s="68">
        <v>132</v>
      </c>
      <c r="F173" s="68">
        <v>21</v>
      </c>
      <c r="G173" s="69">
        <f t="shared" si="25"/>
        <v>0.15503400000000001</v>
      </c>
      <c r="H173" s="69">
        <f t="shared" si="26"/>
        <v>1.8087299999999999</v>
      </c>
      <c r="I173" s="70">
        <v>7</v>
      </c>
      <c r="J173" s="70">
        <v>2</v>
      </c>
      <c r="K173" s="70">
        <v>6</v>
      </c>
      <c r="L173" s="70">
        <f t="shared" si="20"/>
        <v>177</v>
      </c>
      <c r="M173" s="70">
        <v>14</v>
      </c>
      <c r="N173" s="70" t="s">
        <v>46</v>
      </c>
      <c r="O173" s="12">
        <f t="shared" si="21"/>
        <v>100</v>
      </c>
      <c r="P173" s="12">
        <f t="shared" si="22"/>
        <v>130</v>
      </c>
    </row>
    <row r="174" spans="1:16">
      <c r="A174" s="66" t="s">
        <v>439</v>
      </c>
      <c r="B174" s="67">
        <v>1</v>
      </c>
      <c r="C174" s="68">
        <v>80.5</v>
      </c>
      <c r="D174" s="68">
        <v>16</v>
      </c>
      <c r="E174" s="68">
        <v>133</v>
      </c>
      <c r="F174" s="68">
        <v>22</v>
      </c>
      <c r="G174" s="69">
        <f t="shared" si="25"/>
        <v>0.17130400000000001</v>
      </c>
      <c r="H174" s="69">
        <f t="shared" si="26"/>
        <v>1.9985466666666667</v>
      </c>
      <c r="I174" s="70">
        <v>7</v>
      </c>
      <c r="J174" s="70">
        <v>2</v>
      </c>
      <c r="K174" s="70"/>
      <c r="L174" s="70">
        <f t="shared" si="20"/>
        <v>176</v>
      </c>
      <c r="M174" s="70">
        <v>14</v>
      </c>
      <c r="N174" s="70" t="s">
        <v>46</v>
      </c>
      <c r="O174" s="12">
        <f t="shared" si="21"/>
        <v>100</v>
      </c>
      <c r="P174" s="12">
        <f t="shared" si="22"/>
        <v>130</v>
      </c>
    </row>
    <row r="175" spans="1:16">
      <c r="A175" s="66" t="s">
        <v>440</v>
      </c>
      <c r="B175" s="67">
        <v>1</v>
      </c>
      <c r="C175" s="68">
        <v>81</v>
      </c>
      <c r="D175" s="68">
        <v>132</v>
      </c>
      <c r="E175" s="68">
        <v>14</v>
      </c>
      <c r="F175" s="68">
        <v>21</v>
      </c>
      <c r="G175" s="69">
        <f t="shared" si="25"/>
        <v>0.14968799999999999</v>
      </c>
      <c r="H175" s="69">
        <f t="shared" si="26"/>
        <v>1.7463599999999999</v>
      </c>
      <c r="I175" s="70">
        <v>7</v>
      </c>
      <c r="J175" s="70">
        <v>2</v>
      </c>
      <c r="K175" s="70"/>
      <c r="L175" s="70">
        <f t="shared" si="20"/>
        <v>177</v>
      </c>
      <c r="M175" s="70">
        <v>14</v>
      </c>
      <c r="N175" s="70" t="s">
        <v>46</v>
      </c>
      <c r="O175" s="12">
        <f t="shared" si="21"/>
        <v>100</v>
      </c>
      <c r="P175" s="12">
        <f t="shared" si="22"/>
        <v>130</v>
      </c>
    </row>
    <row r="176" spans="1:16">
      <c r="A176" s="66" t="s">
        <v>441</v>
      </c>
      <c r="B176" s="67">
        <v>1</v>
      </c>
      <c r="C176" s="68">
        <v>84</v>
      </c>
      <c r="D176" s="68">
        <v>16.5</v>
      </c>
      <c r="E176" s="68">
        <v>155.5</v>
      </c>
      <c r="F176" s="68">
        <v>33</v>
      </c>
      <c r="G176" s="69">
        <f t="shared" si="25"/>
        <v>0.21552299999999999</v>
      </c>
      <c r="H176" s="69">
        <f t="shared" si="26"/>
        <v>2.15523</v>
      </c>
      <c r="I176" s="70">
        <v>6</v>
      </c>
      <c r="J176" s="70">
        <v>2</v>
      </c>
      <c r="K176" s="70">
        <v>4</v>
      </c>
      <c r="L176" s="70">
        <f t="shared" si="20"/>
        <v>183</v>
      </c>
      <c r="M176" s="70">
        <v>12</v>
      </c>
      <c r="N176" s="70" t="s">
        <v>46</v>
      </c>
      <c r="O176" s="12">
        <f t="shared" si="21"/>
        <v>100</v>
      </c>
      <c r="P176" s="12">
        <f t="shared" si="22"/>
        <v>130</v>
      </c>
    </row>
    <row r="177" spans="1:16">
      <c r="A177" s="66" t="s">
        <v>442</v>
      </c>
      <c r="B177" s="67">
        <v>1</v>
      </c>
      <c r="C177" s="68">
        <v>94</v>
      </c>
      <c r="D177" s="68">
        <v>16</v>
      </c>
      <c r="E177" s="68">
        <v>155</v>
      </c>
      <c r="F177" s="68">
        <v>32</v>
      </c>
      <c r="G177" s="69">
        <f t="shared" si="25"/>
        <v>0.23311999999999999</v>
      </c>
      <c r="H177" s="69">
        <f t="shared" si="26"/>
        <v>2.7197333333333336</v>
      </c>
      <c r="I177" s="70">
        <v>7</v>
      </c>
      <c r="J177" s="70">
        <v>2</v>
      </c>
      <c r="K177" s="70">
        <v>4</v>
      </c>
      <c r="L177" s="70">
        <f t="shared" si="20"/>
        <v>203</v>
      </c>
      <c r="M177" s="70">
        <v>14</v>
      </c>
      <c r="N177" s="70" t="s">
        <v>46</v>
      </c>
      <c r="O177" s="12">
        <f t="shared" si="21"/>
        <v>100</v>
      </c>
      <c r="P177" s="12">
        <f t="shared" si="22"/>
        <v>130</v>
      </c>
    </row>
    <row r="178" spans="1:16">
      <c r="A178" s="66" t="s">
        <v>443</v>
      </c>
      <c r="B178" s="67">
        <v>1</v>
      </c>
      <c r="C178" s="68">
        <v>15</v>
      </c>
      <c r="D178" s="68">
        <v>41.5</v>
      </c>
      <c r="E178" s="68">
        <v>48</v>
      </c>
      <c r="F178" s="68">
        <v>6.24</v>
      </c>
      <c r="G178" s="69">
        <f t="shared" si="25"/>
        <v>2.988E-2</v>
      </c>
      <c r="H178" s="69">
        <f t="shared" si="26"/>
        <v>1.6434000000000002</v>
      </c>
      <c r="I178" s="70">
        <v>6</v>
      </c>
      <c r="J178" s="70">
        <v>11</v>
      </c>
      <c r="K178" s="70"/>
      <c r="L178" s="70">
        <f t="shared" si="20"/>
        <v>180</v>
      </c>
      <c r="M178" s="70">
        <v>66</v>
      </c>
      <c r="N178" s="70" t="s">
        <v>46</v>
      </c>
      <c r="O178" s="12">
        <f t="shared" si="21"/>
        <v>100</v>
      </c>
      <c r="P178" s="12">
        <f t="shared" si="22"/>
        <v>130</v>
      </c>
    </row>
    <row r="179" spans="1:16">
      <c r="A179" s="66" t="s">
        <v>444</v>
      </c>
      <c r="B179" s="67">
        <v>1</v>
      </c>
      <c r="C179" s="68">
        <v>81.5</v>
      </c>
      <c r="D179" s="68">
        <v>14.5</v>
      </c>
      <c r="E179" s="68">
        <v>132.5</v>
      </c>
      <c r="F179" s="68">
        <v>23</v>
      </c>
      <c r="G179" s="69">
        <f t="shared" si="25"/>
        <v>0.15658187500000001</v>
      </c>
      <c r="H179" s="69">
        <f t="shared" si="26"/>
        <v>1.8267885416666667</v>
      </c>
      <c r="I179" s="70">
        <v>7</v>
      </c>
      <c r="J179" s="70">
        <v>2</v>
      </c>
      <c r="K179" s="70">
        <v>6</v>
      </c>
      <c r="L179" s="70">
        <f t="shared" si="20"/>
        <v>178</v>
      </c>
      <c r="M179" s="70">
        <v>14</v>
      </c>
      <c r="N179" s="70" t="s">
        <v>46</v>
      </c>
      <c r="O179" s="12">
        <f t="shared" si="21"/>
        <v>100</v>
      </c>
      <c r="P179" s="12">
        <f t="shared" si="22"/>
        <v>130</v>
      </c>
    </row>
    <row r="180" spans="1:16">
      <c r="A180" s="66" t="s">
        <v>445</v>
      </c>
      <c r="B180" s="67">
        <v>1</v>
      </c>
      <c r="C180" s="68">
        <v>80.5</v>
      </c>
      <c r="D180" s="68">
        <v>14</v>
      </c>
      <c r="E180" s="68">
        <v>131.5</v>
      </c>
      <c r="F180" s="68">
        <v>22</v>
      </c>
      <c r="G180" s="69">
        <f t="shared" si="25"/>
        <v>0.14820050000000001</v>
      </c>
      <c r="H180" s="69">
        <f t="shared" si="26"/>
        <v>1.7290058333333336</v>
      </c>
      <c r="I180" s="70">
        <v>7</v>
      </c>
      <c r="J180" s="70">
        <v>2</v>
      </c>
      <c r="K180" s="70"/>
      <c r="L180" s="70">
        <f t="shared" si="20"/>
        <v>176</v>
      </c>
      <c r="M180" s="70">
        <v>14</v>
      </c>
      <c r="N180" s="70" t="s">
        <v>46</v>
      </c>
      <c r="O180" s="12">
        <f t="shared" si="21"/>
        <v>100</v>
      </c>
      <c r="P180" s="12">
        <f t="shared" si="22"/>
        <v>130</v>
      </c>
    </row>
    <row r="181" spans="1:16">
      <c r="A181" s="66" t="s">
        <v>446</v>
      </c>
      <c r="B181" s="67">
        <v>1</v>
      </c>
      <c r="C181" s="68">
        <v>81</v>
      </c>
      <c r="D181" s="68">
        <v>14.5</v>
      </c>
      <c r="E181" s="68">
        <v>133</v>
      </c>
      <c r="F181" s="68">
        <v>25</v>
      </c>
      <c r="G181" s="69">
        <f t="shared" si="25"/>
        <v>0.1562085</v>
      </c>
      <c r="H181" s="69">
        <f t="shared" si="26"/>
        <v>2.73364875</v>
      </c>
      <c r="I181" s="70">
        <v>7</v>
      </c>
      <c r="J181" s="70">
        <v>3</v>
      </c>
      <c r="K181" s="70">
        <v>6</v>
      </c>
      <c r="L181" s="70">
        <f t="shared" si="20"/>
        <v>258</v>
      </c>
      <c r="M181" s="70">
        <f>J181*I181</f>
        <v>21</v>
      </c>
      <c r="N181" s="70" t="s">
        <v>46</v>
      </c>
      <c r="O181" s="12">
        <f t="shared" si="21"/>
        <v>100</v>
      </c>
      <c r="P181" s="12">
        <f t="shared" si="22"/>
        <v>130</v>
      </c>
    </row>
    <row r="182" spans="1:16">
      <c r="A182" s="66" t="s">
        <v>447</v>
      </c>
      <c r="B182" s="67">
        <v>1</v>
      </c>
      <c r="C182" s="68">
        <v>81</v>
      </c>
      <c r="D182" s="68">
        <v>14.5</v>
      </c>
      <c r="E182" s="68">
        <v>132</v>
      </c>
      <c r="F182" s="68">
        <v>24</v>
      </c>
      <c r="G182" s="69">
        <f t="shared" si="25"/>
        <v>0.15503400000000001</v>
      </c>
      <c r="H182" s="69">
        <f t="shared" si="26"/>
        <v>1.8087299999999999</v>
      </c>
      <c r="I182" s="70">
        <v>7</v>
      </c>
      <c r="J182" s="70">
        <v>3</v>
      </c>
      <c r="K182" s="70">
        <v>6</v>
      </c>
      <c r="L182" s="70">
        <f t="shared" si="20"/>
        <v>258</v>
      </c>
      <c r="M182" s="70">
        <v>14</v>
      </c>
      <c r="N182" s="70" t="s">
        <v>46</v>
      </c>
      <c r="O182" s="12">
        <f t="shared" si="21"/>
        <v>100</v>
      </c>
      <c r="P182" s="12">
        <f t="shared" si="22"/>
        <v>130</v>
      </c>
    </row>
    <row r="183" spans="1:16">
      <c r="A183" s="66" t="s">
        <v>448</v>
      </c>
      <c r="B183" s="67">
        <v>1</v>
      </c>
      <c r="C183" s="68">
        <v>81</v>
      </c>
      <c r="D183" s="68">
        <v>132</v>
      </c>
      <c r="E183" s="68">
        <v>15</v>
      </c>
      <c r="F183" s="68">
        <v>23</v>
      </c>
      <c r="G183" s="69">
        <f t="shared" si="25"/>
        <v>0.16037999999999999</v>
      </c>
      <c r="H183" s="69">
        <f t="shared" si="26"/>
        <v>1.8711</v>
      </c>
      <c r="I183" s="70">
        <v>7</v>
      </c>
      <c r="J183" s="70">
        <v>2</v>
      </c>
      <c r="K183" s="70"/>
      <c r="L183" s="70">
        <f t="shared" si="20"/>
        <v>177</v>
      </c>
      <c r="M183" s="70">
        <v>14</v>
      </c>
      <c r="N183" s="70" t="s">
        <v>46</v>
      </c>
      <c r="O183" s="12">
        <f t="shared" si="21"/>
        <v>100</v>
      </c>
      <c r="P183" s="12">
        <f t="shared" si="22"/>
        <v>130</v>
      </c>
    </row>
    <row r="184" spans="1:16">
      <c r="A184" s="66" t="s">
        <v>449</v>
      </c>
      <c r="B184" s="67">
        <v>1</v>
      </c>
      <c r="C184" s="68">
        <v>84</v>
      </c>
      <c r="D184" s="68">
        <v>25</v>
      </c>
      <c r="E184" s="68">
        <v>133</v>
      </c>
      <c r="F184" s="68">
        <v>24</v>
      </c>
      <c r="G184" s="69">
        <f t="shared" si="25"/>
        <v>0.27929999999999999</v>
      </c>
      <c r="H184" s="69">
        <f t="shared" si="26"/>
        <v>1.8620000000000001</v>
      </c>
      <c r="I184" s="70">
        <v>4</v>
      </c>
      <c r="J184" s="70">
        <v>2</v>
      </c>
      <c r="K184" s="70">
        <v>5</v>
      </c>
      <c r="L184" s="70">
        <f t="shared" si="20"/>
        <v>183</v>
      </c>
      <c r="M184" s="70">
        <v>8</v>
      </c>
      <c r="N184" s="70" t="s">
        <v>46</v>
      </c>
      <c r="O184" s="12">
        <f t="shared" si="21"/>
        <v>100</v>
      </c>
      <c r="P184" s="12">
        <f t="shared" si="22"/>
        <v>130</v>
      </c>
    </row>
    <row r="185" spans="1:16">
      <c r="A185" s="66" t="s">
        <v>450</v>
      </c>
      <c r="B185" s="67">
        <v>1</v>
      </c>
      <c r="C185" s="68">
        <v>83.5</v>
      </c>
      <c r="D185" s="68">
        <v>132.5</v>
      </c>
      <c r="E185" s="68">
        <v>24.5</v>
      </c>
      <c r="F185" s="68">
        <v>21</v>
      </c>
      <c r="G185" s="69">
        <f t="shared" si="25"/>
        <v>0.27106187500000001</v>
      </c>
      <c r="H185" s="69">
        <f t="shared" si="26"/>
        <v>1.8070791666666668</v>
      </c>
      <c r="I185" s="70">
        <v>4</v>
      </c>
      <c r="J185" s="70">
        <v>2</v>
      </c>
      <c r="K185" s="70"/>
      <c r="L185" s="70">
        <f t="shared" si="20"/>
        <v>182</v>
      </c>
      <c r="M185" s="70">
        <v>8</v>
      </c>
      <c r="N185" s="70" t="s">
        <v>46</v>
      </c>
      <c r="O185" s="12">
        <f t="shared" si="21"/>
        <v>100</v>
      </c>
      <c r="P185" s="12">
        <f t="shared" si="22"/>
        <v>130</v>
      </c>
    </row>
    <row r="186" spans="1:16">
      <c r="A186" s="66" t="s">
        <v>451</v>
      </c>
      <c r="B186" s="67">
        <v>1</v>
      </c>
      <c r="C186" s="68">
        <v>93</v>
      </c>
      <c r="D186" s="68">
        <v>25</v>
      </c>
      <c r="E186" s="68">
        <v>167</v>
      </c>
      <c r="F186" s="68">
        <v>34</v>
      </c>
      <c r="G186" s="69">
        <f t="shared" si="25"/>
        <v>0.38827499999999998</v>
      </c>
      <c r="H186" s="69">
        <f t="shared" si="26"/>
        <v>2.5884999999999998</v>
      </c>
      <c r="I186" s="70">
        <v>4</v>
      </c>
      <c r="J186" s="70">
        <v>2</v>
      </c>
      <c r="K186" s="70">
        <v>4</v>
      </c>
      <c r="L186" s="70">
        <f t="shared" si="20"/>
        <v>201</v>
      </c>
      <c r="M186" s="70">
        <v>8</v>
      </c>
      <c r="N186" s="70" t="s">
        <v>162</v>
      </c>
      <c r="O186" s="12">
        <f t="shared" si="21"/>
        <v>100</v>
      </c>
      <c r="P186" s="12">
        <f t="shared" si="22"/>
        <v>170</v>
      </c>
    </row>
    <row r="187" spans="1:16">
      <c r="A187" s="66" t="s">
        <v>452</v>
      </c>
      <c r="B187" s="67">
        <v>1</v>
      </c>
      <c r="C187" s="68">
        <v>95</v>
      </c>
      <c r="D187" s="68">
        <v>16.5</v>
      </c>
      <c r="E187" s="68">
        <v>150</v>
      </c>
      <c r="F187" s="68">
        <v>35</v>
      </c>
      <c r="G187" s="69">
        <f t="shared" si="25"/>
        <v>0.235125</v>
      </c>
      <c r="H187" s="69">
        <f t="shared" si="26"/>
        <v>2.3512499999999998</v>
      </c>
      <c r="I187" s="70">
        <v>6</v>
      </c>
      <c r="J187" s="70">
        <v>2</v>
      </c>
      <c r="K187" s="70">
        <v>6</v>
      </c>
      <c r="L187" s="70">
        <f t="shared" si="20"/>
        <v>205</v>
      </c>
      <c r="M187" s="70">
        <v>12</v>
      </c>
      <c r="N187" s="70" t="s">
        <v>47</v>
      </c>
      <c r="O187" s="12">
        <f t="shared" si="21"/>
        <v>100</v>
      </c>
      <c r="P187" s="12">
        <f t="shared" si="22"/>
        <v>155</v>
      </c>
    </row>
    <row r="188" spans="1:16">
      <c r="A188" s="66" t="s">
        <v>453</v>
      </c>
      <c r="B188" s="67">
        <v>1</v>
      </c>
      <c r="C188" s="68">
        <v>95</v>
      </c>
      <c r="D188" s="68">
        <v>32</v>
      </c>
      <c r="E188" s="68">
        <v>155</v>
      </c>
      <c r="F188" s="68">
        <v>38</v>
      </c>
      <c r="G188" s="69">
        <f t="shared" si="25"/>
        <v>0.47120000000000001</v>
      </c>
      <c r="H188" s="69">
        <f t="shared" si="26"/>
        <v>2.3559999999999999</v>
      </c>
      <c r="I188" s="70">
        <v>3</v>
      </c>
      <c r="J188" s="70">
        <v>2</v>
      </c>
      <c r="K188" s="70"/>
      <c r="L188" s="70">
        <f t="shared" si="20"/>
        <v>205</v>
      </c>
      <c r="M188" s="70">
        <v>6</v>
      </c>
      <c r="N188" s="70" t="s">
        <v>47</v>
      </c>
      <c r="O188" s="12">
        <f t="shared" si="21"/>
        <v>100</v>
      </c>
      <c r="P188" s="12">
        <f t="shared" si="22"/>
        <v>155</v>
      </c>
    </row>
    <row r="189" spans="1:16">
      <c r="A189" s="66" t="s">
        <v>454</v>
      </c>
      <c r="B189" s="67">
        <v>1</v>
      </c>
      <c r="C189" s="68">
        <v>111</v>
      </c>
      <c r="D189" s="68">
        <v>200</v>
      </c>
      <c r="E189" s="68">
        <v>32.5</v>
      </c>
      <c r="F189" s="68">
        <v>74</v>
      </c>
      <c r="G189" s="69">
        <f t="shared" si="25"/>
        <v>0.72150000000000003</v>
      </c>
      <c r="H189" s="69">
        <f t="shared" si="26"/>
        <v>3.6075000000000008</v>
      </c>
      <c r="I189" s="70">
        <v>3</v>
      </c>
      <c r="J189" s="70">
        <v>2</v>
      </c>
      <c r="K189" s="70"/>
      <c r="L189" s="70">
        <f t="shared" si="20"/>
        <v>237</v>
      </c>
      <c r="M189" s="70">
        <v>6</v>
      </c>
      <c r="N189" s="70" t="s">
        <v>129</v>
      </c>
      <c r="O189" s="12">
        <f t="shared" si="21"/>
        <v>100</v>
      </c>
      <c r="P189" s="12">
        <f t="shared" si="22"/>
        <v>200</v>
      </c>
    </row>
    <row r="190" spans="1:16">
      <c r="A190" s="66" t="s">
        <v>455</v>
      </c>
      <c r="B190" s="67">
        <v>1</v>
      </c>
      <c r="C190" s="68">
        <v>80</v>
      </c>
      <c r="D190" s="68">
        <v>14.5</v>
      </c>
      <c r="E190" s="68">
        <v>133</v>
      </c>
      <c r="F190" s="68">
        <v>22</v>
      </c>
      <c r="G190" s="69">
        <f t="shared" si="25"/>
        <v>0.15428</v>
      </c>
      <c r="H190" s="69">
        <f t="shared" si="26"/>
        <v>1.7999333333333334</v>
      </c>
      <c r="I190" s="70">
        <v>7</v>
      </c>
      <c r="J190" s="70">
        <v>2</v>
      </c>
      <c r="K190" s="70">
        <v>6</v>
      </c>
      <c r="L190" s="70">
        <f t="shared" si="20"/>
        <v>175</v>
      </c>
      <c r="M190" s="70">
        <v>14</v>
      </c>
      <c r="N190" s="70" t="s">
        <v>130</v>
      </c>
      <c r="O190" s="12">
        <f t="shared" si="21"/>
        <v>100</v>
      </c>
      <c r="P190" s="12">
        <f t="shared" si="22"/>
        <v>135</v>
      </c>
    </row>
    <row r="191" spans="1:16">
      <c r="A191" s="66" t="s">
        <v>456</v>
      </c>
      <c r="B191" s="67">
        <v>1</v>
      </c>
      <c r="C191" s="68">
        <v>19</v>
      </c>
      <c r="D191" s="68">
        <v>40</v>
      </c>
      <c r="E191" s="68">
        <v>58.5</v>
      </c>
      <c r="F191" s="68">
        <v>5</v>
      </c>
      <c r="G191" s="69">
        <f t="shared" si="25"/>
        <v>4.446E-2</v>
      </c>
      <c r="H191" s="69">
        <f>((C191*D191*E191)/1000000*M191)/0.96</f>
        <v>2.0840625000000004</v>
      </c>
      <c r="I191" s="70">
        <v>5</v>
      </c>
      <c r="J191" s="70">
        <v>12</v>
      </c>
      <c r="K191" s="70">
        <v>12</v>
      </c>
      <c r="L191" s="70">
        <f t="shared" si="20"/>
        <v>243</v>
      </c>
      <c r="M191" s="70">
        <v>45</v>
      </c>
      <c r="N191" s="70" t="s">
        <v>17</v>
      </c>
      <c r="O191" s="12">
        <f t="shared" si="21"/>
        <v>100</v>
      </c>
      <c r="P191" s="12">
        <f t="shared" si="22"/>
        <v>120</v>
      </c>
    </row>
    <row r="192" spans="1:16">
      <c r="A192" s="66" t="s">
        <v>457</v>
      </c>
      <c r="B192" s="67">
        <v>1</v>
      </c>
      <c r="C192" s="68">
        <v>40</v>
      </c>
      <c r="D192" s="68" t="s">
        <v>37</v>
      </c>
      <c r="E192" s="68" t="s">
        <v>38</v>
      </c>
      <c r="F192" s="68"/>
      <c r="G192" s="69"/>
      <c r="H192" s="69"/>
      <c r="I192" s="70">
        <v>5</v>
      </c>
      <c r="J192" s="70">
        <v>12</v>
      </c>
      <c r="K192" s="70"/>
      <c r="L192" s="70">
        <f t="shared" si="20"/>
        <v>495</v>
      </c>
      <c r="M192" s="70">
        <v>60</v>
      </c>
      <c r="N192" s="70" t="s">
        <v>17</v>
      </c>
      <c r="O192" s="12">
        <f t="shared" si="21"/>
        <v>100</v>
      </c>
      <c r="P192" s="12">
        <f t="shared" si="22"/>
        <v>120</v>
      </c>
    </row>
    <row r="193" spans="1:16">
      <c r="A193" s="66" t="s">
        <v>458</v>
      </c>
      <c r="B193" s="67">
        <v>1</v>
      </c>
      <c r="C193" s="68">
        <v>64.5</v>
      </c>
      <c r="D193" s="68">
        <v>104</v>
      </c>
      <c r="E193" s="68">
        <v>13</v>
      </c>
      <c r="F193" s="68">
        <v>12</v>
      </c>
      <c r="G193" s="69">
        <f t="shared" ref="G193:G229" si="27">(C193*D193*E193)/1000000/B193</f>
        <v>8.7204000000000004E-2</v>
      </c>
      <c r="H193" s="69">
        <f>((C193*D193*E193)/1000000*M193)/1.2</f>
        <v>1.4534</v>
      </c>
      <c r="I193" s="70">
        <v>10</v>
      </c>
      <c r="J193" s="70">
        <v>2</v>
      </c>
      <c r="K193" s="70">
        <v>6</v>
      </c>
      <c r="L193" s="70">
        <f t="shared" si="20"/>
        <v>144</v>
      </c>
      <c r="M193" s="70">
        <v>20</v>
      </c>
      <c r="N193" s="70" t="s">
        <v>48</v>
      </c>
      <c r="O193" s="12">
        <f t="shared" si="21"/>
        <v>110</v>
      </c>
      <c r="P193" s="12">
        <f t="shared" si="22"/>
        <v>130</v>
      </c>
    </row>
    <row r="194" spans="1:16">
      <c r="A194" s="66" t="s">
        <v>459</v>
      </c>
      <c r="B194" s="67">
        <v>1</v>
      </c>
      <c r="C194" s="68">
        <v>66</v>
      </c>
      <c r="D194" s="68">
        <v>103</v>
      </c>
      <c r="E194" s="68">
        <v>12.5</v>
      </c>
      <c r="F194" s="68">
        <v>12.1</v>
      </c>
      <c r="G194" s="69">
        <f t="shared" si="27"/>
        <v>8.4974999999999995E-2</v>
      </c>
      <c r="H194" s="69">
        <f>((C194*D194*E194)/1000000*M194)/1.2</f>
        <v>1.41625</v>
      </c>
      <c r="I194" s="70">
        <v>10</v>
      </c>
      <c r="J194" s="70">
        <v>2</v>
      </c>
      <c r="K194" s="70"/>
      <c r="L194" s="70">
        <f t="shared" ref="L194:L257" si="28">C194*J194+15</f>
        <v>147</v>
      </c>
      <c r="M194" s="70">
        <v>20</v>
      </c>
      <c r="N194" s="70" t="s">
        <v>48</v>
      </c>
      <c r="O194" s="12">
        <f t="shared" si="21"/>
        <v>110</v>
      </c>
      <c r="P194" s="12">
        <f t="shared" si="22"/>
        <v>130</v>
      </c>
    </row>
    <row r="195" spans="1:16">
      <c r="A195" s="66" t="s">
        <v>460</v>
      </c>
      <c r="B195" s="67">
        <v>1</v>
      </c>
      <c r="C195" s="68">
        <v>19</v>
      </c>
      <c r="D195" s="68">
        <v>40</v>
      </c>
      <c r="E195" s="68">
        <v>64</v>
      </c>
      <c r="F195" s="68"/>
      <c r="G195" s="69">
        <f t="shared" si="27"/>
        <v>4.8640000000000003E-2</v>
      </c>
      <c r="H195" s="69"/>
      <c r="I195" s="70">
        <v>4</v>
      </c>
      <c r="J195" s="70">
        <v>12</v>
      </c>
      <c r="K195" s="70">
        <v>12</v>
      </c>
      <c r="L195" s="70">
        <f t="shared" si="28"/>
        <v>243</v>
      </c>
      <c r="M195" s="70"/>
      <c r="N195" s="70" t="s">
        <v>17</v>
      </c>
      <c r="O195" s="12">
        <f t="shared" ref="O195:O258" si="29">IFERROR(IF(N195="VRAC",D195,IF(ROUNDUP(LEFT(N195,3),0)=0,"",ROUNDUP(LEFT(N195,3),0))),"")</f>
        <v>100</v>
      </c>
      <c r="P195" s="12">
        <f t="shared" ref="P195:P258" si="30">IFERROR(IF(ROUND(RIGHT(N195,3),0)="VRAC",E195,ROUND(RIGHT(N195,3),0)),"")</f>
        <v>120</v>
      </c>
    </row>
    <row r="196" spans="1:16">
      <c r="A196" s="66" t="s">
        <v>461</v>
      </c>
      <c r="B196" s="67">
        <v>1</v>
      </c>
      <c r="C196" s="68">
        <v>12.5</v>
      </c>
      <c r="D196" s="68">
        <v>35.5</v>
      </c>
      <c r="E196" s="68">
        <v>68.5</v>
      </c>
      <c r="F196" s="68"/>
      <c r="G196" s="69">
        <f t="shared" si="27"/>
        <v>3.0396875E-2</v>
      </c>
      <c r="H196" s="69">
        <f>((C196*D196*E196)/1000000*M196)/1.2</f>
        <v>1.6211666666666666</v>
      </c>
      <c r="I196" s="70">
        <v>4</v>
      </c>
      <c r="J196" s="70">
        <v>16</v>
      </c>
      <c r="K196" s="70">
        <v>17</v>
      </c>
      <c r="L196" s="70">
        <f t="shared" si="28"/>
        <v>215</v>
      </c>
      <c r="M196" s="70">
        <f>I196*J196</f>
        <v>64</v>
      </c>
      <c r="N196" s="70" t="s">
        <v>131</v>
      </c>
      <c r="O196" s="12">
        <f t="shared" si="29"/>
        <v>105</v>
      </c>
      <c r="P196" s="12">
        <f t="shared" si="30"/>
        <v>105</v>
      </c>
    </row>
    <row r="197" spans="1:16">
      <c r="A197" s="66" t="s">
        <v>462</v>
      </c>
      <c r="B197" s="67">
        <v>1</v>
      </c>
      <c r="C197" s="68">
        <v>12</v>
      </c>
      <c r="D197" s="68">
        <v>40</v>
      </c>
      <c r="E197" s="68">
        <v>62</v>
      </c>
      <c r="F197" s="68"/>
      <c r="G197" s="69">
        <f t="shared" si="27"/>
        <v>2.9760000000000002E-2</v>
      </c>
      <c r="H197" s="69"/>
      <c r="I197" s="70">
        <v>2</v>
      </c>
      <c r="J197" s="70">
        <v>19</v>
      </c>
      <c r="K197" s="70">
        <v>20</v>
      </c>
      <c r="L197" s="70">
        <f t="shared" si="28"/>
        <v>243</v>
      </c>
      <c r="M197" s="70"/>
      <c r="N197" s="70" t="s">
        <v>131</v>
      </c>
      <c r="O197" s="12">
        <f t="shared" si="29"/>
        <v>105</v>
      </c>
      <c r="P197" s="12">
        <f t="shared" si="30"/>
        <v>105</v>
      </c>
    </row>
    <row r="198" spans="1:16">
      <c r="A198" s="66" t="s">
        <v>463</v>
      </c>
      <c r="B198" s="67">
        <v>1</v>
      </c>
      <c r="C198" s="68">
        <v>66</v>
      </c>
      <c r="D198" s="68">
        <v>12</v>
      </c>
      <c r="E198" s="68">
        <v>103</v>
      </c>
      <c r="F198" s="68">
        <v>13</v>
      </c>
      <c r="G198" s="69">
        <f t="shared" si="27"/>
        <v>8.1575999999999996E-2</v>
      </c>
      <c r="H198" s="69">
        <f>((C198*D198*E198)/1000000*M198)/1.2</f>
        <v>1.2236400000000001</v>
      </c>
      <c r="I198" s="70">
        <v>9</v>
      </c>
      <c r="J198" s="70">
        <v>2</v>
      </c>
      <c r="K198" s="70">
        <v>6</v>
      </c>
      <c r="L198" s="70">
        <f t="shared" si="28"/>
        <v>147</v>
      </c>
      <c r="M198" s="70">
        <v>18</v>
      </c>
      <c r="N198" s="70" t="s">
        <v>49</v>
      </c>
      <c r="O198" s="12">
        <f t="shared" si="29"/>
        <v>110</v>
      </c>
      <c r="P198" s="12">
        <f t="shared" si="30"/>
        <v>120</v>
      </c>
    </row>
    <row r="199" spans="1:16">
      <c r="A199" s="66" t="s">
        <v>464</v>
      </c>
      <c r="B199" s="67">
        <v>1</v>
      </c>
      <c r="C199" s="68">
        <v>76</v>
      </c>
      <c r="D199" s="68">
        <v>13.5</v>
      </c>
      <c r="E199" s="68">
        <v>119</v>
      </c>
      <c r="F199" s="68">
        <v>17</v>
      </c>
      <c r="G199" s="69">
        <f t="shared" si="27"/>
        <v>0.12209399999999999</v>
      </c>
      <c r="H199" s="69">
        <f>((C199*D199*E199)/1000000*M199)/1.2</f>
        <v>1.62792</v>
      </c>
      <c r="I199" s="70">
        <v>8</v>
      </c>
      <c r="J199" s="70">
        <v>2</v>
      </c>
      <c r="K199" s="70"/>
      <c r="L199" s="70">
        <f t="shared" si="28"/>
        <v>167</v>
      </c>
      <c r="M199" s="70">
        <v>16</v>
      </c>
      <c r="N199" s="70" t="s">
        <v>49</v>
      </c>
      <c r="O199" s="12">
        <f t="shared" si="29"/>
        <v>110</v>
      </c>
      <c r="P199" s="12">
        <f t="shared" si="30"/>
        <v>120</v>
      </c>
    </row>
    <row r="200" spans="1:16">
      <c r="A200" s="66" t="s">
        <v>465</v>
      </c>
      <c r="B200" s="67">
        <v>1</v>
      </c>
      <c r="C200" s="68">
        <v>72.5</v>
      </c>
      <c r="D200" s="68">
        <v>13.5</v>
      </c>
      <c r="E200" s="68">
        <v>119</v>
      </c>
      <c r="F200" s="68">
        <v>18</v>
      </c>
      <c r="G200" s="69">
        <f t="shared" si="27"/>
        <v>0.11647125</v>
      </c>
      <c r="H200" s="69">
        <f>((C200*D200*E200)/1000000*M200)/1.2</f>
        <v>1.5529500000000001</v>
      </c>
      <c r="I200" s="70">
        <v>8</v>
      </c>
      <c r="J200" s="70">
        <v>2</v>
      </c>
      <c r="K200" s="70">
        <v>6</v>
      </c>
      <c r="L200" s="70">
        <f t="shared" si="28"/>
        <v>160</v>
      </c>
      <c r="M200" s="70">
        <v>16</v>
      </c>
      <c r="N200" s="70" t="s">
        <v>49</v>
      </c>
      <c r="O200" s="12">
        <f t="shared" si="29"/>
        <v>110</v>
      </c>
      <c r="P200" s="12">
        <f t="shared" si="30"/>
        <v>120</v>
      </c>
    </row>
    <row r="201" spans="1:16">
      <c r="A201" s="66" t="s">
        <v>466</v>
      </c>
      <c r="B201" s="67">
        <v>1</v>
      </c>
      <c r="C201" s="68">
        <v>65</v>
      </c>
      <c r="D201" s="68">
        <v>14</v>
      </c>
      <c r="E201" s="68">
        <v>104</v>
      </c>
      <c r="F201" s="68">
        <v>16</v>
      </c>
      <c r="G201" s="69">
        <f t="shared" si="27"/>
        <v>9.4640000000000002E-2</v>
      </c>
      <c r="H201" s="69">
        <f>((C201*D201*E201)/1000000*M201)/0.96</f>
        <v>1.7745000000000002</v>
      </c>
      <c r="I201" s="70">
        <v>9</v>
      </c>
      <c r="J201" s="70">
        <v>2</v>
      </c>
      <c r="K201" s="70"/>
      <c r="L201" s="70">
        <f t="shared" si="28"/>
        <v>145</v>
      </c>
      <c r="M201" s="70">
        <v>18</v>
      </c>
      <c r="N201" s="70" t="s">
        <v>48</v>
      </c>
      <c r="O201" s="12">
        <f t="shared" si="29"/>
        <v>110</v>
      </c>
      <c r="P201" s="12">
        <f t="shared" si="30"/>
        <v>130</v>
      </c>
    </row>
    <row r="202" spans="1:16">
      <c r="A202" s="66" t="s">
        <v>467</v>
      </c>
      <c r="B202" s="67" t="s">
        <v>57</v>
      </c>
      <c r="C202" s="68" t="s">
        <v>4</v>
      </c>
      <c r="D202" s="68" t="s">
        <v>78</v>
      </c>
      <c r="E202" s="68" t="s">
        <v>79</v>
      </c>
      <c r="F202" s="68"/>
      <c r="G202" s="69">
        <f t="shared" si="27"/>
        <v>0.29599999999999999</v>
      </c>
      <c r="H202" s="69"/>
      <c r="I202" s="70">
        <v>6</v>
      </c>
      <c r="J202" s="70">
        <v>2</v>
      </c>
      <c r="K202" s="70">
        <v>4</v>
      </c>
      <c r="L202" s="70">
        <f t="shared" si="28"/>
        <v>215</v>
      </c>
      <c r="M202" s="70"/>
      <c r="N202" s="70" t="s">
        <v>198</v>
      </c>
      <c r="O202" s="12">
        <f t="shared" si="29"/>
        <v>110</v>
      </c>
      <c r="P202" s="12">
        <f t="shared" si="30"/>
        <v>158</v>
      </c>
    </row>
    <row r="203" spans="1:16">
      <c r="A203" s="66" t="s">
        <v>468</v>
      </c>
      <c r="B203" s="67">
        <v>1</v>
      </c>
      <c r="C203" s="68">
        <v>97</v>
      </c>
      <c r="D203" s="68">
        <v>18</v>
      </c>
      <c r="E203" s="68">
        <v>160</v>
      </c>
      <c r="F203" s="68">
        <v>40</v>
      </c>
      <c r="G203" s="69">
        <f t="shared" si="27"/>
        <v>0.27936</v>
      </c>
      <c r="H203" s="69">
        <f>((C203*D203*E203)/1000000*M203)/1.2</f>
        <v>2.7936000000000001</v>
      </c>
      <c r="I203" s="70">
        <v>6</v>
      </c>
      <c r="J203" s="70">
        <v>2</v>
      </c>
      <c r="K203" s="70"/>
      <c r="L203" s="70">
        <f t="shared" si="28"/>
        <v>209</v>
      </c>
      <c r="M203" s="70">
        <v>12</v>
      </c>
      <c r="N203" s="70" t="s">
        <v>50</v>
      </c>
      <c r="O203" s="12">
        <f t="shared" si="29"/>
        <v>110</v>
      </c>
      <c r="P203" s="12">
        <f t="shared" si="30"/>
        <v>160</v>
      </c>
    </row>
    <row r="204" spans="1:16">
      <c r="A204" s="66" t="s">
        <v>469</v>
      </c>
      <c r="B204" s="67">
        <v>1</v>
      </c>
      <c r="C204" s="68">
        <v>80</v>
      </c>
      <c r="D204" s="68">
        <v>15.5</v>
      </c>
      <c r="E204" s="68">
        <v>136</v>
      </c>
      <c r="F204" s="68">
        <v>30</v>
      </c>
      <c r="G204" s="69">
        <f t="shared" si="27"/>
        <v>0.16864000000000001</v>
      </c>
      <c r="H204" s="69">
        <f>((C204*D204*E204)/1000000*M204)/1.2</f>
        <v>1.9674666666666671</v>
      </c>
      <c r="I204" s="70">
        <v>7</v>
      </c>
      <c r="J204" s="70">
        <v>2</v>
      </c>
      <c r="K204" s="70"/>
      <c r="L204" s="70">
        <f t="shared" si="28"/>
        <v>175</v>
      </c>
      <c r="M204" s="70">
        <v>14</v>
      </c>
      <c r="N204" s="70" t="s">
        <v>132</v>
      </c>
      <c r="O204" s="12">
        <f t="shared" si="29"/>
        <v>110</v>
      </c>
      <c r="P204" s="12">
        <f t="shared" si="30"/>
        <v>140</v>
      </c>
    </row>
    <row r="205" spans="1:16">
      <c r="A205" s="66" t="s">
        <v>470</v>
      </c>
      <c r="B205" s="67">
        <v>1</v>
      </c>
      <c r="C205" s="68">
        <v>93</v>
      </c>
      <c r="D205" s="68">
        <v>15.5</v>
      </c>
      <c r="E205" s="68">
        <v>157.5</v>
      </c>
      <c r="F205" s="68">
        <v>35</v>
      </c>
      <c r="G205" s="69">
        <f t="shared" si="27"/>
        <v>0.22703625</v>
      </c>
      <c r="H205" s="69">
        <f>((C205*D205*E205)/1000000*M205)/1.2</f>
        <v>2.6487562499999999</v>
      </c>
      <c r="I205" s="70">
        <v>7</v>
      </c>
      <c r="J205" s="70">
        <v>2</v>
      </c>
      <c r="K205" s="70">
        <v>4</v>
      </c>
      <c r="L205" s="70">
        <f t="shared" si="28"/>
        <v>201</v>
      </c>
      <c r="M205" s="70">
        <v>14</v>
      </c>
      <c r="N205" s="70" t="s">
        <v>133</v>
      </c>
      <c r="O205" s="12">
        <f t="shared" si="29"/>
        <v>110</v>
      </c>
      <c r="P205" s="12">
        <f t="shared" si="30"/>
        <v>170</v>
      </c>
    </row>
    <row r="206" spans="1:16">
      <c r="A206" s="66" t="s">
        <v>471</v>
      </c>
      <c r="B206" s="67">
        <v>1</v>
      </c>
      <c r="C206" s="68">
        <v>25</v>
      </c>
      <c r="D206" s="68">
        <v>12</v>
      </c>
      <c r="E206" s="68">
        <v>68</v>
      </c>
      <c r="F206" s="68">
        <v>5.34</v>
      </c>
      <c r="G206" s="69">
        <f t="shared" si="27"/>
        <v>2.0400000000000001E-2</v>
      </c>
      <c r="H206" s="69">
        <f>((C206*D206*E206)/1000000*M206)/1.33</f>
        <v>0.64421052631578946</v>
      </c>
      <c r="I206" s="70">
        <v>4</v>
      </c>
      <c r="J206" s="70">
        <v>18</v>
      </c>
      <c r="K206" s="70"/>
      <c r="L206" s="70">
        <f t="shared" si="28"/>
        <v>465</v>
      </c>
      <c r="M206" s="70">
        <v>42</v>
      </c>
      <c r="N206" s="70" t="s">
        <v>134</v>
      </c>
      <c r="O206" s="12">
        <f t="shared" si="29"/>
        <v>110</v>
      </c>
      <c r="P206" s="12">
        <f t="shared" si="30"/>
        <v>110</v>
      </c>
    </row>
    <row r="207" spans="1:16">
      <c r="A207" s="66" t="s">
        <v>472</v>
      </c>
      <c r="B207" s="67">
        <v>1</v>
      </c>
      <c r="C207" s="68">
        <v>11</v>
      </c>
      <c r="D207" s="68">
        <v>36</v>
      </c>
      <c r="E207" s="68">
        <v>54</v>
      </c>
      <c r="F207" s="68"/>
      <c r="G207" s="69">
        <f t="shared" si="27"/>
        <v>2.1384E-2</v>
      </c>
      <c r="H207" s="69"/>
      <c r="I207" s="70">
        <v>6</v>
      </c>
      <c r="J207" s="70">
        <v>20</v>
      </c>
      <c r="K207" s="70">
        <v>21</v>
      </c>
      <c r="L207" s="70">
        <f t="shared" si="28"/>
        <v>235</v>
      </c>
      <c r="M207" s="70"/>
      <c r="N207" s="70" t="s">
        <v>134</v>
      </c>
      <c r="O207" s="12">
        <f t="shared" si="29"/>
        <v>110</v>
      </c>
      <c r="P207" s="12">
        <f t="shared" si="30"/>
        <v>110</v>
      </c>
    </row>
    <row r="208" spans="1:16">
      <c r="A208" s="66" t="s">
        <v>473</v>
      </c>
      <c r="B208" s="67">
        <v>1</v>
      </c>
      <c r="C208" s="68">
        <v>76</v>
      </c>
      <c r="D208" s="68">
        <v>13.5</v>
      </c>
      <c r="E208" s="68">
        <v>119</v>
      </c>
      <c r="F208" s="68">
        <v>15</v>
      </c>
      <c r="G208" s="69">
        <f t="shared" si="27"/>
        <v>0.12209399999999999</v>
      </c>
      <c r="H208" s="69">
        <f t="shared" ref="H208:H221" si="31">((C208*D208*E208)/1000000*M208)/1.2</f>
        <v>1.83141</v>
      </c>
      <c r="I208" s="70">
        <v>9</v>
      </c>
      <c r="J208" s="70">
        <v>2</v>
      </c>
      <c r="K208" s="70"/>
      <c r="L208" s="70">
        <f t="shared" si="28"/>
        <v>167</v>
      </c>
      <c r="M208" s="70">
        <v>18</v>
      </c>
      <c r="N208" s="70" t="s">
        <v>135</v>
      </c>
      <c r="O208" s="12">
        <f t="shared" si="29"/>
        <v>110</v>
      </c>
      <c r="P208" s="12">
        <f t="shared" si="30"/>
        <v>124</v>
      </c>
    </row>
    <row r="209" spans="1:16">
      <c r="A209" s="66" t="s">
        <v>474</v>
      </c>
      <c r="B209" s="67">
        <v>1</v>
      </c>
      <c r="C209" s="68">
        <v>80</v>
      </c>
      <c r="D209" s="68">
        <v>14</v>
      </c>
      <c r="E209" s="68">
        <v>133.5</v>
      </c>
      <c r="F209" s="68">
        <v>21</v>
      </c>
      <c r="G209" s="69">
        <f t="shared" si="27"/>
        <v>0.14951999999999999</v>
      </c>
      <c r="H209" s="69">
        <f t="shared" si="31"/>
        <v>3.1149999999999998</v>
      </c>
      <c r="I209" s="70">
        <v>8</v>
      </c>
      <c r="J209" s="70">
        <v>3</v>
      </c>
      <c r="K209" s="70">
        <v>6</v>
      </c>
      <c r="L209" s="70">
        <f t="shared" si="28"/>
        <v>255</v>
      </c>
      <c r="M209" s="70">
        <v>25</v>
      </c>
      <c r="N209" s="70" t="s">
        <v>136</v>
      </c>
      <c r="O209" s="12">
        <f t="shared" si="29"/>
        <v>110</v>
      </c>
      <c r="P209" s="12">
        <f t="shared" si="30"/>
        <v>133</v>
      </c>
    </row>
    <row r="210" spans="1:16">
      <c r="A210" s="66" t="s">
        <v>475</v>
      </c>
      <c r="B210" s="67">
        <v>1</v>
      </c>
      <c r="C210" s="68">
        <v>84</v>
      </c>
      <c r="D210" s="68">
        <v>15.5</v>
      </c>
      <c r="E210" s="68">
        <v>135</v>
      </c>
      <c r="F210" s="68">
        <v>24</v>
      </c>
      <c r="G210" s="69">
        <f t="shared" si="27"/>
        <v>0.17577000000000001</v>
      </c>
      <c r="H210" s="69">
        <f t="shared" si="31"/>
        <v>2.0506500000000001</v>
      </c>
      <c r="I210" s="70">
        <v>7</v>
      </c>
      <c r="J210" s="70">
        <v>2</v>
      </c>
      <c r="K210" s="70"/>
      <c r="L210" s="70">
        <f t="shared" si="28"/>
        <v>183</v>
      </c>
      <c r="M210" s="70">
        <v>14</v>
      </c>
      <c r="N210" s="70" t="s">
        <v>137</v>
      </c>
      <c r="O210" s="12">
        <f t="shared" si="29"/>
        <v>110</v>
      </c>
      <c r="P210" s="12">
        <f t="shared" si="30"/>
        <v>135</v>
      </c>
    </row>
    <row r="211" spans="1:16">
      <c r="A211" s="66" t="s">
        <v>476</v>
      </c>
      <c r="B211" s="67">
        <v>1</v>
      </c>
      <c r="C211" s="68">
        <v>81</v>
      </c>
      <c r="D211" s="68">
        <v>15.5</v>
      </c>
      <c r="E211" s="68">
        <v>135</v>
      </c>
      <c r="F211" s="68">
        <v>23</v>
      </c>
      <c r="G211" s="69">
        <f t="shared" si="27"/>
        <v>0.16949249999999999</v>
      </c>
      <c r="H211" s="69">
        <f t="shared" si="31"/>
        <v>1.9774124999999998</v>
      </c>
      <c r="I211" s="70">
        <v>7</v>
      </c>
      <c r="J211" s="70">
        <v>2</v>
      </c>
      <c r="K211" s="70"/>
      <c r="L211" s="70">
        <f t="shared" si="28"/>
        <v>177</v>
      </c>
      <c r="M211" s="70">
        <f>+J211*I211</f>
        <v>14</v>
      </c>
      <c r="N211" s="70" t="s">
        <v>137</v>
      </c>
      <c r="O211" s="12">
        <f t="shared" si="29"/>
        <v>110</v>
      </c>
      <c r="P211" s="12">
        <f t="shared" si="30"/>
        <v>135</v>
      </c>
    </row>
    <row r="212" spans="1:16">
      <c r="A212" s="66" t="s">
        <v>477</v>
      </c>
      <c r="B212" s="67">
        <v>1</v>
      </c>
      <c r="C212" s="68">
        <v>80</v>
      </c>
      <c r="D212" s="68">
        <v>21</v>
      </c>
      <c r="E212" s="68">
        <v>142.5</v>
      </c>
      <c r="F212" s="68">
        <v>22</v>
      </c>
      <c r="G212" s="69">
        <f t="shared" si="27"/>
        <v>0.2394</v>
      </c>
      <c r="H212" s="69">
        <f t="shared" si="31"/>
        <v>1.9950000000000001</v>
      </c>
      <c r="I212" s="70">
        <v>5</v>
      </c>
      <c r="J212" s="70">
        <v>2</v>
      </c>
      <c r="K212" s="70">
        <v>6</v>
      </c>
      <c r="L212" s="70">
        <f t="shared" si="28"/>
        <v>175</v>
      </c>
      <c r="M212" s="70">
        <v>10</v>
      </c>
      <c r="N212" s="70" t="s">
        <v>51</v>
      </c>
      <c r="O212" s="12">
        <f t="shared" si="29"/>
        <v>110</v>
      </c>
      <c r="P212" s="12">
        <f t="shared" si="30"/>
        <v>143</v>
      </c>
    </row>
    <row r="213" spans="1:16">
      <c r="A213" s="66" t="s">
        <v>478</v>
      </c>
      <c r="B213" s="67">
        <v>1</v>
      </c>
      <c r="C213" s="68">
        <v>80</v>
      </c>
      <c r="D213" s="68">
        <v>22</v>
      </c>
      <c r="E213" s="68">
        <v>143</v>
      </c>
      <c r="F213" s="68">
        <v>22</v>
      </c>
      <c r="G213" s="69">
        <f t="shared" si="27"/>
        <v>0.25168000000000001</v>
      </c>
      <c r="H213" s="69">
        <f t="shared" si="31"/>
        <v>2.0973333333333333</v>
      </c>
      <c r="I213" s="70">
        <v>5</v>
      </c>
      <c r="J213" s="70">
        <v>2</v>
      </c>
      <c r="K213" s="70"/>
      <c r="L213" s="70">
        <f t="shared" si="28"/>
        <v>175</v>
      </c>
      <c r="M213" s="70">
        <v>10</v>
      </c>
      <c r="N213" s="70" t="s">
        <v>51</v>
      </c>
      <c r="O213" s="12">
        <f t="shared" si="29"/>
        <v>110</v>
      </c>
      <c r="P213" s="12">
        <f t="shared" si="30"/>
        <v>143</v>
      </c>
    </row>
    <row r="214" spans="1:16">
      <c r="A214" s="66" t="s">
        <v>479</v>
      </c>
      <c r="B214" s="67">
        <v>1</v>
      </c>
      <c r="C214" s="68">
        <v>80.5</v>
      </c>
      <c r="D214" s="68">
        <v>143</v>
      </c>
      <c r="E214" s="68">
        <v>21.5</v>
      </c>
      <c r="F214" s="68">
        <v>24</v>
      </c>
      <c r="G214" s="69">
        <f t="shared" si="27"/>
        <v>0.24749725</v>
      </c>
      <c r="H214" s="69">
        <f t="shared" si="31"/>
        <v>2.0624770833333335</v>
      </c>
      <c r="I214" s="70">
        <v>5</v>
      </c>
      <c r="J214" s="70">
        <v>2</v>
      </c>
      <c r="K214" s="70"/>
      <c r="L214" s="70">
        <f t="shared" si="28"/>
        <v>176</v>
      </c>
      <c r="M214" s="70">
        <v>10</v>
      </c>
      <c r="N214" s="70" t="s">
        <v>51</v>
      </c>
      <c r="O214" s="12">
        <f t="shared" si="29"/>
        <v>110</v>
      </c>
      <c r="P214" s="12">
        <f t="shared" si="30"/>
        <v>143</v>
      </c>
    </row>
    <row r="215" spans="1:16">
      <c r="A215" s="66" t="s">
        <v>480</v>
      </c>
      <c r="B215" s="67">
        <v>1</v>
      </c>
      <c r="C215" s="68">
        <v>93</v>
      </c>
      <c r="D215" s="68">
        <v>16.5</v>
      </c>
      <c r="E215" s="68">
        <v>160</v>
      </c>
      <c r="F215" s="68">
        <v>22</v>
      </c>
      <c r="G215" s="69">
        <f t="shared" si="27"/>
        <v>0.24551999999999999</v>
      </c>
      <c r="H215" s="69">
        <f t="shared" si="31"/>
        <v>3.2736000000000001</v>
      </c>
      <c r="I215" s="70">
        <v>8</v>
      </c>
      <c r="J215" s="70">
        <v>2</v>
      </c>
      <c r="K215" s="70">
        <v>4</v>
      </c>
      <c r="L215" s="70">
        <f t="shared" si="28"/>
        <v>201</v>
      </c>
      <c r="M215" s="70">
        <v>16</v>
      </c>
      <c r="N215" s="70" t="s">
        <v>50</v>
      </c>
      <c r="O215" s="12">
        <f t="shared" si="29"/>
        <v>110</v>
      </c>
      <c r="P215" s="12">
        <f t="shared" si="30"/>
        <v>160</v>
      </c>
    </row>
    <row r="216" spans="1:16">
      <c r="A216" s="66" t="s">
        <v>481</v>
      </c>
      <c r="B216" s="67">
        <v>1</v>
      </c>
      <c r="C216" s="68">
        <v>92</v>
      </c>
      <c r="D216" s="68">
        <v>22</v>
      </c>
      <c r="E216" s="68">
        <v>167</v>
      </c>
      <c r="F216" s="68">
        <v>32</v>
      </c>
      <c r="G216" s="69">
        <f t="shared" si="27"/>
        <v>0.33800799999999998</v>
      </c>
      <c r="H216" s="69">
        <f t="shared" si="31"/>
        <v>2.8167333333333331</v>
      </c>
      <c r="I216" s="70">
        <v>5</v>
      </c>
      <c r="J216" s="70">
        <v>2</v>
      </c>
      <c r="K216" s="70">
        <v>4</v>
      </c>
      <c r="L216" s="70">
        <f t="shared" si="28"/>
        <v>199</v>
      </c>
      <c r="M216" s="70">
        <v>10</v>
      </c>
      <c r="N216" s="70" t="s">
        <v>138</v>
      </c>
      <c r="O216" s="12">
        <f t="shared" si="29"/>
        <v>110</v>
      </c>
      <c r="P216" s="12">
        <f t="shared" si="30"/>
        <v>168</v>
      </c>
    </row>
    <row r="217" spans="1:16">
      <c r="A217" s="66" t="s">
        <v>482</v>
      </c>
      <c r="B217" s="67">
        <v>1</v>
      </c>
      <c r="C217" s="68">
        <v>76</v>
      </c>
      <c r="D217" s="68">
        <v>119</v>
      </c>
      <c r="E217" s="68">
        <v>13.5</v>
      </c>
      <c r="F217" s="68">
        <v>17</v>
      </c>
      <c r="G217" s="69">
        <f t="shared" si="27"/>
        <v>0.12209399999999999</v>
      </c>
      <c r="H217" s="69">
        <f t="shared" si="31"/>
        <v>1.83141</v>
      </c>
      <c r="I217" s="70">
        <v>9</v>
      </c>
      <c r="J217" s="70">
        <v>2</v>
      </c>
      <c r="K217" s="70">
        <v>6</v>
      </c>
      <c r="L217" s="70">
        <f t="shared" si="28"/>
        <v>167</v>
      </c>
      <c r="M217" s="70">
        <v>18</v>
      </c>
      <c r="N217" s="70" t="s">
        <v>15</v>
      </c>
      <c r="O217" s="12">
        <f t="shared" si="29"/>
        <v>120</v>
      </c>
      <c r="P217" s="12">
        <f t="shared" si="30"/>
        <v>120</v>
      </c>
    </row>
    <row r="218" spans="1:16">
      <c r="A218" s="66" t="s">
        <v>483</v>
      </c>
      <c r="B218" s="67">
        <v>1</v>
      </c>
      <c r="C218" s="68">
        <v>103</v>
      </c>
      <c r="D218" s="68">
        <v>22.5</v>
      </c>
      <c r="E218" s="68">
        <v>189</v>
      </c>
      <c r="F218" s="68">
        <v>66.5</v>
      </c>
      <c r="G218" s="69">
        <f t="shared" si="27"/>
        <v>0.43800749999999999</v>
      </c>
      <c r="H218" s="69">
        <f t="shared" si="31"/>
        <v>3.6500624999999998</v>
      </c>
      <c r="I218" s="70">
        <v>5</v>
      </c>
      <c r="J218" s="70">
        <v>2</v>
      </c>
      <c r="K218" s="70">
        <v>2</v>
      </c>
      <c r="L218" s="70">
        <f t="shared" si="28"/>
        <v>221</v>
      </c>
      <c r="M218" s="70">
        <v>10</v>
      </c>
      <c r="N218" s="70" t="s">
        <v>139</v>
      </c>
      <c r="O218" s="12">
        <f t="shared" si="29"/>
        <v>110</v>
      </c>
      <c r="P218" s="12">
        <f t="shared" si="30"/>
        <v>138</v>
      </c>
    </row>
    <row r="219" spans="1:16">
      <c r="A219" s="66" t="s">
        <v>484</v>
      </c>
      <c r="B219" s="67">
        <v>1</v>
      </c>
      <c r="C219" s="68">
        <v>80</v>
      </c>
      <c r="D219" s="68">
        <v>22</v>
      </c>
      <c r="E219" s="68">
        <v>143</v>
      </c>
      <c r="F219" s="68">
        <v>20</v>
      </c>
      <c r="G219" s="69">
        <f t="shared" si="27"/>
        <v>0.25168000000000001</v>
      </c>
      <c r="H219" s="69">
        <f t="shared" si="31"/>
        <v>2.0973333333333333</v>
      </c>
      <c r="I219" s="70">
        <v>5</v>
      </c>
      <c r="J219" s="70">
        <v>2</v>
      </c>
      <c r="K219" s="70">
        <v>6</v>
      </c>
      <c r="L219" s="70">
        <f t="shared" si="28"/>
        <v>175</v>
      </c>
      <c r="M219" s="70">
        <v>10</v>
      </c>
      <c r="N219" s="70" t="s">
        <v>199</v>
      </c>
      <c r="O219" s="12">
        <f t="shared" si="29"/>
        <v>110</v>
      </c>
      <c r="P219" s="12">
        <f t="shared" si="30"/>
        <v>150</v>
      </c>
    </row>
    <row r="220" spans="1:16">
      <c r="A220" s="66" t="s">
        <v>485</v>
      </c>
      <c r="B220" s="67">
        <v>1</v>
      </c>
      <c r="C220" s="68">
        <v>80</v>
      </c>
      <c r="D220" s="68">
        <v>22</v>
      </c>
      <c r="E220" s="68">
        <v>143</v>
      </c>
      <c r="F220" s="68">
        <v>20</v>
      </c>
      <c r="G220" s="69">
        <f t="shared" si="27"/>
        <v>0.25168000000000001</v>
      </c>
      <c r="H220" s="69">
        <f t="shared" si="31"/>
        <v>2.0973333333333333</v>
      </c>
      <c r="I220" s="70">
        <v>5</v>
      </c>
      <c r="J220" s="70">
        <v>2</v>
      </c>
      <c r="K220" s="70">
        <v>6</v>
      </c>
      <c r="L220" s="70">
        <f t="shared" si="28"/>
        <v>175</v>
      </c>
      <c r="M220" s="70">
        <v>10</v>
      </c>
      <c r="N220" s="70" t="s">
        <v>200</v>
      </c>
      <c r="O220" s="12">
        <f t="shared" si="29"/>
        <v>80</v>
      </c>
      <c r="P220" s="12">
        <f t="shared" si="30"/>
        <v>145</v>
      </c>
    </row>
    <row r="221" spans="1:16">
      <c r="A221" s="66" t="s">
        <v>486</v>
      </c>
      <c r="B221" s="67">
        <v>1</v>
      </c>
      <c r="C221" s="68">
        <v>98</v>
      </c>
      <c r="D221" s="68">
        <v>19</v>
      </c>
      <c r="E221" s="68">
        <v>156</v>
      </c>
      <c r="F221" s="68">
        <v>32</v>
      </c>
      <c r="G221" s="69">
        <f t="shared" si="27"/>
        <v>0.29047200000000001</v>
      </c>
      <c r="H221" s="69">
        <f t="shared" si="31"/>
        <v>2.9047200000000002</v>
      </c>
      <c r="I221" s="70">
        <v>6</v>
      </c>
      <c r="J221" s="70">
        <v>2</v>
      </c>
      <c r="K221" s="70">
        <v>4</v>
      </c>
      <c r="L221" s="70">
        <f t="shared" si="28"/>
        <v>211</v>
      </c>
      <c r="M221" s="70">
        <v>12</v>
      </c>
      <c r="N221" s="70" t="s">
        <v>140</v>
      </c>
      <c r="O221" s="12">
        <f t="shared" si="29"/>
        <v>110</v>
      </c>
      <c r="P221" s="12">
        <f t="shared" si="30"/>
        <v>156</v>
      </c>
    </row>
    <row r="222" spans="1:16">
      <c r="A222" s="66" t="s">
        <v>487</v>
      </c>
      <c r="B222" s="67">
        <v>1</v>
      </c>
      <c r="C222" s="68">
        <v>13</v>
      </c>
      <c r="D222" s="68">
        <v>46</v>
      </c>
      <c r="E222" s="68">
        <v>72</v>
      </c>
      <c r="F222" s="68">
        <v>6</v>
      </c>
      <c r="G222" s="69">
        <f t="shared" si="27"/>
        <v>4.3055999999999997E-2</v>
      </c>
      <c r="H222" s="69">
        <f>((C222*D222*E222)/1000000*M222)/0.96</f>
        <v>2.6909999999999998</v>
      </c>
      <c r="I222" s="70">
        <v>12</v>
      </c>
      <c r="J222" s="70">
        <v>5</v>
      </c>
      <c r="K222" s="70"/>
      <c r="L222" s="70">
        <f t="shared" si="28"/>
        <v>80</v>
      </c>
      <c r="M222" s="70">
        <v>60</v>
      </c>
      <c r="N222" s="70" t="s">
        <v>259</v>
      </c>
      <c r="O222" s="12">
        <f t="shared" si="29"/>
        <v>112</v>
      </c>
      <c r="P222" s="12">
        <f t="shared" si="30"/>
        <v>113</v>
      </c>
    </row>
    <row r="223" spans="1:16">
      <c r="A223" s="66" t="s">
        <v>488</v>
      </c>
      <c r="B223" s="67">
        <v>1</v>
      </c>
      <c r="C223" s="68">
        <v>80</v>
      </c>
      <c r="D223" s="68">
        <v>22</v>
      </c>
      <c r="E223" s="68">
        <v>144</v>
      </c>
      <c r="F223" s="68"/>
      <c r="G223" s="69">
        <f t="shared" si="27"/>
        <v>0.25344</v>
      </c>
      <c r="H223" s="69"/>
      <c r="I223" s="70">
        <v>5</v>
      </c>
      <c r="J223" s="70">
        <v>2</v>
      </c>
      <c r="K223" s="70"/>
      <c r="L223" s="70">
        <f t="shared" si="28"/>
        <v>175</v>
      </c>
      <c r="M223" s="70"/>
      <c r="N223" s="70" t="s">
        <v>141</v>
      </c>
      <c r="O223" s="12">
        <f t="shared" si="29"/>
        <v>113</v>
      </c>
      <c r="P223" s="12">
        <f t="shared" si="30"/>
        <v>145</v>
      </c>
    </row>
    <row r="224" spans="1:16">
      <c r="A224" s="66" t="s">
        <v>489</v>
      </c>
      <c r="B224" s="67">
        <v>1</v>
      </c>
      <c r="C224" s="68">
        <v>75</v>
      </c>
      <c r="D224" s="68">
        <v>14</v>
      </c>
      <c r="E224" s="68">
        <v>118</v>
      </c>
      <c r="F224" s="68">
        <v>19</v>
      </c>
      <c r="G224" s="69">
        <f t="shared" si="27"/>
        <v>0.1239</v>
      </c>
      <c r="H224" s="69">
        <f t="shared" ref="H224:H229" si="32">((C224*D224*E224)/1000000*M224)/1.2</f>
        <v>1.6519999999999999</v>
      </c>
      <c r="I224" s="70">
        <v>8</v>
      </c>
      <c r="J224" s="70">
        <v>2</v>
      </c>
      <c r="K224" s="70"/>
      <c r="L224" s="70">
        <f t="shared" si="28"/>
        <v>165</v>
      </c>
      <c r="M224" s="70">
        <v>16</v>
      </c>
      <c r="N224" s="70" t="s">
        <v>142</v>
      </c>
      <c r="O224" s="12">
        <f t="shared" si="29"/>
        <v>114</v>
      </c>
      <c r="P224" s="12">
        <f t="shared" si="30"/>
        <v>118</v>
      </c>
    </row>
    <row r="225" spans="1:16">
      <c r="A225" s="66" t="s">
        <v>490</v>
      </c>
      <c r="B225" s="67">
        <v>1</v>
      </c>
      <c r="C225" s="68">
        <v>78</v>
      </c>
      <c r="D225" s="68">
        <v>14</v>
      </c>
      <c r="E225" s="68">
        <v>118.5</v>
      </c>
      <c r="F225" s="68">
        <v>18</v>
      </c>
      <c r="G225" s="69">
        <f t="shared" si="27"/>
        <v>0.12940199999999999</v>
      </c>
      <c r="H225" s="69">
        <f t="shared" si="32"/>
        <v>1.72536</v>
      </c>
      <c r="I225" s="70">
        <v>8</v>
      </c>
      <c r="J225" s="70">
        <v>2</v>
      </c>
      <c r="K225" s="70"/>
      <c r="L225" s="70">
        <f t="shared" si="28"/>
        <v>171</v>
      </c>
      <c r="M225" s="70">
        <v>16</v>
      </c>
      <c r="N225" s="70" t="s">
        <v>21</v>
      </c>
      <c r="O225" s="12">
        <f t="shared" si="29"/>
        <v>114</v>
      </c>
      <c r="P225" s="12">
        <f t="shared" si="30"/>
        <v>120</v>
      </c>
    </row>
    <row r="226" spans="1:16">
      <c r="A226" s="66" t="s">
        <v>491</v>
      </c>
      <c r="B226" s="67">
        <v>1</v>
      </c>
      <c r="C226" s="68">
        <v>78</v>
      </c>
      <c r="D226" s="68">
        <v>14.5</v>
      </c>
      <c r="E226" s="68">
        <v>120</v>
      </c>
      <c r="F226" s="68">
        <v>18</v>
      </c>
      <c r="G226" s="69">
        <f t="shared" si="27"/>
        <v>0.13572000000000001</v>
      </c>
      <c r="H226" s="69">
        <f t="shared" si="32"/>
        <v>1.8096000000000001</v>
      </c>
      <c r="I226" s="70">
        <v>8</v>
      </c>
      <c r="J226" s="70">
        <v>2</v>
      </c>
      <c r="K226" s="70">
        <v>6</v>
      </c>
      <c r="L226" s="70">
        <f t="shared" si="28"/>
        <v>171</v>
      </c>
      <c r="M226" s="70">
        <f>J226*I226</f>
        <v>16</v>
      </c>
      <c r="N226" s="70" t="s">
        <v>21</v>
      </c>
      <c r="O226" s="12">
        <f t="shared" si="29"/>
        <v>114</v>
      </c>
      <c r="P226" s="12">
        <f t="shared" si="30"/>
        <v>120</v>
      </c>
    </row>
    <row r="227" spans="1:16">
      <c r="A227" s="66" t="s">
        <v>492</v>
      </c>
      <c r="B227" s="67">
        <v>1</v>
      </c>
      <c r="C227" s="68">
        <v>96</v>
      </c>
      <c r="D227" s="68">
        <v>16</v>
      </c>
      <c r="E227" s="68">
        <v>160</v>
      </c>
      <c r="F227" s="68">
        <v>36</v>
      </c>
      <c r="G227" s="69">
        <f t="shared" si="27"/>
        <v>0.24576000000000001</v>
      </c>
      <c r="H227" s="69">
        <f t="shared" si="32"/>
        <v>3.2768000000000002</v>
      </c>
      <c r="I227" s="70">
        <v>8</v>
      </c>
      <c r="J227" s="70">
        <v>2</v>
      </c>
      <c r="K227" s="70"/>
      <c r="L227" s="70">
        <f t="shared" si="28"/>
        <v>207</v>
      </c>
      <c r="M227" s="70">
        <v>16</v>
      </c>
      <c r="N227" s="70" t="s">
        <v>143</v>
      </c>
      <c r="O227" s="12">
        <f t="shared" si="29"/>
        <v>114</v>
      </c>
      <c r="P227" s="12">
        <f t="shared" si="30"/>
        <v>156</v>
      </c>
    </row>
    <row r="228" spans="1:16">
      <c r="A228" s="66" t="s">
        <v>493</v>
      </c>
      <c r="B228" s="67">
        <v>1</v>
      </c>
      <c r="C228" s="68">
        <v>81</v>
      </c>
      <c r="D228" s="68">
        <v>133</v>
      </c>
      <c r="E228" s="68">
        <v>17</v>
      </c>
      <c r="F228" s="68">
        <v>20</v>
      </c>
      <c r="G228" s="69">
        <f t="shared" si="27"/>
        <v>0.183141</v>
      </c>
      <c r="H228" s="69">
        <f t="shared" si="32"/>
        <v>3.2049675</v>
      </c>
      <c r="I228" s="70">
        <v>7</v>
      </c>
      <c r="J228" s="70">
        <v>3</v>
      </c>
      <c r="K228" s="70">
        <v>6</v>
      </c>
      <c r="L228" s="70">
        <f t="shared" si="28"/>
        <v>258</v>
      </c>
      <c r="M228" s="70">
        <v>21</v>
      </c>
      <c r="N228" s="70" t="s">
        <v>144</v>
      </c>
      <c r="O228" s="12">
        <f t="shared" si="29"/>
        <v>115</v>
      </c>
      <c r="P228" s="12">
        <f t="shared" si="30"/>
        <v>132</v>
      </c>
    </row>
    <row r="229" spans="1:16">
      <c r="A229" s="66" t="s">
        <v>494</v>
      </c>
      <c r="B229" s="67">
        <v>1</v>
      </c>
      <c r="C229" s="68">
        <v>80</v>
      </c>
      <c r="D229" s="68">
        <v>18</v>
      </c>
      <c r="E229" s="68">
        <v>133</v>
      </c>
      <c r="F229" s="68">
        <v>35.5</v>
      </c>
      <c r="G229" s="69">
        <f t="shared" si="27"/>
        <v>0.19152</v>
      </c>
      <c r="H229" s="69">
        <f t="shared" si="32"/>
        <v>1.9152</v>
      </c>
      <c r="I229" s="70">
        <v>6</v>
      </c>
      <c r="J229" s="70">
        <v>2</v>
      </c>
      <c r="K229" s="70"/>
      <c r="L229" s="70">
        <f t="shared" si="28"/>
        <v>175</v>
      </c>
      <c r="M229" s="70">
        <v>12</v>
      </c>
      <c r="N229" s="70" t="s">
        <v>22</v>
      </c>
      <c r="O229" s="12">
        <f t="shared" si="29"/>
        <v>115</v>
      </c>
      <c r="P229" s="12">
        <f t="shared" si="30"/>
        <v>133</v>
      </c>
    </row>
    <row r="230" spans="1:16">
      <c r="A230" s="66" t="s">
        <v>495</v>
      </c>
      <c r="B230" s="67">
        <v>1</v>
      </c>
      <c r="C230" s="68">
        <v>12</v>
      </c>
      <c r="D230" s="68">
        <v>38</v>
      </c>
      <c r="E230" s="68">
        <v>66</v>
      </c>
      <c r="F230" s="68"/>
      <c r="G230" s="69"/>
      <c r="H230" s="69"/>
      <c r="I230" s="70">
        <v>6</v>
      </c>
      <c r="J230" s="70">
        <v>19</v>
      </c>
      <c r="K230" s="70">
        <v>19</v>
      </c>
      <c r="L230" s="70">
        <f t="shared" si="28"/>
        <v>243</v>
      </c>
      <c r="M230" s="70">
        <v>114</v>
      </c>
      <c r="N230" s="70" t="s">
        <v>148</v>
      </c>
      <c r="O230" s="12">
        <f t="shared" si="29"/>
        <v>120</v>
      </c>
      <c r="P230" s="12">
        <f t="shared" si="30"/>
        <v>140</v>
      </c>
    </row>
    <row r="231" spans="1:16">
      <c r="A231" s="66" t="s">
        <v>496</v>
      </c>
      <c r="B231" s="67">
        <v>1</v>
      </c>
      <c r="C231" s="68">
        <v>73</v>
      </c>
      <c r="D231" s="68">
        <v>120</v>
      </c>
      <c r="E231" s="68">
        <v>17</v>
      </c>
      <c r="F231" s="68">
        <v>21</v>
      </c>
      <c r="G231" s="69">
        <f t="shared" ref="G231:G246" si="33">(C231*D231*E231)/1000000/B231</f>
        <v>0.14892</v>
      </c>
      <c r="H231" s="69">
        <f t="shared" ref="H231:H243" si="34">((C231*D231*E231)/1000000*M231)/1.2</f>
        <v>2.6061000000000001</v>
      </c>
      <c r="I231" s="70">
        <v>7</v>
      </c>
      <c r="J231" s="70">
        <v>3</v>
      </c>
      <c r="K231" s="70"/>
      <c r="L231" s="70">
        <f t="shared" si="28"/>
        <v>234</v>
      </c>
      <c r="M231" s="70">
        <v>21</v>
      </c>
      <c r="N231" s="70" t="s">
        <v>163</v>
      </c>
      <c r="O231" s="12">
        <f t="shared" si="29"/>
        <v>121</v>
      </c>
      <c r="P231" s="12">
        <f t="shared" si="30"/>
        <v>121</v>
      </c>
    </row>
    <row r="232" spans="1:16">
      <c r="A232" s="66" t="s">
        <v>497</v>
      </c>
      <c r="B232" s="67">
        <v>1</v>
      </c>
      <c r="C232" s="68">
        <v>80</v>
      </c>
      <c r="D232" s="68">
        <v>15</v>
      </c>
      <c r="E232" s="68">
        <v>136</v>
      </c>
      <c r="F232" s="68">
        <v>25</v>
      </c>
      <c r="G232" s="69">
        <f t="shared" si="33"/>
        <v>0.16320000000000001</v>
      </c>
      <c r="H232" s="69">
        <f t="shared" si="34"/>
        <v>2.1760000000000002</v>
      </c>
      <c r="I232" s="70">
        <v>8</v>
      </c>
      <c r="J232" s="70">
        <v>2</v>
      </c>
      <c r="K232" s="70">
        <v>6</v>
      </c>
      <c r="L232" s="70">
        <f t="shared" si="28"/>
        <v>175</v>
      </c>
      <c r="M232" s="70">
        <v>16</v>
      </c>
      <c r="N232" s="70" t="s">
        <v>145</v>
      </c>
      <c r="O232" s="12">
        <f t="shared" si="29"/>
        <v>116</v>
      </c>
      <c r="P232" s="12">
        <f t="shared" si="30"/>
        <v>136</v>
      </c>
    </row>
    <row r="233" spans="1:16">
      <c r="A233" s="66" t="s">
        <v>498</v>
      </c>
      <c r="B233" s="67">
        <v>1</v>
      </c>
      <c r="C233" s="68">
        <v>65</v>
      </c>
      <c r="D233" s="68">
        <v>14.5</v>
      </c>
      <c r="E233" s="68">
        <v>106</v>
      </c>
      <c r="F233" s="68">
        <v>12</v>
      </c>
      <c r="G233" s="69">
        <f t="shared" si="33"/>
        <v>9.9904999999999994E-2</v>
      </c>
      <c r="H233" s="69">
        <f t="shared" si="34"/>
        <v>1.9980999999999998</v>
      </c>
      <c r="I233" s="70">
        <v>8</v>
      </c>
      <c r="J233" s="70">
        <v>3</v>
      </c>
      <c r="K233" s="70"/>
      <c r="L233" s="70">
        <f t="shared" si="28"/>
        <v>210</v>
      </c>
      <c r="M233" s="70">
        <v>24</v>
      </c>
      <c r="N233" s="70" t="s">
        <v>260</v>
      </c>
      <c r="O233" s="12">
        <f t="shared" si="29"/>
        <v>106</v>
      </c>
      <c r="P233" s="12">
        <f t="shared" si="30"/>
        <v>118</v>
      </c>
    </row>
    <row r="234" spans="1:16">
      <c r="A234" s="66" t="s">
        <v>499</v>
      </c>
      <c r="B234" s="67">
        <v>1</v>
      </c>
      <c r="C234" s="68">
        <v>85</v>
      </c>
      <c r="D234" s="68">
        <v>14.5</v>
      </c>
      <c r="E234" s="68">
        <v>139</v>
      </c>
      <c r="F234" s="68">
        <v>28.5</v>
      </c>
      <c r="G234" s="69">
        <f t="shared" si="33"/>
        <v>0.17131750000000001</v>
      </c>
      <c r="H234" s="69">
        <f t="shared" si="34"/>
        <v>2.2842333333333338</v>
      </c>
      <c r="I234" s="70">
        <v>8</v>
      </c>
      <c r="J234" s="70">
        <v>2</v>
      </c>
      <c r="K234" s="70"/>
      <c r="L234" s="70">
        <f t="shared" si="28"/>
        <v>185</v>
      </c>
      <c r="M234" s="70">
        <v>16</v>
      </c>
      <c r="N234" s="70" t="s">
        <v>146</v>
      </c>
      <c r="O234" s="12">
        <f t="shared" si="29"/>
        <v>118</v>
      </c>
      <c r="P234" s="12">
        <f t="shared" si="30"/>
        <v>140</v>
      </c>
    </row>
    <row r="235" spans="1:16">
      <c r="A235" s="66" t="s">
        <v>500</v>
      </c>
      <c r="B235" s="67">
        <v>1</v>
      </c>
      <c r="C235" s="68">
        <v>75</v>
      </c>
      <c r="D235" s="68">
        <v>118.5</v>
      </c>
      <c r="E235" s="68">
        <v>13</v>
      </c>
      <c r="F235" s="68">
        <v>11.7</v>
      </c>
      <c r="G235" s="69">
        <f t="shared" si="33"/>
        <v>0.1155375</v>
      </c>
      <c r="H235" s="69">
        <f t="shared" si="34"/>
        <v>1.7330625</v>
      </c>
      <c r="I235" s="70">
        <v>9</v>
      </c>
      <c r="J235" s="70">
        <v>2</v>
      </c>
      <c r="K235" s="70">
        <v>6</v>
      </c>
      <c r="L235" s="70">
        <f t="shared" si="28"/>
        <v>165</v>
      </c>
      <c r="M235" s="70">
        <v>18</v>
      </c>
      <c r="N235" s="70" t="s">
        <v>15</v>
      </c>
      <c r="O235" s="12">
        <f t="shared" si="29"/>
        <v>120</v>
      </c>
      <c r="P235" s="12">
        <f t="shared" si="30"/>
        <v>120</v>
      </c>
    </row>
    <row r="236" spans="1:16">
      <c r="A236" s="66" t="s">
        <v>501</v>
      </c>
      <c r="B236" s="67">
        <v>1</v>
      </c>
      <c r="C236" s="68">
        <v>70.5</v>
      </c>
      <c r="D236" s="68">
        <v>13</v>
      </c>
      <c r="E236" s="68">
        <v>114</v>
      </c>
      <c r="F236" s="68">
        <v>16</v>
      </c>
      <c r="G236" s="69">
        <f t="shared" si="33"/>
        <v>0.104481</v>
      </c>
      <c r="H236" s="69">
        <f t="shared" si="34"/>
        <v>1.5672150000000002</v>
      </c>
      <c r="I236" s="70">
        <v>9</v>
      </c>
      <c r="J236" s="70">
        <v>2</v>
      </c>
      <c r="K236" s="70"/>
      <c r="L236" s="70">
        <f t="shared" si="28"/>
        <v>156</v>
      </c>
      <c r="M236" s="70">
        <v>18</v>
      </c>
      <c r="N236" s="70" t="s">
        <v>15</v>
      </c>
      <c r="O236" s="12">
        <f t="shared" si="29"/>
        <v>120</v>
      </c>
      <c r="P236" s="12">
        <f t="shared" si="30"/>
        <v>120</v>
      </c>
    </row>
    <row r="237" spans="1:16">
      <c r="A237" s="66" t="s">
        <v>502</v>
      </c>
      <c r="B237" s="67">
        <v>1</v>
      </c>
      <c r="C237" s="68">
        <v>75</v>
      </c>
      <c r="D237" s="68">
        <v>120</v>
      </c>
      <c r="E237" s="68">
        <v>15</v>
      </c>
      <c r="F237" s="68">
        <v>15</v>
      </c>
      <c r="G237" s="69">
        <f t="shared" si="33"/>
        <v>0.13500000000000001</v>
      </c>
      <c r="H237" s="69">
        <f t="shared" si="34"/>
        <v>2.7</v>
      </c>
      <c r="I237" s="70">
        <v>8</v>
      </c>
      <c r="J237" s="70">
        <v>3</v>
      </c>
      <c r="K237" s="70">
        <v>6</v>
      </c>
      <c r="L237" s="70">
        <f t="shared" si="28"/>
        <v>240</v>
      </c>
      <c r="M237" s="70">
        <v>24</v>
      </c>
      <c r="N237" s="70" t="s">
        <v>15</v>
      </c>
      <c r="O237" s="12">
        <f t="shared" si="29"/>
        <v>120</v>
      </c>
      <c r="P237" s="12">
        <f t="shared" si="30"/>
        <v>120</v>
      </c>
    </row>
    <row r="238" spans="1:16">
      <c r="A238" s="66" t="s">
        <v>503</v>
      </c>
      <c r="B238" s="67">
        <v>1</v>
      </c>
      <c r="C238" s="68">
        <v>75</v>
      </c>
      <c r="D238" s="68">
        <v>13.5</v>
      </c>
      <c r="E238" s="68">
        <v>120</v>
      </c>
      <c r="F238" s="68">
        <v>18</v>
      </c>
      <c r="G238" s="69">
        <f t="shared" si="33"/>
        <v>0.1215</v>
      </c>
      <c r="H238" s="69">
        <f t="shared" si="34"/>
        <v>2.7337500000000001</v>
      </c>
      <c r="I238" s="70">
        <v>9</v>
      </c>
      <c r="J238" s="70">
        <v>3</v>
      </c>
      <c r="K238" s="70">
        <v>6</v>
      </c>
      <c r="L238" s="70">
        <f t="shared" si="28"/>
        <v>240</v>
      </c>
      <c r="M238" s="70">
        <v>27</v>
      </c>
      <c r="N238" s="70" t="s">
        <v>15</v>
      </c>
      <c r="O238" s="12">
        <f t="shared" si="29"/>
        <v>120</v>
      </c>
      <c r="P238" s="12">
        <f t="shared" si="30"/>
        <v>120</v>
      </c>
    </row>
    <row r="239" spans="1:16">
      <c r="A239" s="66" t="s">
        <v>504</v>
      </c>
      <c r="B239" s="67">
        <v>1</v>
      </c>
      <c r="C239" s="68">
        <v>76.5</v>
      </c>
      <c r="D239" s="68">
        <v>118.5</v>
      </c>
      <c r="E239" s="68">
        <v>14.5</v>
      </c>
      <c r="F239" s="68">
        <v>16.5</v>
      </c>
      <c r="G239" s="69">
        <f t="shared" si="33"/>
        <v>0.131446125</v>
      </c>
      <c r="H239" s="69">
        <f t="shared" si="34"/>
        <v>1.752615</v>
      </c>
      <c r="I239" s="70">
        <v>8</v>
      </c>
      <c r="J239" s="70">
        <v>2</v>
      </c>
      <c r="K239" s="70">
        <v>6</v>
      </c>
      <c r="L239" s="70">
        <f t="shared" si="28"/>
        <v>168</v>
      </c>
      <c r="M239" s="70">
        <v>16</v>
      </c>
      <c r="N239" s="70" t="s">
        <v>15</v>
      </c>
      <c r="O239" s="12">
        <f t="shared" si="29"/>
        <v>120</v>
      </c>
      <c r="P239" s="12">
        <f t="shared" si="30"/>
        <v>120</v>
      </c>
    </row>
    <row r="240" spans="1:16">
      <c r="A240" s="66" t="s">
        <v>505</v>
      </c>
      <c r="B240" s="67">
        <v>1</v>
      </c>
      <c r="C240" s="68">
        <v>75</v>
      </c>
      <c r="D240" s="68">
        <v>14.5</v>
      </c>
      <c r="E240" s="68">
        <v>120</v>
      </c>
      <c r="F240" s="68">
        <v>19</v>
      </c>
      <c r="G240" s="69">
        <f t="shared" si="33"/>
        <v>0.1305</v>
      </c>
      <c r="H240" s="69">
        <f t="shared" si="34"/>
        <v>1.7400000000000002</v>
      </c>
      <c r="I240" s="70">
        <v>8</v>
      </c>
      <c r="J240" s="70">
        <v>2</v>
      </c>
      <c r="K240" s="70"/>
      <c r="L240" s="70">
        <f t="shared" si="28"/>
        <v>165</v>
      </c>
      <c r="M240" s="70">
        <v>16</v>
      </c>
      <c r="N240" s="70" t="s">
        <v>15</v>
      </c>
      <c r="O240" s="12">
        <f t="shared" si="29"/>
        <v>120</v>
      </c>
      <c r="P240" s="12">
        <f t="shared" si="30"/>
        <v>120</v>
      </c>
    </row>
    <row r="241" spans="1:16">
      <c r="A241" s="66" t="s">
        <v>506</v>
      </c>
      <c r="B241" s="67">
        <v>1</v>
      </c>
      <c r="C241" s="68">
        <v>76</v>
      </c>
      <c r="D241" s="68">
        <v>119</v>
      </c>
      <c r="E241" s="68">
        <v>14.5</v>
      </c>
      <c r="F241" s="68">
        <v>20</v>
      </c>
      <c r="G241" s="69">
        <f t="shared" si="33"/>
        <v>0.131138</v>
      </c>
      <c r="H241" s="69">
        <f t="shared" si="34"/>
        <v>1.7485066666666669</v>
      </c>
      <c r="I241" s="70">
        <v>8</v>
      </c>
      <c r="J241" s="70">
        <v>2</v>
      </c>
      <c r="K241" s="70">
        <v>6</v>
      </c>
      <c r="L241" s="70">
        <f t="shared" si="28"/>
        <v>167</v>
      </c>
      <c r="M241" s="70">
        <v>16</v>
      </c>
      <c r="N241" s="70" t="s">
        <v>15</v>
      </c>
      <c r="O241" s="12">
        <f t="shared" si="29"/>
        <v>120</v>
      </c>
      <c r="P241" s="12">
        <f t="shared" si="30"/>
        <v>120</v>
      </c>
    </row>
    <row r="242" spans="1:16">
      <c r="A242" s="66" t="s">
        <v>507</v>
      </c>
      <c r="B242" s="67">
        <v>1</v>
      </c>
      <c r="C242" s="68">
        <v>75</v>
      </c>
      <c r="D242" s="68">
        <v>118.5</v>
      </c>
      <c r="E242" s="68">
        <v>14</v>
      </c>
      <c r="F242" s="68">
        <v>21.9</v>
      </c>
      <c r="G242" s="69">
        <f t="shared" si="33"/>
        <v>0.12442499999999999</v>
      </c>
      <c r="H242" s="69">
        <f t="shared" si="34"/>
        <v>1.659</v>
      </c>
      <c r="I242" s="70">
        <v>8</v>
      </c>
      <c r="J242" s="70">
        <v>2</v>
      </c>
      <c r="K242" s="70"/>
      <c r="L242" s="70">
        <f t="shared" si="28"/>
        <v>165</v>
      </c>
      <c r="M242" s="70">
        <v>16</v>
      </c>
      <c r="N242" s="70" t="s">
        <v>15</v>
      </c>
      <c r="O242" s="12">
        <f t="shared" si="29"/>
        <v>120</v>
      </c>
      <c r="P242" s="12">
        <f t="shared" si="30"/>
        <v>120</v>
      </c>
    </row>
    <row r="243" spans="1:16">
      <c r="A243" s="66" t="s">
        <v>508</v>
      </c>
      <c r="B243" s="67">
        <v>1</v>
      </c>
      <c r="C243" s="68">
        <v>80.5</v>
      </c>
      <c r="D243" s="68">
        <v>14.5</v>
      </c>
      <c r="E243" s="68">
        <v>132</v>
      </c>
      <c r="F243" s="68">
        <v>27</v>
      </c>
      <c r="G243" s="69">
        <f t="shared" si="33"/>
        <v>0.15407699999999999</v>
      </c>
      <c r="H243" s="69">
        <f t="shared" si="34"/>
        <v>2.6963474999999999</v>
      </c>
      <c r="I243" s="70">
        <v>7</v>
      </c>
      <c r="J243" s="70">
        <v>3</v>
      </c>
      <c r="K243" s="70"/>
      <c r="L243" s="70">
        <f t="shared" si="28"/>
        <v>256.5</v>
      </c>
      <c r="M243" s="70">
        <v>21</v>
      </c>
      <c r="N243" s="70" t="s">
        <v>147</v>
      </c>
      <c r="O243" s="12">
        <f t="shared" si="29"/>
        <v>120</v>
      </c>
      <c r="P243" s="12">
        <f t="shared" si="30"/>
        <v>133</v>
      </c>
    </row>
    <row r="244" spans="1:16">
      <c r="A244" s="66" t="s">
        <v>509</v>
      </c>
      <c r="B244" s="67">
        <v>1</v>
      </c>
      <c r="C244" s="68">
        <v>12</v>
      </c>
      <c r="D244" s="68">
        <v>69.5</v>
      </c>
      <c r="E244" s="68">
        <v>39</v>
      </c>
      <c r="F244" s="68"/>
      <c r="G244" s="69">
        <f t="shared" si="33"/>
        <v>3.2525999999999999E-2</v>
      </c>
      <c r="H244" s="69"/>
      <c r="I244" s="70">
        <v>3</v>
      </c>
      <c r="J244" s="70">
        <v>17</v>
      </c>
      <c r="K244" s="70">
        <v>19</v>
      </c>
      <c r="L244" s="70">
        <f t="shared" si="28"/>
        <v>219</v>
      </c>
      <c r="M244" s="70"/>
      <c r="N244" s="70" t="s">
        <v>148</v>
      </c>
      <c r="O244" s="12">
        <f t="shared" si="29"/>
        <v>120</v>
      </c>
      <c r="P244" s="12">
        <f t="shared" si="30"/>
        <v>140</v>
      </c>
    </row>
    <row r="245" spans="1:16">
      <c r="A245" s="66" t="s">
        <v>510</v>
      </c>
      <c r="B245" s="67">
        <v>1</v>
      </c>
      <c r="C245" s="68">
        <v>123.5</v>
      </c>
      <c r="D245" s="68">
        <v>31</v>
      </c>
      <c r="E245" s="68">
        <v>204.5</v>
      </c>
      <c r="F245" s="68">
        <v>100</v>
      </c>
      <c r="G245" s="69">
        <f t="shared" si="33"/>
        <v>0.78292824999999999</v>
      </c>
      <c r="H245" s="69">
        <f>((C245*D245*E245)/1000000*M245)/1.2</f>
        <v>0.65244020833333338</v>
      </c>
      <c r="I245" s="70">
        <v>1</v>
      </c>
      <c r="J245" s="70">
        <v>1</v>
      </c>
      <c r="K245" s="70"/>
      <c r="L245" s="70">
        <f t="shared" si="28"/>
        <v>138.5</v>
      </c>
      <c r="M245" s="70">
        <v>1</v>
      </c>
      <c r="N245" s="70" t="s">
        <v>164</v>
      </c>
      <c r="O245" s="12">
        <f t="shared" si="29"/>
        <v>134</v>
      </c>
      <c r="P245" s="12">
        <f t="shared" si="30"/>
        <v>206</v>
      </c>
    </row>
    <row r="246" spans="1:16">
      <c r="A246" s="66" t="s">
        <v>511</v>
      </c>
      <c r="B246" s="67">
        <v>1</v>
      </c>
      <c r="C246" s="68">
        <v>86</v>
      </c>
      <c r="D246" s="68">
        <v>15</v>
      </c>
      <c r="E246" s="68">
        <v>145</v>
      </c>
      <c r="F246" s="68">
        <v>29.4</v>
      </c>
      <c r="G246" s="69">
        <f t="shared" si="33"/>
        <v>0.18704999999999999</v>
      </c>
      <c r="H246" s="69">
        <f>((C246*D246*E246)/1000000*M246)/1.2</f>
        <v>2.4940000000000002</v>
      </c>
      <c r="I246" s="70">
        <v>8</v>
      </c>
      <c r="J246" s="70">
        <v>2</v>
      </c>
      <c r="K246" s="70">
        <v>6</v>
      </c>
      <c r="L246" s="70">
        <f t="shared" si="28"/>
        <v>187</v>
      </c>
      <c r="M246" s="70">
        <v>16</v>
      </c>
      <c r="N246" s="70" t="s">
        <v>261</v>
      </c>
      <c r="O246" s="12">
        <f t="shared" si="29"/>
        <v>120</v>
      </c>
      <c r="P246" s="12">
        <f t="shared" si="30"/>
        <v>150</v>
      </c>
    </row>
    <row r="247" spans="1:16">
      <c r="A247" s="66" t="s">
        <v>512</v>
      </c>
      <c r="B247" s="67">
        <v>1</v>
      </c>
      <c r="C247" s="68">
        <v>96.5</v>
      </c>
      <c r="D247" s="68">
        <v>150</v>
      </c>
      <c r="E247" s="68">
        <v>28.5</v>
      </c>
      <c r="F247" s="68"/>
      <c r="G247" s="69"/>
      <c r="H247" s="69"/>
      <c r="I247" s="70">
        <v>1</v>
      </c>
      <c r="J247" s="70">
        <v>1</v>
      </c>
      <c r="K247" s="70"/>
      <c r="L247" s="70">
        <f t="shared" si="28"/>
        <v>111.5</v>
      </c>
      <c r="M247" s="70">
        <v>1</v>
      </c>
      <c r="N247" s="70" t="s">
        <v>262</v>
      </c>
      <c r="O247" s="12">
        <f t="shared" si="29"/>
        <v>29</v>
      </c>
      <c r="P247" s="12">
        <f t="shared" si="30"/>
        <v>150</v>
      </c>
    </row>
    <row r="248" spans="1:16">
      <c r="A248" s="66" t="s">
        <v>513</v>
      </c>
      <c r="B248" s="67" t="s">
        <v>57</v>
      </c>
      <c r="C248" s="68" t="s">
        <v>80</v>
      </c>
      <c r="D248" s="68" t="s">
        <v>81</v>
      </c>
      <c r="E248" s="68" t="s">
        <v>6</v>
      </c>
      <c r="F248" s="68"/>
      <c r="G248" s="69">
        <f>(C248*D248*E248)/1000000/B248</f>
        <v>0.18088000000000001</v>
      </c>
      <c r="H248" s="69"/>
      <c r="I248" s="70"/>
      <c r="J248" s="70"/>
      <c r="K248" s="70">
        <v>6</v>
      </c>
      <c r="L248" s="70">
        <f t="shared" si="28"/>
        <v>15</v>
      </c>
      <c r="M248" s="70"/>
      <c r="N248" s="70" t="s">
        <v>170</v>
      </c>
      <c r="O248" s="12">
        <f t="shared" si="29"/>
        <v>80</v>
      </c>
      <c r="P248" s="12">
        <f t="shared" si="30"/>
        <v>150</v>
      </c>
    </row>
    <row r="249" spans="1:16">
      <c r="A249" s="66" t="s">
        <v>514</v>
      </c>
      <c r="B249" s="67">
        <v>1</v>
      </c>
      <c r="C249" s="68">
        <v>96</v>
      </c>
      <c r="D249" s="68">
        <v>18.5</v>
      </c>
      <c r="E249" s="68">
        <v>155</v>
      </c>
      <c r="F249" s="68"/>
      <c r="G249" s="69"/>
      <c r="H249" s="69"/>
      <c r="I249" s="70">
        <v>1</v>
      </c>
      <c r="J249" s="70">
        <v>1</v>
      </c>
      <c r="K249" s="70">
        <v>4</v>
      </c>
      <c r="L249" s="70">
        <f t="shared" si="28"/>
        <v>111</v>
      </c>
      <c r="M249" s="70">
        <v>1</v>
      </c>
      <c r="N249" s="70" t="s">
        <v>263</v>
      </c>
      <c r="O249" s="12">
        <f t="shared" si="29"/>
        <v>111</v>
      </c>
      <c r="P249" s="12">
        <f t="shared" si="30"/>
        <v>158</v>
      </c>
    </row>
    <row r="250" spans="1:16">
      <c r="A250" s="66" t="s">
        <v>515</v>
      </c>
      <c r="B250" s="67">
        <v>1</v>
      </c>
      <c r="C250" s="68">
        <v>111</v>
      </c>
      <c r="D250" s="68">
        <v>174</v>
      </c>
      <c r="E250" s="68">
        <v>27.5</v>
      </c>
      <c r="F250" s="68"/>
      <c r="G250" s="69"/>
      <c r="H250" s="69"/>
      <c r="I250" s="70">
        <v>1</v>
      </c>
      <c r="J250" s="70">
        <v>1</v>
      </c>
      <c r="K250" s="70"/>
      <c r="L250" s="70">
        <f t="shared" si="28"/>
        <v>126</v>
      </c>
      <c r="M250" s="70">
        <v>1</v>
      </c>
      <c r="N250" s="70" t="s">
        <v>264</v>
      </c>
      <c r="O250" s="12">
        <f t="shared" si="29"/>
        <v>40</v>
      </c>
      <c r="P250" s="12">
        <f t="shared" si="30"/>
        <v>176</v>
      </c>
    </row>
    <row r="251" spans="1:16">
      <c r="A251" s="66" t="s">
        <v>516</v>
      </c>
      <c r="B251" s="67">
        <v>1</v>
      </c>
      <c r="C251" s="68">
        <v>75</v>
      </c>
      <c r="D251" s="68" t="s">
        <v>39</v>
      </c>
      <c r="E251" s="68">
        <v>119</v>
      </c>
      <c r="F251" s="68"/>
      <c r="G251" s="69"/>
      <c r="H251" s="69"/>
      <c r="I251" s="70">
        <v>8</v>
      </c>
      <c r="J251" s="70">
        <v>3</v>
      </c>
      <c r="K251" s="70">
        <v>6</v>
      </c>
      <c r="L251" s="70">
        <f t="shared" si="28"/>
        <v>240</v>
      </c>
      <c r="M251" s="70"/>
      <c r="N251" s="70" t="s">
        <v>149</v>
      </c>
      <c r="O251" s="12">
        <f t="shared" si="29"/>
        <v>200</v>
      </c>
      <c r="P251" s="12">
        <f t="shared" si="30"/>
        <v>200</v>
      </c>
    </row>
    <row r="252" spans="1:16">
      <c r="A252" s="66" t="s">
        <v>517</v>
      </c>
      <c r="B252" s="67">
        <v>1</v>
      </c>
      <c r="C252" s="68">
        <v>87.5</v>
      </c>
      <c r="D252" s="68">
        <v>134</v>
      </c>
      <c r="E252" s="68">
        <v>33.5</v>
      </c>
      <c r="F252" s="68"/>
      <c r="G252" s="69"/>
      <c r="H252" s="69"/>
      <c r="I252" s="70">
        <v>1</v>
      </c>
      <c r="J252" s="70">
        <v>1</v>
      </c>
      <c r="K252" s="70"/>
      <c r="L252" s="70">
        <f t="shared" si="28"/>
        <v>102.5</v>
      </c>
      <c r="M252" s="70">
        <v>1</v>
      </c>
      <c r="N252" s="70" t="s">
        <v>150</v>
      </c>
      <c r="O252" s="12">
        <f t="shared" si="29"/>
        <v>34</v>
      </c>
      <c r="P252" s="12">
        <f t="shared" si="30"/>
        <v>134</v>
      </c>
    </row>
    <row r="253" spans="1:16">
      <c r="A253" s="66" t="s">
        <v>518</v>
      </c>
      <c r="B253" s="67">
        <v>1</v>
      </c>
      <c r="C253" s="68">
        <v>84</v>
      </c>
      <c r="D253" s="68">
        <v>25</v>
      </c>
      <c r="E253" s="68">
        <v>135</v>
      </c>
      <c r="F253" s="68">
        <v>33.159999999999997</v>
      </c>
      <c r="G253" s="69">
        <f t="shared" ref="G253:G316" si="35">(C253*D253*E253)/1000000/B253</f>
        <v>0.28349999999999997</v>
      </c>
      <c r="H253" s="69">
        <f>((C253*D253*E253)/1000000*M253)/1.2</f>
        <v>1.4175</v>
      </c>
      <c r="I253" s="70">
        <v>3</v>
      </c>
      <c r="J253" s="70">
        <v>2</v>
      </c>
      <c r="K253" s="70"/>
      <c r="L253" s="70">
        <f t="shared" si="28"/>
        <v>183</v>
      </c>
      <c r="M253" s="70">
        <v>6</v>
      </c>
      <c r="N253" s="70" t="s">
        <v>151</v>
      </c>
      <c r="O253" s="12">
        <f t="shared" si="29"/>
        <v>76</v>
      </c>
      <c r="P253" s="12">
        <f t="shared" si="30"/>
        <v>136</v>
      </c>
    </row>
    <row r="254" spans="1:16">
      <c r="A254" s="66" t="s">
        <v>519</v>
      </c>
      <c r="B254" s="67">
        <v>1</v>
      </c>
      <c r="C254" s="68">
        <v>46</v>
      </c>
      <c r="D254" s="68">
        <v>62</v>
      </c>
      <c r="E254" s="68">
        <v>57</v>
      </c>
      <c r="F254" s="68">
        <v>29</v>
      </c>
      <c r="G254" s="69">
        <f t="shared" si="35"/>
        <v>0.16256399999999999</v>
      </c>
      <c r="H254" s="69">
        <f>((C254*D254*E254)/1000000*M254)/0.96</f>
        <v>1.016025</v>
      </c>
      <c r="I254" s="70">
        <v>2</v>
      </c>
      <c r="J254" s="70">
        <v>3</v>
      </c>
      <c r="K254" s="70"/>
      <c r="L254" s="70">
        <f t="shared" si="28"/>
        <v>153</v>
      </c>
      <c r="M254" s="70">
        <v>6</v>
      </c>
      <c r="N254" s="70" t="s">
        <v>52</v>
      </c>
      <c r="O254" s="12">
        <f t="shared" si="29"/>
        <v>80</v>
      </c>
      <c r="P254" s="12">
        <f t="shared" si="30"/>
        <v>120</v>
      </c>
    </row>
    <row r="255" spans="1:16">
      <c r="A255" s="66" t="s">
        <v>520</v>
      </c>
      <c r="B255" s="67">
        <v>1</v>
      </c>
      <c r="C255" s="68">
        <v>46</v>
      </c>
      <c r="D255" s="68">
        <v>62</v>
      </c>
      <c r="E255" s="68">
        <v>57</v>
      </c>
      <c r="F255" s="68">
        <v>2</v>
      </c>
      <c r="G255" s="69">
        <f t="shared" si="35"/>
        <v>0.16256399999999999</v>
      </c>
      <c r="H255" s="69">
        <f>((C255*D255*E255)/1000000*M255)/0.96</f>
        <v>1.016025</v>
      </c>
      <c r="I255" s="70">
        <v>2</v>
      </c>
      <c r="J255" s="70">
        <v>3</v>
      </c>
      <c r="K255" s="70"/>
      <c r="L255" s="70">
        <f t="shared" si="28"/>
        <v>153</v>
      </c>
      <c r="M255" s="70">
        <v>6</v>
      </c>
      <c r="N255" s="70" t="s">
        <v>52</v>
      </c>
      <c r="O255" s="12">
        <f t="shared" si="29"/>
        <v>80</v>
      </c>
      <c r="P255" s="12">
        <f t="shared" si="30"/>
        <v>120</v>
      </c>
    </row>
    <row r="256" spans="1:16">
      <c r="A256" s="66" t="s">
        <v>521</v>
      </c>
      <c r="B256" s="67">
        <v>1</v>
      </c>
      <c r="C256" s="68">
        <v>64</v>
      </c>
      <c r="D256" s="68">
        <v>38</v>
      </c>
      <c r="E256" s="68">
        <v>108</v>
      </c>
      <c r="F256" s="68">
        <v>31</v>
      </c>
      <c r="G256" s="69">
        <f t="shared" si="35"/>
        <v>0.262656</v>
      </c>
      <c r="H256" s="69">
        <f>((C256*D256*E256)/1000000*M256)/1.2</f>
        <v>0.87552000000000008</v>
      </c>
      <c r="I256" s="70">
        <v>2</v>
      </c>
      <c r="J256" s="70">
        <v>2</v>
      </c>
      <c r="K256" s="70"/>
      <c r="L256" s="70">
        <f t="shared" si="28"/>
        <v>143</v>
      </c>
      <c r="M256" s="70">
        <v>4</v>
      </c>
      <c r="N256" s="70" t="s">
        <v>52</v>
      </c>
      <c r="O256" s="12">
        <f t="shared" si="29"/>
        <v>80</v>
      </c>
      <c r="P256" s="12">
        <f t="shared" si="30"/>
        <v>120</v>
      </c>
    </row>
    <row r="257" spans="1:16">
      <c r="A257" s="66" t="s">
        <v>522</v>
      </c>
      <c r="B257" s="67">
        <v>1</v>
      </c>
      <c r="C257" s="68">
        <v>10.5</v>
      </c>
      <c r="D257" s="68">
        <v>33.5</v>
      </c>
      <c r="E257" s="68">
        <v>35.5</v>
      </c>
      <c r="F257" s="68">
        <v>2.9</v>
      </c>
      <c r="G257" s="69">
        <f t="shared" si="35"/>
        <v>1.2487125E-2</v>
      </c>
      <c r="H257" s="69">
        <f>((C257*D257*E257)/1000000*M257)/0.96</f>
        <v>1.2487124999999999</v>
      </c>
      <c r="I257" s="70">
        <v>6</v>
      </c>
      <c r="J257" s="70">
        <v>16</v>
      </c>
      <c r="K257" s="70"/>
      <c r="L257" s="70">
        <f t="shared" si="28"/>
        <v>183</v>
      </c>
      <c r="M257" s="70">
        <v>96</v>
      </c>
      <c r="N257" s="70" t="s">
        <v>52</v>
      </c>
      <c r="O257" s="12">
        <f t="shared" si="29"/>
        <v>80</v>
      </c>
      <c r="P257" s="12">
        <f t="shared" si="30"/>
        <v>120</v>
      </c>
    </row>
    <row r="258" spans="1:16">
      <c r="A258" s="66" t="s">
        <v>523</v>
      </c>
      <c r="B258" s="67">
        <v>1</v>
      </c>
      <c r="C258" s="68">
        <v>47</v>
      </c>
      <c r="D258" s="68">
        <v>79.5</v>
      </c>
      <c r="E258" s="68">
        <v>12</v>
      </c>
      <c r="F258" s="68">
        <v>6</v>
      </c>
      <c r="G258" s="69">
        <f t="shared" si="35"/>
        <v>4.4838000000000003E-2</v>
      </c>
      <c r="H258" s="69">
        <f>((C258*D258*E258)/1000000*M258)/0.96</f>
        <v>1.26106875</v>
      </c>
      <c r="I258" s="70">
        <v>9</v>
      </c>
      <c r="J258" s="70">
        <v>3</v>
      </c>
      <c r="K258" s="70">
        <v>9</v>
      </c>
      <c r="L258" s="70">
        <f t="shared" ref="L258:L321" si="36">C258*J258+15</f>
        <v>156</v>
      </c>
      <c r="M258" s="70">
        <v>27</v>
      </c>
      <c r="N258" s="70" t="s">
        <v>52</v>
      </c>
      <c r="O258" s="12">
        <f t="shared" si="29"/>
        <v>80</v>
      </c>
      <c r="P258" s="12">
        <f t="shared" si="30"/>
        <v>120</v>
      </c>
    </row>
    <row r="259" spans="1:16">
      <c r="A259" s="66" t="s">
        <v>524</v>
      </c>
      <c r="B259" s="67">
        <v>1</v>
      </c>
      <c r="C259" s="68">
        <v>50.5</v>
      </c>
      <c r="D259" s="68">
        <v>81</v>
      </c>
      <c r="E259" s="68">
        <v>14</v>
      </c>
      <c r="F259" s="68">
        <v>8</v>
      </c>
      <c r="G259" s="69">
        <f t="shared" si="35"/>
        <v>5.7266999999999998E-2</v>
      </c>
      <c r="H259" s="69">
        <f t="shared" ref="H259:H271" si="37">((C259*D259*E259)/1000000*M259)/1.2</f>
        <v>1.2885074999999999</v>
      </c>
      <c r="I259" s="70">
        <v>9</v>
      </c>
      <c r="J259" s="70">
        <v>3</v>
      </c>
      <c r="K259" s="70">
        <v>8</v>
      </c>
      <c r="L259" s="70">
        <f t="shared" si="36"/>
        <v>166.5</v>
      </c>
      <c r="M259" s="70">
        <f t="shared" ref="M259:M322" si="38">I259*J259</f>
        <v>27</v>
      </c>
      <c r="N259" s="70" t="s">
        <v>52</v>
      </c>
      <c r="O259" s="12">
        <f t="shared" ref="O259:O322" si="39">IFERROR(IF(N259="VRAC",D259,IF(ROUNDUP(LEFT(N259,3),0)=0,"",ROUNDUP(LEFT(N259,3),0))),"")</f>
        <v>80</v>
      </c>
      <c r="P259" s="12">
        <f t="shared" ref="P259:P322" si="40">IFERROR(IF(ROUND(RIGHT(N259,3),0)="VRAC",E259,ROUND(RIGHT(N259,3),0)),"")</f>
        <v>120</v>
      </c>
    </row>
    <row r="260" spans="1:16">
      <c r="A260" s="66" t="s">
        <v>525</v>
      </c>
      <c r="B260" s="67">
        <v>1</v>
      </c>
      <c r="C260" s="68">
        <v>50</v>
      </c>
      <c r="D260" s="68">
        <v>12</v>
      </c>
      <c r="E260" s="68">
        <v>80</v>
      </c>
      <c r="F260" s="68">
        <v>7</v>
      </c>
      <c r="G260" s="69">
        <f t="shared" si="35"/>
        <v>4.8000000000000001E-2</v>
      </c>
      <c r="H260" s="69">
        <f t="shared" si="37"/>
        <v>1.2</v>
      </c>
      <c r="I260" s="70">
        <v>10</v>
      </c>
      <c r="J260" s="70">
        <v>3</v>
      </c>
      <c r="K260" s="70">
        <v>8</v>
      </c>
      <c r="L260" s="70">
        <f t="shared" si="36"/>
        <v>165</v>
      </c>
      <c r="M260" s="70">
        <f t="shared" si="38"/>
        <v>30</v>
      </c>
      <c r="N260" s="70" t="s">
        <v>52</v>
      </c>
      <c r="O260" s="12">
        <f t="shared" si="39"/>
        <v>80</v>
      </c>
      <c r="P260" s="12">
        <f t="shared" si="40"/>
        <v>120</v>
      </c>
    </row>
    <row r="261" spans="1:16">
      <c r="A261" s="66" t="s">
        <v>526</v>
      </c>
      <c r="B261" s="67">
        <v>1</v>
      </c>
      <c r="C261" s="68">
        <v>51</v>
      </c>
      <c r="D261" s="68">
        <v>78</v>
      </c>
      <c r="E261" s="68">
        <v>12</v>
      </c>
      <c r="F261" s="68">
        <v>8</v>
      </c>
      <c r="G261" s="69">
        <f t="shared" si="35"/>
        <v>4.7736000000000001E-2</v>
      </c>
      <c r="H261" s="69">
        <f t="shared" si="37"/>
        <v>1.1934</v>
      </c>
      <c r="I261" s="70">
        <v>10</v>
      </c>
      <c r="J261" s="70">
        <v>3</v>
      </c>
      <c r="K261" s="70">
        <v>8</v>
      </c>
      <c r="L261" s="70">
        <f t="shared" si="36"/>
        <v>168</v>
      </c>
      <c r="M261" s="70">
        <f t="shared" si="38"/>
        <v>30</v>
      </c>
      <c r="N261" s="70" t="s">
        <v>52</v>
      </c>
      <c r="O261" s="12">
        <f t="shared" si="39"/>
        <v>80</v>
      </c>
      <c r="P261" s="12">
        <f t="shared" si="40"/>
        <v>120</v>
      </c>
    </row>
    <row r="262" spans="1:16">
      <c r="A262" s="66" t="s">
        <v>527</v>
      </c>
      <c r="B262" s="67">
        <v>1</v>
      </c>
      <c r="C262" s="68">
        <v>51</v>
      </c>
      <c r="D262" s="68">
        <v>80</v>
      </c>
      <c r="E262" s="68">
        <v>16.5</v>
      </c>
      <c r="F262" s="68">
        <v>9.84</v>
      </c>
      <c r="G262" s="69">
        <f t="shared" si="35"/>
        <v>6.7320000000000005E-2</v>
      </c>
      <c r="H262" s="69">
        <f t="shared" si="37"/>
        <v>1.1781000000000001</v>
      </c>
      <c r="I262" s="70">
        <v>7</v>
      </c>
      <c r="J262" s="70">
        <v>3</v>
      </c>
      <c r="K262" s="70">
        <v>8</v>
      </c>
      <c r="L262" s="70">
        <f t="shared" si="36"/>
        <v>168</v>
      </c>
      <c r="M262" s="70">
        <f t="shared" si="38"/>
        <v>21</v>
      </c>
      <c r="N262" s="70" t="s">
        <v>52</v>
      </c>
      <c r="O262" s="12">
        <f t="shared" si="39"/>
        <v>80</v>
      </c>
      <c r="P262" s="12">
        <f t="shared" si="40"/>
        <v>120</v>
      </c>
    </row>
    <row r="263" spans="1:16">
      <c r="A263" s="66" t="s">
        <v>528</v>
      </c>
      <c r="B263" s="67">
        <v>1</v>
      </c>
      <c r="C263" s="68">
        <v>51</v>
      </c>
      <c r="D263" s="68">
        <v>80</v>
      </c>
      <c r="E263" s="68">
        <v>17</v>
      </c>
      <c r="F263" s="68">
        <v>8</v>
      </c>
      <c r="G263" s="69">
        <f t="shared" si="35"/>
        <v>6.9360000000000005E-2</v>
      </c>
      <c r="H263" s="69">
        <f t="shared" si="37"/>
        <v>1.2138000000000002</v>
      </c>
      <c r="I263" s="70">
        <v>7</v>
      </c>
      <c r="J263" s="70">
        <v>3</v>
      </c>
      <c r="K263" s="70">
        <v>8</v>
      </c>
      <c r="L263" s="70">
        <f t="shared" si="36"/>
        <v>168</v>
      </c>
      <c r="M263" s="70">
        <f t="shared" si="38"/>
        <v>21</v>
      </c>
      <c r="N263" s="70" t="s">
        <v>52</v>
      </c>
      <c r="O263" s="12">
        <f t="shared" si="39"/>
        <v>80</v>
      </c>
      <c r="P263" s="12">
        <f t="shared" si="40"/>
        <v>120</v>
      </c>
    </row>
    <row r="264" spans="1:16">
      <c r="A264" s="66" t="s">
        <v>529</v>
      </c>
      <c r="B264" s="67">
        <v>1</v>
      </c>
      <c r="C264" s="68">
        <v>51</v>
      </c>
      <c r="D264" s="68">
        <v>80</v>
      </c>
      <c r="E264" s="68">
        <v>14.5</v>
      </c>
      <c r="F264" s="68">
        <v>8</v>
      </c>
      <c r="G264" s="69">
        <f t="shared" si="35"/>
        <v>5.9159999999999997E-2</v>
      </c>
      <c r="H264" s="69">
        <f t="shared" si="37"/>
        <v>1.3310999999999999</v>
      </c>
      <c r="I264" s="70">
        <v>9</v>
      </c>
      <c r="J264" s="70">
        <v>3</v>
      </c>
      <c r="K264" s="70">
        <v>8</v>
      </c>
      <c r="L264" s="70">
        <f t="shared" si="36"/>
        <v>168</v>
      </c>
      <c r="M264" s="70">
        <f t="shared" si="38"/>
        <v>27</v>
      </c>
      <c r="N264" s="70" t="s">
        <v>52</v>
      </c>
      <c r="O264" s="12">
        <f t="shared" si="39"/>
        <v>80</v>
      </c>
      <c r="P264" s="12">
        <f t="shared" si="40"/>
        <v>120</v>
      </c>
    </row>
    <row r="265" spans="1:16">
      <c r="A265" s="66" t="s">
        <v>530</v>
      </c>
      <c r="B265" s="67">
        <v>1</v>
      </c>
      <c r="C265" s="68">
        <v>57</v>
      </c>
      <c r="D265" s="68">
        <v>83</v>
      </c>
      <c r="E265" s="68">
        <v>11</v>
      </c>
      <c r="F265" s="68">
        <v>4</v>
      </c>
      <c r="G265" s="69">
        <f t="shared" si="35"/>
        <v>5.2040999999999997E-2</v>
      </c>
      <c r="H265" s="69">
        <f t="shared" si="37"/>
        <v>0.78061499999999995</v>
      </c>
      <c r="I265" s="70">
        <v>9</v>
      </c>
      <c r="J265" s="70">
        <v>2</v>
      </c>
      <c r="K265" s="70">
        <v>8</v>
      </c>
      <c r="L265" s="70">
        <f t="shared" si="36"/>
        <v>129</v>
      </c>
      <c r="M265" s="70">
        <f t="shared" si="38"/>
        <v>18</v>
      </c>
      <c r="N265" s="70" t="s">
        <v>52</v>
      </c>
      <c r="O265" s="12">
        <f t="shared" si="39"/>
        <v>80</v>
      </c>
      <c r="P265" s="12">
        <f t="shared" si="40"/>
        <v>120</v>
      </c>
    </row>
    <row r="266" spans="1:16">
      <c r="A266" s="66" t="s">
        <v>531</v>
      </c>
      <c r="B266" s="67">
        <v>1</v>
      </c>
      <c r="C266" s="68">
        <v>50.5</v>
      </c>
      <c r="D266" s="68">
        <v>81</v>
      </c>
      <c r="E266" s="68">
        <v>12.5</v>
      </c>
      <c r="F266" s="68">
        <v>7</v>
      </c>
      <c r="G266" s="69">
        <f t="shared" si="35"/>
        <v>5.1131250000000003E-2</v>
      </c>
      <c r="H266" s="69">
        <f t="shared" si="37"/>
        <v>1.7043750000000002</v>
      </c>
      <c r="I266" s="70">
        <v>10</v>
      </c>
      <c r="J266" s="70">
        <v>4</v>
      </c>
      <c r="K266" s="70">
        <v>8</v>
      </c>
      <c r="L266" s="70">
        <f t="shared" si="36"/>
        <v>217</v>
      </c>
      <c r="M266" s="70">
        <f t="shared" si="38"/>
        <v>40</v>
      </c>
      <c r="N266" s="70" t="s">
        <v>23</v>
      </c>
      <c r="O266" s="12">
        <f t="shared" si="39"/>
        <v>80</v>
      </c>
      <c r="P266" s="12">
        <f t="shared" si="40"/>
        <v>124</v>
      </c>
    </row>
    <row r="267" spans="1:16">
      <c r="A267" s="66" t="s">
        <v>532</v>
      </c>
      <c r="B267" s="67">
        <v>1</v>
      </c>
      <c r="C267" s="68">
        <v>58</v>
      </c>
      <c r="D267" s="68">
        <v>83</v>
      </c>
      <c r="E267" s="68">
        <v>11</v>
      </c>
      <c r="F267" s="68">
        <v>9.5</v>
      </c>
      <c r="G267" s="69">
        <f t="shared" si="35"/>
        <v>5.2954000000000001E-2</v>
      </c>
      <c r="H267" s="69">
        <f t="shared" si="37"/>
        <v>1.3238500000000002</v>
      </c>
      <c r="I267" s="70">
        <v>10</v>
      </c>
      <c r="J267" s="70">
        <v>3</v>
      </c>
      <c r="K267" s="70">
        <v>8</v>
      </c>
      <c r="L267" s="70">
        <f t="shared" si="36"/>
        <v>189</v>
      </c>
      <c r="M267" s="70">
        <f t="shared" si="38"/>
        <v>30</v>
      </c>
      <c r="N267" s="70" t="s">
        <v>165</v>
      </c>
      <c r="O267" s="12">
        <f t="shared" si="39"/>
        <v>86</v>
      </c>
      <c r="P267" s="12">
        <f t="shared" si="40"/>
        <v>120</v>
      </c>
    </row>
    <row r="268" spans="1:16">
      <c r="A268" s="66" t="s">
        <v>533</v>
      </c>
      <c r="B268" s="67">
        <v>1</v>
      </c>
      <c r="C268" s="68">
        <v>65</v>
      </c>
      <c r="D268" s="68">
        <v>11.5</v>
      </c>
      <c r="E268" s="68">
        <v>104</v>
      </c>
      <c r="F268" s="68">
        <v>12</v>
      </c>
      <c r="G268" s="69">
        <f t="shared" si="35"/>
        <v>7.7740000000000004E-2</v>
      </c>
      <c r="H268" s="69">
        <f t="shared" si="37"/>
        <v>1.9435000000000002</v>
      </c>
      <c r="I268" s="70">
        <v>10</v>
      </c>
      <c r="J268" s="70">
        <v>3</v>
      </c>
      <c r="K268" s="70">
        <v>6</v>
      </c>
      <c r="L268" s="70">
        <f t="shared" si="36"/>
        <v>210</v>
      </c>
      <c r="M268" s="70">
        <f t="shared" si="38"/>
        <v>30</v>
      </c>
      <c r="N268" s="70" t="s">
        <v>166</v>
      </c>
      <c r="O268" s="12">
        <f t="shared" si="39"/>
        <v>106</v>
      </c>
      <c r="P268" s="12">
        <f t="shared" si="40"/>
        <v>116</v>
      </c>
    </row>
    <row r="269" spans="1:16">
      <c r="A269" s="66" t="s">
        <v>534</v>
      </c>
      <c r="B269" s="67">
        <v>1</v>
      </c>
      <c r="C269" s="68">
        <v>78</v>
      </c>
      <c r="D269" s="68">
        <v>25</v>
      </c>
      <c r="E269" s="68">
        <v>118</v>
      </c>
      <c r="F269" s="68">
        <v>22.6</v>
      </c>
      <c r="G269" s="69">
        <f t="shared" si="35"/>
        <v>0.2301</v>
      </c>
      <c r="H269" s="69">
        <f t="shared" si="37"/>
        <v>2.3010000000000002</v>
      </c>
      <c r="I269" s="70">
        <v>6</v>
      </c>
      <c r="J269" s="70">
        <v>2</v>
      </c>
      <c r="K269" s="70">
        <v>4</v>
      </c>
      <c r="L269" s="70">
        <f t="shared" si="36"/>
        <v>171</v>
      </c>
      <c r="M269" s="70">
        <f t="shared" si="38"/>
        <v>12</v>
      </c>
      <c r="N269" s="70" t="s">
        <v>167</v>
      </c>
      <c r="O269" s="12">
        <f t="shared" si="39"/>
        <v>116</v>
      </c>
      <c r="P269" s="12">
        <f t="shared" si="40"/>
        <v>150</v>
      </c>
    </row>
    <row r="270" spans="1:16">
      <c r="A270" s="66" t="s">
        <v>535</v>
      </c>
      <c r="B270" s="67">
        <v>1</v>
      </c>
      <c r="C270" s="68">
        <v>76</v>
      </c>
      <c r="D270" s="68">
        <v>16</v>
      </c>
      <c r="E270" s="68">
        <v>119</v>
      </c>
      <c r="F270" s="68">
        <v>20</v>
      </c>
      <c r="G270" s="69">
        <f t="shared" si="35"/>
        <v>0.144704</v>
      </c>
      <c r="H270" s="69">
        <f t="shared" si="37"/>
        <v>1.2058666666666666</v>
      </c>
      <c r="I270" s="70">
        <v>5</v>
      </c>
      <c r="J270" s="70">
        <v>2</v>
      </c>
      <c r="K270" s="70">
        <v>6</v>
      </c>
      <c r="L270" s="70">
        <f t="shared" si="36"/>
        <v>167</v>
      </c>
      <c r="M270" s="70">
        <f t="shared" si="38"/>
        <v>10</v>
      </c>
      <c r="N270" s="70" t="s">
        <v>52</v>
      </c>
      <c r="O270" s="12">
        <f t="shared" si="39"/>
        <v>80</v>
      </c>
      <c r="P270" s="12">
        <f t="shared" si="40"/>
        <v>120</v>
      </c>
    </row>
    <row r="271" spans="1:16">
      <c r="A271" s="66" t="s">
        <v>536</v>
      </c>
      <c r="B271" s="67">
        <v>1</v>
      </c>
      <c r="C271" s="68">
        <v>76</v>
      </c>
      <c r="D271" s="68">
        <v>76</v>
      </c>
      <c r="E271" s="68">
        <v>119</v>
      </c>
      <c r="F271" s="68">
        <v>16</v>
      </c>
      <c r="G271" s="69">
        <f t="shared" si="35"/>
        <v>0.68734399999999996</v>
      </c>
      <c r="H271" s="69">
        <f t="shared" si="37"/>
        <v>5.7278666666666664</v>
      </c>
      <c r="I271" s="70">
        <v>5</v>
      </c>
      <c r="J271" s="70">
        <v>2</v>
      </c>
      <c r="K271" s="70">
        <v>6</v>
      </c>
      <c r="L271" s="70">
        <f t="shared" si="36"/>
        <v>167</v>
      </c>
      <c r="M271" s="70">
        <f t="shared" si="38"/>
        <v>10</v>
      </c>
      <c r="N271" s="70" t="s">
        <v>54</v>
      </c>
      <c r="O271" s="12">
        <f t="shared" si="39"/>
        <v>80</v>
      </c>
      <c r="P271" s="12">
        <f t="shared" si="40"/>
        <v>130</v>
      </c>
    </row>
    <row r="272" spans="1:16">
      <c r="A272" s="66" t="s">
        <v>537</v>
      </c>
      <c r="B272" s="67">
        <v>1</v>
      </c>
      <c r="C272" s="68">
        <v>37</v>
      </c>
      <c r="D272" s="68">
        <v>65</v>
      </c>
      <c r="E272" s="68">
        <v>12</v>
      </c>
      <c r="F272" s="68">
        <v>4</v>
      </c>
      <c r="G272" s="69">
        <f t="shared" si="35"/>
        <v>2.886E-2</v>
      </c>
      <c r="H272" s="69">
        <f>((C272*D272*E272)/1000000*M272)/1.33</f>
        <v>0.607578947368421</v>
      </c>
      <c r="I272" s="70">
        <v>7</v>
      </c>
      <c r="J272" s="70">
        <v>4</v>
      </c>
      <c r="K272" s="70">
        <v>8</v>
      </c>
      <c r="L272" s="70">
        <f t="shared" si="36"/>
        <v>163</v>
      </c>
      <c r="M272" s="70">
        <f t="shared" si="38"/>
        <v>28</v>
      </c>
      <c r="N272" s="70" t="s">
        <v>52</v>
      </c>
      <c r="O272" s="12">
        <f t="shared" si="39"/>
        <v>80</v>
      </c>
      <c r="P272" s="12">
        <f t="shared" si="40"/>
        <v>120</v>
      </c>
    </row>
    <row r="273" spans="1:16">
      <c r="A273" s="66" t="s">
        <v>538</v>
      </c>
      <c r="B273" s="67">
        <v>1</v>
      </c>
      <c r="C273" s="68">
        <v>46.5</v>
      </c>
      <c r="D273" s="68">
        <v>78.5</v>
      </c>
      <c r="E273" s="68">
        <v>12.5</v>
      </c>
      <c r="F273" s="68">
        <v>6</v>
      </c>
      <c r="G273" s="69">
        <f t="shared" si="35"/>
        <v>4.5628124999999999E-2</v>
      </c>
      <c r="H273" s="69">
        <f>((C273*D273*E273)/1000000*M273)/0.96</f>
        <v>2.1388183593750001</v>
      </c>
      <c r="I273" s="70">
        <v>9</v>
      </c>
      <c r="J273" s="70">
        <v>5</v>
      </c>
      <c r="K273" s="70">
        <v>8</v>
      </c>
      <c r="L273" s="70">
        <f t="shared" si="36"/>
        <v>247.5</v>
      </c>
      <c r="M273" s="70">
        <f t="shared" si="38"/>
        <v>45</v>
      </c>
      <c r="N273" s="70" t="s">
        <v>52</v>
      </c>
      <c r="O273" s="12">
        <f t="shared" si="39"/>
        <v>80</v>
      </c>
      <c r="P273" s="12">
        <f t="shared" si="40"/>
        <v>120</v>
      </c>
    </row>
    <row r="274" spans="1:16">
      <c r="A274" s="66" t="s">
        <v>539</v>
      </c>
      <c r="B274" s="67">
        <v>1</v>
      </c>
      <c r="C274" s="68">
        <v>46.5</v>
      </c>
      <c r="D274" s="68">
        <v>79.5</v>
      </c>
      <c r="E274" s="68">
        <v>12.5</v>
      </c>
      <c r="F274" s="68">
        <v>6</v>
      </c>
      <c r="G274" s="69">
        <f t="shared" si="35"/>
        <v>4.6209374999999997E-2</v>
      </c>
      <c r="H274" s="69">
        <f>((C274*D274*E274)/1000000*M274)/0.96</f>
        <v>1.2996386718749999</v>
      </c>
      <c r="I274" s="70">
        <v>9</v>
      </c>
      <c r="J274" s="70">
        <v>3</v>
      </c>
      <c r="K274" s="70">
        <v>8</v>
      </c>
      <c r="L274" s="70">
        <f t="shared" si="36"/>
        <v>154.5</v>
      </c>
      <c r="M274" s="70">
        <f t="shared" si="38"/>
        <v>27</v>
      </c>
      <c r="N274" s="70" t="s">
        <v>52</v>
      </c>
      <c r="O274" s="12">
        <f t="shared" si="39"/>
        <v>80</v>
      </c>
      <c r="P274" s="12">
        <f t="shared" si="40"/>
        <v>120</v>
      </c>
    </row>
    <row r="275" spans="1:16">
      <c r="A275" s="66" t="s">
        <v>540</v>
      </c>
      <c r="B275" s="67">
        <v>1</v>
      </c>
      <c r="C275" s="68">
        <v>50</v>
      </c>
      <c r="D275" s="68">
        <v>80.5</v>
      </c>
      <c r="E275" s="68">
        <v>18</v>
      </c>
      <c r="F275" s="68">
        <v>10</v>
      </c>
      <c r="G275" s="69">
        <f t="shared" si="35"/>
        <v>7.2450000000000001E-2</v>
      </c>
      <c r="H275" s="69">
        <f t="shared" ref="H275:H280" si="41">((C275*D275*E275)/1000000*M275)/1.2</f>
        <v>0.84525000000000006</v>
      </c>
      <c r="I275" s="70">
        <v>7</v>
      </c>
      <c r="J275" s="70">
        <v>2</v>
      </c>
      <c r="K275" s="70"/>
      <c r="L275" s="70">
        <f t="shared" si="36"/>
        <v>115</v>
      </c>
      <c r="M275" s="70">
        <f t="shared" si="38"/>
        <v>14</v>
      </c>
      <c r="N275" s="70" t="s">
        <v>52</v>
      </c>
      <c r="O275" s="12">
        <f t="shared" si="39"/>
        <v>80</v>
      </c>
      <c r="P275" s="12">
        <f t="shared" si="40"/>
        <v>120</v>
      </c>
    </row>
    <row r="276" spans="1:16">
      <c r="A276" s="66" t="s">
        <v>541</v>
      </c>
      <c r="B276" s="67">
        <v>1</v>
      </c>
      <c r="C276" s="68">
        <v>51</v>
      </c>
      <c r="D276" s="68">
        <v>13</v>
      </c>
      <c r="E276" s="68">
        <v>79</v>
      </c>
      <c r="F276" s="68">
        <v>8</v>
      </c>
      <c r="G276" s="69">
        <f t="shared" si="35"/>
        <v>5.2377E-2</v>
      </c>
      <c r="H276" s="69">
        <f t="shared" si="41"/>
        <v>1.1784825000000001</v>
      </c>
      <c r="I276" s="70">
        <v>9</v>
      </c>
      <c r="J276" s="70">
        <v>3</v>
      </c>
      <c r="K276" s="70">
        <v>8</v>
      </c>
      <c r="L276" s="70">
        <f t="shared" si="36"/>
        <v>168</v>
      </c>
      <c r="M276" s="70">
        <f t="shared" si="38"/>
        <v>27</v>
      </c>
      <c r="N276" s="70" t="s">
        <v>52</v>
      </c>
      <c r="O276" s="12">
        <f t="shared" si="39"/>
        <v>80</v>
      </c>
      <c r="P276" s="12">
        <f t="shared" si="40"/>
        <v>120</v>
      </c>
    </row>
    <row r="277" spans="1:16">
      <c r="A277" s="66" t="s">
        <v>542</v>
      </c>
      <c r="B277" s="67">
        <v>1</v>
      </c>
      <c r="C277" s="68">
        <v>50</v>
      </c>
      <c r="D277" s="68">
        <v>79</v>
      </c>
      <c r="E277" s="68">
        <v>12</v>
      </c>
      <c r="F277" s="68">
        <v>8</v>
      </c>
      <c r="G277" s="69">
        <f t="shared" si="35"/>
        <v>4.7399999999999998E-2</v>
      </c>
      <c r="H277" s="69">
        <f t="shared" si="41"/>
        <v>1.1850000000000001</v>
      </c>
      <c r="I277" s="70">
        <v>10</v>
      </c>
      <c r="J277" s="70">
        <v>3</v>
      </c>
      <c r="K277" s="70">
        <v>8</v>
      </c>
      <c r="L277" s="70">
        <f t="shared" si="36"/>
        <v>165</v>
      </c>
      <c r="M277" s="70">
        <f t="shared" si="38"/>
        <v>30</v>
      </c>
      <c r="N277" s="70" t="s">
        <v>52</v>
      </c>
      <c r="O277" s="12">
        <f t="shared" si="39"/>
        <v>80</v>
      </c>
      <c r="P277" s="12">
        <f t="shared" si="40"/>
        <v>120</v>
      </c>
    </row>
    <row r="278" spans="1:16">
      <c r="A278" s="66" t="s">
        <v>543</v>
      </c>
      <c r="B278" s="67">
        <v>1</v>
      </c>
      <c r="C278" s="68">
        <v>50.5</v>
      </c>
      <c r="D278" s="68">
        <v>80.5</v>
      </c>
      <c r="E278" s="68">
        <v>14.5</v>
      </c>
      <c r="F278" s="68">
        <v>8</v>
      </c>
      <c r="G278" s="69">
        <f t="shared" si="35"/>
        <v>5.8946125000000002E-2</v>
      </c>
      <c r="H278" s="69">
        <f t="shared" si="41"/>
        <v>1.1789225000000001</v>
      </c>
      <c r="I278" s="70">
        <v>8</v>
      </c>
      <c r="J278" s="70">
        <v>3</v>
      </c>
      <c r="K278" s="70">
        <v>8</v>
      </c>
      <c r="L278" s="70">
        <f t="shared" si="36"/>
        <v>166.5</v>
      </c>
      <c r="M278" s="70">
        <f t="shared" si="38"/>
        <v>24</v>
      </c>
      <c r="N278" s="70" t="s">
        <v>52</v>
      </c>
      <c r="O278" s="12">
        <f t="shared" si="39"/>
        <v>80</v>
      </c>
      <c r="P278" s="12">
        <f t="shared" si="40"/>
        <v>120</v>
      </c>
    </row>
    <row r="279" spans="1:16">
      <c r="A279" s="66" t="s">
        <v>544</v>
      </c>
      <c r="B279" s="67">
        <v>1</v>
      </c>
      <c r="C279" s="68">
        <v>11.5</v>
      </c>
      <c r="D279" s="68">
        <v>35.5</v>
      </c>
      <c r="E279" s="68">
        <v>31</v>
      </c>
      <c r="F279" s="68">
        <v>2.2400000000000002</v>
      </c>
      <c r="G279" s="69">
        <f t="shared" si="35"/>
        <v>1.265575E-2</v>
      </c>
      <c r="H279" s="69">
        <f t="shared" si="41"/>
        <v>0.88590250000000004</v>
      </c>
      <c r="I279" s="70">
        <v>6</v>
      </c>
      <c r="J279" s="70">
        <v>14</v>
      </c>
      <c r="K279" s="70">
        <v>19</v>
      </c>
      <c r="L279" s="70">
        <f t="shared" si="36"/>
        <v>176</v>
      </c>
      <c r="M279" s="70">
        <f t="shared" si="38"/>
        <v>84</v>
      </c>
      <c r="N279" s="70" t="s">
        <v>52</v>
      </c>
      <c r="O279" s="12">
        <f t="shared" si="39"/>
        <v>80</v>
      </c>
      <c r="P279" s="12">
        <f t="shared" si="40"/>
        <v>120</v>
      </c>
    </row>
    <row r="280" spans="1:16">
      <c r="A280" s="66" t="s">
        <v>545</v>
      </c>
      <c r="B280" s="67">
        <v>1</v>
      </c>
      <c r="C280" s="68">
        <v>18.5</v>
      </c>
      <c r="D280" s="68">
        <v>19</v>
      </c>
      <c r="E280" s="68">
        <v>28.5</v>
      </c>
      <c r="F280" s="68">
        <v>0.88</v>
      </c>
      <c r="G280" s="69">
        <f t="shared" si="35"/>
        <v>1.0017750000000001E-2</v>
      </c>
      <c r="H280" s="69">
        <f t="shared" si="41"/>
        <v>1.0685600000000002</v>
      </c>
      <c r="I280" s="70">
        <v>16</v>
      </c>
      <c r="J280" s="70">
        <v>8</v>
      </c>
      <c r="K280" s="70">
        <v>12</v>
      </c>
      <c r="L280" s="70">
        <f t="shared" si="36"/>
        <v>163</v>
      </c>
      <c r="M280" s="70">
        <f t="shared" si="38"/>
        <v>128</v>
      </c>
      <c r="N280" s="70" t="s">
        <v>52</v>
      </c>
      <c r="O280" s="12">
        <f t="shared" si="39"/>
        <v>80</v>
      </c>
      <c r="P280" s="12">
        <f t="shared" si="40"/>
        <v>120</v>
      </c>
    </row>
    <row r="281" spans="1:16">
      <c r="A281" s="66" t="s">
        <v>546</v>
      </c>
      <c r="B281" s="67">
        <v>1</v>
      </c>
      <c r="C281" s="68">
        <v>8</v>
      </c>
      <c r="D281" s="68">
        <v>34.5</v>
      </c>
      <c r="E281" s="68">
        <v>34.5</v>
      </c>
      <c r="F281" s="68">
        <v>1.34</v>
      </c>
      <c r="G281" s="69">
        <f t="shared" si="35"/>
        <v>9.5219999999999992E-3</v>
      </c>
      <c r="H281" s="69">
        <f>((C281*D281*E281)/1000000*M281)/0.96</f>
        <v>1.1902499999999998</v>
      </c>
      <c r="I281" s="70">
        <v>6</v>
      </c>
      <c r="J281" s="70">
        <v>20</v>
      </c>
      <c r="K281" s="70">
        <v>28</v>
      </c>
      <c r="L281" s="70">
        <f t="shared" si="36"/>
        <v>175</v>
      </c>
      <c r="M281" s="70">
        <f t="shared" si="38"/>
        <v>120</v>
      </c>
      <c r="N281" s="70" t="s">
        <v>52</v>
      </c>
      <c r="O281" s="12">
        <f t="shared" si="39"/>
        <v>80</v>
      </c>
      <c r="P281" s="12">
        <f t="shared" si="40"/>
        <v>120</v>
      </c>
    </row>
    <row r="282" spans="1:16">
      <c r="A282" s="66" t="s">
        <v>547</v>
      </c>
      <c r="B282" s="67">
        <v>1</v>
      </c>
      <c r="C282" s="68">
        <v>4</v>
      </c>
      <c r="D282" s="68">
        <v>21</v>
      </c>
      <c r="E282" s="68">
        <v>31</v>
      </c>
      <c r="F282" s="68">
        <v>0.38</v>
      </c>
      <c r="G282" s="69">
        <f t="shared" si="35"/>
        <v>2.604E-3</v>
      </c>
      <c r="H282" s="69">
        <f t="shared" ref="H282:H288" si="42">((C282*D282*E282)/1000000*M282)/1.2</f>
        <v>1.0416000000000001</v>
      </c>
      <c r="I282" s="70">
        <v>12</v>
      </c>
      <c r="J282" s="70">
        <v>40</v>
      </c>
      <c r="K282" s="70">
        <v>13</v>
      </c>
      <c r="L282" s="70">
        <f t="shared" si="36"/>
        <v>175</v>
      </c>
      <c r="M282" s="70">
        <f t="shared" si="38"/>
        <v>480</v>
      </c>
      <c r="N282" s="70" t="s">
        <v>52</v>
      </c>
      <c r="O282" s="12">
        <f t="shared" si="39"/>
        <v>80</v>
      </c>
      <c r="P282" s="12">
        <f t="shared" si="40"/>
        <v>120</v>
      </c>
    </row>
    <row r="283" spans="1:16">
      <c r="A283" s="66" t="s">
        <v>548</v>
      </c>
      <c r="B283" s="67">
        <v>1</v>
      </c>
      <c r="C283" s="68">
        <v>17</v>
      </c>
      <c r="D283" s="68">
        <v>31.5</v>
      </c>
      <c r="E283" s="68">
        <v>54.5</v>
      </c>
      <c r="F283" s="68">
        <v>3.2</v>
      </c>
      <c r="G283" s="69">
        <f t="shared" si="35"/>
        <v>2.9184749999999999E-2</v>
      </c>
      <c r="H283" s="69">
        <f t="shared" si="42"/>
        <v>0.77825999999999995</v>
      </c>
      <c r="I283" s="70">
        <v>4</v>
      </c>
      <c r="J283" s="70">
        <v>8</v>
      </c>
      <c r="K283" s="70">
        <v>13</v>
      </c>
      <c r="L283" s="70">
        <f t="shared" si="36"/>
        <v>151</v>
      </c>
      <c r="M283" s="70">
        <f t="shared" si="38"/>
        <v>32</v>
      </c>
      <c r="N283" s="70" t="s">
        <v>52</v>
      </c>
      <c r="O283" s="12">
        <f t="shared" si="39"/>
        <v>80</v>
      </c>
      <c r="P283" s="12">
        <f t="shared" si="40"/>
        <v>120</v>
      </c>
    </row>
    <row r="284" spans="1:16">
      <c r="A284" s="66" t="s">
        <v>549</v>
      </c>
      <c r="B284" s="67">
        <v>1</v>
      </c>
      <c r="C284" s="68">
        <v>4.5</v>
      </c>
      <c r="D284" s="68">
        <v>32.5</v>
      </c>
      <c r="E284" s="68">
        <v>22.5</v>
      </c>
      <c r="F284" s="68">
        <v>0.48</v>
      </c>
      <c r="G284" s="69">
        <f t="shared" si="35"/>
        <v>3.2906250000000001E-3</v>
      </c>
      <c r="H284" s="69">
        <f t="shared" si="42"/>
        <v>0.65812500000000007</v>
      </c>
      <c r="I284" s="70">
        <v>8</v>
      </c>
      <c r="J284" s="70">
        <v>30</v>
      </c>
      <c r="K284" s="70">
        <v>21</v>
      </c>
      <c r="L284" s="70">
        <f t="shared" si="36"/>
        <v>150</v>
      </c>
      <c r="M284" s="70">
        <f t="shared" si="38"/>
        <v>240</v>
      </c>
      <c r="N284" s="70" t="s">
        <v>52</v>
      </c>
      <c r="O284" s="12">
        <f t="shared" si="39"/>
        <v>80</v>
      </c>
      <c r="P284" s="12">
        <f t="shared" si="40"/>
        <v>120</v>
      </c>
    </row>
    <row r="285" spans="1:16">
      <c r="A285" s="66" t="s">
        <v>550</v>
      </c>
      <c r="B285" s="67">
        <v>1</v>
      </c>
      <c r="C285" s="68">
        <v>18</v>
      </c>
      <c r="D285" s="68">
        <v>32</v>
      </c>
      <c r="E285" s="68">
        <v>68.5</v>
      </c>
      <c r="F285" s="68">
        <v>3.84</v>
      </c>
      <c r="G285" s="69">
        <f t="shared" si="35"/>
        <v>3.9455999999999998E-2</v>
      </c>
      <c r="H285" s="69">
        <f t="shared" si="42"/>
        <v>0.78912000000000004</v>
      </c>
      <c r="I285" s="70">
        <v>3</v>
      </c>
      <c r="J285" s="70">
        <v>8</v>
      </c>
      <c r="K285" s="70">
        <v>13</v>
      </c>
      <c r="L285" s="70">
        <f t="shared" si="36"/>
        <v>159</v>
      </c>
      <c r="M285" s="70">
        <f t="shared" si="38"/>
        <v>24</v>
      </c>
      <c r="N285" s="70" t="s">
        <v>52</v>
      </c>
      <c r="O285" s="12">
        <f t="shared" si="39"/>
        <v>80</v>
      </c>
      <c r="P285" s="12">
        <f t="shared" si="40"/>
        <v>120</v>
      </c>
    </row>
    <row r="286" spans="1:16">
      <c r="A286" s="66" t="s">
        <v>551</v>
      </c>
      <c r="B286" s="67">
        <v>1</v>
      </c>
      <c r="C286" s="68">
        <v>17.5</v>
      </c>
      <c r="D286" s="68">
        <v>65.5</v>
      </c>
      <c r="E286" s="68">
        <v>36</v>
      </c>
      <c r="F286" s="68">
        <v>15</v>
      </c>
      <c r="G286" s="69">
        <f t="shared" si="35"/>
        <v>4.1265000000000003E-2</v>
      </c>
      <c r="H286" s="69">
        <f t="shared" si="42"/>
        <v>0.92846250000000008</v>
      </c>
      <c r="I286" s="70">
        <v>3</v>
      </c>
      <c r="J286" s="70">
        <v>9</v>
      </c>
      <c r="K286" s="70">
        <v>13</v>
      </c>
      <c r="L286" s="70">
        <f t="shared" si="36"/>
        <v>172.5</v>
      </c>
      <c r="M286" s="70">
        <f t="shared" si="38"/>
        <v>27</v>
      </c>
      <c r="N286" s="70" t="s">
        <v>52</v>
      </c>
      <c r="O286" s="12">
        <f t="shared" si="39"/>
        <v>80</v>
      </c>
      <c r="P286" s="12">
        <f t="shared" si="40"/>
        <v>120</v>
      </c>
    </row>
    <row r="287" spans="1:16">
      <c r="A287" s="66" t="s">
        <v>552</v>
      </c>
      <c r="B287" s="67">
        <v>1</v>
      </c>
      <c r="C287" s="68">
        <v>21</v>
      </c>
      <c r="D287" s="68">
        <v>36</v>
      </c>
      <c r="E287" s="68">
        <v>86</v>
      </c>
      <c r="F287" s="68">
        <v>4.7</v>
      </c>
      <c r="G287" s="69">
        <f t="shared" si="35"/>
        <v>6.5016000000000004E-2</v>
      </c>
      <c r="H287" s="69">
        <f t="shared" si="42"/>
        <v>0.75852000000000008</v>
      </c>
      <c r="I287" s="70">
        <v>2</v>
      </c>
      <c r="J287" s="70">
        <v>7</v>
      </c>
      <c r="K287" s="70">
        <v>2</v>
      </c>
      <c r="L287" s="70">
        <f t="shared" si="36"/>
        <v>162</v>
      </c>
      <c r="M287" s="70">
        <f t="shared" si="38"/>
        <v>14</v>
      </c>
      <c r="N287" s="70" t="s">
        <v>52</v>
      </c>
      <c r="O287" s="12">
        <f t="shared" si="39"/>
        <v>80</v>
      </c>
      <c r="P287" s="12">
        <f t="shared" si="40"/>
        <v>120</v>
      </c>
    </row>
    <row r="288" spans="1:16">
      <c r="A288" s="66" t="s">
        <v>553</v>
      </c>
      <c r="B288" s="67">
        <v>1</v>
      </c>
      <c r="C288" s="68">
        <v>21</v>
      </c>
      <c r="D288" s="68">
        <v>36</v>
      </c>
      <c r="E288" s="68">
        <v>86</v>
      </c>
      <c r="F288" s="68">
        <v>5</v>
      </c>
      <c r="G288" s="69">
        <f t="shared" si="35"/>
        <v>6.5016000000000004E-2</v>
      </c>
      <c r="H288" s="69">
        <f t="shared" si="42"/>
        <v>1.3003200000000001</v>
      </c>
      <c r="I288" s="70">
        <v>3</v>
      </c>
      <c r="J288" s="70">
        <v>8</v>
      </c>
      <c r="K288" s="70">
        <v>12</v>
      </c>
      <c r="L288" s="70">
        <f t="shared" si="36"/>
        <v>183</v>
      </c>
      <c r="M288" s="70">
        <f t="shared" si="38"/>
        <v>24</v>
      </c>
      <c r="N288" s="70" t="s">
        <v>52</v>
      </c>
      <c r="O288" s="12">
        <f t="shared" si="39"/>
        <v>80</v>
      </c>
      <c r="P288" s="12">
        <f t="shared" si="40"/>
        <v>120</v>
      </c>
    </row>
    <row r="289" spans="1:16">
      <c r="A289" s="66" t="s">
        <v>554</v>
      </c>
      <c r="B289" s="67">
        <v>6</v>
      </c>
      <c r="C289" s="68">
        <v>43</v>
      </c>
      <c r="D289" s="68">
        <v>40</v>
      </c>
      <c r="E289" s="68">
        <v>29</v>
      </c>
      <c r="F289" s="68">
        <v>10.4</v>
      </c>
      <c r="G289" s="69">
        <f t="shared" si="35"/>
        <v>8.313333333333334E-3</v>
      </c>
      <c r="H289" s="69">
        <f>((C289*D289*E289)/1000000*M289)/0.96</f>
        <v>1.6626666666666667</v>
      </c>
      <c r="I289" s="70">
        <v>8</v>
      </c>
      <c r="J289" s="70">
        <v>4</v>
      </c>
      <c r="K289" s="70">
        <v>6</v>
      </c>
      <c r="L289" s="70">
        <f t="shared" si="36"/>
        <v>187</v>
      </c>
      <c r="M289" s="70">
        <f t="shared" si="38"/>
        <v>32</v>
      </c>
      <c r="N289" s="70" t="s">
        <v>17</v>
      </c>
      <c r="O289" s="12">
        <f t="shared" si="39"/>
        <v>100</v>
      </c>
      <c r="P289" s="12">
        <f t="shared" si="40"/>
        <v>120</v>
      </c>
    </row>
    <row r="290" spans="1:16">
      <c r="A290" s="66" t="s">
        <v>555</v>
      </c>
      <c r="B290" s="67">
        <v>50</v>
      </c>
      <c r="C290" s="68">
        <v>17.5</v>
      </c>
      <c r="D290" s="68">
        <v>31</v>
      </c>
      <c r="E290" s="68">
        <v>44.5</v>
      </c>
      <c r="F290" s="68">
        <v>5</v>
      </c>
      <c r="G290" s="69">
        <f t="shared" si="35"/>
        <v>4.8282499999999999E-4</v>
      </c>
      <c r="H290" s="69">
        <f>((C290*D290*E290)/1000000*M290)/1.2</f>
        <v>1.0058854166666666</v>
      </c>
      <c r="I290" s="70">
        <v>5</v>
      </c>
      <c r="J290" s="70">
        <v>10</v>
      </c>
      <c r="K290" s="70">
        <v>6</v>
      </c>
      <c r="L290" s="70">
        <f t="shared" si="36"/>
        <v>190</v>
      </c>
      <c r="M290" s="70">
        <f t="shared" si="38"/>
        <v>50</v>
      </c>
      <c r="N290" s="70" t="s">
        <v>52</v>
      </c>
      <c r="O290" s="12">
        <f t="shared" si="39"/>
        <v>80</v>
      </c>
      <c r="P290" s="12">
        <f t="shared" si="40"/>
        <v>120</v>
      </c>
    </row>
    <row r="291" spans="1:16">
      <c r="A291" s="66" t="s">
        <v>556</v>
      </c>
      <c r="B291" s="67">
        <v>1</v>
      </c>
      <c r="C291" s="68">
        <v>17</v>
      </c>
      <c r="D291" s="68">
        <v>42.5</v>
      </c>
      <c r="E291" s="68">
        <v>55.5</v>
      </c>
      <c r="F291" s="68">
        <v>7</v>
      </c>
      <c r="G291" s="69">
        <f t="shared" si="35"/>
        <v>4.0098750000000002E-2</v>
      </c>
      <c r="H291" s="69">
        <f>((C291*D291*E291)/1000000*M291)/1.2</f>
        <v>0.66831250000000009</v>
      </c>
      <c r="I291" s="70">
        <v>2</v>
      </c>
      <c r="J291" s="70">
        <v>10</v>
      </c>
      <c r="K291" s="70">
        <v>15</v>
      </c>
      <c r="L291" s="70">
        <f t="shared" si="36"/>
        <v>185</v>
      </c>
      <c r="M291" s="70">
        <f t="shared" si="38"/>
        <v>20</v>
      </c>
      <c r="N291" s="70" t="s">
        <v>52</v>
      </c>
      <c r="O291" s="12">
        <f t="shared" si="39"/>
        <v>80</v>
      </c>
      <c r="P291" s="12">
        <f t="shared" si="40"/>
        <v>120</v>
      </c>
    </row>
    <row r="292" spans="1:16">
      <c r="A292" s="66" t="s">
        <v>557</v>
      </c>
      <c r="B292" s="67">
        <v>40</v>
      </c>
      <c r="C292" s="68">
        <v>9.5</v>
      </c>
      <c r="D292" s="68">
        <v>2.5</v>
      </c>
      <c r="E292" s="68">
        <v>50</v>
      </c>
      <c r="F292" s="68">
        <v>8.3000000000000007</v>
      </c>
      <c r="G292" s="69">
        <f t="shared" si="35"/>
        <v>2.96875E-5</v>
      </c>
      <c r="H292" s="69">
        <f>((C292*D292*E292)/1000000*M292)/1.2</f>
        <v>8.3124999999999991E-2</v>
      </c>
      <c r="I292" s="70">
        <v>6</v>
      </c>
      <c r="J292" s="70">
        <v>14</v>
      </c>
      <c r="K292" s="70">
        <v>16</v>
      </c>
      <c r="L292" s="70">
        <f t="shared" si="36"/>
        <v>148</v>
      </c>
      <c r="M292" s="70">
        <f t="shared" si="38"/>
        <v>84</v>
      </c>
      <c r="N292" s="70" t="s">
        <v>52</v>
      </c>
      <c r="O292" s="12">
        <f t="shared" si="39"/>
        <v>80</v>
      </c>
      <c r="P292" s="12">
        <f t="shared" si="40"/>
        <v>120</v>
      </c>
    </row>
    <row r="293" spans="1:16">
      <c r="A293" s="66" t="s">
        <v>558</v>
      </c>
      <c r="B293" s="67">
        <v>120</v>
      </c>
      <c r="C293" s="68">
        <v>30</v>
      </c>
      <c r="D293" s="68">
        <v>30</v>
      </c>
      <c r="E293" s="68">
        <v>49</v>
      </c>
      <c r="F293" s="68">
        <v>12</v>
      </c>
      <c r="G293" s="69">
        <f t="shared" si="35"/>
        <v>3.6749999999999999E-4</v>
      </c>
      <c r="H293" s="69">
        <f>((C293*D293*E293)/1000000*M293)/0.96</f>
        <v>1.1484375</v>
      </c>
      <c r="I293" s="70">
        <v>5</v>
      </c>
      <c r="J293" s="70">
        <v>5</v>
      </c>
      <c r="K293" s="70"/>
      <c r="L293" s="70">
        <f t="shared" si="36"/>
        <v>165</v>
      </c>
      <c r="M293" s="70">
        <f t="shared" si="38"/>
        <v>25</v>
      </c>
      <c r="N293" s="70" t="s">
        <v>52</v>
      </c>
      <c r="O293" s="12">
        <f t="shared" si="39"/>
        <v>80</v>
      </c>
      <c r="P293" s="12">
        <f t="shared" si="40"/>
        <v>120</v>
      </c>
    </row>
    <row r="294" spans="1:16">
      <c r="A294" s="66" t="s">
        <v>559</v>
      </c>
      <c r="B294" s="67">
        <v>10</v>
      </c>
      <c r="C294" s="68">
        <v>20.5</v>
      </c>
      <c r="D294" s="68">
        <v>41.5</v>
      </c>
      <c r="E294" s="68">
        <v>18.5</v>
      </c>
      <c r="F294" s="68">
        <v>4</v>
      </c>
      <c r="G294" s="69">
        <f t="shared" si="35"/>
        <v>1.5738874999999999E-3</v>
      </c>
      <c r="H294" s="69">
        <f>((C294*D294*E294)/1000000*M294)/1.2</f>
        <v>1.10172125</v>
      </c>
      <c r="I294" s="70">
        <v>12</v>
      </c>
      <c r="J294" s="70">
        <v>7</v>
      </c>
      <c r="K294" s="70">
        <v>8</v>
      </c>
      <c r="L294" s="70">
        <f t="shared" si="36"/>
        <v>158.5</v>
      </c>
      <c r="M294" s="70">
        <f t="shared" si="38"/>
        <v>84</v>
      </c>
      <c r="N294" s="70" t="s">
        <v>17</v>
      </c>
      <c r="O294" s="12">
        <f t="shared" si="39"/>
        <v>100</v>
      </c>
      <c r="P294" s="12">
        <f t="shared" si="40"/>
        <v>120</v>
      </c>
    </row>
    <row r="295" spans="1:16">
      <c r="A295" s="66" t="s">
        <v>560</v>
      </c>
      <c r="B295" s="67">
        <v>10</v>
      </c>
      <c r="C295" s="68">
        <v>20.5</v>
      </c>
      <c r="D295" s="68">
        <v>18</v>
      </c>
      <c r="E295" s="68">
        <v>41.5</v>
      </c>
      <c r="F295" s="68">
        <v>3.03</v>
      </c>
      <c r="G295" s="69">
        <f t="shared" si="35"/>
        <v>1.5313500000000001E-3</v>
      </c>
      <c r="H295" s="69">
        <f>((C295*D295*E295)/1000000*M295)/1.2</f>
        <v>1.0719450000000001</v>
      </c>
      <c r="I295" s="70">
        <v>12</v>
      </c>
      <c r="J295" s="70">
        <v>7</v>
      </c>
      <c r="K295" s="70">
        <v>8</v>
      </c>
      <c r="L295" s="70">
        <f t="shared" si="36"/>
        <v>158.5</v>
      </c>
      <c r="M295" s="70">
        <f t="shared" si="38"/>
        <v>84</v>
      </c>
      <c r="N295" s="70" t="s">
        <v>201</v>
      </c>
      <c r="O295" s="12">
        <f t="shared" si="39"/>
        <v>120</v>
      </c>
      <c r="P295" s="12">
        <f t="shared" si="40"/>
        <v>130</v>
      </c>
    </row>
    <row r="296" spans="1:16">
      <c r="A296" s="66" t="s">
        <v>561</v>
      </c>
      <c r="B296" s="67">
        <v>1</v>
      </c>
      <c r="C296" s="68">
        <v>15</v>
      </c>
      <c r="D296" s="68">
        <v>47</v>
      </c>
      <c r="E296" s="68">
        <v>41</v>
      </c>
      <c r="F296" s="68">
        <v>5.42</v>
      </c>
      <c r="G296" s="69">
        <f t="shared" si="35"/>
        <v>2.8905E-2</v>
      </c>
      <c r="H296" s="69">
        <f>((C296*D296*E296)/1000000*M296)/0.96</f>
        <v>1.3248124999999999</v>
      </c>
      <c r="I296" s="70">
        <v>4</v>
      </c>
      <c r="J296" s="70">
        <v>11</v>
      </c>
      <c r="K296" s="70">
        <v>15</v>
      </c>
      <c r="L296" s="70">
        <f t="shared" si="36"/>
        <v>180</v>
      </c>
      <c r="M296" s="70">
        <f t="shared" si="38"/>
        <v>44</v>
      </c>
      <c r="N296" s="70" t="s">
        <v>168</v>
      </c>
      <c r="O296" s="12">
        <f t="shared" si="39"/>
        <v>85</v>
      </c>
      <c r="P296" s="12">
        <f t="shared" si="40"/>
        <v>120</v>
      </c>
    </row>
    <row r="297" spans="1:16">
      <c r="A297" s="66" t="s">
        <v>562</v>
      </c>
      <c r="B297" s="67">
        <v>1</v>
      </c>
      <c r="C297" s="68">
        <v>12</v>
      </c>
      <c r="D297" s="68">
        <v>65</v>
      </c>
      <c r="E297" s="68">
        <v>37.5</v>
      </c>
      <c r="F297" s="68">
        <v>4</v>
      </c>
      <c r="G297" s="69">
        <f t="shared" si="35"/>
        <v>2.9250000000000002E-2</v>
      </c>
      <c r="H297" s="69">
        <f t="shared" ref="H297:H304" si="43">((C297*D297*E297)/1000000*M297)/1.33</f>
        <v>0.92368421052631589</v>
      </c>
      <c r="I297" s="70">
        <v>3</v>
      </c>
      <c r="J297" s="70">
        <v>14</v>
      </c>
      <c r="K297" s="70">
        <v>19</v>
      </c>
      <c r="L297" s="70">
        <f t="shared" si="36"/>
        <v>183</v>
      </c>
      <c r="M297" s="70">
        <f t="shared" si="38"/>
        <v>42</v>
      </c>
      <c r="N297" s="70" t="s">
        <v>148</v>
      </c>
      <c r="O297" s="12">
        <f t="shared" si="39"/>
        <v>120</v>
      </c>
      <c r="P297" s="12">
        <f t="shared" si="40"/>
        <v>140</v>
      </c>
    </row>
    <row r="298" spans="1:16">
      <c r="A298" s="66" t="s">
        <v>563</v>
      </c>
      <c r="B298" s="67">
        <v>1</v>
      </c>
      <c r="C298" s="68">
        <v>12</v>
      </c>
      <c r="D298" s="68">
        <v>37.5</v>
      </c>
      <c r="E298" s="68">
        <v>65</v>
      </c>
      <c r="F298" s="68">
        <v>4</v>
      </c>
      <c r="G298" s="69">
        <f t="shared" si="35"/>
        <v>2.9250000000000002E-2</v>
      </c>
      <c r="H298" s="69">
        <f t="shared" si="43"/>
        <v>0.92368421052631589</v>
      </c>
      <c r="I298" s="70">
        <v>3</v>
      </c>
      <c r="J298" s="70">
        <v>14</v>
      </c>
      <c r="K298" s="70">
        <v>19</v>
      </c>
      <c r="L298" s="70">
        <f t="shared" si="36"/>
        <v>183</v>
      </c>
      <c r="M298" s="70">
        <f t="shared" si="38"/>
        <v>42</v>
      </c>
      <c r="N298" s="70" t="s">
        <v>148</v>
      </c>
      <c r="O298" s="12">
        <f t="shared" si="39"/>
        <v>120</v>
      </c>
      <c r="P298" s="12">
        <f t="shared" si="40"/>
        <v>140</v>
      </c>
    </row>
    <row r="299" spans="1:16">
      <c r="A299" s="66" t="s">
        <v>564</v>
      </c>
      <c r="B299" s="67">
        <v>1</v>
      </c>
      <c r="C299" s="68">
        <v>20.5</v>
      </c>
      <c r="D299" s="68">
        <v>42.5</v>
      </c>
      <c r="E299" s="68">
        <v>62</v>
      </c>
      <c r="F299" s="68">
        <v>6</v>
      </c>
      <c r="G299" s="69">
        <f t="shared" si="35"/>
        <v>5.4017500000000003E-2</v>
      </c>
      <c r="H299" s="69">
        <f t="shared" si="43"/>
        <v>1.096595864661654</v>
      </c>
      <c r="I299" s="70">
        <v>3</v>
      </c>
      <c r="J299" s="70">
        <v>9</v>
      </c>
      <c r="K299" s="70">
        <v>10</v>
      </c>
      <c r="L299" s="70">
        <f t="shared" si="36"/>
        <v>199.5</v>
      </c>
      <c r="M299" s="70">
        <f t="shared" si="38"/>
        <v>27</v>
      </c>
      <c r="N299" s="70" t="s">
        <v>52</v>
      </c>
      <c r="O299" s="12">
        <f t="shared" si="39"/>
        <v>80</v>
      </c>
      <c r="P299" s="12">
        <f t="shared" si="40"/>
        <v>120</v>
      </c>
    </row>
    <row r="300" spans="1:16">
      <c r="A300" s="66" t="s">
        <v>565</v>
      </c>
      <c r="B300" s="67">
        <v>1</v>
      </c>
      <c r="C300" s="68">
        <v>12</v>
      </c>
      <c r="D300" s="68">
        <v>39.5</v>
      </c>
      <c r="E300" s="68">
        <v>70</v>
      </c>
      <c r="F300" s="68">
        <v>5</v>
      </c>
      <c r="G300" s="69">
        <f t="shared" si="35"/>
        <v>3.3180000000000001E-2</v>
      </c>
      <c r="H300" s="69">
        <f t="shared" si="43"/>
        <v>2.8440000000000003</v>
      </c>
      <c r="I300" s="70">
        <v>6</v>
      </c>
      <c r="J300" s="70">
        <v>19</v>
      </c>
      <c r="K300" s="70">
        <v>19</v>
      </c>
      <c r="L300" s="70">
        <f t="shared" si="36"/>
        <v>243</v>
      </c>
      <c r="M300" s="70">
        <f t="shared" si="38"/>
        <v>114</v>
      </c>
      <c r="N300" s="70" t="s">
        <v>148</v>
      </c>
      <c r="O300" s="12">
        <f t="shared" si="39"/>
        <v>120</v>
      </c>
      <c r="P300" s="12">
        <f t="shared" si="40"/>
        <v>140</v>
      </c>
    </row>
    <row r="301" spans="1:16">
      <c r="A301" s="66" t="s">
        <v>566</v>
      </c>
      <c r="B301" s="67">
        <v>1</v>
      </c>
      <c r="C301" s="68">
        <v>12</v>
      </c>
      <c r="D301" s="68">
        <v>69</v>
      </c>
      <c r="E301" s="68">
        <v>39.5</v>
      </c>
      <c r="F301" s="68">
        <v>4</v>
      </c>
      <c r="G301" s="69">
        <f t="shared" si="35"/>
        <v>3.2705999999999999E-2</v>
      </c>
      <c r="H301" s="69">
        <f t="shared" si="43"/>
        <v>1.0328210526315789</v>
      </c>
      <c r="I301" s="70">
        <v>3</v>
      </c>
      <c r="J301" s="70">
        <v>14</v>
      </c>
      <c r="K301" s="70">
        <v>19</v>
      </c>
      <c r="L301" s="70">
        <f t="shared" si="36"/>
        <v>183</v>
      </c>
      <c r="M301" s="70">
        <f t="shared" si="38"/>
        <v>42</v>
      </c>
      <c r="N301" s="70" t="s">
        <v>52</v>
      </c>
      <c r="O301" s="12">
        <f t="shared" si="39"/>
        <v>80</v>
      </c>
      <c r="P301" s="12">
        <f t="shared" si="40"/>
        <v>120</v>
      </c>
    </row>
    <row r="302" spans="1:16">
      <c r="A302" s="66" t="s">
        <v>567</v>
      </c>
      <c r="B302" s="67">
        <v>1</v>
      </c>
      <c r="C302" s="68">
        <v>9.5</v>
      </c>
      <c r="D302" s="68">
        <v>69</v>
      </c>
      <c r="E302" s="68">
        <v>40</v>
      </c>
      <c r="F302" s="68">
        <v>3</v>
      </c>
      <c r="G302" s="69">
        <f t="shared" si="35"/>
        <v>2.622E-2</v>
      </c>
      <c r="H302" s="69">
        <f t="shared" si="43"/>
        <v>1.0054285714285713</v>
      </c>
      <c r="I302" s="70">
        <v>3</v>
      </c>
      <c r="J302" s="70">
        <v>17</v>
      </c>
      <c r="K302" s="70">
        <v>14</v>
      </c>
      <c r="L302" s="70">
        <f t="shared" si="36"/>
        <v>176.5</v>
      </c>
      <c r="M302" s="70">
        <f t="shared" si="38"/>
        <v>51</v>
      </c>
      <c r="N302" s="70" t="s">
        <v>52</v>
      </c>
      <c r="O302" s="12">
        <f t="shared" si="39"/>
        <v>80</v>
      </c>
      <c r="P302" s="12">
        <f t="shared" si="40"/>
        <v>120</v>
      </c>
    </row>
    <row r="303" spans="1:16">
      <c r="A303" s="66" t="s">
        <v>568</v>
      </c>
      <c r="B303" s="67">
        <v>1</v>
      </c>
      <c r="C303" s="68">
        <v>11</v>
      </c>
      <c r="D303" s="68">
        <v>62</v>
      </c>
      <c r="E303" s="68">
        <v>39.5</v>
      </c>
      <c r="F303" s="68">
        <v>4</v>
      </c>
      <c r="G303" s="69">
        <f t="shared" si="35"/>
        <v>2.6939000000000001E-2</v>
      </c>
      <c r="H303" s="69">
        <f t="shared" si="43"/>
        <v>0.91146992481203004</v>
      </c>
      <c r="I303" s="70">
        <v>3</v>
      </c>
      <c r="J303" s="70">
        <v>15</v>
      </c>
      <c r="K303" s="70"/>
      <c r="L303" s="70">
        <f t="shared" si="36"/>
        <v>180</v>
      </c>
      <c r="M303" s="70">
        <f t="shared" si="38"/>
        <v>45</v>
      </c>
      <c r="N303" s="70" t="s">
        <v>52</v>
      </c>
      <c r="O303" s="12">
        <f t="shared" si="39"/>
        <v>80</v>
      </c>
      <c r="P303" s="12">
        <f t="shared" si="40"/>
        <v>120</v>
      </c>
    </row>
    <row r="304" spans="1:16">
      <c r="A304" s="66" t="s">
        <v>569</v>
      </c>
      <c r="B304" s="67">
        <v>1</v>
      </c>
      <c r="C304" s="68">
        <v>13</v>
      </c>
      <c r="D304" s="68">
        <v>35.5</v>
      </c>
      <c r="E304" s="68">
        <v>68</v>
      </c>
      <c r="F304" s="68">
        <v>6</v>
      </c>
      <c r="G304" s="69">
        <f t="shared" si="35"/>
        <v>3.1382E-2</v>
      </c>
      <c r="H304" s="69">
        <f t="shared" si="43"/>
        <v>0.77865112781954882</v>
      </c>
      <c r="I304" s="70">
        <v>3</v>
      </c>
      <c r="J304" s="70">
        <v>11</v>
      </c>
      <c r="K304" s="70"/>
      <c r="L304" s="70">
        <f t="shared" si="36"/>
        <v>158</v>
      </c>
      <c r="M304" s="70">
        <f t="shared" si="38"/>
        <v>33</v>
      </c>
      <c r="N304" s="70" t="s">
        <v>52</v>
      </c>
      <c r="O304" s="12">
        <f t="shared" si="39"/>
        <v>80</v>
      </c>
      <c r="P304" s="12">
        <f t="shared" si="40"/>
        <v>120</v>
      </c>
    </row>
    <row r="305" spans="1:16">
      <c r="A305" s="66" t="s">
        <v>570</v>
      </c>
      <c r="B305" s="67">
        <v>1</v>
      </c>
      <c r="C305" s="68">
        <v>46</v>
      </c>
      <c r="D305" s="68">
        <v>80</v>
      </c>
      <c r="E305" s="68">
        <v>11</v>
      </c>
      <c r="F305" s="68">
        <v>6</v>
      </c>
      <c r="G305" s="69">
        <f t="shared" si="35"/>
        <v>4.0480000000000002E-2</v>
      </c>
      <c r="H305" s="69">
        <f t="shared" ref="H305:H313" si="44">((C305*D305*E305)/1000000*M305)/0.96</f>
        <v>2.1083333333333334</v>
      </c>
      <c r="I305" s="70">
        <v>10</v>
      </c>
      <c r="J305" s="70">
        <v>5</v>
      </c>
      <c r="K305" s="70">
        <v>8</v>
      </c>
      <c r="L305" s="70">
        <f t="shared" si="36"/>
        <v>245</v>
      </c>
      <c r="M305" s="70">
        <f t="shared" si="38"/>
        <v>50</v>
      </c>
      <c r="N305" s="70" t="s">
        <v>52</v>
      </c>
      <c r="O305" s="12">
        <f t="shared" si="39"/>
        <v>80</v>
      </c>
      <c r="P305" s="12">
        <f t="shared" si="40"/>
        <v>120</v>
      </c>
    </row>
    <row r="306" spans="1:16">
      <c r="A306" s="66" t="s">
        <v>571</v>
      </c>
      <c r="B306" s="67">
        <v>1</v>
      </c>
      <c r="C306" s="68">
        <v>45</v>
      </c>
      <c r="D306" s="68">
        <v>79</v>
      </c>
      <c r="E306" s="68">
        <v>11.5</v>
      </c>
      <c r="F306" s="68">
        <v>6</v>
      </c>
      <c r="G306" s="69">
        <f t="shared" si="35"/>
        <v>4.0882500000000002E-2</v>
      </c>
      <c r="H306" s="69">
        <f t="shared" si="44"/>
        <v>1.277578125</v>
      </c>
      <c r="I306" s="70">
        <v>10</v>
      </c>
      <c r="J306" s="70">
        <v>3</v>
      </c>
      <c r="K306" s="70"/>
      <c r="L306" s="70">
        <f t="shared" si="36"/>
        <v>150</v>
      </c>
      <c r="M306" s="70">
        <f t="shared" si="38"/>
        <v>30</v>
      </c>
      <c r="N306" s="70" t="s">
        <v>52</v>
      </c>
      <c r="O306" s="12">
        <f t="shared" si="39"/>
        <v>80</v>
      </c>
      <c r="P306" s="12">
        <f t="shared" si="40"/>
        <v>120</v>
      </c>
    </row>
    <row r="307" spans="1:16">
      <c r="A307" s="66" t="s">
        <v>572</v>
      </c>
      <c r="B307" s="67">
        <v>1</v>
      </c>
      <c r="C307" s="68">
        <v>46.5</v>
      </c>
      <c r="D307" s="68">
        <v>12.5</v>
      </c>
      <c r="E307" s="68">
        <v>78.5</v>
      </c>
      <c r="F307" s="68">
        <v>8.3000000000000007</v>
      </c>
      <c r="G307" s="69">
        <f t="shared" si="35"/>
        <v>4.5628124999999999E-2</v>
      </c>
      <c r="H307" s="69">
        <f t="shared" si="44"/>
        <v>2.37646484375</v>
      </c>
      <c r="I307" s="70">
        <v>10</v>
      </c>
      <c r="J307" s="70">
        <v>5</v>
      </c>
      <c r="K307" s="70">
        <v>8</v>
      </c>
      <c r="L307" s="70">
        <f t="shared" si="36"/>
        <v>247.5</v>
      </c>
      <c r="M307" s="70">
        <f t="shared" si="38"/>
        <v>50</v>
      </c>
      <c r="N307" s="70" t="s">
        <v>52</v>
      </c>
      <c r="O307" s="12">
        <f t="shared" si="39"/>
        <v>80</v>
      </c>
      <c r="P307" s="12">
        <f t="shared" si="40"/>
        <v>120</v>
      </c>
    </row>
    <row r="308" spans="1:16">
      <c r="A308" s="66" t="s">
        <v>573</v>
      </c>
      <c r="B308" s="67">
        <v>1</v>
      </c>
      <c r="C308" s="68">
        <v>12.5</v>
      </c>
      <c r="D308" s="68">
        <v>46</v>
      </c>
      <c r="E308" s="68">
        <v>72.5</v>
      </c>
      <c r="F308" s="68">
        <v>6</v>
      </c>
      <c r="G308" s="69">
        <f t="shared" si="35"/>
        <v>4.1687500000000002E-2</v>
      </c>
      <c r="H308" s="69">
        <f t="shared" si="44"/>
        <v>1.3027343750000002</v>
      </c>
      <c r="I308" s="70">
        <v>10</v>
      </c>
      <c r="J308" s="70">
        <v>3</v>
      </c>
      <c r="K308" s="70">
        <v>8</v>
      </c>
      <c r="L308" s="70">
        <f t="shared" si="36"/>
        <v>52.5</v>
      </c>
      <c r="M308" s="70">
        <f t="shared" si="38"/>
        <v>30</v>
      </c>
      <c r="N308" s="70" t="s">
        <v>52</v>
      </c>
      <c r="O308" s="12">
        <f t="shared" si="39"/>
        <v>80</v>
      </c>
      <c r="P308" s="12">
        <f t="shared" si="40"/>
        <v>120</v>
      </c>
    </row>
    <row r="309" spans="1:16">
      <c r="A309" s="66" t="s">
        <v>574</v>
      </c>
      <c r="B309" s="67">
        <v>1</v>
      </c>
      <c r="C309" s="68">
        <v>15</v>
      </c>
      <c r="D309" s="68">
        <v>40</v>
      </c>
      <c r="E309" s="68">
        <v>80</v>
      </c>
      <c r="F309" s="68">
        <v>7</v>
      </c>
      <c r="G309" s="69">
        <f t="shared" si="35"/>
        <v>4.8000000000000001E-2</v>
      </c>
      <c r="H309" s="69">
        <f t="shared" si="44"/>
        <v>1.6500000000000001</v>
      </c>
      <c r="I309" s="70">
        <v>3</v>
      </c>
      <c r="J309" s="70">
        <v>11</v>
      </c>
      <c r="K309" s="70"/>
      <c r="L309" s="70">
        <f t="shared" si="36"/>
        <v>180</v>
      </c>
      <c r="M309" s="70">
        <f t="shared" si="38"/>
        <v>33</v>
      </c>
      <c r="N309" s="70" t="s">
        <v>52</v>
      </c>
      <c r="O309" s="12">
        <f t="shared" si="39"/>
        <v>80</v>
      </c>
      <c r="P309" s="12">
        <f t="shared" si="40"/>
        <v>120</v>
      </c>
    </row>
    <row r="310" spans="1:16">
      <c r="A310" s="66" t="s">
        <v>575</v>
      </c>
      <c r="B310" s="67">
        <v>1</v>
      </c>
      <c r="C310" s="68">
        <v>47.5</v>
      </c>
      <c r="D310" s="68">
        <v>81</v>
      </c>
      <c r="E310" s="68">
        <v>12.5</v>
      </c>
      <c r="F310" s="68">
        <v>7</v>
      </c>
      <c r="G310" s="69">
        <f t="shared" si="35"/>
        <v>4.8093749999999998E-2</v>
      </c>
      <c r="H310" s="69">
        <f t="shared" si="44"/>
        <v>1.3526367187499999</v>
      </c>
      <c r="I310" s="70">
        <v>9</v>
      </c>
      <c r="J310" s="70">
        <v>3</v>
      </c>
      <c r="K310" s="70">
        <v>8</v>
      </c>
      <c r="L310" s="70">
        <f t="shared" si="36"/>
        <v>157.5</v>
      </c>
      <c r="M310" s="70">
        <f t="shared" si="38"/>
        <v>27</v>
      </c>
      <c r="N310" s="70" t="s">
        <v>52</v>
      </c>
      <c r="O310" s="12">
        <f t="shared" si="39"/>
        <v>80</v>
      </c>
      <c r="P310" s="12">
        <f t="shared" si="40"/>
        <v>120</v>
      </c>
    </row>
    <row r="311" spans="1:16">
      <c r="A311" s="66" t="s">
        <v>576</v>
      </c>
      <c r="B311" s="67">
        <v>1</v>
      </c>
      <c r="C311" s="68">
        <v>39.5</v>
      </c>
      <c r="D311" s="68">
        <v>80.5</v>
      </c>
      <c r="E311" s="68">
        <v>14.5</v>
      </c>
      <c r="F311" s="68">
        <v>8</v>
      </c>
      <c r="G311" s="69">
        <f t="shared" si="35"/>
        <v>4.6106374999999998E-2</v>
      </c>
      <c r="H311" s="69">
        <f t="shared" si="44"/>
        <v>1.7289890625</v>
      </c>
      <c r="I311" s="70">
        <v>9</v>
      </c>
      <c r="J311" s="70">
        <v>4</v>
      </c>
      <c r="K311" s="70"/>
      <c r="L311" s="70">
        <f t="shared" si="36"/>
        <v>173</v>
      </c>
      <c r="M311" s="70">
        <f t="shared" si="38"/>
        <v>36</v>
      </c>
      <c r="N311" s="70" t="s">
        <v>52</v>
      </c>
      <c r="O311" s="12">
        <f t="shared" si="39"/>
        <v>80</v>
      </c>
      <c r="P311" s="12">
        <f t="shared" si="40"/>
        <v>120</v>
      </c>
    </row>
    <row r="312" spans="1:16">
      <c r="A312" s="66" t="s">
        <v>577</v>
      </c>
      <c r="B312" s="67">
        <v>1</v>
      </c>
      <c r="C312" s="68">
        <v>51</v>
      </c>
      <c r="D312" s="68">
        <v>15</v>
      </c>
      <c r="E312" s="68">
        <v>96.5</v>
      </c>
      <c r="F312" s="68">
        <v>12</v>
      </c>
      <c r="G312" s="69">
        <f t="shared" si="35"/>
        <v>7.3822499999999999E-2</v>
      </c>
      <c r="H312" s="69">
        <f t="shared" si="44"/>
        <v>0.76898437500000005</v>
      </c>
      <c r="I312" s="70">
        <v>5</v>
      </c>
      <c r="J312" s="70">
        <v>2</v>
      </c>
      <c r="K312" s="70"/>
      <c r="L312" s="70">
        <f t="shared" si="36"/>
        <v>117</v>
      </c>
      <c r="M312" s="70">
        <f t="shared" si="38"/>
        <v>10</v>
      </c>
      <c r="N312" s="70" t="s">
        <v>43</v>
      </c>
      <c r="O312" s="12">
        <f t="shared" si="39"/>
        <v>100</v>
      </c>
      <c r="P312" s="12">
        <f t="shared" si="40"/>
        <v>110</v>
      </c>
    </row>
    <row r="313" spans="1:16">
      <c r="A313" s="66" t="s">
        <v>578</v>
      </c>
      <c r="B313" s="67" t="s">
        <v>57</v>
      </c>
      <c r="C313" s="68" t="s">
        <v>82</v>
      </c>
      <c r="D313" s="68" t="s">
        <v>75</v>
      </c>
      <c r="E313" s="68" t="s">
        <v>83</v>
      </c>
      <c r="F313" s="68" t="s">
        <v>84</v>
      </c>
      <c r="G313" s="69">
        <f t="shared" si="35"/>
        <v>2.2321000000000001E-2</v>
      </c>
      <c r="H313" s="69">
        <f t="shared" si="44"/>
        <v>1.2090541666666668</v>
      </c>
      <c r="I313" s="70">
        <v>4</v>
      </c>
      <c r="J313" s="70">
        <v>13</v>
      </c>
      <c r="K313" s="70"/>
      <c r="L313" s="70">
        <f t="shared" si="36"/>
        <v>184</v>
      </c>
      <c r="M313" s="70">
        <f t="shared" si="38"/>
        <v>52</v>
      </c>
      <c r="N313" s="70" t="s">
        <v>52</v>
      </c>
      <c r="O313" s="12">
        <f t="shared" si="39"/>
        <v>80</v>
      </c>
      <c r="P313" s="12">
        <f t="shared" si="40"/>
        <v>120</v>
      </c>
    </row>
    <row r="314" spans="1:16">
      <c r="A314" s="66" t="s">
        <v>579</v>
      </c>
      <c r="B314" s="67">
        <v>1</v>
      </c>
      <c r="C314" s="68">
        <v>50</v>
      </c>
      <c r="D314" s="68">
        <v>80.5</v>
      </c>
      <c r="E314" s="68">
        <v>13.5</v>
      </c>
      <c r="F314" s="68">
        <v>8</v>
      </c>
      <c r="G314" s="69">
        <f t="shared" si="35"/>
        <v>5.4337499999999997E-2</v>
      </c>
      <c r="H314" s="69">
        <v>1.151</v>
      </c>
      <c r="I314" s="70">
        <v>9</v>
      </c>
      <c r="J314" s="70">
        <v>3</v>
      </c>
      <c r="K314" s="70">
        <v>6</v>
      </c>
      <c r="L314" s="70">
        <f t="shared" si="36"/>
        <v>165</v>
      </c>
      <c r="M314" s="70">
        <f t="shared" si="38"/>
        <v>27</v>
      </c>
      <c r="N314" s="70" t="s">
        <v>52</v>
      </c>
      <c r="O314" s="12">
        <f t="shared" si="39"/>
        <v>80</v>
      </c>
      <c r="P314" s="12">
        <f t="shared" si="40"/>
        <v>120</v>
      </c>
    </row>
    <row r="315" spans="1:16">
      <c r="A315" s="66" t="s">
        <v>580</v>
      </c>
      <c r="B315" s="67">
        <v>1</v>
      </c>
      <c r="C315" s="68">
        <v>50.5</v>
      </c>
      <c r="D315" s="68">
        <v>78.5</v>
      </c>
      <c r="E315" s="68">
        <v>12</v>
      </c>
      <c r="F315" s="68">
        <v>8</v>
      </c>
      <c r="G315" s="69">
        <f t="shared" si="35"/>
        <v>4.7571000000000002E-2</v>
      </c>
      <c r="H315" s="69">
        <v>1.151</v>
      </c>
      <c r="I315" s="70">
        <v>10</v>
      </c>
      <c r="J315" s="70">
        <v>3</v>
      </c>
      <c r="K315" s="70"/>
      <c r="L315" s="70">
        <f t="shared" si="36"/>
        <v>166.5</v>
      </c>
      <c r="M315" s="70">
        <f t="shared" si="38"/>
        <v>30</v>
      </c>
      <c r="N315" s="70" t="s">
        <v>52</v>
      </c>
      <c r="O315" s="12">
        <f t="shared" si="39"/>
        <v>80</v>
      </c>
      <c r="P315" s="12">
        <f t="shared" si="40"/>
        <v>120</v>
      </c>
    </row>
    <row r="316" spans="1:16">
      <c r="A316" s="66" t="s">
        <v>581</v>
      </c>
      <c r="B316" s="67">
        <v>1</v>
      </c>
      <c r="C316" s="68">
        <v>50</v>
      </c>
      <c r="D316" s="68">
        <v>81</v>
      </c>
      <c r="E316" s="68">
        <v>14</v>
      </c>
      <c r="F316" s="68">
        <v>10</v>
      </c>
      <c r="G316" s="69">
        <f t="shared" si="35"/>
        <v>5.67E-2</v>
      </c>
      <c r="H316" s="69">
        <v>1.151</v>
      </c>
      <c r="I316" s="70">
        <v>9</v>
      </c>
      <c r="J316" s="70">
        <v>3</v>
      </c>
      <c r="K316" s="70"/>
      <c r="L316" s="70">
        <f t="shared" si="36"/>
        <v>165</v>
      </c>
      <c r="M316" s="70">
        <f t="shared" si="38"/>
        <v>27</v>
      </c>
      <c r="N316" s="70" t="s">
        <v>52</v>
      </c>
      <c r="O316" s="12">
        <f t="shared" si="39"/>
        <v>80</v>
      </c>
      <c r="P316" s="12">
        <f t="shared" si="40"/>
        <v>120</v>
      </c>
    </row>
    <row r="317" spans="1:16">
      <c r="A317" s="66" t="s">
        <v>582</v>
      </c>
      <c r="B317" s="67">
        <v>1</v>
      </c>
      <c r="C317" s="68">
        <v>50</v>
      </c>
      <c r="D317" s="68">
        <v>79</v>
      </c>
      <c r="E317" s="68">
        <v>12</v>
      </c>
      <c r="F317" s="68">
        <v>8</v>
      </c>
      <c r="G317" s="69">
        <f t="shared" ref="G317:G322" si="45">(C317*D317*E317)/1000000/B317</f>
        <v>4.7399999999999998E-2</v>
      </c>
      <c r="H317" s="69">
        <f t="shared" ref="H317:H322" si="46">((C317*D317*E317)/1000000*M317)/1.2</f>
        <v>1.1850000000000001</v>
      </c>
      <c r="I317" s="70">
        <v>10</v>
      </c>
      <c r="J317" s="70">
        <v>3</v>
      </c>
      <c r="K317" s="70"/>
      <c r="L317" s="70">
        <f t="shared" si="36"/>
        <v>165</v>
      </c>
      <c r="M317" s="70">
        <f t="shared" si="38"/>
        <v>30</v>
      </c>
      <c r="N317" s="70" t="s">
        <v>52</v>
      </c>
      <c r="O317" s="12">
        <f t="shared" si="39"/>
        <v>80</v>
      </c>
      <c r="P317" s="12">
        <f t="shared" si="40"/>
        <v>120</v>
      </c>
    </row>
    <row r="318" spans="1:16">
      <c r="A318" s="66" t="s">
        <v>583</v>
      </c>
      <c r="B318" s="67">
        <v>1</v>
      </c>
      <c r="C318" s="68">
        <v>51</v>
      </c>
      <c r="D318" s="68">
        <v>79</v>
      </c>
      <c r="E318" s="68">
        <v>12</v>
      </c>
      <c r="F318" s="68">
        <v>8</v>
      </c>
      <c r="G318" s="69">
        <f t="shared" si="45"/>
        <v>4.8348000000000002E-2</v>
      </c>
      <c r="H318" s="69">
        <f t="shared" si="46"/>
        <v>1.6116000000000001</v>
      </c>
      <c r="I318" s="70">
        <v>10</v>
      </c>
      <c r="J318" s="70">
        <v>4</v>
      </c>
      <c r="K318" s="70"/>
      <c r="L318" s="70">
        <f t="shared" si="36"/>
        <v>219</v>
      </c>
      <c r="M318" s="70">
        <f t="shared" si="38"/>
        <v>40</v>
      </c>
      <c r="N318" s="70" t="s">
        <v>52</v>
      </c>
      <c r="O318" s="12">
        <f t="shared" si="39"/>
        <v>80</v>
      </c>
      <c r="P318" s="12">
        <f t="shared" si="40"/>
        <v>120</v>
      </c>
    </row>
    <row r="319" spans="1:16">
      <c r="A319" s="66" t="s">
        <v>584</v>
      </c>
      <c r="B319" s="67">
        <v>1</v>
      </c>
      <c r="C319" s="68">
        <v>50</v>
      </c>
      <c r="D319" s="68">
        <v>78</v>
      </c>
      <c r="E319" s="68">
        <v>12</v>
      </c>
      <c r="F319" s="68">
        <v>8.4</v>
      </c>
      <c r="G319" s="69">
        <f t="shared" si="45"/>
        <v>4.6800000000000001E-2</v>
      </c>
      <c r="H319" s="69">
        <f t="shared" si="46"/>
        <v>1.1700000000000002</v>
      </c>
      <c r="I319" s="70">
        <v>10</v>
      </c>
      <c r="J319" s="70">
        <v>3</v>
      </c>
      <c r="K319" s="70"/>
      <c r="L319" s="70">
        <f t="shared" si="36"/>
        <v>165</v>
      </c>
      <c r="M319" s="70">
        <f t="shared" si="38"/>
        <v>30</v>
      </c>
      <c r="N319" s="70" t="s">
        <v>52</v>
      </c>
      <c r="O319" s="12">
        <f t="shared" si="39"/>
        <v>80</v>
      </c>
      <c r="P319" s="12">
        <f t="shared" si="40"/>
        <v>120</v>
      </c>
    </row>
    <row r="320" spans="1:16">
      <c r="A320" s="66" t="s">
        <v>585</v>
      </c>
      <c r="B320" s="67">
        <v>1</v>
      </c>
      <c r="C320" s="68">
        <v>52.5</v>
      </c>
      <c r="D320" s="68">
        <v>12</v>
      </c>
      <c r="E320" s="68">
        <v>80</v>
      </c>
      <c r="F320" s="68">
        <v>8</v>
      </c>
      <c r="G320" s="69">
        <f t="shared" si="45"/>
        <v>5.04E-2</v>
      </c>
      <c r="H320" s="69">
        <f t="shared" si="46"/>
        <v>1.26</v>
      </c>
      <c r="I320" s="70">
        <v>10</v>
      </c>
      <c r="J320" s="70">
        <v>3</v>
      </c>
      <c r="K320" s="70"/>
      <c r="L320" s="70">
        <f t="shared" si="36"/>
        <v>172.5</v>
      </c>
      <c r="M320" s="70">
        <f t="shared" si="38"/>
        <v>30</v>
      </c>
      <c r="N320" s="70" t="s">
        <v>52</v>
      </c>
      <c r="O320" s="12">
        <f t="shared" si="39"/>
        <v>80</v>
      </c>
      <c r="P320" s="12">
        <f t="shared" si="40"/>
        <v>120</v>
      </c>
    </row>
    <row r="321" spans="1:16">
      <c r="A321" s="66" t="s">
        <v>586</v>
      </c>
      <c r="B321" s="67">
        <v>1</v>
      </c>
      <c r="C321" s="68">
        <v>50</v>
      </c>
      <c r="D321" s="68">
        <v>14</v>
      </c>
      <c r="E321" s="68">
        <v>80.5</v>
      </c>
      <c r="F321" s="68">
        <v>8</v>
      </c>
      <c r="G321" s="69">
        <f t="shared" si="45"/>
        <v>5.6349999999999997E-2</v>
      </c>
      <c r="H321" s="69">
        <f t="shared" si="46"/>
        <v>1.2678750000000001</v>
      </c>
      <c r="I321" s="70">
        <v>9</v>
      </c>
      <c r="J321" s="70">
        <v>3</v>
      </c>
      <c r="K321" s="70"/>
      <c r="L321" s="70">
        <f t="shared" si="36"/>
        <v>165</v>
      </c>
      <c r="M321" s="70">
        <f t="shared" si="38"/>
        <v>27</v>
      </c>
      <c r="N321" s="70" t="s">
        <v>52</v>
      </c>
      <c r="O321" s="12">
        <f t="shared" si="39"/>
        <v>80</v>
      </c>
      <c r="P321" s="12">
        <f t="shared" si="40"/>
        <v>120</v>
      </c>
    </row>
    <row r="322" spans="1:16">
      <c r="A322" s="66" t="s">
        <v>587</v>
      </c>
      <c r="B322" s="67">
        <v>1</v>
      </c>
      <c r="C322" s="68">
        <v>50</v>
      </c>
      <c r="D322" s="68">
        <v>13</v>
      </c>
      <c r="E322" s="68">
        <v>79</v>
      </c>
      <c r="F322" s="68">
        <v>6.5</v>
      </c>
      <c r="G322" s="69">
        <f t="shared" si="45"/>
        <v>5.135E-2</v>
      </c>
      <c r="H322" s="69">
        <f t="shared" si="46"/>
        <v>1.5405</v>
      </c>
      <c r="I322" s="70">
        <v>9</v>
      </c>
      <c r="J322" s="70">
        <v>4</v>
      </c>
      <c r="K322" s="70">
        <v>8</v>
      </c>
      <c r="L322" s="70">
        <f t="shared" ref="L322:L385" si="47">C322*J322+15</f>
        <v>215</v>
      </c>
      <c r="M322" s="70">
        <f t="shared" si="38"/>
        <v>36</v>
      </c>
      <c r="N322" s="70" t="s">
        <v>17</v>
      </c>
      <c r="O322" s="12">
        <f t="shared" si="39"/>
        <v>100</v>
      </c>
      <c r="P322" s="12">
        <f t="shared" si="40"/>
        <v>120</v>
      </c>
    </row>
    <row r="323" spans="1:16">
      <c r="A323" s="66" t="s">
        <v>588</v>
      </c>
      <c r="B323" s="67">
        <v>1</v>
      </c>
      <c r="C323" s="68">
        <v>40</v>
      </c>
      <c r="D323" s="68" t="s">
        <v>40</v>
      </c>
      <c r="E323" s="68">
        <v>69</v>
      </c>
      <c r="F323" s="68"/>
      <c r="G323" s="69"/>
      <c r="H323" s="69"/>
      <c r="I323" s="70">
        <v>3</v>
      </c>
      <c r="J323" s="70">
        <v>17</v>
      </c>
      <c r="K323" s="70"/>
      <c r="L323" s="70">
        <f t="shared" si="47"/>
        <v>695</v>
      </c>
      <c r="M323" s="70">
        <f t="shared" ref="M323:M386" si="48">I323*J323</f>
        <v>51</v>
      </c>
      <c r="N323" s="70" t="s">
        <v>52</v>
      </c>
      <c r="O323" s="12">
        <f t="shared" ref="O323:O386" si="49">IFERROR(IF(N323="VRAC",D323,IF(ROUNDUP(LEFT(N323,3),0)=0,"",ROUNDUP(LEFT(N323,3),0))),"")</f>
        <v>80</v>
      </c>
      <c r="P323" s="12">
        <f t="shared" ref="P323:P386" si="50">IFERROR(IF(ROUND(RIGHT(N323,3),0)="VRAC",E323,ROUND(RIGHT(N323,3),0)),"")</f>
        <v>120</v>
      </c>
    </row>
    <row r="324" spans="1:16">
      <c r="A324" s="66" t="s">
        <v>589</v>
      </c>
      <c r="B324" s="67">
        <v>1</v>
      </c>
      <c r="C324" s="68">
        <v>28.5</v>
      </c>
      <c r="D324" s="68">
        <v>36.5</v>
      </c>
      <c r="E324" s="68">
        <v>38</v>
      </c>
      <c r="F324" s="68">
        <v>4</v>
      </c>
      <c r="G324" s="69">
        <f t="shared" ref="G324:G352" si="51">(C324*D324*E324)/1000000/B324</f>
        <v>3.9529500000000002E-2</v>
      </c>
      <c r="H324" s="69">
        <f>((C324*D324*E324)/1000000*M324)/1.2</f>
        <v>1.1858850000000001</v>
      </c>
      <c r="I324" s="70">
        <v>6</v>
      </c>
      <c r="J324" s="70">
        <v>6</v>
      </c>
      <c r="K324" s="70">
        <v>12</v>
      </c>
      <c r="L324" s="70">
        <f t="shared" si="47"/>
        <v>186</v>
      </c>
      <c r="M324" s="70">
        <f t="shared" si="48"/>
        <v>36</v>
      </c>
      <c r="N324" s="70" t="s">
        <v>52</v>
      </c>
      <c r="O324" s="12">
        <f t="shared" si="49"/>
        <v>80</v>
      </c>
      <c r="P324" s="12">
        <f t="shared" si="50"/>
        <v>120</v>
      </c>
    </row>
    <row r="325" spans="1:16">
      <c r="A325" s="66" t="s">
        <v>590</v>
      </c>
      <c r="B325" s="67">
        <v>1</v>
      </c>
      <c r="C325" s="68">
        <v>31.5</v>
      </c>
      <c r="D325" s="68">
        <v>37.5</v>
      </c>
      <c r="E325" s="68">
        <v>37.5</v>
      </c>
      <c r="F325" s="68">
        <v>7</v>
      </c>
      <c r="G325" s="69">
        <f t="shared" si="51"/>
        <v>4.4296874999999999E-2</v>
      </c>
      <c r="H325" s="69">
        <f>((C325*D325*E325)/1000000*M325)/1.2</f>
        <v>1.107421875</v>
      </c>
      <c r="I325" s="70">
        <v>6</v>
      </c>
      <c r="J325" s="70">
        <v>5</v>
      </c>
      <c r="K325" s="70">
        <v>7</v>
      </c>
      <c r="L325" s="70">
        <f t="shared" si="47"/>
        <v>172.5</v>
      </c>
      <c r="M325" s="70">
        <f t="shared" si="48"/>
        <v>30</v>
      </c>
      <c r="N325" s="70" t="s">
        <v>52</v>
      </c>
      <c r="O325" s="12">
        <f t="shared" si="49"/>
        <v>80</v>
      </c>
      <c r="P325" s="12">
        <f t="shared" si="50"/>
        <v>120</v>
      </c>
    </row>
    <row r="326" spans="1:16">
      <c r="A326" s="66" t="s">
        <v>591</v>
      </c>
      <c r="B326" s="67">
        <v>1</v>
      </c>
      <c r="C326" s="68">
        <v>31</v>
      </c>
      <c r="D326" s="68">
        <v>36</v>
      </c>
      <c r="E326" s="68">
        <v>37.5</v>
      </c>
      <c r="F326" s="68"/>
      <c r="G326" s="69">
        <f t="shared" si="51"/>
        <v>4.1849999999999998E-2</v>
      </c>
      <c r="H326" s="69"/>
      <c r="I326" s="70">
        <v>6</v>
      </c>
      <c r="J326" s="70">
        <v>4</v>
      </c>
      <c r="K326" s="70">
        <v>8</v>
      </c>
      <c r="L326" s="70">
        <f t="shared" si="47"/>
        <v>139</v>
      </c>
      <c r="M326" s="70">
        <f t="shared" si="48"/>
        <v>24</v>
      </c>
      <c r="N326" s="70" t="s">
        <v>52</v>
      </c>
      <c r="O326" s="12">
        <f t="shared" si="49"/>
        <v>80</v>
      </c>
      <c r="P326" s="12">
        <f t="shared" si="50"/>
        <v>120</v>
      </c>
    </row>
    <row r="327" spans="1:16">
      <c r="A327" s="66" t="s">
        <v>592</v>
      </c>
      <c r="B327" s="67">
        <v>1</v>
      </c>
      <c r="C327" s="68">
        <v>38</v>
      </c>
      <c r="D327" s="68">
        <v>82</v>
      </c>
      <c r="E327" s="68">
        <v>21.5</v>
      </c>
      <c r="F327" s="68">
        <v>9</v>
      </c>
      <c r="G327" s="69">
        <f t="shared" si="51"/>
        <v>6.6993999999999998E-2</v>
      </c>
      <c r="H327" s="69">
        <f>((C327*D327*E327)/1000000*M327)/1.2</f>
        <v>0.89325333333333334</v>
      </c>
      <c r="I327" s="70">
        <v>4</v>
      </c>
      <c r="J327" s="70">
        <v>4</v>
      </c>
      <c r="K327" s="70">
        <v>9</v>
      </c>
      <c r="L327" s="70">
        <f t="shared" si="47"/>
        <v>167</v>
      </c>
      <c r="M327" s="70">
        <f t="shared" si="48"/>
        <v>16</v>
      </c>
      <c r="N327" s="70" t="s">
        <v>52</v>
      </c>
      <c r="O327" s="12">
        <f t="shared" si="49"/>
        <v>80</v>
      </c>
      <c r="P327" s="12">
        <f t="shared" si="50"/>
        <v>120</v>
      </c>
    </row>
    <row r="328" spans="1:16">
      <c r="A328" s="66" t="s">
        <v>593</v>
      </c>
      <c r="B328" s="67">
        <v>1</v>
      </c>
      <c r="C328" s="68">
        <v>37</v>
      </c>
      <c r="D328" s="68">
        <v>25</v>
      </c>
      <c r="E328" s="68">
        <v>81.5</v>
      </c>
      <c r="F328" s="68">
        <v>9</v>
      </c>
      <c r="G328" s="69">
        <f t="shared" si="51"/>
        <v>7.5387499999999996E-2</v>
      </c>
      <c r="H328" s="69">
        <f>((C328*D328*E328)/1000000*M328)/1.2</f>
        <v>1.0051666666666668</v>
      </c>
      <c r="I328" s="70">
        <v>4</v>
      </c>
      <c r="J328" s="70">
        <v>4</v>
      </c>
      <c r="K328" s="70">
        <v>9</v>
      </c>
      <c r="L328" s="70">
        <f t="shared" si="47"/>
        <v>163</v>
      </c>
      <c r="M328" s="70">
        <f t="shared" si="48"/>
        <v>16</v>
      </c>
      <c r="N328" s="70" t="s">
        <v>52</v>
      </c>
      <c r="O328" s="12">
        <f t="shared" si="49"/>
        <v>80</v>
      </c>
      <c r="P328" s="12">
        <f t="shared" si="50"/>
        <v>120</v>
      </c>
    </row>
    <row r="329" spans="1:16">
      <c r="A329" s="66" t="s">
        <v>594</v>
      </c>
      <c r="B329" s="67">
        <v>1</v>
      </c>
      <c r="C329" s="68">
        <v>35.5</v>
      </c>
      <c r="D329" s="68">
        <v>26</v>
      </c>
      <c r="E329" s="68">
        <v>81</v>
      </c>
      <c r="F329" s="68">
        <v>9</v>
      </c>
      <c r="G329" s="69">
        <f t="shared" si="51"/>
        <v>7.4762999999999996E-2</v>
      </c>
      <c r="H329" s="69">
        <f>((C329*D329*E329)/1000000*M329)/1.2</f>
        <v>1.2460500000000001</v>
      </c>
      <c r="I329" s="70">
        <v>4</v>
      </c>
      <c r="J329" s="70">
        <v>5</v>
      </c>
      <c r="K329" s="70">
        <v>9</v>
      </c>
      <c r="L329" s="70">
        <f t="shared" si="47"/>
        <v>192.5</v>
      </c>
      <c r="M329" s="70">
        <f t="shared" si="48"/>
        <v>20</v>
      </c>
      <c r="N329" s="70" t="s">
        <v>52</v>
      </c>
      <c r="O329" s="12">
        <f t="shared" si="49"/>
        <v>80</v>
      </c>
      <c r="P329" s="12">
        <f t="shared" si="50"/>
        <v>120</v>
      </c>
    </row>
    <row r="330" spans="1:16">
      <c r="A330" s="66" t="s">
        <v>595</v>
      </c>
      <c r="B330" s="67">
        <v>1</v>
      </c>
      <c r="C330" s="68">
        <v>17</v>
      </c>
      <c r="D330" s="68">
        <v>18.5</v>
      </c>
      <c r="E330" s="68">
        <v>24</v>
      </c>
      <c r="F330" s="68">
        <v>2</v>
      </c>
      <c r="G330" s="69">
        <f t="shared" si="51"/>
        <v>7.548E-3</v>
      </c>
      <c r="H330" s="69">
        <f>((C330*D330*E330)/1000000*M330)/0.96</f>
        <v>1.1322000000000001</v>
      </c>
      <c r="I330" s="70">
        <v>18</v>
      </c>
      <c r="J330" s="70">
        <v>8</v>
      </c>
      <c r="K330" s="70">
        <v>9</v>
      </c>
      <c r="L330" s="70">
        <f t="shared" si="47"/>
        <v>151</v>
      </c>
      <c r="M330" s="70">
        <f t="shared" si="48"/>
        <v>144</v>
      </c>
      <c r="N330" s="70" t="s">
        <v>52</v>
      </c>
      <c r="O330" s="12">
        <f t="shared" si="49"/>
        <v>80</v>
      </c>
      <c r="P330" s="12">
        <f t="shared" si="50"/>
        <v>120</v>
      </c>
    </row>
    <row r="331" spans="1:16">
      <c r="A331" s="66" t="s">
        <v>596</v>
      </c>
      <c r="B331" s="67">
        <v>1</v>
      </c>
      <c r="C331" s="68">
        <v>9.5</v>
      </c>
      <c r="D331" s="68">
        <v>12.5</v>
      </c>
      <c r="E331" s="68">
        <v>20</v>
      </c>
      <c r="F331" s="68">
        <v>0.6</v>
      </c>
      <c r="G331" s="69">
        <f t="shared" si="51"/>
        <v>2.3749999999999999E-3</v>
      </c>
      <c r="H331" s="69">
        <f>((C331*D331*E331)/1000000*M331)/0.96</f>
        <v>1.3359375</v>
      </c>
      <c r="I331" s="70">
        <v>36</v>
      </c>
      <c r="J331" s="70">
        <v>15</v>
      </c>
      <c r="K331" s="70"/>
      <c r="L331" s="70">
        <f t="shared" si="47"/>
        <v>157.5</v>
      </c>
      <c r="M331" s="70">
        <f t="shared" si="48"/>
        <v>540</v>
      </c>
      <c r="N331" s="70" t="s">
        <v>52</v>
      </c>
      <c r="O331" s="12">
        <f t="shared" si="49"/>
        <v>80</v>
      </c>
      <c r="P331" s="12">
        <f t="shared" si="50"/>
        <v>120</v>
      </c>
    </row>
    <row r="332" spans="1:16">
      <c r="A332" s="66" t="s">
        <v>597</v>
      </c>
      <c r="B332" s="67">
        <v>10</v>
      </c>
      <c r="C332" s="68">
        <v>30</v>
      </c>
      <c r="D332" s="68">
        <v>23</v>
      </c>
      <c r="E332" s="68">
        <v>56</v>
      </c>
      <c r="F332" s="68">
        <v>13</v>
      </c>
      <c r="G332" s="69">
        <f t="shared" si="51"/>
        <v>3.8640000000000002E-3</v>
      </c>
      <c r="H332" s="69">
        <f>((C332*D332*E332)/1000000*M332)/0.96</f>
        <v>1.4087500000000002</v>
      </c>
      <c r="I332" s="70">
        <v>7</v>
      </c>
      <c r="J332" s="70">
        <v>5</v>
      </c>
      <c r="K332" s="70">
        <v>8</v>
      </c>
      <c r="L332" s="70">
        <f t="shared" si="47"/>
        <v>165</v>
      </c>
      <c r="M332" s="70">
        <f t="shared" si="48"/>
        <v>35</v>
      </c>
      <c r="N332" s="70" t="s">
        <v>52</v>
      </c>
      <c r="O332" s="12">
        <f t="shared" si="49"/>
        <v>80</v>
      </c>
      <c r="P332" s="12">
        <f t="shared" si="50"/>
        <v>120</v>
      </c>
    </row>
    <row r="333" spans="1:16">
      <c r="A333" s="66" t="s">
        <v>598</v>
      </c>
      <c r="B333" s="67">
        <v>1</v>
      </c>
      <c r="C333" s="68">
        <v>49.5</v>
      </c>
      <c r="D333" s="68">
        <v>30</v>
      </c>
      <c r="E333" s="68">
        <v>77.5</v>
      </c>
      <c r="F333" s="68">
        <v>5.0999999999999996</v>
      </c>
      <c r="G333" s="69">
        <f t="shared" si="51"/>
        <v>0.1150875</v>
      </c>
      <c r="H333" s="69">
        <f>((C333*D333*E333)/1000000*M333)/0.96</f>
        <v>6.5935546875000002</v>
      </c>
      <c r="I333" s="70">
        <v>11</v>
      </c>
      <c r="J333" s="70">
        <v>5</v>
      </c>
      <c r="K333" s="70">
        <v>7</v>
      </c>
      <c r="L333" s="70">
        <f t="shared" si="47"/>
        <v>262.5</v>
      </c>
      <c r="M333" s="70">
        <f t="shared" si="48"/>
        <v>55</v>
      </c>
      <c r="N333" s="70" t="s">
        <v>17</v>
      </c>
      <c r="O333" s="12">
        <f t="shared" si="49"/>
        <v>100</v>
      </c>
      <c r="P333" s="12">
        <f t="shared" si="50"/>
        <v>120</v>
      </c>
    </row>
    <row r="334" spans="1:16">
      <c r="A334" s="66" t="s">
        <v>599</v>
      </c>
      <c r="B334" s="67">
        <v>10</v>
      </c>
      <c r="C334" s="68">
        <v>17</v>
      </c>
      <c r="D334" s="68">
        <v>30</v>
      </c>
      <c r="E334" s="68">
        <v>21</v>
      </c>
      <c r="F334" s="68">
        <v>4</v>
      </c>
      <c r="G334" s="69">
        <f t="shared" si="51"/>
        <v>1.0710000000000001E-3</v>
      </c>
      <c r="H334" s="69">
        <f>((C334*D334*E334)/1000000*M334)/1.2</f>
        <v>1.0442250000000002</v>
      </c>
      <c r="I334" s="70">
        <v>13</v>
      </c>
      <c r="J334" s="70">
        <v>9</v>
      </c>
      <c r="K334" s="70"/>
      <c r="L334" s="70">
        <f t="shared" si="47"/>
        <v>168</v>
      </c>
      <c r="M334" s="70">
        <f t="shared" si="48"/>
        <v>117</v>
      </c>
      <c r="N334" s="70" t="s">
        <v>52</v>
      </c>
      <c r="O334" s="12">
        <f t="shared" si="49"/>
        <v>80</v>
      </c>
      <c r="P334" s="12">
        <f t="shared" si="50"/>
        <v>120</v>
      </c>
    </row>
    <row r="335" spans="1:16">
      <c r="A335" s="66" t="s">
        <v>600</v>
      </c>
      <c r="B335" s="67">
        <v>1</v>
      </c>
      <c r="C335" s="68">
        <v>37.5</v>
      </c>
      <c r="D335" s="68">
        <v>59</v>
      </c>
      <c r="E335" s="68">
        <v>58</v>
      </c>
      <c r="F335" s="68">
        <v>24</v>
      </c>
      <c r="G335" s="69">
        <f t="shared" si="51"/>
        <v>0.12832499999999999</v>
      </c>
      <c r="H335" s="69">
        <f>((C335*D335*E335)/1000000*M335)/1.2</f>
        <v>0.85550000000000004</v>
      </c>
      <c r="I335" s="70">
        <v>2</v>
      </c>
      <c r="J335" s="70">
        <v>4</v>
      </c>
      <c r="K335" s="70">
        <v>6</v>
      </c>
      <c r="L335" s="70">
        <f t="shared" si="47"/>
        <v>165</v>
      </c>
      <c r="M335" s="70">
        <f t="shared" si="48"/>
        <v>8</v>
      </c>
      <c r="N335" s="70" t="s">
        <v>52</v>
      </c>
      <c r="O335" s="12">
        <f t="shared" si="49"/>
        <v>80</v>
      </c>
      <c r="P335" s="12">
        <f t="shared" si="50"/>
        <v>120</v>
      </c>
    </row>
    <row r="336" spans="1:16">
      <c r="A336" s="66" t="s">
        <v>601</v>
      </c>
      <c r="B336" s="67">
        <v>1</v>
      </c>
      <c r="C336" s="68">
        <v>37.5</v>
      </c>
      <c r="D336" s="68">
        <v>59.5</v>
      </c>
      <c r="E336" s="68">
        <v>57</v>
      </c>
      <c r="F336" s="68">
        <v>25</v>
      </c>
      <c r="G336" s="69">
        <f t="shared" si="51"/>
        <v>0.12718125</v>
      </c>
      <c r="H336" s="69">
        <f>((C336*D336*E336)/1000000*M336)/1.2</f>
        <v>1.05984375</v>
      </c>
      <c r="I336" s="70">
        <v>2</v>
      </c>
      <c r="J336" s="70">
        <v>5</v>
      </c>
      <c r="K336" s="70">
        <v>6</v>
      </c>
      <c r="L336" s="70">
        <f t="shared" si="47"/>
        <v>202.5</v>
      </c>
      <c r="M336" s="70">
        <f t="shared" si="48"/>
        <v>10</v>
      </c>
      <c r="N336" s="70" t="s">
        <v>52</v>
      </c>
      <c r="O336" s="12">
        <f t="shared" si="49"/>
        <v>80</v>
      </c>
      <c r="P336" s="12">
        <f t="shared" si="50"/>
        <v>120</v>
      </c>
    </row>
    <row r="337" spans="1:16">
      <c r="A337" s="66" t="s">
        <v>602</v>
      </c>
      <c r="B337" s="67">
        <v>1</v>
      </c>
      <c r="C337" s="68">
        <v>38</v>
      </c>
      <c r="D337" s="68">
        <v>57.5</v>
      </c>
      <c r="E337" s="68">
        <v>59</v>
      </c>
      <c r="F337" s="68">
        <v>25</v>
      </c>
      <c r="G337" s="69">
        <f t="shared" si="51"/>
        <v>0.128915</v>
      </c>
      <c r="H337" s="69">
        <f>((C337*D337*E337)/1000000*M337)/0.96</f>
        <v>1.0742916666666666</v>
      </c>
      <c r="I337" s="70">
        <v>2</v>
      </c>
      <c r="J337" s="70">
        <v>4</v>
      </c>
      <c r="K337" s="70">
        <v>6</v>
      </c>
      <c r="L337" s="70">
        <f t="shared" si="47"/>
        <v>167</v>
      </c>
      <c r="M337" s="70">
        <f t="shared" si="48"/>
        <v>8</v>
      </c>
      <c r="N337" s="70" t="s">
        <v>52</v>
      </c>
      <c r="O337" s="12">
        <f t="shared" si="49"/>
        <v>80</v>
      </c>
      <c r="P337" s="12">
        <f t="shared" si="50"/>
        <v>120</v>
      </c>
    </row>
    <row r="338" spans="1:16">
      <c r="A338" s="66" t="s">
        <v>603</v>
      </c>
      <c r="B338" s="67">
        <v>1</v>
      </c>
      <c r="C338" s="68">
        <v>37.5</v>
      </c>
      <c r="D338" s="68">
        <v>59</v>
      </c>
      <c r="E338" s="68">
        <v>58</v>
      </c>
      <c r="F338" s="68">
        <v>33</v>
      </c>
      <c r="G338" s="69">
        <f t="shared" si="51"/>
        <v>0.12832499999999999</v>
      </c>
      <c r="H338" s="69">
        <f>((C338*D338*E338)/1000000*M338)/0.96</f>
        <v>1.069375</v>
      </c>
      <c r="I338" s="70">
        <v>2</v>
      </c>
      <c r="J338" s="70">
        <v>4</v>
      </c>
      <c r="K338" s="70">
        <v>6</v>
      </c>
      <c r="L338" s="70">
        <f t="shared" si="47"/>
        <v>165</v>
      </c>
      <c r="M338" s="70">
        <f t="shared" si="48"/>
        <v>8</v>
      </c>
      <c r="N338" s="70" t="s">
        <v>52</v>
      </c>
      <c r="O338" s="12">
        <f t="shared" si="49"/>
        <v>80</v>
      </c>
      <c r="P338" s="12">
        <f t="shared" si="50"/>
        <v>120</v>
      </c>
    </row>
    <row r="339" spans="1:16">
      <c r="A339" s="66" t="s">
        <v>604</v>
      </c>
      <c r="B339" s="67">
        <v>4</v>
      </c>
      <c r="C339" s="68">
        <v>31.5</v>
      </c>
      <c r="D339" s="68">
        <v>103.5</v>
      </c>
      <c r="E339" s="68">
        <v>36</v>
      </c>
      <c r="F339" s="68">
        <v>15</v>
      </c>
      <c r="G339" s="69">
        <f t="shared" si="51"/>
        <v>2.934225E-2</v>
      </c>
      <c r="H339" s="69">
        <f>((C339*D339*E339)/1000000*M339)/0.96</f>
        <v>1.2225937500000001</v>
      </c>
      <c r="I339" s="70">
        <v>2</v>
      </c>
      <c r="J339" s="70">
        <v>5</v>
      </c>
      <c r="K339" s="70">
        <v>8</v>
      </c>
      <c r="L339" s="70">
        <f t="shared" si="47"/>
        <v>172.5</v>
      </c>
      <c r="M339" s="70">
        <f t="shared" si="48"/>
        <v>10</v>
      </c>
      <c r="N339" s="70" t="s">
        <v>17</v>
      </c>
      <c r="O339" s="12">
        <f t="shared" si="49"/>
        <v>100</v>
      </c>
      <c r="P339" s="12">
        <f t="shared" si="50"/>
        <v>120</v>
      </c>
    </row>
    <row r="340" spans="1:16">
      <c r="A340" s="66" t="s">
        <v>605</v>
      </c>
      <c r="B340" s="67">
        <v>1</v>
      </c>
      <c r="C340" s="68">
        <v>4</v>
      </c>
      <c r="D340" s="68">
        <v>19</v>
      </c>
      <c r="E340" s="68">
        <v>8.5</v>
      </c>
      <c r="F340" s="68">
        <v>0.37</v>
      </c>
      <c r="G340" s="69">
        <f t="shared" si="51"/>
        <v>6.4599999999999998E-4</v>
      </c>
      <c r="H340" s="69">
        <f t="shared" ref="H340:H346" si="52">((C340*D340*E340)/1000000*M340)/1.2</f>
        <v>0.78381333333333336</v>
      </c>
      <c r="I340" s="70">
        <v>56</v>
      </c>
      <c r="J340" s="70">
        <v>26</v>
      </c>
      <c r="K340" s="70"/>
      <c r="L340" s="70">
        <f t="shared" si="47"/>
        <v>119</v>
      </c>
      <c r="M340" s="70">
        <f t="shared" si="48"/>
        <v>1456</v>
      </c>
      <c r="N340" s="70" t="s">
        <v>52</v>
      </c>
      <c r="O340" s="12">
        <f t="shared" si="49"/>
        <v>80</v>
      </c>
      <c r="P340" s="12">
        <f t="shared" si="50"/>
        <v>120</v>
      </c>
    </row>
    <row r="341" spans="1:16">
      <c r="A341" s="66" t="s">
        <v>606</v>
      </c>
      <c r="B341" s="67">
        <v>1</v>
      </c>
      <c r="C341" s="68">
        <v>4</v>
      </c>
      <c r="D341" s="68">
        <v>19</v>
      </c>
      <c r="E341" s="68">
        <v>9</v>
      </c>
      <c r="F341" s="68">
        <v>0.36</v>
      </c>
      <c r="G341" s="69">
        <f t="shared" si="51"/>
        <v>6.8400000000000004E-4</v>
      </c>
      <c r="H341" s="69">
        <f t="shared" si="52"/>
        <v>0.82991999999999999</v>
      </c>
      <c r="I341" s="70">
        <v>52</v>
      </c>
      <c r="J341" s="70">
        <v>28</v>
      </c>
      <c r="K341" s="70"/>
      <c r="L341" s="70">
        <f t="shared" si="47"/>
        <v>127</v>
      </c>
      <c r="M341" s="70">
        <f t="shared" si="48"/>
        <v>1456</v>
      </c>
      <c r="N341" s="70" t="s">
        <v>52</v>
      </c>
      <c r="O341" s="12">
        <f t="shared" si="49"/>
        <v>80</v>
      </c>
      <c r="P341" s="12">
        <f t="shared" si="50"/>
        <v>120</v>
      </c>
    </row>
    <row r="342" spans="1:16">
      <c r="A342" s="66" t="s">
        <v>607</v>
      </c>
      <c r="B342" s="67">
        <v>5</v>
      </c>
      <c r="C342" s="68">
        <v>20</v>
      </c>
      <c r="D342" s="68">
        <v>26</v>
      </c>
      <c r="E342" s="68">
        <v>17</v>
      </c>
      <c r="F342" s="68">
        <v>1.28</v>
      </c>
      <c r="G342" s="69">
        <f t="shared" si="51"/>
        <v>1.768E-3</v>
      </c>
      <c r="H342" s="69">
        <f t="shared" si="52"/>
        <v>1.2376000000000003</v>
      </c>
      <c r="I342" s="70">
        <v>21</v>
      </c>
      <c r="J342" s="70">
        <v>8</v>
      </c>
      <c r="K342" s="70"/>
      <c r="L342" s="70">
        <f t="shared" si="47"/>
        <v>175</v>
      </c>
      <c r="M342" s="70">
        <f t="shared" si="48"/>
        <v>168</v>
      </c>
      <c r="N342" s="70" t="s">
        <v>52</v>
      </c>
      <c r="O342" s="12">
        <f t="shared" si="49"/>
        <v>80</v>
      </c>
      <c r="P342" s="12">
        <f t="shared" si="50"/>
        <v>120</v>
      </c>
    </row>
    <row r="343" spans="1:16">
      <c r="A343" s="66" t="s">
        <v>608</v>
      </c>
      <c r="B343" s="67">
        <v>10</v>
      </c>
      <c r="C343" s="68">
        <v>8.5</v>
      </c>
      <c r="D343" s="68">
        <v>26.5</v>
      </c>
      <c r="E343" s="68">
        <v>21</v>
      </c>
      <c r="F343" s="68">
        <v>0.64</v>
      </c>
      <c r="G343" s="69">
        <f t="shared" si="51"/>
        <v>4.7302500000000002E-4</v>
      </c>
      <c r="H343" s="69">
        <f t="shared" si="52"/>
        <v>1.06430625</v>
      </c>
      <c r="I343" s="70">
        <v>15</v>
      </c>
      <c r="J343" s="70">
        <v>18</v>
      </c>
      <c r="K343" s="70"/>
      <c r="L343" s="70">
        <f t="shared" si="47"/>
        <v>168</v>
      </c>
      <c r="M343" s="70">
        <f t="shared" si="48"/>
        <v>270</v>
      </c>
      <c r="N343" s="70" t="s">
        <v>52</v>
      </c>
      <c r="O343" s="12">
        <f t="shared" si="49"/>
        <v>80</v>
      </c>
      <c r="P343" s="12">
        <f t="shared" si="50"/>
        <v>120</v>
      </c>
    </row>
    <row r="344" spans="1:16">
      <c r="A344" s="66" t="s">
        <v>609</v>
      </c>
      <c r="B344" s="67">
        <v>5</v>
      </c>
      <c r="C344" s="68">
        <v>23</v>
      </c>
      <c r="D344" s="68">
        <v>33.5</v>
      </c>
      <c r="E344" s="68">
        <v>12</v>
      </c>
      <c r="F344" s="68">
        <v>1.68</v>
      </c>
      <c r="G344" s="69">
        <f t="shared" si="51"/>
        <v>1.8492000000000001E-3</v>
      </c>
      <c r="H344" s="69">
        <f t="shared" si="52"/>
        <v>0.92460000000000009</v>
      </c>
      <c r="I344" s="70">
        <v>20</v>
      </c>
      <c r="J344" s="70">
        <v>6</v>
      </c>
      <c r="K344" s="70"/>
      <c r="L344" s="70">
        <f t="shared" si="47"/>
        <v>153</v>
      </c>
      <c r="M344" s="70">
        <f t="shared" si="48"/>
        <v>120</v>
      </c>
      <c r="N344" s="70" t="s">
        <v>52</v>
      </c>
      <c r="O344" s="12">
        <f t="shared" si="49"/>
        <v>80</v>
      </c>
      <c r="P344" s="12">
        <f t="shared" si="50"/>
        <v>120</v>
      </c>
    </row>
    <row r="345" spans="1:16">
      <c r="A345" s="66" t="s">
        <v>610</v>
      </c>
      <c r="B345" s="67">
        <v>5</v>
      </c>
      <c r="C345" s="68">
        <v>11</v>
      </c>
      <c r="D345" s="68">
        <v>19</v>
      </c>
      <c r="E345" s="68">
        <v>37.5</v>
      </c>
      <c r="F345" s="68">
        <v>1.74</v>
      </c>
      <c r="G345" s="69">
        <f t="shared" si="51"/>
        <v>1.5675000000000001E-3</v>
      </c>
      <c r="H345" s="69">
        <f t="shared" si="52"/>
        <v>1.1756250000000001</v>
      </c>
      <c r="I345" s="70">
        <v>12</v>
      </c>
      <c r="J345" s="70">
        <v>15</v>
      </c>
      <c r="K345" s="70"/>
      <c r="L345" s="70">
        <f t="shared" si="47"/>
        <v>180</v>
      </c>
      <c r="M345" s="70">
        <f t="shared" si="48"/>
        <v>180</v>
      </c>
      <c r="N345" s="70" t="s">
        <v>52</v>
      </c>
      <c r="O345" s="12">
        <f t="shared" si="49"/>
        <v>80</v>
      </c>
      <c r="P345" s="12">
        <f t="shared" si="50"/>
        <v>120</v>
      </c>
    </row>
    <row r="346" spans="1:16">
      <c r="A346" s="66" t="s">
        <v>611</v>
      </c>
      <c r="B346" s="67">
        <v>22</v>
      </c>
      <c r="C346" s="68">
        <v>12</v>
      </c>
      <c r="D346" s="68">
        <v>26</v>
      </c>
      <c r="E346" s="68">
        <v>21</v>
      </c>
      <c r="F346" s="68">
        <v>1.7</v>
      </c>
      <c r="G346" s="69">
        <f t="shared" si="51"/>
        <v>2.9781818181818181E-4</v>
      </c>
      <c r="H346" s="69">
        <f t="shared" si="52"/>
        <v>0.45863999999999999</v>
      </c>
      <c r="I346" s="70">
        <v>6</v>
      </c>
      <c r="J346" s="70">
        <v>14</v>
      </c>
      <c r="K346" s="70"/>
      <c r="L346" s="70">
        <f t="shared" si="47"/>
        <v>183</v>
      </c>
      <c r="M346" s="70">
        <f t="shared" si="48"/>
        <v>84</v>
      </c>
      <c r="N346" s="70" t="s">
        <v>52</v>
      </c>
      <c r="O346" s="12">
        <f t="shared" si="49"/>
        <v>80</v>
      </c>
      <c r="P346" s="12">
        <f t="shared" si="50"/>
        <v>120</v>
      </c>
    </row>
    <row r="347" spans="1:16">
      <c r="A347" s="66" t="s">
        <v>612</v>
      </c>
      <c r="B347" s="67">
        <v>1</v>
      </c>
      <c r="C347" s="68">
        <v>5.5</v>
      </c>
      <c r="D347" s="68">
        <v>13.5</v>
      </c>
      <c r="E347" s="68">
        <v>55.5</v>
      </c>
      <c r="F347" s="68">
        <v>1</v>
      </c>
      <c r="G347" s="69">
        <f t="shared" si="51"/>
        <v>4.1208750000000004E-3</v>
      </c>
      <c r="H347" s="69">
        <f>((C347*D347*E347)/1000000*M347)/0.96</f>
        <v>1.6483500000000004</v>
      </c>
      <c r="I347" s="70">
        <v>12</v>
      </c>
      <c r="J347" s="70">
        <v>32</v>
      </c>
      <c r="K347" s="70">
        <v>20</v>
      </c>
      <c r="L347" s="70">
        <f t="shared" si="47"/>
        <v>191</v>
      </c>
      <c r="M347" s="70">
        <f t="shared" si="48"/>
        <v>384</v>
      </c>
      <c r="N347" s="70" t="s">
        <v>52</v>
      </c>
      <c r="O347" s="12">
        <f t="shared" si="49"/>
        <v>80</v>
      </c>
      <c r="P347" s="12">
        <f t="shared" si="50"/>
        <v>120</v>
      </c>
    </row>
    <row r="348" spans="1:16">
      <c r="A348" s="66" t="s">
        <v>613</v>
      </c>
      <c r="B348" s="67">
        <v>1</v>
      </c>
      <c r="C348" s="68">
        <v>5.5</v>
      </c>
      <c r="D348" s="68">
        <v>13.5</v>
      </c>
      <c r="E348" s="68">
        <v>55.5</v>
      </c>
      <c r="F348" s="68">
        <v>0.96</v>
      </c>
      <c r="G348" s="69">
        <f t="shared" si="51"/>
        <v>4.1208750000000004E-3</v>
      </c>
      <c r="H348" s="69">
        <f>((C348*D348*E348)/1000000*M348)/0.96</f>
        <v>0.77266406250000008</v>
      </c>
      <c r="I348" s="70">
        <v>12</v>
      </c>
      <c r="J348" s="70">
        <v>15</v>
      </c>
      <c r="K348" s="70">
        <v>20</v>
      </c>
      <c r="L348" s="70">
        <f t="shared" si="47"/>
        <v>97.5</v>
      </c>
      <c r="M348" s="70">
        <f t="shared" si="48"/>
        <v>180</v>
      </c>
      <c r="N348" s="70" t="s">
        <v>52</v>
      </c>
      <c r="O348" s="12">
        <f t="shared" si="49"/>
        <v>80</v>
      </c>
      <c r="P348" s="12">
        <f t="shared" si="50"/>
        <v>120</v>
      </c>
    </row>
    <row r="349" spans="1:16">
      <c r="A349" s="66" t="s">
        <v>614</v>
      </c>
      <c r="B349" s="67">
        <v>1</v>
      </c>
      <c r="C349" s="68">
        <v>30</v>
      </c>
      <c r="D349" s="68">
        <v>65</v>
      </c>
      <c r="E349" s="68">
        <v>25.5</v>
      </c>
      <c r="F349" s="68">
        <v>4</v>
      </c>
      <c r="G349" s="69">
        <f t="shared" si="51"/>
        <v>4.9724999999999998E-2</v>
      </c>
      <c r="H349" s="69">
        <f>((C349*D349*E349)/1000000*M349)/1.2</f>
        <v>0.82874999999999999</v>
      </c>
      <c r="I349" s="70">
        <v>4</v>
      </c>
      <c r="J349" s="70">
        <v>5</v>
      </c>
      <c r="K349" s="70">
        <v>6</v>
      </c>
      <c r="L349" s="70">
        <f t="shared" si="47"/>
        <v>165</v>
      </c>
      <c r="M349" s="70">
        <f t="shared" si="48"/>
        <v>20</v>
      </c>
      <c r="N349" s="70" t="s">
        <v>52</v>
      </c>
      <c r="O349" s="12">
        <f t="shared" si="49"/>
        <v>80</v>
      </c>
      <c r="P349" s="12">
        <f t="shared" si="50"/>
        <v>120</v>
      </c>
    </row>
    <row r="350" spans="1:16">
      <c r="A350" s="66" t="s">
        <v>615</v>
      </c>
      <c r="B350" s="67">
        <v>25</v>
      </c>
      <c r="C350" s="68">
        <v>39</v>
      </c>
      <c r="D350" s="68">
        <v>36</v>
      </c>
      <c r="E350" s="68">
        <v>36</v>
      </c>
      <c r="F350" s="68">
        <v>9.3000000000000007</v>
      </c>
      <c r="G350" s="69">
        <f t="shared" si="51"/>
        <v>2.0217600000000001E-3</v>
      </c>
      <c r="H350" s="69">
        <f>((C350*D350*E350)/1000000*M350)/1.2</f>
        <v>1.01088</v>
      </c>
      <c r="I350" s="70">
        <v>6</v>
      </c>
      <c r="J350" s="70">
        <v>4</v>
      </c>
      <c r="K350" s="70">
        <v>1</v>
      </c>
      <c r="L350" s="70">
        <f t="shared" si="47"/>
        <v>171</v>
      </c>
      <c r="M350" s="70">
        <f t="shared" si="48"/>
        <v>24</v>
      </c>
      <c r="N350" s="70" t="s">
        <v>202</v>
      </c>
      <c r="O350" s="12">
        <f t="shared" si="49"/>
        <v>100</v>
      </c>
      <c r="P350" s="12">
        <f t="shared" si="50"/>
        <v>112</v>
      </c>
    </row>
    <row r="351" spans="1:16">
      <c r="A351" s="66" t="s">
        <v>616</v>
      </c>
      <c r="B351" s="67">
        <v>1</v>
      </c>
      <c r="C351" s="68">
        <v>16.5</v>
      </c>
      <c r="D351" s="68">
        <v>27.5</v>
      </c>
      <c r="E351" s="68">
        <v>16.5</v>
      </c>
      <c r="F351" s="68">
        <v>1.4</v>
      </c>
      <c r="G351" s="69">
        <f t="shared" si="51"/>
        <v>7.4868749999999996E-3</v>
      </c>
      <c r="H351" s="69">
        <f>((C351*D351*E351)/1000000*M351)/0.96</f>
        <v>1.6377539062499999</v>
      </c>
      <c r="I351" s="70">
        <v>21</v>
      </c>
      <c r="J351" s="70">
        <v>10</v>
      </c>
      <c r="K351" s="70"/>
      <c r="L351" s="70">
        <f t="shared" si="47"/>
        <v>180</v>
      </c>
      <c r="M351" s="70">
        <f t="shared" si="48"/>
        <v>210</v>
      </c>
      <c r="N351" s="70" t="s">
        <v>203</v>
      </c>
      <c r="O351" s="12">
        <f t="shared" si="49"/>
        <v>83</v>
      </c>
      <c r="P351" s="12">
        <f t="shared" si="50"/>
        <v>120</v>
      </c>
    </row>
    <row r="352" spans="1:16">
      <c r="A352" s="66" t="s">
        <v>617</v>
      </c>
      <c r="B352" s="67">
        <v>5</v>
      </c>
      <c r="C352" s="68">
        <v>26.5</v>
      </c>
      <c r="D352" s="68">
        <v>12.5</v>
      </c>
      <c r="E352" s="68">
        <v>44</v>
      </c>
      <c r="F352" s="68">
        <v>4</v>
      </c>
      <c r="G352" s="69">
        <f t="shared" si="51"/>
        <v>2.9150000000000001E-3</v>
      </c>
      <c r="H352" s="69">
        <f>((C352*D352*E352)/1000000*M352)/0.96</f>
        <v>0.1821875</v>
      </c>
      <c r="I352" s="70">
        <v>4</v>
      </c>
      <c r="J352" s="70">
        <v>3</v>
      </c>
      <c r="K352" s="70"/>
      <c r="L352" s="70">
        <f t="shared" si="47"/>
        <v>94.5</v>
      </c>
      <c r="M352" s="70">
        <f t="shared" si="48"/>
        <v>12</v>
      </c>
      <c r="N352" s="70" t="s">
        <v>52</v>
      </c>
      <c r="O352" s="12">
        <f t="shared" si="49"/>
        <v>80</v>
      </c>
      <c r="P352" s="12">
        <f t="shared" si="50"/>
        <v>120</v>
      </c>
    </row>
    <row r="353" spans="1:16">
      <c r="A353" s="66" t="s">
        <v>618</v>
      </c>
      <c r="B353" s="67">
        <v>1</v>
      </c>
      <c r="C353" s="68">
        <v>41</v>
      </c>
      <c r="D353" s="68">
        <v>77.5</v>
      </c>
      <c r="E353" s="68">
        <v>14</v>
      </c>
      <c r="F353" s="68"/>
      <c r="G353" s="69"/>
      <c r="H353" s="69"/>
      <c r="I353" s="70">
        <v>8</v>
      </c>
      <c r="J353" s="70">
        <v>5</v>
      </c>
      <c r="K353" s="70">
        <v>8</v>
      </c>
      <c r="L353" s="70">
        <f t="shared" si="47"/>
        <v>220</v>
      </c>
      <c r="M353" s="70">
        <f t="shared" si="48"/>
        <v>40</v>
      </c>
      <c r="N353" s="70" t="s">
        <v>52</v>
      </c>
      <c r="O353" s="12">
        <f t="shared" si="49"/>
        <v>80</v>
      </c>
      <c r="P353" s="12">
        <f t="shared" si="50"/>
        <v>120</v>
      </c>
    </row>
    <row r="354" spans="1:16">
      <c r="A354" s="66" t="s">
        <v>619</v>
      </c>
      <c r="B354" s="67">
        <v>1</v>
      </c>
      <c r="C354" s="68">
        <v>52</v>
      </c>
      <c r="D354" s="68">
        <v>79</v>
      </c>
      <c r="E354" s="68">
        <v>12</v>
      </c>
      <c r="F354" s="68"/>
      <c r="G354" s="69"/>
      <c r="H354" s="69"/>
      <c r="I354" s="70">
        <v>10</v>
      </c>
      <c r="J354" s="70">
        <v>3</v>
      </c>
      <c r="K354" s="70">
        <v>6</v>
      </c>
      <c r="L354" s="70">
        <f t="shared" si="47"/>
        <v>171</v>
      </c>
      <c r="M354" s="70">
        <f t="shared" si="48"/>
        <v>30</v>
      </c>
      <c r="N354" s="70" t="s">
        <v>52</v>
      </c>
      <c r="O354" s="12">
        <f t="shared" si="49"/>
        <v>80</v>
      </c>
      <c r="P354" s="12">
        <f t="shared" si="50"/>
        <v>120</v>
      </c>
    </row>
    <row r="355" spans="1:16">
      <c r="A355" s="66" t="s">
        <v>620</v>
      </c>
      <c r="B355" s="67">
        <v>1</v>
      </c>
      <c r="C355" s="68">
        <v>45</v>
      </c>
      <c r="D355" s="68">
        <v>12.5</v>
      </c>
      <c r="E355" s="68">
        <v>80</v>
      </c>
      <c r="F355" s="68"/>
      <c r="G355" s="69">
        <f t="shared" ref="G355:G401" si="53">(C355*D355*E355)/1000000/B355</f>
        <v>4.4999999999999998E-2</v>
      </c>
      <c r="H355" s="69"/>
      <c r="I355" s="70">
        <v>10</v>
      </c>
      <c r="J355" s="70">
        <v>5</v>
      </c>
      <c r="K355" s="70">
        <v>8</v>
      </c>
      <c r="L355" s="70">
        <f t="shared" si="47"/>
        <v>240</v>
      </c>
      <c r="M355" s="70">
        <f t="shared" si="48"/>
        <v>50</v>
      </c>
      <c r="N355" s="70" t="s">
        <v>53</v>
      </c>
      <c r="O355" s="12">
        <f t="shared" si="49"/>
        <v>80</v>
      </c>
      <c r="P355" s="12">
        <f t="shared" si="50"/>
        <v>127</v>
      </c>
    </row>
    <row r="356" spans="1:16">
      <c r="A356" s="66" t="s">
        <v>621</v>
      </c>
      <c r="B356" s="67">
        <v>1</v>
      </c>
      <c r="C356" s="68">
        <v>50</v>
      </c>
      <c r="D356" s="68">
        <v>80.5</v>
      </c>
      <c r="E356" s="68">
        <v>14</v>
      </c>
      <c r="F356" s="68">
        <v>10</v>
      </c>
      <c r="G356" s="69">
        <f t="shared" si="53"/>
        <v>5.6349999999999997E-2</v>
      </c>
      <c r="H356" s="69">
        <v>1.151</v>
      </c>
      <c r="I356" s="70">
        <v>9</v>
      </c>
      <c r="J356" s="70">
        <v>3</v>
      </c>
      <c r="K356" s="70"/>
      <c r="L356" s="70">
        <f t="shared" si="47"/>
        <v>165</v>
      </c>
      <c r="M356" s="70">
        <f t="shared" si="48"/>
        <v>27</v>
      </c>
      <c r="N356" s="70" t="s">
        <v>53</v>
      </c>
      <c r="O356" s="12">
        <f t="shared" si="49"/>
        <v>80</v>
      </c>
      <c r="P356" s="12">
        <f t="shared" si="50"/>
        <v>127</v>
      </c>
    </row>
    <row r="357" spans="1:16">
      <c r="A357" s="66" t="s">
        <v>622</v>
      </c>
      <c r="B357" s="67">
        <v>1</v>
      </c>
      <c r="C357" s="68">
        <v>50</v>
      </c>
      <c r="D357" s="68">
        <v>80</v>
      </c>
      <c r="E357" s="68">
        <v>12.5</v>
      </c>
      <c r="F357" s="68">
        <v>7</v>
      </c>
      <c r="G357" s="69">
        <f t="shared" si="53"/>
        <v>0.05</v>
      </c>
      <c r="H357" s="69">
        <f>((C357*D357*E357)/1000000*M357)/1.2</f>
        <v>1.25</v>
      </c>
      <c r="I357" s="70">
        <v>10</v>
      </c>
      <c r="J357" s="70">
        <v>3</v>
      </c>
      <c r="K357" s="70">
        <v>8</v>
      </c>
      <c r="L357" s="70">
        <f t="shared" si="47"/>
        <v>165</v>
      </c>
      <c r="M357" s="70">
        <f t="shared" si="48"/>
        <v>30</v>
      </c>
      <c r="N357" s="70" t="s">
        <v>54</v>
      </c>
      <c r="O357" s="12">
        <f t="shared" si="49"/>
        <v>80</v>
      </c>
      <c r="P357" s="12">
        <f t="shared" si="50"/>
        <v>130</v>
      </c>
    </row>
    <row r="358" spans="1:16">
      <c r="A358" s="66" t="s">
        <v>623</v>
      </c>
      <c r="B358" s="67">
        <v>1</v>
      </c>
      <c r="C358" s="68">
        <v>50.5</v>
      </c>
      <c r="D358" s="68">
        <v>80</v>
      </c>
      <c r="E358" s="68">
        <v>12.5</v>
      </c>
      <c r="F358" s="68">
        <v>7</v>
      </c>
      <c r="G358" s="69">
        <f t="shared" si="53"/>
        <v>5.0500000000000003E-2</v>
      </c>
      <c r="H358" s="69">
        <f>((C358*D358*E358)/1000000*M358)/1.2</f>
        <v>1.2625000000000002</v>
      </c>
      <c r="I358" s="70">
        <v>10</v>
      </c>
      <c r="J358" s="70">
        <v>3</v>
      </c>
      <c r="K358" s="70">
        <v>8</v>
      </c>
      <c r="L358" s="70">
        <f t="shared" si="47"/>
        <v>166.5</v>
      </c>
      <c r="M358" s="70">
        <f t="shared" si="48"/>
        <v>30</v>
      </c>
      <c r="N358" s="70" t="s">
        <v>54</v>
      </c>
      <c r="O358" s="12">
        <f t="shared" si="49"/>
        <v>80</v>
      </c>
      <c r="P358" s="12">
        <f t="shared" si="50"/>
        <v>130</v>
      </c>
    </row>
    <row r="359" spans="1:16">
      <c r="A359" s="66" t="s">
        <v>624</v>
      </c>
      <c r="B359" s="67">
        <v>1</v>
      </c>
      <c r="C359" s="68">
        <v>50.5</v>
      </c>
      <c r="D359" s="68">
        <v>80</v>
      </c>
      <c r="E359" s="68">
        <v>13</v>
      </c>
      <c r="F359" s="68">
        <v>7</v>
      </c>
      <c r="G359" s="69">
        <f t="shared" si="53"/>
        <v>5.2519999999999997E-2</v>
      </c>
      <c r="H359" s="69">
        <f>((C359*D359*E359)/1000000*M359)/1.2</f>
        <v>1.1817</v>
      </c>
      <c r="I359" s="70">
        <v>9</v>
      </c>
      <c r="J359" s="70">
        <v>3</v>
      </c>
      <c r="K359" s="70">
        <v>8</v>
      </c>
      <c r="L359" s="70">
        <f t="shared" si="47"/>
        <v>166.5</v>
      </c>
      <c r="M359" s="70">
        <f t="shared" si="48"/>
        <v>27</v>
      </c>
      <c r="N359" s="70" t="s">
        <v>54</v>
      </c>
      <c r="O359" s="12">
        <f t="shared" si="49"/>
        <v>80</v>
      </c>
      <c r="P359" s="12">
        <f t="shared" si="50"/>
        <v>130</v>
      </c>
    </row>
    <row r="360" spans="1:16">
      <c r="A360" s="66" t="s">
        <v>625</v>
      </c>
      <c r="B360" s="67">
        <v>1</v>
      </c>
      <c r="C360" s="68">
        <v>51</v>
      </c>
      <c r="D360" s="68">
        <v>92</v>
      </c>
      <c r="E360" s="68">
        <v>12.5</v>
      </c>
      <c r="F360" s="68">
        <v>5</v>
      </c>
      <c r="G360" s="69">
        <f t="shared" si="53"/>
        <v>5.8650000000000001E-2</v>
      </c>
      <c r="H360" s="69">
        <f>((C360*D360*E360)/1000000*M360)/1.2</f>
        <v>1.9550000000000001</v>
      </c>
      <c r="I360" s="70">
        <v>10</v>
      </c>
      <c r="J360" s="70">
        <v>4</v>
      </c>
      <c r="K360" s="70">
        <v>8</v>
      </c>
      <c r="L360" s="70">
        <f t="shared" si="47"/>
        <v>219</v>
      </c>
      <c r="M360" s="70">
        <f t="shared" si="48"/>
        <v>40</v>
      </c>
      <c r="N360" s="70" t="s">
        <v>54</v>
      </c>
      <c r="O360" s="12">
        <f t="shared" si="49"/>
        <v>80</v>
      </c>
      <c r="P360" s="12">
        <f t="shared" si="50"/>
        <v>130</v>
      </c>
    </row>
    <row r="361" spans="1:16">
      <c r="A361" s="66" t="s">
        <v>626</v>
      </c>
      <c r="B361" s="67" t="s">
        <v>57</v>
      </c>
      <c r="C361" s="68" t="s">
        <v>85</v>
      </c>
      <c r="D361" s="68" t="s">
        <v>86</v>
      </c>
      <c r="E361" s="68" t="s">
        <v>87</v>
      </c>
      <c r="F361" s="68"/>
      <c r="G361" s="69">
        <f t="shared" si="53"/>
        <v>0.13292799999999999</v>
      </c>
      <c r="H361" s="69"/>
      <c r="I361" s="70">
        <v>2</v>
      </c>
      <c r="J361" s="70">
        <v>5</v>
      </c>
      <c r="K361" s="70">
        <v>10</v>
      </c>
      <c r="L361" s="70">
        <f t="shared" si="47"/>
        <v>170</v>
      </c>
      <c r="M361" s="70">
        <f t="shared" si="48"/>
        <v>10</v>
      </c>
      <c r="N361" s="70" t="s">
        <v>54</v>
      </c>
      <c r="O361" s="12">
        <f t="shared" si="49"/>
        <v>80</v>
      </c>
      <c r="P361" s="12">
        <f t="shared" si="50"/>
        <v>130</v>
      </c>
    </row>
    <row r="362" spans="1:16">
      <c r="A362" s="66" t="s">
        <v>627</v>
      </c>
      <c r="B362" s="67">
        <v>1</v>
      </c>
      <c r="C362" s="68">
        <v>87</v>
      </c>
      <c r="D362" s="68">
        <v>145</v>
      </c>
      <c r="E362" s="68">
        <v>18</v>
      </c>
      <c r="F362" s="68">
        <v>34.200000000000003</v>
      </c>
      <c r="G362" s="69">
        <f t="shared" si="53"/>
        <v>0.22706999999999999</v>
      </c>
      <c r="H362" s="69">
        <f>((C362*D362*E362)/1000000*M362)/1.2</f>
        <v>1.8922499999999998</v>
      </c>
      <c r="I362" s="70">
        <v>5</v>
      </c>
      <c r="J362" s="70">
        <v>2</v>
      </c>
      <c r="K362" s="70">
        <v>6</v>
      </c>
      <c r="L362" s="70">
        <f t="shared" si="47"/>
        <v>189</v>
      </c>
      <c r="M362" s="70">
        <f t="shared" si="48"/>
        <v>10</v>
      </c>
      <c r="N362" s="70" t="s">
        <v>152</v>
      </c>
      <c r="O362" s="12">
        <f t="shared" si="49"/>
        <v>90</v>
      </c>
      <c r="P362" s="12">
        <f t="shared" si="50"/>
        <v>146</v>
      </c>
    </row>
    <row r="363" spans="1:16">
      <c r="A363" s="66" t="s">
        <v>628</v>
      </c>
      <c r="B363" s="67">
        <v>1</v>
      </c>
      <c r="C363" s="68">
        <v>11.5</v>
      </c>
      <c r="D363" s="68">
        <v>38.5</v>
      </c>
      <c r="E363" s="68">
        <v>37.5</v>
      </c>
      <c r="F363" s="68">
        <v>3</v>
      </c>
      <c r="G363" s="69">
        <f t="shared" si="53"/>
        <v>1.6603125E-2</v>
      </c>
      <c r="H363" s="69">
        <f>((C363*D363*E363)/1000000*M363)/1.33</f>
        <v>1.2483552631578947</v>
      </c>
      <c r="I363" s="70">
        <v>5</v>
      </c>
      <c r="J363" s="70">
        <v>20</v>
      </c>
      <c r="K363" s="70">
        <v>20</v>
      </c>
      <c r="L363" s="70">
        <f t="shared" si="47"/>
        <v>245</v>
      </c>
      <c r="M363" s="70">
        <f t="shared" si="48"/>
        <v>100</v>
      </c>
      <c r="N363" s="70" t="s">
        <v>17</v>
      </c>
      <c r="O363" s="12">
        <f t="shared" si="49"/>
        <v>100</v>
      </c>
      <c r="P363" s="12">
        <f t="shared" si="50"/>
        <v>120</v>
      </c>
    </row>
    <row r="364" spans="1:16">
      <c r="A364" s="66" t="s">
        <v>629</v>
      </c>
      <c r="B364" s="67">
        <v>1</v>
      </c>
      <c r="C364" s="68">
        <v>184</v>
      </c>
      <c r="D364" s="68">
        <v>94</v>
      </c>
      <c r="E364" s="68">
        <v>78</v>
      </c>
      <c r="F364" s="68">
        <v>120</v>
      </c>
      <c r="G364" s="69">
        <f t="shared" si="53"/>
        <v>1.3490880000000001</v>
      </c>
      <c r="H364" s="69">
        <f t="shared" ref="H364:H393" si="54">((C364*D364*E364)/1000000*M364)/1.2</f>
        <v>0</v>
      </c>
      <c r="I364" s="70"/>
      <c r="J364" s="70"/>
      <c r="K364" s="70">
        <v>3</v>
      </c>
      <c r="L364" s="70">
        <f t="shared" si="47"/>
        <v>15</v>
      </c>
      <c r="M364" s="70">
        <f t="shared" si="48"/>
        <v>0</v>
      </c>
      <c r="N364" s="70" t="s">
        <v>41</v>
      </c>
      <c r="O364" s="12">
        <f t="shared" ref="O364:O427" si="55">IFERROR(IF(N364="VRAC",D364,IF(ROUNDUP(LEFT(N364,3),0)=0,"",ROUNDUP(LEFT(N364,3),0))),"")</f>
        <v>94</v>
      </c>
      <c r="P364" s="12" t="str">
        <f t="shared" ref="P364:P427" si="56">IFERROR(IF(ROUND(RIGHT(N364,3),0)="VRAC",E364,ROUND(RIGHT(N364,3),0)),"")</f>
        <v/>
      </c>
    </row>
    <row r="365" spans="1:16">
      <c r="A365" s="66" t="s">
        <v>630</v>
      </c>
      <c r="B365" s="67">
        <v>1</v>
      </c>
      <c r="C365" s="68">
        <v>183</v>
      </c>
      <c r="D365" s="68">
        <v>95</v>
      </c>
      <c r="E365" s="68">
        <v>77</v>
      </c>
      <c r="F365" s="68">
        <v>121</v>
      </c>
      <c r="G365" s="69">
        <f t="shared" si="53"/>
        <v>1.3386450000000001</v>
      </c>
      <c r="H365" s="69">
        <f t="shared" si="54"/>
        <v>0</v>
      </c>
      <c r="I365" s="70"/>
      <c r="J365" s="70"/>
      <c r="K365" s="70">
        <v>3</v>
      </c>
      <c r="L365" s="70">
        <f t="shared" si="47"/>
        <v>15</v>
      </c>
      <c r="M365" s="70">
        <f t="shared" si="48"/>
        <v>0</v>
      </c>
      <c r="N365" s="70" t="s">
        <v>41</v>
      </c>
      <c r="O365" s="12">
        <f t="shared" si="55"/>
        <v>95</v>
      </c>
      <c r="P365" s="12" t="str">
        <f t="shared" si="56"/>
        <v/>
      </c>
    </row>
    <row r="366" spans="1:16">
      <c r="A366" s="66" t="s">
        <v>631</v>
      </c>
      <c r="B366" s="67">
        <v>1</v>
      </c>
      <c r="C366" s="68">
        <v>186</v>
      </c>
      <c r="D366" s="68">
        <v>84.5</v>
      </c>
      <c r="E366" s="68">
        <v>77.5</v>
      </c>
      <c r="F366" s="68">
        <v>120</v>
      </c>
      <c r="G366" s="69">
        <f t="shared" si="53"/>
        <v>1.2180675000000001</v>
      </c>
      <c r="H366" s="69">
        <f t="shared" si="54"/>
        <v>0</v>
      </c>
      <c r="I366" s="70"/>
      <c r="J366" s="70"/>
      <c r="K366" s="70">
        <v>3</v>
      </c>
      <c r="L366" s="70">
        <f t="shared" si="47"/>
        <v>15</v>
      </c>
      <c r="M366" s="70">
        <f t="shared" si="48"/>
        <v>0</v>
      </c>
      <c r="N366" s="70" t="s">
        <v>41</v>
      </c>
      <c r="O366" s="12">
        <f t="shared" si="55"/>
        <v>84.5</v>
      </c>
      <c r="P366" s="12" t="str">
        <f t="shared" si="56"/>
        <v/>
      </c>
    </row>
    <row r="367" spans="1:16">
      <c r="A367" s="66" t="s">
        <v>632</v>
      </c>
      <c r="B367" s="67">
        <v>1</v>
      </c>
      <c r="C367" s="68">
        <v>95</v>
      </c>
      <c r="D367" s="68">
        <v>77</v>
      </c>
      <c r="E367" s="68">
        <v>184</v>
      </c>
      <c r="F367" s="68">
        <v>123</v>
      </c>
      <c r="G367" s="69">
        <f t="shared" si="53"/>
        <v>1.34596</v>
      </c>
      <c r="H367" s="69">
        <f t="shared" si="54"/>
        <v>0</v>
      </c>
      <c r="I367" s="70"/>
      <c r="J367" s="70"/>
      <c r="K367" s="70">
        <v>3</v>
      </c>
      <c r="L367" s="70">
        <f t="shared" si="47"/>
        <v>15</v>
      </c>
      <c r="M367" s="70">
        <f t="shared" si="48"/>
        <v>0</v>
      </c>
      <c r="N367" s="70" t="s">
        <v>41</v>
      </c>
      <c r="O367" s="12">
        <f t="shared" si="55"/>
        <v>77</v>
      </c>
      <c r="P367" s="12" t="str">
        <f t="shared" si="56"/>
        <v/>
      </c>
    </row>
    <row r="368" spans="1:16">
      <c r="A368" s="66" t="s">
        <v>633</v>
      </c>
      <c r="B368" s="67">
        <v>1</v>
      </c>
      <c r="C368" s="68">
        <v>185</v>
      </c>
      <c r="D368" s="68">
        <v>95</v>
      </c>
      <c r="E368" s="68">
        <v>78</v>
      </c>
      <c r="F368" s="68">
        <v>121</v>
      </c>
      <c r="G368" s="69">
        <f t="shared" si="53"/>
        <v>1.3708499999999999</v>
      </c>
      <c r="H368" s="69">
        <f t="shared" si="54"/>
        <v>0</v>
      </c>
      <c r="I368" s="70"/>
      <c r="J368" s="70"/>
      <c r="K368" s="70">
        <v>3</v>
      </c>
      <c r="L368" s="70">
        <f t="shared" si="47"/>
        <v>15</v>
      </c>
      <c r="M368" s="70">
        <f t="shared" si="48"/>
        <v>0</v>
      </c>
      <c r="N368" s="70" t="s">
        <v>41</v>
      </c>
      <c r="O368" s="12">
        <f t="shared" si="55"/>
        <v>95</v>
      </c>
      <c r="P368" s="12" t="str">
        <f t="shared" si="56"/>
        <v/>
      </c>
    </row>
    <row r="369" spans="1:16">
      <c r="A369" s="66" t="s">
        <v>634</v>
      </c>
      <c r="B369" s="67">
        <v>1</v>
      </c>
      <c r="C369" s="68">
        <v>184</v>
      </c>
      <c r="D369" s="68">
        <v>95</v>
      </c>
      <c r="E369" s="68">
        <v>77</v>
      </c>
      <c r="F369" s="68">
        <v>120</v>
      </c>
      <c r="G369" s="69">
        <f t="shared" si="53"/>
        <v>1.34596</v>
      </c>
      <c r="H369" s="69">
        <f t="shared" si="54"/>
        <v>0</v>
      </c>
      <c r="I369" s="70"/>
      <c r="J369" s="70"/>
      <c r="K369" s="70">
        <v>3</v>
      </c>
      <c r="L369" s="70">
        <f t="shared" si="47"/>
        <v>15</v>
      </c>
      <c r="M369" s="70">
        <f t="shared" si="48"/>
        <v>0</v>
      </c>
      <c r="N369" s="70" t="s">
        <v>41</v>
      </c>
      <c r="O369" s="12">
        <f t="shared" si="55"/>
        <v>95</v>
      </c>
      <c r="P369" s="12" t="str">
        <f t="shared" si="56"/>
        <v/>
      </c>
    </row>
    <row r="370" spans="1:16">
      <c r="A370" s="66" t="s">
        <v>635</v>
      </c>
      <c r="B370" s="67">
        <v>1</v>
      </c>
      <c r="C370" s="68">
        <v>184</v>
      </c>
      <c r="D370" s="68">
        <v>94.5</v>
      </c>
      <c r="E370" s="68">
        <v>78</v>
      </c>
      <c r="F370" s="68">
        <v>125</v>
      </c>
      <c r="G370" s="69">
        <f t="shared" si="53"/>
        <v>1.3562639999999999</v>
      </c>
      <c r="H370" s="69">
        <f t="shared" si="54"/>
        <v>0</v>
      </c>
      <c r="I370" s="70"/>
      <c r="J370" s="70"/>
      <c r="K370" s="70">
        <v>3</v>
      </c>
      <c r="L370" s="70">
        <f t="shared" si="47"/>
        <v>15</v>
      </c>
      <c r="M370" s="70">
        <f t="shared" si="48"/>
        <v>0</v>
      </c>
      <c r="N370" s="70" t="s">
        <v>41</v>
      </c>
      <c r="O370" s="12">
        <f t="shared" si="55"/>
        <v>94.5</v>
      </c>
      <c r="P370" s="12" t="str">
        <f t="shared" si="56"/>
        <v/>
      </c>
    </row>
    <row r="371" spans="1:16">
      <c r="A371" s="66" t="s">
        <v>636</v>
      </c>
      <c r="B371" s="67">
        <v>1</v>
      </c>
      <c r="C371" s="68">
        <v>187</v>
      </c>
      <c r="D371" s="68">
        <v>95</v>
      </c>
      <c r="E371" s="68">
        <v>78</v>
      </c>
      <c r="F371" s="68">
        <v>124</v>
      </c>
      <c r="G371" s="69">
        <f t="shared" si="53"/>
        <v>1.38567</v>
      </c>
      <c r="H371" s="69">
        <f t="shared" si="54"/>
        <v>0</v>
      </c>
      <c r="I371" s="70"/>
      <c r="J371" s="70"/>
      <c r="K371" s="70">
        <v>3</v>
      </c>
      <c r="L371" s="70">
        <f t="shared" si="47"/>
        <v>15</v>
      </c>
      <c r="M371" s="70">
        <f t="shared" si="48"/>
        <v>0</v>
      </c>
      <c r="N371" s="70" t="s">
        <v>41</v>
      </c>
      <c r="O371" s="12">
        <f t="shared" si="55"/>
        <v>95</v>
      </c>
      <c r="P371" s="12" t="str">
        <f t="shared" si="56"/>
        <v/>
      </c>
    </row>
    <row r="372" spans="1:16">
      <c r="A372" s="66" t="s">
        <v>637</v>
      </c>
      <c r="B372" s="67">
        <v>1</v>
      </c>
      <c r="C372" s="68">
        <v>184</v>
      </c>
      <c r="D372" s="68">
        <v>95</v>
      </c>
      <c r="E372" s="68">
        <v>78</v>
      </c>
      <c r="F372" s="68">
        <v>96</v>
      </c>
      <c r="G372" s="69">
        <f t="shared" si="53"/>
        <v>1.36344</v>
      </c>
      <c r="H372" s="69">
        <f t="shared" si="54"/>
        <v>0</v>
      </c>
      <c r="I372" s="70"/>
      <c r="J372" s="70"/>
      <c r="K372" s="70">
        <v>3</v>
      </c>
      <c r="L372" s="70">
        <f t="shared" si="47"/>
        <v>15</v>
      </c>
      <c r="M372" s="70">
        <f t="shared" si="48"/>
        <v>0</v>
      </c>
      <c r="N372" s="70" t="s">
        <v>41</v>
      </c>
      <c r="O372" s="12">
        <f t="shared" si="55"/>
        <v>95</v>
      </c>
      <c r="P372" s="12" t="str">
        <f t="shared" si="56"/>
        <v/>
      </c>
    </row>
    <row r="373" spans="1:16">
      <c r="A373" s="66" t="s">
        <v>638</v>
      </c>
      <c r="B373" s="67">
        <v>1</v>
      </c>
      <c r="C373" s="68">
        <v>210</v>
      </c>
      <c r="D373" s="68">
        <v>65</v>
      </c>
      <c r="E373" s="68">
        <v>74</v>
      </c>
      <c r="F373" s="68">
        <v>96</v>
      </c>
      <c r="G373" s="69">
        <f t="shared" si="53"/>
        <v>1.0101</v>
      </c>
      <c r="H373" s="69">
        <f t="shared" si="54"/>
        <v>0</v>
      </c>
      <c r="I373" s="70"/>
      <c r="J373" s="70"/>
      <c r="K373" s="70"/>
      <c r="L373" s="70">
        <f t="shared" si="47"/>
        <v>15</v>
      </c>
      <c r="M373" s="70">
        <f t="shared" si="48"/>
        <v>0</v>
      </c>
      <c r="N373" s="70" t="s">
        <v>41</v>
      </c>
      <c r="O373" s="12">
        <f t="shared" si="55"/>
        <v>65</v>
      </c>
      <c r="P373" s="12" t="str">
        <f t="shared" si="56"/>
        <v/>
      </c>
    </row>
    <row r="374" spans="1:16">
      <c r="A374" s="66" t="s">
        <v>639</v>
      </c>
      <c r="B374" s="67">
        <v>1</v>
      </c>
      <c r="C374" s="68">
        <v>184</v>
      </c>
      <c r="D374" s="68">
        <v>94</v>
      </c>
      <c r="E374" s="68">
        <v>77.5</v>
      </c>
      <c r="F374" s="68">
        <v>130</v>
      </c>
      <c r="G374" s="69">
        <f t="shared" si="53"/>
        <v>1.3404400000000001</v>
      </c>
      <c r="H374" s="69">
        <f t="shared" si="54"/>
        <v>0</v>
      </c>
      <c r="I374" s="70"/>
      <c r="J374" s="70"/>
      <c r="K374" s="70">
        <v>3</v>
      </c>
      <c r="L374" s="70">
        <f t="shared" si="47"/>
        <v>15</v>
      </c>
      <c r="M374" s="70">
        <f t="shared" si="48"/>
        <v>0</v>
      </c>
      <c r="N374" s="70" t="s">
        <v>41</v>
      </c>
      <c r="O374" s="12">
        <f t="shared" si="55"/>
        <v>94</v>
      </c>
      <c r="P374" s="12" t="str">
        <f t="shared" si="56"/>
        <v/>
      </c>
    </row>
    <row r="375" spans="1:16">
      <c r="A375" s="66" t="s">
        <v>640</v>
      </c>
      <c r="B375" s="67">
        <v>1</v>
      </c>
      <c r="C375" s="68">
        <v>185</v>
      </c>
      <c r="D375" s="68">
        <v>94</v>
      </c>
      <c r="E375" s="68">
        <v>77.5</v>
      </c>
      <c r="F375" s="68">
        <v>136</v>
      </c>
      <c r="G375" s="69">
        <f t="shared" si="53"/>
        <v>1.3477250000000001</v>
      </c>
      <c r="H375" s="69">
        <f t="shared" si="54"/>
        <v>0</v>
      </c>
      <c r="I375" s="70"/>
      <c r="J375" s="70"/>
      <c r="K375" s="70">
        <v>3</v>
      </c>
      <c r="L375" s="70">
        <f t="shared" si="47"/>
        <v>15</v>
      </c>
      <c r="M375" s="70">
        <f t="shared" si="48"/>
        <v>0</v>
      </c>
      <c r="N375" s="70" t="s">
        <v>41</v>
      </c>
      <c r="O375" s="12">
        <f t="shared" si="55"/>
        <v>94</v>
      </c>
      <c r="P375" s="12" t="str">
        <f t="shared" si="56"/>
        <v/>
      </c>
    </row>
    <row r="376" spans="1:16">
      <c r="A376" s="66" t="s">
        <v>641</v>
      </c>
      <c r="B376" s="67">
        <v>1</v>
      </c>
      <c r="C376" s="68">
        <v>187</v>
      </c>
      <c r="D376" s="68">
        <v>96.5</v>
      </c>
      <c r="E376" s="68">
        <v>76.5</v>
      </c>
      <c r="F376" s="68">
        <v>119</v>
      </c>
      <c r="G376" s="69">
        <f t="shared" si="53"/>
        <v>1.38048075</v>
      </c>
      <c r="H376" s="69">
        <f t="shared" si="54"/>
        <v>0</v>
      </c>
      <c r="I376" s="70"/>
      <c r="J376" s="70"/>
      <c r="K376" s="70">
        <v>3</v>
      </c>
      <c r="L376" s="70">
        <f t="shared" si="47"/>
        <v>15</v>
      </c>
      <c r="M376" s="70">
        <f t="shared" si="48"/>
        <v>0</v>
      </c>
      <c r="N376" s="70" t="s">
        <v>41</v>
      </c>
      <c r="O376" s="12">
        <f t="shared" si="55"/>
        <v>96.5</v>
      </c>
      <c r="P376" s="12" t="str">
        <f t="shared" si="56"/>
        <v/>
      </c>
    </row>
    <row r="377" spans="1:16">
      <c r="A377" s="66" t="s">
        <v>642</v>
      </c>
      <c r="B377" s="67">
        <v>1</v>
      </c>
      <c r="C377" s="68">
        <v>188</v>
      </c>
      <c r="D377" s="68">
        <v>97</v>
      </c>
      <c r="E377" s="68">
        <v>76</v>
      </c>
      <c r="F377" s="68">
        <v>130</v>
      </c>
      <c r="G377" s="69">
        <f t="shared" si="53"/>
        <v>1.3859360000000001</v>
      </c>
      <c r="H377" s="69">
        <f t="shared" si="54"/>
        <v>0</v>
      </c>
      <c r="I377" s="70"/>
      <c r="J377" s="70"/>
      <c r="K377" s="70">
        <v>3</v>
      </c>
      <c r="L377" s="70">
        <f t="shared" si="47"/>
        <v>15</v>
      </c>
      <c r="M377" s="70">
        <f t="shared" si="48"/>
        <v>0</v>
      </c>
      <c r="N377" s="70" t="s">
        <v>41</v>
      </c>
      <c r="O377" s="12">
        <f t="shared" si="55"/>
        <v>97</v>
      </c>
      <c r="P377" s="12" t="str">
        <f t="shared" si="56"/>
        <v/>
      </c>
    </row>
    <row r="378" spans="1:16">
      <c r="A378" s="66" t="s">
        <v>643</v>
      </c>
      <c r="B378" s="67">
        <v>1</v>
      </c>
      <c r="C378" s="68">
        <v>187</v>
      </c>
      <c r="D378" s="68">
        <v>96.5</v>
      </c>
      <c r="E378" s="68">
        <v>76</v>
      </c>
      <c r="F378" s="68">
        <v>138</v>
      </c>
      <c r="G378" s="69">
        <f t="shared" si="53"/>
        <v>1.3714580000000001</v>
      </c>
      <c r="H378" s="69">
        <f t="shared" si="54"/>
        <v>0</v>
      </c>
      <c r="I378" s="70"/>
      <c r="J378" s="70"/>
      <c r="K378" s="70"/>
      <c r="L378" s="70">
        <f t="shared" si="47"/>
        <v>15</v>
      </c>
      <c r="M378" s="70">
        <f t="shared" si="48"/>
        <v>0</v>
      </c>
      <c r="N378" s="70" t="s">
        <v>41</v>
      </c>
      <c r="O378" s="12">
        <f t="shared" si="55"/>
        <v>96.5</v>
      </c>
      <c r="P378" s="12" t="str">
        <f t="shared" si="56"/>
        <v/>
      </c>
    </row>
    <row r="379" spans="1:16">
      <c r="A379" s="66" t="s">
        <v>644</v>
      </c>
      <c r="B379" s="67">
        <v>1</v>
      </c>
      <c r="C379" s="68">
        <v>187</v>
      </c>
      <c r="D379" s="68">
        <v>97</v>
      </c>
      <c r="E379" s="68">
        <v>77</v>
      </c>
      <c r="F379" s="68">
        <v>125</v>
      </c>
      <c r="G379" s="69">
        <f t="shared" si="53"/>
        <v>1.396703</v>
      </c>
      <c r="H379" s="69">
        <f t="shared" si="54"/>
        <v>0</v>
      </c>
      <c r="I379" s="70"/>
      <c r="J379" s="70"/>
      <c r="K379" s="70">
        <v>3</v>
      </c>
      <c r="L379" s="70">
        <f t="shared" si="47"/>
        <v>15</v>
      </c>
      <c r="M379" s="70">
        <f t="shared" si="48"/>
        <v>0</v>
      </c>
      <c r="N379" s="70" t="s">
        <v>41</v>
      </c>
      <c r="O379" s="12">
        <f t="shared" si="55"/>
        <v>97</v>
      </c>
      <c r="P379" s="12" t="str">
        <f t="shared" si="56"/>
        <v/>
      </c>
    </row>
    <row r="380" spans="1:16">
      <c r="A380" s="66" t="s">
        <v>645</v>
      </c>
      <c r="B380" s="67">
        <v>1</v>
      </c>
      <c r="C380" s="68">
        <v>187</v>
      </c>
      <c r="D380" s="68">
        <v>97</v>
      </c>
      <c r="E380" s="68">
        <v>76.5</v>
      </c>
      <c r="F380" s="68">
        <v>136</v>
      </c>
      <c r="G380" s="69">
        <f t="shared" si="53"/>
        <v>1.3876335</v>
      </c>
      <c r="H380" s="69">
        <f t="shared" si="54"/>
        <v>0</v>
      </c>
      <c r="I380" s="70"/>
      <c r="J380" s="70"/>
      <c r="K380" s="70">
        <v>3</v>
      </c>
      <c r="L380" s="70">
        <f t="shared" si="47"/>
        <v>15</v>
      </c>
      <c r="M380" s="70">
        <f t="shared" si="48"/>
        <v>0</v>
      </c>
      <c r="N380" s="70" t="s">
        <v>41</v>
      </c>
      <c r="O380" s="12">
        <f t="shared" si="55"/>
        <v>97</v>
      </c>
      <c r="P380" s="12" t="str">
        <f t="shared" si="56"/>
        <v/>
      </c>
    </row>
    <row r="381" spans="1:16">
      <c r="A381" s="66" t="s">
        <v>646</v>
      </c>
      <c r="B381" s="67">
        <v>1</v>
      </c>
      <c r="C381" s="68">
        <v>187</v>
      </c>
      <c r="D381" s="68">
        <v>96.5</v>
      </c>
      <c r="E381" s="68">
        <v>77</v>
      </c>
      <c r="F381" s="68">
        <v>138</v>
      </c>
      <c r="G381" s="69">
        <f t="shared" si="53"/>
        <v>1.3895035</v>
      </c>
      <c r="H381" s="69">
        <f t="shared" si="54"/>
        <v>0</v>
      </c>
      <c r="I381" s="70"/>
      <c r="J381" s="70"/>
      <c r="K381" s="70">
        <v>3</v>
      </c>
      <c r="L381" s="70">
        <f t="shared" si="47"/>
        <v>15</v>
      </c>
      <c r="M381" s="70">
        <f t="shared" si="48"/>
        <v>0</v>
      </c>
      <c r="N381" s="70" t="s">
        <v>41</v>
      </c>
      <c r="O381" s="12">
        <f t="shared" si="55"/>
        <v>96.5</v>
      </c>
      <c r="P381" s="12" t="str">
        <f t="shared" si="56"/>
        <v/>
      </c>
    </row>
    <row r="382" spans="1:16">
      <c r="A382" s="66" t="s">
        <v>647</v>
      </c>
      <c r="B382" s="67">
        <v>1</v>
      </c>
      <c r="C382" s="68">
        <v>189</v>
      </c>
      <c r="D382" s="68">
        <v>97</v>
      </c>
      <c r="E382" s="68">
        <v>78</v>
      </c>
      <c r="F382" s="68">
        <v>155</v>
      </c>
      <c r="G382" s="69">
        <f t="shared" si="53"/>
        <v>1.4299740000000001</v>
      </c>
      <c r="H382" s="69">
        <f t="shared" si="54"/>
        <v>0</v>
      </c>
      <c r="I382" s="70"/>
      <c r="J382" s="70"/>
      <c r="K382" s="70">
        <v>3</v>
      </c>
      <c r="L382" s="70">
        <f t="shared" si="47"/>
        <v>15</v>
      </c>
      <c r="M382" s="70">
        <f t="shared" si="48"/>
        <v>0</v>
      </c>
      <c r="N382" s="70" t="s">
        <v>41</v>
      </c>
      <c r="O382" s="12">
        <f t="shared" si="55"/>
        <v>97</v>
      </c>
      <c r="P382" s="12" t="str">
        <f t="shared" si="56"/>
        <v/>
      </c>
    </row>
    <row r="383" spans="1:16">
      <c r="A383" s="66" t="s">
        <v>648</v>
      </c>
      <c r="B383" s="67">
        <v>1</v>
      </c>
      <c r="C383" s="68">
        <v>188</v>
      </c>
      <c r="D383" s="68">
        <v>97.5</v>
      </c>
      <c r="E383" s="68">
        <v>85.5</v>
      </c>
      <c r="F383" s="68">
        <v>142</v>
      </c>
      <c r="G383" s="69">
        <f t="shared" si="53"/>
        <v>1.567215</v>
      </c>
      <c r="H383" s="69">
        <f t="shared" si="54"/>
        <v>0</v>
      </c>
      <c r="I383" s="70"/>
      <c r="J383" s="70"/>
      <c r="K383" s="70">
        <v>3</v>
      </c>
      <c r="L383" s="70">
        <f t="shared" si="47"/>
        <v>15</v>
      </c>
      <c r="M383" s="70">
        <f t="shared" si="48"/>
        <v>0</v>
      </c>
      <c r="N383" s="70" t="s">
        <v>41</v>
      </c>
      <c r="O383" s="12">
        <f t="shared" si="55"/>
        <v>97.5</v>
      </c>
      <c r="P383" s="12" t="str">
        <f t="shared" si="56"/>
        <v/>
      </c>
    </row>
    <row r="384" spans="1:16">
      <c r="A384" s="66" t="s">
        <v>649</v>
      </c>
      <c r="B384" s="67">
        <v>1</v>
      </c>
      <c r="C384" s="68">
        <v>210</v>
      </c>
      <c r="D384" s="68">
        <v>65</v>
      </c>
      <c r="E384" s="68">
        <v>74</v>
      </c>
      <c r="F384" s="68">
        <v>90</v>
      </c>
      <c r="G384" s="69">
        <f t="shared" si="53"/>
        <v>1.0101</v>
      </c>
      <c r="H384" s="69">
        <f t="shared" si="54"/>
        <v>0</v>
      </c>
      <c r="I384" s="70"/>
      <c r="J384" s="70"/>
      <c r="K384" s="70">
        <v>3</v>
      </c>
      <c r="L384" s="70">
        <f t="shared" si="47"/>
        <v>15</v>
      </c>
      <c r="M384" s="70">
        <f t="shared" si="48"/>
        <v>0</v>
      </c>
      <c r="N384" s="70" t="s">
        <v>41</v>
      </c>
      <c r="O384" s="12">
        <f t="shared" si="55"/>
        <v>65</v>
      </c>
      <c r="P384" s="12" t="str">
        <f t="shared" si="56"/>
        <v/>
      </c>
    </row>
    <row r="385" spans="1:16">
      <c r="A385" s="66" t="s">
        <v>650</v>
      </c>
      <c r="B385" s="67">
        <v>1</v>
      </c>
      <c r="C385" s="68">
        <v>200</v>
      </c>
      <c r="D385" s="68">
        <v>65</v>
      </c>
      <c r="E385" s="68">
        <v>73.5</v>
      </c>
      <c r="F385" s="68">
        <v>80</v>
      </c>
      <c r="G385" s="69">
        <f t="shared" si="53"/>
        <v>0.95550000000000002</v>
      </c>
      <c r="H385" s="69">
        <f t="shared" si="54"/>
        <v>0</v>
      </c>
      <c r="I385" s="70"/>
      <c r="J385" s="70"/>
      <c r="K385" s="70">
        <v>3</v>
      </c>
      <c r="L385" s="70">
        <f t="shared" si="47"/>
        <v>15</v>
      </c>
      <c r="M385" s="70">
        <f t="shared" si="48"/>
        <v>0</v>
      </c>
      <c r="N385" s="70" t="s">
        <v>41</v>
      </c>
      <c r="O385" s="12">
        <f t="shared" si="55"/>
        <v>65</v>
      </c>
      <c r="P385" s="12" t="str">
        <f t="shared" si="56"/>
        <v/>
      </c>
    </row>
    <row r="386" spans="1:16">
      <c r="A386" s="66" t="s">
        <v>651</v>
      </c>
      <c r="B386" s="67">
        <v>1</v>
      </c>
      <c r="C386" s="68">
        <v>200</v>
      </c>
      <c r="D386" s="68">
        <v>64.5</v>
      </c>
      <c r="E386" s="68">
        <v>74</v>
      </c>
      <c r="F386" s="68">
        <v>80</v>
      </c>
      <c r="G386" s="69">
        <f t="shared" si="53"/>
        <v>0.9546</v>
      </c>
      <c r="H386" s="69">
        <f t="shared" si="54"/>
        <v>0</v>
      </c>
      <c r="I386" s="70"/>
      <c r="J386" s="70"/>
      <c r="K386" s="70"/>
      <c r="L386" s="70">
        <f t="shared" ref="L386:L449" si="57">C386*J386+15</f>
        <v>15</v>
      </c>
      <c r="M386" s="70">
        <f t="shared" si="48"/>
        <v>0</v>
      </c>
      <c r="N386" s="70" t="s">
        <v>41</v>
      </c>
      <c r="O386" s="12">
        <f t="shared" si="55"/>
        <v>64.5</v>
      </c>
      <c r="P386" s="12" t="str">
        <f t="shared" si="56"/>
        <v/>
      </c>
    </row>
    <row r="387" spans="1:16">
      <c r="A387" s="66" t="s">
        <v>652</v>
      </c>
      <c r="B387" s="67">
        <v>1</v>
      </c>
      <c r="C387" s="68">
        <v>198.5</v>
      </c>
      <c r="D387" s="68">
        <v>65</v>
      </c>
      <c r="E387" s="68">
        <v>74</v>
      </c>
      <c r="F387" s="68">
        <v>80</v>
      </c>
      <c r="G387" s="69">
        <f t="shared" si="53"/>
        <v>0.95478499999999999</v>
      </c>
      <c r="H387" s="69">
        <f t="shared" si="54"/>
        <v>0</v>
      </c>
      <c r="I387" s="70"/>
      <c r="J387" s="70"/>
      <c r="K387" s="70">
        <v>3</v>
      </c>
      <c r="L387" s="70">
        <f t="shared" si="57"/>
        <v>15</v>
      </c>
      <c r="M387" s="70">
        <f t="shared" ref="M387:M450" si="58">I387*J387</f>
        <v>0</v>
      </c>
      <c r="N387" s="70" t="s">
        <v>41</v>
      </c>
      <c r="O387" s="12">
        <f t="shared" si="55"/>
        <v>65</v>
      </c>
      <c r="P387" s="12" t="str">
        <f t="shared" si="56"/>
        <v/>
      </c>
    </row>
    <row r="388" spans="1:16">
      <c r="A388" s="66" t="s">
        <v>653</v>
      </c>
      <c r="B388" s="67">
        <v>1</v>
      </c>
      <c r="C388" s="68">
        <v>65.5</v>
      </c>
      <c r="D388" s="68">
        <v>74</v>
      </c>
      <c r="E388" s="68">
        <v>199</v>
      </c>
      <c r="F388" s="68">
        <v>80</v>
      </c>
      <c r="G388" s="69">
        <f t="shared" si="53"/>
        <v>0.96455299999999999</v>
      </c>
      <c r="H388" s="69">
        <f t="shared" si="54"/>
        <v>0</v>
      </c>
      <c r="I388" s="70"/>
      <c r="J388" s="70"/>
      <c r="K388" s="70"/>
      <c r="L388" s="70">
        <f t="shared" si="57"/>
        <v>15</v>
      </c>
      <c r="M388" s="70">
        <f t="shared" si="58"/>
        <v>0</v>
      </c>
      <c r="N388" s="70" t="s">
        <v>41</v>
      </c>
      <c r="O388" s="12">
        <f t="shared" si="55"/>
        <v>74</v>
      </c>
      <c r="P388" s="12" t="str">
        <f t="shared" si="56"/>
        <v/>
      </c>
    </row>
    <row r="389" spans="1:16">
      <c r="A389" s="66" t="s">
        <v>654</v>
      </c>
      <c r="B389" s="67">
        <v>1</v>
      </c>
      <c r="C389" s="68">
        <v>199</v>
      </c>
      <c r="D389" s="68">
        <v>65</v>
      </c>
      <c r="E389" s="68">
        <v>74</v>
      </c>
      <c r="F389" s="68">
        <v>78</v>
      </c>
      <c r="G389" s="69">
        <f t="shared" si="53"/>
        <v>0.95718999999999999</v>
      </c>
      <c r="H389" s="69">
        <f t="shared" si="54"/>
        <v>0</v>
      </c>
      <c r="I389" s="70"/>
      <c r="J389" s="70"/>
      <c r="K389" s="70">
        <v>3</v>
      </c>
      <c r="L389" s="70">
        <f t="shared" si="57"/>
        <v>15</v>
      </c>
      <c r="M389" s="70">
        <f t="shared" si="58"/>
        <v>0</v>
      </c>
      <c r="N389" s="70" t="s">
        <v>41</v>
      </c>
      <c r="O389" s="12">
        <f t="shared" si="55"/>
        <v>65</v>
      </c>
      <c r="P389" s="12" t="str">
        <f t="shared" si="56"/>
        <v/>
      </c>
    </row>
    <row r="390" spans="1:16">
      <c r="A390" s="66" t="s">
        <v>655</v>
      </c>
      <c r="B390" s="67">
        <v>1</v>
      </c>
      <c r="C390" s="68">
        <v>198</v>
      </c>
      <c r="D390" s="68">
        <v>65</v>
      </c>
      <c r="E390" s="68">
        <v>74</v>
      </c>
      <c r="F390" s="68">
        <v>81</v>
      </c>
      <c r="G390" s="69">
        <f t="shared" si="53"/>
        <v>0.95238</v>
      </c>
      <c r="H390" s="69">
        <f t="shared" si="54"/>
        <v>0</v>
      </c>
      <c r="I390" s="70"/>
      <c r="J390" s="70"/>
      <c r="K390" s="70"/>
      <c r="L390" s="70">
        <f t="shared" si="57"/>
        <v>15</v>
      </c>
      <c r="M390" s="70">
        <f t="shared" si="58"/>
        <v>0</v>
      </c>
      <c r="N390" s="70" t="s">
        <v>41</v>
      </c>
      <c r="O390" s="12">
        <f t="shared" si="55"/>
        <v>65</v>
      </c>
      <c r="P390" s="12" t="str">
        <f t="shared" si="56"/>
        <v/>
      </c>
    </row>
    <row r="391" spans="1:16">
      <c r="A391" s="66" t="s">
        <v>656</v>
      </c>
      <c r="B391" s="67">
        <v>1</v>
      </c>
      <c r="C391" s="68">
        <v>199</v>
      </c>
      <c r="D391" s="68">
        <v>65</v>
      </c>
      <c r="E391" s="68">
        <v>74</v>
      </c>
      <c r="F391" s="68">
        <v>81</v>
      </c>
      <c r="G391" s="69">
        <f t="shared" si="53"/>
        <v>0.95718999999999999</v>
      </c>
      <c r="H391" s="69">
        <f t="shared" si="54"/>
        <v>0</v>
      </c>
      <c r="I391" s="70"/>
      <c r="J391" s="70"/>
      <c r="K391" s="70">
        <v>3</v>
      </c>
      <c r="L391" s="70">
        <f t="shared" si="57"/>
        <v>15</v>
      </c>
      <c r="M391" s="70">
        <f t="shared" si="58"/>
        <v>0</v>
      </c>
      <c r="N391" s="70" t="s">
        <v>41</v>
      </c>
      <c r="O391" s="12">
        <f t="shared" si="55"/>
        <v>65</v>
      </c>
      <c r="P391" s="12" t="str">
        <f t="shared" si="56"/>
        <v/>
      </c>
    </row>
    <row r="392" spans="1:16">
      <c r="A392" s="66" t="s">
        <v>657</v>
      </c>
      <c r="B392" s="67">
        <v>1</v>
      </c>
      <c r="C392" s="68">
        <v>211</v>
      </c>
      <c r="D392" s="68">
        <v>65</v>
      </c>
      <c r="E392" s="68">
        <v>74</v>
      </c>
      <c r="F392" s="68">
        <v>86</v>
      </c>
      <c r="G392" s="69">
        <f t="shared" si="53"/>
        <v>1.01491</v>
      </c>
      <c r="H392" s="69">
        <f t="shared" si="54"/>
        <v>0</v>
      </c>
      <c r="I392" s="70"/>
      <c r="J392" s="70"/>
      <c r="K392" s="70">
        <v>3</v>
      </c>
      <c r="L392" s="70">
        <f t="shared" si="57"/>
        <v>15</v>
      </c>
      <c r="M392" s="70">
        <f t="shared" si="58"/>
        <v>0</v>
      </c>
      <c r="N392" s="70" t="s">
        <v>41</v>
      </c>
      <c r="O392" s="12">
        <f t="shared" si="55"/>
        <v>65</v>
      </c>
      <c r="P392" s="12" t="str">
        <f t="shared" si="56"/>
        <v/>
      </c>
    </row>
    <row r="393" spans="1:16">
      <c r="A393" s="66" t="s">
        <v>658</v>
      </c>
      <c r="B393" s="67">
        <v>1</v>
      </c>
      <c r="C393" s="68">
        <v>210</v>
      </c>
      <c r="D393" s="68">
        <v>65.5</v>
      </c>
      <c r="E393" s="68">
        <v>74</v>
      </c>
      <c r="F393" s="68">
        <v>90</v>
      </c>
      <c r="G393" s="69">
        <f t="shared" si="53"/>
        <v>1.0178700000000001</v>
      </c>
      <c r="H393" s="69">
        <f t="shared" si="54"/>
        <v>0</v>
      </c>
      <c r="I393" s="70"/>
      <c r="J393" s="70"/>
      <c r="K393" s="70"/>
      <c r="L393" s="70">
        <f t="shared" si="57"/>
        <v>15</v>
      </c>
      <c r="M393" s="70">
        <f t="shared" si="58"/>
        <v>0</v>
      </c>
      <c r="N393" s="70" t="s">
        <v>41</v>
      </c>
      <c r="O393" s="12">
        <f t="shared" si="55"/>
        <v>65.5</v>
      </c>
      <c r="P393" s="12" t="str">
        <f t="shared" si="56"/>
        <v/>
      </c>
    </row>
    <row r="394" spans="1:16">
      <c r="A394" s="66" t="s">
        <v>659</v>
      </c>
      <c r="B394" s="67">
        <v>1</v>
      </c>
      <c r="C394" s="68">
        <v>211</v>
      </c>
      <c r="D394" s="68">
        <v>66</v>
      </c>
      <c r="E394" s="68">
        <v>74</v>
      </c>
      <c r="F394" s="68"/>
      <c r="G394" s="69">
        <f t="shared" si="53"/>
        <v>1.030524</v>
      </c>
      <c r="H394" s="69"/>
      <c r="I394" s="70"/>
      <c r="J394" s="70"/>
      <c r="K394" s="70">
        <v>3</v>
      </c>
      <c r="L394" s="70">
        <f t="shared" si="57"/>
        <v>15</v>
      </c>
      <c r="M394" s="70">
        <f t="shared" si="58"/>
        <v>0</v>
      </c>
      <c r="N394" s="70" t="s">
        <v>41</v>
      </c>
      <c r="O394" s="12">
        <f t="shared" si="55"/>
        <v>66</v>
      </c>
      <c r="P394" s="12" t="str">
        <f t="shared" si="56"/>
        <v/>
      </c>
    </row>
    <row r="395" spans="1:16">
      <c r="A395" s="66" t="s">
        <v>660</v>
      </c>
      <c r="B395" s="67">
        <v>1</v>
      </c>
      <c r="C395" s="68">
        <v>191</v>
      </c>
      <c r="D395" s="68">
        <v>75</v>
      </c>
      <c r="E395" s="68">
        <v>76</v>
      </c>
      <c r="F395" s="68">
        <v>95</v>
      </c>
      <c r="G395" s="69">
        <f t="shared" si="53"/>
        <v>1.0887</v>
      </c>
      <c r="H395" s="69">
        <f t="shared" ref="H395:H401" si="59">((C395*D395*E395)/1000000*M395)/1.2</f>
        <v>0</v>
      </c>
      <c r="I395" s="70"/>
      <c r="J395" s="70"/>
      <c r="K395" s="70">
        <v>3</v>
      </c>
      <c r="L395" s="70">
        <f t="shared" si="57"/>
        <v>15</v>
      </c>
      <c r="M395" s="70">
        <f t="shared" si="58"/>
        <v>0</v>
      </c>
      <c r="N395" s="70" t="s">
        <v>41</v>
      </c>
      <c r="O395" s="12">
        <f t="shared" si="55"/>
        <v>75</v>
      </c>
      <c r="P395" s="12" t="str">
        <f t="shared" si="56"/>
        <v/>
      </c>
    </row>
    <row r="396" spans="1:16">
      <c r="A396" s="66" t="s">
        <v>661</v>
      </c>
      <c r="B396" s="67">
        <v>1</v>
      </c>
      <c r="C396" s="68">
        <v>65.5</v>
      </c>
      <c r="D396" s="68">
        <v>73.5</v>
      </c>
      <c r="E396" s="68">
        <v>199.5</v>
      </c>
      <c r="F396" s="68">
        <v>98</v>
      </c>
      <c r="G396" s="69">
        <f t="shared" si="53"/>
        <v>0.96044287500000003</v>
      </c>
      <c r="H396" s="69">
        <f t="shared" si="59"/>
        <v>0</v>
      </c>
      <c r="I396" s="70"/>
      <c r="J396" s="70"/>
      <c r="K396" s="70">
        <v>3</v>
      </c>
      <c r="L396" s="70">
        <f t="shared" si="57"/>
        <v>15</v>
      </c>
      <c r="M396" s="70">
        <f t="shared" si="58"/>
        <v>0</v>
      </c>
      <c r="N396" s="70" t="s">
        <v>41</v>
      </c>
      <c r="O396" s="12">
        <f t="shared" si="55"/>
        <v>73.5</v>
      </c>
      <c r="P396" s="12" t="str">
        <f t="shared" si="56"/>
        <v/>
      </c>
    </row>
    <row r="397" spans="1:16">
      <c r="A397" s="66" t="s">
        <v>662</v>
      </c>
      <c r="B397" s="67">
        <v>1</v>
      </c>
      <c r="C397" s="68">
        <v>200</v>
      </c>
      <c r="D397" s="68">
        <v>65</v>
      </c>
      <c r="E397" s="68">
        <v>74</v>
      </c>
      <c r="F397" s="68">
        <v>81</v>
      </c>
      <c r="G397" s="69">
        <f t="shared" si="53"/>
        <v>0.96199999999999997</v>
      </c>
      <c r="H397" s="69">
        <f t="shared" si="59"/>
        <v>0</v>
      </c>
      <c r="I397" s="70"/>
      <c r="J397" s="70"/>
      <c r="K397" s="70"/>
      <c r="L397" s="70">
        <f t="shared" si="57"/>
        <v>15</v>
      </c>
      <c r="M397" s="70">
        <f t="shared" si="58"/>
        <v>0</v>
      </c>
      <c r="N397" s="70" t="s">
        <v>41</v>
      </c>
      <c r="O397" s="12">
        <f t="shared" si="55"/>
        <v>65</v>
      </c>
      <c r="P397" s="12" t="str">
        <f t="shared" si="56"/>
        <v/>
      </c>
    </row>
    <row r="398" spans="1:16">
      <c r="A398" s="66" t="s">
        <v>663</v>
      </c>
      <c r="B398" s="67">
        <v>1</v>
      </c>
      <c r="C398" s="68">
        <v>199</v>
      </c>
      <c r="D398" s="68">
        <v>65.5</v>
      </c>
      <c r="E398" s="68">
        <v>74</v>
      </c>
      <c r="F398" s="68">
        <v>84</v>
      </c>
      <c r="G398" s="69">
        <f t="shared" si="53"/>
        <v>0.96455299999999999</v>
      </c>
      <c r="H398" s="69">
        <f t="shared" si="59"/>
        <v>0</v>
      </c>
      <c r="I398" s="70"/>
      <c r="J398" s="70"/>
      <c r="K398" s="70">
        <v>3</v>
      </c>
      <c r="L398" s="70">
        <f t="shared" si="57"/>
        <v>15</v>
      </c>
      <c r="M398" s="70">
        <f t="shared" si="58"/>
        <v>0</v>
      </c>
      <c r="N398" s="70" t="s">
        <v>41</v>
      </c>
      <c r="O398" s="12">
        <f t="shared" si="55"/>
        <v>65.5</v>
      </c>
      <c r="P398" s="12" t="str">
        <f t="shared" si="56"/>
        <v/>
      </c>
    </row>
    <row r="399" spans="1:16">
      <c r="A399" s="66" t="s">
        <v>664</v>
      </c>
      <c r="B399" s="67">
        <v>1</v>
      </c>
      <c r="C399" s="68">
        <v>210</v>
      </c>
      <c r="D399" s="68">
        <v>65</v>
      </c>
      <c r="E399" s="68">
        <v>74</v>
      </c>
      <c r="F399" s="68">
        <v>86</v>
      </c>
      <c r="G399" s="69">
        <f t="shared" si="53"/>
        <v>1.0101</v>
      </c>
      <c r="H399" s="69">
        <f t="shared" si="59"/>
        <v>0</v>
      </c>
      <c r="I399" s="70"/>
      <c r="J399" s="70"/>
      <c r="K399" s="70"/>
      <c r="L399" s="70">
        <f t="shared" si="57"/>
        <v>15</v>
      </c>
      <c r="M399" s="70">
        <f t="shared" si="58"/>
        <v>0</v>
      </c>
      <c r="N399" s="70" t="s">
        <v>41</v>
      </c>
      <c r="O399" s="12">
        <f t="shared" si="55"/>
        <v>65</v>
      </c>
      <c r="P399" s="12" t="str">
        <f t="shared" si="56"/>
        <v/>
      </c>
    </row>
    <row r="400" spans="1:16">
      <c r="A400" s="66" t="s">
        <v>665</v>
      </c>
      <c r="B400" s="67">
        <v>1</v>
      </c>
      <c r="C400" s="68">
        <v>193</v>
      </c>
      <c r="D400" s="68">
        <v>74</v>
      </c>
      <c r="E400" s="68">
        <v>77</v>
      </c>
      <c r="F400" s="68">
        <v>102</v>
      </c>
      <c r="G400" s="69">
        <f t="shared" si="53"/>
        <v>1.0997140000000001</v>
      </c>
      <c r="H400" s="69">
        <f t="shared" si="59"/>
        <v>0</v>
      </c>
      <c r="I400" s="70"/>
      <c r="J400" s="70"/>
      <c r="K400" s="70">
        <v>3</v>
      </c>
      <c r="L400" s="70">
        <f t="shared" si="57"/>
        <v>15</v>
      </c>
      <c r="M400" s="70">
        <f t="shared" si="58"/>
        <v>0</v>
      </c>
      <c r="N400" s="70" t="s">
        <v>41</v>
      </c>
      <c r="O400" s="12">
        <f t="shared" si="55"/>
        <v>74</v>
      </c>
      <c r="P400" s="12" t="str">
        <f t="shared" si="56"/>
        <v/>
      </c>
    </row>
    <row r="401" spans="1:16">
      <c r="A401" s="66" t="s">
        <v>666</v>
      </c>
      <c r="B401" s="67">
        <v>1</v>
      </c>
      <c r="C401" s="68">
        <v>185</v>
      </c>
      <c r="D401" s="68">
        <v>96.5</v>
      </c>
      <c r="E401" s="68">
        <v>82.5</v>
      </c>
      <c r="F401" s="68">
        <v>80</v>
      </c>
      <c r="G401" s="69">
        <f t="shared" si="53"/>
        <v>1.47283125</v>
      </c>
      <c r="H401" s="69">
        <f t="shared" si="59"/>
        <v>0</v>
      </c>
      <c r="I401" s="70"/>
      <c r="J401" s="70"/>
      <c r="K401" s="70"/>
      <c r="L401" s="70">
        <f t="shared" si="57"/>
        <v>15</v>
      </c>
      <c r="M401" s="70">
        <f t="shared" si="58"/>
        <v>0</v>
      </c>
      <c r="N401" s="70" t="s">
        <v>41</v>
      </c>
      <c r="O401" s="12">
        <f t="shared" si="55"/>
        <v>96.5</v>
      </c>
      <c r="P401" s="12" t="str">
        <f t="shared" si="56"/>
        <v/>
      </c>
    </row>
    <row r="402" spans="1:16">
      <c r="A402" s="66" t="s">
        <v>667</v>
      </c>
      <c r="B402" s="67">
        <v>1</v>
      </c>
      <c r="C402" s="68">
        <v>87</v>
      </c>
      <c r="D402" s="68">
        <v>66</v>
      </c>
      <c r="E402" s="68">
        <v>70</v>
      </c>
      <c r="F402" s="68"/>
      <c r="G402" s="69"/>
      <c r="H402" s="69"/>
      <c r="I402" s="70"/>
      <c r="J402" s="70"/>
      <c r="K402" s="70">
        <v>4</v>
      </c>
      <c r="L402" s="70">
        <f t="shared" si="57"/>
        <v>15</v>
      </c>
      <c r="M402" s="70">
        <f t="shared" si="58"/>
        <v>0</v>
      </c>
      <c r="N402" s="70" t="s">
        <v>41</v>
      </c>
      <c r="O402" s="12">
        <f t="shared" si="55"/>
        <v>66</v>
      </c>
      <c r="P402" s="12" t="str">
        <f t="shared" si="56"/>
        <v/>
      </c>
    </row>
    <row r="403" spans="1:16">
      <c r="A403" s="66" t="s">
        <v>668</v>
      </c>
      <c r="B403" s="67">
        <v>1</v>
      </c>
      <c r="C403" s="68">
        <v>89</v>
      </c>
      <c r="D403" s="68">
        <v>65.5</v>
      </c>
      <c r="E403" s="68">
        <v>70.5</v>
      </c>
      <c r="F403" s="68">
        <v>65</v>
      </c>
      <c r="G403" s="69">
        <f t="shared" ref="G403:G466" si="60">(C403*D403*E403)/1000000/B403</f>
        <v>0.41097974999999998</v>
      </c>
      <c r="H403" s="69">
        <f t="shared" ref="H403:H412" si="61">((C403*D403*E403)/1000000*M403)/1.2</f>
        <v>0</v>
      </c>
      <c r="I403" s="70"/>
      <c r="J403" s="70"/>
      <c r="K403" s="70"/>
      <c r="L403" s="70">
        <f t="shared" si="57"/>
        <v>15</v>
      </c>
      <c r="M403" s="70">
        <f t="shared" si="58"/>
        <v>0</v>
      </c>
      <c r="N403" s="70" t="s">
        <v>41</v>
      </c>
      <c r="O403" s="12">
        <f t="shared" si="55"/>
        <v>65.5</v>
      </c>
      <c r="P403" s="12" t="str">
        <f t="shared" si="56"/>
        <v/>
      </c>
    </row>
    <row r="404" spans="1:16">
      <c r="A404" s="66" t="s">
        <v>669</v>
      </c>
      <c r="B404" s="67">
        <v>1</v>
      </c>
      <c r="C404" s="68">
        <v>88</v>
      </c>
      <c r="D404" s="68">
        <v>65</v>
      </c>
      <c r="E404" s="68">
        <v>65</v>
      </c>
      <c r="F404" s="68">
        <v>67</v>
      </c>
      <c r="G404" s="69">
        <f t="shared" si="60"/>
        <v>0.37180000000000002</v>
      </c>
      <c r="H404" s="69">
        <f t="shared" si="61"/>
        <v>0</v>
      </c>
      <c r="I404" s="70"/>
      <c r="J404" s="70"/>
      <c r="K404" s="70">
        <v>4</v>
      </c>
      <c r="L404" s="70">
        <f t="shared" si="57"/>
        <v>15</v>
      </c>
      <c r="M404" s="70">
        <f t="shared" si="58"/>
        <v>0</v>
      </c>
      <c r="N404" s="70" t="s">
        <v>41</v>
      </c>
      <c r="O404" s="12">
        <f t="shared" si="55"/>
        <v>65</v>
      </c>
      <c r="P404" s="12" t="str">
        <f t="shared" si="56"/>
        <v/>
      </c>
    </row>
    <row r="405" spans="1:16">
      <c r="A405" s="66" t="s">
        <v>670</v>
      </c>
      <c r="B405" s="67">
        <v>1</v>
      </c>
      <c r="C405" s="68">
        <v>88</v>
      </c>
      <c r="D405" s="68">
        <v>65.5</v>
      </c>
      <c r="E405" s="68">
        <v>70</v>
      </c>
      <c r="F405" s="68">
        <v>75</v>
      </c>
      <c r="G405" s="69">
        <f t="shared" si="60"/>
        <v>0.40348000000000001</v>
      </c>
      <c r="H405" s="69">
        <f t="shared" si="61"/>
        <v>0</v>
      </c>
      <c r="I405" s="70"/>
      <c r="J405" s="70"/>
      <c r="K405" s="70">
        <v>4</v>
      </c>
      <c r="L405" s="70">
        <f t="shared" si="57"/>
        <v>15</v>
      </c>
      <c r="M405" s="70">
        <f t="shared" si="58"/>
        <v>0</v>
      </c>
      <c r="N405" s="70" t="s">
        <v>41</v>
      </c>
      <c r="O405" s="12">
        <f t="shared" si="55"/>
        <v>65.5</v>
      </c>
      <c r="P405" s="12" t="str">
        <f t="shared" si="56"/>
        <v/>
      </c>
    </row>
    <row r="406" spans="1:16">
      <c r="A406" s="66" t="s">
        <v>671</v>
      </c>
      <c r="B406" s="67">
        <v>1</v>
      </c>
      <c r="C406" s="68">
        <v>106.5</v>
      </c>
      <c r="D406" s="68">
        <v>75</v>
      </c>
      <c r="E406" s="68">
        <v>80</v>
      </c>
      <c r="F406" s="68">
        <v>95</v>
      </c>
      <c r="G406" s="69">
        <f t="shared" si="60"/>
        <v>0.63900000000000001</v>
      </c>
      <c r="H406" s="69">
        <f t="shared" si="61"/>
        <v>0</v>
      </c>
      <c r="I406" s="70"/>
      <c r="J406" s="70"/>
      <c r="K406" s="70">
        <v>4</v>
      </c>
      <c r="L406" s="70">
        <f t="shared" si="57"/>
        <v>15</v>
      </c>
      <c r="M406" s="70">
        <f t="shared" si="58"/>
        <v>0</v>
      </c>
      <c r="N406" s="70" t="s">
        <v>41</v>
      </c>
      <c r="O406" s="12">
        <f t="shared" si="55"/>
        <v>75</v>
      </c>
      <c r="P406" s="12" t="str">
        <f t="shared" si="56"/>
        <v/>
      </c>
    </row>
    <row r="407" spans="1:16">
      <c r="A407" s="66" t="s">
        <v>672</v>
      </c>
      <c r="B407" s="67">
        <v>1</v>
      </c>
      <c r="C407" s="68">
        <v>87</v>
      </c>
      <c r="D407" s="68">
        <v>65</v>
      </c>
      <c r="E407" s="68">
        <v>53</v>
      </c>
      <c r="F407" s="68">
        <v>64</v>
      </c>
      <c r="G407" s="69">
        <f t="shared" si="60"/>
        <v>0.29971500000000001</v>
      </c>
      <c r="H407" s="69">
        <f t="shared" si="61"/>
        <v>0</v>
      </c>
      <c r="I407" s="70"/>
      <c r="J407" s="70"/>
      <c r="K407" s="70"/>
      <c r="L407" s="70">
        <f t="shared" si="57"/>
        <v>15</v>
      </c>
      <c r="M407" s="70">
        <f t="shared" si="58"/>
        <v>0</v>
      </c>
      <c r="N407" s="70" t="s">
        <v>41</v>
      </c>
      <c r="O407" s="12">
        <f t="shared" si="55"/>
        <v>65</v>
      </c>
      <c r="P407" s="12" t="str">
        <f t="shared" si="56"/>
        <v/>
      </c>
    </row>
    <row r="408" spans="1:16">
      <c r="A408" s="66" t="s">
        <v>673</v>
      </c>
      <c r="B408" s="67">
        <v>1</v>
      </c>
      <c r="C408" s="68">
        <v>89</v>
      </c>
      <c r="D408" s="68">
        <v>53.5</v>
      </c>
      <c r="E408" s="68">
        <v>66</v>
      </c>
      <c r="F408" s="68">
        <v>65</v>
      </c>
      <c r="G408" s="69">
        <f t="shared" si="60"/>
        <v>0.31425900000000001</v>
      </c>
      <c r="H408" s="69">
        <f t="shared" si="61"/>
        <v>0</v>
      </c>
      <c r="I408" s="70"/>
      <c r="J408" s="70"/>
      <c r="K408" s="70">
        <v>4</v>
      </c>
      <c r="L408" s="70">
        <f t="shared" si="57"/>
        <v>15</v>
      </c>
      <c r="M408" s="70">
        <f t="shared" si="58"/>
        <v>0</v>
      </c>
      <c r="N408" s="70" t="s">
        <v>41</v>
      </c>
      <c r="O408" s="12">
        <f t="shared" si="55"/>
        <v>53.5</v>
      </c>
      <c r="P408" s="12" t="str">
        <f t="shared" si="56"/>
        <v/>
      </c>
    </row>
    <row r="409" spans="1:16">
      <c r="A409" s="66" t="s">
        <v>674</v>
      </c>
      <c r="B409" s="67">
        <v>1</v>
      </c>
      <c r="C409" s="68">
        <v>87.5</v>
      </c>
      <c r="D409" s="68">
        <v>65</v>
      </c>
      <c r="E409" s="68">
        <v>65</v>
      </c>
      <c r="F409" s="68">
        <v>62</v>
      </c>
      <c r="G409" s="69">
        <f t="shared" si="60"/>
        <v>0.3696875</v>
      </c>
      <c r="H409" s="69">
        <f t="shared" si="61"/>
        <v>12.322916666666666</v>
      </c>
      <c r="I409" s="70">
        <v>10</v>
      </c>
      <c r="J409" s="70">
        <v>4</v>
      </c>
      <c r="K409" s="70"/>
      <c r="L409" s="70">
        <f t="shared" si="57"/>
        <v>365</v>
      </c>
      <c r="M409" s="70">
        <f t="shared" si="58"/>
        <v>40</v>
      </c>
      <c r="N409" s="70" t="s">
        <v>41</v>
      </c>
      <c r="O409" s="12">
        <f t="shared" si="55"/>
        <v>65</v>
      </c>
      <c r="P409" s="12" t="str">
        <f t="shared" si="56"/>
        <v/>
      </c>
    </row>
    <row r="410" spans="1:16">
      <c r="A410" s="66" t="s">
        <v>675</v>
      </c>
      <c r="B410" s="67">
        <v>1</v>
      </c>
      <c r="C410" s="68">
        <v>87</v>
      </c>
      <c r="D410" s="68">
        <v>65</v>
      </c>
      <c r="E410" s="68">
        <v>65</v>
      </c>
      <c r="F410" s="68">
        <v>62</v>
      </c>
      <c r="G410" s="69">
        <f t="shared" si="60"/>
        <v>0.36757499999999999</v>
      </c>
      <c r="H410" s="69">
        <f t="shared" si="61"/>
        <v>0</v>
      </c>
      <c r="I410" s="70"/>
      <c r="J410" s="70"/>
      <c r="K410" s="70">
        <v>4</v>
      </c>
      <c r="L410" s="70">
        <f t="shared" si="57"/>
        <v>15</v>
      </c>
      <c r="M410" s="70">
        <f t="shared" si="58"/>
        <v>0</v>
      </c>
      <c r="N410" s="70" t="s">
        <v>41</v>
      </c>
      <c r="O410" s="12">
        <f t="shared" si="55"/>
        <v>65</v>
      </c>
      <c r="P410" s="12" t="str">
        <f t="shared" si="56"/>
        <v/>
      </c>
    </row>
    <row r="411" spans="1:16">
      <c r="A411" s="66" t="s">
        <v>676</v>
      </c>
      <c r="B411" s="67">
        <v>1</v>
      </c>
      <c r="C411" s="68">
        <v>88</v>
      </c>
      <c r="D411" s="68">
        <v>64.5</v>
      </c>
      <c r="E411" s="68">
        <v>65</v>
      </c>
      <c r="F411" s="68">
        <v>62</v>
      </c>
      <c r="G411" s="69">
        <f t="shared" si="60"/>
        <v>0.36893999999999999</v>
      </c>
      <c r="H411" s="69">
        <f t="shared" si="61"/>
        <v>0</v>
      </c>
      <c r="I411" s="70"/>
      <c r="J411" s="70"/>
      <c r="K411" s="70">
        <v>4</v>
      </c>
      <c r="L411" s="70">
        <f t="shared" si="57"/>
        <v>15</v>
      </c>
      <c r="M411" s="70">
        <f t="shared" si="58"/>
        <v>0</v>
      </c>
      <c r="N411" s="70" t="s">
        <v>41</v>
      </c>
      <c r="O411" s="12">
        <f t="shared" si="55"/>
        <v>64.5</v>
      </c>
      <c r="P411" s="12" t="str">
        <f t="shared" si="56"/>
        <v/>
      </c>
    </row>
    <row r="412" spans="1:16">
      <c r="A412" s="66" t="s">
        <v>677</v>
      </c>
      <c r="B412" s="67">
        <v>1</v>
      </c>
      <c r="C412" s="68">
        <v>87.5</v>
      </c>
      <c r="D412" s="68">
        <v>65</v>
      </c>
      <c r="E412" s="68">
        <v>65</v>
      </c>
      <c r="F412" s="68">
        <v>66</v>
      </c>
      <c r="G412" s="69">
        <f t="shared" si="60"/>
        <v>0.3696875</v>
      </c>
      <c r="H412" s="69">
        <f t="shared" si="61"/>
        <v>0</v>
      </c>
      <c r="I412" s="70"/>
      <c r="J412" s="70"/>
      <c r="K412" s="70">
        <v>4</v>
      </c>
      <c r="L412" s="70">
        <f t="shared" si="57"/>
        <v>15</v>
      </c>
      <c r="M412" s="70">
        <f t="shared" si="58"/>
        <v>0</v>
      </c>
      <c r="N412" s="70" t="s">
        <v>41</v>
      </c>
      <c r="O412" s="12">
        <f t="shared" si="55"/>
        <v>65</v>
      </c>
      <c r="P412" s="12" t="str">
        <f t="shared" si="56"/>
        <v/>
      </c>
    </row>
    <row r="413" spans="1:16">
      <c r="A413" s="66" t="s">
        <v>678</v>
      </c>
      <c r="B413" s="67">
        <v>1</v>
      </c>
      <c r="C413" s="68">
        <v>88</v>
      </c>
      <c r="D413" s="68">
        <v>65</v>
      </c>
      <c r="E413" s="68">
        <v>54</v>
      </c>
      <c r="F413" s="68"/>
      <c r="G413" s="69">
        <f t="shared" si="60"/>
        <v>0.30887999999999999</v>
      </c>
      <c r="H413" s="69"/>
      <c r="I413" s="70"/>
      <c r="J413" s="70"/>
      <c r="K413" s="70">
        <v>4</v>
      </c>
      <c r="L413" s="70">
        <f t="shared" si="57"/>
        <v>15</v>
      </c>
      <c r="M413" s="70">
        <f t="shared" si="58"/>
        <v>0</v>
      </c>
      <c r="N413" s="70" t="s">
        <v>41</v>
      </c>
      <c r="O413" s="12">
        <f t="shared" si="55"/>
        <v>65</v>
      </c>
      <c r="P413" s="12" t="str">
        <f t="shared" si="56"/>
        <v/>
      </c>
    </row>
    <row r="414" spans="1:16">
      <c r="A414" s="66" t="s">
        <v>679</v>
      </c>
      <c r="B414" s="67">
        <v>1</v>
      </c>
      <c r="C414" s="68">
        <v>88</v>
      </c>
      <c r="D414" s="68">
        <v>65</v>
      </c>
      <c r="E414" s="68">
        <v>65</v>
      </c>
      <c r="F414" s="68">
        <v>63</v>
      </c>
      <c r="G414" s="69">
        <f t="shared" si="60"/>
        <v>0.37180000000000002</v>
      </c>
      <c r="H414" s="69">
        <f t="shared" ref="H414:H421" si="62">((C414*D414*E414)/1000000*M414)/1.2</f>
        <v>0</v>
      </c>
      <c r="I414" s="70"/>
      <c r="J414" s="70"/>
      <c r="K414" s="70">
        <v>4</v>
      </c>
      <c r="L414" s="70">
        <f t="shared" si="57"/>
        <v>15</v>
      </c>
      <c r="M414" s="70">
        <f t="shared" si="58"/>
        <v>0</v>
      </c>
      <c r="N414" s="70" t="s">
        <v>41</v>
      </c>
      <c r="O414" s="12">
        <f t="shared" si="55"/>
        <v>65</v>
      </c>
      <c r="P414" s="12" t="str">
        <f t="shared" si="56"/>
        <v/>
      </c>
    </row>
    <row r="415" spans="1:16">
      <c r="A415" s="66" t="s">
        <v>680</v>
      </c>
      <c r="B415" s="67">
        <v>1</v>
      </c>
      <c r="C415" s="68">
        <v>88</v>
      </c>
      <c r="D415" s="68">
        <v>65</v>
      </c>
      <c r="E415" s="68">
        <v>65</v>
      </c>
      <c r="F415" s="68">
        <v>62</v>
      </c>
      <c r="G415" s="69">
        <f t="shared" si="60"/>
        <v>0.37180000000000002</v>
      </c>
      <c r="H415" s="69">
        <f t="shared" si="62"/>
        <v>0</v>
      </c>
      <c r="I415" s="70"/>
      <c r="J415" s="70"/>
      <c r="K415" s="70"/>
      <c r="L415" s="70">
        <f t="shared" si="57"/>
        <v>15</v>
      </c>
      <c r="M415" s="70">
        <f t="shared" si="58"/>
        <v>0</v>
      </c>
      <c r="N415" s="70" t="s">
        <v>41</v>
      </c>
      <c r="O415" s="12">
        <f t="shared" si="55"/>
        <v>65</v>
      </c>
      <c r="P415" s="12" t="str">
        <f t="shared" si="56"/>
        <v/>
      </c>
    </row>
    <row r="416" spans="1:16">
      <c r="A416" s="66" t="s">
        <v>681</v>
      </c>
      <c r="B416" s="67">
        <v>1</v>
      </c>
      <c r="C416" s="68">
        <v>88</v>
      </c>
      <c r="D416" s="68">
        <v>65</v>
      </c>
      <c r="E416" s="68">
        <v>65</v>
      </c>
      <c r="F416" s="68">
        <v>65</v>
      </c>
      <c r="G416" s="69">
        <f t="shared" si="60"/>
        <v>0.37180000000000002</v>
      </c>
      <c r="H416" s="69">
        <f t="shared" si="62"/>
        <v>0</v>
      </c>
      <c r="I416" s="70"/>
      <c r="J416" s="70"/>
      <c r="K416" s="70">
        <v>4</v>
      </c>
      <c r="L416" s="70">
        <f t="shared" si="57"/>
        <v>15</v>
      </c>
      <c r="M416" s="70">
        <f t="shared" si="58"/>
        <v>0</v>
      </c>
      <c r="N416" s="70" t="s">
        <v>41</v>
      </c>
      <c r="O416" s="12">
        <f t="shared" si="55"/>
        <v>65</v>
      </c>
      <c r="P416" s="12" t="str">
        <f t="shared" si="56"/>
        <v/>
      </c>
    </row>
    <row r="417" spans="1:16">
      <c r="A417" s="66" t="s">
        <v>682</v>
      </c>
      <c r="B417" s="67">
        <v>1</v>
      </c>
      <c r="C417" s="68">
        <v>88</v>
      </c>
      <c r="D417" s="68">
        <v>65</v>
      </c>
      <c r="E417" s="68">
        <v>65</v>
      </c>
      <c r="F417" s="68">
        <v>65</v>
      </c>
      <c r="G417" s="69">
        <f t="shared" si="60"/>
        <v>0.37180000000000002</v>
      </c>
      <c r="H417" s="69">
        <f t="shared" si="62"/>
        <v>0</v>
      </c>
      <c r="I417" s="70"/>
      <c r="J417" s="70"/>
      <c r="K417" s="70">
        <v>4</v>
      </c>
      <c r="L417" s="70">
        <f t="shared" si="57"/>
        <v>15</v>
      </c>
      <c r="M417" s="70">
        <f t="shared" si="58"/>
        <v>0</v>
      </c>
      <c r="N417" s="70" t="s">
        <v>41</v>
      </c>
      <c r="O417" s="12">
        <f t="shared" si="55"/>
        <v>65</v>
      </c>
      <c r="P417" s="12" t="str">
        <f t="shared" si="56"/>
        <v/>
      </c>
    </row>
    <row r="418" spans="1:16">
      <c r="A418" s="66" t="s">
        <v>683</v>
      </c>
      <c r="B418" s="67">
        <v>1</v>
      </c>
      <c r="C418" s="68">
        <v>88</v>
      </c>
      <c r="D418" s="68">
        <v>65</v>
      </c>
      <c r="E418" s="68">
        <v>65</v>
      </c>
      <c r="F418" s="68">
        <v>62</v>
      </c>
      <c r="G418" s="69">
        <f t="shared" si="60"/>
        <v>0.37180000000000002</v>
      </c>
      <c r="H418" s="69">
        <f t="shared" si="62"/>
        <v>0</v>
      </c>
      <c r="I418" s="70"/>
      <c r="J418" s="70"/>
      <c r="K418" s="70">
        <v>4</v>
      </c>
      <c r="L418" s="70">
        <f t="shared" si="57"/>
        <v>15</v>
      </c>
      <c r="M418" s="70">
        <f t="shared" si="58"/>
        <v>0</v>
      </c>
      <c r="N418" s="70" t="s">
        <v>41</v>
      </c>
      <c r="O418" s="12">
        <f t="shared" si="55"/>
        <v>65</v>
      </c>
      <c r="P418" s="12" t="str">
        <f t="shared" si="56"/>
        <v/>
      </c>
    </row>
    <row r="419" spans="1:16">
      <c r="A419" s="66" t="s">
        <v>684</v>
      </c>
      <c r="B419" s="67">
        <v>1</v>
      </c>
      <c r="C419" s="68">
        <v>88</v>
      </c>
      <c r="D419" s="68">
        <v>66</v>
      </c>
      <c r="E419" s="68">
        <v>66</v>
      </c>
      <c r="F419" s="68">
        <v>69</v>
      </c>
      <c r="G419" s="69">
        <f t="shared" si="60"/>
        <v>0.383328</v>
      </c>
      <c r="H419" s="69">
        <f t="shared" si="62"/>
        <v>0</v>
      </c>
      <c r="I419" s="70"/>
      <c r="J419" s="70"/>
      <c r="K419" s="70">
        <v>4</v>
      </c>
      <c r="L419" s="70">
        <f t="shared" si="57"/>
        <v>15</v>
      </c>
      <c r="M419" s="70">
        <f t="shared" si="58"/>
        <v>0</v>
      </c>
      <c r="N419" s="70" t="s">
        <v>41</v>
      </c>
      <c r="O419" s="12">
        <f t="shared" si="55"/>
        <v>66</v>
      </c>
      <c r="P419" s="12" t="str">
        <f t="shared" si="56"/>
        <v/>
      </c>
    </row>
    <row r="420" spans="1:16">
      <c r="A420" s="66" t="s">
        <v>685</v>
      </c>
      <c r="B420" s="67">
        <v>1</v>
      </c>
      <c r="C420" s="68">
        <v>88</v>
      </c>
      <c r="D420" s="68">
        <v>65</v>
      </c>
      <c r="E420" s="68">
        <v>65</v>
      </c>
      <c r="F420" s="68">
        <v>64</v>
      </c>
      <c r="G420" s="69">
        <f t="shared" si="60"/>
        <v>0.37180000000000002</v>
      </c>
      <c r="H420" s="69">
        <f t="shared" si="62"/>
        <v>0</v>
      </c>
      <c r="I420" s="70"/>
      <c r="J420" s="70"/>
      <c r="K420" s="70">
        <v>4</v>
      </c>
      <c r="L420" s="70">
        <f t="shared" si="57"/>
        <v>15</v>
      </c>
      <c r="M420" s="70">
        <f t="shared" si="58"/>
        <v>0</v>
      </c>
      <c r="N420" s="70" t="s">
        <v>41</v>
      </c>
      <c r="O420" s="12">
        <f t="shared" si="55"/>
        <v>65</v>
      </c>
      <c r="P420" s="12" t="str">
        <f t="shared" si="56"/>
        <v/>
      </c>
    </row>
    <row r="421" spans="1:16">
      <c r="A421" s="66" t="s">
        <v>686</v>
      </c>
      <c r="B421" s="67">
        <v>1</v>
      </c>
      <c r="C421" s="68">
        <v>88</v>
      </c>
      <c r="D421" s="68">
        <v>65.5</v>
      </c>
      <c r="E421" s="68">
        <v>66</v>
      </c>
      <c r="F421" s="68">
        <v>66</v>
      </c>
      <c r="G421" s="69">
        <f t="shared" si="60"/>
        <v>0.38042399999999998</v>
      </c>
      <c r="H421" s="69">
        <f t="shared" si="62"/>
        <v>0</v>
      </c>
      <c r="I421" s="70"/>
      <c r="J421" s="70"/>
      <c r="K421" s="70">
        <v>4</v>
      </c>
      <c r="L421" s="70">
        <f t="shared" si="57"/>
        <v>15</v>
      </c>
      <c r="M421" s="70">
        <f t="shared" si="58"/>
        <v>0</v>
      </c>
      <c r="N421" s="70" t="s">
        <v>41</v>
      </c>
      <c r="O421" s="12">
        <f t="shared" si="55"/>
        <v>65.5</v>
      </c>
      <c r="P421" s="12" t="str">
        <f t="shared" si="56"/>
        <v/>
      </c>
    </row>
    <row r="422" spans="1:16">
      <c r="A422" s="66" t="s">
        <v>687</v>
      </c>
      <c r="B422" s="67">
        <v>1</v>
      </c>
      <c r="C422" s="68">
        <v>105</v>
      </c>
      <c r="D422" s="68">
        <v>75</v>
      </c>
      <c r="E422" s="68">
        <v>80</v>
      </c>
      <c r="F422" s="68"/>
      <c r="G422" s="69">
        <f t="shared" si="60"/>
        <v>0.63</v>
      </c>
      <c r="H422" s="69"/>
      <c r="I422" s="70"/>
      <c r="J422" s="70"/>
      <c r="K422" s="70">
        <v>4</v>
      </c>
      <c r="L422" s="70">
        <f t="shared" si="57"/>
        <v>15</v>
      </c>
      <c r="M422" s="70">
        <f t="shared" si="58"/>
        <v>0</v>
      </c>
      <c r="N422" s="70" t="s">
        <v>41</v>
      </c>
      <c r="O422" s="12">
        <f t="shared" si="55"/>
        <v>75</v>
      </c>
      <c r="P422" s="12" t="str">
        <f t="shared" si="56"/>
        <v/>
      </c>
    </row>
    <row r="423" spans="1:16">
      <c r="A423" s="66" t="s">
        <v>688</v>
      </c>
      <c r="B423" s="67">
        <v>1</v>
      </c>
      <c r="C423" s="68">
        <v>87.5</v>
      </c>
      <c r="D423" s="68">
        <v>65</v>
      </c>
      <c r="E423" s="68">
        <v>65</v>
      </c>
      <c r="F423" s="68">
        <v>62</v>
      </c>
      <c r="G423" s="69">
        <f t="shared" si="60"/>
        <v>0.3696875</v>
      </c>
      <c r="H423" s="69">
        <f t="shared" ref="H423:H438" si="63">((C423*D423*E423)/1000000*M423)/1.2</f>
        <v>0</v>
      </c>
      <c r="I423" s="70"/>
      <c r="J423" s="70"/>
      <c r="K423" s="70"/>
      <c r="L423" s="70">
        <f t="shared" si="57"/>
        <v>15</v>
      </c>
      <c r="M423" s="70">
        <f t="shared" si="58"/>
        <v>0</v>
      </c>
      <c r="N423" s="70" t="s">
        <v>41</v>
      </c>
      <c r="O423" s="12">
        <f t="shared" si="55"/>
        <v>65</v>
      </c>
      <c r="P423" s="12" t="str">
        <f t="shared" si="56"/>
        <v/>
      </c>
    </row>
    <row r="424" spans="1:16">
      <c r="A424" s="66" t="s">
        <v>689</v>
      </c>
      <c r="B424" s="67">
        <v>1</v>
      </c>
      <c r="C424" s="68">
        <v>89</v>
      </c>
      <c r="D424" s="68">
        <v>64.5</v>
      </c>
      <c r="E424" s="68">
        <v>65</v>
      </c>
      <c r="F424" s="68">
        <v>65</v>
      </c>
      <c r="G424" s="69">
        <f t="shared" si="60"/>
        <v>0.37313249999999998</v>
      </c>
      <c r="H424" s="69">
        <f t="shared" si="63"/>
        <v>0</v>
      </c>
      <c r="I424" s="70"/>
      <c r="J424" s="70"/>
      <c r="K424" s="70">
        <v>4</v>
      </c>
      <c r="L424" s="70">
        <f t="shared" si="57"/>
        <v>15</v>
      </c>
      <c r="M424" s="70">
        <f t="shared" si="58"/>
        <v>0</v>
      </c>
      <c r="N424" s="70" t="s">
        <v>41</v>
      </c>
      <c r="O424" s="12">
        <f t="shared" si="55"/>
        <v>64.5</v>
      </c>
      <c r="P424" s="12" t="str">
        <f t="shared" si="56"/>
        <v/>
      </c>
    </row>
    <row r="425" spans="1:16">
      <c r="A425" s="66" t="s">
        <v>690</v>
      </c>
      <c r="B425" s="67">
        <v>1</v>
      </c>
      <c r="C425" s="68">
        <v>88</v>
      </c>
      <c r="D425" s="68">
        <v>65.5</v>
      </c>
      <c r="E425" s="68">
        <v>66</v>
      </c>
      <c r="F425" s="68">
        <v>66</v>
      </c>
      <c r="G425" s="69">
        <f t="shared" si="60"/>
        <v>0.38042399999999998</v>
      </c>
      <c r="H425" s="69">
        <f t="shared" si="63"/>
        <v>0</v>
      </c>
      <c r="I425" s="70"/>
      <c r="J425" s="70"/>
      <c r="K425" s="70">
        <v>4</v>
      </c>
      <c r="L425" s="70">
        <f t="shared" si="57"/>
        <v>15</v>
      </c>
      <c r="M425" s="70">
        <f t="shared" si="58"/>
        <v>0</v>
      </c>
      <c r="N425" s="70" t="s">
        <v>41</v>
      </c>
      <c r="O425" s="12">
        <f t="shared" si="55"/>
        <v>65.5</v>
      </c>
      <c r="P425" s="12" t="str">
        <f t="shared" si="56"/>
        <v/>
      </c>
    </row>
    <row r="426" spans="1:16">
      <c r="A426" s="66" t="s">
        <v>691</v>
      </c>
      <c r="B426" s="67">
        <v>1</v>
      </c>
      <c r="C426" s="68">
        <v>87</v>
      </c>
      <c r="D426" s="68">
        <v>66</v>
      </c>
      <c r="E426" s="68">
        <v>65</v>
      </c>
      <c r="F426" s="68">
        <v>68</v>
      </c>
      <c r="G426" s="69">
        <f t="shared" si="60"/>
        <v>0.37323000000000001</v>
      </c>
      <c r="H426" s="69">
        <f t="shared" si="63"/>
        <v>0</v>
      </c>
      <c r="I426" s="70"/>
      <c r="J426" s="70"/>
      <c r="K426" s="70">
        <v>4</v>
      </c>
      <c r="L426" s="70">
        <f t="shared" si="57"/>
        <v>15</v>
      </c>
      <c r="M426" s="70">
        <f t="shared" si="58"/>
        <v>0</v>
      </c>
      <c r="N426" s="70" t="s">
        <v>41</v>
      </c>
      <c r="O426" s="12">
        <f t="shared" si="55"/>
        <v>66</v>
      </c>
      <c r="P426" s="12" t="str">
        <f t="shared" si="56"/>
        <v/>
      </c>
    </row>
    <row r="427" spans="1:16">
      <c r="A427" s="66" t="s">
        <v>692</v>
      </c>
      <c r="B427" s="67">
        <v>1</v>
      </c>
      <c r="C427" s="68">
        <v>88</v>
      </c>
      <c r="D427" s="68">
        <v>65</v>
      </c>
      <c r="E427" s="68">
        <v>65</v>
      </c>
      <c r="F427" s="68">
        <v>62</v>
      </c>
      <c r="G427" s="69">
        <f t="shared" si="60"/>
        <v>0.37180000000000002</v>
      </c>
      <c r="H427" s="69">
        <f t="shared" si="63"/>
        <v>0</v>
      </c>
      <c r="I427" s="70"/>
      <c r="J427" s="70"/>
      <c r="K427" s="70"/>
      <c r="L427" s="70">
        <f t="shared" si="57"/>
        <v>15</v>
      </c>
      <c r="M427" s="70">
        <f t="shared" si="58"/>
        <v>0</v>
      </c>
      <c r="N427" s="70" t="s">
        <v>41</v>
      </c>
      <c r="O427" s="12">
        <f t="shared" si="55"/>
        <v>65</v>
      </c>
      <c r="P427" s="12" t="str">
        <f t="shared" si="56"/>
        <v/>
      </c>
    </row>
    <row r="428" spans="1:16">
      <c r="A428" s="66" t="s">
        <v>693</v>
      </c>
      <c r="B428" s="67">
        <v>1</v>
      </c>
      <c r="C428" s="68">
        <v>87</v>
      </c>
      <c r="D428" s="68">
        <v>65</v>
      </c>
      <c r="E428" s="68">
        <v>65</v>
      </c>
      <c r="F428" s="68">
        <v>61</v>
      </c>
      <c r="G428" s="69">
        <f t="shared" si="60"/>
        <v>0.36757499999999999</v>
      </c>
      <c r="H428" s="69">
        <f t="shared" si="63"/>
        <v>0</v>
      </c>
      <c r="I428" s="70"/>
      <c r="J428" s="70"/>
      <c r="K428" s="70">
        <v>4</v>
      </c>
      <c r="L428" s="70">
        <f t="shared" si="57"/>
        <v>15</v>
      </c>
      <c r="M428" s="70">
        <f t="shared" si="58"/>
        <v>0</v>
      </c>
      <c r="N428" s="70" t="s">
        <v>41</v>
      </c>
      <c r="O428" s="12">
        <f t="shared" ref="O428:O491" si="64">IFERROR(IF(N428="VRAC",D428,IF(ROUNDUP(LEFT(N428,3),0)=0,"",ROUNDUP(LEFT(N428,3),0))),"")</f>
        <v>65</v>
      </c>
      <c r="P428" s="12" t="str">
        <f t="shared" ref="P428:P491" si="65">IFERROR(IF(ROUND(RIGHT(N428,3),0)="VRAC",E428,ROUND(RIGHT(N428,3),0)),"")</f>
        <v/>
      </c>
    </row>
    <row r="429" spans="1:16">
      <c r="A429" s="66" t="s">
        <v>694</v>
      </c>
      <c r="B429" s="67">
        <v>1</v>
      </c>
      <c r="C429" s="68">
        <v>87</v>
      </c>
      <c r="D429" s="68">
        <v>65</v>
      </c>
      <c r="E429" s="68">
        <v>65</v>
      </c>
      <c r="F429" s="68">
        <v>65</v>
      </c>
      <c r="G429" s="69">
        <f t="shared" si="60"/>
        <v>0.36757499999999999</v>
      </c>
      <c r="H429" s="69">
        <f t="shared" si="63"/>
        <v>0</v>
      </c>
      <c r="I429" s="70"/>
      <c r="J429" s="70"/>
      <c r="K429" s="70"/>
      <c r="L429" s="70">
        <f t="shared" si="57"/>
        <v>15</v>
      </c>
      <c r="M429" s="70">
        <f t="shared" si="58"/>
        <v>0</v>
      </c>
      <c r="N429" s="70" t="s">
        <v>41</v>
      </c>
      <c r="O429" s="12">
        <f t="shared" si="64"/>
        <v>65</v>
      </c>
      <c r="P429" s="12" t="str">
        <f t="shared" si="65"/>
        <v/>
      </c>
    </row>
    <row r="430" spans="1:16">
      <c r="A430" s="66" t="s">
        <v>695</v>
      </c>
      <c r="B430" s="67">
        <v>1</v>
      </c>
      <c r="C430" s="68">
        <v>87.5</v>
      </c>
      <c r="D430" s="68">
        <v>65</v>
      </c>
      <c r="E430" s="68">
        <v>65</v>
      </c>
      <c r="F430" s="68">
        <v>65</v>
      </c>
      <c r="G430" s="69">
        <f t="shared" si="60"/>
        <v>0.3696875</v>
      </c>
      <c r="H430" s="69">
        <f t="shared" si="63"/>
        <v>0</v>
      </c>
      <c r="I430" s="70"/>
      <c r="J430" s="70"/>
      <c r="K430" s="70">
        <v>4</v>
      </c>
      <c r="L430" s="70">
        <f t="shared" si="57"/>
        <v>15</v>
      </c>
      <c r="M430" s="70">
        <f t="shared" si="58"/>
        <v>0</v>
      </c>
      <c r="N430" s="70" t="s">
        <v>41</v>
      </c>
      <c r="O430" s="12">
        <f t="shared" si="64"/>
        <v>65</v>
      </c>
      <c r="P430" s="12" t="str">
        <f t="shared" si="65"/>
        <v/>
      </c>
    </row>
    <row r="431" spans="1:16">
      <c r="A431" s="66" t="s">
        <v>696</v>
      </c>
      <c r="B431" s="67">
        <v>1</v>
      </c>
      <c r="C431" s="68">
        <v>89</v>
      </c>
      <c r="D431" s="68">
        <v>65.5</v>
      </c>
      <c r="E431" s="68">
        <v>66</v>
      </c>
      <c r="F431" s="68">
        <v>65</v>
      </c>
      <c r="G431" s="69">
        <f t="shared" si="60"/>
        <v>0.38474700000000001</v>
      </c>
      <c r="H431" s="69">
        <f t="shared" si="63"/>
        <v>0</v>
      </c>
      <c r="I431" s="70"/>
      <c r="J431" s="70"/>
      <c r="K431" s="70">
        <v>4</v>
      </c>
      <c r="L431" s="70">
        <f t="shared" si="57"/>
        <v>15</v>
      </c>
      <c r="M431" s="70">
        <f t="shared" si="58"/>
        <v>0</v>
      </c>
      <c r="N431" s="70" t="s">
        <v>41</v>
      </c>
      <c r="O431" s="12">
        <f t="shared" si="64"/>
        <v>65.5</v>
      </c>
      <c r="P431" s="12" t="str">
        <f t="shared" si="65"/>
        <v/>
      </c>
    </row>
    <row r="432" spans="1:16">
      <c r="A432" s="66" t="s">
        <v>697</v>
      </c>
      <c r="B432" s="67">
        <v>1</v>
      </c>
      <c r="C432" s="68">
        <v>88</v>
      </c>
      <c r="D432" s="68">
        <v>65</v>
      </c>
      <c r="E432" s="68">
        <v>65</v>
      </c>
      <c r="F432" s="68">
        <v>73</v>
      </c>
      <c r="G432" s="69">
        <f t="shared" si="60"/>
        <v>0.37180000000000002</v>
      </c>
      <c r="H432" s="69">
        <f t="shared" si="63"/>
        <v>0</v>
      </c>
      <c r="I432" s="70"/>
      <c r="J432" s="70"/>
      <c r="K432" s="70">
        <v>4</v>
      </c>
      <c r="L432" s="70">
        <f t="shared" si="57"/>
        <v>15</v>
      </c>
      <c r="M432" s="70">
        <f t="shared" si="58"/>
        <v>0</v>
      </c>
      <c r="N432" s="70" t="s">
        <v>41</v>
      </c>
      <c r="O432" s="12">
        <f t="shared" si="64"/>
        <v>65</v>
      </c>
      <c r="P432" s="12" t="str">
        <f t="shared" si="65"/>
        <v/>
      </c>
    </row>
    <row r="433" spans="1:16">
      <c r="A433" s="66" t="s">
        <v>698</v>
      </c>
      <c r="B433" s="67">
        <v>1</v>
      </c>
      <c r="C433" s="68">
        <v>88</v>
      </c>
      <c r="D433" s="68">
        <v>65</v>
      </c>
      <c r="E433" s="68">
        <v>65</v>
      </c>
      <c r="F433" s="68">
        <v>66</v>
      </c>
      <c r="G433" s="69">
        <f t="shared" si="60"/>
        <v>0.37180000000000002</v>
      </c>
      <c r="H433" s="69">
        <f t="shared" si="63"/>
        <v>0</v>
      </c>
      <c r="I433" s="70"/>
      <c r="J433" s="70"/>
      <c r="K433" s="70">
        <v>4</v>
      </c>
      <c r="L433" s="70">
        <f t="shared" si="57"/>
        <v>15</v>
      </c>
      <c r="M433" s="70">
        <f t="shared" si="58"/>
        <v>0</v>
      </c>
      <c r="N433" s="70" t="s">
        <v>41</v>
      </c>
      <c r="O433" s="12">
        <f t="shared" si="64"/>
        <v>65</v>
      </c>
      <c r="P433" s="12" t="str">
        <f t="shared" si="65"/>
        <v/>
      </c>
    </row>
    <row r="434" spans="1:16">
      <c r="A434" s="66" t="s">
        <v>699</v>
      </c>
      <c r="B434" s="67">
        <v>1</v>
      </c>
      <c r="C434" s="68">
        <v>88</v>
      </c>
      <c r="D434" s="68">
        <v>65</v>
      </c>
      <c r="E434" s="68">
        <v>66</v>
      </c>
      <c r="F434" s="68">
        <v>66</v>
      </c>
      <c r="G434" s="69">
        <f t="shared" si="60"/>
        <v>0.37752000000000002</v>
      </c>
      <c r="H434" s="69">
        <f t="shared" si="63"/>
        <v>0</v>
      </c>
      <c r="I434" s="70"/>
      <c r="J434" s="70"/>
      <c r="K434" s="70">
        <v>4</v>
      </c>
      <c r="L434" s="70">
        <f t="shared" si="57"/>
        <v>15</v>
      </c>
      <c r="M434" s="70">
        <f t="shared" si="58"/>
        <v>0</v>
      </c>
      <c r="N434" s="70" t="s">
        <v>41</v>
      </c>
      <c r="O434" s="12">
        <f t="shared" si="64"/>
        <v>65</v>
      </c>
      <c r="P434" s="12" t="str">
        <f t="shared" si="65"/>
        <v/>
      </c>
    </row>
    <row r="435" spans="1:16">
      <c r="A435" s="66" t="s">
        <v>700</v>
      </c>
      <c r="B435" s="67">
        <v>1</v>
      </c>
      <c r="C435" s="68">
        <v>87</v>
      </c>
      <c r="D435" s="68">
        <v>66</v>
      </c>
      <c r="E435" s="68">
        <v>66</v>
      </c>
      <c r="F435" s="68">
        <v>77</v>
      </c>
      <c r="G435" s="69">
        <f t="shared" si="60"/>
        <v>0.37897199999999998</v>
      </c>
      <c r="H435" s="69">
        <f t="shared" si="63"/>
        <v>0</v>
      </c>
      <c r="I435" s="70"/>
      <c r="J435" s="70"/>
      <c r="K435" s="70"/>
      <c r="L435" s="70">
        <f t="shared" si="57"/>
        <v>15</v>
      </c>
      <c r="M435" s="70">
        <f t="shared" si="58"/>
        <v>0</v>
      </c>
      <c r="N435" s="70" t="s">
        <v>41</v>
      </c>
      <c r="O435" s="12">
        <f t="shared" si="64"/>
        <v>66</v>
      </c>
      <c r="P435" s="12" t="str">
        <f t="shared" si="65"/>
        <v/>
      </c>
    </row>
    <row r="436" spans="1:16">
      <c r="A436" s="66" t="s">
        <v>701</v>
      </c>
      <c r="B436" s="67">
        <v>1</v>
      </c>
      <c r="C436" s="68">
        <v>88</v>
      </c>
      <c r="D436" s="68">
        <v>65.5</v>
      </c>
      <c r="E436" s="68">
        <v>65.5</v>
      </c>
      <c r="F436" s="68">
        <v>65</v>
      </c>
      <c r="G436" s="69">
        <f t="shared" si="60"/>
        <v>0.37754199999999999</v>
      </c>
      <c r="H436" s="69">
        <f t="shared" si="63"/>
        <v>0</v>
      </c>
      <c r="I436" s="70"/>
      <c r="J436" s="70"/>
      <c r="K436" s="70"/>
      <c r="L436" s="70">
        <f t="shared" si="57"/>
        <v>15</v>
      </c>
      <c r="M436" s="70">
        <f t="shared" si="58"/>
        <v>0</v>
      </c>
      <c r="N436" s="70" t="s">
        <v>41</v>
      </c>
      <c r="O436" s="12">
        <f t="shared" si="64"/>
        <v>65.5</v>
      </c>
      <c r="P436" s="12" t="str">
        <f t="shared" si="65"/>
        <v/>
      </c>
    </row>
    <row r="437" spans="1:16">
      <c r="A437" s="66" t="s">
        <v>702</v>
      </c>
      <c r="B437" s="67">
        <v>1</v>
      </c>
      <c r="C437" s="68">
        <v>88</v>
      </c>
      <c r="D437" s="68">
        <v>65.5</v>
      </c>
      <c r="E437" s="68">
        <v>65.5</v>
      </c>
      <c r="F437" s="68">
        <v>66</v>
      </c>
      <c r="G437" s="69">
        <f t="shared" si="60"/>
        <v>0.37754199999999999</v>
      </c>
      <c r="H437" s="69">
        <f t="shared" si="63"/>
        <v>0</v>
      </c>
      <c r="I437" s="70"/>
      <c r="J437" s="70"/>
      <c r="K437" s="70"/>
      <c r="L437" s="70">
        <f t="shared" si="57"/>
        <v>15</v>
      </c>
      <c r="M437" s="70">
        <f t="shared" si="58"/>
        <v>0</v>
      </c>
      <c r="N437" s="70" t="s">
        <v>41</v>
      </c>
      <c r="O437" s="12">
        <f t="shared" si="64"/>
        <v>65.5</v>
      </c>
      <c r="P437" s="12" t="str">
        <f t="shared" si="65"/>
        <v/>
      </c>
    </row>
    <row r="438" spans="1:16">
      <c r="A438" s="66" t="s">
        <v>703</v>
      </c>
      <c r="B438" s="67">
        <v>1</v>
      </c>
      <c r="C438" s="68">
        <v>88</v>
      </c>
      <c r="D438" s="68">
        <v>65</v>
      </c>
      <c r="E438" s="68">
        <v>65</v>
      </c>
      <c r="F438" s="68">
        <v>65</v>
      </c>
      <c r="G438" s="69">
        <f t="shared" si="60"/>
        <v>0.37180000000000002</v>
      </c>
      <c r="H438" s="69">
        <f t="shared" si="63"/>
        <v>0</v>
      </c>
      <c r="I438" s="70"/>
      <c r="J438" s="70"/>
      <c r="K438" s="70"/>
      <c r="L438" s="70">
        <f t="shared" si="57"/>
        <v>15</v>
      </c>
      <c r="M438" s="70">
        <f t="shared" si="58"/>
        <v>0</v>
      </c>
      <c r="N438" s="70" t="s">
        <v>41</v>
      </c>
      <c r="O438" s="12">
        <f t="shared" si="64"/>
        <v>65</v>
      </c>
      <c r="P438" s="12" t="str">
        <f t="shared" si="65"/>
        <v/>
      </c>
    </row>
    <row r="439" spans="1:16">
      <c r="A439" s="66" t="s">
        <v>704</v>
      </c>
      <c r="B439" s="67">
        <v>1</v>
      </c>
      <c r="C439" s="68">
        <v>86</v>
      </c>
      <c r="D439" s="68">
        <v>64</v>
      </c>
      <c r="E439" s="68">
        <v>65</v>
      </c>
      <c r="F439" s="68"/>
      <c r="G439" s="69">
        <f t="shared" si="60"/>
        <v>0.35776000000000002</v>
      </c>
      <c r="H439" s="69"/>
      <c r="I439" s="70"/>
      <c r="J439" s="70"/>
      <c r="K439" s="70">
        <v>4</v>
      </c>
      <c r="L439" s="70">
        <f t="shared" si="57"/>
        <v>15</v>
      </c>
      <c r="M439" s="70">
        <f t="shared" si="58"/>
        <v>0</v>
      </c>
      <c r="N439" s="70" t="s">
        <v>41</v>
      </c>
      <c r="O439" s="12">
        <f t="shared" si="64"/>
        <v>64</v>
      </c>
      <c r="P439" s="12" t="str">
        <f t="shared" si="65"/>
        <v/>
      </c>
    </row>
    <row r="440" spans="1:16">
      <c r="A440" s="66" t="s">
        <v>705</v>
      </c>
      <c r="B440" s="67">
        <v>1</v>
      </c>
      <c r="C440" s="68">
        <v>88</v>
      </c>
      <c r="D440" s="68">
        <v>67.5</v>
      </c>
      <c r="E440" s="68">
        <v>71</v>
      </c>
      <c r="F440" s="68">
        <v>70</v>
      </c>
      <c r="G440" s="69">
        <f t="shared" si="60"/>
        <v>0.42174</v>
      </c>
      <c r="H440" s="69">
        <f t="shared" ref="H440:H460" si="66">((C440*D440*E440)/1000000*M440)/1.2</f>
        <v>0</v>
      </c>
      <c r="I440" s="70"/>
      <c r="J440" s="70"/>
      <c r="K440" s="70"/>
      <c r="L440" s="70">
        <f t="shared" si="57"/>
        <v>15</v>
      </c>
      <c r="M440" s="70">
        <f t="shared" si="58"/>
        <v>0</v>
      </c>
      <c r="N440" s="70" t="s">
        <v>41</v>
      </c>
      <c r="O440" s="12">
        <f t="shared" si="64"/>
        <v>67.5</v>
      </c>
      <c r="P440" s="12" t="str">
        <f t="shared" si="65"/>
        <v/>
      </c>
    </row>
    <row r="441" spans="1:16">
      <c r="A441" s="66" t="s">
        <v>706</v>
      </c>
      <c r="B441" s="67">
        <v>1</v>
      </c>
      <c r="C441" s="68">
        <v>106</v>
      </c>
      <c r="D441" s="68">
        <v>75</v>
      </c>
      <c r="E441" s="68">
        <v>80</v>
      </c>
      <c r="F441" s="68">
        <v>95</v>
      </c>
      <c r="G441" s="69">
        <f t="shared" si="60"/>
        <v>0.63600000000000001</v>
      </c>
      <c r="H441" s="69">
        <f t="shared" si="66"/>
        <v>0</v>
      </c>
      <c r="I441" s="70"/>
      <c r="J441" s="70"/>
      <c r="K441" s="70">
        <v>4</v>
      </c>
      <c r="L441" s="70">
        <f t="shared" si="57"/>
        <v>15</v>
      </c>
      <c r="M441" s="70">
        <f t="shared" si="58"/>
        <v>0</v>
      </c>
      <c r="N441" s="70" t="s">
        <v>41</v>
      </c>
      <c r="O441" s="12">
        <f t="shared" si="64"/>
        <v>75</v>
      </c>
      <c r="P441" s="12" t="str">
        <f t="shared" si="65"/>
        <v/>
      </c>
    </row>
    <row r="442" spans="1:16">
      <c r="A442" s="66" t="s">
        <v>707</v>
      </c>
      <c r="B442" s="67">
        <v>1</v>
      </c>
      <c r="C442" s="68">
        <v>107</v>
      </c>
      <c r="D442" s="68">
        <v>75</v>
      </c>
      <c r="E442" s="68">
        <v>81</v>
      </c>
      <c r="F442" s="68">
        <v>99</v>
      </c>
      <c r="G442" s="69">
        <f t="shared" si="60"/>
        <v>0.65002499999999996</v>
      </c>
      <c r="H442" s="69">
        <f t="shared" si="66"/>
        <v>0</v>
      </c>
      <c r="I442" s="70"/>
      <c r="J442" s="70"/>
      <c r="K442" s="70">
        <v>4</v>
      </c>
      <c r="L442" s="70">
        <f t="shared" si="57"/>
        <v>15</v>
      </c>
      <c r="M442" s="70">
        <f t="shared" si="58"/>
        <v>0</v>
      </c>
      <c r="N442" s="70" t="s">
        <v>41</v>
      </c>
      <c r="O442" s="12">
        <f t="shared" si="64"/>
        <v>75</v>
      </c>
      <c r="P442" s="12" t="str">
        <f t="shared" si="65"/>
        <v/>
      </c>
    </row>
    <row r="443" spans="1:16">
      <c r="A443" s="66" t="s">
        <v>708</v>
      </c>
      <c r="B443" s="67">
        <v>1</v>
      </c>
      <c r="C443" s="68">
        <v>88</v>
      </c>
      <c r="D443" s="68">
        <v>65.5</v>
      </c>
      <c r="E443" s="68">
        <v>70</v>
      </c>
      <c r="F443" s="68">
        <v>71</v>
      </c>
      <c r="G443" s="69">
        <f t="shared" si="60"/>
        <v>0.40348000000000001</v>
      </c>
      <c r="H443" s="69">
        <f t="shared" si="66"/>
        <v>0</v>
      </c>
      <c r="I443" s="70"/>
      <c r="J443" s="70"/>
      <c r="K443" s="70">
        <v>4</v>
      </c>
      <c r="L443" s="70">
        <f t="shared" si="57"/>
        <v>15</v>
      </c>
      <c r="M443" s="70">
        <f t="shared" si="58"/>
        <v>0</v>
      </c>
      <c r="N443" s="70" t="s">
        <v>41</v>
      </c>
      <c r="O443" s="12">
        <f t="shared" si="64"/>
        <v>65.5</v>
      </c>
      <c r="P443" s="12" t="str">
        <f t="shared" si="65"/>
        <v/>
      </c>
    </row>
    <row r="444" spans="1:16">
      <c r="A444" s="66" t="s">
        <v>709</v>
      </c>
      <c r="B444" s="67">
        <v>1</v>
      </c>
      <c r="C444" s="68">
        <v>88</v>
      </c>
      <c r="D444" s="68">
        <v>66</v>
      </c>
      <c r="E444" s="68">
        <v>70</v>
      </c>
      <c r="F444" s="68">
        <v>76</v>
      </c>
      <c r="G444" s="69">
        <f t="shared" si="60"/>
        <v>0.40655999999999998</v>
      </c>
      <c r="H444" s="69">
        <f t="shared" si="66"/>
        <v>0</v>
      </c>
      <c r="I444" s="70"/>
      <c r="J444" s="70"/>
      <c r="K444" s="70">
        <v>4</v>
      </c>
      <c r="L444" s="70">
        <f t="shared" si="57"/>
        <v>15</v>
      </c>
      <c r="M444" s="70">
        <f t="shared" si="58"/>
        <v>0</v>
      </c>
      <c r="N444" s="70" t="s">
        <v>41</v>
      </c>
      <c r="O444" s="12">
        <f t="shared" si="64"/>
        <v>66</v>
      </c>
      <c r="P444" s="12" t="str">
        <f t="shared" si="65"/>
        <v/>
      </c>
    </row>
    <row r="445" spans="1:16">
      <c r="A445" s="66" t="s">
        <v>710</v>
      </c>
      <c r="B445" s="67">
        <v>1</v>
      </c>
      <c r="C445" s="68">
        <v>89</v>
      </c>
      <c r="D445" s="68">
        <v>65</v>
      </c>
      <c r="E445" s="68">
        <v>65.5</v>
      </c>
      <c r="F445" s="68">
        <v>75</v>
      </c>
      <c r="G445" s="69">
        <f t="shared" si="60"/>
        <v>0.37891750000000002</v>
      </c>
      <c r="H445" s="69">
        <f t="shared" si="66"/>
        <v>0</v>
      </c>
      <c r="I445" s="70"/>
      <c r="J445" s="70"/>
      <c r="K445" s="70">
        <v>4</v>
      </c>
      <c r="L445" s="70">
        <f t="shared" si="57"/>
        <v>15</v>
      </c>
      <c r="M445" s="70">
        <f t="shared" si="58"/>
        <v>0</v>
      </c>
      <c r="N445" s="70" t="s">
        <v>41</v>
      </c>
      <c r="O445" s="12">
        <f t="shared" si="64"/>
        <v>65</v>
      </c>
      <c r="P445" s="12" t="str">
        <f t="shared" si="65"/>
        <v/>
      </c>
    </row>
    <row r="446" spans="1:16">
      <c r="A446" s="66" t="s">
        <v>711</v>
      </c>
      <c r="B446" s="67">
        <v>1</v>
      </c>
      <c r="C446" s="68">
        <v>89</v>
      </c>
      <c r="D446" s="68">
        <v>65</v>
      </c>
      <c r="E446" s="68">
        <v>70</v>
      </c>
      <c r="F446" s="68">
        <v>75</v>
      </c>
      <c r="G446" s="69">
        <f t="shared" si="60"/>
        <v>0.40494999999999998</v>
      </c>
      <c r="H446" s="69">
        <f t="shared" si="66"/>
        <v>0</v>
      </c>
      <c r="I446" s="70"/>
      <c r="J446" s="70"/>
      <c r="K446" s="70">
        <v>4</v>
      </c>
      <c r="L446" s="70">
        <f t="shared" si="57"/>
        <v>15</v>
      </c>
      <c r="M446" s="70">
        <f t="shared" si="58"/>
        <v>0</v>
      </c>
      <c r="N446" s="70" t="s">
        <v>41</v>
      </c>
      <c r="O446" s="12">
        <f t="shared" si="64"/>
        <v>65</v>
      </c>
      <c r="P446" s="12" t="str">
        <f t="shared" si="65"/>
        <v/>
      </c>
    </row>
    <row r="447" spans="1:16">
      <c r="A447" s="66" t="s">
        <v>712</v>
      </c>
      <c r="B447" s="67">
        <v>1</v>
      </c>
      <c r="C447" s="68">
        <v>87.5</v>
      </c>
      <c r="D447" s="68">
        <v>65.5</v>
      </c>
      <c r="E447" s="68">
        <v>70.5</v>
      </c>
      <c r="F447" s="68">
        <v>80</v>
      </c>
      <c r="G447" s="69">
        <f t="shared" si="60"/>
        <v>0.40405312500000001</v>
      </c>
      <c r="H447" s="69">
        <f t="shared" si="66"/>
        <v>0</v>
      </c>
      <c r="I447" s="70"/>
      <c r="J447" s="70"/>
      <c r="K447" s="70">
        <v>4</v>
      </c>
      <c r="L447" s="70">
        <f t="shared" si="57"/>
        <v>15</v>
      </c>
      <c r="M447" s="70">
        <f t="shared" si="58"/>
        <v>0</v>
      </c>
      <c r="N447" s="70" t="s">
        <v>41</v>
      </c>
      <c r="O447" s="12">
        <f t="shared" si="64"/>
        <v>65.5</v>
      </c>
      <c r="P447" s="12" t="str">
        <f t="shared" si="65"/>
        <v/>
      </c>
    </row>
    <row r="448" spans="1:16">
      <c r="A448" s="66" t="s">
        <v>713</v>
      </c>
      <c r="B448" s="67">
        <v>1</v>
      </c>
      <c r="C448" s="68">
        <v>88</v>
      </c>
      <c r="D448" s="68">
        <v>67.5</v>
      </c>
      <c r="E448" s="68">
        <v>67</v>
      </c>
      <c r="F448" s="68">
        <v>64</v>
      </c>
      <c r="G448" s="69">
        <f t="shared" si="60"/>
        <v>0.39798</v>
      </c>
      <c r="H448" s="69">
        <f t="shared" si="66"/>
        <v>0</v>
      </c>
      <c r="I448" s="70"/>
      <c r="J448" s="70"/>
      <c r="K448" s="70">
        <v>4</v>
      </c>
      <c r="L448" s="70">
        <f t="shared" si="57"/>
        <v>15</v>
      </c>
      <c r="M448" s="70">
        <f t="shared" si="58"/>
        <v>0</v>
      </c>
      <c r="N448" s="70" t="s">
        <v>41</v>
      </c>
      <c r="O448" s="12">
        <f t="shared" si="64"/>
        <v>67.5</v>
      </c>
      <c r="P448" s="12" t="str">
        <f t="shared" si="65"/>
        <v/>
      </c>
    </row>
    <row r="449" spans="1:16">
      <c r="A449" s="66" t="s">
        <v>714</v>
      </c>
      <c r="B449" s="67">
        <v>1</v>
      </c>
      <c r="C449" s="68">
        <v>179</v>
      </c>
      <c r="D449" s="68">
        <v>67</v>
      </c>
      <c r="E449" s="68">
        <v>74</v>
      </c>
      <c r="F449" s="68">
        <v>70</v>
      </c>
      <c r="G449" s="69">
        <f t="shared" si="60"/>
        <v>0.88748199999999999</v>
      </c>
      <c r="H449" s="69">
        <f t="shared" si="66"/>
        <v>0</v>
      </c>
      <c r="I449" s="70"/>
      <c r="J449" s="70"/>
      <c r="K449" s="70"/>
      <c r="L449" s="70">
        <f t="shared" si="57"/>
        <v>15</v>
      </c>
      <c r="M449" s="70">
        <f t="shared" si="58"/>
        <v>0</v>
      </c>
      <c r="N449" s="70" t="s">
        <v>41</v>
      </c>
      <c r="O449" s="12">
        <f t="shared" si="64"/>
        <v>67</v>
      </c>
      <c r="P449" s="12" t="str">
        <f t="shared" si="65"/>
        <v/>
      </c>
    </row>
    <row r="450" spans="1:16">
      <c r="A450" s="66" t="s">
        <v>715</v>
      </c>
      <c r="B450" s="67">
        <v>1</v>
      </c>
      <c r="C450" s="68">
        <v>174.5</v>
      </c>
      <c r="D450" s="68">
        <v>59</v>
      </c>
      <c r="E450" s="68">
        <v>68</v>
      </c>
      <c r="F450" s="68">
        <v>56</v>
      </c>
      <c r="G450" s="69">
        <f t="shared" si="60"/>
        <v>0.70009399999999999</v>
      </c>
      <c r="H450" s="69">
        <f t="shared" si="66"/>
        <v>0</v>
      </c>
      <c r="I450" s="70"/>
      <c r="J450" s="70"/>
      <c r="K450" s="70">
        <v>3</v>
      </c>
      <c r="L450" s="70">
        <f t="shared" ref="L450:L513" si="67">C450*J450+15</f>
        <v>15</v>
      </c>
      <c r="M450" s="70">
        <f t="shared" si="58"/>
        <v>0</v>
      </c>
      <c r="N450" s="70" t="s">
        <v>41</v>
      </c>
      <c r="O450" s="12">
        <f t="shared" si="64"/>
        <v>59</v>
      </c>
      <c r="P450" s="12" t="str">
        <f t="shared" si="65"/>
        <v/>
      </c>
    </row>
    <row r="451" spans="1:16">
      <c r="A451" s="66" t="s">
        <v>716</v>
      </c>
      <c r="B451" s="67">
        <v>1</v>
      </c>
      <c r="C451" s="68">
        <v>175</v>
      </c>
      <c r="D451" s="68">
        <v>59</v>
      </c>
      <c r="E451" s="68">
        <v>68.5</v>
      </c>
      <c r="F451" s="68">
        <v>46</v>
      </c>
      <c r="G451" s="69">
        <f t="shared" si="60"/>
        <v>0.70726250000000002</v>
      </c>
      <c r="H451" s="69">
        <f t="shared" si="66"/>
        <v>0</v>
      </c>
      <c r="I451" s="70"/>
      <c r="J451" s="70"/>
      <c r="K451" s="70">
        <v>3</v>
      </c>
      <c r="L451" s="70">
        <f t="shared" si="67"/>
        <v>15</v>
      </c>
      <c r="M451" s="70">
        <f t="shared" ref="M451:M514" si="68">I451*J451</f>
        <v>0</v>
      </c>
      <c r="N451" s="70" t="s">
        <v>41</v>
      </c>
      <c r="O451" s="12">
        <f t="shared" si="64"/>
        <v>59</v>
      </c>
      <c r="P451" s="12" t="str">
        <f t="shared" si="65"/>
        <v/>
      </c>
    </row>
    <row r="452" spans="1:16">
      <c r="A452" s="66" t="s">
        <v>717</v>
      </c>
      <c r="B452" s="67">
        <v>1</v>
      </c>
      <c r="C452" s="68">
        <v>178</v>
      </c>
      <c r="D452" s="68">
        <v>65</v>
      </c>
      <c r="E452" s="68">
        <v>74.5</v>
      </c>
      <c r="F452" s="68">
        <v>63</v>
      </c>
      <c r="G452" s="69">
        <f t="shared" si="60"/>
        <v>0.86196499999999998</v>
      </c>
      <c r="H452" s="69">
        <f t="shared" si="66"/>
        <v>0</v>
      </c>
      <c r="I452" s="70"/>
      <c r="J452" s="70"/>
      <c r="K452" s="70"/>
      <c r="L452" s="70">
        <f t="shared" si="67"/>
        <v>15</v>
      </c>
      <c r="M452" s="70">
        <f t="shared" si="68"/>
        <v>0</v>
      </c>
      <c r="N452" s="70" t="s">
        <v>41</v>
      </c>
      <c r="O452" s="12">
        <f t="shared" si="64"/>
        <v>65</v>
      </c>
      <c r="P452" s="12" t="str">
        <f t="shared" si="65"/>
        <v/>
      </c>
    </row>
    <row r="453" spans="1:16">
      <c r="A453" s="66" t="s">
        <v>718</v>
      </c>
      <c r="B453" s="67">
        <v>1</v>
      </c>
      <c r="C453" s="68">
        <v>188</v>
      </c>
      <c r="D453" s="68">
        <v>97</v>
      </c>
      <c r="E453" s="68">
        <v>80.5</v>
      </c>
      <c r="F453" s="68">
        <v>80</v>
      </c>
      <c r="G453" s="69">
        <f t="shared" si="60"/>
        <v>1.4679979999999999</v>
      </c>
      <c r="H453" s="69">
        <f t="shared" si="66"/>
        <v>0</v>
      </c>
      <c r="I453" s="70"/>
      <c r="J453" s="70"/>
      <c r="K453" s="70">
        <v>3</v>
      </c>
      <c r="L453" s="70">
        <f t="shared" si="67"/>
        <v>15</v>
      </c>
      <c r="M453" s="70">
        <f t="shared" si="68"/>
        <v>0</v>
      </c>
      <c r="N453" s="70" t="s">
        <v>41</v>
      </c>
      <c r="O453" s="12">
        <f t="shared" si="64"/>
        <v>97</v>
      </c>
      <c r="P453" s="12" t="str">
        <f t="shared" si="65"/>
        <v/>
      </c>
    </row>
    <row r="454" spans="1:16">
      <c r="A454" s="66" t="s">
        <v>719</v>
      </c>
      <c r="B454" s="67">
        <v>1</v>
      </c>
      <c r="C454" s="68">
        <v>188</v>
      </c>
      <c r="D454" s="68">
        <v>96</v>
      </c>
      <c r="E454" s="68">
        <v>81</v>
      </c>
      <c r="F454" s="68">
        <v>81</v>
      </c>
      <c r="G454" s="69">
        <f t="shared" si="60"/>
        <v>1.4618880000000001</v>
      </c>
      <c r="H454" s="69">
        <f t="shared" si="66"/>
        <v>0</v>
      </c>
      <c r="I454" s="70"/>
      <c r="J454" s="70"/>
      <c r="K454" s="70"/>
      <c r="L454" s="70">
        <f t="shared" si="67"/>
        <v>15</v>
      </c>
      <c r="M454" s="70">
        <f t="shared" si="68"/>
        <v>0</v>
      </c>
      <c r="N454" s="70" t="s">
        <v>41</v>
      </c>
      <c r="O454" s="12">
        <f t="shared" si="64"/>
        <v>96</v>
      </c>
      <c r="P454" s="12" t="str">
        <f t="shared" si="65"/>
        <v/>
      </c>
    </row>
    <row r="455" spans="1:16">
      <c r="A455" s="66" t="s">
        <v>720</v>
      </c>
      <c r="B455" s="67">
        <v>1</v>
      </c>
      <c r="C455" s="68">
        <v>186</v>
      </c>
      <c r="D455" s="68">
        <v>84</v>
      </c>
      <c r="E455" s="68">
        <v>77</v>
      </c>
      <c r="F455" s="68">
        <v>95</v>
      </c>
      <c r="G455" s="69">
        <f t="shared" si="60"/>
        <v>1.2030479999999999</v>
      </c>
      <c r="H455" s="69">
        <f t="shared" si="66"/>
        <v>0</v>
      </c>
      <c r="I455" s="70"/>
      <c r="J455" s="70"/>
      <c r="K455" s="70">
        <v>3</v>
      </c>
      <c r="L455" s="70">
        <f t="shared" si="67"/>
        <v>15</v>
      </c>
      <c r="M455" s="70">
        <f t="shared" si="68"/>
        <v>0</v>
      </c>
      <c r="N455" s="70" t="s">
        <v>41</v>
      </c>
      <c r="O455" s="12">
        <f t="shared" si="64"/>
        <v>84</v>
      </c>
      <c r="P455" s="12" t="str">
        <f t="shared" si="65"/>
        <v/>
      </c>
    </row>
    <row r="456" spans="1:16">
      <c r="A456" s="66" t="s">
        <v>721</v>
      </c>
      <c r="B456" s="67">
        <v>1</v>
      </c>
      <c r="C456" s="68">
        <v>187</v>
      </c>
      <c r="D456" s="68">
        <v>84.5</v>
      </c>
      <c r="E456" s="68">
        <v>77</v>
      </c>
      <c r="F456" s="68">
        <v>97</v>
      </c>
      <c r="G456" s="69">
        <f t="shared" si="60"/>
        <v>1.2167155000000001</v>
      </c>
      <c r="H456" s="69">
        <f t="shared" si="66"/>
        <v>0</v>
      </c>
      <c r="I456" s="70"/>
      <c r="J456" s="70"/>
      <c r="K456" s="70"/>
      <c r="L456" s="70">
        <f t="shared" si="67"/>
        <v>15</v>
      </c>
      <c r="M456" s="70">
        <f t="shared" si="68"/>
        <v>0</v>
      </c>
      <c r="N456" s="70" t="s">
        <v>41</v>
      </c>
      <c r="O456" s="12">
        <f t="shared" si="64"/>
        <v>84.5</v>
      </c>
      <c r="P456" s="12" t="str">
        <f t="shared" si="65"/>
        <v/>
      </c>
    </row>
    <row r="457" spans="1:16">
      <c r="A457" s="66" t="s">
        <v>722</v>
      </c>
      <c r="B457" s="67">
        <v>1</v>
      </c>
      <c r="C457" s="68">
        <v>84.5</v>
      </c>
      <c r="D457" s="68">
        <v>76</v>
      </c>
      <c r="E457" s="68">
        <v>188</v>
      </c>
      <c r="F457" s="68">
        <v>95</v>
      </c>
      <c r="G457" s="69">
        <f t="shared" si="60"/>
        <v>1.207336</v>
      </c>
      <c r="H457" s="69">
        <f t="shared" si="66"/>
        <v>0</v>
      </c>
      <c r="I457" s="70"/>
      <c r="J457" s="70"/>
      <c r="K457" s="70">
        <v>3</v>
      </c>
      <c r="L457" s="70">
        <f t="shared" si="67"/>
        <v>15</v>
      </c>
      <c r="M457" s="70">
        <f t="shared" si="68"/>
        <v>0</v>
      </c>
      <c r="N457" s="70" t="s">
        <v>41</v>
      </c>
      <c r="O457" s="12">
        <f t="shared" si="64"/>
        <v>76</v>
      </c>
      <c r="P457" s="12" t="str">
        <f t="shared" si="65"/>
        <v/>
      </c>
    </row>
    <row r="458" spans="1:16">
      <c r="A458" s="66" t="s">
        <v>723</v>
      </c>
      <c r="B458" s="67">
        <v>1</v>
      </c>
      <c r="C458" s="68">
        <v>184</v>
      </c>
      <c r="D458" s="68">
        <v>91.5</v>
      </c>
      <c r="E458" s="68">
        <v>77</v>
      </c>
      <c r="F458" s="68">
        <v>102</v>
      </c>
      <c r="G458" s="69">
        <f t="shared" si="60"/>
        <v>1.2963720000000001</v>
      </c>
      <c r="H458" s="69">
        <f t="shared" si="66"/>
        <v>0</v>
      </c>
      <c r="I458" s="70"/>
      <c r="J458" s="70"/>
      <c r="K458" s="70">
        <v>3</v>
      </c>
      <c r="L458" s="70">
        <f t="shared" si="67"/>
        <v>15</v>
      </c>
      <c r="M458" s="70">
        <f t="shared" si="68"/>
        <v>0</v>
      </c>
      <c r="N458" s="70" t="s">
        <v>41</v>
      </c>
      <c r="O458" s="12">
        <f t="shared" si="64"/>
        <v>91.5</v>
      </c>
      <c r="P458" s="12" t="str">
        <f t="shared" si="65"/>
        <v/>
      </c>
    </row>
    <row r="459" spans="1:16">
      <c r="A459" s="66" t="s">
        <v>724</v>
      </c>
      <c r="B459" s="67">
        <v>1</v>
      </c>
      <c r="C459" s="68">
        <v>185</v>
      </c>
      <c r="D459" s="68">
        <v>74</v>
      </c>
      <c r="E459" s="68">
        <v>77</v>
      </c>
      <c r="F459" s="68">
        <v>86</v>
      </c>
      <c r="G459" s="69">
        <f t="shared" si="60"/>
        <v>1.05413</v>
      </c>
      <c r="H459" s="69">
        <f t="shared" si="66"/>
        <v>0</v>
      </c>
      <c r="I459" s="70"/>
      <c r="J459" s="70"/>
      <c r="K459" s="70">
        <v>3</v>
      </c>
      <c r="L459" s="70">
        <f t="shared" si="67"/>
        <v>15</v>
      </c>
      <c r="M459" s="70">
        <f t="shared" si="68"/>
        <v>0</v>
      </c>
      <c r="N459" s="70" t="s">
        <v>41</v>
      </c>
      <c r="O459" s="12">
        <f t="shared" si="64"/>
        <v>74</v>
      </c>
      <c r="P459" s="12" t="str">
        <f t="shared" si="65"/>
        <v/>
      </c>
    </row>
    <row r="460" spans="1:16">
      <c r="A460" s="66" t="s">
        <v>725</v>
      </c>
      <c r="B460" s="67">
        <v>1</v>
      </c>
      <c r="C460" s="68">
        <v>185</v>
      </c>
      <c r="D460" s="68">
        <v>74</v>
      </c>
      <c r="E460" s="68">
        <v>77</v>
      </c>
      <c r="F460" s="68">
        <v>85</v>
      </c>
      <c r="G460" s="69">
        <f t="shared" si="60"/>
        <v>1.05413</v>
      </c>
      <c r="H460" s="69">
        <f t="shared" si="66"/>
        <v>0</v>
      </c>
      <c r="I460" s="70"/>
      <c r="J460" s="70"/>
      <c r="K460" s="70"/>
      <c r="L460" s="70">
        <f t="shared" si="67"/>
        <v>15</v>
      </c>
      <c r="M460" s="70">
        <f t="shared" si="68"/>
        <v>0</v>
      </c>
      <c r="N460" s="70" t="s">
        <v>41</v>
      </c>
      <c r="O460" s="12">
        <f t="shared" si="64"/>
        <v>74</v>
      </c>
      <c r="P460" s="12" t="str">
        <f t="shared" si="65"/>
        <v/>
      </c>
    </row>
    <row r="461" spans="1:16">
      <c r="A461" s="66" t="s">
        <v>726</v>
      </c>
      <c r="B461" s="67" t="s">
        <v>57</v>
      </c>
      <c r="C461" s="68" t="s">
        <v>88</v>
      </c>
      <c r="D461" s="68" t="s">
        <v>89</v>
      </c>
      <c r="E461" s="68" t="s">
        <v>90</v>
      </c>
      <c r="F461" s="68"/>
      <c r="G461" s="69">
        <f t="shared" si="60"/>
        <v>1.0101</v>
      </c>
      <c r="H461" s="69"/>
      <c r="I461" s="70"/>
      <c r="J461" s="70"/>
      <c r="K461" s="70">
        <v>3</v>
      </c>
      <c r="L461" s="70">
        <f t="shared" si="67"/>
        <v>15</v>
      </c>
      <c r="M461" s="70">
        <f t="shared" si="68"/>
        <v>0</v>
      </c>
      <c r="N461" s="70" t="s">
        <v>41</v>
      </c>
      <c r="O461" s="12" t="str">
        <f t="shared" si="64"/>
        <v>65</v>
      </c>
      <c r="P461" s="12" t="str">
        <f t="shared" si="65"/>
        <v/>
      </c>
    </row>
    <row r="462" spans="1:16">
      <c r="A462" s="66" t="s">
        <v>727</v>
      </c>
      <c r="B462" s="67" t="s">
        <v>57</v>
      </c>
      <c r="C462" s="68" t="s">
        <v>89</v>
      </c>
      <c r="D462" s="68" t="s">
        <v>35</v>
      </c>
      <c r="E462" s="68" t="s">
        <v>91</v>
      </c>
      <c r="F462" s="68"/>
      <c r="G462" s="69">
        <f t="shared" si="60"/>
        <v>8.4500000000000006E-2</v>
      </c>
      <c r="H462" s="69"/>
      <c r="I462" s="70"/>
      <c r="J462" s="70"/>
      <c r="K462" s="70">
        <v>3</v>
      </c>
      <c r="L462" s="70">
        <f t="shared" si="67"/>
        <v>15</v>
      </c>
      <c r="M462" s="70">
        <f t="shared" si="68"/>
        <v>0</v>
      </c>
      <c r="N462" s="70"/>
      <c r="O462" s="12" t="str">
        <f t="shared" si="64"/>
        <v/>
      </c>
      <c r="P462" s="12" t="str">
        <f t="shared" si="65"/>
        <v/>
      </c>
    </row>
    <row r="463" spans="1:16">
      <c r="A463" s="66" t="s">
        <v>728</v>
      </c>
      <c r="B463" s="67" t="s">
        <v>57</v>
      </c>
      <c r="C463" s="68" t="s">
        <v>4</v>
      </c>
      <c r="D463" s="68" t="s">
        <v>92</v>
      </c>
      <c r="E463" s="68" t="s">
        <v>79</v>
      </c>
      <c r="F463" s="68"/>
      <c r="G463" s="69">
        <f t="shared" si="60"/>
        <v>0.26400000000000001</v>
      </c>
      <c r="H463" s="69"/>
      <c r="I463" s="70"/>
      <c r="J463" s="70"/>
      <c r="K463" s="70">
        <v>4</v>
      </c>
      <c r="L463" s="70">
        <f t="shared" si="67"/>
        <v>15</v>
      </c>
      <c r="M463" s="70">
        <f t="shared" si="68"/>
        <v>0</v>
      </c>
      <c r="N463" s="70"/>
      <c r="O463" s="12" t="str">
        <f t="shared" si="64"/>
        <v/>
      </c>
      <c r="P463" s="12" t="str">
        <f t="shared" si="65"/>
        <v/>
      </c>
    </row>
    <row r="464" spans="1:16">
      <c r="A464" s="66" t="s">
        <v>729</v>
      </c>
      <c r="B464" s="67">
        <v>1</v>
      </c>
      <c r="C464" s="68">
        <v>169</v>
      </c>
      <c r="D464" s="68">
        <v>48</v>
      </c>
      <c r="E464" s="68">
        <v>244</v>
      </c>
      <c r="F464" s="68">
        <v>220</v>
      </c>
      <c r="G464" s="69">
        <f t="shared" si="60"/>
        <v>1.979328</v>
      </c>
      <c r="H464" s="69">
        <f t="shared" ref="H464:H469" si="69">((C464*D464*E464)/1000000*M464)/1.2</f>
        <v>1.64944</v>
      </c>
      <c r="I464" s="70">
        <v>1</v>
      </c>
      <c r="J464" s="70">
        <v>1</v>
      </c>
      <c r="K464" s="70">
        <v>1</v>
      </c>
      <c r="L464" s="70">
        <f t="shared" si="67"/>
        <v>184</v>
      </c>
      <c r="M464" s="70">
        <f t="shared" si="68"/>
        <v>1</v>
      </c>
      <c r="N464" s="70" t="s">
        <v>204</v>
      </c>
      <c r="O464" s="12">
        <f t="shared" si="64"/>
        <v>48</v>
      </c>
      <c r="P464" s="12">
        <f t="shared" si="65"/>
        <v>246</v>
      </c>
    </row>
    <row r="465" spans="1:16">
      <c r="A465" s="66" t="s">
        <v>730</v>
      </c>
      <c r="B465" s="67">
        <v>1</v>
      </c>
      <c r="C465" s="68">
        <v>138</v>
      </c>
      <c r="D465" s="68">
        <v>232</v>
      </c>
      <c r="E465" s="68">
        <v>37</v>
      </c>
      <c r="F465" s="68">
        <v>127</v>
      </c>
      <c r="G465" s="69">
        <f t="shared" si="60"/>
        <v>1.1845920000000001</v>
      </c>
      <c r="H465" s="69">
        <f t="shared" si="69"/>
        <v>0.98716000000000015</v>
      </c>
      <c r="I465" s="70">
        <v>1</v>
      </c>
      <c r="J465" s="70">
        <v>1</v>
      </c>
      <c r="K465" s="70">
        <v>1</v>
      </c>
      <c r="L465" s="70">
        <f t="shared" si="67"/>
        <v>153</v>
      </c>
      <c r="M465" s="70">
        <f t="shared" si="68"/>
        <v>1</v>
      </c>
      <c r="N465" s="70" t="s">
        <v>204</v>
      </c>
      <c r="O465" s="12">
        <f t="shared" si="64"/>
        <v>48</v>
      </c>
      <c r="P465" s="12">
        <f t="shared" si="65"/>
        <v>246</v>
      </c>
    </row>
    <row r="466" spans="1:16">
      <c r="A466" s="66" t="s">
        <v>731</v>
      </c>
      <c r="B466" s="67">
        <v>1</v>
      </c>
      <c r="C466" s="68">
        <v>137</v>
      </c>
      <c r="D466" s="68">
        <v>48.5</v>
      </c>
      <c r="E466" s="68">
        <v>212.5</v>
      </c>
      <c r="F466" s="68">
        <v>90</v>
      </c>
      <c r="G466" s="69">
        <f t="shared" si="60"/>
        <v>1.41195625</v>
      </c>
      <c r="H466" s="69">
        <f t="shared" si="69"/>
        <v>1.1766302083333333</v>
      </c>
      <c r="I466" s="70">
        <v>1</v>
      </c>
      <c r="J466" s="70">
        <v>1</v>
      </c>
      <c r="K466" s="70"/>
      <c r="L466" s="70">
        <f t="shared" si="67"/>
        <v>152</v>
      </c>
      <c r="M466" s="70">
        <f t="shared" si="68"/>
        <v>1</v>
      </c>
      <c r="N466" s="70"/>
      <c r="O466" s="12" t="str">
        <f t="shared" si="64"/>
        <v/>
      </c>
      <c r="P466" s="12" t="str">
        <f t="shared" si="65"/>
        <v/>
      </c>
    </row>
    <row r="467" spans="1:16">
      <c r="A467" s="66" t="s">
        <v>732</v>
      </c>
      <c r="B467" s="67">
        <v>1</v>
      </c>
      <c r="C467" s="68">
        <v>124</v>
      </c>
      <c r="D467" s="68">
        <v>33</v>
      </c>
      <c r="E467" s="68">
        <v>215</v>
      </c>
      <c r="F467" s="68">
        <v>90</v>
      </c>
      <c r="G467" s="69">
        <f t="shared" ref="G467:G469" si="70">(C467*D467*E467)/1000000/B467</f>
        <v>0.87978000000000001</v>
      </c>
      <c r="H467" s="69">
        <f t="shared" si="69"/>
        <v>0.73315000000000008</v>
      </c>
      <c r="I467" s="70">
        <v>1</v>
      </c>
      <c r="J467" s="70">
        <v>1</v>
      </c>
      <c r="K467" s="70">
        <v>2</v>
      </c>
      <c r="L467" s="70">
        <f t="shared" si="67"/>
        <v>139</v>
      </c>
      <c r="M467" s="70">
        <f t="shared" si="68"/>
        <v>1</v>
      </c>
      <c r="N467" s="70" t="s">
        <v>205</v>
      </c>
      <c r="O467" s="12">
        <f t="shared" si="64"/>
        <v>33</v>
      </c>
      <c r="P467" s="12">
        <f t="shared" si="65"/>
        <v>214</v>
      </c>
    </row>
    <row r="468" spans="1:16">
      <c r="A468" s="66" t="s">
        <v>733</v>
      </c>
      <c r="B468" s="67">
        <v>1</v>
      </c>
      <c r="C468" s="68">
        <v>176</v>
      </c>
      <c r="D468" s="68">
        <v>48</v>
      </c>
      <c r="E468" s="68">
        <v>237</v>
      </c>
      <c r="F468" s="68">
        <v>150</v>
      </c>
      <c r="G468" s="69">
        <f t="shared" si="70"/>
        <v>2.002176</v>
      </c>
      <c r="H468" s="69">
        <f t="shared" si="69"/>
        <v>1.66848</v>
      </c>
      <c r="I468" s="70">
        <v>1</v>
      </c>
      <c r="J468" s="70">
        <v>1</v>
      </c>
      <c r="K468" s="70">
        <v>2</v>
      </c>
      <c r="L468" s="70">
        <f t="shared" si="67"/>
        <v>191</v>
      </c>
      <c r="M468" s="70">
        <f t="shared" si="68"/>
        <v>1</v>
      </c>
      <c r="N468" s="70"/>
      <c r="O468" s="12" t="str">
        <f t="shared" si="64"/>
        <v/>
      </c>
      <c r="P468" s="12" t="str">
        <f t="shared" si="65"/>
        <v/>
      </c>
    </row>
    <row r="469" spans="1:16">
      <c r="A469" s="66" t="s">
        <v>734</v>
      </c>
      <c r="B469" s="67">
        <v>1</v>
      </c>
      <c r="C469" s="68">
        <v>123</v>
      </c>
      <c r="D469" s="68">
        <v>184</v>
      </c>
      <c r="E469" s="68">
        <v>39.5</v>
      </c>
      <c r="F469" s="68">
        <v>66</v>
      </c>
      <c r="G469" s="69">
        <f t="shared" si="70"/>
        <v>0.89396399999999998</v>
      </c>
      <c r="H469" s="69">
        <f t="shared" si="69"/>
        <v>4.4698200000000003</v>
      </c>
      <c r="I469" s="70">
        <v>3</v>
      </c>
      <c r="J469" s="70">
        <v>2</v>
      </c>
      <c r="K469" s="70">
        <v>2</v>
      </c>
      <c r="L469" s="70">
        <f t="shared" si="67"/>
        <v>261</v>
      </c>
      <c r="M469" s="70">
        <f t="shared" si="68"/>
        <v>6</v>
      </c>
      <c r="N469" s="70" t="s">
        <v>206</v>
      </c>
      <c r="O469" s="12">
        <f t="shared" si="64"/>
        <v>120</v>
      </c>
      <c r="P469" s="12">
        <f t="shared" si="65"/>
        <v>184</v>
      </c>
    </row>
    <row r="470" spans="1:16">
      <c r="A470" s="66" t="s">
        <v>735</v>
      </c>
      <c r="B470" s="67">
        <v>1</v>
      </c>
      <c r="C470" s="68">
        <v>10</v>
      </c>
      <c r="D470" s="68">
        <v>32</v>
      </c>
      <c r="E470" s="68">
        <v>23</v>
      </c>
      <c r="F470" s="68"/>
      <c r="G470" s="69"/>
      <c r="H470" s="69"/>
      <c r="I470" s="70">
        <v>10</v>
      </c>
      <c r="J470" s="70">
        <v>20</v>
      </c>
      <c r="K470" s="70">
        <v>25</v>
      </c>
      <c r="L470" s="70">
        <f t="shared" si="67"/>
        <v>215</v>
      </c>
      <c r="M470" s="70">
        <f t="shared" si="68"/>
        <v>200</v>
      </c>
      <c r="N470" s="70" t="s">
        <v>52</v>
      </c>
      <c r="O470" s="12">
        <f t="shared" si="64"/>
        <v>80</v>
      </c>
      <c r="P470" s="12">
        <f t="shared" si="65"/>
        <v>120</v>
      </c>
    </row>
    <row r="471" spans="1:16">
      <c r="A471" s="66" t="s">
        <v>736</v>
      </c>
      <c r="B471" s="67">
        <v>1</v>
      </c>
      <c r="C471" s="68">
        <v>11</v>
      </c>
      <c r="D471" s="68">
        <v>55.5</v>
      </c>
      <c r="E471" s="68">
        <v>64</v>
      </c>
      <c r="F471" s="68"/>
      <c r="G471" s="69"/>
      <c r="H471" s="69"/>
      <c r="I471" s="70"/>
      <c r="J471" s="70"/>
      <c r="K471" s="70">
        <v>8</v>
      </c>
      <c r="L471" s="70">
        <f t="shared" si="67"/>
        <v>15</v>
      </c>
      <c r="M471" s="70">
        <f t="shared" si="68"/>
        <v>0</v>
      </c>
      <c r="N471" s="70" t="s">
        <v>17</v>
      </c>
      <c r="O471" s="12">
        <f t="shared" si="64"/>
        <v>100</v>
      </c>
      <c r="P471" s="12">
        <f t="shared" si="65"/>
        <v>120</v>
      </c>
    </row>
    <row r="472" spans="1:16">
      <c r="A472" s="66" t="s">
        <v>737</v>
      </c>
      <c r="B472" s="67">
        <v>1</v>
      </c>
      <c r="C472" s="68">
        <v>11</v>
      </c>
      <c r="D472" s="68">
        <v>38.5</v>
      </c>
      <c r="E472" s="68">
        <v>57</v>
      </c>
      <c r="F472" s="68"/>
      <c r="G472" s="69"/>
      <c r="H472" s="69"/>
      <c r="I472" s="70">
        <v>5</v>
      </c>
      <c r="J472" s="70">
        <v>20</v>
      </c>
      <c r="K472" s="70">
        <v>21</v>
      </c>
      <c r="L472" s="70">
        <f t="shared" si="67"/>
        <v>235</v>
      </c>
      <c r="M472" s="70">
        <f t="shared" si="68"/>
        <v>100</v>
      </c>
      <c r="N472" s="70" t="s">
        <v>17</v>
      </c>
      <c r="O472" s="12">
        <f t="shared" si="64"/>
        <v>100</v>
      </c>
      <c r="P472" s="12">
        <f t="shared" si="65"/>
        <v>120</v>
      </c>
    </row>
    <row r="473" spans="1:16">
      <c r="A473" s="66" t="s">
        <v>738</v>
      </c>
      <c r="B473" s="67">
        <v>1</v>
      </c>
      <c r="C473" s="68">
        <v>40.5</v>
      </c>
      <c r="D473" s="68">
        <v>13</v>
      </c>
      <c r="E473" s="68">
        <v>62</v>
      </c>
      <c r="F473" s="68"/>
      <c r="G473" s="69"/>
      <c r="H473" s="69"/>
      <c r="I473" s="70">
        <v>4</v>
      </c>
      <c r="J473" s="70">
        <v>19</v>
      </c>
      <c r="K473" s="70">
        <v>20</v>
      </c>
      <c r="L473" s="70">
        <f t="shared" si="67"/>
        <v>784.5</v>
      </c>
      <c r="M473" s="70">
        <f t="shared" si="68"/>
        <v>76</v>
      </c>
      <c r="N473" s="70" t="s">
        <v>134</v>
      </c>
      <c r="O473" s="12">
        <f t="shared" si="64"/>
        <v>110</v>
      </c>
      <c r="P473" s="12">
        <f t="shared" si="65"/>
        <v>110</v>
      </c>
    </row>
    <row r="474" spans="1:16">
      <c r="A474" s="66" t="s">
        <v>739</v>
      </c>
      <c r="B474" s="67">
        <v>1</v>
      </c>
      <c r="C474" s="68">
        <v>13</v>
      </c>
      <c r="D474" s="68">
        <v>45</v>
      </c>
      <c r="E474" s="68">
        <v>69.5</v>
      </c>
      <c r="F474" s="68"/>
      <c r="G474" s="69"/>
      <c r="H474" s="69"/>
      <c r="I474" s="70">
        <v>5</v>
      </c>
      <c r="J474" s="70">
        <v>16</v>
      </c>
      <c r="K474" s="70">
        <v>17</v>
      </c>
      <c r="L474" s="70">
        <f t="shared" si="67"/>
        <v>223</v>
      </c>
      <c r="M474" s="70">
        <f t="shared" si="68"/>
        <v>80</v>
      </c>
      <c r="N474" s="70" t="s">
        <v>169</v>
      </c>
      <c r="O474" s="12">
        <f t="shared" si="64"/>
        <v>90</v>
      </c>
      <c r="P474" s="12">
        <f t="shared" si="65"/>
        <v>120</v>
      </c>
    </row>
    <row r="475" spans="1:16">
      <c r="A475" s="66" t="s">
        <v>740</v>
      </c>
      <c r="B475" s="67" t="s">
        <v>57</v>
      </c>
      <c r="C475" s="68" t="s">
        <v>82</v>
      </c>
      <c r="D475" s="68" t="s">
        <v>93</v>
      </c>
      <c r="E475" s="68" t="s">
        <v>94</v>
      </c>
      <c r="F475" s="68"/>
      <c r="G475" s="69">
        <f>(C475*D475*E475)/1000000/B475</f>
        <v>3.8571000000000001E-2</v>
      </c>
      <c r="H475" s="69"/>
      <c r="I475" s="70"/>
      <c r="J475" s="70"/>
      <c r="K475" s="70">
        <v>18</v>
      </c>
      <c r="L475" s="70">
        <f t="shared" si="67"/>
        <v>15</v>
      </c>
      <c r="M475" s="70">
        <f t="shared" si="68"/>
        <v>0</v>
      </c>
      <c r="N475" s="70"/>
      <c r="O475" s="12" t="str">
        <f t="shared" si="64"/>
        <v/>
      </c>
      <c r="P475" s="12" t="str">
        <f t="shared" si="65"/>
        <v/>
      </c>
    </row>
    <row r="476" spans="1:16">
      <c r="A476" s="66" t="s">
        <v>741</v>
      </c>
      <c r="B476" s="67">
        <v>1</v>
      </c>
      <c r="C476" s="68">
        <v>50</v>
      </c>
      <c r="D476" s="68">
        <v>20.5</v>
      </c>
      <c r="E476" s="68">
        <v>97</v>
      </c>
      <c r="F476" s="68"/>
      <c r="G476" s="69"/>
      <c r="H476" s="69"/>
      <c r="I476" s="70">
        <v>5</v>
      </c>
      <c r="J476" s="70">
        <v>4</v>
      </c>
      <c r="K476" s="70">
        <v>8</v>
      </c>
      <c r="L476" s="70">
        <f t="shared" si="67"/>
        <v>215</v>
      </c>
      <c r="M476" s="70">
        <f t="shared" si="68"/>
        <v>20</v>
      </c>
      <c r="N476" s="70" t="s">
        <v>43</v>
      </c>
      <c r="O476" s="12">
        <f t="shared" si="64"/>
        <v>100</v>
      </c>
      <c r="P476" s="12">
        <f t="shared" si="65"/>
        <v>110</v>
      </c>
    </row>
    <row r="477" spans="1:16">
      <c r="A477" s="66" t="s">
        <v>742</v>
      </c>
      <c r="B477" s="67">
        <v>1</v>
      </c>
      <c r="C477" s="68">
        <v>50</v>
      </c>
      <c r="D477" s="68">
        <v>13.5</v>
      </c>
      <c r="E477" s="68">
        <v>89.5</v>
      </c>
      <c r="F477" s="68"/>
      <c r="G477" s="69"/>
      <c r="H477" s="69"/>
      <c r="I477" s="70">
        <v>8</v>
      </c>
      <c r="J477" s="70">
        <v>4</v>
      </c>
      <c r="K477" s="70">
        <v>6</v>
      </c>
      <c r="L477" s="70">
        <f t="shared" si="67"/>
        <v>215</v>
      </c>
      <c r="M477" s="70">
        <f t="shared" si="68"/>
        <v>32</v>
      </c>
      <c r="N477" s="70" t="s">
        <v>45</v>
      </c>
      <c r="O477" s="12">
        <f t="shared" si="64"/>
        <v>90</v>
      </c>
      <c r="P477" s="12">
        <f t="shared" si="65"/>
        <v>115</v>
      </c>
    </row>
    <row r="478" spans="1:16">
      <c r="A478" s="66" t="s">
        <v>743</v>
      </c>
      <c r="B478" s="67">
        <v>1</v>
      </c>
      <c r="C478" s="68">
        <v>64</v>
      </c>
      <c r="D478" s="68">
        <v>14</v>
      </c>
      <c r="E478" s="68">
        <v>104</v>
      </c>
      <c r="F478" s="68"/>
      <c r="G478" s="69"/>
      <c r="H478" s="69"/>
      <c r="I478" s="70"/>
      <c r="J478" s="70"/>
      <c r="K478" s="70">
        <v>6</v>
      </c>
      <c r="L478" s="70">
        <f t="shared" si="67"/>
        <v>15</v>
      </c>
      <c r="M478" s="70">
        <f t="shared" si="68"/>
        <v>0</v>
      </c>
      <c r="N478" s="70" t="s">
        <v>179</v>
      </c>
      <c r="O478" s="12">
        <f t="shared" si="64"/>
        <v>105</v>
      </c>
      <c r="P478" s="12">
        <f t="shared" si="65"/>
        <v>120</v>
      </c>
    </row>
    <row r="479" spans="1:16">
      <c r="A479" s="66" t="s">
        <v>744</v>
      </c>
      <c r="B479" s="67" t="s">
        <v>57</v>
      </c>
      <c r="C479" s="68" t="s">
        <v>95</v>
      </c>
      <c r="D479" s="68" t="s">
        <v>96</v>
      </c>
      <c r="E479" s="68" t="s">
        <v>91</v>
      </c>
      <c r="F479" s="68"/>
      <c r="G479" s="69"/>
      <c r="H479" s="69"/>
      <c r="I479" s="70"/>
      <c r="J479" s="70"/>
      <c r="K479" s="70">
        <v>6</v>
      </c>
      <c r="L479" s="70">
        <f t="shared" si="67"/>
        <v>15</v>
      </c>
      <c r="M479" s="70">
        <f t="shared" si="68"/>
        <v>0</v>
      </c>
      <c r="N479" s="70" t="s">
        <v>179</v>
      </c>
      <c r="O479" s="12">
        <f t="shared" si="64"/>
        <v>105</v>
      </c>
      <c r="P479" s="12">
        <f t="shared" si="65"/>
        <v>120</v>
      </c>
    </row>
    <row r="480" spans="1:16">
      <c r="A480" s="66" t="s">
        <v>745</v>
      </c>
      <c r="B480" s="67">
        <v>1</v>
      </c>
      <c r="C480" s="68">
        <v>81</v>
      </c>
      <c r="D480" s="68">
        <v>17</v>
      </c>
      <c r="E480" s="68">
        <v>133</v>
      </c>
      <c r="F480" s="68"/>
      <c r="G480" s="69"/>
      <c r="H480" s="69"/>
      <c r="I480" s="70"/>
      <c r="J480" s="70"/>
      <c r="K480" s="70">
        <v>3</v>
      </c>
      <c r="L480" s="70">
        <f t="shared" si="67"/>
        <v>15</v>
      </c>
      <c r="M480" s="70">
        <f t="shared" si="68"/>
        <v>0</v>
      </c>
      <c r="N480" s="70"/>
      <c r="O480" s="12" t="str">
        <f t="shared" si="64"/>
        <v/>
      </c>
      <c r="P480" s="12" t="str">
        <f t="shared" si="65"/>
        <v/>
      </c>
    </row>
    <row r="481" spans="1:16">
      <c r="A481" s="66" t="s">
        <v>746</v>
      </c>
      <c r="B481" s="67">
        <v>1</v>
      </c>
      <c r="C481" s="68">
        <v>135</v>
      </c>
      <c r="D481" s="68">
        <v>26</v>
      </c>
      <c r="E481" s="68">
        <v>33.5</v>
      </c>
      <c r="F481" s="68"/>
      <c r="G481" s="69"/>
      <c r="H481" s="69"/>
      <c r="I481" s="70">
        <v>8</v>
      </c>
      <c r="J481" s="70">
        <v>10</v>
      </c>
      <c r="K481" s="70">
        <v>20</v>
      </c>
      <c r="L481" s="70">
        <f t="shared" si="67"/>
        <v>1365</v>
      </c>
      <c r="M481" s="70">
        <f t="shared" si="68"/>
        <v>80</v>
      </c>
      <c r="N481" s="70" t="s">
        <v>52</v>
      </c>
      <c r="O481" s="12">
        <f t="shared" si="64"/>
        <v>80</v>
      </c>
      <c r="P481" s="12">
        <f t="shared" si="65"/>
        <v>120</v>
      </c>
    </row>
    <row r="482" spans="1:16">
      <c r="A482" s="66" t="s">
        <v>747</v>
      </c>
      <c r="B482" s="67">
        <v>1</v>
      </c>
      <c r="C482" s="68">
        <v>14</v>
      </c>
      <c r="D482" s="68">
        <v>26</v>
      </c>
      <c r="E482" s="68">
        <v>44</v>
      </c>
      <c r="F482" s="68"/>
      <c r="G482" s="69"/>
      <c r="H482" s="69"/>
      <c r="I482" s="70">
        <v>6</v>
      </c>
      <c r="J482" s="70">
        <v>10</v>
      </c>
      <c r="K482" s="70">
        <v>20</v>
      </c>
      <c r="L482" s="70">
        <f t="shared" si="67"/>
        <v>155</v>
      </c>
      <c r="M482" s="70">
        <f t="shared" si="68"/>
        <v>60</v>
      </c>
      <c r="N482" s="70" t="s">
        <v>52</v>
      </c>
      <c r="O482" s="12">
        <f t="shared" si="64"/>
        <v>80</v>
      </c>
      <c r="P482" s="12">
        <f t="shared" si="65"/>
        <v>120</v>
      </c>
    </row>
    <row r="483" spans="1:16">
      <c r="A483" s="66" t="s">
        <v>748</v>
      </c>
      <c r="B483" s="67"/>
      <c r="C483" s="68">
        <v>17</v>
      </c>
      <c r="D483" s="68">
        <v>26</v>
      </c>
      <c r="E483" s="68">
        <v>54.5</v>
      </c>
      <c r="F483" s="68"/>
      <c r="G483" s="69"/>
      <c r="H483" s="69"/>
      <c r="I483" s="70"/>
      <c r="J483" s="70"/>
      <c r="K483" s="70">
        <v>10</v>
      </c>
      <c r="L483" s="70">
        <f t="shared" si="67"/>
        <v>15</v>
      </c>
      <c r="M483" s="70">
        <f t="shared" si="68"/>
        <v>0</v>
      </c>
      <c r="N483" s="70"/>
      <c r="O483" s="12" t="str">
        <f t="shared" si="64"/>
        <v/>
      </c>
      <c r="P483" s="12" t="str">
        <f t="shared" si="65"/>
        <v/>
      </c>
    </row>
    <row r="484" spans="1:16">
      <c r="A484" s="66" t="s">
        <v>749</v>
      </c>
      <c r="B484" s="67" t="s">
        <v>57</v>
      </c>
      <c r="C484" s="68" t="s">
        <v>97</v>
      </c>
      <c r="D484" s="68" t="s">
        <v>86</v>
      </c>
      <c r="E484" s="68" t="s">
        <v>98</v>
      </c>
      <c r="F484" s="68"/>
      <c r="G484" s="69"/>
      <c r="H484" s="69"/>
      <c r="I484" s="70"/>
      <c r="J484" s="70"/>
      <c r="K484" s="70">
        <v>10</v>
      </c>
      <c r="L484" s="70">
        <f t="shared" si="67"/>
        <v>15</v>
      </c>
      <c r="M484" s="70">
        <f t="shared" si="68"/>
        <v>0</v>
      </c>
      <c r="N484" s="70"/>
      <c r="O484" s="12" t="str">
        <f t="shared" si="64"/>
        <v/>
      </c>
      <c r="P484" s="12" t="str">
        <f t="shared" si="65"/>
        <v/>
      </c>
    </row>
    <row r="485" spans="1:16">
      <c r="A485" s="66" t="s">
        <v>750</v>
      </c>
      <c r="B485" s="67">
        <v>1</v>
      </c>
      <c r="C485" s="68">
        <v>27</v>
      </c>
      <c r="D485" s="68">
        <v>66.5</v>
      </c>
      <c r="E485" s="68">
        <v>64</v>
      </c>
      <c r="F485" s="68"/>
      <c r="G485" s="69">
        <f>(C485*D485*E485)/1000000/B485</f>
        <v>0.114912</v>
      </c>
      <c r="H485" s="69"/>
      <c r="I485" s="70"/>
      <c r="J485" s="70"/>
      <c r="K485" s="70"/>
      <c r="L485" s="70">
        <f t="shared" si="67"/>
        <v>15</v>
      </c>
      <c r="M485" s="70">
        <f t="shared" si="68"/>
        <v>0</v>
      </c>
      <c r="N485" s="70"/>
      <c r="O485" s="12" t="str">
        <f t="shared" si="64"/>
        <v/>
      </c>
      <c r="P485" s="12" t="str">
        <f t="shared" si="65"/>
        <v/>
      </c>
    </row>
    <row r="486" spans="1:16">
      <c r="A486" s="66" t="s">
        <v>751</v>
      </c>
      <c r="B486" s="67" t="s">
        <v>57</v>
      </c>
      <c r="C486" s="68" t="s">
        <v>99</v>
      </c>
      <c r="D486" s="68" t="s">
        <v>100</v>
      </c>
      <c r="E486" s="68" t="s">
        <v>101</v>
      </c>
      <c r="F486" s="68"/>
      <c r="G486" s="69"/>
      <c r="H486" s="69"/>
      <c r="I486" s="70"/>
      <c r="J486" s="70"/>
      <c r="K486" s="70">
        <v>6</v>
      </c>
      <c r="L486" s="70">
        <f t="shared" si="67"/>
        <v>15</v>
      </c>
      <c r="M486" s="70">
        <f t="shared" si="68"/>
        <v>0</v>
      </c>
      <c r="N486" s="70" t="s">
        <v>52</v>
      </c>
      <c r="O486" s="12">
        <f t="shared" si="64"/>
        <v>80</v>
      </c>
      <c r="P486" s="12">
        <f t="shared" si="65"/>
        <v>120</v>
      </c>
    </row>
    <row r="487" spans="1:16">
      <c r="A487" s="66" t="s">
        <v>752</v>
      </c>
      <c r="B487" s="67" t="s">
        <v>57</v>
      </c>
      <c r="C487" s="68" t="s">
        <v>97</v>
      </c>
      <c r="D487" s="68" t="s">
        <v>86</v>
      </c>
      <c r="E487" s="68" t="s">
        <v>98</v>
      </c>
      <c r="F487" s="68"/>
      <c r="G487" s="69"/>
      <c r="H487" s="69"/>
      <c r="I487" s="70"/>
      <c r="J487" s="70"/>
      <c r="K487" s="70">
        <v>10</v>
      </c>
      <c r="L487" s="70">
        <f t="shared" si="67"/>
        <v>15</v>
      </c>
      <c r="M487" s="70">
        <f t="shared" si="68"/>
        <v>0</v>
      </c>
      <c r="N487" s="70"/>
      <c r="O487" s="12" t="str">
        <f t="shared" si="64"/>
        <v/>
      </c>
      <c r="P487" s="12" t="str">
        <f t="shared" si="65"/>
        <v/>
      </c>
    </row>
    <row r="488" spans="1:16">
      <c r="A488" s="66" t="s">
        <v>753</v>
      </c>
      <c r="B488" s="67">
        <v>1</v>
      </c>
      <c r="C488" s="68">
        <v>77.5</v>
      </c>
      <c r="D488" s="68">
        <v>33</v>
      </c>
      <c r="E488" s="68">
        <v>145</v>
      </c>
      <c r="F488" s="68"/>
      <c r="G488" s="69"/>
      <c r="H488" s="69"/>
      <c r="I488" s="70">
        <v>1</v>
      </c>
      <c r="J488" s="70">
        <v>1</v>
      </c>
      <c r="K488" s="70">
        <v>10</v>
      </c>
      <c r="L488" s="70">
        <f t="shared" si="67"/>
        <v>92.5</v>
      </c>
      <c r="M488" s="70">
        <f t="shared" si="68"/>
        <v>1</v>
      </c>
      <c r="N488" s="70" t="s">
        <v>170</v>
      </c>
      <c r="O488" s="12">
        <f t="shared" si="64"/>
        <v>80</v>
      </c>
      <c r="P488" s="12">
        <f t="shared" si="65"/>
        <v>150</v>
      </c>
    </row>
    <row r="489" spans="1:16">
      <c r="A489" s="66" t="s">
        <v>754</v>
      </c>
      <c r="B489" s="67">
        <v>1</v>
      </c>
      <c r="C489" s="68">
        <v>90.5</v>
      </c>
      <c r="D489" s="68">
        <v>45</v>
      </c>
      <c r="E489" s="68">
        <v>113</v>
      </c>
      <c r="F489" s="68"/>
      <c r="G489" s="69"/>
      <c r="H489" s="69"/>
      <c r="I489" s="70">
        <v>2</v>
      </c>
      <c r="J489" s="70">
        <v>1</v>
      </c>
      <c r="K489" s="70">
        <v>4</v>
      </c>
      <c r="L489" s="70">
        <f t="shared" si="67"/>
        <v>105.5</v>
      </c>
      <c r="M489" s="70">
        <f t="shared" si="68"/>
        <v>2</v>
      </c>
      <c r="N489" s="70" t="s">
        <v>17</v>
      </c>
      <c r="O489" s="12">
        <f t="shared" si="64"/>
        <v>100</v>
      </c>
      <c r="P489" s="12">
        <f t="shared" si="65"/>
        <v>120</v>
      </c>
    </row>
    <row r="490" spans="1:16">
      <c r="A490" s="66" t="s">
        <v>755</v>
      </c>
      <c r="B490" s="67" t="s">
        <v>57</v>
      </c>
      <c r="C490" s="68" t="s">
        <v>8</v>
      </c>
      <c r="D490" s="68" t="s">
        <v>102</v>
      </c>
      <c r="E490" s="68" t="s">
        <v>103</v>
      </c>
      <c r="F490" s="68"/>
      <c r="G490" s="69"/>
      <c r="H490" s="69"/>
      <c r="I490" s="70">
        <v>1</v>
      </c>
      <c r="J490" s="70">
        <v>1</v>
      </c>
      <c r="K490" s="70">
        <v>3</v>
      </c>
      <c r="L490" s="70">
        <f t="shared" si="67"/>
        <v>167</v>
      </c>
      <c r="M490" s="70">
        <f t="shared" si="68"/>
        <v>1</v>
      </c>
      <c r="N490" s="70" t="s">
        <v>207</v>
      </c>
      <c r="O490" s="12">
        <f t="shared" si="64"/>
        <v>46</v>
      </c>
      <c r="P490" s="12">
        <f t="shared" si="65"/>
        <v>115</v>
      </c>
    </row>
    <row r="491" spans="1:16">
      <c r="A491" s="66" t="s">
        <v>756</v>
      </c>
      <c r="B491" s="67">
        <v>1</v>
      </c>
      <c r="C491" s="68">
        <v>91</v>
      </c>
      <c r="D491" s="68">
        <v>45</v>
      </c>
      <c r="E491" s="68">
        <v>112.5</v>
      </c>
      <c r="F491" s="68"/>
      <c r="G491" s="69"/>
      <c r="H491" s="69"/>
      <c r="I491" s="70"/>
      <c r="J491" s="70"/>
      <c r="K491" s="70">
        <v>9</v>
      </c>
      <c r="L491" s="70">
        <f t="shared" si="67"/>
        <v>15</v>
      </c>
      <c r="M491" s="70">
        <f t="shared" si="68"/>
        <v>0</v>
      </c>
      <c r="N491" s="70"/>
      <c r="O491" s="12" t="str">
        <f t="shared" si="64"/>
        <v/>
      </c>
      <c r="P491" s="12" t="str">
        <f t="shared" si="65"/>
        <v/>
      </c>
    </row>
    <row r="492" spans="1:16">
      <c r="A492" s="66" t="s">
        <v>757</v>
      </c>
      <c r="B492" s="67">
        <v>1</v>
      </c>
      <c r="C492" s="68">
        <v>144.5</v>
      </c>
      <c r="D492" s="68">
        <v>45</v>
      </c>
      <c r="E492" s="68">
        <v>113</v>
      </c>
      <c r="F492" s="68"/>
      <c r="G492" s="69"/>
      <c r="H492" s="69"/>
      <c r="I492" s="70">
        <v>1</v>
      </c>
      <c r="J492" s="70">
        <v>1</v>
      </c>
      <c r="K492" s="70">
        <v>3</v>
      </c>
      <c r="L492" s="70">
        <f t="shared" si="67"/>
        <v>159.5</v>
      </c>
      <c r="M492" s="70">
        <f t="shared" si="68"/>
        <v>1</v>
      </c>
      <c r="N492" s="70" t="s">
        <v>208</v>
      </c>
      <c r="O492" s="12">
        <f t="shared" ref="O492:O555" si="71">IFERROR(IF(N492="VRAC",D492,IF(ROUNDUP(LEFT(N492,3),0)=0,"",ROUNDUP(LEFT(N492,3),0))),"")</f>
        <v>46</v>
      </c>
      <c r="P492" s="12">
        <f t="shared" ref="P492:P555" si="72">IFERROR(IF(ROUND(RIGHT(N492,3),0)="VRAC",E492,ROUND(RIGHT(N492,3),0)),"")</f>
        <v>114</v>
      </c>
    </row>
    <row r="493" spans="1:16">
      <c r="A493" s="66" t="s">
        <v>758</v>
      </c>
      <c r="B493" s="67">
        <v>5</v>
      </c>
      <c r="C493" s="68">
        <v>22</v>
      </c>
      <c r="D493" s="68">
        <v>23.5</v>
      </c>
      <c r="E493" s="68">
        <v>48</v>
      </c>
      <c r="F493" s="68"/>
      <c r="G493" s="69"/>
      <c r="H493" s="69"/>
      <c r="I493" s="70">
        <v>10</v>
      </c>
      <c r="J493" s="70">
        <v>4</v>
      </c>
      <c r="K493" s="70">
        <v>8</v>
      </c>
      <c r="L493" s="70">
        <f t="shared" si="67"/>
        <v>103</v>
      </c>
      <c r="M493" s="70">
        <f t="shared" si="68"/>
        <v>40</v>
      </c>
      <c r="N493" s="70" t="s">
        <v>17</v>
      </c>
      <c r="O493" s="12">
        <f t="shared" si="71"/>
        <v>100</v>
      </c>
      <c r="P493" s="12">
        <f t="shared" si="72"/>
        <v>120</v>
      </c>
    </row>
    <row r="494" spans="1:16">
      <c r="A494" s="66" t="s">
        <v>759</v>
      </c>
      <c r="B494" s="67" t="s">
        <v>57</v>
      </c>
      <c r="C494" s="68" t="s">
        <v>87</v>
      </c>
      <c r="D494" s="68" t="s">
        <v>104</v>
      </c>
      <c r="E494" s="68" t="s">
        <v>105</v>
      </c>
      <c r="F494" s="68"/>
      <c r="G494" s="69"/>
      <c r="H494" s="69"/>
      <c r="I494" s="70"/>
      <c r="J494" s="70"/>
      <c r="K494" s="70">
        <v>5</v>
      </c>
      <c r="L494" s="70">
        <f t="shared" si="67"/>
        <v>15</v>
      </c>
      <c r="M494" s="70">
        <f t="shared" si="68"/>
        <v>0</v>
      </c>
      <c r="N494" s="70"/>
      <c r="O494" s="12" t="str">
        <f t="shared" si="71"/>
        <v/>
      </c>
      <c r="P494" s="12" t="str">
        <f t="shared" si="72"/>
        <v/>
      </c>
    </row>
    <row r="495" spans="1:16">
      <c r="A495" s="66" t="s">
        <v>760</v>
      </c>
      <c r="B495" s="67" t="s">
        <v>57</v>
      </c>
      <c r="C495" s="68" t="s">
        <v>106</v>
      </c>
      <c r="D495" s="68" t="s">
        <v>107</v>
      </c>
      <c r="E495" s="68" t="s">
        <v>108</v>
      </c>
      <c r="F495" s="68"/>
      <c r="G495" s="69"/>
      <c r="H495" s="69"/>
      <c r="I495" s="70"/>
      <c r="J495" s="70"/>
      <c r="K495" s="70">
        <v>6</v>
      </c>
      <c r="L495" s="70">
        <f t="shared" si="67"/>
        <v>15</v>
      </c>
      <c r="M495" s="70">
        <f t="shared" si="68"/>
        <v>0</v>
      </c>
      <c r="N495" s="70"/>
      <c r="O495" s="12" t="str">
        <f t="shared" si="71"/>
        <v/>
      </c>
      <c r="P495" s="12" t="str">
        <f t="shared" si="72"/>
        <v/>
      </c>
    </row>
    <row r="496" spans="1:16">
      <c r="A496" s="66" t="s">
        <v>761</v>
      </c>
      <c r="B496" s="67" t="s">
        <v>57</v>
      </c>
      <c r="C496" s="68" t="s">
        <v>109</v>
      </c>
      <c r="D496" s="68" t="s">
        <v>90</v>
      </c>
      <c r="E496" s="68" t="s">
        <v>110</v>
      </c>
      <c r="F496" s="68"/>
      <c r="G496" s="69"/>
      <c r="H496" s="69"/>
      <c r="I496" s="70">
        <v>1</v>
      </c>
      <c r="J496" s="70">
        <v>4</v>
      </c>
      <c r="K496" s="70">
        <v>8</v>
      </c>
      <c r="L496" s="70">
        <f t="shared" si="67"/>
        <v>135</v>
      </c>
      <c r="M496" s="70">
        <f t="shared" si="68"/>
        <v>4</v>
      </c>
      <c r="N496" s="70" t="s">
        <v>52</v>
      </c>
      <c r="O496" s="12">
        <f t="shared" si="71"/>
        <v>80</v>
      </c>
      <c r="P496" s="12">
        <f t="shared" si="72"/>
        <v>120</v>
      </c>
    </row>
    <row r="497" spans="1:16">
      <c r="A497" s="66" t="s">
        <v>762</v>
      </c>
      <c r="B497" s="67" t="s">
        <v>57</v>
      </c>
      <c r="C497" s="68">
        <v>29</v>
      </c>
      <c r="D497" s="68">
        <v>38</v>
      </c>
      <c r="E497" s="68">
        <v>98</v>
      </c>
      <c r="F497" s="68"/>
      <c r="G497" s="69"/>
      <c r="H497" s="69"/>
      <c r="I497" s="70">
        <v>2</v>
      </c>
      <c r="J497" s="70">
        <v>4</v>
      </c>
      <c r="K497" s="70">
        <v>10</v>
      </c>
      <c r="L497" s="70">
        <f t="shared" si="67"/>
        <v>131</v>
      </c>
      <c r="M497" s="70">
        <f t="shared" si="68"/>
        <v>8</v>
      </c>
      <c r="N497" s="70" t="s">
        <v>52</v>
      </c>
      <c r="O497" s="12">
        <f t="shared" si="71"/>
        <v>80</v>
      </c>
      <c r="P497" s="12">
        <f t="shared" si="72"/>
        <v>120</v>
      </c>
    </row>
    <row r="498" spans="1:16">
      <c r="A498" s="66" t="s">
        <v>763</v>
      </c>
      <c r="B498" s="67" t="s">
        <v>57</v>
      </c>
      <c r="C498" s="68" t="s">
        <v>61</v>
      </c>
      <c r="D498" s="68" t="s">
        <v>111</v>
      </c>
      <c r="E498" s="68" t="s">
        <v>112</v>
      </c>
      <c r="F498" s="68"/>
      <c r="G498" s="69"/>
      <c r="H498" s="69"/>
      <c r="I498" s="70">
        <v>2</v>
      </c>
      <c r="J498" s="70">
        <v>4</v>
      </c>
      <c r="K498" s="70">
        <v>10</v>
      </c>
      <c r="L498" s="70">
        <f t="shared" si="67"/>
        <v>235</v>
      </c>
      <c r="M498" s="70">
        <f t="shared" si="68"/>
        <v>8</v>
      </c>
      <c r="N498" s="70" t="s">
        <v>52</v>
      </c>
      <c r="O498" s="12">
        <f t="shared" si="71"/>
        <v>80</v>
      </c>
      <c r="P498" s="12">
        <f t="shared" si="72"/>
        <v>120</v>
      </c>
    </row>
    <row r="499" spans="1:16">
      <c r="A499" s="66" t="s">
        <v>764</v>
      </c>
      <c r="B499" s="67" t="s">
        <v>57</v>
      </c>
      <c r="C499" s="68" t="s">
        <v>113</v>
      </c>
      <c r="D499" s="68" t="s">
        <v>90</v>
      </c>
      <c r="E499" s="68" t="s">
        <v>114</v>
      </c>
      <c r="F499" s="68"/>
      <c r="G499" s="69"/>
      <c r="H499" s="69"/>
      <c r="I499" s="70">
        <v>1</v>
      </c>
      <c r="J499" s="70">
        <v>1</v>
      </c>
      <c r="K499" s="70">
        <v>3</v>
      </c>
      <c r="L499" s="70">
        <f t="shared" si="67"/>
        <v>188</v>
      </c>
      <c r="M499" s="70">
        <f t="shared" si="68"/>
        <v>1</v>
      </c>
      <c r="N499" s="70" t="s">
        <v>41</v>
      </c>
      <c r="O499" s="12" t="str">
        <f t="shared" si="71"/>
        <v>74</v>
      </c>
      <c r="P499" s="12" t="str">
        <f t="shared" si="72"/>
        <v/>
      </c>
    </row>
    <row r="500" spans="1:16">
      <c r="A500" s="66" t="s">
        <v>765</v>
      </c>
      <c r="B500" s="67" t="s">
        <v>57</v>
      </c>
      <c r="C500" s="68" t="s">
        <v>115</v>
      </c>
      <c r="D500" s="68" t="s">
        <v>64</v>
      </c>
      <c r="E500" s="68" t="s">
        <v>116</v>
      </c>
      <c r="F500" s="68"/>
      <c r="G500" s="69"/>
      <c r="H500" s="69"/>
      <c r="I500" s="70"/>
      <c r="J500" s="70"/>
      <c r="K500" s="70">
        <v>10</v>
      </c>
      <c r="L500" s="70">
        <f t="shared" si="67"/>
        <v>15</v>
      </c>
      <c r="M500" s="70">
        <f t="shared" si="68"/>
        <v>0</v>
      </c>
      <c r="N500" s="70"/>
      <c r="O500" s="12" t="str">
        <f t="shared" si="71"/>
        <v/>
      </c>
      <c r="P500" s="12" t="str">
        <f t="shared" si="72"/>
        <v/>
      </c>
    </row>
    <row r="501" spans="1:16">
      <c r="A501" s="66" t="s">
        <v>766</v>
      </c>
      <c r="B501" s="67">
        <v>1</v>
      </c>
      <c r="C501" s="68">
        <v>31</v>
      </c>
      <c r="D501" s="68">
        <v>38</v>
      </c>
      <c r="E501" s="68">
        <v>38.5</v>
      </c>
      <c r="F501" s="68"/>
      <c r="G501" s="69"/>
      <c r="H501" s="69"/>
      <c r="I501" s="70">
        <v>5</v>
      </c>
      <c r="J501" s="70">
        <v>12</v>
      </c>
      <c r="K501" s="70">
        <v>7</v>
      </c>
      <c r="L501" s="70">
        <v>15</v>
      </c>
      <c r="M501" s="70">
        <f t="shared" si="68"/>
        <v>60</v>
      </c>
      <c r="N501" s="70" t="s">
        <v>49</v>
      </c>
      <c r="O501" s="12">
        <f t="shared" si="71"/>
        <v>110</v>
      </c>
      <c r="P501" s="12">
        <f t="shared" si="72"/>
        <v>120</v>
      </c>
    </row>
    <row r="502" spans="1:16">
      <c r="A502" s="66" t="s">
        <v>767</v>
      </c>
      <c r="B502" s="67" t="s">
        <v>57</v>
      </c>
      <c r="C502" s="68" t="s">
        <v>64</v>
      </c>
      <c r="D502" s="68" t="s">
        <v>117</v>
      </c>
      <c r="E502" s="68" t="s">
        <v>5</v>
      </c>
      <c r="F502" s="68"/>
      <c r="G502" s="69"/>
      <c r="H502" s="69"/>
      <c r="I502" s="70">
        <v>3</v>
      </c>
      <c r="J502" s="70">
        <v>4</v>
      </c>
      <c r="K502" s="70">
        <v>10</v>
      </c>
      <c r="L502" s="70">
        <f t="shared" si="67"/>
        <v>163</v>
      </c>
      <c r="M502" s="70">
        <f t="shared" si="68"/>
        <v>12</v>
      </c>
      <c r="N502" s="70" t="s">
        <v>17</v>
      </c>
      <c r="O502" s="12">
        <f t="shared" si="71"/>
        <v>100</v>
      </c>
      <c r="P502" s="12">
        <f t="shared" si="72"/>
        <v>120</v>
      </c>
    </row>
    <row r="503" spans="1:16">
      <c r="A503" s="66" t="s">
        <v>768</v>
      </c>
      <c r="B503" s="67">
        <v>1</v>
      </c>
      <c r="C503" s="68">
        <v>26</v>
      </c>
      <c r="D503" s="68">
        <v>37</v>
      </c>
      <c r="E503" s="68">
        <v>96</v>
      </c>
      <c r="F503" s="68"/>
      <c r="G503" s="69"/>
      <c r="H503" s="69"/>
      <c r="I503" s="70">
        <v>3</v>
      </c>
      <c r="J503" s="70">
        <v>4</v>
      </c>
      <c r="K503" s="70">
        <v>10</v>
      </c>
      <c r="L503" s="70">
        <f t="shared" si="67"/>
        <v>119</v>
      </c>
      <c r="M503" s="70">
        <f t="shared" si="68"/>
        <v>12</v>
      </c>
      <c r="N503" s="70" t="s">
        <v>17</v>
      </c>
      <c r="O503" s="12">
        <f t="shared" si="71"/>
        <v>100</v>
      </c>
      <c r="P503" s="12">
        <f t="shared" si="72"/>
        <v>120</v>
      </c>
    </row>
    <row r="504" spans="1:16">
      <c r="A504" s="66" t="s">
        <v>769</v>
      </c>
      <c r="B504" s="67" t="s">
        <v>57</v>
      </c>
      <c r="C504" s="68" t="s">
        <v>68</v>
      </c>
      <c r="D504" s="68" t="s">
        <v>102</v>
      </c>
      <c r="E504" s="68" t="s">
        <v>118</v>
      </c>
      <c r="F504" s="68"/>
      <c r="G504" s="69">
        <f>(C504*D504*E504)/1000000/B504</f>
        <v>8.3902500000000005E-2</v>
      </c>
      <c r="H504" s="69"/>
      <c r="I504" s="70">
        <v>4</v>
      </c>
      <c r="J504" s="70">
        <v>4</v>
      </c>
      <c r="K504" s="70">
        <v>8</v>
      </c>
      <c r="L504" s="70">
        <f t="shared" si="67"/>
        <v>147</v>
      </c>
      <c r="M504" s="70">
        <f t="shared" si="68"/>
        <v>16</v>
      </c>
      <c r="N504" s="70" t="s">
        <v>17</v>
      </c>
      <c r="O504" s="12">
        <f t="shared" si="71"/>
        <v>100</v>
      </c>
      <c r="P504" s="12">
        <f t="shared" si="72"/>
        <v>120</v>
      </c>
    </row>
    <row r="505" spans="1:16">
      <c r="A505" s="66" t="s">
        <v>770</v>
      </c>
      <c r="B505" s="67">
        <v>1</v>
      </c>
      <c r="C505" s="68">
        <v>28</v>
      </c>
      <c r="D505" s="68">
        <v>66</v>
      </c>
      <c r="E505" s="68">
        <v>64</v>
      </c>
      <c r="F505" s="68"/>
      <c r="G505" s="69"/>
      <c r="H505" s="69"/>
      <c r="I505" s="70">
        <v>1</v>
      </c>
      <c r="J505" s="70">
        <v>4</v>
      </c>
      <c r="K505" s="70">
        <v>10</v>
      </c>
      <c r="L505" s="70">
        <f t="shared" si="67"/>
        <v>127</v>
      </c>
      <c r="M505" s="70">
        <f t="shared" si="68"/>
        <v>4</v>
      </c>
      <c r="N505" s="70" t="s">
        <v>52</v>
      </c>
      <c r="O505" s="12">
        <f t="shared" si="71"/>
        <v>80</v>
      </c>
      <c r="P505" s="12">
        <f t="shared" si="72"/>
        <v>120</v>
      </c>
    </row>
    <row r="506" spans="1:16">
      <c r="A506" s="66" t="s">
        <v>771</v>
      </c>
      <c r="B506" s="67">
        <v>1</v>
      </c>
      <c r="C506" s="68">
        <v>57.5</v>
      </c>
      <c r="D506" s="68">
        <v>38</v>
      </c>
      <c r="E506" s="68">
        <v>92.5</v>
      </c>
      <c r="F506" s="68"/>
      <c r="G506" s="69"/>
      <c r="H506" s="69"/>
      <c r="I506" s="70">
        <v>2</v>
      </c>
      <c r="J506" s="70">
        <v>2</v>
      </c>
      <c r="K506" s="70">
        <v>6</v>
      </c>
      <c r="L506" s="70">
        <f t="shared" si="67"/>
        <v>130</v>
      </c>
      <c r="M506" s="70">
        <f t="shared" si="68"/>
        <v>4</v>
      </c>
      <c r="N506" s="70" t="s">
        <v>52</v>
      </c>
      <c r="O506" s="12">
        <f t="shared" si="71"/>
        <v>80</v>
      </c>
      <c r="P506" s="12">
        <f t="shared" si="72"/>
        <v>120</v>
      </c>
    </row>
    <row r="507" spans="1:16">
      <c r="A507" s="66" t="s">
        <v>772</v>
      </c>
      <c r="B507" s="67">
        <v>1</v>
      </c>
      <c r="C507" s="68">
        <v>57.5</v>
      </c>
      <c r="D507" s="68">
        <v>38</v>
      </c>
      <c r="E507" s="68">
        <v>90</v>
      </c>
      <c r="F507" s="68"/>
      <c r="G507" s="69"/>
      <c r="H507" s="69"/>
      <c r="I507" s="70">
        <v>2</v>
      </c>
      <c r="J507" s="70">
        <v>2</v>
      </c>
      <c r="K507" s="70">
        <v>6</v>
      </c>
      <c r="L507" s="70">
        <f t="shared" si="67"/>
        <v>130</v>
      </c>
      <c r="M507" s="70">
        <f t="shared" si="68"/>
        <v>4</v>
      </c>
      <c r="N507" s="70" t="s">
        <v>52</v>
      </c>
      <c r="O507" s="12">
        <f t="shared" si="71"/>
        <v>80</v>
      </c>
      <c r="P507" s="12">
        <f t="shared" si="72"/>
        <v>120</v>
      </c>
    </row>
    <row r="508" spans="1:16">
      <c r="A508" s="66" t="s">
        <v>773</v>
      </c>
      <c r="B508" s="67">
        <v>1</v>
      </c>
      <c r="C508" s="68">
        <v>71</v>
      </c>
      <c r="D508" s="68">
        <v>43</v>
      </c>
      <c r="E508" s="68">
        <v>101</v>
      </c>
      <c r="F508" s="68"/>
      <c r="G508" s="69"/>
      <c r="H508" s="69"/>
      <c r="I508" s="70">
        <v>2</v>
      </c>
      <c r="J508" s="70">
        <v>2</v>
      </c>
      <c r="K508" s="70">
        <v>6</v>
      </c>
      <c r="L508" s="70">
        <f t="shared" si="67"/>
        <v>157</v>
      </c>
      <c r="M508" s="70">
        <f t="shared" si="68"/>
        <v>4</v>
      </c>
      <c r="N508" s="70" t="s">
        <v>52</v>
      </c>
      <c r="O508" s="12">
        <f t="shared" si="71"/>
        <v>80</v>
      </c>
      <c r="P508" s="12">
        <f t="shared" si="72"/>
        <v>120</v>
      </c>
    </row>
    <row r="509" spans="1:16">
      <c r="A509" s="66" t="s">
        <v>774</v>
      </c>
      <c r="B509" s="67">
        <v>1</v>
      </c>
      <c r="C509" s="68">
        <v>125</v>
      </c>
      <c r="D509" s="68">
        <v>45</v>
      </c>
      <c r="E509" s="68">
        <v>112.5</v>
      </c>
      <c r="F509" s="68"/>
      <c r="G509" s="69"/>
      <c r="H509" s="69"/>
      <c r="I509" s="70">
        <v>1</v>
      </c>
      <c r="J509" s="70">
        <v>1</v>
      </c>
      <c r="K509" s="70">
        <v>3</v>
      </c>
      <c r="L509" s="70">
        <f t="shared" si="67"/>
        <v>140</v>
      </c>
      <c r="M509" s="70">
        <f t="shared" si="68"/>
        <v>1</v>
      </c>
      <c r="N509" s="70" t="s">
        <v>171</v>
      </c>
      <c r="O509" s="12">
        <f t="shared" si="71"/>
        <v>60</v>
      </c>
      <c r="P509" s="12">
        <f t="shared" si="72"/>
        <v>120</v>
      </c>
    </row>
    <row r="510" spans="1:16">
      <c r="A510" s="66" t="s">
        <v>775</v>
      </c>
      <c r="B510" s="67">
        <v>1</v>
      </c>
      <c r="C510" s="68">
        <v>23.5</v>
      </c>
      <c r="D510" s="68">
        <v>20</v>
      </c>
      <c r="E510" s="68">
        <v>56</v>
      </c>
      <c r="F510" s="68"/>
      <c r="G510" s="69"/>
      <c r="H510" s="69"/>
      <c r="I510" s="70">
        <v>8</v>
      </c>
      <c r="J510" s="70">
        <v>6</v>
      </c>
      <c r="K510" s="70">
        <v>10</v>
      </c>
      <c r="L510" s="70">
        <f t="shared" si="67"/>
        <v>156</v>
      </c>
      <c r="M510" s="70">
        <f t="shared" si="68"/>
        <v>48</v>
      </c>
      <c r="N510" s="70" t="s">
        <v>52</v>
      </c>
      <c r="O510" s="12">
        <f t="shared" si="71"/>
        <v>80</v>
      </c>
      <c r="P510" s="12">
        <f t="shared" si="72"/>
        <v>120</v>
      </c>
    </row>
    <row r="511" spans="1:16">
      <c r="A511" s="66" t="s">
        <v>776</v>
      </c>
      <c r="B511" s="67">
        <v>20</v>
      </c>
      <c r="C511" s="68">
        <v>22</v>
      </c>
      <c r="D511" s="68">
        <v>23</v>
      </c>
      <c r="E511" s="68">
        <v>45.5</v>
      </c>
      <c r="F511" s="68"/>
      <c r="G511" s="69"/>
      <c r="H511" s="69"/>
      <c r="I511" s="70"/>
      <c r="J511" s="70"/>
      <c r="K511" s="70">
        <v>8</v>
      </c>
      <c r="L511" s="70">
        <f t="shared" si="67"/>
        <v>15</v>
      </c>
      <c r="M511" s="70">
        <f t="shared" si="68"/>
        <v>0</v>
      </c>
      <c r="N511" s="70"/>
      <c r="O511" s="12" t="str">
        <f t="shared" si="71"/>
        <v/>
      </c>
      <c r="P511" s="12" t="str">
        <f t="shared" si="72"/>
        <v/>
      </c>
    </row>
    <row r="512" spans="1:16">
      <c r="A512" s="66" t="s">
        <v>777</v>
      </c>
      <c r="B512" s="67" t="s">
        <v>57</v>
      </c>
      <c r="C512" s="68" t="s">
        <v>60</v>
      </c>
      <c r="D512" s="68" t="s">
        <v>96</v>
      </c>
      <c r="E512" s="68" t="s">
        <v>115</v>
      </c>
      <c r="F512" s="68"/>
      <c r="G512" s="69"/>
      <c r="H512" s="69"/>
      <c r="I512" s="70"/>
      <c r="J512" s="70"/>
      <c r="K512" s="70">
        <v>15</v>
      </c>
      <c r="L512" s="70">
        <f t="shared" si="67"/>
        <v>15</v>
      </c>
      <c r="M512" s="70">
        <f t="shared" si="68"/>
        <v>0</v>
      </c>
      <c r="N512" s="70"/>
      <c r="O512" s="12" t="str">
        <f t="shared" si="71"/>
        <v/>
      </c>
      <c r="P512" s="12" t="str">
        <f t="shared" si="72"/>
        <v/>
      </c>
    </row>
    <row r="513" spans="1:16">
      <c r="A513" s="66" t="s">
        <v>778</v>
      </c>
      <c r="B513" s="67">
        <v>1</v>
      </c>
      <c r="C513" s="68">
        <v>35</v>
      </c>
      <c r="D513" s="68">
        <v>46</v>
      </c>
      <c r="E513" s="68">
        <v>69</v>
      </c>
      <c r="F513" s="68"/>
      <c r="G513" s="69"/>
      <c r="H513" s="69"/>
      <c r="I513" s="70"/>
      <c r="J513" s="70"/>
      <c r="K513" s="70">
        <v>8</v>
      </c>
      <c r="L513" s="70">
        <f t="shared" si="67"/>
        <v>15</v>
      </c>
      <c r="M513" s="70">
        <f t="shared" si="68"/>
        <v>0</v>
      </c>
      <c r="N513" s="70"/>
      <c r="O513" s="12" t="str">
        <f t="shared" si="71"/>
        <v/>
      </c>
      <c r="P513" s="12" t="str">
        <f t="shared" si="72"/>
        <v/>
      </c>
    </row>
    <row r="514" spans="1:16">
      <c r="A514" s="66" t="s">
        <v>779</v>
      </c>
      <c r="B514" s="67">
        <v>1</v>
      </c>
      <c r="C514" s="68">
        <v>9.5</v>
      </c>
      <c r="D514" s="68">
        <v>79</v>
      </c>
      <c r="E514" s="68">
        <v>80</v>
      </c>
      <c r="F514" s="68"/>
      <c r="G514" s="69"/>
      <c r="H514" s="69"/>
      <c r="I514" s="70">
        <v>1</v>
      </c>
      <c r="J514" s="70">
        <v>10</v>
      </c>
      <c r="K514" s="70">
        <v>20</v>
      </c>
      <c r="L514" s="70">
        <f t="shared" ref="L514:L577" si="73">C514*J514+15</f>
        <v>110</v>
      </c>
      <c r="M514" s="70">
        <f t="shared" si="68"/>
        <v>10</v>
      </c>
      <c r="N514" s="70" t="s">
        <v>52</v>
      </c>
      <c r="O514" s="12">
        <f t="shared" si="71"/>
        <v>80</v>
      </c>
      <c r="P514" s="12">
        <f t="shared" si="72"/>
        <v>120</v>
      </c>
    </row>
    <row r="515" spans="1:16">
      <c r="A515" s="66" t="s">
        <v>780</v>
      </c>
      <c r="B515" s="67">
        <v>1</v>
      </c>
      <c r="C515" s="68">
        <v>17.5</v>
      </c>
      <c r="D515" s="68">
        <v>18.5</v>
      </c>
      <c r="E515" s="68">
        <v>26</v>
      </c>
      <c r="F515" s="68"/>
      <c r="G515" s="69"/>
      <c r="H515" s="69"/>
      <c r="I515" s="70"/>
      <c r="J515" s="70"/>
      <c r="K515" s="70">
        <v>14</v>
      </c>
      <c r="L515" s="70">
        <f t="shared" si="73"/>
        <v>15</v>
      </c>
      <c r="M515" s="70">
        <f t="shared" ref="M515:M578" si="74">I515*J515</f>
        <v>0</v>
      </c>
      <c r="N515" s="70" t="s">
        <v>52</v>
      </c>
      <c r="O515" s="12">
        <f t="shared" si="71"/>
        <v>80</v>
      </c>
      <c r="P515" s="12">
        <f t="shared" si="72"/>
        <v>120</v>
      </c>
    </row>
    <row r="516" spans="1:16">
      <c r="A516" s="66" t="s">
        <v>781</v>
      </c>
      <c r="B516" s="67">
        <v>1</v>
      </c>
      <c r="C516" s="68">
        <v>7</v>
      </c>
      <c r="D516" s="68">
        <v>16</v>
      </c>
      <c r="E516" s="68">
        <v>27</v>
      </c>
      <c r="F516" s="68"/>
      <c r="G516" s="69"/>
      <c r="H516" s="69"/>
      <c r="I516" s="70"/>
      <c r="J516" s="70"/>
      <c r="K516" s="70" t="s">
        <v>42</v>
      </c>
      <c r="L516" s="70">
        <f t="shared" si="73"/>
        <v>15</v>
      </c>
      <c r="M516" s="70">
        <f t="shared" si="74"/>
        <v>0</v>
      </c>
      <c r="N516" s="70"/>
      <c r="O516" s="12" t="str">
        <f t="shared" si="71"/>
        <v/>
      </c>
      <c r="P516" s="12" t="str">
        <f t="shared" si="72"/>
        <v/>
      </c>
    </row>
    <row r="517" spans="1:16">
      <c r="A517" s="66" t="s">
        <v>782</v>
      </c>
      <c r="B517" s="67" t="s">
        <v>57</v>
      </c>
      <c r="C517" s="68" t="s">
        <v>119</v>
      </c>
      <c r="D517" s="68" t="s">
        <v>120</v>
      </c>
      <c r="E517" s="68" t="s">
        <v>83</v>
      </c>
      <c r="F517" s="68"/>
      <c r="G517" s="69"/>
      <c r="H517" s="69"/>
      <c r="I517" s="70"/>
      <c r="J517" s="70"/>
      <c r="K517" s="70">
        <v>15</v>
      </c>
      <c r="L517" s="70">
        <f t="shared" si="73"/>
        <v>15</v>
      </c>
      <c r="M517" s="70">
        <f t="shared" si="74"/>
        <v>0</v>
      </c>
      <c r="N517" s="70" t="s">
        <v>52</v>
      </c>
      <c r="O517" s="12">
        <f t="shared" si="71"/>
        <v>80</v>
      </c>
      <c r="P517" s="12">
        <f t="shared" si="72"/>
        <v>120</v>
      </c>
    </row>
    <row r="518" spans="1:16">
      <c r="A518" s="66" t="s">
        <v>783</v>
      </c>
      <c r="B518" s="67">
        <v>1</v>
      </c>
      <c r="C518" s="68">
        <v>23</v>
      </c>
      <c r="D518" s="68">
        <v>20</v>
      </c>
      <c r="E518" s="68">
        <v>57</v>
      </c>
      <c r="F518" s="68"/>
      <c r="G518" s="69"/>
      <c r="H518" s="69"/>
      <c r="I518" s="70"/>
      <c r="J518" s="70"/>
      <c r="K518" s="70"/>
      <c r="L518" s="70">
        <f t="shared" si="73"/>
        <v>15</v>
      </c>
      <c r="M518" s="70">
        <f t="shared" si="74"/>
        <v>0</v>
      </c>
      <c r="N518" s="70"/>
      <c r="O518" s="12" t="str">
        <f t="shared" si="71"/>
        <v/>
      </c>
      <c r="P518" s="12" t="str">
        <f t="shared" si="72"/>
        <v/>
      </c>
    </row>
    <row r="519" spans="1:16">
      <c r="A519" s="66" t="s">
        <v>784</v>
      </c>
      <c r="B519" s="67">
        <v>1</v>
      </c>
      <c r="C519" s="68">
        <v>8.5</v>
      </c>
      <c r="D519" s="68">
        <v>34.5</v>
      </c>
      <c r="E519" s="68">
        <v>33.5</v>
      </c>
      <c r="F519" s="68"/>
      <c r="G519" s="69"/>
      <c r="H519" s="69"/>
      <c r="I519" s="70">
        <v>6</v>
      </c>
      <c r="J519" s="70">
        <v>10</v>
      </c>
      <c r="K519" s="70">
        <v>8</v>
      </c>
      <c r="L519" s="70">
        <f t="shared" si="73"/>
        <v>100</v>
      </c>
      <c r="M519" s="70">
        <f t="shared" si="74"/>
        <v>60</v>
      </c>
      <c r="N519" s="70" t="s">
        <v>52</v>
      </c>
      <c r="O519" s="12">
        <f t="shared" si="71"/>
        <v>80</v>
      </c>
      <c r="P519" s="12">
        <f t="shared" si="72"/>
        <v>120</v>
      </c>
    </row>
    <row r="520" spans="1:16">
      <c r="A520" s="66" t="s">
        <v>785</v>
      </c>
      <c r="B520" s="67" t="s">
        <v>57</v>
      </c>
      <c r="C520" s="68" t="s">
        <v>121</v>
      </c>
      <c r="D520" s="68" t="s">
        <v>122</v>
      </c>
      <c r="E520" s="68" t="s">
        <v>123</v>
      </c>
      <c r="F520" s="68"/>
      <c r="G520" s="69">
        <f>(C520*D520*E520)/1000000/B520</f>
        <v>3.6638999999999998E-2</v>
      </c>
      <c r="H520" s="69"/>
      <c r="I520" s="70">
        <v>4</v>
      </c>
      <c r="J520" s="70">
        <v>8</v>
      </c>
      <c r="K520" s="70">
        <v>13</v>
      </c>
      <c r="L520" s="70">
        <f t="shared" si="73"/>
        <v>159</v>
      </c>
      <c r="M520" s="70">
        <f t="shared" si="74"/>
        <v>32</v>
      </c>
      <c r="N520" s="70" t="s">
        <v>52</v>
      </c>
      <c r="O520" s="12">
        <f t="shared" si="71"/>
        <v>80</v>
      </c>
      <c r="P520" s="12">
        <f t="shared" si="72"/>
        <v>120</v>
      </c>
    </row>
    <row r="521" spans="1:16">
      <c r="A521" s="66" t="s">
        <v>786</v>
      </c>
      <c r="B521" s="67" t="s">
        <v>57</v>
      </c>
      <c r="C521" s="68" t="s">
        <v>124</v>
      </c>
      <c r="D521" s="68"/>
      <c r="E521" s="68" t="s">
        <v>125</v>
      </c>
      <c r="F521" s="68"/>
      <c r="G521" s="69">
        <f>(C521*D521*E521)/1000000/B521</f>
        <v>0</v>
      </c>
      <c r="H521" s="69"/>
      <c r="I521" s="70"/>
      <c r="J521" s="70"/>
      <c r="K521" s="70"/>
      <c r="L521" s="70">
        <f t="shared" si="73"/>
        <v>15</v>
      </c>
      <c r="M521" s="70">
        <f t="shared" si="74"/>
        <v>0</v>
      </c>
      <c r="N521" s="70"/>
      <c r="O521" s="12" t="str">
        <f t="shared" si="71"/>
        <v/>
      </c>
      <c r="P521" s="12" t="str">
        <f t="shared" si="72"/>
        <v/>
      </c>
    </row>
    <row r="522" spans="1:16">
      <c r="A522" s="66" t="s">
        <v>787</v>
      </c>
      <c r="B522" s="67" t="s">
        <v>57</v>
      </c>
      <c r="C522" s="68" t="s">
        <v>126</v>
      </c>
      <c r="D522" s="68" t="s">
        <v>96</v>
      </c>
      <c r="E522" s="68" t="s">
        <v>127</v>
      </c>
      <c r="F522" s="68"/>
      <c r="G522" s="69"/>
      <c r="H522" s="69"/>
      <c r="I522" s="70"/>
      <c r="J522" s="70"/>
      <c r="K522" s="70">
        <v>8</v>
      </c>
      <c r="L522" s="70">
        <f t="shared" si="73"/>
        <v>15</v>
      </c>
      <c r="M522" s="70">
        <f t="shared" si="74"/>
        <v>0</v>
      </c>
      <c r="N522" s="70"/>
      <c r="O522" s="12" t="str">
        <f t="shared" si="71"/>
        <v/>
      </c>
      <c r="P522" s="12" t="str">
        <f t="shared" si="72"/>
        <v/>
      </c>
    </row>
    <row r="523" spans="1:16">
      <c r="A523" s="66" t="s">
        <v>788</v>
      </c>
      <c r="B523" s="67">
        <v>1</v>
      </c>
      <c r="C523" s="68">
        <v>11</v>
      </c>
      <c r="D523" s="68">
        <v>34</v>
      </c>
      <c r="E523" s="68">
        <v>50</v>
      </c>
      <c r="F523" s="68"/>
      <c r="G523" s="69"/>
      <c r="H523" s="69"/>
      <c r="I523" s="70">
        <v>6</v>
      </c>
      <c r="J523" s="70">
        <v>19</v>
      </c>
      <c r="K523" s="70">
        <v>21</v>
      </c>
      <c r="L523" s="70">
        <f t="shared" si="73"/>
        <v>224</v>
      </c>
      <c r="M523" s="70">
        <f t="shared" si="74"/>
        <v>114</v>
      </c>
      <c r="N523" s="70" t="s">
        <v>148</v>
      </c>
      <c r="O523" s="12">
        <f t="shared" si="71"/>
        <v>120</v>
      </c>
      <c r="P523" s="12">
        <f t="shared" si="72"/>
        <v>140</v>
      </c>
    </row>
    <row r="524" spans="1:16">
      <c r="A524" s="66" t="s">
        <v>789</v>
      </c>
      <c r="B524" s="67">
        <v>1</v>
      </c>
      <c r="C524" s="68">
        <v>12</v>
      </c>
      <c r="D524" s="68">
        <v>37.5</v>
      </c>
      <c r="E524" s="68">
        <v>57</v>
      </c>
      <c r="F524" s="68"/>
      <c r="G524" s="69"/>
      <c r="H524" s="69"/>
      <c r="I524" s="70">
        <v>5</v>
      </c>
      <c r="J524" s="70">
        <v>20</v>
      </c>
      <c r="K524" s="70">
        <v>20</v>
      </c>
      <c r="L524" s="70">
        <f t="shared" si="73"/>
        <v>255</v>
      </c>
      <c r="M524" s="70">
        <f t="shared" si="74"/>
        <v>100</v>
      </c>
      <c r="N524" s="70" t="s">
        <v>17</v>
      </c>
      <c r="O524" s="12">
        <f t="shared" si="71"/>
        <v>100</v>
      </c>
      <c r="P524" s="12">
        <f t="shared" si="72"/>
        <v>120</v>
      </c>
    </row>
    <row r="525" spans="1:16">
      <c r="A525" s="66" t="s">
        <v>790</v>
      </c>
      <c r="B525" s="67">
        <v>1</v>
      </c>
      <c r="C525" s="68">
        <v>12.5</v>
      </c>
      <c r="D525" s="68">
        <v>37</v>
      </c>
      <c r="E525" s="68">
        <v>58</v>
      </c>
      <c r="F525" s="68"/>
      <c r="G525" s="69"/>
      <c r="H525" s="69"/>
      <c r="I525" s="70">
        <v>6</v>
      </c>
      <c r="J525" s="70">
        <v>19</v>
      </c>
      <c r="K525" s="70">
        <v>18</v>
      </c>
      <c r="L525" s="70">
        <f t="shared" si="73"/>
        <v>252.5</v>
      </c>
      <c r="M525" s="70">
        <f t="shared" si="74"/>
        <v>114</v>
      </c>
      <c r="N525" s="70" t="s">
        <v>148</v>
      </c>
      <c r="O525" s="12">
        <f t="shared" si="71"/>
        <v>120</v>
      </c>
      <c r="P525" s="12">
        <f t="shared" si="72"/>
        <v>140</v>
      </c>
    </row>
    <row r="526" spans="1:16">
      <c r="A526" s="66" t="s">
        <v>791</v>
      </c>
      <c r="B526" s="67">
        <v>1</v>
      </c>
      <c r="C526" s="68">
        <v>12</v>
      </c>
      <c r="D526" s="68">
        <v>37</v>
      </c>
      <c r="E526" s="68">
        <v>66</v>
      </c>
      <c r="F526" s="68"/>
      <c r="G526" s="69"/>
      <c r="H526" s="69"/>
      <c r="I526" s="70">
        <v>6</v>
      </c>
      <c r="J526" s="70">
        <v>19</v>
      </c>
      <c r="K526" s="70">
        <v>19</v>
      </c>
      <c r="L526" s="70">
        <f t="shared" si="73"/>
        <v>243</v>
      </c>
      <c r="M526" s="70">
        <f t="shared" si="74"/>
        <v>114</v>
      </c>
      <c r="N526" s="70" t="s">
        <v>172</v>
      </c>
      <c r="O526" s="12">
        <f t="shared" si="71"/>
        <v>115</v>
      </c>
      <c r="P526" s="12">
        <f t="shared" si="72"/>
        <v>136</v>
      </c>
    </row>
    <row r="527" spans="1:16">
      <c r="A527" s="66" t="s">
        <v>792</v>
      </c>
      <c r="B527" s="67">
        <v>1</v>
      </c>
      <c r="C527" s="68">
        <v>12</v>
      </c>
      <c r="D527" s="68">
        <v>40</v>
      </c>
      <c r="E527" s="68">
        <v>69.5</v>
      </c>
      <c r="F527" s="68"/>
      <c r="G527" s="69"/>
      <c r="H527" s="69"/>
      <c r="I527" s="70">
        <v>6</v>
      </c>
      <c r="J527" s="70">
        <v>19</v>
      </c>
      <c r="K527" s="70">
        <v>19</v>
      </c>
      <c r="L527" s="70">
        <f t="shared" si="73"/>
        <v>243</v>
      </c>
      <c r="M527" s="70">
        <f t="shared" si="74"/>
        <v>114</v>
      </c>
      <c r="N527" s="70"/>
      <c r="O527" s="12" t="str">
        <f t="shared" si="71"/>
        <v/>
      </c>
      <c r="P527" s="12" t="str">
        <f t="shared" si="72"/>
        <v/>
      </c>
    </row>
    <row r="528" spans="1:16">
      <c r="A528" s="66" t="s">
        <v>793</v>
      </c>
      <c r="B528" s="67">
        <v>1</v>
      </c>
      <c r="C528" s="68">
        <v>14</v>
      </c>
      <c r="D528" s="68">
        <v>46</v>
      </c>
      <c r="E528" s="68">
        <v>75</v>
      </c>
      <c r="F528" s="68"/>
      <c r="G528" s="69"/>
      <c r="H528" s="69"/>
      <c r="I528" s="70">
        <v>3</v>
      </c>
      <c r="J528" s="70">
        <v>15</v>
      </c>
      <c r="K528" s="70">
        <v>17</v>
      </c>
      <c r="L528" s="70">
        <f t="shared" si="73"/>
        <v>225</v>
      </c>
      <c r="M528" s="70">
        <f t="shared" si="74"/>
        <v>45</v>
      </c>
      <c r="N528" s="70" t="s">
        <v>17</v>
      </c>
      <c r="O528" s="12">
        <f t="shared" si="71"/>
        <v>100</v>
      </c>
      <c r="P528" s="12">
        <f t="shared" si="72"/>
        <v>120</v>
      </c>
    </row>
    <row r="529" spans="1:16">
      <c r="A529" s="66" t="s">
        <v>794</v>
      </c>
      <c r="B529" s="67">
        <v>1</v>
      </c>
      <c r="C529" s="68">
        <v>46.5</v>
      </c>
      <c r="D529" s="68">
        <v>13</v>
      </c>
      <c r="E529" s="68">
        <v>72</v>
      </c>
      <c r="F529" s="68"/>
      <c r="G529" s="69"/>
      <c r="H529" s="69"/>
      <c r="I529" s="70">
        <v>9</v>
      </c>
      <c r="J529" s="70">
        <v>5</v>
      </c>
      <c r="K529" s="70">
        <v>8</v>
      </c>
      <c r="L529" s="70">
        <f t="shared" si="73"/>
        <v>247.5</v>
      </c>
      <c r="M529" s="70">
        <f t="shared" si="74"/>
        <v>45</v>
      </c>
      <c r="N529" s="70" t="s">
        <v>52</v>
      </c>
      <c r="O529" s="12">
        <f t="shared" si="71"/>
        <v>80</v>
      </c>
      <c r="P529" s="12">
        <f t="shared" si="72"/>
        <v>120</v>
      </c>
    </row>
    <row r="530" spans="1:16">
      <c r="A530" s="66" t="s">
        <v>795</v>
      </c>
      <c r="B530" s="67">
        <v>1</v>
      </c>
      <c r="C530" s="68">
        <v>74.5</v>
      </c>
      <c r="D530" s="68">
        <v>16</v>
      </c>
      <c r="E530" s="68">
        <v>85.5</v>
      </c>
      <c r="F530" s="68"/>
      <c r="G530" s="69"/>
      <c r="H530" s="69"/>
      <c r="I530" s="70">
        <v>7</v>
      </c>
      <c r="J530" s="70">
        <v>4</v>
      </c>
      <c r="K530" s="70">
        <v>5</v>
      </c>
      <c r="L530" s="70">
        <f t="shared" si="73"/>
        <v>313</v>
      </c>
      <c r="M530" s="70">
        <f t="shared" si="74"/>
        <v>28</v>
      </c>
      <c r="N530" s="70" t="s">
        <v>17</v>
      </c>
      <c r="O530" s="12">
        <f t="shared" si="71"/>
        <v>100</v>
      </c>
      <c r="P530" s="12">
        <f t="shared" si="72"/>
        <v>120</v>
      </c>
    </row>
    <row r="531" spans="1:16">
      <c r="A531" s="66" t="s">
        <v>796</v>
      </c>
      <c r="B531" s="67">
        <v>1</v>
      </c>
      <c r="C531" s="68">
        <v>41</v>
      </c>
      <c r="D531" s="68">
        <v>13.5</v>
      </c>
      <c r="E531" s="68">
        <v>78</v>
      </c>
      <c r="F531" s="68"/>
      <c r="G531" s="69"/>
      <c r="H531" s="69"/>
      <c r="I531" s="70">
        <v>8</v>
      </c>
      <c r="J531" s="70">
        <v>5</v>
      </c>
      <c r="K531" s="70">
        <v>8</v>
      </c>
      <c r="L531" s="70">
        <f t="shared" si="73"/>
        <v>220</v>
      </c>
      <c r="M531" s="70">
        <f t="shared" si="74"/>
        <v>40</v>
      </c>
      <c r="N531" s="70" t="s">
        <v>52</v>
      </c>
      <c r="O531" s="12">
        <f t="shared" si="71"/>
        <v>80</v>
      </c>
      <c r="P531" s="12">
        <f t="shared" si="72"/>
        <v>120</v>
      </c>
    </row>
    <row r="532" spans="1:16">
      <c r="A532" s="66" t="s">
        <v>797</v>
      </c>
      <c r="B532" s="67">
        <v>1</v>
      </c>
      <c r="C532" s="68">
        <v>49.5</v>
      </c>
      <c r="D532" s="68">
        <v>12.5</v>
      </c>
      <c r="E532" s="68">
        <v>79</v>
      </c>
      <c r="F532" s="68"/>
      <c r="G532" s="69"/>
      <c r="H532" s="69"/>
      <c r="I532" s="70">
        <v>9</v>
      </c>
      <c r="J532" s="70">
        <v>4</v>
      </c>
      <c r="K532" s="70">
        <v>10</v>
      </c>
      <c r="L532" s="70">
        <f t="shared" si="73"/>
        <v>213</v>
      </c>
      <c r="M532" s="70">
        <f t="shared" si="74"/>
        <v>36</v>
      </c>
      <c r="N532" s="70"/>
      <c r="O532" s="12" t="str">
        <f t="shared" si="71"/>
        <v/>
      </c>
      <c r="P532" s="12" t="str">
        <f t="shared" si="72"/>
        <v/>
      </c>
    </row>
    <row r="533" spans="1:16">
      <c r="A533" s="66" t="s">
        <v>798</v>
      </c>
      <c r="B533" s="67">
        <v>1</v>
      </c>
      <c r="C533" s="68">
        <v>50</v>
      </c>
      <c r="D533" s="68">
        <v>12</v>
      </c>
      <c r="E533" s="68">
        <v>79</v>
      </c>
      <c r="F533" s="68"/>
      <c r="G533" s="69"/>
      <c r="H533" s="69"/>
      <c r="I533" s="70">
        <v>10</v>
      </c>
      <c r="J533" s="70">
        <v>4</v>
      </c>
      <c r="K533" s="70">
        <v>10</v>
      </c>
      <c r="L533" s="70">
        <f t="shared" si="73"/>
        <v>215</v>
      </c>
      <c r="M533" s="70">
        <f t="shared" si="74"/>
        <v>40</v>
      </c>
      <c r="N533" s="70"/>
      <c r="O533" s="12" t="str">
        <f t="shared" si="71"/>
        <v/>
      </c>
      <c r="P533" s="12" t="str">
        <f t="shared" si="72"/>
        <v/>
      </c>
    </row>
    <row r="534" spans="1:16">
      <c r="A534" s="66" t="s">
        <v>799</v>
      </c>
      <c r="B534" s="67">
        <v>1</v>
      </c>
      <c r="C534" s="68">
        <v>50.5</v>
      </c>
      <c r="D534" s="68">
        <v>20</v>
      </c>
      <c r="E534" s="68">
        <v>97</v>
      </c>
      <c r="F534" s="68"/>
      <c r="G534" s="69"/>
      <c r="H534" s="69"/>
      <c r="I534" s="70">
        <v>6</v>
      </c>
      <c r="J534" s="70">
        <v>4</v>
      </c>
      <c r="K534" s="70">
        <v>8</v>
      </c>
      <c r="L534" s="70">
        <f t="shared" si="73"/>
        <v>217</v>
      </c>
      <c r="M534" s="70">
        <f t="shared" si="74"/>
        <v>24</v>
      </c>
      <c r="N534" s="70"/>
      <c r="O534" s="12" t="str">
        <f t="shared" si="71"/>
        <v/>
      </c>
      <c r="P534" s="12" t="str">
        <f t="shared" si="72"/>
        <v/>
      </c>
    </row>
    <row r="535" spans="1:16">
      <c r="A535" s="66" t="s">
        <v>800</v>
      </c>
      <c r="B535" s="67">
        <v>1</v>
      </c>
      <c r="C535" s="68">
        <v>52</v>
      </c>
      <c r="D535" s="68">
        <v>21</v>
      </c>
      <c r="E535" s="68">
        <v>98</v>
      </c>
      <c r="F535" s="68"/>
      <c r="G535" s="69"/>
      <c r="H535" s="69"/>
      <c r="I535" s="70">
        <v>5</v>
      </c>
      <c r="J535" s="70">
        <v>4</v>
      </c>
      <c r="K535" s="70">
        <v>8</v>
      </c>
      <c r="L535" s="70">
        <f t="shared" si="73"/>
        <v>223</v>
      </c>
      <c r="M535" s="70">
        <f t="shared" si="74"/>
        <v>20</v>
      </c>
      <c r="N535" s="70"/>
      <c r="O535" s="12" t="str">
        <f t="shared" si="71"/>
        <v/>
      </c>
      <c r="P535" s="12" t="str">
        <f t="shared" si="72"/>
        <v/>
      </c>
    </row>
    <row r="536" spans="1:16">
      <c r="A536" s="66" t="s">
        <v>801</v>
      </c>
      <c r="B536" s="67">
        <v>1</v>
      </c>
      <c r="C536" s="68">
        <v>53</v>
      </c>
      <c r="D536" s="68">
        <v>20.5</v>
      </c>
      <c r="E536" s="68">
        <v>98.5</v>
      </c>
      <c r="F536" s="68"/>
      <c r="G536" s="69"/>
      <c r="H536" s="69"/>
      <c r="I536" s="70">
        <v>5</v>
      </c>
      <c r="J536" s="70">
        <v>4</v>
      </c>
      <c r="K536" s="70">
        <v>8</v>
      </c>
      <c r="L536" s="70">
        <f t="shared" si="73"/>
        <v>227</v>
      </c>
      <c r="M536" s="70">
        <f t="shared" si="74"/>
        <v>20</v>
      </c>
      <c r="N536" s="70" t="s">
        <v>43</v>
      </c>
      <c r="O536" s="12">
        <f t="shared" si="71"/>
        <v>100</v>
      </c>
      <c r="P536" s="12">
        <f t="shared" si="72"/>
        <v>110</v>
      </c>
    </row>
    <row r="537" spans="1:16">
      <c r="A537" s="66" t="s">
        <v>802</v>
      </c>
      <c r="B537" s="67">
        <v>1</v>
      </c>
      <c r="C537" s="68">
        <v>66</v>
      </c>
      <c r="D537" s="68">
        <v>14.5</v>
      </c>
      <c r="E537" s="68">
        <v>105</v>
      </c>
      <c r="F537" s="68"/>
      <c r="G537" s="69"/>
      <c r="H537" s="69"/>
      <c r="I537" s="70">
        <v>8</v>
      </c>
      <c r="J537" s="70">
        <v>3</v>
      </c>
      <c r="K537" s="70">
        <v>6</v>
      </c>
      <c r="L537" s="70">
        <f t="shared" si="73"/>
        <v>213</v>
      </c>
      <c r="M537" s="70">
        <f t="shared" si="74"/>
        <v>24</v>
      </c>
      <c r="N537" s="70"/>
      <c r="O537" s="12" t="str">
        <f t="shared" si="71"/>
        <v/>
      </c>
      <c r="P537" s="12" t="str">
        <f t="shared" si="72"/>
        <v/>
      </c>
    </row>
    <row r="538" spans="1:16">
      <c r="A538" s="66" t="s">
        <v>803</v>
      </c>
      <c r="B538" s="67">
        <v>1</v>
      </c>
      <c r="C538" s="68">
        <v>65</v>
      </c>
      <c r="D538" s="68">
        <v>14.5</v>
      </c>
      <c r="E538" s="68">
        <v>105</v>
      </c>
      <c r="F538" s="68"/>
      <c r="G538" s="69"/>
      <c r="H538" s="69"/>
      <c r="I538" s="70">
        <v>8</v>
      </c>
      <c r="J538" s="70">
        <v>3</v>
      </c>
      <c r="K538" s="70">
        <v>6</v>
      </c>
      <c r="L538" s="70">
        <f t="shared" si="73"/>
        <v>210</v>
      </c>
      <c r="M538" s="70">
        <f t="shared" si="74"/>
        <v>24</v>
      </c>
      <c r="N538" s="70" t="s">
        <v>265</v>
      </c>
      <c r="O538" s="12">
        <f t="shared" si="71"/>
        <v>107</v>
      </c>
      <c r="P538" s="12">
        <f t="shared" si="72"/>
        <v>118</v>
      </c>
    </row>
    <row r="539" spans="1:16">
      <c r="A539" s="66" t="s">
        <v>804</v>
      </c>
      <c r="B539" s="67">
        <v>1</v>
      </c>
      <c r="C539" s="68">
        <v>65.5</v>
      </c>
      <c r="D539" s="68">
        <v>15</v>
      </c>
      <c r="E539" s="68">
        <v>105</v>
      </c>
      <c r="F539" s="68"/>
      <c r="G539" s="69"/>
      <c r="H539" s="69"/>
      <c r="I539" s="70">
        <v>8</v>
      </c>
      <c r="J539" s="70">
        <v>3</v>
      </c>
      <c r="K539" s="70">
        <v>6</v>
      </c>
      <c r="L539" s="70">
        <f t="shared" si="73"/>
        <v>211.5</v>
      </c>
      <c r="M539" s="70">
        <f t="shared" si="74"/>
        <v>24</v>
      </c>
      <c r="N539" s="70" t="s">
        <v>14</v>
      </c>
      <c r="O539" s="12">
        <f t="shared" si="71"/>
        <v>107</v>
      </c>
      <c r="P539" s="12">
        <f t="shared" si="72"/>
        <v>120</v>
      </c>
    </row>
    <row r="540" spans="1:16">
      <c r="A540" s="66" t="s">
        <v>805</v>
      </c>
      <c r="B540" s="67">
        <v>1</v>
      </c>
      <c r="C540" s="68">
        <v>65</v>
      </c>
      <c r="D540" s="68">
        <v>13</v>
      </c>
      <c r="E540" s="68">
        <v>105</v>
      </c>
      <c r="F540" s="68"/>
      <c r="G540" s="69"/>
      <c r="H540" s="69"/>
      <c r="I540" s="70">
        <v>9</v>
      </c>
      <c r="J540" s="70">
        <v>3</v>
      </c>
      <c r="K540" s="70">
        <v>6</v>
      </c>
      <c r="L540" s="70">
        <f t="shared" si="73"/>
        <v>210</v>
      </c>
      <c r="M540" s="70">
        <f t="shared" si="74"/>
        <v>27</v>
      </c>
      <c r="N540" s="70" t="s">
        <v>179</v>
      </c>
      <c r="O540" s="12">
        <f t="shared" si="71"/>
        <v>105</v>
      </c>
      <c r="P540" s="12">
        <f t="shared" si="72"/>
        <v>120</v>
      </c>
    </row>
    <row r="541" spans="1:16">
      <c r="A541" s="66" t="s">
        <v>806</v>
      </c>
      <c r="B541" s="67">
        <v>1</v>
      </c>
      <c r="C541" s="68">
        <v>75</v>
      </c>
      <c r="D541" s="68">
        <v>14.5</v>
      </c>
      <c r="E541" s="68">
        <v>118.5</v>
      </c>
      <c r="F541" s="68"/>
      <c r="G541" s="69"/>
      <c r="H541" s="69"/>
      <c r="I541" s="70">
        <v>8</v>
      </c>
      <c r="J541" s="70">
        <v>3</v>
      </c>
      <c r="K541" s="70">
        <v>6</v>
      </c>
      <c r="L541" s="70">
        <f t="shared" si="73"/>
        <v>240</v>
      </c>
      <c r="M541" s="70">
        <f t="shared" si="74"/>
        <v>24</v>
      </c>
      <c r="N541" s="70" t="s">
        <v>15</v>
      </c>
      <c r="O541" s="12">
        <f t="shared" si="71"/>
        <v>120</v>
      </c>
      <c r="P541" s="12">
        <f t="shared" si="72"/>
        <v>120</v>
      </c>
    </row>
    <row r="542" spans="1:16">
      <c r="A542" s="66" t="s">
        <v>807</v>
      </c>
      <c r="B542" s="67">
        <v>1</v>
      </c>
      <c r="C542" s="68">
        <v>77</v>
      </c>
      <c r="D542" s="68">
        <v>15</v>
      </c>
      <c r="E542" s="68">
        <v>119</v>
      </c>
      <c r="F542" s="68"/>
      <c r="G542" s="69"/>
      <c r="H542" s="69"/>
      <c r="I542" s="70">
        <v>8</v>
      </c>
      <c r="J542" s="70">
        <v>3</v>
      </c>
      <c r="K542" s="70">
        <v>6</v>
      </c>
      <c r="L542" s="70">
        <f t="shared" si="73"/>
        <v>246</v>
      </c>
      <c r="M542" s="70">
        <f t="shared" si="74"/>
        <v>24</v>
      </c>
      <c r="N542" s="70" t="s">
        <v>209</v>
      </c>
      <c r="O542" s="12">
        <f t="shared" si="71"/>
        <v>120</v>
      </c>
      <c r="P542" s="12">
        <f t="shared" si="72"/>
        <v>125</v>
      </c>
    </row>
    <row r="543" spans="1:16">
      <c r="A543" s="66" t="s">
        <v>808</v>
      </c>
      <c r="B543" s="67">
        <v>1</v>
      </c>
      <c r="C543" s="68">
        <v>84</v>
      </c>
      <c r="D543" s="68">
        <v>15</v>
      </c>
      <c r="E543" s="68">
        <v>135</v>
      </c>
      <c r="F543" s="68"/>
      <c r="G543" s="69"/>
      <c r="H543" s="69"/>
      <c r="I543" s="70">
        <v>7</v>
      </c>
      <c r="J543" s="70">
        <v>2</v>
      </c>
      <c r="K543" s="70">
        <v>6</v>
      </c>
      <c r="L543" s="70">
        <f t="shared" si="73"/>
        <v>183</v>
      </c>
      <c r="M543" s="70">
        <f t="shared" si="74"/>
        <v>14</v>
      </c>
      <c r="N543" s="70" t="s">
        <v>210</v>
      </c>
      <c r="O543" s="12">
        <f t="shared" si="71"/>
        <v>108</v>
      </c>
      <c r="P543" s="12">
        <f t="shared" si="72"/>
        <v>135</v>
      </c>
    </row>
    <row r="544" spans="1:16">
      <c r="A544" s="66" t="s">
        <v>809</v>
      </c>
      <c r="B544" s="67">
        <v>1</v>
      </c>
      <c r="C544" s="68">
        <v>22.5</v>
      </c>
      <c r="D544" s="68">
        <v>32.5</v>
      </c>
      <c r="E544" s="68">
        <v>37.5</v>
      </c>
      <c r="F544" s="68"/>
      <c r="G544" s="69"/>
      <c r="H544" s="69"/>
      <c r="I544" s="70">
        <v>9</v>
      </c>
      <c r="J544" s="70">
        <v>4</v>
      </c>
      <c r="K544" s="70">
        <v>10</v>
      </c>
      <c r="L544" s="70">
        <f t="shared" si="73"/>
        <v>105</v>
      </c>
      <c r="M544" s="70">
        <f t="shared" si="74"/>
        <v>36</v>
      </c>
      <c r="N544" s="70" t="s">
        <v>17</v>
      </c>
      <c r="O544" s="12">
        <f t="shared" si="71"/>
        <v>100</v>
      </c>
      <c r="P544" s="12">
        <f t="shared" si="72"/>
        <v>120</v>
      </c>
    </row>
    <row r="545" spans="1:16">
      <c r="A545" s="66" t="s">
        <v>810</v>
      </c>
      <c r="B545" s="67">
        <v>1</v>
      </c>
      <c r="C545" s="68">
        <v>32</v>
      </c>
      <c r="D545" s="68">
        <v>375</v>
      </c>
      <c r="E545" s="68">
        <v>109</v>
      </c>
      <c r="F545" s="68"/>
      <c r="G545" s="69"/>
      <c r="H545" s="69"/>
      <c r="I545" s="70">
        <v>2</v>
      </c>
      <c r="J545" s="70">
        <v>5</v>
      </c>
      <c r="K545" s="70">
        <v>10</v>
      </c>
      <c r="L545" s="70">
        <f t="shared" si="73"/>
        <v>175</v>
      </c>
      <c r="M545" s="70">
        <f t="shared" si="74"/>
        <v>10</v>
      </c>
      <c r="N545" s="70" t="s">
        <v>52</v>
      </c>
      <c r="O545" s="12">
        <f t="shared" si="71"/>
        <v>80</v>
      </c>
      <c r="P545" s="12">
        <f t="shared" si="72"/>
        <v>120</v>
      </c>
    </row>
    <row r="546" spans="1:16">
      <c r="A546" s="66" t="s">
        <v>811</v>
      </c>
      <c r="B546" s="67">
        <v>1</v>
      </c>
      <c r="C546" s="68">
        <v>7.5</v>
      </c>
      <c r="D546" s="68">
        <v>30.5</v>
      </c>
      <c r="E546" s="68">
        <v>32</v>
      </c>
      <c r="F546" s="68"/>
      <c r="G546" s="69"/>
      <c r="H546" s="69"/>
      <c r="I546" s="70">
        <v>8</v>
      </c>
      <c r="J546" s="70">
        <v>15</v>
      </c>
      <c r="K546" s="70">
        <v>33</v>
      </c>
      <c r="L546" s="70">
        <f t="shared" si="73"/>
        <v>127.5</v>
      </c>
      <c r="M546" s="70">
        <f t="shared" si="74"/>
        <v>120</v>
      </c>
      <c r="N546" s="70" t="s">
        <v>52</v>
      </c>
      <c r="O546" s="12">
        <f t="shared" si="71"/>
        <v>80</v>
      </c>
      <c r="P546" s="12">
        <f t="shared" si="72"/>
        <v>120</v>
      </c>
    </row>
    <row r="547" spans="1:16">
      <c r="A547" s="66" t="s">
        <v>812</v>
      </c>
      <c r="B547" s="67">
        <v>1</v>
      </c>
      <c r="C547" s="68">
        <v>8</v>
      </c>
      <c r="D547" s="68">
        <v>30.5</v>
      </c>
      <c r="E547" s="68">
        <v>32</v>
      </c>
      <c r="F547" s="68"/>
      <c r="G547" s="69"/>
      <c r="H547" s="69"/>
      <c r="I547" s="70">
        <v>8</v>
      </c>
      <c r="J547" s="70">
        <v>15</v>
      </c>
      <c r="K547" s="70">
        <v>33</v>
      </c>
      <c r="L547" s="70">
        <f t="shared" si="73"/>
        <v>135</v>
      </c>
      <c r="M547" s="70">
        <f t="shared" si="74"/>
        <v>120</v>
      </c>
      <c r="N547" s="70" t="s">
        <v>52</v>
      </c>
      <c r="O547" s="12">
        <f t="shared" si="71"/>
        <v>80</v>
      </c>
      <c r="P547" s="12">
        <f t="shared" si="72"/>
        <v>120</v>
      </c>
    </row>
    <row r="548" spans="1:16">
      <c r="A548" s="66" t="s">
        <v>813</v>
      </c>
      <c r="B548" s="67">
        <v>1</v>
      </c>
      <c r="C548" s="68">
        <v>37</v>
      </c>
      <c r="D548" s="68">
        <v>32</v>
      </c>
      <c r="E548" s="68">
        <v>122</v>
      </c>
      <c r="F548" s="68"/>
      <c r="G548" s="69"/>
      <c r="H548" s="69"/>
      <c r="I548" s="70">
        <v>3</v>
      </c>
      <c r="J548" s="70">
        <v>4</v>
      </c>
      <c r="K548" s="70">
        <v>9</v>
      </c>
      <c r="L548" s="70">
        <f t="shared" si="73"/>
        <v>163</v>
      </c>
      <c r="M548" s="70">
        <f t="shared" si="74"/>
        <v>12</v>
      </c>
      <c r="N548" s="70" t="s">
        <v>17</v>
      </c>
      <c r="O548" s="12">
        <f t="shared" si="71"/>
        <v>100</v>
      </c>
      <c r="P548" s="12">
        <f t="shared" si="72"/>
        <v>120</v>
      </c>
    </row>
    <row r="549" spans="1:16">
      <c r="A549" s="66" t="s">
        <v>814</v>
      </c>
      <c r="B549" s="67">
        <v>1</v>
      </c>
      <c r="C549" s="68">
        <v>88</v>
      </c>
      <c r="D549" s="68">
        <v>65</v>
      </c>
      <c r="E549" s="68">
        <v>65</v>
      </c>
      <c r="F549" s="68"/>
      <c r="G549" s="69"/>
      <c r="H549" s="69"/>
      <c r="I549" s="70">
        <v>1</v>
      </c>
      <c r="J549" s="70">
        <v>1</v>
      </c>
      <c r="K549" s="70">
        <v>4</v>
      </c>
      <c r="L549" s="70">
        <f t="shared" si="73"/>
        <v>103</v>
      </c>
      <c r="M549" s="70">
        <f t="shared" si="74"/>
        <v>1</v>
      </c>
      <c r="N549" s="70" t="s">
        <v>41</v>
      </c>
      <c r="O549" s="12">
        <f t="shared" si="71"/>
        <v>65</v>
      </c>
      <c r="P549" s="12" t="str">
        <f t="shared" si="72"/>
        <v/>
      </c>
    </row>
    <row r="550" spans="1:16">
      <c r="A550" s="66" t="s">
        <v>815</v>
      </c>
      <c r="B550" s="67">
        <v>1</v>
      </c>
      <c r="C550" s="68">
        <v>105</v>
      </c>
      <c r="D550" s="68">
        <v>75</v>
      </c>
      <c r="E550" s="68">
        <v>80</v>
      </c>
      <c r="F550" s="68"/>
      <c r="G550" s="69"/>
      <c r="H550" s="69"/>
      <c r="I550" s="70">
        <v>1</v>
      </c>
      <c r="J550" s="70">
        <v>1</v>
      </c>
      <c r="K550" s="70">
        <v>4</v>
      </c>
      <c r="L550" s="70">
        <f t="shared" si="73"/>
        <v>120</v>
      </c>
      <c r="M550" s="70">
        <f t="shared" si="74"/>
        <v>1</v>
      </c>
      <c r="N550" s="70" t="s">
        <v>41</v>
      </c>
      <c r="O550" s="12">
        <f t="shared" si="71"/>
        <v>75</v>
      </c>
      <c r="P550" s="12" t="str">
        <f t="shared" si="72"/>
        <v/>
      </c>
    </row>
    <row r="551" spans="1:16">
      <c r="A551" s="66" t="s">
        <v>816</v>
      </c>
      <c r="B551" s="67">
        <v>1</v>
      </c>
      <c r="C551" s="68">
        <v>87</v>
      </c>
      <c r="D551" s="68">
        <v>65</v>
      </c>
      <c r="E551" s="68">
        <v>66</v>
      </c>
      <c r="F551" s="68"/>
      <c r="G551" s="69"/>
      <c r="H551" s="69"/>
      <c r="I551" s="70">
        <v>1</v>
      </c>
      <c r="J551" s="70">
        <v>1</v>
      </c>
      <c r="K551" s="70">
        <v>4</v>
      </c>
      <c r="L551" s="70">
        <f t="shared" si="73"/>
        <v>102</v>
      </c>
      <c r="M551" s="70">
        <f t="shared" si="74"/>
        <v>1</v>
      </c>
      <c r="N551" s="70" t="s">
        <v>41</v>
      </c>
      <c r="O551" s="12">
        <f t="shared" si="71"/>
        <v>65</v>
      </c>
      <c r="P551" s="12" t="str">
        <f t="shared" si="72"/>
        <v/>
      </c>
    </row>
    <row r="552" spans="1:16">
      <c r="A552" s="66" t="s">
        <v>817</v>
      </c>
      <c r="B552" s="67">
        <v>1</v>
      </c>
      <c r="C552" s="68">
        <v>88</v>
      </c>
      <c r="D552" s="68">
        <v>65</v>
      </c>
      <c r="E552" s="68">
        <v>65</v>
      </c>
      <c r="F552" s="68"/>
      <c r="G552" s="69"/>
      <c r="H552" s="69"/>
      <c r="I552" s="70">
        <v>1</v>
      </c>
      <c r="J552" s="70">
        <v>1</v>
      </c>
      <c r="K552" s="70">
        <v>4</v>
      </c>
      <c r="L552" s="70">
        <f t="shared" si="73"/>
        <v>103</v>
      </c>
      <c r="M552" s="70">
        <f t="shared" si="74"/>
        <v>1</v>
      </c>
      <c r="N552" s="70" t="s">
        <v>41</v>
      </c>
      <c r="O552" s="12">
        <f t="shared" si="71"/>
        <v>65</v>
      </c>
      <c r="P552" s="12" t="str">
        <f t="shared" si="72"/>
        <v/>
      </c>
    </row>
    <row r="553" spans="1:16">
      <c r="A553" s="66" t="s">
        <v>818</v>
      </c>
      <c r="B553" s="67">
        <v>1</v>
      </c>
      <c r="C553" s="68">
        <v>186</v>
      </c>
      <c r="D553" s="68">
        <v>96.5</v>
      </c>
      <c r="E553" s="68">
        <v>77</v>
      </c>
      <c r="F553" s="68"/>
      <c r="G553" s="69"/>
      <c r="H553" s="69"/>
      <c r="I553" s="70"/>
      <c r="J553" s="70"/>
      <c r="K553" s="70">
        <v>3</v>
      </c>
      <c r="L553" s="70">
        <f t="shared" si="73"/>
        <v>15</v>
      </c>
      <c r="M553" s="70">
        <f t="shared" si="74"/>
        <v>0</v>
      </c>
      <c r="N553" s="70"/>
      <c r="O553" s="12" t="str">
        <f t="shared" si="71"/>
        <v/>
      </c>
      <c r="P553" s="12" t="str">
        <f t="shared" si="72"/>
        <v/>
      </c>
    </row>
    <row r="554" spans="1:16">
      <c r="A554" s="66" t="s">
        <v>819</v>
      </c>
      <c r="B554" s="67">
        <v>1</v>
      </c>
      <c r="C554" s="68">
        <v>32</v>
      </c>
      <c r="D554" s="68">
        <v>45.5</v>
      </c>
      <c r="E554" s="68">
        <v>106</v>
      </c>
      <c r="F554" s="68"/>
      <c r="G554" s="69"/>
      <c r="H554" s="69"/>
      <c r="I554" s="70">
        <v>2</v>
      </c>
      <c r="J554" s="70">
        <v>4</v>
      </c>
      <c r="K554" s="70">
        <v>8</v>
      </c>
      <c r="L554" s="70">
        <f t="shared" si="73"/>
        <v>143</v>
      </c>
      <c r="M554" s="70">
        <f t="shared" si="74"/>
        <v>8</v>
      </c>
      <c r="N554" s="70" t="s">
        <v>17</v>
      </c>
      <c r="O554" s="12">
        <f t="shared" si="71"/>
        <v>100</v>
      </c>
      <c r="P554" s="12">
        <f t="shared" si="72"/>
        <v>120</v>
      </c>
    </row>
    <row r="555" spans="1:16">
      <c r="A555" s="66" t="s">
        <v>820</v>
      </c>
      <c r="B555" s="67">
        <v>1</v>
      </c>
      <c r="C555" s="68">
        <v>26</v>
      </c>
      <c r="D555" s="68">
        <v>37</v>
      </c>
      <c r="E555" s="68">
        <v>94</v>
      </c>
      <c r="F555" s="68"/>
      <c r="G555" s="69"/>
      <c r="H555" s="69"/>
      <c r="I555" s="70">
        <v>3</v>
      </c>
      <c r="J555" s="70">
        <v>6</v>
      </c>
      <c r="K555" s="70">
        <v>10</v>
      </c>
      <c r="L555" s="70">
        <f t="shared" si="73"/>
        <v>171</v>
      </c>
      <c r="M555" s="70">
        <f t="shared" si="74"/>
        <v>18</v>
      </c>
      <c r="N555" s="70" t="s">
        <v>17</v>
      </c>
      <c r="O555" s="12">
        <f t="shared" si="71"/>
        <v>100</v>
      </c>
      <c r="P555" s="12">
        <f t="shared" si="72"/>
        <v>120</v>
      </c>
    </row>
    <row r="556" spans="1:16">
      <c r="A556" s="66" t="s">
        <v>821</v>
      </c>
      <c r="B556" s="67">
        <v>10</v>
      </c>
      <c r="C556" s="68">
        <v>30</v>
      </c>
      <c r="D556" s="68">
        <v>20</v>
      </c>
      <c r="E556" s="68">
        <v>49</v>
      </c>
      <c r="F556" s="68"/>
      <c r="G556" s="69"/>
      <c r="H556" s="69"/>
      <c r="I556" s="70">
        <v>10</v>
      </c>
      <c r="J556" s="70"/>
      <c r="K556" s="70">
        <v>12</v>
      </c>
      <c r="L556" s="70">
        <f t="shared" si="73"/>
        <v>15</v>
      </c>
      <c r="M556" s="70">
        <f t="shared" si="74"/>
        <v>0</v>
      </c>
      <c r="N556" s="70"/>
      <c r="O556" s="12" t="str">
        <f t="shared" ref="O556:O619" si="75">IFERROR(IF(N556="VRAC",D556,IF(ROUNDUP(LEFT(N556,3),0)=0,"",ROUNDUP(LEFT(N556,3),0))),"")</f>
        <v/>
      </c>
      <c r="P556" s="12" t="str">
        <f t="shared" ref="P556:P619" si="76">IFERROR(IF(ROUND(RIGHT(N556,3),0)="VRAC",E556,ROUND(RIGHT(N556,3),0)),"")</f>
        <v/>
      </c>
    </row>
    <row r="557" spans="1:16">
      <c r="A557" s="66" t="s">
        <v>822</v>
      </c>
      <c r="B557" s="67"/>
      <c r="C557" s="68"/>
      <c r="D557" s="68"/>
      <c r="E557" s="68"/>
      <c r="F557" s="68"/>
      <c r="G557" s="69"/>
      <c r="H557" s="69"/>
      <c r="I557" s="70"/>
      <c r="J557" s="70"/>
      <c r="K557" s="70"/>
      <c r="L557" s="70">
        <f t="shared" si="73"/>
        <v>15</v>
      </c>
      <c r="M557" s="70">
        <f t="shared" si="74"/>
        <v>0</v>
      </c>
      <c r="N557" s="70"/>
      <c r="O557" s="12" t="str">
        <f t="shared" si="75"/>
        <v/>
      </c>
      <c r="P557" s="12" t="str">
        <f t="shared" si="76"/>
        <v/>
      </c>
    </row>
    <row r="558" spans="1:16">
      <c r="A558" s="66" t="s">
        <v>823</v>
      </c>
      <c r="B558" s="67">
        <v>1</v>
      </c>
      <c r="C558" s="68">
        <v>88</v>
      </c>
      <c r="D558" s="68">
        <v>65</v>
      </c>
      <c r="E558" s="68">
        <v>69</v>
      </c>
      <c r="F558" s="68"/>
      <c r="G558" s="69"/>
      <c r="H558" s="69"/>
      <c r="I558" s="70">
        <v>1</v>
      </c>
      <c r="J558" s="70">
        <v>1</v>
      </c>
      <c r="K558" s="70">
        <v>4</v>
      </c>
      <c r="L558" s="70">
        <f t="shared" si="73"/>
        <v>103</v>
      </c>
      <c r="M558" s="70">
        <f t="shared" si="74"/>
        <v>1</v>
      </c>
      <c r="N558" s="70" t="s">
        <v>41</v>
      </c>
      <c r="O558" s="12">
        <f t="shared" si="75"/>
        <v>65</v>
      </c>
      <c r="P558" s="12" t="str">
        <f t="shared" si="76"/>
        <v/>
      </c>
    </row>
    <row r="559" spans="1:16">
      <c r="A559" s="66" t="s">
        <v>824</v>
      </c>
      <c r="B559" s="67">
        <v>1</v>
      </c>
      <c r="C559" s="68">
        <v>37</v>
      </c>
      <c r="D559" s="68">
        <v>22</v>
      </c>
      <c r="E559" s="68">
        <v>100</v>
      </c>
      <c r="F559" s="68"/>
      <c r="G559" s="69"/>
      <c r="H559" s="69"/>
      <c r="I559" s="70">
        <v>5</v>
      </c>
      <c r="J559" s="70">
        <v>4</v>
      </c>
      <c r="K559" s="70">
        <v>9</v>
      </c>
      <c r="L559" s="70">
        <f t="shared" si="73"/>
        <v>163</v>
      </c>
      <c r="M559" s="70">
        <f t="shared" si="74"/>
        <v>20</v>
      </c>
      <c r="N559" s="70" t="s">
        <v>17</v>
      </c>
      <c r="O559" s="12">
        <f t="shared" si="75"/>
        <v>100</v>
      </c>
      <c r="P559" s="12">
        <f t="shared" si="76"/>
        <v>120</v>
      </c>
    </row>
    <row r="560" spans="1:16">
      <c r="A560" s="66" t="s">
        <v>825</v>
      </c>
      <c r="B560" s="67">
        <v>1</v>
      </c>
      <c r="C560" s="68">
        <v>45</v>
      </c>
      <c r="D560" s="68">
        <v>23</v>
      </c>
      <c r="E560" s="68">
        <v>93.5</v>
      </c>
      <c r="F560" s="68"/>
      <c r="G560" s="69"/>
      <c r="H560" s="69"/>
      <c r="I560" s="70">
        <v>4</v>
      </c>
      <c r="J560" s="70">
        <v>4</v>
      </c>
      <c r="K560" s="70">
        <v>9</v>
      </c>
      <c r="L560" s="70">
        <f t="shared" si="73"/>
        <v>195</v>
      </c>
      <c r="M560" s="70">
        <f t="shared" si="74"/>
        <v>16</v>
      </c>
      <c r="N560" s="70" t="s">
        <v>17</v>
      </c>
      <c r="O560" s="12">
        <f t="shared" si="75"/>
        <v>100</v>
      </c>
      <c r="P560" s="12">
        <f t="shared" si="76"/>
        <v>120</v>
      </c>
    </row>
    <row r="561" spans="1:16">
      <c r="A561" s="66" t="s">
        <v>826</v>
      </c>
      <c r="B561" s="67">
        <v>1</v>
      </c>
      <c r="C561" s="68">
        <v>34</v>
      </c>
      <c r="D561" s="68">
        <v>36</v>
      </c>
      <c r="E561" s="68">
        <v>61</v>
      </c>
      <c r="F561" s="68"/>
      <c r="G561" s="69"/>
      <c r="H561" s="69"/>
      <c r="I561" s="70">
        <v>6</v>
      </c>
      <c r="J561" s="70">
        <v>4</v>
      </c>
      <c r="K561" s="70">
        <v>8</v>
      </c>
      <c r="L561" s="70">
        <f t="shared" si="73"/>
        <v>151</v>
      </c>
      <c r="M561" s="70">
        <f t="shared" si="74"/>
        <v>24</v>
      </c>
      <c r="N561" s="70" t="s">
        <v>17</v>
      </c>
      <c r="O561" s="12">
        <f t="shared" si="75"/>
        <v>100</v>
      </c>
      <c r="P561" s="12">
        <f t="shared" si="76"/>
        <v>120</v>
      </c>
    </row>
    <row r="562" spans="1:16">
      <c r="A562" s="66" t="s">
        <v>827</v>
      </c>
      <c r="B562" s="67">
        <v>1</v>
      </c>
      <c r="C562" s="68">
        <v>12</v>
      </c>
      <c r="D562" s="68">
        <v>40</v>
      </c>
      <c r="E562" s="68">
        <v>69</v>
      </c>
      <c r="F562" s="68"/>
      <c r="G562" s="69"/>
      <c r="H562" s="69"/>
      <c r="I562" s="70">
        <v>6</v>
      </c>
      <c r="J562" s="70">
        <v>19</v>
      </c>
      <c r="K562" s="70">
        <v>19</v>
      </c>
      <c r="L562" s="70">
        <f t="shared" si="73"/>
        <v>243</v>
      </c>
      <c r="M562" s="70">
        <f t="shared" si="74"/>
        <v>114</v>
      </c>
      <c r="N562" s="70" t="s">
        <v>148</v>
      </c>
      <c r="O562" s="12">
        <f t="shared" si="75"/>
        <v>120</v>
      </c>
      <c r="P562" s="12">
        <f t="shared" si="76"/>
        <v>140</v>
      </c>
    </row>
    <row r="563" spans="1:16">
      <c r="A563" s="66" t="s">
        <v>828</v>
      </c>
      <c r="B563" s="67">
        <v>1</v>
      </c>
      <c r="C563" s="68">
        <v>12</v>
      </c>
      <c r="D563" s="68">
        <v>37</v>
      </c>
      <c r="E563" s="68">
        <v>65</v>
      </c>
      <c r="F563" s="68"/>
      <c r="G563" s="69"/>
      <c r="H563" s="69"/>
      <c r="I563" s="70">
        <v>6</v>
      </c>
      <c r="J563" s="70">
        <v>19</v>
      </c>
      <c r="K563" s="70">
        <v>19</v>
      </c>
      <c r="L563" s="70">
        <f t="shared" si="73"/>
        <v>243</v>
      </c>
      <c r="M563" s="70">
        <f t="shared" si="74"/>
        <v>114</v>
      </c>
      <c r="N563" s="70"/>
      <c r="O563" s="12" t="str">
        <f t="shared" si="75"/>
        <v/>
      </c>
      <c r="P563" s="12" t="str">
        <f t="shared" si="76"/>
        <v/>
      </c>
    </row>
    <row r="564" spans="1:16">
      <c r="A564" s="66" t="s">
        <v>829</v>
      </c>
      <c r="B564" s="67">
        <v>1</v>
      </c>
      <c r="C564" s="68">
        <v>12</v>
      </c>
      <c r="D564" s="68">
        <v>37.5</v>
      </c>
      <c r="E564" s="68">
        <v>65.5</v>
      </c>
      <c r="F564" s="68"/>
      <c r="G564" s="69"/>
      <c r="H564" s="69"/>
      <c r="I564" s="70">
        <v>6</v>
      </c>
      <c r="J564" s="70">
        <v>19</v>
      </c>
      <c r="K564" s="70">
        <v>19</v>
      </c>
      <c r="L564" s="70">
        <f t="shared" si="73"/>
        <v>243</v>
      </c>
      <c r="M564" s="70">
        <f t="shared" si="74"/>
        <v>114</v>
      </c>
      <c r="N564" s="70" t="s">
        <v>128</v>
      </c>
      <c r="O564" s="12">
        <f t="shared" si="75"/>
        <v>115</v>
      </c>
      <c r="P564" s="12">
        <f t="shared" si="76"/>
        <v>130</v>
      </c>
    </row>
    <row r="565" spans="1:16">
      <c r="A565" s="66" t="s">
        <v>830</v>
      </c>
      <c r="B565" s="67">
        <v>1</v>
      </c>
      <c r="C565" s="68">
        <v>76</v>
      </c>
      <c r="D565" s="68">
        <v>120</v>
      </c>
      <c r="E565" s="68">
        <v>14</v>
      </c>
      <c r="F565" s="68"/>
      <c r="G565" s="69"/>
      <c r="H565" s="69"/>
      <c r="I565" s="70">
        <v>9</v>
      </c>
      <c r="J565" s="70">
        <v>3</v>
      </c>
      <c r="K565" s="70">
        <v>6</v>
      </c>
      <c r="L565" s="70">
        <f t="shared" si="73"/>
        <v>243</v>
      </c>
      <c r="M565" s="70">
        <f t="shared" si="74"/>
        <v>27</v>
      </c>
      <c r="N565" s="70" t="s">
        <v>201</v>
      </c>
      <c r="O565" s="12">
        <f t="shared" si="75"/>
        <v>120</v>
      </c>
      <c r="P565" s="12">
        <f t="shared" si="76"/>
        <v>130</v>
      </c>
    </row>
    <row r="566" spans="1:16">
      <c r="A566" s="66" t="s">
        <v>831</v>
      </c>
      <c r="B566" s="67">
        <v>1</v>
      </c>
      <c r="C566" s="68">
        <v>87</v>
      </c>
      <c r="D566" s="68">
        <v>18</v>
      </c>
      <c r="E566" s="68">
        <v>147</v>
      </c>
      <c r="F566" s="68"/>
      <c r="G566" s="69"/>
      <c r="H566" s="69"/>
      <c r="I566" s="70">
        <v>6</v>
      </c>
      <c r="J566" s="70">
        <v>2</v>
      </c>
      <c r="K566" s="70">
        <v>6</v>
      </c>
      <c r="L566" s="70">
        <f t="shared" si="73"/>
        <v>189</v>
      </c>
      <c r="M566" s="70">
        <f t="shared" si="74"/>
        <v>12</v>
      </c>
      <c r="N566" s="70" t="s">
        <v>153</v>
      </c>
      <c r="O566" s="12">
        <f t="shared" si="75"/>
        <v>120</v>
      </c>
      <c r="P566" s="12">
        <f t="shared" si="76"/>
        <v>160</v>
      </c>
    </row>
    <row r="567" spans="1:16">
      <c r="A567" s="66" t="s">
        <v>832</v>
      </c>
      <c r="B567" s="67">
        <v>1</v>
      </c>
      <c r="C567" s="68">
        <v>50.5</v>
      </c>
      <c r="D567" s="68">
        <v>12</v>
      </c>
      <c r="E567" s="68">
        <v>79</v>
      </c>
      <c r="F567" s="68"/>
      <c r="G567" s="69"/>
      <c r="H567" s="69"/>
      <c r="I567" s="70">
        <v>10</v>
      </c>
      <c r="J567" s="70">
        <v>4</v>
      </c>
      <c r="K567" s="70">
        <v>8</v>
      </c>
      <c r="L567" s="70">
        <f t="shared" si="73"/>
        <v>217</v>
      </c>
      <c r="M567" s="70">
        <f t="shared" si="74"/>
        <v>40</v>
      </c>
      <c r="N567" s="70" t="s">
        <v>211</v>
      </c>
      <c r="O567" s="12">
        <f t="shared" si="75"/>
        <v>80</v>
      </c>
      <c r="P567" s="12">
        <f t="shared" si="76"/>
        <v>125</v>
      </c>
    </row>
    <row r="568" spans="1:16">
      <c r="A568" s="66" t="s">
        <v>833</v>
      </c>
      <c r="B568" s="67">
        <v>1</v>
      </c>
      <c r="C568" s="68"/>
      <c r="D568" s="68"/>
      <c r="E568" s="68"/>
      <c r="F568" s="68"/>
      <c r="G568" s="69"/>
      <c r="H568" s="69"/>
      <c r="I568" s="70"/>
      <c r="J568" s="70"/>
      <c r="K568" s="70">
        <v>6</v>
      </c>
      <c r="L568" s="70">
        <f t="shared" si="73"/>
        <v>15</v>
      </c>
      <c r="M568" s="70">
        <f t="shared" si="74"/>
        <v>0</v>
      </c>
      <c r="N568" s="70" t="s">
        <v>179</v>
      </c>
      <c r="O568" s="12">
        <f t="shared" si="75"/>
        <v>105</v>
      </c>
      <c r="P568" s="12">
        <f t="shared" si="76"/>
        <v>120</v>
      </c>
    </row>
    <row r="569" spans="1:16">
      <c r="A569" s="66" t="s">
        <v>834</v>
      </c>
      <c r="B569" s="67">
        <v>1</v>
      </c>
      <c r="C569" s="68">
        <v>65</v>
      </c>
      <c r="D569" s="68">
        <v>13.5</v>
      </c>
      <c r="E569" s="68">
        <v>65</v>
      </c>
      <c r="F569" s="68"/>
      <c r="G569" s="69"/>
      <c r="H569" s="69"/>
      <c r="I569" s="70">
        <v>9</v>
      </c>
      <c r="J569" s="70">
        <v>3</v>
      </c>
      <c r="K569" s="70">
        <v>6</v>
      </c>
      <c r="L569" s="70">
        <f t="shared" si="73"/>
        <v>210</v>
      </c>
      <c r="M569" s="70">
        <f t="shared" si="74"/>
        <v>27</v>
      </c>
      <c r="N569" s="70" t="s">
        <v>154</v>
      </c>
      <c r="O569" s="12">
        <f t="shared" si="75"/>
        <v>105</v>
      </c>
      <c r="P569" s="12">
        <f t="shared" si="76"/>
        <v>125</v>
      </c>
    </row>
    <row r="570" spans="1:16">
      <c r="A570" s="66" t="s">
        <v>835</v>
      </c>
      <c r="B570" s="67">
        <v>1</v>
      </c>
      <c r="C570" s="68">
        <v>75</v>
      </c>
      <c r="D570" s="68">
        <v>15.5</v>
      </c>
      <c r="E570" s="68">
        <v>118.5</v>
      </c>
      <c r="F570" s="68"/>
      <c r="G570" s="69"/>
      <c r="H570" s="69"/>
      <c r="I570" s="70"/>
      <c r="J570" s="70"/>
      <c r="K570" s="70">
        <v>6</v>
      </c>
      <c r="L570" s="70">
        <f t="shared" si="73"/>
        <v>15</v>
      </c>
      <c r="M570" s="70">
        <f t="shared" si="74"/>
        <v>0</v>
      </c>
      <c r="N570" s="70" t="s">
        <v>179</v>
      </c>
      <c r="O570" s="12">
        <f t="shared" si="75"/>
        <v>105</v>
      </c>
      <c r="P570" s="12">
        <f t="shared" si="76"/>
        <v>120</v>
      </c>
    </row>
    <row r="571" spans="1:16">
      <c r="A571" s="66" t="s">
        <v>836</v>
      </c>
      <c r="B571" s="67">
        <v>1</v>
      </c>
      <c r="C571" s="68">
        <v>83</v>
      </c>
      <c r="D571" s="68">
        <v>25</v>
      </c>
      <c r="E571" s="68">
        <v>132</v>
      </c>
      <c r="F571" s="68"/>
      <c r="G571" s="69"/>
      <c r="H571" s="69"/>
      <c r="I571" s="70"/>
      <c r="J571" s="70"/>
      <c r="K571" s="70">
        <v>5</v>
      </c>
      <c r="L571" s="70">
        <f t="shared" si="73"/>
        <v>15</v>
      </c>
      <c r="M571" s="70">
        <f t="shared" si="74"/>
        <v>0</v>
      </c>
      <c r="N571" s="70"/>
      <c r="O571" s="12" t="str">
        <f t="shared" si="75"/>
        <v/>
      </c>
      <c r="P571" s="12" t="str">
        <f t="shared" si="76"/>
        <v/>
      </c>
    </row>
    <row r="572" spans="1:16">
      <c r="A572" s="66" t="s">
        <v>837</v>
      </c>
      <c r="B572" s="67">
        <v>1</v>
      </c>
      <c r="C572" s="68">
        <v>80</v>
      </c>
      <c r="D572" s="68">
        <v>144</v>
      </c>
      <c r="E572" s="68">
        <v>22.5</v>
      </c>
      <c r="F572" s="68"/>
      <c r="G572" s="69"/>
      <c r="H572" s="69"/>
      <c r="I572" s="70">
        <v>5</v>
      </c>
      <c r="J572" s="70">
        <v>2</v>
      </c>
      <c r="K572" s="70">
        <v>6</v>
      </c>
      <c r="L572" s="70">
        <f t="shared" si="73"/>
        <v>175</v>
      </c>
      <c r="M572" s="70">
        <f t="shared" si="74"/>
        <v>10</v>
      </c>
      <c r="N572" s="70" t="s">
        <v>173</v>
      </c>
      <c r="O572" s="12">
        <f t="shared" si="75"/>
        <v>112</v>
      </c>
      <c r="P572" s="12">
        <f t="shared" si="76"/>
        <v>145</v>
      </c>
    </row>
    <row r="573" spans="1:16">
      <c r="A573" s="66" t="s">
        <v>838</v>
      </c>
      <c r="B573" s="67">
        <v>1</v>
      </c>
      <c r="C573" s="68">
        <v>92</v>
      </c>
      <c r="D573" s="68">
        <v>168</v>
      </c>
      <c r="E573" s="68">
        <v>25</v>
      </c>
      <c r="F573" s="68"/>
      <c r="G573" s="69"/>
      <c r="H573" s="69"/>
      <c r="I573" s="70">
        <v>4</v>
      </c>
      <c r="J573" s="70">
        <v>2</v>
      </c>
      <c r="K573" s="70">
        <v>4</v>
      </c>
      <c r="L573" s="70">
        <f t="shared" si="73"/>
        <v>199</v>
      </c>
      <c r="M573" s="70">
        <f t="shared" si="74"/>
        <v>8</v>
      </c>
      <c r="N573" s="70" t="s">
        <v>155</v>
      </c>
      <c r="O573" s="12">
        <f t="shared" si="75"/>
        <v>100</v>
      </c>
      <c r="P573" s="12">
        <f t="shared" si="76"/>
        <v>180</v>
      </c>
    </row>
    <row r="574" spans="1:16">
      <c r="A574" s="66" t="s">
        <v>839</v>
      </c>
      <c r="B574" s="67">
        <v>1</v>
      </c>
      <c r="C574" s="68">
        <v>7.5</v>
      </c>
      <c r="D574" s="68">
        <v>30.5</v>
      </c>
      <c r="E574" s="68">
        <v>31.5</v>
      </c>
      <c r="F574" s="68"/>
      <c r="G574" s="69"/>
      <c r="H574" s="69"/>
      <c r="I574" s="70">
        <v>8</v>
      </c>
      <c r="J574" s="70">
        <v>23</v>
      </c>
      <c r="K574" s="70">
        <v>33</v>
      </c>
      <c r="L574" s="70">
        <f t="shared" si="73"/>
        <v>187.5</v>
      </c>
      <c r="M574" s="70">
        <f t="shared" si="74"/>
        <v>184</v>
      </c>
      <c r="N574" s="70" t="s">
        <v>52</v>
      </c>
      <c r="O574" s="12">
        <f t="shared" si="75"/>
        <v>80</v>
      </c>
      <c r="P574" s="12">
        <f t="shared" si="76"/>
        <v>120</v>
      </c>
    </row>
    <row r="575" spans="1:16">
      <c r="A575" s="66" t="s">
        <v>840</v>
      </c>
      <c r="B575" s="67">
        <v>1</v>
      </c>
      <c r="C575" s="68">
        <v>43</v>
      </c>
      <c r="D575" s="68">
        <v>37</v>
      </c>
      <c r="E575" s="68">
        <v>45</v>
      </c>
      <c r="F575" s="68"/>
      <c r="G575" s="69"/>
      <c r="H575" s="69"/>
      <c r="I575" s="70">
        <v>6</v>
      </c>
      <c r="J575" s="70">
        <v>4</v>
      </c>
      <c r="K575" s="70">
        <v>8</v>
      </c>
      <c r="L575" s="70">
        <f t="shared" si="73"/>
        <v>187</v>
      </c>
      <c r="M575" s="70">
        <f t="shared" si="74"/>
        <v>24</v>
      </c>
      <c r="N575" s="70" t="s">
        <v>212</v>
      </c>
      <c r="O575" s="12">
        <f t="shared" si="75"/>
        <v>95</v>
      </c>
      <c r="P575" s="12">
        <f t="shared" si="76"/>
        <v>120</v>
      </c>
    </row>
    <row r="576" spans="1:16">
      <c r="A576" s="66" t="s">
        <v>841</v>
      </c>
      <c r="B576" s="67">
        <v>1</v>
      </c>
      <c r="C576" s="68">
        <v>51.5</v>
      </c>
      <c r="D576" s="68">
        <v>13.5</v>
      </c>
      <c r="E576" s="68">
        <v>80</v>
      </c>
      <c r="F576" s="68"/>
      <c r="G576" s="69"/>
      <c r="H576" s="69"/>
      <c r="I576" s="70">
        <v>10</v>
      </c>
      <c r="J576" s="70">
        <v>4</v>
      </c>
      <c r="K576" s="70">
        <v>10</v>
      </c>
      <c r="L576" s="70">
        <f t="shared" si="73"/>
        <v>221</v>
      </c>
      <c r="M576" s="70">
        <f t="shared" si="74"/>
        <v>40</v>
      </c>
      <c r="N576" s="70" t="s">
        <v>213</v>
      </c>
      <c r="O576" s="12">
        <f t="shared" si="75"/>
        <v>85</v>
      </c>
      <c r="P576" s="12">
        <f t="shared" si="76"/>
        <v>140</v>
      </c>
    </row>
    <row r="577" spans="1:16">
      <c r="A577" s="66" t="s">
        <v>842</v>
      </c>
      <c r="B577" s="67">
        <v>1</v>
      </c>
      <c r="C577" s="68">
        <v>87</v>
      </c>
      <c r="D577" s="68">
        <v>16.5</v>
      </c>
      <c r="E577" s="68">
        <v>148.5</v>
      </c>
      <c r="F577" s="68"/>
      <c r="G577" s="69"/>
      <c r="H577" s="69"/>
      <c r="I577" s="70">
        <v>8</v>
      </c>
      <c r="J577" s="70">
        <v>3</v>
      </c>
      <c r="K577" s="70">
        <v>6</v>
      </c>
      <c r="L577" s="70">
        <f t="shared" si="73"/>
        <v>276</v>
      </c>
      <c r="M577" s="70">
        <f t="shared" si="74"/>
        <v>24</v>
      </c>
      <c r="N577" s="70" t="s">
        <v>179</v>
      </c>
      <c r="O577" s="12">
        <f t="shared" si="75"/>
        <v>105</v>
      </c>
      <c r="P577" s="12">
        <f t="shared" si="76"/>
        <v>120</v>
      </c>
    </row>
    <row r="578" spans="1:16">
      <c r="A578" s="66" t="s">
        <v>843</v>
      </c>
      <c r="B578" s="67">
        <v>1</v>
      </c>
      <c r="C578" s="68">
        <v>199</v>
      </c>
      <c r="D578" s="68">
        <v>65.5</v>
      </c>
      <c r="E578" s="68">
        <v>74.5</v>
      </c>
      <c r="F578" s="68"/>
      <c r="G578" s="69"/>
      <c r="H578" s="69"/>
      <c r="I578" s="70">
        <v>1</v>
      </c>
      <c r="J578" s="70">
        <v>1</v>
      </c>
      <c r="K578" s="70">
        <v>3</v>
      </c>
      <c r="L578" s="70">
        <f t="shared" ref="L578:L607" si="77">C578*J578+15</f>
        <v>214</v>
      </c>
      <c r="M578" s="70">
        <f t="shared" si="74"/>
        <v>1</v>
      </c>
      <c r="N578" s="70" t="s">
        <v>41</v>
      </c>
      <c r="O578" s="12">
        <f t="shared" si="75"/>
        <v>65.5</v>
      </c>
      <c r="P578" s="12" t="str">
        <f t="shared" si="76"/>
        <v/>
      </c>
    </row>
    <row r="579" spans="1:16">
      <c r="A579" s="66" t="s">
        <v>844</v>
      </c>
      <c r="B579" s="67">
        <v>1</v>
      </c>
      <c r="C579" s="68"/>
      <c r="D579" s="68"/>
      <c r="E579" s="68"/>
      <c r="F579" s="68"/>
      <c r="G579" s="69"/>
      <c r="H579" s="69"/>
      <c r="I579" s="70">
        <v>1</v>
      </c>
      <c r="J579" s="70">
        <v>1</v>
      </c>
      <c r="K579" s="70">
        <v>3</v>
      </c>
      <c r="L579" s="70">
        <f t="shared" si="77"/>
        <v>15</v>
      </c>
      <c r="M579" s="70">
        <f t="shared" ref="M579:M648" si="78">I579*J579</f>
        <v>1</v>
      </c>
      <c r="N579" s="70" t="s">
        <v>41</v>
      </c>
      <c r="O579" s="12">
        <f t="shared" si="75"/>
        <v>0</v>
      </c>
      <c r="P579" s="12" t="str">
        <f t="shared" si="76"/>
        <v/>
      </c>
    </row>
    <row r="580" spans="1:16">
      <c r="A580" s="66" t="s">
        <v>845</v>
      </c>
      <c r="B580" s="67">
        <v>1</v>
      </c>
      <c r="C580" s="68">
        <v>15.5</v>
      </c>
      <c r="D580" s="68">
        <v>52</v>
      </c>
      <c r="E580" s="68">
        <v>44</v>
      </c>
      <c r="F580" s="68"/>
      <c r="G580" s="69"/>
      <c r="H580" s="69"/>
      <c r="I580" s="70">
        <v>4</v>
      </c>
      <c r="J580" s="70">
        <v>8</v>
      </c>
      <c r="K580" s="70">
        <v>8</v>
      </c>
      <c r="L580" s="70">
        <f t="shared" si="77"/>
        <v>139</v>
      </c>
      <c r="M580" s="70">
        <f t="shared" si="78"/>
        <v>32</v>
      </c>
      <c r="N580" s="70" t="s">
        <v>17</v>
      </c>
      <c r="O580" s="12">
        <f t="shared" si="75"/>
        <v>100</v>
      </c>
      <c r="P580" s="12">
        <f t="shared" si="76"/>
        <v>120</v>
      </c>
    </row>
    <row r="581" spans="1:16">
      <c r="A581" s="66" t="s">
        <v>846</v>
      </c>
      <c r="B581" s="67">
        <v>1</v>
      </c>
      <c r="C581" s="68">
        <v>170.5</v>
      </c>
      <c r="D581" s="68">
        <v>84</v>
      </c>
      <c r="E581" s="68">
        <v>246</v>
      </c>
      <c r="F581" s="68"/>
      <c r="G581" s="69"/>
      <c r="H581" s="69"/>
      <c r="I581" s="70">
        <v>1</v>
      </c>
      <c r="J581" s="70">
        <v>1</v>
      </c>
      <c r="K581" s="70">
        <v>1</v>
      </c>
      <c r="L581" s="70">
        <f t="shared" si="77"/>
        <v>185.5</v>
      </c>
      <c r="M581" s="70">
        <f t="shared" si="78"/>
        <v>1</v>
      </c>
      <c r="N581" s="70" t="s">
        <v>204</v>
      </c>
      <c r="O581" s="12">
        <f t="shared" si="75"/>
        <v>48</v>
      </c>
      <c r="P581" s="12">
        <f t="shared" si="76"/>
        <v>246</v>
      </c>
    </row>
    <row r="582" spans="1:16">
      <c r="A582" s="66" t="s">
        <v>847</v>
      </c>
      <c r="B582" s="67">
        <v>1</v>
      </c>
      <c r="C582" s="68">
        <v>80</v>
      </c>
      <c r="D582" s="68">
        <v>22</v>
      </c>
      <c r="E582" s="68">
        <v>143</v>
      </c>
      <c r="F582" s="68"/>
      <c r="G582" s="69"/>
      <c r="H582" s="69"/>
      <c r="I582" s="70">
        <v>5</v>
      </c>
      <c r="J582" s="70">
        <v>2</v>
      </c>
      <c r="K582" s="70">
        <v>6</v>
      </c>
      <c r="L582" s="70">
        <f t="shared" si="77"/>
        <v>175</v>
      </c>
      <c r="M582" s="70">
        <f t="shared" si="78"/>
        <v>10</v>
      </c>
      <c r="N582" s="70" t="s">
        <v>214</v>
      </c>
      <c r="O582" s="12">
        <f t="shared" si="75"/>
        <v>110</v>
      </c>
      <c r="P582" s="12">
        <f t="shared" si="76"/>
        <v>145</v>
      </c>
    </row>
    <row r="583" spans="1:16">
      <c r="A583" s="66" t="s">
        <v>848</v>
      </c>
      <c r="B583" s="67">
        <v>1</v>
      </c>
      <c r="C583" s="68">
        <v>75</v>
      </c>
      <c r="D583" s="68">
        <v>14</v>
      </c>
      <c r="E583" s="68">
        <v>119</v>
      </c>
      <c r="F583" s="68"/>
      <c r="G583" s="69"/>
      <c r="H583" s="69"/>
      <c r="I583" s="70">
        <v>8</v>
      </c>
      <c r="J583" s="70">
        <v>3</v>
      </c>
      <c r="K583" s="70">
        <v>6</v>
      </c>
      <c r="L583" s="70">
        <f t="shared" si="77"/>
        <v>240</v>
      </c>
      <c r="M583" s="70">
        <f t="shared" si="78"/>
        <v>24</v>
      </c>
      <c r="N583" s="70" t="s">
        <v>15</v>
      </c>
      <c r="O583" s="12">
        <f t="shared" si="75"/>
        <v>120</v>
      </c>
      <c r="P583" s="12">
        <f t="shared" si="76"/>
        <v>120</v>
      </c>
    </row>
    <row r="584" spans="1:16">
      <c r="A584" s="66" t="s">
        <v>849</v>
      </c>
      <c r="B584" s="67">
        <v>1</v>
      </c>
      <c r="C584" s="68">
        <v>82</v>
      </c>
      <c r="D584" s="68">
        <v>14</v>
      </c>
      <c r="E584" s="68">
        <v>136</v>
      </c>
      <c r="F584" s="68"/>
      <c r="G584" s="69"/>
      <c r="H584" s="69"/>
      <c r="I584" s="70">
        <v>7</v>
      </c>
      <c r="J584" s="70">
        <v>2</v>
      </c>
      <c r="K584" s="70">
        <v>6</v>
      </c>
      <c r="L584" s="70">
        <f t="shared" si="77"/>
        <v>179</v>
      </c>
      <c r="M584" s="70">
        <f t="shared" si="78"/>
        <v>14</v>
      </c>
      <c r="N584" s="70" t="s">
        <v>156</v>
      </c>
      <c r="O584" s="12">
        <f t="shared" si="75"/>
        <v>100</v>
      </c>
      <c r="P584" s="12">
        <f t="shared" si="76"/>
        <v>140</v>
      </c>
    </row>
    <row r="585" spans="1:16">
      <c r="A585" s="66" t="s">
        <v>850</v>
      </c>
      <c r="B585" s="67">
        <v>1</v>
      </c>
      <c r="C585" s="68">
        <v>66</v>
      </c>
      <c r="D585" s="68">
        <v>15</v>
      </c>
      <c r="E585" s="68">
        <v>108</v>
      </c>
      <c r="F585" s="68"/>
      <c r="G585" s="69"/>
      <c r="H585" s="69"/>
      <c r="I585" s="70">
        <v>8</v>
      </c>
      <c r="J585" s="70">
        <v>3</v>
      </c>
      <c r="K585" s="70">
        <v>6</v>
      </c>
      <c r="L585" s="70">
        <f t="shared" si="77"/>
        <v>213</v>
      </c>
      <c r="M585" s="70">
        <f t="shared" si="78"/>
        <v>24</v>
      </c>
      <c r="N585" s="70" t="s">
        <v>179</v>
      </c>
      <c r="O585" s="12">
        <f t="shared" si="75"/>
        <v>105</v>
      </c>
      <c r="P585" s="12">
        <f t="shared" si="76"/>
        <v>120</v>
      </c>
    </row>
    <row r="586" spans="1:16">
      <c r="A586" s="66" t="s">
        <v>851</v>
      </c>
      <c r="B586" s="67">
        <v>1</v>
      </c>
      <c r="C586" s="68">
        <v>60</v>
      </c>
      <c r="D586" s="68">
        <v>228</v>
      </c>
      <c r="E586" s="68">
        <v>22.5</v>
      </c>
      <c r="F586" s="68"/>
      <c r="G586" s="69"/>
      <c r="H586" s="69"/>
      <c r="I586" s="70">
        <v>1</v>
      </c>
      <c r="J586" s="70">
        <v>1</v>
      </c>
      <c r="K586" s="70">
        <v>4</v>
      </c>
      <c r="L586" s="70">
        <f t="shared" si="77"/>
        <v>75</v>
      </c>
      <c r="M586" s="70">
        <f t="shared" si="78"/>
        <v>1</v>
      </c>
      <c r="N586" s="70" t="s">
        <v>215</v>
      </c>
      <c r="O586" s="12">
        <f t="shared" si="75"/>
        <v>23</v>
      </c>
      <c r="P586" s="12">
        <f t="shared" si="76"/>
        <v>230</v>
      </c>
    </row>
    <row r="587" spans="1:16">
      <c r="A587" s="66" t="s">
        <v>852</v>
      </c>
      <c r="B587" s="67">
        <v>1</v>
      </c>
      <c r="C587" s="68">
        <v>98</v>
      </c>
      <c r="D587" s="68">
        <v>16</v>
      </c>
      <c r="E587" s="68">
        <v>135</v>
      </c>
      <c r="F587" s="68"/>
      <c r="G587" s="69"/>
      <c r="H587" s="69"/>
      <c r="I587" s="70"/>
      <c r="J587" s="70"/>
      <c r="K587" s="70">
        <v>6</v>
      </c>
      <c r="L587" s="70">
        <f>C587*J587+15</f>
        <v>15</v>
      </c>
      <c r="M587" s="70">
        <f t="shared" si="78"/>
        <v>0</v>
      </c>
      <c r="N587" s="70" t="s">
        <v>157</v>
      </c>
      <c r="O587" s="12" t="str">
        <f t="shared" si="75"/>
        <v/>
      </c>
      <c r="P587" s="12" t="str">
        <f t="shared" si="76"/>
        <v/>
      </c>
    </row>
    <row r="588" spans="1:16">
      <c r="A588" s="66" t="s">
        <v>853</v>
      </c>
      <c r="B588" s="67">
        <v>1</v>
      </c>
      <c r="C588" s="68">
        <v>86</v>
      </c>
      <c r="D588" s="68">
        <v>66</v>
      </c>
      <c r="E588" s="68">
        <v>66</v>
      </c>
      <c r="F588" s="68"/>
      <c r="G588" s="69"/>
      <c r="H588" s="69"/>
      <c r="I588" s="70">
        <v>1</v>
      </c>
      <c r="J588" s="70">
        <v>1</v>
      </c>
      <c r="K588" s="70">
        <v>4</v>
      </c>
      <c r="L588" s="70">
        <f t="shared" si="77"/>
        <v>101</v>
      </c>
      <c r="M588" s="70">
        <f t="shared" si="78"/>
        <v>1</v>
      </c>
      <c r="N588" s="70" t="s">
        <v>41</v>
      </c>
      <c r="O588" s="12">
        <f t="shared" si="75"/>
        <v>66</v>
      </c>
      <c r="P588" s="12" t="str">
        <f t="shared" si="76"/>
        <v/>
      </c>
    </row>
    <row r="589" spans="1:16">
      <c r="A589" s="66" t="s">
        <v>854</v>
      </c>
      <c r="B589" s="67">
        <v>1</v>
      </c>
      <c r="C589" s="68">
        <v>209</v>
      </c>
      <c r="D589" s="68">
        <v>65.5</v>
      </c>
      <c r="E589" s="68">
        <v>74</v>
      </c>
      <c r="F589" s="68"/>
      <c r="G589" s="69"/>
      <c r="H589" s="69"/>
      <c r="I589" s="70">
        <v>1</v>
      </c>
      <c r="J589" s="70">
        <v>1</v>
      </c>
      <c r="K589" s="70">
        <v>3</v>
      </c>
      <c r="L589" s="70">
        <f t="shared" si="77"/>
        <v>224</v>
      </c>
      <c r="M589" s="70">
        <f t="shared" si="78"/>
        <v>1</v>
      </c>
      <c r="N589" s="70" t="s">
        <v>41</v>
      </c>
      <c r="O589" s="12">
        <f t="shared" si="75"/>
        <v>65.5</v>
      </c>
      <c r="P589" s="12" t="str">
        <f t="shared" si="76"/>
        <v/>
      </c>
    </row>
    <row r="590" spans="1:16">
      <c r="A590" s="66" t="s">
        <v>855</v>
      </c>
      <c r="B590" s="67">
        <v>1</v>
      </c>
      <c r="C590" s="68">
        <v>98</v>
      </c>
      <c r="D590" s="68">
        <v>159</v>
      </c>
      <c r="E590" s="68">
        <v>17</v>
      </c>
      <c r="F590" s="68"/>
      <c r="G590" s="69"/>
      <c r="H590" s="69"/>
      <c r="I590" s="70">
        <v>6</v>
      </c>
      <c r="J590" s="70">
        <v>2</v>
      </c>
      <c r="K590" s="70">
        <v>4</v>
      </c>
      <c r="L590" s="70">
        <f t="shared" si="77"/>
        <v>211</v>
      </c>
      <c r="M590" s="70">
        <f t="shared" si="78"/>
        <v>12</v>
      </c>
      <c r="N590" s="70" t="s">
        <v>50</v>
      </c>
      <c r="O590" s="12">
        <f t="shared" si="75"/>
        <v>110</v>
      </c>
      <c r="P590" s="12">
        <f t="shared" si="76"/>
        <v>160</v>
      </c>
    </row>
    <row r="591" spans="1:16">
      <c r="A591" s="66" t="s">
        <v>856</v>
      </c>
      <c r="B591" s="67">
        <v>1</v>
      </c>
      <c r="C591" s="68">
        <v>75</v>
      </c>
      <c r="D591" s="68">
        <v>120</v>
      </c>
      <c r="E591" s="68">
        <v>13.5</v>
      </c>
      <c r="F591" s="68"/>
      <c r="G591" s="69"/>
      <c r="H591" s="69"/>
      <c r="I591" s="70">
        <v>9</v>
      </c>
      <c r="J591" s="70">
        <v>3</v>
      </c>
      <c r="K591" s="70">
        <v>4</v>
      </c>
      <c r="L591" s="70">
        <f t="shared" si="77"/>
        <v>240</v>
      </c>
      <c r="M591" s="70">
        <f t="shared" si="78"/>
        <v>27</v>
      </c>
      <c r="N591" s="70" t="s">
        <v>50</v>
      </c>
      <c r="O591" s="12">
        <f t="shared" si="75"/>
        <v>110</v>
      </c>
      <c r="P591" s="12">
        <f t="shared" si="76"/>
        <v>160</v>
      </c>
    </row>
    <row r="592" spans="1:16">
      <c r="A592" s="66" t="s">
        <v>857</v>
      </c>
      <c r="B592" s="67">
        <v>1</v>
      </c>
      <c r="C592" s="68">
        <v>65</v>
      </c>
      <c r="D592" s="68">
        <v>105</v>
      </c>
      <c r="E592" s="68">
        <v>14.5</v>
      </c>
      <c r="F592" s="68"/>
      <c r="G592" s="69"/>
      <c r="H592" s="69"/>
      <c r="I592" s="70">
        <v>8</v>
      </c>
      <c r="J592" s="70">
        <v>3</v>
      </c>
      <c r="K592" s="70">
        <v>6</v>
      </c>
      <c r="L592" s="70">
        <f t="shared" si="77"/>
        <v>210</v>
      </c>
      <c r="M592" s="70">
        <f t="shared" si="78"/>
        <v>24</v>
      </c>
      <c r="N592" s="70" t="s">
        <v>16</v>
      </c>
      <c r="O592" s="12">
        <f t="shared" si="75"/>
        <v>106</v>
      </c>
      <c r="P592" s="12">
        <f t="shared" si="76"/>
        <v>120</v>
      </c>
    </row>
    <row r="593" spans="1:16">
      <c r="A593" s="66" t="s">
        <v>858</v>
      </c>
      <c r="B593" s="67">
        <v>1</v>
      </c>
      <c r="C593" s="68">
        <v>86</v>
      </c>
      <c r="D593" s="68">
        <v>136</v>
      </c>
      <c r="E593" s="68">
        <v>17.5</v>
      </c>
      <c r="F593" s="68"/>
      <c r="G593" s="69"/>
      <c r="H593" s="69"/>
      <c r="I593" s="70">
        <v>6</v>
      </c>
      <c r="J593" s="70">
        <v>2</v>
      </c>
      <c r="K593" s="70">
        <v>6</v>
      </c>
      <c r="L593" s="70">
        <f t="shared" si="77"/>
        <v>187</v>
      </c>
      <c r="M593" s="70">
        <f t="shared" si="78"/>
        <v>12</v>
      </c>
      <c r="N593" s="70" t="s">
        <v>216</v>
      </c>
      <c r="O593" s="12">
        <f t="shared" si="75"/>
        <v>103</v>
      </c>
      <c r="P593" s="12">
        <f t="shared" si="76"/>
        <v>140</v>
      </c>
    </row>
    <row r="594" spans="1:16">
      <c r="A594" s="66" t="s">
        <v>859</v>
      </c>
      <c r="B594" s="67">
        <v>1</v>
      </c>
      <c r="C594" s="68">
        <v>80</v>
      </c>
      <c r="D594" s="68">
        <v>119</v>
      </c>
      <c r="E594" s="68">
        <v>16.5</v>
      </c>
      <c r="F594" s="68"/>
      <c r="G594" s="69"/>
      <c r="H594" s="69"/>
      <c r="I594" s="70">
        <v>7</v>
      </c>
      <c r="J594" s="70">
        <v>3</v>
      </c>
      <c r="K594" s="70">
        <v>6</v>
      </c>
      <c r="L594" s="70">
        <f t="shared" si="77"/>
        <v>255</v>
      </c>
      <c r="M594" s="70">
        <f t="shared" si="78"/>
        <v>21</v>
      </c>
      <c r="N594" s="70" t="s">
        <v>15</v>
      </c>
      <c r="O594" s="12">
        <f t="shared" si="75"/>
        <v>120</v>
      </c>
      <c r="P594" s="12">
        <f t="shared" si="76"/>
        <v>120</v>
      </c>
    </row>
    <row r="595" spans="1:16">
      <c r="A595" s="66" t="s">
        <v>860</v>
      </c>
      <c r="B595" s="67">
        <v>1</v>
      </c>
      <c r="C595" s="68">
        <v>80</v>
      </c>
      <c r="D595" s="68">
        <v>118</v>
      </c>
      <c r="E595" s="68">
        <v>16.5</v>
      </c>
      <c r="F595" s="68"/>
      <c r="G595" s="69"/>
      <c r="H595" s="69"/>
      <c r="I595" s="70">
        <v>7</v>
      </c>
      <c r="J595" s="70">
        <v>3</v>
      </c>
      <c r="K595" s="70">
        <v>6</v>
      </c>
      <c r="L595" s="70">
        <f t="shared" si="77"/>
        <v>255</v>
      </c>
      <c r="M595" s="70">
        <f t="shared" si="78"/>
        <v>21</v>
      </c>
      <c r="N595" s="70" t="s">
        <v>15</v>
      </c>
      <c r="O595" s="12">
        <f t="shared" si="75"/>
        <v>120</v>
      </c>
      <c r="P595" s="12">
        <f t="shared" si="76"/>
        <v>120</v>
      </c>
    </row>
    <row r="596" spans="1:16">
      <c r="A596" s="66" t="s">
        <v>861</v>
      </c>
      <c r="B596" s="67">
        <v>1</v>
      </c>
      <c r="C596" s="68">
        <v>74.5</v>
      </c>
      <c r="D596" s="68">
        <v>120</v>
      </c>
      <c r="E596" s="68">
        <v>15</v>
      </c>
      <c r="F596" s="68"/>
      <c r="G596" s="69"/>
      <c r="H596" s="69"/>
      <c r="I596" s="70">
        <v>8</v>
      </c>
      <c r="J596" s="70">
        <v>3</v>
      </c>
      <c r="K596" s="70">
        <v>6</v>
      </c>
      <c r="L596" s="70">
        <f t="shared" si="77"/>
        <v>238.5</v>
      </c>
      <c r="M596" s="70">
        <f t="shared" si="78"/>
        <v>24</v>
      </c>
      <c r="N596" s="70" t="s">
        <v>217</v>
      </c>
      <c r="O596" s="12">
        <f t="shared" si="75"/>
        <v>110</v>
      </c>
      <c r="P596" s="12">
        <f t="shared" si="76"/>
        <v>144</v>
      </c>
    </row>
    <row r="597" spans="1:16">
      <c r="A597" s="66" t="s">
        <v>862</v>
      </c>
      <c r="B597" s="67">
        <v>1</v>
      </c>
      <c r="C597" s="68">
        <v>51</v>
      </c>
      <c r="D597" s="68">
        <v>79</v>
      </c>
      <c r="E597" s="68">
        <v>13</v>
      </c>
      <c r="F597" s="68"/>
      <c r="G597" s="69"/>
      <c r="H597" s="69"/>
      <c r="I597" s="70">
        <v>10</v>
      </c>
      <c r="J597" s="70">
        <v>4</v>
      </c>
      <c r="K597" s="70">
        <v>10</v>
      </c>
      <c r="L597" s="70">
        <f t="shared" si="77"/>
        <v>219</v>
      </c>
      <c r="M597" s="70">
        <f t="shared" si="78"/>
        <v>40</v>
      </c>
      <c r="N597" s="70" t="s">
        <v>52</v>
      </c>
      <c r="O597" s="12">
        <f t="shared" si="75"/>
        <v>80</v>
      </c>
      <c r="P597" s="12">
        <f t="shared" si="76"/>
        <v>120</v>
      </c>
    </row>
    <row r="598" spans="1:16">
      <c r="A598" s="66" t="s">
        <v>863</v>
      </c>
      <c r="B598" s="67">
        <v>1</v>
      </c>
      <c r="C598" s="68">
        <v>78</v>
      </c>
      <c r="D598" s="68">
        <v>119</v>
      </c>
      <c r="E598" s="68">
        <v>15</v>
      </c>
      <c r="F598" s="68"/>
      <c r="G598" s="69"/>
      <c r="H598" s="69"/>
      <c r="I598" s="70">
        <v>8</v>
      </c>
      <c r="J598" s="70">
        <v>3</v>
      </c>
      <c r="K598" s="70">
        <v>6</v>
      </c>
      <c r="L598" s="70">
        <f t="shared" si="77"/>
        <v>249</v>
      </c>
      <c r="M598" s="70">
        <f t="shared" si="78"/>
        <v>24</v>
      </c>
      <c r="N598" s="70" t="s">
        <v>15</v>
      </c>
      <c r="O598" s="12">
        <f t="shared" si="75"/>
        <v>120</v>
      </c>
      <c r="P598" s="12">
        <f t="shared" si="76"/>
        <v>120</v>
      </c>
    </row>
    <row r="599" spans="1:16">
      <c r="A599" s="66" t="s">
        <v>864</v>
      </c>
      <c r="B599" s="67">
        <v>1</v>
      </c>
      <c r="C599" s="68">
        <v>12</v>
      </c>
      <c r="D599" s="68" t="s">
        <v>158</v>
      </c>
      <c r="E599" s="68">
        <v>37.5</v>
      </c>
      <c r="F599" s="68"/>
      <c r="G599" s="69"/>
      <c r="H599" s="69"/>
      <c r="I599" s="70">
        <v>6</v>
      </c>
      <c r="J599" s="70">
        <v>19</v>
      </c>
      <c r="K599" s="70">
        <v>20</v>
      </c>
      <c r="L599" s="70">
        <f t="shared" si="77"/>
        <v>243</v>
      </c>
      <c r="M599" s="70">
        <f t="shared" si="78"/>
        <v>114</v>
      </c>
      <c r="N599" s="70" t="s">
        <v>174</v>
      </c>
      <c r="O599" s="12">
        <f t="shared" si="75"/>
        <v>114</v>
      </c>
      <c r="P599" s="12">
        <f t="shared" si="76"/>
        <v>133</v>
      </c>
    </row>
    <row r="600" spans="1:16">
      <c r="A600" s="66" t="s">
        <v>865</v>
      </c>
      <c r="B600" s="67">
        <v>1</v>
      </c>
      <c r="C600" s="68">
        <v>80</v>
      </c>
      <c r="D600" s="68">
        <v>133</v>
      </c>
      <c r="E600" s="68">
        <v>14</v>
      </c>
      <c r="F600" s="68"/>
      <c r="G600" s="69"/>
      <c r="H600" s="69"/>
      <c r="I600" s="70">
        <v>8</v>
      </c>
      <c r="J600" s="70">
        <v>3</v>
      </c>
      <c r="K600" s="70">
        <v>6</v>
      </c>
      <c r="L600" s="70">
        <f t="shared" si="77"/>
        <v>255</v>
      </c>
      <c r="M600" s="70">
        <f t="shared" si="78"/>
        <v>24</v>
      </c>
      <c r="N600" s="70" t="s">
        <v>218</v>
      </c>
      <c r="O600" s="12">
        <f t="shared" si="75"/>
        <v>109</v>
      </c>
      <c r="P600" s="12">
        <f t="shared" si="76"/>
        <v>133</v>
      </c>
    </row>
    <row r="601" spans="1:16">
      <c r="A601" s="66" t="s">
        <v>866</v>
      </c>
      <c r="B601" s="67">
        <v>1</v>
      </c>
      <c r="C601" s="68">
        <v>48</v>
      </c>
      <c r="D601" s="68">
        <v>84</v>
      </c>
      <c r="E601" s="68">
        <v>18</v>
      </c>
      <c r="F601" s="68"/>
      <c r="G601" s="69"/>
      <c r="H601" s="69"/>
      <c r="I601" s="70">
        <v>2</v>
      </c>
      <c r="J601" s="70">
        <v>8</v>
      </c>
      <c r="K601" s="70">
        <v>14</v>
      </c>
      <c r="L601" s="70">
        <f t="shared" si="77"/>
        <v>399</v>
      </c>
      <c r="M601" s="70">
        <f t="shared" si="78"/>
        <v>16</v>
      </c>
      <c r="N601" s="70" t="s">
        <v>175</v>
      </c>
      <c r="O601" s="12">
        <f t="shared" si="75"/>
        <v>90</v>
      </c>
      <c r="P601" s="12">
        <f t="shared" si="76"/>
        <v>110</v>
      </c>
    </row>
    <row r="602" spans="1:16">
      <c r="A602" s="66" t="s">
        <v>867</v>
      </c>
      <c r="B602" s="67">
        <v>1</v>
      </c>
      <c r="C602" s="68">
        <v>40</v>
      </c>
      <c r="D602" s="68">
        <v>40</v>
      </c>
      <c r="E602" s="68">
        <v>13</v>
      </c>
      <c r="F602" s="68"/>
      <c r="G602" s="69"/>
      <c r="H602" s="69"/>
      <c r="I602" s="70">
        <v>6</v>
      </c>
      <c r="J602" s="70">
        <v>8</v>
      </c>
      <c r="K602" s="70">
        <v>19</v>
      </c>
      <c r="L602" s="70">
        <f t="shared" si="77"/>
        <v>335</v>
      </c>
      <c r="M602" s="70">
        <f t="shared" si="78"/>
        <v>48</v>
      </c>
      <c r="N602" s="70" t="s">
        <v>176</v>
      </c>
      <c r="O602" s="12">
        <f t="shared" si="75"/>
        <v>103</v>
      </c>
      <c r="P602" s="12">
        <f t="shared" si="76"/>
        <v>121</v>
      </c>
    </row>
    <row r="603" spans="1:16">
      <c r="A603" s="66" t="s">
        <v>868</v>
      </c>
      <c r="B603" s="67">
        <v>1</v>
      </c>
      <c r="C603" s="68">
        <v>87</v>
      </c>
      <c r="D603" s="68" t="s">
        <v>159</v>
      </c>
      <c r="E603" s="68">
        <v>17</v>
      </c>
      <c r="F603" s="68"/>
      <c r="G603" s="69"/>
      <c r="H603" s="69"/>
      <c r="I603" s="70">
        <v>7</v>
      </c>
      <c r="J603" s="70">
        <v>2</v>
      </c>
      <c r="K603" s="70"/>
      <c r="L603" s="70">
        <f t="shared" si="77"/>
        <v>189</v>
      </c>
      <c r="M603" s="70">
        <f t="shared" si="78"/>
        <v>14</v>
      </c>
      <c r="N603" s="70" t="s">
        <v>177</v>
      </c>
      <c r="O603" s="12">
        <f t="shared" si="75"/>
        <v>121</v>
      </c>
      <c r="P603" s="12">
        <f t="shared" si="76"/>
        <v>150</v>
      </c>
    </row>
    <row r="604" spans="1:16">
      <c r="A604" s="66" t="s">
        <v>869</v>
      </c>
      <c r="B604" s="67">
        <v>1</v>
      </c>
      <c r="C604" s="68">
        <v>8</v>
      </c>
      <c r="D604" s="68">
        <v>25.5</v>
      </c>
      <c r="E604" s="68">
        <v>46.5</v>
      </c>
      <c r="F604" s="68"/>
      <c r="G604" s="69"/>
      <c r="H604" s="69"/>
      <c r="I604" s="70">
        <v>8</v>
      </c>
      <c r="J604" s="70">
        <v>14</v>
      </c>
      <c r="K604" s="70">
        <v>31</v>
      </c>
      <c r="L604" s="70">
        <f t="shared" si="77"/>
        <v>127</v>
      </c>
      <c r="M604" s="70">
        <f t="shared" si="78"/>
        <v>112</v>
      </c>
      <c r="N604" s="70" t="s">
        <v>17</v>
      </c>
      <c r="O604" s="12">
        <f t="shared" si="75"/>
        <v>100</v>
      </c>
      <c r="P604" s="12">
        <f t="shared" si="76"/>
        <v>120</v>
      </c>
    </row>
    <row r="605" spans="1:16">
      <c r="A605" s="66" t="s">
        <v>870</v>
      </c>
      <c r="B605" s="67">
        <v>1</v>
      </c>
      <c r="C605" s="68">
        <v>8</v>
      </c>
      <c r="D605" s="68">
        <v>32</v>
      </c>
      <c r="E605" s="68">
        <v>30</v>
      </c>
      <c r="F605" s="68"/>
      <c r="G605" s="69"/>
      <c r="H605" s="69"/>
      <c r="I605" s="70">
        <v>8</v>
      </c>
      <c r="J605" s="70">
        <v>15</v>
      </c>
      <c r="K605" s="70">
        <v>33</v>
      </c>
      <c r="L605" s="70">
        <f t="shared" si="77"/>
        <v>135</v>
      </c>
      <c r="M605" s="70">
        <f t="shared" si="78"/>
        <v>120</v>
      </c>
      <c r="N605" s="70" t="s">
        <v>52</v>
      </c>
      <c r="O605" s="12">
        <f t="shared" si="75"/>
        <v>80</v>
      </c>
      <c r="P605" s="12">
        <f t="shared" si="76"/>
        <v>120</v>
      </c>
    </row>
    <row r="606" spans="1:16">
      <c r="A606" s="66" t="s">
        <v>871</v>
      </c>
      <c r="B606" s="67">
        <v>1</v>
      </c>
      <c r="C606" s="68">
        <v>78.5</v>
      </c>
      <c r="D606" s="68">
        <v>119</v>
      </c>
      <c r="E606" s="68">
        <v>14.5</v>
      </c>
      <c r="F606" s="68"/>
      <c r="G606" s="69"/>
      <c r="H606" s="69"/>
      <c r="I606" s="70">
        <v>8</v>
      </c>
      <c r="J606" s="70">
        <v>3</v>
      </c>
      <c r="K606" s="70">
        <v>6</v>
      </c>
      <c r="L606" s="70">
        <f t="shared" si="77"/>
        <v>250.5</v>
      </c>
      <c r="M606" s="70">
        <f t="shared" si="78"/>
        <v>24</v>
      </c>
      <c r="N606" s="70" t="s">
        <v>15</v>
      </c>
      <c r="O606" s="12">
        <f t="shared" si="75"/>
        <v>120</v>
      </c>
      <c r="P606" s="12">
        <f t="shared" si="76"/>
        <v>120</v>
      </c>
    </row>
    <row r="607" spans="1:16">
      <c r="A607" s="66" t="s">
        <v>872</v>
      </c>
      <c r="B607" s="67">
        <v>1</v>
      </c>
      <c r="C607" s="68">
        <v>99.5</v>
      </c>
      <c r="D607" s="68">
        <v>20</v>
      </c>
      <c r="E607" s="68">
        <v>162</v>
      </c>
      <c r="F607" s="68"/>
      <c r="G607" s="69"/>
      <c r="H607" s="69"/>
      <c r="I607" s="70">
        <v>5</v>
      </c>
      <c r="J607" s="70">
        <v>2</v>
      </c>
      <c r="K607" s="70">
        <v>4</v>
      </c>
      <c r="L607" s="70">
        <f t="shared" si="77"/>
        <v>214</v>
      </c>
      <c r="M607" s="70">
        <f t="shared" si="78"/>
        <v>10</v>
      </c>
      <c r="N607" s="70" t="s">
        <v>138</v>
      </c>
      <c r="O607" s="12">
        <f t="shared" si="75"/>
        <v>110</v>
      </c>
      <c r="P607" s="12">
        <f t="shared" si="76"/>
        <v>168</v>
      </c>
    </row>
    <row r="608" spans="1:16">
      <c r="A608" s="66" t="s">
        <v>873</v>
      </c>
      <c r="B608" s="67">
        <v>1</v>
      </c>
      <c r="C608" s="68">
        <v>65</v>
      </c>
      <c r="D608" s="68">
        <v>16.5</v>
      </c>
      <c r="E608" s="68">
        <v>107</v>
      </c>
      <c r="F608" s="68"/>
      <c r="G608" s="69"/>
      <c r="H608" s="69"/>
      <c r="I608" s="70">
        <v>7</v>
      </c>
      <c r="J608" s="70">
        <v>3</v>
      </c>
      <c r="K608" s="70">
        <v>6</v>
      </c>
      <c r="L608" s="70">
        <f>C608*J608+15</f>
        <v>210</v>
      </c>
      <c r="M608" s="70">
        <f t="shared" si="78"/>
        <v>21</v>
      </c>
      <c r="N608" s="70" t="s">
        <v>178</v>
      </c>
      <c r="O608" s="12">
        <f t="shared" si="75"/>
        <v>102</v>
      </c>
      <c r="P608" s="12">
        <f t="shared" si="76"/>
        <v>120</v>
      </c>
    </row>
    <row r="609" spans="1:16">
      <c r="A609" s="66" t="s">
        <v>874</v>
      </c>
      <c r="B609" s="67">
        <v>1</v>
      </c>
      <c r="C609" s="68">
        <v>94</v>
      </c>
      <c r="D609" s="68">
        <v>15</v>
      </c>
      <c r="E609" s="68">
        <v>156</v>
      </c>
      <c r="F609" s="68"/>
      <c r="G609" s="69"/>
      <c r="H609" s="69"/>
      <c r="I609" s="70">
        <v>7</v>
      </c>
      <c r="J609" s="70">
        <v>2</v>
      </c>
      <c r="K609" s="70">
        <v>4</v>
      </c>
      <c r="L609" s="70">
        <f t="shared" ref="L609:L698" si="79">C609*J609+15</f>
        <v>203</v>
      </c>
      <c r="M609" s="70">
        <f t="shared" si="78"/>
        <v>14</v>
      </c>
      <c r="N609" s="70" t="s">
        <v>50</v>
      </c>
      <c r="O609" s="12">
        <f t="shared" si="75"/>
        <v>110</v>
      </c>
      <c r="P609" s="12">
        <f t="shared" si="76"/>
        <v>160</v>
      </c>
    </row>
    <row r="610" spans="1:16">
      <c r="A610" s="66" t="s">
        <v>875</v>
      </c>
      <c r="B610" s="67">
        <v>1</v>
      </c>
      <c r="C610" s="68">
        <v>46.5</v>
      </c>
      <c r="D610" s="68">
        <v>94</v>
      </c>
      <c r="E610" s="68">
        <v>21.5</v>
      </c>
      <c r="F610" s="68"/>
      <c r="G610" s="69"/>
      <c r="H610" s="69"/>
      <c r="I610" s="70">
        <v>5</v>
      </c>
      <c r="J610" s="70">
        <v>4</v>
      </c>
      <c r="K610" s="70">
        <v>7</v>
      </c>
      <c r="L610" s="70">
        <f t="shared" si="79"/>
        <v>201</v>
      </c>
      <c r="M610" s="70">
        <f t="shared" si="78"/>
        <v>20</v>
      </c>
      <c r="N610" s="70" t="s">
        <v>17</v>
      </c>
      <c r="O610" s="12">
        <f t="shared" si="75"/>
        <v>100</v>
      </c>
      <c r="P610" s="12">
        <f t="shared" si="76"/>
        <v>120</v>
      </c>
    </row>
    <row r="611" spans="1:16">
      <c r="A611" s="66" t="s">
        <v>876</v>
      </c>
      <c r="B611" s="67">
        <v>1</v>
      </c>
      <c r="C611" s="68">
        <v>42.5</v>
      </c>
      <c r="D611" s="68">
        <v>102</v>
      </c>
      <c r="E611" s="68">
        <v>21.5</v>
      </c>
      <c r="F611" s="68"/>
      <c r="G611" s="69"/>
      <c r="H611" s="69"/>
      <c r="I611" s="70">
        <v>5</v>
      </c>
      <c r="J611" s="70">
        <v>4</v>
      </c>
      <c r="K611" s="70">
        <v>8</v>
      </c>
      <c r="L611" s="70">
        <f t="shared" si="79"/>
        <v>185</v>
      </c>
      <c r="M611" s="70">
        <f t="shared" si="78"/>
        <v>20</v>
      </c>
      <c r="N611" s="70" t="s">
        <v>17</v>
      </c>
      <c r="O611" s="12">
        <f t="shared" si="75"/>
        <v>100</v>
      </c>
      <c r="P611" s="12">
        <f t="shared" si="76"/>
        <v>120</v>
      </c>
    </row>
    <row r="612" spans="1:16">
      <c r="A612" s="66" t="s">
        <v>877</v>
      </c>
      <c r="B612" s="67">
        <v>1</v>
      </c>
      <c r="C612" s="68">
        <v>52</v>
      </c>
      <c r="D612" s="68">
        <v>46</v>
      </c>
      <c r="E612" s="68">
        <v>91</v>
      </c>
      <c r="F612" s="68"/>
      <c r="G612" s="69"/>
      <c r="H612" s="69"/>
      <c r="I612" s="70">
        <v>2</v>
      </c>
      <c r="J612" s="70">
        <v>3</v>
      </c>
      <c r="K612" s="70">
        <v>6</v>
      </c>
      <c r="L612" s="70">
        <f t="shared" si="79"/>
        <v>171</v>
      </c>
      <c r="M612" s="70">
        <f t="shared" si="78"/>
        <v>6</v>
      </c>
      <c r="N612" s="70" t="s">
        <v>52</v>
      </c>
      <c r="O612" s="12">
        <f t="shared" si="75"/>
        <v>80</v>
      </c>
      <c r="P612" s="12">
        <f t="shared" si="76"/>
        <v>120</v>
      </c>
    </row>
    <row r="613" spans="1:16">
      <c r="A613" s="66" t="s">
        <v>878</v>
      </c>
      <c r="B613" s="67">
        <v>1</v>
      </c>
      <c r="C613" s="68">
        <v>33</v>
      </c>
      <c r="D613" s="68">
        <v>56.5</v>
      </c>
      <c r="E613" s="68">
        <v>45</v>
      </c>
      <c r="F613" s="68"/>
      <c r="G613" s="69"/>
      <c r="H613" s="69"/>
      <c r="I613" s="70">
        <v>4</v>
      </c>
      <c r="J613" s="70">
        <v>6</v>
      </c>
      <c r="K613" s="70">
        <v>8</v>
      </c>
      <c r="L613" s="70">
        <f t="shared" si="79"/>
        <v>213</v>
      </c>
      <c r="M613" s="70">
        <f t="shared" si="78"/>
        <v>24</v>
      </c>
      <c r="N613" s="70" t="s">
        <v>17</v>
      </c>
      <c r="O613" s="12">
        <f t="shared" si="75"/>
        <v>100</v>
      </c>
      <c r="P613" s="12">
        <f t="shared" si="76"/>
        <v>120</v>
      </c>
    </row>
    <row r="614" spans="1:16">
      <c r="A614" s="66" t="s">
        <v>879</v>
      </c>
      <c r="B614" s="67">
        <v>1</v>
      </c>
      <c r="C614" s="68">
        <v>11.5</v>
      </c>
      <c r="D614" s="68">
        <v>37</v>
      </c>
      <c r="E614" s="68">
        <v>61</v>
      </c>
      <c r="F614" s="68"/>
      <c r="G614" s="69"/>
      <c r="H614" s="69"/>
      <c r="I614" s="70">
        <v>5</v>
      </c>
      <c r="J614" s="70">
        <v>19</v>
      </c>
      <c r="K614" s="70">
        <v>20</v>
      </c>
      <c r="L614" s="70">
        <f t="shared" si="79"/>
        <v>233.5</v>
      </c>
      <c r="M614" s="70">
        <f t="shared" si="78"/>
        <v>95</v>
      </c>
      <c r="N614" s="70" t="s">
        <v>179</v>
      </c>
      <c r="O614" s="12">
        <f t="shared" si="75"/>
        <v>105</v>
      </c>
      <c r="P614" s="12">
        <f t="shared" si="76"/>
        <v>120</v>
      </c>
    </row>
    <row r="615" spans="1:16">
      <c r="A615" s="66" t="s">
        <v>880</v>
      </c>
      <c r="B615" s="67">
        <v>1</v>
      </c>
      <c r="C615" s="68">
        <v>200</v>
      </c>
      <c r="D615" s="68">
        <v>66</v>
      </c>
      <c r="E615" s="68">
        <v>73.5</v>
      </c>
      <c r="F615" s="68"/>
      <c r="G615" s="69"/>
      <c r="H615" s="69"/>
      <c r="I615" s="70">
        <v>1</v>
      </c>
      <c r="J615" s="70">
        <v>1</v>
      </c>
      <c r="K615" s="70">
        <v>3</v>
      </c>
      <c r="L615" s="70">
        <f t="shared" si="79"/>
        <v>215</v>
      </c>
      <c r="M615" s="70">
        <f t="shared" si="78"/>
        <v>1</v>
      </c>
      <c r="N615" s="70"/>
      <c r="O615" s="12" t="str">
        <f t="shared" si="75"/>
        <v/>
      </c>
      <c r="P615" s="12" t="str">
        <f t="shared" si="76"/>
        <v/>
      </c>
    </row>
    <row r="616" spans="1:16">
      <c r="A616" s="66" t="s">
        <v>881</v>
      </c>
      <c r="B616" s="67">
        <v>1</v>
      </c>
      <c r="C616" s="68">
        <v>12</v>
      </c>
      <c r="D616" s="68">
        <v>39.5</v>
      </c>
      <c r="E616" s="68">
        <v>69</v>
      </c>
      <c r="F616" s="68"/>
      <c r="G616" s="69"/>
      <c r="H616" s="69"/>
      <c r="I616" s="70">
        <v>6</v>
      </c>
      <c r="J616" s="70">
        <v>19</v>
      </c>
      <c r="K616" s="70">
        <v>20</v>
      </c>
      <c r="L616" s="70">
        <f t="shared" si="79"/>
        <v>243</v>
      </c>
      <c r="M616" s="70">
        <f t="shared" si="78"/>
        <v>114</v>
      </c>
      <c r="N616" s="70" t="s">
        <v>148</v>
      </c>
      <c r="O616" s="12">
        <f t="shared" si="75"/>
        <v>120</v>
      </c>
      <c r="P616" s="12">
        <f t="shared" si="76"/>
        <v>140</v>
      </c>
    </row>
    <row r="617" spans="1:16">
      <c r="A617" s="66" t="s">
        <v>882</v>
      </c>
      <c r="B617" s="67">
        <v>1</v>
      </c>
      <c r="C617" s="68">
        <v>101</v>
      </c>
      <c r="D617" s="68">
        <v>17</v>
      </c>
      <c r="E617" s="68">
        <v>159</v>
      </c>
      <c r="F617" s="68"/>
      <c r="G617" s="69"/>
      <c r="H617" s="69"/>
      <c r="I617" s="70">
        <v>5</v>
      </c>
      <c r="J617" s="70">
        <v>2</v>
      </c>
      <c r="K617" s="70">
        <v>4</v>
      </c>
      <c r="L617" s="70">
        <f t="shared" si="79"/>
        <v>217</v>
      </c>
      <c r="M617" s="70">
        <f t="shared" si="78"/>
        <v>10</v>
      </c>
      <c r="N617" s="70" t="s">
        <v>180</v>
      </c>
      <c r="O617" s="12">
        <f t="shared" si="75"/>
        <v>110</v>
      </c>
      <c r="P617" s="12">
        <f t="shared" si="76"/>
        <v>155</v>
      </c>
    </row>
    <row r="618" spans="1:16">
      <c r="A618" s="66" t="s">
        <v>883</v>
      </c>
      <c r="B618" s="67">
        <v>1</v>
      </c>
      <c r="C618" s="68">
        <v>85.5</v>
      </c>
      <c r="D618" s="68">
        <v>26</v>
      </c>
      <c r="E618" s="68">
        <v>135</v>
      </c>
      <c r="F618" s="68"/>
      <c r="G618" s="69"/>
      <c r="H618" s="69"/>
      <c r="I618" s="70">
        <v>3</v>
      </c>
      <c r="J618" s="70">
        <v>2</v>
      </c>
      <c r="K618" s="70">
        <v>6</v>
      </c>
      <c r="L618" s="70">
        <f t="shared" si="79"/>
        <v>186</v>
      </c>
      <c r="M618" s="70">
        <f t="shared" si="78"/>
        <v>6</v>
      </c>
      <c r="N618" s="70" t="s">
        <v>181</v>
      </c>
      <c r="O618" s="12">
        <f t="shared" si="75"/>
        <v>80</v>
      </c>
      <c r="P618" s="12">
        <f t="shared" si="76"/>
        <v>135</v>
      </c>
    </row>
    <row r="619" spans="1:16">
      <c r="A619" s="66" t="s">
        <v>884</v>
      </c>
      <c r="B619" s="67">
        <v>1</v>
      </c>
      <c r="C619" s="68">
        <v>65</v>
      </c>
      <c r="D619" s="68">
        <v>105.5</v>
      </c>
      <c r="E619" s="68">
        <v>14.5</v>
      </c>
      <c r="F619" s="68"/>
      <c r="G619" s="69"/>
      <c r="H619" s="69"/>
      <c r="I619" s="70">
        <v>8</v>
      </c>
      <c r="J619" s="70">
        <v>3</v>
      </c>
      <c r="K619" s="70">
        <v>6</v>
      </c>
      <c r="L619" s="70">
        <f t="shared" si="79"/>
        <v>210</v>
      </c>
      <c r="M619" s="70">
        <f t="shared" si="78"/>
        <v>24</v>
      </c>
      <c r="N619" s="70" t="s">
        <v>49</v>
      </c>
      <c r="O619" s="12">
        <f t="shared" si="75"/>
        <v>110</v>
      </c>
      <c r="P619" s="12">
        <f t="shared" si="76"/>
        <v>120</v>
      </c>
    </row>
    <row r="620" spans="1:16">
      <c r="A620" s="66" t="s">
        <v>885</v>
      </c>
      <c r="B620" s="67">
        <v>1</v>
      </c>
      <c r="C620" s="68">
        <v>36.5</v>
      </c>
      <c r="D620" s="68">
        <v>22.5</v>
      </c>
      <c r="E620" s="68">
        <v>94</v>
      </c>
      <c r="F620" s="68"/>
      <c r="G620" s="69"/>
      <c r="H620" s="69"/>
      <c r="I620" s="70">
        <v>5</v>
      </c>
      <c r="J620" s="70">
        <v>4</v>
      </c>
      <c r="K620" s="70">
        <v>9</v>
      </c>
      <c r="L620" s="70">
        <f t="shared" si="79"/>
        <v>161</v>
      </c>
      <c r="M620" s="70">
        <f t="shared" si="78"/>
        <v>20</v>
      </c>
      <c r="N620" s="70" t="s">
        <v>17</v>
      </c>
      <c r="O620" s="12">
        <f t="shared" ref="O620:O683" si="80">IFERROR(IF(N620="VRAC",D620,IF(ROUNDUP(LEFT(N620,3),0)=0,"",ROUNDUP(LEFT(N620,3),0))),"")</f>
        <v>100</v>
      </c>
      <c r="P620" s="12">
        <f t="shared" ref="P620:P683" si="81">IFERROR(IF(ROUND(RIGHT(N620,3),0)="VRAC",E620,ROUND(RIGHT(N620,3),0)),"")</f>
        <v>120</v>
      </c>
    </row>
    <row r="621" spans="1:16">
      <c r="A621" s="66" t="s">
        <v>886</v>
      </c>
      <c r="B621" s="67">
        <v>1</v>
      </c>
      <c r="C621" s="68">
        <v>8</v>
      </c>
      <c r="D621" s="68">
        <v>32</v>
      </c>
      <c r="E621" s="68">
        <v>31</v>
      </c>
      <c r="F621" s="68"/>
      <c r="G621" s="69"/>
      <c r="H621" s="69"/>
      <c r="I621" s="70">
        <v>8</v>
      </c>
      <c r="J621" s="70">
        <v>15</v>
      </c>
      <c r="K621" s="70">
        <v>33</v>
      </c>
      <c r="L621" s="70">
        <f t="shared" si="79"/>
        <v>135</v>
      </c>
      <c r="M621" s="70">
        <f t="shared" si="78"/>
        <v>120</v>
      </c>
      <c r="N621" s="70" t="s">
        <v>52</v>
      </c>
      <c r="O621" s="12">
        <f t="shared" si="80"/>
        <v>80</v>
      </c>
      <c r="P621" s="12">
        <f t="shared" si="81"/>
        <v>120</v>
      </c>
    </row>
    <row r="622" spans="1:16">
      <c r="A622" s="66" t="s">
        <v>887</v>
      </c>
      <c r="B622" s="67">
        <v>1</v>
      </c>
      <c r="C622" s="68">
        <v>21.5</v>
      </c>
      <c r="D622" s="68">
        <v>41.5</v>
      </c>
      <c r="E622" s="68">
        <v>47.5</v>
      </c>
      <c r="F622" s="68"/>
      <c r="G622" s="69"/>
      <c r="H622" s="69"/>
      <c r="I622" s="70">
        <v>4</v>
      </c>
      <c r="J622" s="70">
        <v>8</v>
      </c>
      <c r="K622" s="70">
        <v>11</v>
      </c>
      <c r="L622" s="70">
        <f t="shared" si="79"/>
        <v>187</v>
      </c>
      <c r="M622" s="70">
        <f t="shared" si="78"/>
        <v>32</v>
      </c>
      <c r="N622" s="70" t="s">
        <v>182</v>
      </c>
      <c r="O622" s="12">
        <f t="shared" si="80"/>
        <v>84</v>
      </c>
      <c r="P622" s="12">
        <f t="shared" si="81"/>
        <v>120</v>
      </c>
    </row>
    <row r="623" spans="1:16">
      <c r="A623" s="66" t="s">
        <v>888</v>
      </c>
      <c r="B623" s="67">
        <v>1</v>
      </c>
      <c r="C623" s="68">
        <v>13.5</v>
      </c>
      <c r="D623" s="68">
        <v>39</v>
      </c>
      <c r="E623" s="68">
        <v>62</v>
      </c>
      <c r="F623" s="68"/>
      <c r="G623" s="69"/>
      <c r="H623" s="69"/>
      <c r="I623" s="70">
        <v>4</v>
      </c>
      <c r="J623" s="70">
        <v>12</v>
      </c>
      <c r="K623" s="70">
        <v>18</v>
      </c>
      <c r="L623" s="70">
        <f t="shared" si="79"/>
        <v>177</v>
      </c>
      <c r="M623" s="70">
        <f t="shared" si="78"/>
        <v>48</v>
      </c>
      <c r="N623" s="70" t="s">
        <v>17</v>
      </c>
      <c r="O623" s="12">
        <f t="shared" si="80"/>
        <v>100</v>
      </c>
      <c r="P623" s="12">
        <f t="shared" si="81"/>
        <v>120</v>
      </c>
    </row>
    <row r="624" spans="1:16">
      <c r="A624" s="66" t="s">
        <v>889</v>
      </c>
      <c r="B624" s="67">
        <v>1</v>
      </c>
      <c r="C624" s="68">
        <v>12</v>
      </c>
      <c r="D624" s="68">
        <v>40</v>
      </c>
      <c r="E624" s="68">
        <v>69.5</v>
      </c>
      <c r="F624" s="68"/>
      <c r="G624" s="69"/>
      <c r="H624" s="69"/>
      <c r="I624" s="70">
        <v>6</v>
      </c>
      <c r="J624" s="70">
        <v>20</v>
      </c>
      <c r="K624" s="70">
        <v>20</v>
      </c>
      <c r="L624" s="70">
        <f t="shared" si="79"/>
        <v>255</v>
      </c>
      <c r="M624" s="70">
        <f t="shared" si="78"/>
        <v>120</v>
      </c>
      <c r="N624" s="70" t="s">
        <v>148</v>
      </c>
      <c r="O624" s="12">
        <f t="shared" si="80"/>
        <v>120</v>
      </c>
      <c r="P624" s="12">
        <f t="shared" si="81"/>
        <v>140</v>
      </c>
    </row>
    <row r="625" spans="1:16">
      <c r="A625" s="66" t="s">
        <v>890</v>
      </c>
      <c r="B625" s="67">
        <v>1</v>
      </c>
      <c r="C625" s="68">
        <v>44.5</v>
      </c>
      <c r="D625" s="68">
        <v>11.5</v>
      </c>
      <c r="E625" s="68">
        <v>79</v>
      </c>
      <c r="F625" s="68"/>
      <c r="G625" s="69"/>
      <c r="H625" s="69"/>
      <c r="I625" s="70">
        <v>10</v>
      </c>
      <c r="J625" s="70">
        <v>4</v>
      </c>
      <c r="K625" s="70">
        <v>8</v>
      </c>
      <c r="L625" s="70">
        <f t="shared" si="79"/>
        <v>193</v>
      </c>
      <c r="M625" s="70">
        <f t="shared" si="78"/>
        <v>40</v>
      </c>
      <c r="N625" s="70" t="s">
        <v>52</v>
      </c>
      <c r="O625" s="12">
        <f t="shared" si="80"/>
        <v>80</v>
      </c>
      <c r="P625" s="12">
        <f t="shared" si="81"/>
        <v>120</v>
      </c>
    </row>
    <row r="626" spans="1:16">
      <c r="A626" s="66" t="s">
        <v>891</v>
      </c>
      <c r="B626" s="67">
        <v>1</v>
      </c>
      <c r="C626" s="68">
        <v>16</v>
      </c>
      <c r="D626" s="68">
        <v>81.5</v>
      </c>
      <c r="E626" s="68">
        <v>51.5</v>
      </c>
      <c r="F626" s="68"/>
      <c r="G626" s="69"/>
      <c r="H626" s="69"/>
      <c r="I626" s="70">
        <v>2</v>
      </c>
      <c r="J626" s="70">
        <v>16</v>
      </c>
      <c r="K626" s="70">
        <v>17</v>
      </c>
      <c r="L626" s="70">
        <f t="shared" si="79"/>
        <v>271</v>
      </c>
      <c r="M626" s="70">
        <f t="shared" si="78"/>
        <v>32</v>
      </c>
      <c r="N626" s="70" t="s">
        <v>17</v>
      </c>
      <c r="O626" s="12">
        <f t="shared" si="80"/>
        <v>100</v>
      </c>
      <c r="P626" s="12">
        <f t="shared" si="81"/>
        <v>120</v>
      </c>
    </row>
    <row r="627" spans="1:16">
      <c r="A627" s="66" t="s">
        <v>892</v>
      </c>
      <c r="B627" s="67">
        <v>1</v>
      </c>
      <c r="C627" s="68">
        <v>65</v>
      </c>
      <c r="D627" s="68">
        <v>135</v>
      </c>
      <c r="E627" s="68">
        <v>97.5</v>
      </c>
      <c r="F627" s="68"/>
      <c r="G627" s="69"/>
      <c r="H627" s="69"/>
      <c r="I627" s="70">
        <v>10</v>
      </c>
      <c r="J627" s="70">
        <v>3</v>
      </c>
      <c r="K627" s="70">
        <v>6</v>
      </c>
      <c r="L627" s="70">
        <f t="shared" si="79"/>
        <v>210</v>
      </c>
      <c r="M627" s="70">
        <f t="shared" si="78"/>
        <v>30</v>
      </c>
      <c r="N627" s="70" t="s">
        <v>20</v>
      </c>
      <c r="O627" s="12">
        <f t="shared" si="80"/>
        <v>100</v>
      </c>
      <c r="P627" s="12">
        <f t="shared" si="81"/>
        <v>126</v>
      </c>
    </row>
    <row r="628" spans="1:16">
      <c r="A628" s="66" t="s">
        <v>893</v>
      </c>
      <c r="B628" s="67">
        <v>1</v>
      </c>
      <c r="C628" s="68">
        <v>64</v>
      </c>
      <c r="D628" s="68">
        <v>103.5</v>
      </c>
      <c r="E628" s="68">
        <v>12.5</v>
      </c>
      <c r="F628" s="68"/>
      <c r="G628" s="69"/>
      <c r="H628" s="69"/>
      <c r="I628" s="70">
        <v>9</v>
      </c>
      <c r="J628" s="70">
        <v>4</v>
      </c>
      <c r="K628" s="70">
        <v>4</v>
      </c>
      <c r="L628" s="70">
        <f t="shared" si="79"/>
        <v>271</v>
      </c>
      <c r="M628" s="70">
        <f t="shared" si="78"/>
        <v>36</v>
      </c>
      <c r="N628" s="70" t="s">
        <v>17</v>
      </c>
      <c r="O628" s="12">
        <f t="shared" si="80"/>
        <v>100</v>
      </c>
      <c r="P628" s="12">
        <f t="shared" si="81"/>
        <v>120</v>
      </c>
    </row>
    <row r="629" spans="1:16">
      <c r="A629" s="66" t="s">
        <v>894</v>
      </c>
      <c r="B629" s="67">
        <v>1</v>
      </c>
      <c r="C629" s="68">
        <v>65.5</v>
      </c>
      <c r="D629" s="68">
        <v>15</v>
      </c>
      <c r="E629" s="68">
        <v>105.5</v>
      </c>
      <c r="F629" s="68"/>
      <c r="G629" s="69"/>
      <c r="H629" s="69"/>
      <c r="I629" s="70">
        <v>8</v>
      </c>
      <c r="J629" s="70">
        <v>3</v>
      </c>
      <c r="K629" s="70">
        <v>6</v>
      </c>
      <c r="L629" s="70">
        <f t="shared" si="79"/>
        <v>211.5</v>
      </c>
      <c r="M629" s="70">
        <f t="shared" si="78"/>
        <v>24</v>
      </c>
      <c r="N629" s="70" t="s">
        <v>49</v>
      </c>
      <c r="O629" s="12">
        <f t="shared" si="80"/>
        <v>110</v>
      </c>
      <c r="P629" s="12">
        <f t="shared" si="81"/>
        <v>120</v>
      </c>
    </row>
    <row r="630" spans="1:16">
      <c r="A630" s="66" t="s">
        <v>895</v>
      </c>
      <c r="B630" s="67">
        <v>1</v>
      </c>
      <c r="C630" s="68">
        <v>76</v>
      </c>
      <c r="D630" s="68">
        <v>16</v>
      </c>
      <c r="E630" s="68">
        <v>118</v>
      </c>
      <c r="F630" s="68"/>
      <c r="G630" s="69"/>
      <c r="H630" s="69"/>
      <c r="I630" s="70">
        <v>6</v>
      </c>
      <c r="J630" s="70">
        <v>2</v>
      </c>
      <c r="K630" s="70">
        <v>6</v>
      </c>
      <c r="L630" s="70">
        <f t="shared" si="79"/>
        <v>167</v>
      </c>
      <c r="M630" s="70">
        <f t="shared" si="78"/>
        <v>12</v>
      </c>
      <c r="N630" s="70" t="s">
        <v>17</v>
      </c>
      <c r="O630" s="12">
        <f t="shared" si="80"/>
        <v>100</v>
      </c>
      <c r="P630" s="12">
        <f t="shared" si="81"/>
        <v>120</v>
      </c>
    </row>
    <row r="631" spans="1:16">
      <c r="A631" s="66" t="s">
        <v>896</v>
      </c>
      <c r="B631" s="67">
        <v>1</v>
      </c>
      <c r="C631" s="68">
        <v>77</v>
      </c>
      <c r="D631" s="68">
        <v>15</v>
      </c>
      <c r="E631" s="68">
        <v>118</v>
      </c>
      <c r="F631" s="68"/>
      <c r="G631" s="69"/>
      <c r="H631" s="69"/>
      <c r="I631" s="70">
        <v>5</v>
      </c>
      <c r="J631" s="70">
        <v>2</v>
      </c>
      <c r="K631" s="70">
        <v>6</v>
      </c>
      <c r="L631" s="70">
        <f t="shared" si="79"/>
        <v>169</v>
      </c>
      <c r="M631" s="70">
        <f t="shared" si="78"/>
        <v>10</v>
      </c>
      <c r="N631" s="70" t="s">
        <v>52</v>
      </c>
      <c r="O631" s="12">
        <f t="shared" si="80"/>
        <v>80</v>
      </c>
      <c r="P631" s="12">
        <f t="shared" si="81"/>
        <v>120</v>
      </c>
    </row>
    <row r="632" spans="1:16">
      <c r="A632" s="66" t="s">
        <v>897</v>
      </c>
      <c r="B632" s="67">
        <v>1</v>
      </c>
      <c r="C632" s="68">
        <v>75</v>
      </c>
      <c r="D632" s="68">
        <v>23</v>
      </c>
      <c r="E632" s="68">
        <v>119</v>
      </c>
      <c r="F632" s="68"/>
      <c r="G632" s="69"/>
      <c r="H632" s="69"/>
      <c r="I632" s="70">
        <v>5</v>
      </c>
      <c r="J632" s="70">
        <v>2</v>
      </c>
      <c r="K632" s="70">
        <v>6</v>
      </c>
      <c r="L632" s="70">
        <f t="shared" si="79"/>
        <v>165</v>
      </c>
      <c r="M632" s="70">
        <f t="shared" si="78"/>
        <v>10</v>
      </c>
      <c r="N632" s="70" t="s">
        <v>44</v>
      </c>
      <c r="O632" s="12">
        <f t="shared" si="80"/>
        <v>115</v>
      </c>
      <c r="P632" s="12">
        <f t="shared" si="81"/>
        <v>120</v>
      </c>
    </row>
    <row r="633" spans="1:16">
      <c r="A633" s="66" t="s">
        <v>898</v>
      </c>
      <c r="B633" s="67">
        <v>1</v>
      </c>
      <c r="C633" s="68">
        <v>83</v>
      </c>
      <c r="D633" s="68">
        <v>17</v>
      </c>
      <c r="E633" s="68">
        <v>136</v>
      </c>
      <c r="F633" s="68"/>
      <c r="G633" s="69"/>
      <c r="H633" s="69"/>
      <c r="I633" s="70">
        <v>6</v>
      </c>
      <c r="J633" s="70">
        <v>2</v>
      </c>
      <c r="K633" s="70">
        <v>6</v>
      </c>
      <c r="L633" s="70">
        <f t="shared" si="79"/>
        <v>181</v>
      </c>
      <c r="M633" s="70">
        <f t="shared" si="78"/>
        <v>12</v>
      </c>
      <c r="N633" s="70" t="s">
        <v>183</v>
      </c>
      <c r="O633" s="12">
        <f t="shared" si="80"/>
        <v>103</v>
      </c>
      <c r="P633" s="12">
        <f t="shared" si="81"/>
        <v>136</v>
      </c>
    </row>
    <row r="634" spans="1:16">
      <c r="A634" s="66" t="s">
        <v>899</v>
      </c>
      <c r="B634" s="67">
        <v>1</v>
      </c>
      <c r="C634" s="68">
        <v>80</v>
      </c>
      <c r="D634" s="68">
        <v>15.5</v>
      </c>
      <c r="E634" s="68">
        <v>135.5</v>
      </c>
      <c r="F634" s="68"/>
      <c r="G634" s="69"/>
      <c r="H634" s="69"/>
      <c r="I634" s="70">
        <v>7</v>
      </c>
      <c r="J634" s="70">
        <v>2</v>
      </c>
      <c r="K634" s="70">
        <v>6</v>
      </c>
      <c r="L634" s="70">
        <f t="shared" si="79"/>
        <v>175</v>
      </c>
      <c r="M634" s="70">
        <f t="shared" si="78"/>
        <v>14</v>
      </c>
      <c r="N634" s="70" t="s">
        <v>148</v>
      </c>
      <c r="O634" s="12">
        <f t="shared" si="80"/>
        <v>120</v>
      </c>
      <c r="P634" s="12">
        <f t="shared" si="81"/>
        <v>140</v>
      </c>
    </row>
    <row r="635" spans="1:16">
      <c r="A635" s="66" t="s">
        <v>900</v>
      </c>
      <c r="B635" s="67">
        <v>1</v>
      </c>
      <c r="C635" s="68">
        <v>80</v>
      </c>
      <c r="D635" s="68">
        <v>16.5</v>
      </c>
      <c r="E635" s="68">
        <v>132</v>
      </c>
      <c r="F635" s="68"/>
      <c r="G635" s="69"/>
      <c r="H635" s="69"/>
      <c r="I635" s="70">
        <v>5</v>
      </c>
      <c r="J635" s="70">
        <v>2</v>
      </c>
      <c r="K635" s="70">
        <v>6</v>
      </c>
      <c r="L635" s="70">
        <f t="shared" si="79"/>
        <v>175</v>
      </c>
      <c r="M635" s="70">
        <f t="shared" si="78"/>
        <v>10</v>
      </c>
      <c r="N635" s="70" t="s">
        <v>184</v>
      </c>
      <c r="O635" s="12">
        <f t="shared" si="80"/>
        <v>84</v>
      </c>
      <c r="P635" s="12">
        <f t="shared" si="81"/>
        <v>133</v>
      </c>
    </row>
    <row r="636" spans="1:16">
      <c r="A636" s="66" t="s">
        <v>901</v>
      </c>
      <c r="B636" s="67">
        <v>1</v>
      </c>
      <c r="C636" s="68">
        <v>85</v>
      </c>
      <c r="D636" s="68">
        <v>16.5</v>
      </c>
      <c r="E636" s="68">
        <v>134.5</v>
      </c>
      <c r="F636" s="68"/>
      <c r="G636" s="69"/>
      <c r="H636" s="69"/>
      <c r="I636" s="70">
        <v>7</v>
      </c>
      <c r="J636" s="70">
        <v>2</v>
      </c>
      <c r="K636" s="70">
        <v>6</v>
      </c>
      <c r="L636" s="70">
        <f t="shared" si="79"/>
        <v>185</v>
      </c>
      <c r="M636" s="70">
        <f t="shared" si="78"/>
        <v>14</v>
      </c>
      <c r="N636" s="70" t="s">
        <v>128</v>
      </c>
      <c r="O636" s="12">
        <f t="shared" si="80"/>
        <v>115</v>
      </c>
      <c r="P636" s="12">
        <f t="shared" si="81"/>
        <v>130</v>
      </c>
    </row>
    <row r="637" spans="1:16">
      <c r="A637" s="66" t="s">
        <v>902</v>
      </c>
      <c r="B637" s="67">
        <v>1</v>
      </c>
      <c r="C637" s="68">
        <v>88</v>
      </c>
      <c r="D637" s="68">
        <v>17</v>
      </c>
      <c r="E637" s="68">
        <v>134</v>
      </c>
      <c r="F637" s="68"/>
      <c r="G637" s="69"/>
      <c r="H637" s="69"/>
      <c r="I637" s="70">
        <v>6</v>
      </c>
      <c r="J637" s="70">
        <v>2</v>
      </c>
      <c r="K637" s="70">
        <v>3</v>
      </c>
      <c r="L637" s="70">
        <f t="shared" si="79"/>
        <v>191</v>
      </c>
      <c r="M637" s="70">
        <f t="shared" si="78"/>
        <v>12</v>
      </c>
      <c r="N637" s="70" t="s">
        <v>156</v>
      </c>
      <c r="O637" s="12">
        <f t="shared" si="80"/>
        <v>100</v>
      </c>
      <c r="P637" s="12">
        <f t="shared" si="81"/>
        <v>140</v>
      </c>
    </row>
    <row r="638" spans="1:16">
      <c r="A638" s="66" t="s">
        <v>903</v>
      </c>
      <c r="B638" s="67">
        <v>1</v>
      </c>
      <c r="C638" s="68">
        <v>80</v>
      </c>
      <c r="D638" s="68">
        <v>24</v>
      </c>
      <c r="E638" s="68">
        <v>139</v>
      </c>
      <c r="F638" s="68"/>
      <c r="G638" s="69"/>
      <c r="H638" s="69"/>
      <c r="I638" s="70">
        <v>3</v>
      </c>
      <c r="J638" s="70">
        <v>2</v>
      </c>
      <c r="K638" s="70">
        <v>6</v>
      </c>
      <c r="L638" s="70">
        <f t="shared" si="79"/>
        <v>175</v>
      </c>
      <c r="M638" s="70">
        <f t="shared" si="78"/>
        <v>6</v>
      </c>
      <c r="N638" s="70" t="s">
        <v>185</v>
      </c>
      <c r="O638" s="12">
        <f t="shared" si="80"/>
        <v>80</v>
      </c>
      <c r="P638" s="12">
        <f t="shared" si="81"/>
        <v>140</v>
      </c>
    </row>
    <row r="639" spans="1:16">
      <c r="A639" s="66" t="s">
        <v>904</v>
      </c>
      <c r="B639" s="67">
        <v>1</v>
      </c>
      <c r="C639" s="68">
        <v>80</v>
      </c>
      <c r="D639" s="68">
        <v>22</v>
      </c>
      <c r="E639" s="68">
        <v>134</v>
      </c>
      <c r="F639" s="68"/>
      <c r="G639" s="69"/>
      <c r="H639" s="69"/>
      <c r="I639" s="70">
        <v>3</v>
      </c>
      <c r="J639" s="70">
        <v>2</v>
      </c>
      <c r="K639" s="70">
        <v>4</v>
      </c>
      <c r="L639" s="70">
        <f t="shared" si="79"/>
        <v>175</v>
      </c>
      <c r="M639" s="70">
        <f t="shared" si="78"/>
        <v>6</v>
      </c>
      <c r="N639" s="70" t="s">
        <v>185</v>
      </c>
      <c r="O639" s="12">
        <f t="shared" si="80"/>
        <v>80</v>
      </c>
      <c r="P639" s="12">
        <f t="shared" si="81"/>
        <v>140</v>
      </c>
    </row>
    <row r="640" spans="1:16">
      <c r="A640" s="66" t="s">
        <v>905</v>
      </c>
      <c r="B640" s="67">
        <v>1</v>
      </c>
      <c r="C640" s="68">
        <v>102</v>
      </c>
      <c r="D640" s="68">
        <v>16.5</v>
      </c>
      <c r="E640" s="68">
        <v>160</v>
      </c>
      <c r="F640" s="68"/>
      <c r="G640" s="69"/>
      <c r="H640" s="69"/>
      <c r="I640" s="70">
        <v>7</v>
      </c>
      <c r="J640" s="70">
        <v>2</v>
      </c>
      <c r="K640" s="70">
        <v>4</v>
      </c>
      <c r="L640" s="70">
        <f t="shared" si="79"/>
        <v>219</v>
      </c>
      <c r="M640" s="70">
        <f t="shared" si="78"/>
        <v>14</v>
      </c>
      <c r="N640" s="70" t="s">
        <v>50</v>
      </c>
      <c r="O640" s="12">
        <f t="shared" si="80"/>
        <v>110</v>
      </c>
      <c r="P640" s="12">
        <f t="shared" si="81"/>
        <v>160</v>
      </c>
    </row>
    <row r="641" spans="1:16">
      <c r="A641" s="66" t="s">
        <v>906</v>
      </c>
      <c r="B641" s="67">
        <v>1</v>
      </c>
      <c r="C641" s="68">
        <v>98</v>
      </c>
      <c r="D641" s="68">
        <v>18</v>
      </c>
      <c r="E641" s="68">
        <v>158.5</v>
      </c>
      <c r="F641" s="68"/>
      <c r="G641" s="69"/>
      <c r="H641" s="69"/>
      <c r="I641" s="70">
        <v>6</v>
      </c>
      <c r="J641" s="70">
        <v>2</v>
      </c>
      <c r="K641" s="70">
        <v>4</v>
      </c>
      <c r="L641" s="70">
        <f t="shared" si="79"/>
        <v>211</v>
      </c>
      <c r="M641" s="70">
        <f t="shared" si="78"/>
        <v>12</v>
      </c>
      <c r="N641" s="70" t="s">
        <v>186</v>
      </c>
      <c r="O641" s="12">
        <f t="shared" si="80"/>
        <v>113</v>
      </c>
      <c r="P641" s="12">
        <f t="shared" si="81"/>
        <v>170</v>
      </c>
    </row>
    <row r="642" spans="1:16">
      <c r="A642" s="66" t="s">
        <v>907</v>
      </c>
      <c r="B642" s="67">
        <v>1</v>
      </c>
      <c r="C642" s="68">
        <v>112</v>
      </c>
      <c r="D642" s="68">
        <v>22.5</v>
      </c>
      <c r="E642" s="68">
        <v>180</v>
      </c>
      <c r="F642" s="68"/>
      <c r="G642" s="69"/>
      <c r="H642" s="69"/>
      <c r="I642" s="70">
        <v>4</v>
      </c>
      <c r="J642" s="70">
        <v>2</v>
      </c>
      <c r="K642" s="70">
        <v>2</v>
      </c>
      <c r="L642" s="70">
        <f t="shared" si="79"/>
        <v>239</v>
      </c>
      <c r="M642" s="70">
        <f t="shared" si="78"/>
        <v>8</v>
      </c>
      <c r="N642" s="70" t="s">
        <v>155</v>
      </c>
      <c r="O642" s="12">
        <f t="shared" si="80"/>
        <v>100</v>
      </c>
      <c r="P642" s="12">
        <f t="shared" si="81"/>
        <v>180</v>
      </c>
    </row>
    <row r="643" spans="1:16">
      <c r="A643" s="66" t="s">
        <v>908</v>
      </c>
      <c r="B643" s="67">
        <v>1</v>
      </c>
      <c r="C643" s="68">
        <v>112</v>
      </c>
      <c r="D643" s="68">
        <v>22</v>
      </c>
      <c r="E643" s="68">
        <v>180</v>
      </c>
      <c r="F643" s="68"/>
      <c r="G643" s="69"/>
      <c r="H643" s="69"/>
      <c r="I643" s="70">
        <v>3</v>
      </c>
      <c r="J643" s="70">
        <v>1</v>
      </c>
      <c r="K643" s="70">
        <v>2</v>
      </c>
      <c r="L643" s="70">
        <f t="shared" si="79"/>
        <v>127</v>
      </c>
      <c r="M643" s="70">
        <f t="shared" si="78"/>
        <v>3</v>
      </c>
      <c r="N643" s="70" t="s">
        <v>187</v>
      </c>
      <c r="O643" s="12">
        <f t="shared" si="80"/>
        <v>69</v>
      </c>
      <c r="P643" s="12">
        <f t="shared" si="81"/>
        <v>180</v>
      </c>
    </row>
    <row r="644" spans="1:16">
      <c r="A644" s="66" t="s">
        <v>909</v>
      </c>
      <c r="B644" s="67">
        <v>1</v>
      </c>
      <c r="C644" s="68">
        <v>78</v>
      </c>
      <c r="D644" s="68">
        <v>71.5</v>
      </c>
      <c r="E644" s="68">
        <v>90</v>
      </c>
      <c r="F644" s="68"/>
      <c r="G644" s="69"/>
      <c r="H644" s="69"/>
      <c r="I644" s="70">
        <v>1</v>
      </c>
      <c r="J644" s="70">
        <v>1</v>
      </c>
      <c r="K644" s="70">
        <v>1</v>
      </c>
      <c r="L644" s="70">
        <f t="shared" si="79"/>
        <v>93</v>
      </c>
      <c r="M644" s="70">
        <f t="shared" si="78"/>
        <v>1</v>
      </c>
      <c r="N644" s="70" t="s">
        <v>52</v>
      </c>
      <c r="O644" s="12">
        <f t="shared" si="80"/>
        <v>80</v>
      </c>
      <c r="P644" s="12">
        <f t="shared" si="81"/>
        <v>120</v>
      </c>
    </row>
    <row r="645" spans="1:16">
      <c r="A645" s="66" t="s">
        <v>910</v>
      </c>
      <c r="B645" s="67">
        <v>1</v>
      </c>
      <c r="C645" s="68">
        <v>88.5</v>
      </c>
      <c r="D645" s="68">
        <v>65</v>
      </c>
      <c r="E645" s="68">
        <v>71</v>
      </c>
      <c r="F645" s="68"/>
      <c r="G645" s="69"/>
      <c r="H645" s="69"/>
      <c r="I645" s="70">
        <v>1</v>
      </c>
      <c r="J645" s="70">
        <v>1</v>
      </c>
      <c r="K645" s="70">
        <v>4</v>
      </c>
      <c r="L645" s="70">
        <f t="shared" si="79"/>
        <v>103.5</v>
      </c>
      <c r="M645" s="70">
        <f t="shared" si="78"/>
        <v>1</v>
      </c>
      <c r="N645" s="70">
        <v>0</v>
      </c>
      <c r="O645" s="12" t="str">
        <f t="shared" si="80"/>
        <v/>
      </c>
      <c r="P645" s="12">
        <f t="shared" si="81"/>
        <v>0</v>
      </c>
    </row>
    <row r="646" spans="1:16">
      <c r="A646" s="66" t="s">
        <v>911</v>
      </c>
      <c r="B646" s="67">
        <v>1</v>
      </c>
      <c r="C646" s="68">
        <v>211</v>
      </c>
      <c r="D646" s="68">
        <v>65</v>
      </c>
      <c r="E646" s="68">
        <v>74</v>
      </c>
      <c r="F646" s="68"/>
      <c r="G646" s="69"/>
      <c r="H646" s="69"/>
      <c r="I646" s="70">
        <v>1</v>
      </c>
      <c r="J646" s="70">
        <v>1</v>
      </c>
      <c r="K646" s="70">
        <v>3</v>
      </c>
      <c r="L646" s="70">
        <f t="shared" si="79"/>
        <v>226</v>
      </c>
      <c r="M646" s="70">
        <f t="shared" si="78"/>
        <v>1</v>
      </c>
      <c r="N646" s="70">
        <v>0</v>
      </c>
      <c r="O646" s="12" t="str">
        <f t="shared" si="80"/>
        <v/>
      </c>
      <c r="P646" s="12">
        <f t="shared" si="81"/>
        <v>0</v>
      </c>
    </row>
    <row r="647" spans="1:16">
      <c r="A647" s="66" t="s">
        <v>912</v>
      </c>
      <c r="B647" s="67">
        <v>1</v>
      </c>
      <c r="C647" s="68">
        <v>89</v>
      </c>
      <c r="D647" s="68">
        <v>65</v>
      </c>
      <c r="E647" s="68">
        <v>70.5</v>
      </c>
      <c r="F647" s="68"/>
      <c r="G647" s="69"/>
      <c r="H647" s="69"/>
      <c r="I647" s="70">
        <v>1</v>
      </c>
      <c r="J647" s="70">
        <v>1</v>
      </c>
      <c r="K647" s="70">
        <v>4</v>
      </c>
      <c r="L647" s="70">
        <f t="shared" si="79"/>
        <v>104</v>
      </c>
      <c r="M647" s="70">
        <f t="shared" si="78"/>
        <v>1</v>
      </c>
      <c r="N647" s="70">
        <v>0</v>
      </c>
      <c r="O647" s="12" t="str">
        <f t="shared" si="80"/>
        <v/>
      </c>
      <c r="P647" s="12">
        <f t="shared" si="81"/>
        <v>0</v>
      </c>
    </row>
    <row r="648" spans="1:16">
      <c r="A648" s="66" t="s">
        <v>913</v>
      </c>
      <c r="B648" s="67">
        <v>1</v>
      </c>
      <c r="C648" s="68">
        <v>42.5</v>
      </c>
      <c r="D648" s="68">
        <v>22</v>
      </c>
      <c r="E648" s="68">
        <v>102</v>
      </c>
      <c r="F648" s="68"/>
      <c r="G648" s="69"/>
      <c r="H648" s="69"/>
      <c r="I648" s="70">
        <v>5</v>
      </c>
      <c r="J648" s="70">
        <v>4</v>
      </c>
      <c r="K648" s="70">
        <v>8</v>
      </c>
      <c r="L648" s="70">
        <f t="shared" si="79"/>
        <v>185</v>
      </c>
      <c r="M648" s="70">
        <f t="shared" si="78"/>
        <v>20</v>
      </c>
      <c r="N648" s="70" t="s">
        <v>17</v>
      </c>
      <c r="O648" s="12">
        <f t="shared" si="80"/>
        <v>100</v>
      </c>
      <c r="P648" s="12">
        <f t="shared" si="81"/>
        <v>120</v>
      </c>
    </row>
    <row r="649" spans="1:16">
      <c r="A649" s="66" t="s">
        <v>914</v>
      </c>
      <c r="B649" s="67">
        <v>1</v>
      </c>
      <c r="C649" s="68">
        <v>5</v>
      </c>
      <c r="D649" s="68">
        <v>24</v>
      </c>
      <c r="E649" s="68">
        <v>38.5</v>
      </c>
      <c r="F649" s="68"/>
      <c r="G649" s="69"/>
      <c r="H649" s="69"/>
      <c r="I649" s="70"/>
      <c r="J649" s="70"/>
      <c r="K649" s="70">
        <v>21</v>
      </c>
      <c r="L649" s="70">
        <f t="shared" si="79"/>
        <v>15</v>
      </c>
      <c r="M649" s="70"/>
      <c r="N649" s="70" t="s">
        <v>52</v>
      </c>
      <c r="O649" s="12">
        <f t="shared" si="80"/>
        <v>80</v>
      </c>
      <c r="P649" s="12">
        <f t="shared" si="81"/>
        <v>120</v>
      </c>
    </row>
    <row r="650" spans="1:16">
      <c r="A650" s="66" t="s">
        <v>915</v>
      </c>
      <c r="B650" s="67">
        <v>1</v>
      </c>
      <c r="C650" s="68">
        <v>31</v>
      </c>
      <c r="D650" s="68">
        <v>38</v>
      </c>
      <c r="E650" s="68">
        <v>38.5</v>
      </c>
      <c r="F650" s="68"/>
      <c r="G650" s="69"/>
      <c r="H650" s="69"/>
      <c r="I650" s="70">
        <v>8</v>
      </c>
      <c r="J650" s="70">
        <v>15</v>
      </c>
      <c r="K650" s="70">
        <v>7</v>
      </c>
      <c r="L650" s="70">
        <f t="shared" si="79"/>
        <v>480</v>
      </c>
      <c r="M650" s="70">
        <f t="shared" ref="M650:M698" si="82">I650*J650</f>
        <v>120</v>
      </c>
      <c r="N650" s="70" t="s">
        <v>153</v>
      </c>
      <c r="O650" s="12">
        <f t="shared" si="80"/>
        <v>120</v>
      </c>
      <c r="P650" s="12">
        <f t="shared" si="81"/>
        <v>160</v>
      </c>
    </row>
    <row r="651" spans="1:16">
      <c r="A651" s="66" t="s">
        <v>916</v>
      </c>
      <c r="B651" s="67">
        <v>1</v>
      </c>
      <c r="C651" s="68">
        <v>104</v>
      </c>
      <c r="D651" s="68">
        <v>21</v>
      </c>
      <c r="E651" s="68">
        <v>168.5</v>
      </c>
      <c r="F651" s="68"/>
      <c r="G651" s="69"/>
      <c r="H651" s="69"/>
      <c r="I651" s="70"/>
      <c r="J651" s="70"/>
      <c r="K651" s="70"/>
      <c r="L651" s="70">
        <f t="shared" si="79"/>
        <v>15</v>
      </c>
      <c r="M651" s="70">
        <f t="shared" si="82"/>
        <v>0</v>
      </c>
      <c r="N651" s="70"/>
      <c r="O651" s="12" t="str">
        <f t="shared" si="80"/>
        <v/>
      </c>
      <c r="P651" s="12" t="str">
        <f t="shared" si="81"/>
        <v/>
      </c>
    </row>
    <row r="652" spans="1:16">
      <c r="A652" s="66" t="s">
        <v>917</v>
      </c>
      <c r="B652" s="67">
        <v>1</v>
      </c>
      <c r="C652" s="68">
        <v>47</v>
      </c>
      <c r="D652" s="68">
        <v>82</v>
      </c>
      <c r="E652" s="68">
        <v>11.5</v>
      </c>
      <c r="F652" s="68"/>
      <c r="G652" s="69"/>
      <c r="H652" s="69"/>
      <c r="I652" s="70">
        <v>10</v>
      </c>
      <c r="J652" s="70">
        <v>5</v>
      </c>
      <c r="K652" s="70">
        <v>8</v>
      </c>
      <c r="L652" s="70">
        <f t="shared" si="79"/>
        <v>250</v>
      </c>
      <c r="M652" s="70">
        <f t="shared" si="82"/>
        <v>50</v>
      </c>
      <c r="N652" s="70" t="s">
        <v>52</v>
      </c>
      <c r="O652" s="12">
        <f t="shared" si="80"/>
        <v>80</v>
      </c>
      <c r="P652" s="12">
        <f t="shared" si="81"/>
        <v>120</v>
      </c>
    </row>
    <row r="653" spans="1:16">
      <c r="A653" s="66" t="s">
        <v>918</v>
      </c>
      <c r="B653" s="67">
        <v>1</v>
      </c>
      <c r="C653" s="68">
        <v>72</v>
      </c>
      <c r="D653" s="68">
        <v>13</v>
      </c>
      <c r="E653" s="68">
        <v>119</v>
      </c>
      <c r="F653" s="68"/>
      <c r="G653" s="69"/>
      <c r="H653" s="69"/>
      <c r="I653" s="70">
        <v>8</v>
      </c>
      <c r="J653" s="70">
        <v>3</v>
      </c>
      <c r="K653" s="70">
        <v>6</v>
      </c>
      <c r="L653" s="70">
        <f t="shared" si="79"/>
        <v>231</v>
      </c>
      <c r="M653" s="70">
        <f t="shared" si="82"/>
        <v>24</v>
      </c>
      <c r="N653" s="70" t="s">
        <v>14</v>
      </c>
      <c r="O653" s="12">
        <f t="shared" si="80"/>
        <v>107</v>
      </c>
      <c r="P653" s="12">
        <f t="shared" si="81"/>
        <v>120</v>
      </c>
    </row>
    <row r="654" spans="1:16">
      <c r="A654" s="66" t="s">
        <v>919</v>
      </c>
      <c r="B654" s="67">
        <v>1</v>
      </c>
      <c r="C654" s="68">
        <v>82</v>
      </c>
      <c r="D654" s="68">
        <v>22</v>
      </c>
      <c r="E654" s="68">
        <v>145</v>
      </c>
      <c r="F654" s="68"/>
      <c r="G654" s="69"/>
      <c r="H654" s="69"/>
      <c r="I654" s="70"/>
      <c r="J654" s="70"/>
      <c r="K654" s="70">
        <v>6</v>
      </c>
      <c r="L654" s="70">
        <f t="shared" si="79"/>
        <v>15</v>
      </c>
      <c r="M654" s="70">
        <f t="shared" si="82"/>
        <v>0</v>
      </c>
      <c r="N654" s="70"/>
      <c r="O654" s="12" t="str">
        <f t="shared" si="80"/>
        <v/>
      </c>
      <c r="P654" s="12" t="str">
        <f t="shared" si="81"/>
        <v/>
      </c>
    </row>
    <row r="655" spans="1:16">
      <c r="A655" s="66" t="s">
        <v>920</v>
      </c>
      <c r="B655" s="67">
        <v>1</v>
      </c>
      <c r="C655" s="68">
        <v>66</v>
      </c>
      <c r="D655" s="68">
        <v>17</v>
      </c>
      <c r="E655" s="68">
        <v>108</v>
      </c>
      <c r="F655" s="68"/>
      <c r="G655" s="69"/>
      <c r="H655" s="69"/>
      <c r="I655" s="70">
        <v>7</v>
      </c>
      <c r="J655" s="70">
        <v>3</v>
      </c>
      <c r="K655" s="70">
        <v>6</v>
      </c>
      <c r="L655" s="70">
        <f t="shared" si="79"/>
        <v>213</v>
      </c>
      <c r="M655" s="70">
        <f t="shared" si="82"/>
        <v>21</v>
      </c>
      <c r="N655" s="70" t="s">
        <v>49</v>
      </c>
      <c r="O655" s="12">
        <f t="shared" si="80"/>
        <v>110</v>
      </c>
      <c r="P655" s="12">
        <f t="shared" si="81"/>
        <v>120</v>
      </c>
    </row>
    <row r="656" spans="1:16">
      <c r="A656" s="66" t="s">
        <v>921</v>
      </c>
      <c r="B656" s="67">
        <v>1</v>
      </c>
      <c r="C656" s="68">
        <v>106</v>
      </c>
      <c r="D656" s="68">
        <v>16</v>
      </c>
      <c r="E656" s="68">
        <v>170</v>
      </c>
      <c r="F656" s="68"/>
      <c r="G656" s="69"/>
      <c r="H656" s="69"/>
      <c r="I656" s="70">
        <v>7</v>
      </c>
      <c r="J656" s="70">
        <v>2</v>
      </c>
      <c r="K656" s="70">
        <v>4</v>
      </c>
      <c r="L656" s="70">
        <f t="shared" si="79"/>
        <v>227</v>
      </c>
      <c r="M656" s="70">
        <f t="shared" si="82"/>
        <v>14</v>
      </c>
      <c r="N656" s="70" t="s">
        <v>188</v>
      </c>
      <c r="O656" s="12">
        <f t="shared" si="80"/>
        <v>115</v>
      </c>
      <c r="P656" s="12">
        <f t="shared" si="81"/>
        <v>170</v>
      </c>
    </row>
    <row r="657" spans="1:16">
      <c r="A657" s="66" t="s">
        <v>922</v>
      </c>
      <c r="B657" s="67">
        <v>1</v>
      </c>
      <c r="C657" s="68">
        <v>87</v>
      </c>
      <c r="D657" s="68">
        <v>17</v>
      </c>
      <c r="E657" s="68">
        <v>135</v>
      </c>
      <c r="F657" s="68"/>
      <c r="G657" s="69"/>
      <c r="H657" s="69"/>
      <c r="I657" s="70">
        <v>7</v>
      </c>
      <c r="J657" s="70">
        <v>2</v>
      </c>
      <c r="K657" s="70">
        <v>6</v>
      </c>
      <c r="L657" s="70">
        <f t="shared" si="79"/>
        <v>189</v>
      </c>
      <c r="M657" s="70">
        <f t="shared" si="82"/>
        <v>14</v>
      </c>
      <c r="N657" s="70" t="s">
        <v>189</v>
      </c>
      <c r="O657" s="12">
        <f t="shared" si="80"/>
        <v>120</v>
      </c>
      <c r="P657" s="12">
        <f t="shared" si="81"/>
        <v>135</v>
      </c>
    </row>
    <row r="658" spans="1:16">
      <c r="A658" s="66" t="s">
        <v>923</v>
      </c>
      <c r="B658" s="67">
        <v>1</v>
      </c>
      <c r="C658" s="68">
        <v>13</v>
      </c>
      <c r="D658" s="68">
        <v>26</v>
      </c>
      <c r="E658" s="68">
        <v>45.5</v>
      </c>
      <c r="F658" s="68"/>
      <c r="G658" s="69"/>
      <c r="H658" s="69"/>
      <c r="I658" s="70">
        <v>8</v>
      </c>
      <c r="J658" s="70">
        <v>4</v>
      </c>
      <c r="K658" s="70">
        <v>17</v>
      </c>
      <c r="L658" s="70">
        <f t="shared" si="79"/>
        <v>67</v>
      </c>
      <c r="M658" s="70">
        <f t="shared" si="82"/>
        <v>32</v>
      </c>
      <c r="N658" s="70" t="s">
        <v>190</v>
      </c>
      <c r="O658" s="12">
        <f t="shared" si="80"/>
        <v>110</v>
      </c>
      <c r="P658" s="12">
        <f t="shared" si="81"/>
        <v>111</v>
      </c>
    </row>
    <row r="659" spans="1:16">
      <c r="A659" s="66" t="s">
        <v>924</v>
      </c>
      <c r="B659" s="67">
        <v>1</v>
      </c>
      <c r="C659" s="68">
        <v>18</v>
      </c>
      <c r="D659" s="68">
        <v>18.5</v>
      </c>
      <c r="E659" s="68">
        <v>23.5</v>
      </c>
      <c r="F659" s="68"/>
      <c r="G659" s="69"/>
      <c r="H659" s="69"/>
      <c r="I659" s="70">
        <v>20</v>
      </c>
      <c r="J659" s="70">
        <v>7</v>
      </c>
      <c r="K659" s="70">
        <v>12</v>
      </c>
      <c r="L659" s="70">
        <f t="shared" si="79"/>
        <v>141</v>
      </c>
      <c r="M659" s="70">
        <f t="shared" si="82"/>
        <v>140</v>
      </c>
      <c r="N659" s="70" t="s">
        <v>191</v>
      </c>
      <c r="O659" s="12">
        <f t="shared" si="80"/>
        <v>100</v>
      </c>
      <c r="P659" s="12">
        <f t="shared" si="81"/>
        <v>115</v>
      </c>
    </row>
    <row r="660" spans="1:16">
      <c r="A660" s="66" t="s">
        <v>925</v>
      </c>
      <c r="B660" s="67">
        <v>1</v>
      </c>
      <c r="C660" s="68">
        <v>13</v>
      </c>
      <c r="D660" s="68">
        <v>45.5</v>
      </c>
      <c r="E660" s="68">
        <v>26</v>
      </c>
      <c r="F660" s="68"/>
      <c r="G660" s="69"/>
      <c r="H660" s="69"/>
      <c r="I660" s="70">
        <v>8</v>
      </c>
      <c r="J660" s="70">
        <v>7</v>
      </c>
      <c r="K660" s="70">
        <v>17</v>
      </c>
      <c r="L660" s="70">
        <f t="shared" si="79"/>
        <v>106</v>
      </c>
      <c r="M660" s="70">
        <f t="shared" si="82"/>
        <v>56</v>
      </c>
      <c r="N660" s="70" t="s">
        <v>192</v>
      </c>
      <c r="O660" s="12">
        <f t="shared" si="80"/>
        <v>97</v>
      </c>
      <c r="P660" s="12">
        <f t="shared" si="81"/>
        <v>111</v>
      </c>
    </row>
    <row r="661" spans="1:16">
      <c r="A661" s="66" t="s">
        <v>926</v>
      </c>
      <c r="B661" s="67">
        <v>1</v>
      </c>
      <c r="C661" s="68">
        <v>20</v>
      </c>
      <c r="D661" s="68">
        <v>41</v>
      </c>
      <c r="E661" s="68">
        <v>62</v>
      </c>
      <c r="F661" s="68"/>
      <c r="G661" s="69"/>
      <c r="H661" s="69"/>
      <c r="I661" s="70">
        <v>4</v>
      </c>
      <c r="J661" s="70">
        <v>11</v>
      </c>
      <c r="K661" s="70">
        <v>11</v>
      </c>
      <c r="L661" s="70">
        <f t="shared" si="79"/>
        <v>235</v>
      </c>
      <c r="M661" s="70">
        <f t="shared" si="82"/>
        <v>44</v>
      </c>
      <c r="N661" s="70" t="s">
        <v>178</v>
      </c>
      <c r="O661" s="12">
        <f t="shared" si="80"/>
        <v>102</v>
      </c>
      <c r="P661" s="12">
        <f t="shared" si="81"/>
        <v>120</v>
      </c>
    </row>
    <row r="662" spans="1:16">
      <c r="A662" s="66" t="s">
        <v>927</v>
      </c>
      <c r="B662" s="67">
        <v>1</v>
      </c>
      <c r="C662" s="68">
        <v>149</v>
      </c>
      <c r="D662" s="68">
        <v>135.5</v>
      </c>
      <c r="E662" s="68">
        <v>45</v>
      </c>
      <c r="F662" s="68"/>
      <c r="G662" s="69"/>
      <c r="H662" s="69"/>
      <c r="I662" s="70">
        <v>1</v>
      </c>
      <c r="J662" s="70">
        <v>1</v>
      </c>
      <c r="K662" s="70">
        <v>2</v>
      </c>
      <c r="L662" s="70">
        <f t="shared" si="79"/>
        <v>164</v>
      </c>
      <c r="M662" s="70">
        <f t="shared" si="82"/>
        <v>1</v>
      </c>
      <c r="N662" s="70" t="s">
        <v>266</v>
      </c>
      <c r="O662" s="12">
        <f t="shared" si="80"/>
        <v>46</v>
      </c>
      <c r="P662" s="12">
        <f t="shared" si="81"/>
        <v>138</v>
      </c>
    </row>
    <row r="663" spans="1:16">
      <c r="A663" s="66" t="s">
        <v>928</v>
      </c>
      <c r="B663" s="67">
        <v>1</v>
      </c>
      <c r="C663" s="68">
        <v>15</v>
      </c>
      <c r="D663" s="68">
        <v>41.5</v>
      </c>
      <c r="E663" s="68">
        <v>47</v>
      </c>
      <c r="F663" s="68"/>
      <c r="G663" s="69"/>
      <c r="H663" s="69"/>
      <c r="I663" s="70">
        <v>4</v>
      </c>
      <c r="J663" s="70">
        <v>15</v>
      </c>
      <c r="K663" s="70">
        <v>15</v>
      </c>
      <c r="L663" s="70">
        <f t="shared" si="79"/>
        <v>240</v>
      </c>
      <c r="M663" s="70">
        <f t="shared" si="82"/>
        <v>60</v>
      </c>
      <c r="N663" s="70" t="s">
        <v>219</v>
      </c>
      <c r="O663" s="12">
        <f t="shared" si="80"/>
        <v>84</v>
      </c>
      <c r="P663" s="12">
        <f t="shared" si="81"/>
        <v>110</v>
      </c>
    </row>
    <row r="664" spans="1:16">
      <c r="A664" s="66" t="s">
        <v>929</v>
      </c>
      <c r="B664" s="67">
        <v>1</v>
      </c>
      <c r="C664" s="68">
        <v>25</v>
      </c>
      <c r="D664" s="68">
        <v>34.5</v>
      </c>
      <c r="E664" s="68">
        <v>38</v>
      </c>
      <c r="F664" s="68"/>
      <c r="G664" s="69"/>
      <c r="H664" s="69"/>
      <c r="I664" s="70">
        <v>6</v>
      </c>
      <c r="J664" s="70">
        <v>6</v>
      </c>
      <c r="K664" s="70">
        <v>13</v>
      </c>
      <c r="L664" s="70">
        <f t="shared" si="79"/>
        <v>165</v>
      </c>
      <c r="M664" s="70">
        <f t="shared" si="82"/>
        <v>36</v>
      </c>
      <c r="N664" s="70" t="s">
        <v>52</v>
      </c>
      <c r="O664" s="12">
        <f t="shared" si="80"/>
        <v>80</v>
      </c>
      <c r="P664" s="12">
        <f t="shared" si="81"/>
        <v>120</v>
      </c>
    </row>
    <row r="665" spans="1:16">
      <c r="A665" s="66" t="s">
        <v>930</v>
      </c>
      <c r="B665" s="67">
        <v>1</v>
      </c>
      <c r="C665" s="68">
        <v>12.5</v>
      </c>
      <c r="D665" s="68">
        <v>61</v>
      </c>
      <c r="E665" s="68">
        <v>39</v>
      </c>
      <c r="F665" s="68"/>
      <c r="G665" s="69"/>
      <c r="H665" s="69"/>
      <c r="I665" s="70">
        <v>6</v>
      </c>
      <c r="J665" s="70">
        <v>19</v>
      </c>
      <c r="K665" s="70">
        <v>20</v>
      </c>
      <c r="L665" s="70">
        <f t="shared" si="79"/>
        <v>252.5</v>
      </c>
      <c r="M665" s="70">
        <f t="shared" si="82"/>
        <v>114</v>
      </c>
      <c r="N665" s="70" t="s">
        <v>148</v>
      </c>
      <c r="O665" s="12">
        <f t="shared" si="80"/>
        <v>120</v>
      </c>
      <c r="P665" s="12">
        <f t="shared" si="81"/>
        <v>140</v>
      </c>
    </row>
    <row r="666" spans="1:16">
      <c r="A666" s="66" t="s">
        <v>931</v>
      </c>
      <c r="B666" s="67">
        <v>1</v>
      </c>
      <c r="C666" s="68">
        <v>15</v>
      </c>
      <c r="D666" s="68">
        <v>51</v>
      </c>
      <c r="E666" s="68">
        <v>81</v>
      </c>
      <c r="F666" s="68"/>
      <c r="G666" s="69"/>
      <c r="H666" s="69"/>
      <c r="I666" s="70">
        <v>2</v>
      </c>
      <c r="J666" s="70">
        <v>16</v>
      </c>
      <c r="K666" s="70">
        <v>17</v>
      </c>
      <c r="L666" s="70">
        <f t="shared" si="79"/>
        <v>255</v>
      </c>
      <c r="M666" s="70">
        <f t="shared" si="82"/>
        <v>32</v>
      </c>
      <c r="N666" s="70" t="s">
        <v>220</v>
      </c>
      <c r="O666" s="12">
        <f t="shared" si="80"/>
        <v>90</v>
      </c>
      <c r="P666" s="12">
        <f t="shared" si="81"/>
        <v>105</v>
      </c>
    </row>
    <row r="667" spans="1:16">
      <c r="A667" s="66" t="s">
        <v>932</v>
      </c>
      <c r="B667" s="67">
        <v>1</v>
      </c>
      <c r="C667" s="68">
        <v>50.5</v>
      </c>
      <c r="D667" s="68">
        <v>79.8</v>
      </c>
      <c r="E667" s="68">
        <v>12.2</v>
      </c>
      <c r="F667" s="68"/>
      <c r="G667" s="69"/>
      <c r="H667" s="69"/>
      <c r="I667" s="70">
        <v>10</v>
      </c>
      <c r="J667" s="70">
        <v>4</v>
      </c>
      <c r="K667" s="70"/>
      <c r="L667" s="70">
        <f t="shared" si="79"/>
        <v>217</v>
      </c>
      <c r="M667" s="70">
        <f t="shared" si="82"/>
        <v>40</v>
      </c>
      <c r="N667" s="70" t="s">
        <v>221</v>
      </c>
      <c r="O667" s="12">
        <f t="shared" si="80"/>
        <v>80</v>
      </c>
      <c r="P667" s="12">
        <f t="shared" si="81"/>
        <v>123</v>
      </c>
    </row>
    <row r="668" spans="1:16">
      <c r="A668" s="66" t="s">
        <v>933</v>
      </c>
      <c r="B668" s="67">
        <v>1</v>
      </c>
      <c r="C668" s="68">
        <v>50.5</v>
      </c>
      <c r="D668" s="68">
        <v>79.8</v>
      </c>
      <c r="E668" s="68">
        <v>12.2</v>
      </c>
      <c r="F668" s="68"/>
      <c r="G668" s="69"/>
      <c r="H668" s="69"/>
      <c r="I668" s="70">
        <v>10</v>
      </c>
      <c r="J668" s="70">
        <v>4</v>
      </c>
      <c r="K668" s="70"/>
      <c r="L668" s="70">
        <f t="shared" si="79"/>
        <v>217</v>
      </c>
      <c r="M668" s="70">
        <f t="shared" si="82"/>
        <v>40</v>
      </c>
      <c r="N668" s="70" t="s">
        <v>221</v>
      </c>
      <c r="O668" s="12">
        <f t="shared" si="80"/>
        <v>80</v>
      </c>
      <c r="P668" s="12">
        <f t="shared" si="81"/>
        <v>123</v>
      </c>
    </row>
    <row r="669" spans="1:16">
      <c r="A669" s="66" t="s">
        <v>934</v>
      </c>
      <c r="B669" s="67">
        <v>1</v>
      </c>
      <c r="C669" s="71">
        <v>65.3</v>
      </c>
      <c r="D669" s="71">
        <v>105</v>
      </c>
      <c r="E669" s="72">
        <v>15.4</v>
      </c>
      <c r="F669" s="70"/>
      <c r="G669" s="66"/>
      <c r="H669" s="66"/>
      <c r="I669" s="66">
        <v>8</v>
      </c>
      <c r="J669" s="66">
        <v>3</v>
      </c>
      <c r="K669" s="66">
        <v>6</v>
      </c>
      <c r="L669" s="66">
        <f t="shared" si="79"/>
        <v>210.89999999999998</v>
      </c>
      <c r="M669" s="66">
        <f t="shared" si="82"/>
        <v>24</v>
      </c>
      <c r="N669" s="66" t="s">
        <v>179</v>
      </c>
      <c r="O669" s="12">
        <f t="shared" si="80"/>
        <v>105</v>
      </c>
      <c r="P669" s="12">
        <f t="shared" si="81"/>
        <v>120</v>
      </c>
    </row>
    <row r="670" spans="1:16">
      <c r="A670" s="66" t="s">
        <v>935</v>
      </c>
      <c r="B670" s="67">
        <v>1</v>
      </c>
      <c r="C670" s="71">
        <v>65</v>
      </c>
      <c r="D670" s="71">
        <v>105</v>
      </c>
      <c r="E670" s="72">
        <v>15</v>
      </c>
      <c r="F670" s="70"/>
      <c r="G670" s="66"/>
      <c r="H670" s="66"/>
      <c r="I670" s="66">
        <v>8</v>
      </c>
      <c r="J670" s="66">
        <v>3</v>
      </c>
      <c r="K670" s="66">
        <v>6</v>
      </c>
      <c r="L670" s="66">
        <f t="shared" si="79"/>
        <v>210</v>
      </c>
      <c r="M670" s="66">
        <f t="shared" si="82"/>
        <v>24</v>
      </c>
      <c r="N670" s="66" t="s">
        <v>179</v>
      </c>
      <c r="O670" s="12">
        <f t="shared" si="80"/>
        <v>105</v>
      </c>
      <c r="P670" s="12">
        <f t="shared" si="81"/>
        <v>120</v>
      </c>
    </row>
    <row r="671" spans="1:16">
      <c r="A671" s="66" t="s">
        <v>936</v>
      </c>
      <c r="B671" s="67">
        <v>1</v>
      </c>
      <c r="C671" s="71">
        <v>65.8</v>
      </c>
      <c r="D671" s="71">
        <v>106</v>
      </c>
      <c r="E671" s="72">
        <v>16</v>
      </c>
      <c r="F671" s="70"/>
      <c r="G671" s="66"/>
      <c r="H671" s="66"/>
      <c r="I671" s="66">
        <v>8</v>
      </c>
      <c r="J671" s="66">
        <v>3</v>
      </c>
      <c r="K671" s="66">
        <v>6</v>
      </c>
      <c r="L671" s="66">
        <f t="shared" si="79"/>
        <v>212.39999999999998</v>
      </c>
      <c r="M671" s="66">
        <f t="shared" si="82"/>
        <v>24</v>
      </c>
      <c r="N671" s="66" t="s">
        <v>179</v>
      </c>
      <c r="O671" s="12">
        <f t="shared" si="80"/>
        <v>105</v>
      </c>
      <c r="P671" s="12">
        <f t="shared" si="81"/>
        <v>120</v>
      </c>
    </row>
    <row r="672" spans="1:16">
      <c r="A672" s="66" t="s">
        <v>937</v>
      </c>
      <c r="B672" s="66">
        <v>1</v>
      </c>
      <c r="C672" s="71">
        <v>73</v>
      </c>
      <c r="D672" s="71">
        <v>115</v>
      </c>
      <c r="E672" s="72">
        <v>18</v>
      </c>
      <c r="F672" s="70"/>
      <c r="G672" s="66"/>
      <c r="H672" s="66"/>
      <c r="I672" s="66">
        <v>7</v>
      </c>
      <c r="J672" s="66">
        <v>3</v>
      </c>
      <c r="K672" s="66">
        <v>6</v>
      </c>
      <c r="L672" s="66">
        <f t="shared" si="79"/>
        <v>234</v>
      </c>
      <c r="M672" s="66">
        <f t="shared" si="82"/>
        <v>21</v>
      </c>
      <c r="N672" s="66" t="s">
        <v>44</v>
      </c>
      <c r="O672" s="12">
        <f t="shared" si="80"/>
        <v>115</v>
      </c>
      <c r="P672" s="12">
        <f t="shared" si="81"/>
        <v>120</v>
      </c>
    </row>
    <row r="673" spans="1:16">
      <c r="A673" s="66" t="s">
        <v>938</v>
      </c>
      <c r="B673" s="66">
        <v>1</v>
      </c>
      <c r="C673" s="71">
        <v>66</v>
      </c>
      <c r="D673" s="71">
        <v>106</v>
      </c>
      <c r="E673" s="72">
        <v>155</v>
      </c>
      <c r="F673" s="70"/>
      <c r="G673" s="66"/>
      <c r="H673" s="66"/>
      <c r="I673" s="66">
        <v>8</v>
      </c>
      <c r="J673" s="66">
        <v>3</v>
      </c>
      <c r="K673" s="66">
        <v>6</v>
      </c>
      <c r="L673" s="66">
        <f t="shared" si="79"/>
        <v>213</v>
      </c>
      <c r="M673" s="66">
        <f t="shared" si="82"/>
        <v>24</v>
      </c>
      <c r="N673" s="66" t="s">
        <v>179</v>
      </c>
      <c r="O673" s="12">
        <f t="shared" si="80"/>
        <v>105</v>
      </c>
      <c r="P673" s="12">
        <f t="shared" si="81"/>
        <v>120</v>
      </c>
    </row>
    <row r="674" spans="1:16">
      <c r="A674" s="66" t="s">
        <v>939</v>
      </c>
      <c r="B674" s="66">
        <v>1</v>
      </c>
      <c r="C674" s="71">
        <v>66</v>
      </c>
      <c r="D674" s="71">
        <v>108</v>
      </c>
      <c r="E674" s="72">
        <v>16.2</v>
      </c>
      <c r="F674" s="70"/>
      <c r="G674" s="66"/>
      <c r="H674" s="66"/>
      <c r="I674" s="66">
        <v>8</v>
      </c>
      <c r="J674" s="66">
        <v>3</v>
      </c>
      <c r="K674" s="66">
        <v>6</v>
      </c>
      <c r="L674" s="66">
        <f t="shared" si="79"/>
        <v>213</v>
      </c>
      <c r="M674" s="66">
        <f t="shared" si="82"/>
        <v>24</v>
      </c>
      <c r="N674" s="66" t="s">
        <v>222</v>
      </c>
      <c r="O674" s="12">
        <f t="shared" si="80"/>
        <v>108</v>
      </c>
      <c r="P674" s="12">
        <f t="shared" si="81"/>
        <v>128</v>
      </c>
    </row>
    <row r="675" spans="1:16">
      <c r="A675" s="66" t="s">
        <v>940</v>
      </c>
      <c r="B675" s="66">
        <v>1</v>
      </c>
      <c r="C675" s="71">
        <v>77.3</v>
      </c>
      <c r="D675" s="71">
        <v>119.7</v>
      </c>
      <c r="E675" s="72">
        <v>16.2</v>
      </c>
      <c r="F675" s="70"/>
      <c r="G675" s="66"/>
      <c r="H675" s="66"/>
      <c r="I675" s="66">
        <v>7</v>
      </c>
      <c r="J675" s="66">
        <v>3</v>
      </c>
      <c r="K675" s="66">
        <v>6</v>
      </c>
      <c r="L675" s="66">
        <f t="shared" si="79"/>
        <v>246.89999999999998</v>
      </c>
      <c r="M675" s="66">
        <f t="shared" si="82"/>
        <v>21</v>
      </c>
      <c r="N675" s="66" t="s">
        <v>223</v>
      </c>
      <c r="O675" s="12">
        <f t="shared" si="80"/>
        <v>112</v>
      </c>
      <c r="P675" s="12">
        <f t="shared" si="81"/>
        <v>120</v>
      </c>
    </row>
    <row r="676" spans="1:16">
      <c r="A676" s="66" t="s">
        <v>941</v>
      </c>
      <c r="B676" s="66">
        <v>1</v>
      </c>
      <c r="C676" s="71">
        <v>77.3</v>
      </c>
      <c r="D676" s="71">
        <v>119.7</v>
      </c>
      <c r="E676" s="72">
        <v>16.2</v>
      </c>
      <c r="F676" s="70"/>
      <c r="G676" s="66"/>
      <c r="H676" s="66"/>
      <c r="I676" s="66">
        <v>7</v>
      </c>
      <c r="J676" s="66">
        <v>3</v>
      </c>
      <c r="K676" s="66">
        <v>6</v>
      </c>
      <c r="L676" s="66">
        <f t="shared" si="79"/>
        <v>246.89999999999998</v>
      </c>
      <c r="M676" s="66">
        <f t="shared" si="82"/>
        <v>21</v>
      </c>
      <c r="N676" s="66" t="s">
        <v>44</v>
      </c>
      <c r="O676" s="12">
        <f t="shared" si="80"/>
        <v>115</v>
      </c>
      <c r="P676" s="12">
        <f t="shared" si="81"/>
        <v>120</v>
      </c>
    </row>
    <row r="677" spans="1:16">
      <c r="A677" s="66" t="s">
        <v>942</v>
      </c>
      <c r="B677" s="66">
        <v>1</v>
      </c>
      <c r="C677" s="71">
        <v>77.3</v>
      </c>
      <c r="D677" s="71">
        <v>119.7</v>
      </c>
      <c r="E677" s="72">
        <v>16.2</v>
      </c>
      <c r="F677" s="70"/>
      <c r="G677" s="66"/>
      <c r="H677" s="66"/>
      <c r="I677" s="66">
        <v>7</v>
      </c>
      <c r="J677" s="66">
        <v>3</v>
      </c>
      <c r="K677" s="66">
        <v>6</v>
      </c>
      <c r="L677" s="66">
        <f t="shared" si="79"/>
        <v>246.89999999999998</v>
      </c>
      <c r="M677" s="66">
        <f t="shared" si="82"/>
        <v>21</v>
      </c>
      <c r="N677" s="66" t="s">
        <v>44</v>
      </c>
      <c r="O677" s="12">
        <f t="shared" si="80"/>
        <v>115</v>
      </c>
      <c r="P677" s="12">
        <f t="shared" si="81"/>
        <v>120</v>
      </c>
    </row>
    <row r="678" spans="1:16">
      <c r="A678" s="66" t="s">
        <v>943</v>
      </c>
      <c r="B678" s="66">
        <v>1</v>
      </c>
      <c r="C678" s="71">
        <v>77.3</v>
      </c>
      <c r="D678" s="71">
        <v>119.7</v>
      </c>
      <c r="E678" s="72">
        <v>16.2</v>
      </c>
      <c r="F678" s="70"/>
      <c r="G678" s="66"/>
      <c r="H678" s="66"/>
      <c r="I678" s="66">
        <v>7</v>
      </c>
      <c r="J678" s="66">
        <v>3</v>
      </c>
      <c r="K678" s="66">
        <v>6</v>
      </c>
      <c r="L678" s="66">
        <f t="shared" si="79"/>
        <v>246.89999999999998</v>
      </c>
      <c r="M678" s="66">
        <f t="shared" si="82"/>
        <v>21</v>
      </c>
      <c r="N678" s="66" t="s">
        <v>44</v>
      </c>
      <c r="O678" s="12">
        <f t="shared" si="80"/>
        <v>115</v>
      </c>
      <c r="P678" s="12">
        <f t="shared" si="81"/>
        <v>120</v>
      </c>
    </row>
    <row r="679" spans="1:16">
      <c r="A679" s="66" t="s">
        <v>944</v>
      </c>
      <c r="B679" s="66">
        <v>1</v>
      </c>
      <c r="C679" s="71">
        <v>78.3</v>
      </c>
      <c r="D679" s="71">
        <v>119.5</v>
      </c>
      <c r="E679" s="72">
        <v>14.8</v>
      </c>
      <c r="F679" s="70"/>
      <c r="G679" s="66"/>
      <c r="H679" s="66"/>
      <c r="I679" s="66">
        <v>8</v>
      </c>
      <c r="J679" s="66">
        <v>3</v>
      </c>
      <c r="K679" s="66">
        <v>6</v>
      </c>
      <c r="L679" s="66">
        <f t="shared" si="79"/>
        <v>249.89999999999998</v>
      </c>
      <c r="M679" s="66">
        <f t="shared" si="82"/>
        <v>24</v>
      </c>
      <c r="N679" s="66" t="s">
        <v>44</v>
      </c>
      <c r="O679" s="12">
        <f t="shared" si="80"/>
        <v>115</v>
      </c>
      <c r="P679" s="12">
        <f t="shared" si="81"/>
        <v>120</v>
      </c>
    </row>
    <row r="680" spans="1:16">
      <c r="A680" s="66" t="s">
        <v>945</v>
      </c>
      <c r="B680" s="66">
        <v>1</v>
      </c>
      <c r="C680" s="71">
        <v>81</v>
      </c>
      <c r="D680" s="71">
        <v>132.5</v>
      </c>
      <c r="E680" s="72">
        <v>13.8</v>
      </c>
      <c r="F680" s="70"/>
      <c r="G680" s="66"/>
      <c r="H680" s="66"/>
      <c r="I680" s="66">
        <v>8</v>
      </c>
      <c r="J680" s="66">
        <v>3</v>
      </c>
      <c r="K680" s="66">
        <v>24</v>
      </c>
      <c r="L680" s="66">
        <f t="shared" si="79"/>
        <v>258</v>
      </c>
      <c r="M680" s="66">
        <f t="shared" si="82"/>
        <v>24</v>
      </c>
      <c r="N680" s="66" t="s">
        <v>218</v>
      </c>
      <c r="O680" s="12">
        <f t="shared" si="80"/>
        <v>109</v>
      </c>
      <c r="P680" s="12">
        <f t="shared" si="81"/>
        <v>133</v>
      </c>
    </row>
    <row r="681" spans="1:16">
      <c r="A681" s="66" t="s">
        <v>946</v>
      </c>
      <c r="B681" s="66">
        <v>1</v>
      </c>
      <c r="C681" s="71">
        <v>85.3</v>
      </c>
      <c r="D681" s="71">
        <v>135.6</v>
      </c>
      <c r="E681" s="72">
        <v>17.100000000000001</v>
      </c>
      <c r="F681" s="70"/>
      <c r="G681" s="66"/>
      <c r="H681" s="66"/>
      <c r="I681" s="66">
        <v>6</v>
      </c>
      <c r="J681" s="66">
        <v>2</v>
      </c>
      <c r="K681" s="66">
        <v>4</v>
      </c>
      <c r="L681" s="66">
        <f t="shared" si="79"/>
        <v>185.6</v>
      </c>
      <c r="M681" s="66">
        <f t="shared" si="82"/>
        <v>12</v>
      </c>
      <c r="N681" s="66" t="s">
        <v>224</v>
      </c>
      <c r="O681" s="12">
        <f t="shared" si="80"/>
        <v>102</v>
      </c>
      <c r="P681" s="12">
        <f t="shared" si="81"/>
        <v>136</v>
      </c>
    </row>
    <row r="682" spans="1:16">
      <c r="A682" s="66" t="s">
        <v>947</v>
      </c>
      <c r="B682" s="66">
        <v>1</v>
      </c>
      <c r="C682" s="71">
        <v>85.3</v>
      </c>
      <c r="D682" s="71">
        <v>135.6</v>
      </c>
      <c r="E682" s="72">
        <v>17.100000000000001</v>
      </c>
      <c r="F682" s="70"/>
      <c r="G682" s="66"/>
      <c r="H682" s="66"/>
      <c r="I682" s="66">
        <v>6</v>
      </c>
      <c r="J682" s="66">
        <v>2</v>
      </c>
      <c r="K682" s="66">
        <v>4</v>
      </c>
      <c r="L682" s="66">
        <f t="shared" si="79"/>
        <v>185.6</v>
      </c>
      <c r="M682" s="66">
        <f t="shared" si="82"/>
        <v>12</v>
      </c>
      <c r="N682" s="66" t="s">
        <v>224</v>
      </c>
      <c r="O682" s="12">
        <f t="shared" si="80"/>
        <v>102</v>
      </c>
      <c r="P682" s="12">
        <f t="shared" si="81"/>
        <v>136</v>
      </c>
    </row>
    <row r="683" spans="1:16">
      <c r="A683" s="66" t="s">
        <v>948</v>
      </c>
      <c r="B683" s="66">
        <v>1</v>
      </c>
      <c r="C683" s="71">
        <v>83.6</v>
      </c>
      <c r="D683" s="71">
        <v>135.6</v>
      </c>
      <c r="E683" s="72">
        <v>17.100000000000001</v>
      </c>
      <c r="F683" s="70"/>
      <c r="G683" s="66"/>
      <c r="H683" s="66"/>
      <c r="I683" s="66">
        <v>6</v>
      </c>
      <c r="J683" s="66">
        <v>2</v>
      </c>
      <c r="K683" s="66">
        <v>4</v>
      </c>
      <c r="L683" s="66">
        <f t="shared" si="79"/>
        <v>182.2</v>
      </c>
      <c r="M683" s="66">
        <f t="shared" si="82"/>
        <v>12</v>
      </c>
      <c r="N683" s="66" t="s">
        <v>224</v>
      </c>
      <c r="O683" s="12">
        <f t="shared" si="80"/>
        <v>102</v>
      </c>
      <c r="P683" s="12">
        <f t="shared" si="81"/>
        <v>136</v>
      </c>
    </row>
    <row r="684" spans="1:16">
      <c r="A684" s="66" t="s">
        <v>949</v>
      </c>
      <c r="B684" s="66">
        <v>1</v>
      </c>
      <c r="C684" s="71">
        <v>82</v>
      </c>
      <c r="D684" s="71">
        <v>144.69999999999999</v>
      </c>
      <c r="E684" s="71">
        <v>22.4</v>
      </c>
      <c r="F684" s="70"/>
      <c r="G684" s="66"/>
      <c r="H684" s="66"/>
      <c r="I684" s="66">
        <v>5</v>
      </c>
      <c r="J684" s="66">
        <v>2</v>
      </c>
      <c r="K684" s="66">
        <v>4</v>
      </c>
      <c r="L684" s="71">
        <f t="shared" si="79"/>
        <v>179</v>
      </c>
      <c r="M684" s="66">
        <f t="shared" si="82"/>
        <v>10</v>
      </c>
      <c r="N684" s="66" t="s">
        <v>225</v>
      </c>
      <c r="O684" s="12">
        <f t="shared" ref="O684:O698" si="83">IFERROR(IF(N684="VRAC",D684,IF(ROUNDUP(LEFT(N684,3),0)=0,"",ROUNDUP(LEFT(N684,3),0))),"")</f>
        <v>112</v>
      </c>
      <c r="P684" s="12">
        <f t="shared" ref="P684:P698" si="84">IFERROR(IF(ROUND(RIGHT(N684,3),0)="VRAC",E684,ROUND(RIGHT(N684,3),0)),"")</f>
        <v>144</v>
      </c>
    </row>
    <row r="685" spans="1:16">
      <c r="A685" s="66" t="s">
        <v>950</v>
      </c>
      <c r="B685" s="66">
        <v>1</v>
      </c>
      <c r="C685" s="71">
        <v>94.2</v>
      </c>
      <c r="D685" s="71">
        <v>167.5</v>
      </c>
      <c r="E685" s="71">
        <v>22.4</v>
      </c>
      <c r="F685" s="70"/>
      <c r="G685" s="66"/>
      <c r="H685" s="66"/>
      <c r="I685" s="66">
        <v>5</v>
      </c>
      <c r="J685" s="66">
        <v>2</v>
      </c>
      <c r="K685" s="66">
        <v>4</v>
      </c>
      <c r="L685" s="71">
        <f t="shared" si="79"/>
        <v>203.4</v>
      </c>
      <c r="M685" s="66">
        <f t="shared" si="82"/>
        <v>10</v>
      </c>
      <c r="N685" s="66" t="s">
        <v>226</v>
      </c>
      <c r="O685" s="12">
        <f t="shared" si="83"/>
        <v>112</v>
      </c>
      <c r="P685" s="12">
        <f t="shared" si="84"/>
        <v>168</v>
      </c>
    </row>
    <row r="686" spans="1:16">
      <c r="A686" s="66" t="s">
        <v>951</v>
      </c>
      <c r="B686" s="66">
        <v>1</v>
      </c>
      <c r="C686" s="71">
        <v>92.8</v>
      </c>
      <c r="D686" s="71">
        <v>167.3</v>
      </c>
      <c r="E686" s="71">
        <v>25</v>
      </c>
      <c r="F686" s="70"/>
      <c r="G686" s="66"/>
      <c r="H686" s="66"/>
      <c r="I686" s="66">
        <v>4</v>
      </c>
      <c r="J686" s="66">
        <v>2</v>
      </c>
      <c r="K686" s="66">
        <v>4</v>
      </c>
      <c r="L686" s="71">
        <f t="shared" si="79"/>
        <v>200.6</v>
      </c>
      <c r="M686" s="66">
        <f t="shared" si="82"/>
        <v>8</v>
      </c>
      <c r="N686" s="66" t="s">
        <v>227</v>
      </c>
      <c r="O686" s="12">
        <f t="shared" si="83"/>
        <v>100</v>
      </c>
      <c r="P686" s="12">
        <f t="shared" si="84"/>
        <v>168</v>
      </c>
    </row>
    <row r="687" spans="1:16">
      <c r="A687" s="66" t="s">
        <v>952</v>
      </c>
      <c r="B687" s="66">
        <v>1</v>
      </c>
      <c r="C687" s="73">
        <v>11.6</v>
      </c>
      <c r="D687" s="73">
        <v>65.8</v>
      </c>
      <c r="E687" s="73">
        <v>37.799999999999997</v>
      </c>
      <c r="F687" s="74"/>
      <c r="G687" s="75"/>
      <c r="H687" s="76"/>
      <c r="I687" s="77">
        <v>6</v>
      </c>
      <c r="J687" s="66">
        <v>19</v>
      </c>
      <c r="K687" s="66">
        <v>19</v>
      </c>
      <c r="L687" s="71">
        <f t="shared" si="79"/>
        <v>235.4</v>
      </c>
      <c r="M687" s="66">
        <f t="shared" si="82"/>
        <v>114</v>
      </c>
      <c r="N687" s="66" t="s">
        <v>174</v>
      </c>
      <c r="O687" s="12">
        <f t="shared" si="83"/>
        <v>114</v>
      </c>
      <c r="P687" s="12">
        <f t="shared" si="84"/>
        <v>133</v>
      </c>
    </row>
    <row r="688" spans="1:16">
      <c r="A688" s="66" t="s">
        <v>953</v>
      </c>
      <c r="B688" s="66">
        <v>1</v>
      </c>
      <c r="C688" s="73">
        <v>44.5</v>
      </c>
      <c r="D688" s="73">
        <v>71</v>
      </c>
      <c r="E688" s="73">
        <v>12.4</v>
      </c>
      <c r="F688" s="74"/>
      <c r="G688" s="75"/>
      <c r="H688" s="76"/>
      <c r="I688" s="77">
        <v>10</v>
      </c>
      <c r="J688" s="66">
        <v>5</v>
      </c>
      <c r="K688" s="66">
        <v>6</v>
      </c>
      <c r="L688" s="71">
        <f t="shared" si="79"/>
        <v>237.5</v>
      </c>
      <c r="M688" s="66">
        <f t="shared" si="82"/>
        <v>50</v>
      </c>
      <c r="N688" s="66" t="s">
        <v>52</v>
      </c>
      <c r="O688" s="12">
        <f t="shared" si="83"/>
        <v>80</v>
      </c>
      <c r="P688" s="12">
        <f t="shared" si="84"/>
        <v>120</v>
      </c>
    </row>
    <row r="689" spans="1:16">
      <c r="A689" s="66" t="s">
        <v>954</v>
      </c>
      <c r="B689" s="66">
        <v>1</v>
      </c>
      <c r="C689" s="73">
        <v>80</v>
      </c>
      <c r="D689" s="73">
        <v>131.9</v>
      </c>
      <c r="E689" s="73">
        <v>13.7</v>
      </c>
      <c r="F689" s="74"/>
      <c r="G689" s="75"/>
      <c r="H689" s="76"/>
      <c r="I689" s="77">
        <v>7</v>
      </c>
      <c r="J689" s="66">
        <v>3</v>
      </c>
      <c r="K689" s="66">
        <v>6</v>
      </c>
      <c r="L689" s="71">
        <f t="shared" si="79"/>
        <v>255</v>
      </c>
      <c r="M689" s="66">
        <f t="shared" si="82"/>
        <v>21</v>
      </c>
      <c r="N689" s="66" t="s">
        <v>228</v>
      </c>
      <c r="O689" s="12">
        <f t="shared" si="83"/>
        <v>97</v>
      </c>
      <c r="P689" s="12">
        <f t="shared" si="84"/>
        <v>133</v>
      </c>
    </row>
    <row r="690" spans="1:16">
      <c r="A690" s="66" t="s">
        <v>955</v>
      </c>
      <c r="B690" s="66">
        <v>1</v>
      </c>
      <c r="C690" s="73">
        <v>76</v>
      </c>
      <c r="D690" s="73">
        <v>119.1</v>
      </c>
      <c r="E690" s="73">
        <v>15.6</v>
      </c>
      <c r="F690" s="74"/>
      <c r="G690" s="75"/>
      <c r="H690" s="76"/>
      <c r="I690" s="77">
        <v>8</v>
      </c>
      <c r="J690" s="66">
        <v>3</v>
      </c>
      <c r="K690" s="66">
        <v>6</v>
      </c>
      <c r="L690" s="71">
        <f t="shared" si="79"/>
        <v>243</v>
      </c>
      <c r="M690" s="66">
        <f t="shared" si="82"/>
        <v>24</v>
      </c>
      <c r="N690" s="66" t="s">
        <v>209</v>
      </c>
      <c r="O690" s="12">
        <f t="shared" si="83"/>
        <v>120</v>
      </c>
      <c r="P690" s="12">
        <f t="shared" si="84"/>
        <v>125</v>
      </c>
    </row>
    <row r="691" spans="1:16">
      <c r="A691" s="66" t="s">
        <v>956</v>
      </c>
      <c r="B691" s="66">
        <v>1</v>
      </c>
      <c r="C691" s="73">
        <v>84.5</v>
      </c>
      <c r="D691" s="73">
        <v>135.4</v>
      </c>
      <c r="E691" s="73">
        <v>15.6</v>
      </c>
      <c r="F691" s="74"/>
      <c r="G691" s="75"/>
      <c r="H691" s="76"/>
      <c r="I691" s="77">
        <v>7</v>
      </c>
      <c r="J691" s="66">
        <v>2</v>
      </c>
      <c r="K691" s="66">
        <v>4</v>
      </c>
      <c r="L691" s="71">
        <f t="shared" si="79"/>
        <v>184</v>
      </c>
      <c r="M691" s="66">
        <f t="shared" si="82"/>
        <v>14</v>
      </c>
      <c r="N691" s="66" t="s">
        <v>210</v>
      </c>
      <c r="O691" s="12">
        <f t="shared" si="83"/>
        <v>108</v>
      </c>
      <c r="P691" s="12">
        <f t="shared" si="84"/>
        <v>135</v>
      </c>
    </row>
    <row r="692" spans="1:16">
      <c r="A692" s="66" t="s">
        <v>957</v>
      </c>
      <c r="B692" s="66">
        <v>1</v>
      </c>
      <c r="C692" s="73">
        <v>84.5</v>
      </c>
      <c r="D692" s="73">
        <v>135.4</v>
      </c>
      <c r="E692" s="73">
        <v>15.6</v>
      </c>
      <c r="F692" s="74"/>
      <c r="G692" s="75"/>
      <c r="H692" s="76"/>
      <c r="I692" s="77">
        <v>7</v>
      </c>
      <c r="J692" s="66">
        <v>2</v>
      </c>
      <c r="K692" s="66">
        <v>4</v>
      </c>
      <c r="L692" s="71">
        <f t="shared" si="79"/>
        <v>184</v>
      </c>
      <c r="M692" s="66">
        <f t="shared" si="82"/>
        <v>14</v>
      </c>
      <c r="N692" s="66" t="s">
        <v>210</v>
      </c>
      <c r="O692" s="12">
        <f t="shared" si="83"/>
        <v>108</v>
      </c>
      <c r="P692" s="12">
        <f t="shared" si="84"/>
        <v>135</v>
      </c>
    </row>
    <row r="693" spans="1:16">
      <c r="A693" s="66" t="s">
        <v>958</v>
      </c>
      <c r="B693" s="66">
        <v>1</v>
      </c>
      <c r="C693" s="73">
        <v>87.3</v>
      </c>
      <c r="D693" s="73">
        <v>148.6</v>
      </c>
      <c r="E693" s="73">
        <v>18.399999999999999</v>
      </c>
      <c r="F693" s="74"/>
      <c r="G693" s="75"/>
      <c r="H693" s="76"/>
      <c r="I693" s="77">
        <v>6</v>
      </c>
      <c r="J693" s="66">
        <v>2</v>
      </c>
      <c r="K693" s="66">
        <v>4</v>
      </c>
      <c r="L693" s="71">
        <f t="shared" si="79"/>
        <v>189.6</v>
      </c>
      <c r="M693" s="66">
        <f t="shared" si="82"/>
        <v>12</v>
      </c>
      <c r="N693" s="66" t="s">
        <v>229</v>
      </c>
      <c r="O693" s="12">
        <f t="shared" si="83"/>
        <v>110</v>
      </c>
      <c r="P693" s="12">
        <f t="shared" si="84"/>
        <v>149</v>
      </c>
    </row>
    <row r="694" spans="1:16">
      <c r="A694" s="66" t="s">
        <v>959</v>
      </c>
      <c r="B694" s="66">
        <v>1</v>
      </c>
      <c r="C694" s="73">
        <v>87.3</v>
      </c>
      <c r="D694" s="73">
        <v>148.6</v>
      </c>
      <c r="E694" s="73">
        <v>18.399999999999999</v>
      </c>
      <c r="F694" s="74"/>
      <c r="G694" s="75"/>
      <c r="H694" s="76"/>
      <c r="I694" s="77">
        <v>6</v>
      </c>
      <c r="J694" s="66">
        <v>2</v>
      </c>
      <c r="K694" s="66">
        <v>4</v>
      </c>
      <c r="L694" s="71">
        <f t="shared" si="79"/>
        <v>189.6</v>
      </c>
      <c r="M694" s="66">
        <f t="shared" si="82"/>
        <v>12</v>
      </c>
      <c r="N694" s="66" t="s">
        <v>229</v>
      </c>
      <c r="O694" s="12">
        <f t="shared" si="83"/>
        <v>110</v>
      </c>
      <c r="P694" s="12">
        <f t="shared" si="84"/>
        <v>149</v>
      </c>
    </row>
    <row r="695" spans="1:16">
      <c r="A695" s="66" t="s">
        <v>960</v>
      </c>
      <c r="B695" s="66">
        <v>1</v>
      </c>
      <c r="C695" s="73">
        <v>87.3</v>
      </c>
      <c r="D695" s="73">
        <v>148.6</v>
      </c>
      <c r="E695" s="73">
        <v>18.399999999999999</v>
      </c>
      <c r="F695" s="74"/>
      <c r="G695" s="75"/>
      <c r="H695" s="76"/>
      <c r="I695" s="77">
        <v>7</v>
      </c>
      <c r="J695" s="66">
        <v>2</v>
      </c>
      <c r="K695" s="66">
        <v>2</v>
      </c>
      <c r="L695" s="71">
        <f t="shared" si="79"/>
        <v>189.6</v>
      </c>
      <c r="M695" s="66">
        <f t="shared" si="82"/>
        <v>14</v>
      </c>
      <c r="N695" s="66" t="s">
        <v>230</v>
      </c>
      <c r="O695" s="12">
        <f t="shared" si="83"/>
        <v>120</v>
      </c>
      <c r="P695" s="12">
        <f t="shared" si="84"/>
        <v>148</v>
      </c>
    </row>
    <row r="696" spans="1:16">
      <c r="A696" s="66" t="s">
        <v>961</v>
      </c>
      <c r="B696" s="66">
        <v>1</v>
      </c>
      <c r="C696" s="73">
        <v>99.8</v>
      </c>
      <c r="D696" s="73">
        <v>159.4</v>
      </c>
      <c r="E696" s="73">
        <v>18.399999999999999</v>
      </c>
      <c r="F696" s="74"/>
      <c r="G696" s="75"/>
      <c r="H696" s="76"/>
      <c r="I696" s="77">
        <v>6</v>
      </c>
      <c r="J696" s="66">
        <v>2</v>
      </c>
      <c r="K696" s="66">
        <v>2</v>
      </c>
      <c r="L696" s="71">
        <f t="shared" si="79"/>
        <v>214.6</v>
      </c>
      <c r="M696" s="66">
        <f t="shared" si="82"/>
        <v>12</v>
      </c>
      <c r="N696" s="66" t="s">
        <v>198</v>
      </c>
      <c r="O696" s="12">
        <f t="shared" si="83"/>
        <v>110</v>
      </c>
      <c r="P696" s="12">
        <f t="shared" si="84"/>
        <v>158</v>
      </c>
    </row>
    <row r="697" spans="1:16">
      <c r="A697" s="66" t="s">
        <v>962</v>
      </c>
      <c r="B697" s="66">
        <v>1</v>
      </c>
      <c r="C697" s="73">
        <v>99.8</v>
      </c>
      <c r="D697" s="73">
        <v>159.4</v>
      </c>
      <c r="E697" s="73">
        <v>18.399999999999999</v>
      </c>
      <c r="F697" s="74"/>
      <c r="G697" s="75"/>
      <c r="H697" s="76"/>
      <c r="I697" s="77">
        <v>6</v>
      </c>
      <c r="J697" s="66">
        <v>2</v>
      </c>
      <c r="K697" s="66">
        <v>2</v>
      </c>
      <c r="L697" s="71">
        <f t="shared" si="79"/>
        <v>214.6</v>
      </c>
      <c r="M697" s="66">
        <f t="shared" si="82"/>
        <v>12</v>
      </c>
      <c r="N697" s="66" t="s">
        <v>198</v>
      </c>
      <c r="O697" s="12">
        <f t="shared" si="83"/>
        <v>110</v>
      </c>
      <c r="P697" s="12">
        <f t="shared" si="84"/>
        <v>158</v>
      </c>
    </row>
    <row r="698" spans="1:16">
      <c r="A698" s="66" t="s">
        <v>963</v>
      </c>
      <c r="B698" s="66">
        <v>1</v>
      </c>
      <c r="C698" s="71">
        <v>42.5</v>
      </c>
      <c r="D698" s="71">
        <v>21.5</v>
      </c>
      <c r="E698" s="71">
        <v>101.5</v>
      </c>
      <c r="F698" s="70"/>
      <c r="G698" s="66"/>
      <c r="H698" s="72"/>
      <c r="I698" s="66">
        <v>5</v>
      </c>
      <c r="J698" s="66">
        <v>4</v>
      </c>
      <c r="K698" s="66">
        <v>8</v>
      </c>
      <c r="L698" s="71">
        <f t="shared" si="79"/>
        <v>185</v>
      </c>
      <c r="M698" s="66">
        <f t="shared" si="82"/>
        <v>20</v>
      </c>
      <c r="N698" s="66" t="s">
        <v>17</v>
      </c>
      <c r="O698" s="12">
        <f t="shared" si="83"/>
        <v>100</v>
      </c>
      <c r="P698" s="12">
        <f t="shared" si="84"/>
        <v>120</v>
      </c>
    </row>
  </sheetData>
  <autoFilter ref="A1:P698"/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X94"/>
  <sheetViews>
    <sheetView tabSelected="1" topLeftCell="B1" workbookViewId="0">
      <pane xSplit="2" ySplit="2" topLeftCell="D3" activePane="bottomRight" state="frozen"/>
      <selection activeCell="B1" sqref="B1"/>
      <selection pane="topRight" activeCell="D1" sqref="D1"/>
      <selection pane="bottomLeft" activeCell="B3" sqref="B3"/>
      <selection pane="bottomRight" activeCell="L3" sqref="L3"/>
    </sheetView>
  </sheetViews>
  <sheetFormatPr baseColWidth="10" defaultRowHeight="15"/>
  <cols>
    <col min="1" max="2" width="11.5703125" style="3" customWidth="1"/>
    <col min="3" max="3" width="17.140625" style="3" customWidth="1"/>
    <col min="4" max="5" width="6.42578125" style="3" customWidth="1"/>
    <col min="6" max="6" width="7" style="3" customWidth="1"/>
    <col min="7" max="8" width="10.5703125" style="3" customWidth="1"/>
    <col min="9" max="9" width="9.7109375" style="3" customWidth="1"/>
    <col min="10" max="10" width="12.28515625" style="3" customWidth="1"/>
    <col min="11" max="11" width="14.5703125" style="3" customWidth="1"/>
    <col min="12" max="12" width="7.7109375" style="19" customWidth="1"/>
    <col min="13" max="13" width="9" style="3" customWidth="1"/>
    <col min="14" max="14" width="9.85546875" style="3" customWidth="1"/>
    <col min="15" max="16" width="9" style="3" customWidth="1"/>
    <col min="17" max="17" width="8" style="3" customWidth="1"/>
    <col min="18" max="18" width="3.42578125" style="3" customWidth="1"/>
    <col min="19" max="19" width="9.7109375" style="3" customWidth="1"/>
    <col min="20" max="20" width="9.7109375" style="3" hidden="1" customWidth="1"/>
    <col min="21" max="21" width="11.42578125" style="3" customWidth="1"/>
    <col min="22" max="22" width="7" style="3" customWidth="1"/>
    <col min="23" max="16384" width="11.42578125" style="3"/>
  </cols>
  <sheetData>
    <row r="1" spans="1:24">
      <c r="C1" s="3">
        <v>1</v>
      </c>
      <c r="D1" s="3">
        <v>2</v>
      </c>
      <c r="F1" s="3">
        <v>3</v>
      </c>
      <c r="G1" s="3">
        <v>4</v>
      </c>
      <c r="H1" s="3">
        <v>5</v>
      </c>
      <c r="I1" s="3">
        <v>6</v>
      </c>
      <c r="J1" s="3">
        <v>7</v>
      </c>
      <c r="K1" s="3">
        <v>8</v>
      </c>
      <c r="L1" s="3">
        <v>9</v>
      </c>
      <c r="M1" s="3">
        <v>10</v>
      </c>
      <c r="N1" s="3">
        <v>11</v>
      </c>
      <c r="O1" s="3">
        <v>12</v>
      </c>
      <c r="P1" s="3">
        <v>13</v>
      </c>
      <c r="Q1" s="3">
        <v>14</v>
      </c>
      <c r="V1" s="3" t="s">
        <v>252</v>
      </c>
    </row>
    <row r="2" spans="1:24" s="26" customFormat="1" ht="30" customHeight="1">
      <c r="A2" s="4" t="s">
        <v>231</v>
      </c>
      <c r="B2" s="4" t="s">
        <v>232</v>
      </c>
      <c r="C2" s="5" t="s">
        <v>233</v>
      </c>
      <c r="D2" s="6" t="s">
        <v>234</v>
      </c>
      <c r="E2" s="7" t="s">
        <v>255</v>
      </c>
      <c r="F2" s="7" t="s">
        <v>256</v>
      </c>
      <c r="G2" s="6" t="s">
        <v>235</v>
      </c>
      <c r="H2" s="6" t="s">
        <v>236</v>
      </c>
      <c r="I2" s="26" t="s">
        <v>237</v>
      </c>
      <c r="J2" s="6" t="s">
        <v>238</v>
      </c>
      <c r="K2" s="6" t="s">
        <v>239</v>
      </c>
      <c r="L2" s="18" t="s">
        <v>250</v>
      </c>
      <c r="M2" s="7" t="s">
        <v>240</v>
      </c>
      <c r="N2" s="7" t="s">
        <v>241</v>
      </c>
      <c r="O2" s="7" t="s">
        <v>242</v>
      </c>
      <c r="P2" s="7" t="s">
        <v>243</v>
      </c>
      <c r="Q2" s="26" t="s">
        <v>244</v>
      </c>
      <c r="S2" s="27" t="s">
        <v>253</v>
      </c>
      <c r="T2" s="26" t="s">
        <v>254</v>
      </c>
      <c r="V2" s="6"/>
      <c r="W2" s="22" t="s">
        <v>251</v>
      </c>
      <c r="X2" s="23"/>
    </row>
    <row r="3" spans="1:24">
      <c r="A3" s="8">
        <v>29</v>
      </c>
      <c r="B3" s="8">
        <v>150</v>
      </c>
      <c r="C3" s="9" t="str">
        <f t="shared" ref="C3:C34" si="0">CONCATENATE("Palette"&amp;" "&amp;A3&amp;" x "&amp;B3)</f>
        <v>Palette 29 x 150</v>
      </c>
      <c r="D3" s="10" t="str">
        <f>IF((AND(AND(A3&gt;=65,A3&lt;=80),B3&lt;161)),$V$5,IF(AND(AND(A3&gt;=100,A3&lt;=120),B3&lt;161),$V$6,IF(AND(AND(A3&gt;80,A3&lt;100),B3&lt;161),$V$7,IF(AND(A3&lt;65,B3&lt;161),$V$8,$V$9))))</f>
        <v>D</v>
      </c>
      <c r="E3" s="10">
        <f>(A3*B3)/10000</f>
        <v>0.435</v>
      </c>
      <c r="F3" s="10">
        <f>IF(A3&gt;120,1,IF(OR(A3&lt;65,B3&gt;160),0,ROUNDDOWN(240/A3,0)))</f>
        <v>0</v>
      </c>
      <c r="G3" s="10">
        <f t="shared" ref="G3:G34" si="1">IF(240-F3*A3&lt;55,0,240-F3*A3)</f>
        <v>240</v>
      </c>
      <c r="H3" s="11">
        <f t="shared" ref="H3:H34" si="2">(A3*B3*F3)/10000</f>
        <v>0</v>
      </c>
      <c r="I3" s="10">
        <f t="shared" ref="I3:I34" si="3">ROUNDDOWN(240/B3,0)</f>
        <v>1</v>
      </c>
      <c r="J3" s="3">
        <f t="shared" ref="J3:J34" si="4">IF(240-I3*B3&lt;55,0,240-I3*B3)</f>
        <v>90</v>
      </c>
      <c r="K3" s="1">
        <f t="shared" ref="K3:K34" si="5">(A3*B3*I3)/10000</f>
        <v>0.435</v>
      </c>
      <c r="L3" s="3">
        <f>+SUMIFS(CALCULATEUR!$S$12:$S$26,CALCULATEUR!$V$12:$V$26,C3)</f>
        <v>0</v>
      </c>
      <c r="M3" s="20">
        <f t="shared" ref="M3:M34" si="6">IFERROR(INT(L3/F3),0)</f>
        <v>0</v>
      </c>
      <c r="N3" s="20">
        <f t="shared" ref="N3:N34" si="7">IFERROR(IF(L3&lt;F3,ROUNDUP(F3/L3,0),ROUNDUP((L3-(M3*F3))/I3,0)),0)</f>
        <v>0</v>
      </c>
      <c r="O3" s="79">
        <f t="shared" ref="O3:O34" si="8">IF(L3=0,0,IF(L3&lt;=I3,A3/100,((M3*B3)+(N3*A3))/100))</f>
        <v>0</v>
      </c>
      <c r="P3" s="80" t="str">
        <f t="shared" ref="P3:P34" si="9">IF(F3=0,"",ROUNDUP(L3/I3,0)*A3/100)</f>
        <v/>
      </c>
      <c r="Q3" s="21">
        <f t="shared" ref="Q3:Q34" si="10">IF(OR(P3="",P3=0,O3="",O3=0),MAX(P3,O3),MIN(P3,O3))</f>
        <v>0</v>
      </c>
      <c r="S3" s="1">
        <f>Q3*2.4</f>
        <v>0</v>
      </c>
      <c r="T3" s="3">
        <f>IF(F3=0,0,ROUNDDOWN(S3/E3,0)-$X$2)</f>
        <v>0</v>
      </c>
    </row>
    <row r="4" spans="1:24">
      <c r="A4" s="8">
        <v>34</v>
      </c>
      <c r="B4" s="8">
        <v>134</v>
      </c>
      <c r="C4" s="9" t="str">
        <f t="shared" si="0"/>
        <v>Palette 34 x 134</v>
      </c>
      <c r="D4" s="10" t="str">
        <f t="shared" ref="D4:D67" si="11">IF((AND(AND(A4&gt;=65,A4&lt;=80),B4&lt;161)),$V$5,IF(AND(AND(A4&gt;=100,A4&lt;=120),B4&lt;161),$V$6,IF(AND(AND(A4&gt;80,A4&lt;100),B4&lt;161),$V$7,IF(AND(A4&lt;65,B4&lt;161),$V$8,$V$9))))</f>
        <v>D</v>
      </c>
      <c r="E4" s="10">
        <f t="shared" ref="E4:E67" si="12">(A4*B4)/10000</f>
        <v>0.4556</v>
      </c>
      <c r="F4" s="10">
        <f t="shared" ref="F4:F67" si="13">IF(A4&gt;120,1,IF(OR(A4&lt;65,B4&gt;160),0,ROUNDDOWN(240/A4,0)))</f>
        <v>0</v>
      </c>
      <c r="G4" s="10">
        <f t="shared" si="1"/>
        <v>240</v>
      </c>
      <c r="H4" s="11">
        <f t="shared" si="2"/>
        <v>0</v>
      </c>
      <c r="I4" s="10">
        <f t="shared" si="3"/>
        <v>1</v>
      </c>
      <c r="J4" s="3">
        <f t="shared" si="4"/>
        <v>106</v>
      </c>
      <c r="K4" s="1">
        <f t="shared" si="5"/>
        <v>0.4556</v>
      </c>
      <c r="L4" s="3">
        <f>+SUMIFS(CALCULATEUR!$S$12:$S$26,CALCULATEUR!$V$12:$V$26,C4)</f>
        <v>0</v>
      </c>
      <c r="M4" s="20">
        <f t="shared" si="6"/>
        <v>0</v>
      </c>
      <c r="N4" s="20">
        <f t="shared" si="7"/>
        <v>0</v>
      </c>
      <c r="O4" s="79">
        <f t="shared" si="8"/>
        <v>0</v>
      </c>
      <c r="P4" s="80" t="str">
        <f t="shared" si="9"/>
        <v/>
      </c>
      <c r="Q4" s="21">
        <f t="shared" si="10"/>
        <v>0</v>
      </c>
      <c r="S4" s="1">
        <f t="shared" ref="S4:S67" si="14">Q4*2.4</f>
        <v>0</v>
      </c>
      <c r="T4" s="3">
        <f>IF(F4=0,0,ROUNDDOWN(S4/E4,0)-$X$2)</f>
        <v>0</v>
      </c>
    </row>
    <row r="5" spans="1:24">
      <c r="A5" s="13">
        <v>46</v>
      </c>
      <c r="B5" s="13">
        <v>138</v>
      </c>
      <c r="C5" s="9" t="str">
        <f t="shared" si="0"/>
        <v>Palette 46 x 138</v>
      </c>
      <c r="D5" s="10" t="str">
        <f t="shared" si="11"/>
        <v>D</v>
      </c>
      <c r="E5" s="10">
        <f t="shared" si="12"/>
        <v>0.63480000000000003</v>
      </c>
      <c r="F5" s="10">
        <f t="shared" si="13"/>
        <v>0</v>
      </c>
      <c r="G5" s="10">
        <f t="shared" si="1"/>
        <v>240</v>
      </c>
      <c r="H5" s="11">
        <f t="shared" si="2"/>
        <v>0</v>
      </c>
      <c r="I5" s="10">
        <f t="shared" si="3"/>
        <v>1</v>
      </c>
      <c r="J5" s="3">
        <f t="shared" si="4"/>
        <v>102</v>
      </c>
      <c r="K5" s="1">
        <f t="shared" si="5"/>
        <v>0.63480000000000003</v>
      </c>
      <c r="L5" s="3">
        <f>+SUMIFS(CALCULATEUR!$S$12:$S$26,CALCULATEUR!$V$12:$V$26,C5)</f>
        <v>0</v>
      </c>
      <c r="M5" s="20">
        <f t="shared" si="6"/>
        <v>0</v>
      </c>
      <c r="N5" s="20">
        <f t="shared" si="7"/>
        <v>0</v>
      </c>
      <c r="O5" s="79">
        <f t="shared" si="8"/>
        <v>0</v>
      </c>
      <c r="P5" s="80" t="str">
        <f t="shared" si="9"/>
        <v/>
      </c>
      <c r="Q5" s="21">
        <f t="shared" si="10"/>
        <v>0</v>
      </c>
      <c r="S5" s="1">
        <f t="shared" si="14"/>
        <v>0</v>
      </c>
      <c r="T5" s="3">
        <f t="shared" ref="T5:T68" si="15">IF(F5=0,0,ROUNDDOWN(S5/E5,0)-$X$2)</f>
        <v>0</v>
      </c>
      <c r="V5" s="12" t="s">
        <v>245</v>
      </c>
    </row>
    <row r="6" spans="1:24">
      <c r="A6" s="8">
        <v>49</v>
      </c>
      <c r="B6" s="8">
        <v>134</v>
      </c>
      <c r="C6" s="9" t="str">
        <f t="shared" si="0"/>
        <v>Palette 49 x 134</v>
      </c>
      <c r="D6" s="10" t="str">
        <f t="shared" si="11"/>
        <v>D</v>
      </c>
      <c r="E6" s="10">
        <f t="shared" si="12"/>
        <v>0.65659999999999996</v>
      </c>
      <c r="F6" s="10">
        <f t="shared" si="13"/>
        <v>0</v>
      </c>
      <c r="G6" s="10">
        <f t="shared" si="1"/>
        <v>240</v>
      </c>
      <c r="H6" s="11">
        <f t="shared" si="2"/>
        <v>0</v>
      </c>
      <c r="I6" s="10">
        <f t="shared" si="3"/>
        <v>1</v>
      </c>
      <c r="J6" s="3">
        <f t="shared" si="4"/>
        <v>106</v>
      </c>
      <c r="K6" s="1">
        <f t="shared" si="5"/>
        <v>0.65659999999999996</v>
      </c>
      <c r="L6" s="3">
        <f>+SUMIFS(CALCULATEUR!$S$12:$S$26,CALCULATEUR!$V$12:$V$26,C6)</f>
        <v>0</v>
      </c>
      <c r="M6" s="20">
        <f t="shared" si="6"/>
        <v>0</v>
      </c>
      <c r="N6" s="20">
        <f t="shared" si="7"/>
        <v>0</v>
      </c>
      <c r="O6" s="79">
        <f t="shared" si="8"/>
        <v>0</v>
      </c>
      <c r="P6" s="80" t="str">
        <f t="shared" si="9"/>
        <v/>
      </c>
      <c r="Q6" s="21">
        <f t="shared" si="10"/>
        <v>0</v>
      </c>
      <c r="S6" s="1">
        <f t="shared" si="14"/>
        <v>0</v>
      </c>
      <c r="T6" s="3">
        <f t="shared" si="15"/>
        <v>0</v>
      </c>
      <c r="V6" s="12" t="s">
        <v>246</v>
      </c>
    </row>
    <row r="7" spans="1:24">
      <c r="A7" s="13">
        <v>60</v>
      </c>
      <c r="B7" s="13">
        <v>120</v>
      </c>
      <c r="C7" s="9" t="str">
        <f t="shared" si="0"/>
        <v>Palette 60 x 120</v>
      </c>
      <c r="D7" s="10" t="str">
        <f t="shared" si="11"/>
        <v>D</v>
      </c>
      <c r="E7" s="10">
        <f t="shared" si="12"/>
        <v>0.72</v>
      </c>
      <c r="F7" s="10">
        <f t="shared" si="13"/>
        <v>0</v>
      </c>
      <c r="G7" s="10">
        <f t="shared" si="1"/>
        <v>240</v>
      </c>
      <c r="H7" s="11">
        <f t="shared" si="2"/>
        <v>0</v>
      </c>
      <c r="I7" s="10">
        <f t="shared" si="3"/>
        <v>2</v>
      </c>
      <c r="J7" s="3">
        <f t="shared" si="4"/>
        <v>0</v>
      </c>
      <c r="K7" s="1">
        <f t="shared" si="5"/>
        <v>1.44</v>
      </c>
      <c r="L7" s="3">
        <f>+SUMIFS(CALCULATEUR!$S$12:$S$26,CALCULATEUR!$V$12:$V$26,C7)</f>
        <v>0</v>
      </c>
      <c r="M7" s="20">
        <f t="shared" si="6"/>
        <v>0</v>
      </c>
      <c r="N7" s="20">
        <f t="shared" si="7"/>
        <v>0</v>
      </c>
      <c r="O7" s="79">
        <f t="shared" si="8"/>
        <v>0</v>
      </c>
      <c r="P7" s="80" t="str">
        <f t="shared" si="9"/>
        <v/>
      </c>
      <c r="Q7" s="21">
        <f t="shared" si="10"/>
        <v>0</v>
      </c>
      <c r="S7" s="1">
        <f t="shared" si="14"/>
        <v>0</v>
      </c>
      <c r="T7" s="3">
        <f t="shared" si="15"/>
        <v>0</v>
      </c>
      <c r="V7" s="12" t="s">
        <v>247</v>
      </c>
    </row>
    <row r="8" spans="1:24">
      <c r="A8" s="13">
        <v>69</v>
      </c>
      <c r="B8" s="13">
        <v>180</v>
      </c>
      <c r="C8" s="9" t="str">
        <f t="shared" si="0"/>
        <v>Palette 69 x 180</v>
      </c>
      <c r="D8" s="10" t="str">
        <f t="shared" si="11"/>
        <v>E</v>
      </c>
      <c r="E8" s="10">
        <f t="shared" si="12"/>
        <v>1.242</v>
      </c>
      <c r="F8" s="10">
        <f t="shared" si="13"/>
        <v>0</v>
      </c>
      <c r="G8" s="10">
        <f t="shared" si="1"/>
        <v>240</v>
      </c>
      <c r="H8" s="11">
        <f t="shared" si="2"/>
        <v>0</v>
      </c>
      <c r="I8" s="10">
        <f t="shared" si="3"/>
        <v>1</v>
      </c>
      <c r="J8" s="3">
        <f t="shared" si="4"/>
        <v>60</v>
      </c>
      <c r="K8" s="1">
        <f t="shared" si="5"/>
        <v>1.242</v>
      </c>
      <c r="L8" s="3">
        <f>+SUMIFS(CALCULATEUR!$S$12:$S$26,CALCULATEUR!$V$12:$V$26,C8)</f>
        <v>0</v>
      </c>
      <c r="M8" s="20">
        <f t="shared" si="6"/>
        <v>0</v>
      </c>
      <c r="N8" s="20">
        <f t="shared" si="7"/>
        <v>0</v>
      </c>
      <c r="O8" s="79">
        <f t="shared" si="8"/>
        <v>0</v>
      </c>
      <c r="P8" s="80" t="str">
        <f t="shared" si="9"/>
        <v/>
      </c>
      <c r="Q8" s="21">
        <f t="shared" si="10"/>
        <v>0</v>
      </c>
      <c r="S8" s="1">
        <f t="shared" si="14"/>
        <v>0</v>
      </c>
      <c r="T8" s="3">
        <f t="shared" si="15"/>
        <v>0</v>
      </c>
      <c r="U8" s="10"/>
      <c r="V8" s="12" t="s">
        <v>248</v>
      </c>
    </row>
    <row r="9" spans="1:24">
      <c r="A9" s="8">
        <v>76</v>
      </c>
      <c r="B9" s="8">
        <v>136</v>
      </c>
      <c r="C9" s="9" t="str">
        <f t="shared" si="0"/>
        <v>Palette 76 x 136</v>
      </c>
      <c r="D9" s="10" t="str">
        <f t="shared" si="11"/>
        <v>A</v>
      </c>
      <c r="E9" s="10">
        <f t="shared" si="12"/>
        <v>1.0336000000000001</v>
      </c>
      <c r="F9" s="10">
        <f t="shared" si="13"/>
        <v>3</v>
      </c>
      <c r="G9" s="10">
        <f t="shared" si="1"/>
        <v>0</v>
      </c>
      <c r="H9" s="11">
        <f t="shared" si="2"/>
        <v>3.1008</v>
      </c>
      <c r="I9" s="10">
        <f t="shared" si="3"/>
        <v>1</v>
      </c>
      <c r="J9" s="3">
        <f t="shared" si="4"/>
        <v>104</v>
      </c>
      <c r="K9" s="1">
        <f t="shared" si="5"/>
        <v>1.0336000000000001</v>
      </c>
      <c r="L9" s="3">
        <f>+SUMIFS(CALCULATEUR!$S$12:$S$26,CALCULATEUR!$V$12:$V$26,C9)</f>
        <v>0</v>
      </c>
      <c r="M9" s="20">
        <f t="shared" si="6"/>
        <v>0</v>
      </c>
      <c r="N9" s="20">
        <f t="shared" si="7"/>
        <v>0</v>
      </c>
      <c r="O9" s="79">
        <f t="shared" si="8"/>
        <v>0</v>
      </c>
      <c r="P9" s="80">
        <f t="shared" si="9"/>
        <v>0</v>
      </c>
      <c r="Q9" s="21">
        <f t="shared" si="10"/>
        <v>0</v>
      </c>
      <c r="S9" s="1">
        <f t="shared" si="14"/>
        <v>0</v>
      </c>
      <c r="T9" s="3">
        <f t="shared" si="15"/>
        <v>0</v>
      </c>
      <c r="U9" s="10"/>
      <c r="V9" s="12" t="s">
        <v>249</v>
      </c>
      <c r="X9" s="24"/>
    </row>
    <row r="10" spans="1:24">
      <c r="A10" s="8">
        <v>80</v>
      </c>
      <c r="B10" s="8">
        <v>120</v>
      </c>
      <c r="C10" s="9" t="str">
        <f t="shared" si="0"/>
        <v>Palette 80 x 120</v>
      </c>
      <c r="D10" s="10" t="str">
        <f t="shared" si="11"/>
        <v>A</v>
      </c>
      <c r="E10" s="10">
        <f t="shared" si="12"/>
        <v>0.96</v>
      </c>
      <c r="F10" s="10">
        <f t="shared" si="13"/>
        <v>3</v>
      </c>
      <c r="G10" s="10">
        <f t="shared" si="1"/>
        <v>0</v>
      </c>
      <c r="H10" s="11">
        <f t="shared" si="2"/>
        <v>2.88</v>
      </c>
      <c r="I10" s="10">
        <f t="shared" si="3"/>
        <v>2</v>
      </c>
      <c r="J10" s="3">
        <f t="shared" si="4"/>
        <v>0</v>
      </c>
      <c r="K10" s="1">
        <f t="shared" si="5"/>
        <v>1.92</v>
      </c>
      <c r="L10" s="3">
        <f>+SUMIFS(CALCULATEUR!$S$12:$S$26,CALCULATEUR!$V$12:$V$26,C10)</f>
        <v>0</v>
      </c>
      <c r="M10" s="20">
        <f t="shared" si="6"/>
        <v>0</v>
      </c>
      <c r="N10" s="20">
        <f t="shared" si="7"/>
        <v>0</v>
      </c>
      <c r="O10" s="79">
        <f t="shared" si="8"/>
        <v>0</v>
      </c>
      <c r="P10" s="80">
        <f t="shared" si="9"/>
        <v>0</v>
      </c>
      <c r="Q10" s="21">
        <f t="shared" si="10"/>
        <v>0</v>
      </c>
      <c r="S10" s="1">
        <f t="shared" si="14"/>
        <v>0</v>
      </c>
      <c r="T10" s="3">
        <f t="shared" si="15"/>
        <v>0</v>
      </c>
      <c r="V10" s="24"/>
      <c r="W10" s="24"/>
      <c r="X10" s="24"/>
    </row>
    <row r="11" spans="1:24">
      <c r="A11" s="13">
        <v>80</v>
      </c>
      <c r="B11" s="13">
        <v>127</v>
      </c>
      <c r="C11" s="9" t="str">
        <f t="shared" si="0"/>
        <v>Palette 80 x 127</v>
      </c>
      <c r="D11" s="10" t="str">
        <f t="shared" si="11"/>
        <v>A</v>
      </c>
      <c r="E11" s="10">
        <f t="shared" si="12"/>
        <v>1.016</v>
      </c>
      <c r="F11" s="10">
        <f t="shared" si="13"/>
        <v>3</v>
      </c>
      <c r="G11" s="10">
        <f t="shared" si="1"/>
        <v>0</v>
      </c>
      <c r="H11" s="11">
        <f t="shared" si="2"/>
        <v>3.048</v>
      </c>
      <c r="I11" s="10">
        <f t="shared" si="3"/>
        <v>1</v>
      </c>
      <c r="J11" s="3">
        <f t="shared" si="4"/>
        <v>113</v>
      </c>
      <c r="K11" s="1">
        <f t="shared" si="5"/>
        <v>1.016</v>
      </c>
      <c r="L11" s="3">
        <f>+SUMIFS(CALCULATEUR!$S$12:$S$26,CALCULATEUR!$V$12:$V$26,C11)</f>
        <v>0</v>
      </c>
      <c r="M11" s="20">
        <f t="shared" si="6"/>
        <v>0</v>
      </c>
      <c r="N11" s="20">
        <f t="shared" si="7"/>
        <v>0</v>
      </c>
      <c r="O11" s="79">
        <f t="shared" si="8"/>
        <v>0</v>
      </c>
      <c r="P11" s="80">
        <f t="shared" si="9"/>
        <v>0</v>
      </c>
      <c r="Q11" s="21">
        <f t="shared" si="10"/>
        <v>0</v>
      </c>
      <c r="S11" s="1">
        <f t="shared" si="14"/>
        <v>0</v>
      </c>
      <c r="T11" s="3">
        <f t="shared" si="15"/>
        <v>0</v>
      </c>
      <c r="V11" s="24"/>
      <c r="W11" s="10"/>
      <c r="X11" s="10"/>
    </row>
    <row r="12" spans="1:24">
      <c r="A12" s="8">
        <v>80</v>
      </c>
      <c r="B12" s="8">
        <v>130</v>
      </c>
      <c r="C12" s="9" t="str">
        <f t="shared" si="0"/>
        <v>Palette 80 x 130</v>
      </c>
      <c r="D12" s="10" t="str">
        <f t="shared" si="11"/>
        <v>A</v>
      </c>
      <c r="E12" s="10">
        <f t="shared" si="12"/>
        <v>1.04</v>
      </c>
      <c r="F12" s="10">
        <f t="shared" si="13"/>
        <v>3</v>
      </c>
      <c r="G12" s="10">
        <f t="shared" si="1"/>
        <v>0</v>
      </c>
      <c r="H12" s="11">
        <f t="shared" si="2"/>
        <v>3.12</v>
      </c>
      <c r="I12" s="10">
        <f t="shared" si="3"/>
        <v>1</v>
      </c>
      <c r="J12" s="3">
        <f t="shared" si="4"/>
        <v>110</v>
      </c>
      <c r="K12" s="1">
        <f t="shared" si="5"/>
        <v>1.04</v>
      </c>
      <c r="L12" s="3">
        <f>+SUMIFS(CALCULATEUR!$S$12:$S$26,CALCULATEUR!$V$12:$V$26,C12)</f>
        <v>0</v>
      </c>
      <c r="M12" s="20">
        <f t="shared" si="6"/>
        <v>0</v>
      </c>
      <c r="N12" s="20">
        <f t="shared" si="7"/>
        <v>0</v>
      </c>
      <c r="O12" s="79">
        <f t="shared" si="8"/>
        <v>0</v>
      </c>
      <c r="P12" s="80">
        <f t="shared" si="9"/>
        <v>0</v>
      </c>
      <c r="Q12" s="21">
        <f t="shared" si="10"/>
        <v>0</v>
      </c>
      <c r="S12" s="1">
        <f t="shared" si="14"/>
        <v>0</v>
      </c>
      <c r="T12" s="3">
        <f t="shared" si="15"/>
        <v>0</v>
      </c>
      <c r="V12" s="24"/>
      <c r="W12" s="10"/>
      <c r="X12" s="10"/>
    </row>
    <row r="13" spans="1:24">
      <c r="A13" s="8">
        <v>80</v>
      </c>
      <c r="B13" s="8">
        <v>145</v>
      </c>
      <c r="C13" s="9" t="str">
        <f t="shared" si="0"/>
        <v>Palette 80 x 145</v>
      </c>
      <c r="D13" s="10" t="str">
        <f t="shared" si="11"/>
        <v>A</v>
      </c>
      <c r="E13" s="10">
        <f t="shared" si="12"/>
        <v>1.1599999999999999</v>
      </c>
      <c r="F13" s="10">
        <f t="shared" si="13"/>
        <v>3</v>
      </c>
      <c r="G13" s="10">
        <f t="shared" si="1"/>
        <v>0</v>
      </c>
      <c r="H13" s="11">
        <f t="shared" si="2"/>
        <v>3.48</v>
      </c>
      <c r="I13" s="10">
        <f t="shared" si="3"/>
        <v>1</v>
      </c>
      <c r="J13" s="3">
        <f t="shared" si="4"/>
        <v>95</v>
      </c>
      <c r="K13" s="1">
        <f t="shared" si="5"/>
        <v>1.1599999999999999</v>
      </c>
      <c r="L13" s="3">
        <f>+SUMIFS(CALCULATEUR!$S$12:$S$26,CALCULATEUR!$V$12:$V$26,C13)</f>
        <v>0</v>
      </c>
      <c r="M13" s="20">
        <f t="shared" si="6"/>
        <v>0</v>
      </c>
      <c r="N13" s="20">
        <f t="shared" si="7"/>
        <v>0</v>
      </c>
      <c r="O13" s="79">
        <f t="shared" si="8"/>
        <v>0</v>
      </c>
      <c r="P13" s="80">
        <f t="shared" si="9"/>
        <v>0</v>
      </c>
      <c r="Q13" s="21">
        <f t="shared" si="10"/>
        <v>0</v>
      </c>
      <c r="S13" s="1">
        <f t="shared" si="14"/>
        <v>0</v>
      </c>
      <c r="T13" s="3">
        <f t="shared" si="15"/>
        <v>0</v>
      </c>
      <c r="V13" s="24"/>
      <c r="W13" s="10"/>
      <c r="X13" s="10"/>
    </row>
    <row r="14" spans="1:24">
      <c r="A14" s="13">
        <v>80</v>
      </c>
      <c r="B14" s="13">
        <v>150</v>
      </c>
      <c r="C14" s="9" t="str">
        <f t="shared" si="0"/>
        <v>Palette 80 x 150</v>
      </c>
      <c r="D14" s="10" t="str">
        <f t="shared" si="11"/>
        <v>A</v>
      </c>
      <c r="E14" s="10">
        <f t="shared" si="12"/>
        <v>1.2</v>
      </c>
      <c r="F14" s="10">
        <f t="shared" si="13"/>
        <v>3</v>
      </c>
      <c r="G14" s="10">
        <f t="shared" si="1"/>
        <v>0</v>
      </c>
      <c r="H14" s="11">
        <f t="shared" si="2"/>
        <v>3.6</v>
      </c>
      <c r="I14" s="10">
        <f t="shared" si="3"/>
        <v>1</v>
      </c>
      <c r="J14" s="3">
        <f t="shared" si="4"/>
        <v>90</v>
      </c>
      <c r="K14" s="1">
        <f t="shared" si="5"/>
        <v>1.2</v>
      </c>
      <c r="L14" s="3">
        <f>+SUMIFS(CALCULATEUR!$S$12:$S$26,CALCULATEUR!$V$12:$V$26,C14)</f>
        <v>0</v>
      </c>
      <c r="M14" s="20">
        <f t="shared" si="6"/>
        <v>0</v>
      </c>
      <c r="N14" s="20">
        <f t="shared" si="7"/>
        <v>0</v>
      </c>
      <c r="O14" s="79">
        <f t="shared" si="8"/>
        <v>0</v>
      </c>
      <c r="P14" s="80">
        <f t="shared" si="9"/>
        <v>0</v>
      </c>
      <c r="Q14" s="21">
        <f t="shared" si="10"/>
        <v>0</v>
      </c>
      <c r="S14" s="1">
        <f t="shared" si="14"/>
        <v>0</v>
      </c>
      <c r="T14" s="3">
        <f t="shared" si="15"/>
        <v>0</v>
      </c>
      <c r="V14" s="24"/>
      <c r="W14" s="24"/>
      <c r="X14" s="24"/>
    </row>
    <row r="15" spans="1:24">
      <c r="A15" s="8">
        <v>80</v>
      </c>
      <c r="B15" s="8">
        <v>150</v>
      </c>
      <c r="C15" s="9" t="str">
        <f t="shared" si="0"/>
        <v>Palette 80 x 150</v>
      </c>
      <c r="D15" s="10" t="str">
        <f t="shared" si="11"/>
        <v>A</v>
      </c>
      <c r="E15" s="10">
        <f t="shared" si="12"/>
        <v>1.2</v>
      </c>
      <c r="F15" s="10">
        <f t="shared" si="13"/>
        <v>3</v>
      </c>
      <c r="G15" s="10">
        <f t="shared" si="1"/>
        <v>0</v>
      </c>
      <c r="H15" s="11">
        <f t="shared" si="2"/>
        <v>3.6</v>
      </c>
      <c r="I15" s="10">
        <f t="shared" si="3"/>
        <v>1</v>
      </c>
      <c r="J15" s="3">
        <f t="shared" si="4"/>
        <v>90</v>
      </c>
      <c r="K15" s="1">
        <f t="shared" si="5"/>
        <v>1.2</v>
      </c>
      <c r="L15" s="3">
        <f>+SUMIFS(CALCULATEUR!$S$12:$S$26,CALCULATEUR!$V$12:$V$26,C15)</f>
        <v>0</v>
      </c>
      <c r="M15" s="20">
        <f t="shared" si="6"/>
        <v>0</v>
      </c>
      <c r="N15" s="20">
        <f t="shared" si="7"/>
        <v>0</v>
      </c>
      <c r="O15" s="79">
        <f t="shared" si="8"/>
        <v>0</v>
      </c>
      <c r="P15" s="80">
        <f t="shared" si="9"/>
        <v>0</v>
      </c>
      <c r="Q15" s="21">
        <f t="shared" si="10"/>
        <v>0</v>
      </c>
      <c r="S15" s="1">
        <f t="shared" si="14"/>
        <v>0</v>
      </c>
      <c r="T15" s="3">
        <f t="shared" si="15"/>
        <v>0</v>
      </c>
      <c r="V15" s="24"/>
      <c r="W15" s="10"/>
      <c r="X15" s="24"/>
    </row>
    <row r="16" spans="1:24">
      <c r="A16" s="14">
        <v>80</v>
      </c>
      <c r="B16" s="15">
        <v>180</v>
      </c>
      <c r="C16" s="9" t="str">
        <f t="shared" si="0"/>
        <v>Palette 80 x 180</v>
      </c>
      <c r="D16" s="10" t="str">
        <f t="shared" si="11"/>
        <v>E</v>
      </c>
      <c r="E16" s="10">
        <f t="shared" si="12"/>
        <v>1.44</v>
      </c>
      <c r="F16" s="10">
        <f t="shared" si="13"/>
        <v>0</v>
      </c>
      <c r="G16" s="10">
        <f t="shared" si="1"/>
        <v>240</v>
      </c>
      <c r="H16" s="11">
        <f t="shared" si="2"/>
        <v>0</v>
      </c>
      <c r="I16" s="10">
        <f t="shared" si="3"/>
        <v>1</v>
      </c>
      <c r="J16" s="3">
        <f t="shared" si="4"/>
        <v>60</v>
      </c>
      <c r="K16" s="1">
        <f t="shared" si="5"/>
        <v>1.44</v>
      </c>
      <c r="L16" s="3">
        <f>+SUMIFS(CALCULATEUR!$S$12:$S$26,CALCULATEUR!$V$12:$V$26,C16)</f>
        <v>0</v>
      </c>
      <c r="M16" s="20">
        <f t="shared" si="6"/>
        <v>0</v>
      </c>
      <c r="N16" s="20">
        <f t="shared" si="7"/>
        <v>0</v>
      </c>
      <c r="O16" s="79">
        <f t="shared" si="8"/>
        <v>0</v>
      </c>
      <c r="P16" s="80" t="str">
        <f t="shared" si="9"/>
        <v/>
      </c>
      <c r="Q16" s="21">
        <f t="shared" si="10"/>
        <v>0</v>
      </c>
      <c r="S16" s="1">
        <f t="shared" si="14"/>
        <v>0</v>
      </c>
      <c r="T16" s="3">
        <f t="shared" si="15"/>
        <v>0</v>
      </c>
      <c r="V16" s="24"/>
      <c r="W16" s="24"/>
      <c r="X16" s="24"/>
    </row>
    <row r="17" spans="1:20">
      <c r="A17" s="13">
        <v>84</v>
      </c>
      <c r="B17" s="13">
        <v>120</v>
      </c>
      <c r="C17" s="9" t="str">
        <f t="shared" si="0"/>
        <v>Palette 84 x 120</v>
      </c>
      <c r="D17" s="10" t="str">
        <f t="shared" si="11"/>
        <v>C</v>
      </c>
      <c r="E17" s="10">
        <f t="shared" si="12"/>
        <v>1.008</v>
      </c>
      <c r="F17" s="10">
        <f t="shared" si="13"/>
        <v>2</v>
      </c>
      <c r="G17" s="10">
        <f t="shared" si="1"/>
        <v>72</v>
      </c>
      <c r="H17" s="11">
        <f t="shared" si="2"/>
        <v>2.016</v>
      </c>
      <c r="I17" s="10">
        <f t="shared" si="3"/>
        <v>2</v>
      </c>
      <c r="J17" s="3">
        <f t="shared" si="4"/>
        <v>0</v>
      </c>
      <c r="K17" s="1">
        <f t="shared" si="5"/>
        <v>2.016</v>
      </c>
      <c r="L17" s="3">
        <f>+SUMIFS(CALCULATEUR!$S$12:$S$26,CALCULATEUR!$V$12:$V$26,C17)</f>
        <v>0</v>
      </c>
      <c r="M17" s="20">
        <f t="shared" si="6"/>
        <v>0</v>
      </c>
      <c r="N17" s="20">
        <f t="shared" si="7"/>
        <v>0</v>
      </c>
      <c r="O17" s="79">
        <f t="shared" si="8"/>
        <v>0</v>
      </c>
      <c r="P17" s="80">
        <f t="shared" si="9"/>
        <v>0</v>
      </c>
      <c r="Q17" s="21">
        <f t="shared" si="10"/>
        <v>0</v>
      </c>
      <c r="S17" s="1">
        <f t="shared" si="14"/>
        <v>0</v>
      </c>
      <c r="T17" s="3">
        <f t="shared" si="15"/>
        <v>0</v>
      </c>
    </row>
    <row r="18" spans="1:20">
      <c r="A18" s="13">
        <v>84</v>
      </c>
      <c r="B18" s="13">
        <v>133</v>
      </c>
      <c r="C18" s="9" t="str">
        <f t="shared" si="0"/>
        <v>Palette 84 x 133</v>
      </c>
      <c r="D18" s="10" t="str">
        <f t="shared" si="11"/>
        <v>C</v>
      </c>
      <c r="E18" s="10">
        <f t="shared" si="12"/>
        <v>1.1172</v>
      </c>
      <c r="F18" s="10">
        <f t="shared" si="13"/>
        <v>2</v>
      </c>
      <c r="G18" s="10">
        <f t="shared" si="1"/>
        <v>72</v>
      </c>
      <c r="H18" s="11">
        <f t="shared" si="2"/>
        <v>2.2343999999999999</v>
      </c>
      <c r="I18" s="10">
        <f t="shared" si="3"/>
        <v>1</v>
      </c>
      <c r="J18" s="3">
        <f t="shared" si="4"/>
        <v>107</v>
      </c>
      <c r="K18" s="1">
        <f t="shared" si="5"/>
        <v>1.1172</v>
      </c>
      <c r="L18" s="3">
        <f>+SUMIFS(CALCULATEUR!$S$12:$S$26,CALCULATEUR!$V$12:$V$26,C18)</f>
        <v>0</v>
      </c>
      <c r="M18" s="20">
        <f t="shared" si="6"/>
        <v>0</v>
      </c>
      <c r="N18" s="20">
        <f t="shared" si="7"/>
        <v>0</v>
      </c>
      <c r="O18" s="79">
        <f t="shared" si="8"/>
        <v>0</v>
      </c>
      <c r="P18" s="80">
        <f t="shared" si="9"/>
        <v>0</v>
      </c>
      <c r="Q18" s="21">
        <f t="shared" si="10"/>
        <v>0</v>
      </c>
      <c r="S18" s="1">
        <f t="shared" si="14"/>
        <v>0</v>
      </c>
      <c r="T18" s="3">
        <f t="shared" si="15"/>
        <v>0</v>
      </c>
    </row>
    <row r="19" spans="1:20">
      <c r="A19" s="13">
        <v>85</v>
      </c>
      <c r="B19" s="13">
        <v>120</v>
      </c>
      <c r="C19" s="9" t="str">
        <f t="shared" si="0"/>
        <v>Palette 85 x 120</v>
      </c>
      <c r="D19" s="10" t="str">
        <f t="shared" si="11"/>
        <v>C</v>
      </c>
      <c r="E19" s="10">
        <f t="shared" si="12"/>
        <v>1.02</v>
      </c>
      <c r="F19" s="10">
        <f t="shared" si="13"/>
        <v>2</v>
      </c>
      <c r="G19" s="10">
        <f t="shared" si="1"/>
        <v>70</v>
      </c>
      <c r="H19" s="11">
        <f t="shared" si="2"/>
        <v>2.04</v>
      </c>
      <c r="I19" s="10">
        <f t="shared" si="3"/>
        <v>2</v>
      </c>
      <c r="J19" s="3">
        <f t="shared" si="4"/>
        <v>0</v>
      </c>
      <c r="K19" s="1">
        <f t="shared" si="5"/>
        <v>2.04</v>
      </c>
      <c r="L19" s="3">
        <f>+SUMIFS(CALCULATEUR!$S$12:$S$26,CALCULATEUR!$V$12:$V$26,C19)</f>
        <v>0</v>
      </c>
      <c r="M19" s="20">
        <f t="shared" si="6"/>
        <v>0</v>
      </c>
      <c r="N19" s="20">
        <f t="shared" si="7"/>
        <v>0</v>
      </c>
      <c r="O19" s="79">
        <f t="shared" si="8"/>
        <v>0</v>
      </c>
      <c r="P19" s="80">
        <f t="shared" si="9"/>
        <v>0</v>
      </c>
      <c r="Q19" s="21">
        <f t="shared" si="10"/>
        <v>0</v>
      </c>
      <c r="S19" s="1">
        <f t="shared" si="14"/>
        <v>0</v>
      </c>
      <c r="T19" s="3">
        <f t="shared" si="15"/>
        <v>0</v>
      </c>
    </row>
    <row r="20" spans="1:20">
      <c r="A20" s="13">
        <v>86</v>
      </c>
      <c r="B20" s="13">
        <v>120</v>
      </c>
      <c r="C20" s="9" t="str">
        <f t="shared" si="0"/>
        <v>Palette 86 x 120</v>
      </c>
      <c r="D20" s="10" t="str">
        <f t="shared" si="11"/>
        <v>C</v>
      </c>
      <c r="E20" s="10">
        <f t="shared" si="12"/>
        <v>1.032</v>
      </c>
      <c r="F20" s="10">
        <f t="shared" si="13"/>
        <v>2</v>
      </c>
      <c r="G20" s="10">
        <f t="shared" si="1"/>
        <v>68</v>
      </c>
      <c r="H20" s="11">
        <f t="shared" si="2"/>
        <v>2.0640000000000001</v>
      </c>
      <c r="I20" s="10">
        <f t="shared" si="3"/>
        <v>2</v>
      </c>
      <c r="J20" s="3">
        <f t="shared" si="4"/>
        <v>0</v>
      </c>
      <c r="K20" s="1">
        <f t="shared" si="5"/>
        <v>2.0640000000000001</v>
      </c>
      <c r="L20" s="3">
        <f>+SUMIFS(CALCULATEUR!$S$12:$S$26,CALCULATEUR!$V$12:$V$26,C20)</f>
        <v>0</v>
      </c>
      <c r="M20" s="20">
        <f t="shared" si="6"/>
        <v>0</v>
      </c>
      <c r="N20" s="20">
        <f t="shared" si="7"/>
        <v>0</v>
      </c>
      <c r="O20" s="79">
        <f t="shared" si="8"/>
        <v>0</v>
      </c>
      <c r="P20" s="80">
        <f t="shared" si="9"/>
        <v>0</v>
      </c>
      <c r="Q20" s="21">
        <f t="shared" si="10"/>
        <v>0</v>
      </c>
      <c r="S20" s="1">
        <f t="shared" si="14"/>
        <v>0</v>
      </c>
      <c r="T20" s="3">
        <f t="shared" si="15"/>
        <v>0</v>
      </c>
    </row>
    <row r="21" spans="1:20">
      <c r="A21" s="13">
        <v>90</v>
      </c>
      <c r="B21" s="13">
        <v>110</v>
      </c>
      <c r="C21" s="9" t="str">
        <f t="shared" si="0"/>
        <v>Palette 90 x 110</v>
      </c>
      <c r="D21" s="10" t="str">
        <f t="shared" si="11"/>
        <v>C</v>
      </c>
      <c r="E21" s="10">
        <f t="shared" si="12"/>
        <v>0.99</v>
      </c>
      <c r="F21" s="10">
        <f t="shared" si="13"/>
        <v>2</v>
      </c>
      <c r="G21" s="10">
        <f t="shared" si="1"/>
        <v>60</v>
      </c>
      <c r="H21" s="11">
        <f t="shared" si="2"/>
        <v>1.98</v>
      </c>
      <c r="I21" s="10">
        <f t="shared" si="3"/>
        <v>2</v>
      </c>
      <c r="J21" s="3">
        <f t="shared" si="4"/>
        <v>0</v>
      </c>
      <c r="K21" s="1">
        <f t="shared" si="5"/>
        <v>1.98</v>
      </c>
      <c r="L21" s="3">
        <f>+SUMIFS(CALCULATEUR!$S$12:$S$26,CALCULATEUR!$V$12:$V$26,C21)</f>
        <v>0</v>
      </c>
      <c r="M21" s="20">
        <f t="shared" si="6"/>
        <v>0</v>
      </c>
      <c r="N21" s="20">
        <f t="shared" si="7"/>
        <v>0</v>
      </c>
      <c r="O21" s="79">
        <f t="shared" si="8"/>
        <v>0</v>
      </c>
      <c r="P21" s="80">
        <f t="shared" si="9"/>
        <v>0</v>
      </c>
      <c r="Q21" s="21">
        <f t="shared" si="10"/>
        <v>0</v>
      </c>
      <c r="S21" s="1">
        <f t="shared" si="14"/>
        <v>0</v>
      </c>
      <c r="T21" s="3">
        <f t="shared" si="15"/>
        <v>0</v>
      </c>
    </row>
    <row r="22" spans="1:20">
      <c r="A22" s="8">
        <v>90</v>
      </c>
      <c r="B22" s="8">
        <v>115</v>
      </c>
      <c r="C22" s="9" t="str">
        <f t="shared" si="0"/>
        <v>Palette 90 x 115</v>
      </c>
      <c r="D22" s="10" t="str">
        <f t="shared" si="11"/>
        <v>C</v>
      </c>
      <c r="E22" s="10">
        <f t="shared" si="12"/>
        <v>1.0349999999999999</v>
      </c>
      <c r="F22" s="10">
        <f t="shared" si="13"/>
        <v>2</v>
      </c>
      <c r="G22" s="10">
        <f t="shared" si="1"/>
        <v>60</v>
      </c>
      <c r="H22" s="11">
        <f t="shared" si="2"/>
        <v>2.0699999999999998</v>
      </c>
      <c r="I22" s="10">
        <f t="shared" si="3"/>
        <v>2</v>
      </c>
      <c r="J22" s="3">
        <f t="shared" si="4"/>
        <v>0</v>
      </c>
      <c r="K22" s="1">
        <f t="shared" si="5"/>
        <v>2.0699999999999998</v>
      </c>
      <c r="L22" s="3">
        <f>+SUMIFS(CALCULATEUR!$S$12:$S$26,CALCULATEUR!$V$12:$V$26,C22)</f>
        <v>0</v>
      </c>
      <c r="M22" s="20">
        <f t="shared" si="6"/>
        <v>0</v>
      </c>
      <c r="N22" s="20">
        <f t="shared" si="7"/>
        <v>0</v>
      </c>
      <c r="O22" s="79">
        <f t="shared" si="8"/>
        <v>0</v>
      </c>
      <c r="P22" s="80">
        <f t="shared" si="9"/>
        <v>0</v>
      </c>
      <c r="Q22" s="21">
        <f t="shared" si="10"/>
        <v>0</v>
      </c>
      <c r="S22" s="1">
        <f t="shared" si="14"/>
        <v>0</v>
      </c>
      <c r="T22" s="3">
        <f t="shared" si="15"/>
        <v>0</v>
      </c>
    </row>
    <row r="23" spans="1:20">
      <c r="A23" s="8">
        <v>90</v>
      </c>
      <c r="B23" s="8">
        <v>146</v>
      </c>
      <c r="C23" s="9" t="str">
        <f t="shared" si="0"/>
        <v>Palette 90 x 146</v>
      </c>
      <c r="D23" s="10" t="str">
        <f t="shared" si="11"/>
        <v>C</v>
      </c>
      <c r="E23" s="10">
        <f t="shared" si="12"/>
        <v>1.3140000000000001</v>
      </c>
      <c r="F23" s="10">
        <f t="shared" si="13"/>
        <v>2</v>
      </c>
      <c r="G23" s="10">
        <f t="shared" si="1"/>
        <v>60</v>
      </c>
      <c r="H23" s="11">
        <f t="shared" si="2"/>
        <v>2.6280000000000001</v>
      </c>
      <c r="I23" s="10">
        <f t="shared" si="3"/>
        <v>1</v>
      </c>
      <c r="J23" s="3">
        <f t="shared" si="4"/>
        <v>94</v>
      </c>
      <c r="K23" s="1">
        <f t="shared" si="5"/>
        <v>1.3140000000000001</v>
      </c>
      <c r="L23" s="3">
        <f>+SUMIFS(CALCULATEUR!$S$12:$S$26,CALCULATEUR!$V$12:$V$26,C23)</f>
        <v>0</v>
      </c>
      <c r="M23" s="20">
        <f t="shared" si="6"/>
        <v>0</v>
      </c>
      <c r="N23" s="20">
        <f t="shared" si="7"/>
        <v>0</v>
      </c>
      <c r="O23" s="79">
        <f t="shared" si="8"/>
        <v>0</v>
      </c>
      <c r="P23" s="80">
        <f t="shared" si="9"/>
        <v>0</v>
      </c>
      <c r="Q23" s="21">
        <f t="shared" si="10"/>
        <v>0</v>
      </c>
      <c r="S23" s="1">
        <f t="shared" si="14"/>
        <v>0</v>
      </c>
      <c r="T23" s="3">
        <f t="shared" si="15"/>
        <v>0</v>
      </c>
    </row>
    <row r="24" spans="1:20">
      <c r="A24" s="13">
        <v>90</v>
      </c>
      <c r="B24" s="13">
        <v>120</v>
      </c>
      <c r="C24" s="9" t="str">
        <f t="shared" si="0"/>
        <v>Palette 90 x 120</v>
      </c>
      <c r="D24" s="10" t="str">
        <f t="shared" si="11"/>
        <v>C</v>
      </c>
      <c r="E24" s="10">
        <f t="shared" si="12"/>
        <v>1.08</v>
      </c>
      <c r="F24" s="10">
        <f t="shared" si="13"/>
        <v>2</v>
      </c>
      <c r="G24" s="10">
        <f t="shared" si="1"/>
        <v>60</v>
      </c>
      <c r="H24" s="11">
        <f t="shared" si="2"/>
        <v>2.16</v>
      </c>
      <c r="I24" s="10">
        <f t="shared" si="3"/>
        <v>2</v>
      </c>
      <c r="J24" s="3">
        <f t="shared" si="4"/>
        <v>0</v>
      </c>
      <c r="K24" s="1">
        <f t="shared" si="5"/>
        <v>2.16</v>
      </c>
      <c r="L24" s="3">
        <f>+SUMIFS(CALCULATEUR!$S$12:$S$26,CALCULATEUR!$V$12:$V$26,C24)</f>
        <v>0</v>
      </c>
      <c r="M24" s="20">
        <f t="shared" si="6"/>
        <v>0</v>
      </c>
      <c r="N24" s="20">
        <f t="shared" si="7"/>
        <v>0</v>
      </c>
      <c r="O24" s="79">
        <f t="shared" si="8"/>
        <v>0</v>
      </c>
      <c r="P24" s="80">
        <f t="shared" si="9"/>
        <v>0</v>
      </c>
      <c r="Q24" s="21">
        <f t="shared" si="10"/>
        <v>0</v>
      </c>
      <c r="S24" s="1">
        <f t="shared" si="14"/>
        <v>0</v>
      </c>
      <c r="T24" s="3">
        <f t="shared" si="15"/>
        <v>0</v>
      </c>
    </row>
    <row r="25" spans="1:20">
      <c r="A25" s="8">
        <v>96</v>
      </c>
      <c r="B25" s="8">
        <v>115</v>
      </c>
      <c r="C25" s="9" t="str">
        <f t="shared" si="0"/>
        <v>Palette 96 x 115</v>
      </c>
      <c r="D25" s="10" t="str">
        <f t="shared" si="11"/>
        <v>C</v>
      </c>
      <c r="E25" s="10">
        <f t="shared" si="12"/>
        <v>1.1040000000000001</v>
      </c>
      <c r="F25" s="10">
        <f t="shared" si="13"/>
        <v>2</v>
      </c>
      <c r="G25" s="10">
        <f t="shared" si="1"/>
        <v>0</v>
      </c>
      <c r="H25" s="11">
        <f t="shared" si="2"/>
        <v>2.2080000000000002</v>
      </c>
      <c r="I25" s="10">
        <f t="shared" si="3"/>
        <v>2</v>
      </c>
      <c r="J25" s="3">
        <f t="shared" si="4"/>
        <v>0</v>
      </c>
      <c r="K25" s="1">
        <f t="shared" si="5"/>
        <v>2.2080000000000002</v>
      </c>
      <c r="L25" s="3">
        <f>+SUMIFS(CALCULATEUR!$S$12:$S$26,CALCULATEUR!$V$12:$V$26,C25)</f>
        <v>0</v>
      </c>
      <c r="M25" s="20">
        <f t="shared" si="6"/>
        <v>0</v>
      </c>
      <c r="N25" s="20">
        <f t="shared" si="7"/>
        <v>0</v>
      </c>
      <c r="O25" s="79">
        <f t="shared" si="8"/>
        <v>0</v>
      </c>
      <c r="P25" s="80">
        <f t="shared" si="9"/>
        <v>0</v>
      </c>
      <c r="Q25" s="21">
        <f t="shared" si="10"/>
        <v>0</v>
      </c>
      <c r="S25" s="1">
        <f t="shared" si="14"/>
        <v>0</v>
      </c>
      <c r="T25" s="3">
        <f t="shared" si="15"/>
        <v>0</v>
      </c>
    </row>
    <row r="26" spans="1:20">
      <c r="A26" s="13">
        <v>97</v>
      </c>
      <c r="B26" s="13">
        <v>111</v>
      </c>
      <c r="C26" s="9" t="str">
        <f t="shared" si="0"/>
        <v>Palette 97 x 111</v>
      </c>
      <c r="D26" s="10" t="str">
        <f t="shared" si="11"/>
        <v>C</v>
      </c>
      <c r="E26" s="10">
        <f t="shared" si="12"/>
        <v>1.0767</v>
      </c>
      <c r="F26" s="10">
        <f t="shared" si="13"/>
        <v>2</v>
      </c>
      <c r="G26" s="10">
        <f t="shared" si="1"/>
        <v>0</v>
      </c>
      <c r="H26" s="11">
        <f t="shared" si="2"/>
        <v>2.1534</v>
      </c>
      <c r="I26" s="10">
        <f t="shared" si="3"/>
        <v>2</v>
      </c>
      <c r="J26" s="3">
        <f t="shared" si="4"/>
        <v>0</v>
      </c>
      <c r="K26" s="1">
        <f t="shared" si="5"/>
        <v>2.1534</v>
      </c>
      <c r="L26" s="3">
        <f>+SUMIFS(CALCULATEUR!$S$12:$S$26,CALCULATEUR!$V$12:$V$26,C26)</f>
        <v>0</v>
      </c>
      <c r="M26" s="20">
        <f t="shared" si="6"/>
        <v>0</v>
      </c>
      <c r="N26" s="20">
        <f t="shared" si="7"/>
        <v>0</v>
      </c>
      <c r="O26" s="79">
        <f t="shared" si="8"/>
        <v>0</v>
      </c>
      <c r="P26" s="80">
        <f t="shared" si="9"/>
        <v>0</v>
      </c>
      <c r="Q26" s="21">
        <f t="shared" si="10"/>
        <v>0</v>
      </c>
      <c r="S26" s="1">
        <f t="shared" si="14"/>
        <v>0</v>
      </c>
      <c r="T26" s="3">
        <f t="shared" si="15"/>
        <v>0</v>
      </c>
    </row>
    <row r="27" spans="1:20">
      <c r="A27" s="8">
        <v>105</v>
      </c>
      <c r="B27" s="8">
        <v>105</v>
      </c>
      <c r="C27" s="9" t="str">
        <f t="shared" si="0"/>
        <v>Palette 105 x 105</v>
      </c>
      <c r="D27" s="10" t="str">
        <f t="shared" si="11"/>
        <v>B</v>
      </c>
      <c r="E27" s="10">
        <f t="shared" si="12"/>
        <v>1.1025</v>
      </c>
      <c r="F27" s="10">
        <f t="shared" si="13"/>
        <v>2</v>
      </c>
      <c r="G27" s="10">
        <f t="shared" si="1"/>
        <v>0</v>
      </c>
      <c r="H27" s="11">
        <f t="shared" si="2"/>
        <v>2.2050000000000001</v>
      </c>
      <c r="I27" s="10">
        <f t="shared" si="3"/>
        <v>2</v>
      </c>
      <c r="J27" s="3">
        <f t="shared" si="4"/>
        <v>0</v>
      </c>
      <c r="K27" s="1">
        <f t="shared" si="5"/>
        <v>2.2050000000000001</v>
      </c>
      <c r="L27" s="3">
        <f>+SUMIFS(CALCULATEUR!$S$12:$S$26,CALCULATEUR!$V$12:$V$26,C27)</f>
        <v>0</v>
      </c>
      <c r="M27" s="20">
        <f t="shared" si="6"/>
        <v>0</v>
      </c>
      <c r="N27" s="20">
        <f t="shared" si="7"/>
        <v>0</v>
      </c>
      <c r="O27" s="79">
        <f t="shared" si="8"/>
        <v>0</v>
      </c>
      <c r="P27" s="80">
        <f t="shared" si="9"/>
        <v>0</v>
      </c>
      <c r="Q27" s="21">
        <f t="shared" si="10"/>
        <v>0</v>
      </c>
      <c r="S27" s="1">
        <f t="shared" si="14"/>
        <v>0</v>
      </c>
      <c r="T27" s="3">
        <f t="shared" si="15"/>
        <v>0</v>
      </c>
    </row>
    <row r="28" spans="1:20">
      <c r="A28" s="8">
        <v>100</v>
      </c>
      <c r="B28" s="8">
        <v>110</v>
      </c>
      <c r="C28" s="9" t="str">
        <f t="shared" si="0"/>
        <v>Palette 100 x 110</v>
      </c>
      <c r="D28" s="10" t="str">
        <f t="shared" si="11"/>
        <v>B</v>
      </c>
      <c r="E28" s="10">
        <f t="shared" si="12"/>
        <v>1.1000000000000001</v>
      </c>
      <c r="F28" s="10">
        <f t="shared" si="13"/>
        <v>2</v>
      </c>
      <c r="G28" s="10">
        <f t="shared" si="1"/>
        <v>0</v>
      </c>
      <c r="H28" s="11">
        <f t="shared" si="2"/>
        <v>2.2000000000000002</v>
      </c>
      <c r="I28" s="10">
        <f t="shared" si="3"/>
        <v>2</v>
      </c>
      <c r="J28" s="3">
        <f t="shared" si="4"/>
        <v>0</v>
      </c>
      <c r="K28" s="1">
        <f t="shared" si="5"/>
        <v>2.2000000000000002</v>
      </c>
      <c r="L28" s="3">
        <f>+SUMIFS(CALCULATEUR!$S$12:$S$26,CALCULATEUR!$V$12:$V$26,C28)</f>
        <v>0</v>
      </c>
      <c r="M28" s="20">
        <f t="shared" si="6"/>
        <v>0</v>
      </c>
      <c r="N28" s="20">
        <f t="shared" si="7"/>
        <v>0</v>
      </c>
      <c r="O28" s="79">
        <f t="shared" si="8"/>
        <v>0</v>
      </c>
      <c r="P28" s="80">
        <f t="shared" si="9"/>
        <v>0</v>
      </c>
      <c r="Q28" s="21">
        <f t="shared" si="10"/>
        <v>0</v>
      </c>
      <c r="S28" s="1">
        <f t="shared" si="14"/>
        <v>0</v>
      </c>
      <c r="T28" s="3">
        <f t="shared" si="15"/>
        <v>0</v>
      </c>
    </row>
    <row r="29" spans="1:20">
      <c r="A29" s="8">
        <v>110</v>
      </c>
      <c r="B29" s="8">
        <v>110</v>
      </c>
      <c r="C29" s="9" t="str">
        <f t="shared" si="0"/>
        <v>Palette 110 x 110</v>
      </c>
      <c r="D29" s="10" t="str">
        <f t="shared" si="11"/>
        <v>B</v>
      </c>
      <c r="E29" s="10">
        <f t="shared" si="12"/>
        <v>1.21</v>
      </c>
      <c r="F29" s="10">
        <f t="shared" si="13"/>
        <v>2</v>
      </c>
      <c r="G29" s="10">
        <f t="shared" si="1"/>
        <v>0</v>
      </c>
      <c r="H29" s="11">
        <f t="shared" si="2"/>
        <v>2.42</v>
      </c>
      <c r="I29" s="10">
        <f t="shared" si="3"/>
        <v>2</v>
      </c>
      <c r="J29" s="3">
        <f t="shared" si="4"/>
        <v>0</v>
      </c>
      <c r="K29" s="1">
        <f t="shared" si="5"/>
        <v>2.42</v>
      </c>
      <c r="L29" s="3">
        <f>+SUMIFS(CALCULATEUR!$S$12:$S$26,CALCULATEUR!$V$12:$V$26,C29)</f>
        <v>0</v>
      </c>
      <c r="M29" s="20">
        <f t="shared" si="6"/>
        <v>0</v>
      </c>
      <c r="N29" s="20">
        <f t="shared" si="7"/>
        <v>0</v>
      </c>
      <c r="O29" s="79">
        <f t="shared" si="8"/>
        <v>0</v>
      </c>
      <c r="P29" s="80">
        <f t="shared" si="9"/>
        <v>0</v>
      </c>
      <c r="Q29" s="21">
        <f t="shared" si="10"/>
        <v>0</v>
      </c>
      <c r="S29" s="1">
        <f t="shared" si="14"/>
        <v>0</v>
      </c>
      <c r="T29" s="3">
        <f t="shared" si="15"/>
        <v>0</v>
      </c>
    </row>
    <row r="30" spans="1:20">
      <c r="A30" s="13">
        <v>110</v>
      </c>
      <c r="B30" s="13">
        <v>111</v>
      </c>
      <c r="C30" s="9" t="str">
        <f t="shared" si="0"/>
        <v>Palette 110 x 111</v>
      </c>
      <c r="D30" s="10" t="str">
        <f t="shared" si="11"/>
        <v>B</v>
      </c>
      <c r="E30" s="10">
        <f t="shared" si="12"/>
        <v>1.2210000000000001</v>
      </c>
      <c r="F30" s="10">
        <f t="shared" si="13"/>
        <v>2</v>
      </c>
      <c r="G30" s="10">
        <f t="shared" si="1"/>
        <v>0</v>
      </c>
      <c r="H30" s="11">
        <f t="shared" si="2"/>
        <v>2.4420000000000002</v>
      </c>
      <c r="I30" s="10">
        <f t="shared" si="3"/>
        <v>2</v>
      </c>
      <c r="J30" s="3">
        <f t="shared" si="4"/>
        <v>0</v>
      </c>
      <c r="K30" s="1">
        <f t="shared" si="5"/>
        <v>2.4420000000000002</v>
      </c>
      <c r="L30" s="3">
        <f>+SUMIFS(CALCULATEUR!$S$12:$S$26,CALCULATEUR!$V$12:$V$26,C30)</f>
        <v>0</v>
      </c>
      <c r="M30" s="20">
        <f t="shared" si="6"/>
        <v>0</v>
      </c>
      <c r="N30" s="20">
        <f t="shared" si="7"/>
        <v>0</v>
      </c>
      <c r="O30" s="79">
        <f t="shared" si="8"/>
        <v>0</v>
      </c>
      <c r="P30" s="80">
        <f t="shared" si="9"/>
        <v>0</v>
      </c>
      <c r="Q30" s="21">
        <f t="shared" si="10"/>
        <v>0</v>
      </c>
      <c r="S30" s="1">
        <f t="shared" si="14"/>
        <v>0</v>
      </c>
      <c r="T30" s="3">
        <f t="shared" si="15"/>
        <v>0</v>
      </c>
    </row>
    <row r="31" spans="1:20">
      <c r="A31" s="8">
        <v>112</v>
      </c>
      <c r="B31" s="8">
        <v>113</v>
      </c>
      <c r="C31" s="9" t="str">
        <f t="shared" si="0"/>
        <v>Palette 112 x 113</v>
      </c>
      <c r="D31" s="10" t="str">
        <f t="shared" si="11"/>
        <v>B</v>
      </c>
      <c r="E31" s="10">
        <f t="shared" si="12"/>
        <v>1.2656000000000001</v>
      </c>
      <c r="F31" s="10">
        <f t="shared" si="13"/>
        <v>2</v>
      </c>
      <c r="G31" s="10">
        <f t="shared" si="1"/>
        <v>0</v>
      </c>
      <c r="H31" s="11">
        <f t="shared" si="2"/>
        <v>2.5312000000000001</v>
      </c>
      <c r="I31" s="10">
        <f t="shared" si="3"/>
        <v>2</v>
      </c>
      <c r="J31" s="3">
        <f t="shared" si="4"/>
        <v>0</v>
      </c>
      <c r="K31" s="1">
        <f t="shared" si="5"/>
        <v>2.5312000000000001</v>
      </c>
      <c r="L31" s="3">
        <f>+SUMIFS(CALCULATEUR!$S$12:$S$26,CALCULATEUR!$V$12:$V$26,C31)</f>
        <v>0</v>
      </c>
      <c r="M31" s="20">
        <f t="shared" si="6"/>
        <v>0</v>
      </c>
      <c r="N31" s="20">
        <f t="shared" si="7"/>
        <v>0</v>
      </c>
      <c r="O31" s="79">
        <f t="shared" si="8"/>
        <v>0</v>
      </c>
      <c r="P31" s="80">
        <f t="shared" si="9"/>
        <v>0</v>
      </c>
      <c r="Q31" s="21">
        <f t="shared" si="10"/>
        <v>0</v>
      </c>
      <c r="S31" s="1">
        <f t="shared" si="14"/>
        <v>0</v>
      </c>
      <c r="T31" s="3">
        <f t="shared" si="15"/>
        <v>0</v>
      </c>
    </row>
    <row r="32" spans="1:20">
      <c r="A32" s="13">
        <v>100</v>
      </c>
      <c r="B32" s="13">
        <v>115</v>
      </c>
      <c r="C32" s="9" t="str">
        <f t="shared" si="0"/>
        <v>Palette 100 x 115</v>
      </c>
      <c r="D32" s="10" t="str">
        <f t="shared" si="11"/>
        <v>B</v>
      </c>
      <c r="E32" s="10">
        <f t="shared" si="12"/>
        <v>1.1499999999999999</v>
      </c>
      <c r="F32" s="10">
        <f t="shared" si="13"/>
        <v>2</v>
      </c>
      <c r="G32" s="10">
        <f t="shared" si="1"/>
        <v>0</v>
      </c>
      <c r="H32" s="11">
        <f t="shared" si="2"/>
        <v>2.2999999999999998</v>
      </c>
      <c r="I32" s="10">
        <f t="shared" si="3"/>
        <v>2</v>
      </c>
      <c r="J32" s="3">
        <f t="shared" si="4"/>
        <v>0</v>
      </c>
      <c r="K32" s="1">
        <f t="shared" si="5"/>
        <v>2.2999999999999998</v>
      </c>
      <c r="L32" s="3">
        <f>+SUMIFS(CALCULATEUR!$S$12:$S$26,CALCULATEUR!$V$12:$V$26,C32)</f>
        <v>0</v>
      </c>
      <c r="M32" s="20">
        <f t="shared" si="6"/>
        <v>0</v>
      </c>
      <c r="N32" s="20">
        <f t="shared" si="7"/>
        <v>0</v>
      </c>
      <c r="O32" s="79">
        <f t="shared" si="8"/>
        <v>0</v>
      </c>
      <c r="P32" s="80">
        <f t="shared" si="9"/>
        <v>0</v>
      </c>
      <c r="Q32" s="21">
        <f t="shared" si="10"/>
        <v>0</v>
      </c>
      <c r="S32" s="1">
        <f t="shared" si="14"/>
        <v>0</v>
      </c>
      <c r="T32" s="3">
        <f t="shared" si="15"/>
        <v>0</v>
      </c>
    </row>
    <row r="33" spans="1:20">
      <c r="A33" s="8">
        <v>106</v>
      </c>
      <c r="B33" s="8">
        <v>118</v>
      </c>
      <c r="C33" s="9" t="str">
        <f t="shared" si="0"/>
        <v>Palette 106 x 118</v>
      </c>
      <c r="D33" s="10" t="str">
        <f t="shared" si="11"/>
        <v>B</v>
      </c>
      <c r="E33" s="10">
        <f t="shared" si="12"/>
        <v>1.2507999999999999</v>
      </c>
      <c r="F33" s="10">
        <f t="shared" si="13"/>
        <v>2</v>
      </c>
      <c r="G33" s="10">
        <f t="shared" si="1"/>
        <v>0</v>
      </c>
      <c r="H33" s="11">
        <f t="shared" si="2"/>
        <v>2.5015999999999998</v>
      </c>
      <c r="I33" s="10">
        <f t="shared" si="3"/>
        <v>2</v>
      </c>
      <c r="J33" s="3">
        <f t="shared" si="4"/>
        <v>0</v>
      </c>
      <c r="K33" s="1">
        <f t="shared" si="5"/>
        <v>2.5015999999999998</v>
      </c>
      <c r="L33" s="3">
        <f>+SUMIFS(CALCULATEUR!$S$12:$S$26,CALCULATEUR!$V$12:$V$26,C33)</f>
        <v>0</v>
      </c>
      <c r="M33" s="20">
        <f t="shared" si="6"/>
        <v>0</v>
      </c>
      <c r="N33" s="20">
        <f t="shared" si="7"/>
        <v>0</v>
      </c>
      <c r="O33" s="79">
        <f t="shared" si="8"/>
        <v>0</v>
      </c>
      <c r="P33" s="80">
        <f t="shared" si="9"/>
        <v>0</v>
      </c>
      <c r="Q33" s="21">
        <f t="shared" si="10"/>
        <v>0</v>
      </c>
      <c r="S33" s="1">
        <f t="shared" si="14"/>
        <v>0</v>
      </c>
      <c r="T33" s="3">
        <f t="shared" si="15"/>
        <v>0</v>
      </c>
    </row>
    <row r="34" spans="1:20">
      <c r="A34" s="13">
        <v>107</v>
      </c>
      <c r="B34" s="13">
        <v>118</v>
      </c>
      <c r="C34" s="9" t="str">
        <f t="shared" si="0"/>
        <v>Palette 107 x 118</v>
      </c>
      <c r="D34" s="10" t="str">
        <f t="shared" si="11"/>
        <v>B</v>
      </c>
      <c r="E34" s="10">
        <f t="shared" si="12"/>
        <v>1.2625999999999999</v>
      </c>
      <c r="F34" s="10">
        <f t="shared" si="13"/>
        <v>2</v>
      </c>
      <c r="G34" s="10">
        <f t="shared" si="1"/>
        <v>0</v>
      </c>
      <c r="H34" s="11">
        <f t="shared" si="2"/>
        <v>2.5251999999999999</v>
      </c>
      <c r="I34" s="10">
        <f t="shared" si="3"/>
        <v>2</v>
      </c>
      <c r="J34" s="3">
        <f t="shared" si="4"/>
        <v>0</v>
      </c>
      <c r="K34" s="1">
        <f t="shared" si="5"/>
        <v>2.5251999999999999</v>
      </c>
      <c r="L34" s="3">
        <f>+SUMIFS(CALCULATEUR!$S$12:$S$26,CALCULATEUR!$V$12:$V$26,C34)</f>
        <v>0</v>
      </c>
      <c r="M34" s="20">
        <f t="shared" si="6"/>
        <v>0</v>
      </c>
      <c r="N34" s="20">
        <f t="shared" si="7"/>
        <v>0</v>
      </c>
      <c r="O34" s="79">
        <f t="shared" si="8"/>
        <v>0</v>
      </c>
      <c r="P34" s="80">
        <f t="shared" si="9"/>
        <v>0</v>
      </c>
      <c r="Q34" s="21">
        <f t="shared" si="10"/>
        <v>0</v>
      </c>
      <c r="S34" s="1">
        <f t="shared" si="14"/>
        <v>0</v>
      </c>
      <c r="T34" s="3">
        <f t="shared" si="15"/>
        <v>0</v>
      </c>
    </row>
    <row r="35" spans="1:20">
      <c r="A35" s="13">
        <v>100</v>
      </c>
      <c r="B35" s="13">
        <v>180</v>
      </c>
      <c r="C35" s="9" t="str">
        <f t="shared" ref="C35:C66" si="16">CONCATENATE("Palette"&amp;" "&amp;A35&amp;" x "&amp;B35)</f>
        <v>Palette 100 x 180</v>
      </c>
      <c r="D35" s="10" t="str">
        <f t="shared" si="11"/>
        <v>E</v>
      </c>
      <c r="E35" s="10">
        <f t="shared" si="12"/>
        <v>1.8</v>
      </c>
      <c r="F35" s="10">
        <f t="shared" si="13"/>
        <v>0</v>
      </c>
      <c r="G35" s="10">
        <f t="shared" ref="G35:G66" si="17">IF(240-F35*A35&lt;55,0,240-F35*A35)</f>
        <v>240</v>
      </c>
      <c r="H35" s="11">
        <f t="shared" ref="H35:H66" si="18">(A35*B35*F35)/10000</f>
        <v>0</v>
      </c>
      <c r="I35" s="10">
        <f t="shared" ref="I35:I66" si="19">ROUNDDOWN(240/B35,0)</f>
        <v>1</v>
      </c>
      <c r="J35" s="3">
        <f t="shared" ref="J35:J66" si="20">IF(240-I35*B35&lt;55,0,240-I35*B35)</f>
        <v>60</v>
      </c>
      <c r="K35" s="1">
        <f t="shared" ref="K35:K66" si="21">(A35*B35*I35)/10000</f>
        <v>1.8</v>
      </c>
      <c r="L35" s="3">
        <f>+SUMIFS(CALCULATEUR!$S$12:$S$26,CALCULATEUR!$V$12:$V$26,C35)</f>
        <v>0</v>
      </c>
      <c r="M35" s="20">
        <f t="shared" ref="M35:M66" si="22">IFERROR(INT(L35/F35),0)</f>
        <v>0</v>
      </c>
      <c r="N35" s="20">
        <f t="shared" ref="N35:N66" si="23">IFERROR(IF(L35&lt;F35,ROUNDUP(F35/L35,0),ROUNDUP((L35-(M35*F35))/I35,0)),0)</f>
        <v>0</v>
      </c>
      <c r="O35" s="79">
        <f t="shared" ref="O35:O66" si="24">IF(L35=0,0,IF(L35&lt;=I35,A35/100,((M35*B35)+(N35*A35))/100))</f>
        <v>0</v>
      </c>
      <c r="P35" s="80" t="str">
        <f t="shared" ref="P35:P66" si="25">IF(F35=0,"",ROUNDUP(L35/I35,0)*A35/100)</f>
        <v/>
      </c>
      <c r="Q35" s="21">
        <f t="shared" ref="Q35:Q66" si="26">IF(OR(P35="",P35=0,O35="",O35=0),MAX(P35,O35),MIN(P35,O35))</f>
        <v>0</v>
      </c>
      <c r="S35" s="1">
        <f t="shared" si="14"/>
        <v>0</v>
      </c>
      <c r="T35" s="3">
        <f t="shared" si="15"/>
        <v>0</v>
      </c>
    </row>
    <row r="36" spans="1:20">
      <c r="A36" s="8">
        <v>100</v>
      </c>
      <c r="B36" s="8">
        <v>200</v>
      </c>
      <c r="C36" s="9" t="str">
        <f t="shared" si="16"/>
        <v>Palette 100 x 200</v>
      </c>
      <c r="D36" s="10" t="str">
        <f t="shared" si="11"/>
        <v>E</v>
      </c>
      <c r="E36" s="10">
        <f t="shared" si="12"/>
        <v>2</v>
      </c>
      <c r="F36" s="10">
        <f t="shared" si="13"/>
        <v>0</v>
      </c>
      <c r="G36" s="10">
        <f t="shared" si="17"/>
        <v>240</v>
      </c>
      <c r="H36" s="11">
        <f t="shared" si="18"/>
        <v>0</v>
      </c>
      <c r="I36" s="10">
        <f t="shared" si="19"/>
        <v>1</v>
      </c>
      <c r="J36" s="3">
        <f t="shared" si="20"/>
        <v>0</v>
      </c>
      <c r="K36" s="1">
        <f t="shared" si="21"/>
        <v>2</v>
      </c>
      <c r="L36" s="3">
        <f>+SUMIFS(CALCULATEUR!$S$12:$S$26,CALCULATEUR!$V$12:$V$26,C36)</f>
        <v>0</v>
      </c>
      <c r="M36" s="20">
        <f t="shared" si="22"/>
        <v>0</v>
      </c>
      <c r="N36" s="20">
        <f t="shared" si="23"/>
        <v>0</v>
      </c>
      <c r="O36" s="79">
        <f t="shared" si="24"/>
        <v>0</v>
      </c>
      <c r="P36" s="80" t="str">
        <f t="shared" si="25"/>
        <v/>
      </c>
      <c r="Q36" s="21">
        <f t="shared" si="26"/>
        <v>0</v>
      </c>
      <c r="S36" s="1">
        <f t="shared" si="14"/>
        <v>0</v>
      </c>
      <c r="T36" s="3">
        <f t="shared" si="15"/>
        <v>0</v>
      </c>
    </row>
    <row r="37" spans="1:20">
      <c r="A37" s="8">
        <v>114</v>
      </c>
      <c r="B37" s="8">
        <v>118</v>
      </c>
      <c r="C37" s="9" t="str">
        <f t="shared" si="16"/>
        <v>Palette 114 x 118</v>
      </c>
      <c r="D37" s="10" t="str">
        <f t="shared" si="11"/>
        <v>B</v>
      </c>
      <c r="E37" s="10">
        <f t="shared" si="12"/>
        <v>1.3452</v>
      </c>
      <c r="F37" s="10">
        <f t="shared" si="13"/>
        <v>2</v>
      </c>
      <c r="G37" s="10">
        <f t="shared" si="17"/>
        <v>0</v>
      </c>
      <c r="H37" s="11">
        <f t="shared" si="18"/>
        <v>2.6903999999999999</v>
      </c>
      <c r="I37" s="10">
        <f t="shared" si="19"/>
        <v>2</v>
      </c>
      <c r="J37" s="3">
        <f t="shared" si="20"/>
        <v>0</v>
      </c>
      <c r="K37" s="1">
        <f t="shared" si="21"/>
        <v>2.6903999999999999</v>
      </c>
      <c r="L37" s="3">
        <f>+SUMIFS(CALCULATEUR!$S$12:$S$26,CALCULATEUR!$V$12:$V$26,C37)</f>
        <v>0</v>
      </c>
      <c r="M37" s="20">
        <f t="shared" si="22"/>
        <v>0</v>
      </c>
      <c r="N37" s="20">
        <f t="shared" si="23"/>
        <v>0</v>
      </c>
      <c r="O37" s="79">
        <f t="shared" si="24"/>
        <v>0</v>
      </c>
      <c r="P37" s="80">
        <f t="shared" si="25"/>
        <v>0</v>
      </c>
      <c r="Q37" s="21">
        <f t="shared" si="26"/>
        <v>0</v>
      </c>
      <c r="S37" s="1">
        <f t="shared" si="14"/>
        <v>0</v>
      </c>
      <c r="T37" s="3">
        <f t="shared" si="15"/>
        <v>0</v>
      </c>
    </row>
    <row r="38" spans="1:20">
      <c r="A38" s="8">
        <v>100</v>
      </c>
      <c r="B38" s="8">
        <v>120</v>
      </c>
      <c r="C38" s="9" t="str">
        <f t="shared" si="16"/>
        <v>Palette 100 x 120</v>
      </c>
      <c r="D38" s="10" t="str">
        <f t="shared" si="11"/>
        <v>B</v>
      </c>
      <c r="E38" s="10">
        <f t="shared" si="12"/>
        <v>1.2</v>
      </c>
      <c r="F38" s="10">
        <f t="shared" si="13"/>
        <v>2</v>
      </c>
      <c r="G38" s="10">
        <f t="shared" si="17"/>
        <v>0</v>
      </c>
      <c r="H38" s="11">
        <f t="shared" si="18"/>
        <v>2.4</v>
      </c>
      <c r="I38" s="10">
        <f t="shared" si="19"/>
        <v>2</v>
      </c>
      <c r="J38" s="3">
        <f t="shared" si="20"/>
        <v>0</v>
      </c>
      <c r="K38" s="1">
        <f t="shared" si="21"/>
        <v>2.4</v>
      </c>
      <c r="L38" s="3">
        <f>+SUMIFS(CALCULATEUR!$S$12:$S$26,CALCULATEUR!$V$12:$V$26,C38)</f>
        <v>0</v>
      </c>
      <c r="M38" s="20">
        <f t="shared" si="22"/>
        <v>0</v>
      </c>
      <c r="N38" s="20">
        <f t="shared" si="23"/>
        <v>0</v>
      </c>
      <c r="O38" s="79">
        <f t="shared" si="24"/>
        <v>0</v>
      </c>
      <c r="P38" s="80">
        <f t="shared" si="25"/>
        <v>0</v>
      </c>
      <c r="Q38" s="21">
        <f t="shared" si="26"/>
        <v>0</v>
      </c>
      <c r="S38" s="1">
        <f t="shared" si="14"/>
        <v>0</v>
      </c>
      <c r="T38" s="3">
        <f t="shared" si="15"/>
        <v>0</v>
      </c>
    </row>
    <row r="39" spans="1:20">
      <c r="A39" s="8">
        <v>101</v>
      </c>
      <c r="B39" s="8">
        <v>120</v>
      </c>
      <c r="C39" s="9" t="str">
        <f t="shared" si="16"/>
        <v>Palette 101 x 120</v>
      </c>
      <c r="D39" s="10" t="str">
        <f t="shared" si="11"/>
        <v>B</v>
      </c>
      <c r="E39" s="10">
        <f t="shared" si="12"/>
        <v>1.212</v>
      </c>
      <c r="F39" s="10">
        <f t="shared" si="13"/>
        <v>2</v>
      </c>
      <c r="G39" s="10">
        <f t="shared" si="17"/>
        <v>0</v>
      </c>
      <c r="H39" s="11">
        <f t="shared" si="18"/>
        <v>2.4239999999999999</v>
      </c>
      <c r="I39" s="10">
        <f t="shared" si="19"/>
        <v>2</v>
      </c>
      <c r="J39" s="3">
        <f t="shared" si="20"/>
        <v>0</v>
      </c>
      <c r="K39" s="1">
        <f t="shared" si="21"/>
        <v>2.4239999999999999</v>
      </c>
      <c r="L39" s="3">
        <f>+SUMIFS(CALCULATEUR!$S$12:$S$26,CALCULATEUR!$V$12:$V$26,C39)</f>
        <v>0</v>
      </c>
      <c r="M39" s="20">
        <f t="shared" si="22"/>
        <v>0</v>
      </c>
      <c r="N39" s="20">
        <f t="shared" si="23"/>
        <v>0</v>
      </c>
      <c r="O39" s="79">
        <f t="shared" si="24"/>
        <v>0</v>
      </c>
      <c r="P39" s="80">
        <f t="shared" si="25"/>
        <v>0</v>
      </c>
      <c r="Q39" s="21">
        <f t="shared" si="26"/>
        <v>0</v>
      </c>
      <c r="S39" s="1">
        <f t="shared" si="14"/>
        <v>0</v>
      </c>
      <c r="T39" s="3">
        <f t="shared" si="15"/>
        <v>0</v>
      </c>
    </row>
    <row r="40" spans="1:20">
      <c r="A40" s="13">
        <v>102</v>
      </c>
      <c r="B40" s="13">
        <v>120</v>
      </c>
      <c r="C40" s="9" t="str">
        <f t="shared" si="16"/>
        <v>Palette 102 x 120</v>
      </c>
      <c r="D40" s="10" t="str">
        <f t="shared" si="11"/>
        <v>B</v>
      </c>
      <c r="E40" s="10">
        <f t="shared" si="12"/>
        <v>1.224</v>
      </c>
      <c r="F40" s="10">
        <f t="shared" si="13"/>
        <v>2</v>
      </c>
      <c r="G40" s="10">
        <f t="shared" si="17"/>
        <v>0</v>
      </c>
      <c r="H40" s="11">
        <f t="shared" si="18"/>
        <v>2.448</v>
      </c>
      <c r="I40" s="10">
        <f t="shared" si="19"/>
        <v>2</v>
      </c>
      <c r="J40" s="3">
        <f t="shared" si="20"/>
        <v>0</v>
      </c>
      <c r="K40" s="1">
        <f t="shared" si="21"/>
        <v>2.448</v>
      </c>
      <c r="L40" s="3">
        <f>+SUMIFS(CALCULATEUR!$S$12:$S$26,CALCULATEUR!$V$12:$V$26,C40)</f>
        <v>0</v>
      </c>
      <c r="M40" s="20">
        <f t="shared" si="22"/>
        <v>0</v>
      </c>
      <c r="N40" s="20">
        <f t="shared" si="23"/>
        <v>0</v>
      </c>
      <c r="O40" s="79">
        <f t="shared" si="24"/>
        <v>0</v>
      </c>
      <c r="P40" s="80">
        <f t="shared" si="25"/>
        <v>0</v>
      </c>
      <c r="Q40" s="21">
        <f t="shared" si="26"/>
        <v>0</v>
      </c>
      <c r="S40" s="1">
        <f t="shared" si="14"/>
        <v>0</v>
      </c>
      <c r="T40" s="3">
        <f t="shared" si="15"/>
        <v>0</v>
      </c>
    </row>
    <row r="41" spans="1:20">
      <c r="A41" s="13">
        <v>105</v>
      </c>
      <c r="B41" s="13">
        <v>120</v>
      </c>
      <c r="C41" s="9" t="str">
        <f t="shared" si="16"/>
        <v>Palette 105 x 120</v>
      </c>
      <c r="D41" s="10" t="str">
        <f t="shared" si="11"/>
        <v>B</v>
      </c>
      <c r="E41" s="10">
        <f t="shared" si="12"/>
        <v>1.26</v>
      </c>
      <c r="F41" s="10">
        <f t="shared" si="13"/>
        <v>2</v>
      </c>
      <c r="G41" s="10">
        <f t="shared" si="17"/>
        <v>0</v>
      </c>
      <c r="H41" s="11">
        <f t="shared" si="18"/>
        <v>2.52</v>
      </c>
      <c r="I41" s="10">
        <f t="shared" si="19"/>
        <v>2</v>
      </c>
      <c r="J41" s="3">
        <f t="shared" si="20"/>
        <v>0</v>
      </c>
      <c r="K41" s="1">
        <f t="shared" si="21"/>
        <v>2.52</v>
      </c>
      <c r="L41" s="3">
        <f>+SUMIFS(CALCULATEUR!$S$12:$S$26,CALCULATEUR!$V$12:$V$26,C41)</f>
        <v>0</v>
      </c>
      <c r="M41" s="20">
        <f t="shared" si="22"/>
        <v>0</v>
      </c>
      <c r="N41" s="20">
        <f t="shared" si="23"/>
        <v>0</v>
      </c>
      <c r="O41" s="79">
        <f t="shared" si="24"/>
        <v>0</v>
      </c>
      <c r="P41" s="80">
        <f t="shared" si="25"/>
        <v>0</v>
      </c>
      <c r="Q41" s="21">
        <f t="shared" si="26"/>
        <v>0</v>
      </c>
      <c r="S41" s="1">
        <f t="shared" si="14"/>
        <v>0</v>
      </c>
      <c r="T41" s="3">
        <f t="shared" si="15"/>
        <v>0</v>
      </c>
    </row>
    <row r="42" spans="1:20">
      <c r="A42" s="13">
        <v>107</v>
      </c>
      <c r="B42" s="13">
        <v>120</v>
      </c>
      <c r="C42" s="9" t="str">
        <f t="shared" si="16"/>
        <v>Palette 107 x 120</v>
      </c>
      <c r="D42" s="10" t="str">
        <f t="shared" si="11"/>
        <v>B</v>
      </c>
      <c r="E42" s="10">
        <f t="shared" si="12"/>
        <v>1.284</v>
      </c>
      <c r="F42" s="10">
        <f t="shared" si="13"/>
        <v>2</v>
      </c>
      <c r="G42" s="10">
        <f t="shared" si="17"/>
        <v>0</v>
      </c>
      <c r="H42" s="11">
        <f t="shared" si="18"/>
        <v>2.5680000000000001</v>
      </c>
      <c r="I42" s="10">
        <f t="shared" si="19"/>
        <v>2</v>
      </c>
      <c r="J42" s="3">
        <f t="shared" si="20"/>
        <v>0</v>
      </c>
      <c r="K42" s="1">
        <f t="shared" si="21"/>
        <v>2.5680000000000001</v>
      </c>
      <c r="L42" s="3">
        <f>+SUMIFS(CALCULATEUR!$S$12:$S$26,CALCULATEUR!$V$12:$V$26,C42)</f>
        <v>0</v>
      </c>
      <c r="M42" s="20">
        <f t="shared" si="22"/>
        <v>0</v>
      </c>
      <c r="N42" s="20">
        <f t="shared" si="23"/>
        <v>0</v>
      </c>
      <c r="O42" s="79">
        <f t="shared" si="24"/>
        <v>0</v>
      </c>
      <c r="P42" s="80">
        <f t="shared" si="25"/>
        <v>0</v>
      </c>
      <c r="Q42" s="21">
        <f t="shared" si="26"/>
        <v>0</v>
      </c>
      <c r="S42" s="1">
        <f t="shared" si="14"/>
        <v>0</v>
      </c>
      <c r="T42" s="3">
        <f t="shared" si="15"/>
        <v>0</v>
      </c>
    </row>
    <row r="43" spans="1:20">
      <c r="A43" s="13">
        <v>108</v>
      </c>
      <c r="B43" s="13">
        <v>120</v>
      </c>
      <c r="C43" s="9" t="str">
        <f t="shared" si="16"/>
        <v>Palette 108 x 120</v>
      </c>
      <c r="D43" s="10" t="str">
        <f t="shared" si="11"/>
        <v>B</v>
      </c>
      <c r="E43" s="10">
        <f t="shared" si="12"/>
        <v>1.296</v>
      </c>
      <c r="F43" s="10">
        <f t="shared" si="13"/>
        <v>2</v>
      </c>
      <c r="G43" s="10">
        <f t="shared" si="17"/>
        <v>0</v>
      </c>
      <c r="H43" s="11">
        <f t="shared" si="18"/>
        <v>2.5920000000000001</v>
      </c>
      <c r="I43" s="10">
        <f t="shared" si="19"/>
        <v>2</v>
      </c>
      <c r="J43" s="3">
        <f t="shared" si="20"/>
        <v>0</v>
      </c>
      <c r="K43" s="1">
        <f t="shared" si="21"/>
        <v>2.5920000000000001</v>
      </c>
      <c r="L43" s="3">
        <f>+SUMIFS(CALCULATEUR!$S$12:$S$26,CALCULATEUR!$V$12:$V$26,C43)</f>
        <v>0</v>
      </c>
      <c r="M43" s="20">
        <f t="shared" si="22"/>
        <v>0</v>
      </c>
      <c r="N43" s="20">
        <f t="shared" si="23"/>
        <v>0</v>
      </c>
      <c r="O43" s="79">
        <f t="shared" si="24"/>
        <v>0</v>
      </c>
      <c r="P43" s="80">
        <f t="shared" si="25"/>
        <v>0</v>
      </c>
      <c r="Q43" s="21">
        <f t="shared" si="26"/>
        <v>0</v>
      </c>
      <c r="S43" s="1">
        <f t="shared" si="14"/>
        <v>0</v>
      </c>
      <c r="T43" s="3">
        <f t="shared" si="15"/>
        <v>0</v>
      </c>
    </row>
    <row r="44" spans="1:20">
      <c r="A44" s="8">
        <v>110</v>
      </c>
      <c r="B44" s="8">
        <v>120</v>
      </c>
      <c r="C44" s="9" t="str">
        <f t="shared" si="16"/>
        <v>Palette 110 x 120</v>
      </c>
      <c r="D44" s="10" t="str">
        <f t="shared" si="11"/>
        <v>B</v>
      </c>
      <c r="E44" s="10">
        <f t="shared" si="12"/>
        <v>1.32</v>
      </c>
      <c r="F44" s="10">
        <f t="shared" si="13"/>
        <v>2</v>
      </c>
      <c r="G44" s="10">
        <f t="shared" si="17"/>
        <v>0</v>
      </c>
      <c r="H44" s="11">
        <f t="shared" si="18"/>
        <v>2.64</v>
      </c>
      <c r="I44" s="10">
        <f t="shared" si="19"/>
        <v>2</v>
      </c>
      <c r="J44" s="3">
        <f t="shared" si="20"/>
        <v>0</v>
      </c>
      <c r="K44" s="1">
        <f t="shared" si="21"/>
        <v>2.64</v>
      </c>
      <c r="L44" s="3">
        <f>+SUMIFS(CALCULATEUR!$S$12:$S$26,CALCULATEUR!$V$12:$V$26,C44)</f>
        <v>0</v>
      </c>
      <c r="M44" s="20">
        <f t="shared" si="22"/>
        <v>0</v>
      </c>
      <c r="N44" s="20">
        <f t="shared" si="23"/>
        <v>0</v>
      </c>
      <c r="O44" s="79">
        <f t="shared" si="24"/>
        <v>0</v>
      </c>
      <c r="P44" s="80">
        <f t="shared" si="25"/>
        <v>0</v>
      </c>
      <c r="Q44" s="21">
        <f t="shared" si="26"/>
        <v>0</v>
      </c>
      <c r="S44" s="1">
        <f t="shared" si="14"/>
        <v>0</v>
      </c>
      <c r="T44" s="3">
        <f t="shared" si="15"/>
        <v>0</v>
      </c>
    </row>
    <row r="45" spans="1:20">
      <c r="A45" s="8">
        <v>114</v>
      </c>
      <c r="B45" s="8">
        <v>120</v>
      </c>
      <c r="C45" s="9" t="str">
        <f t="shared" si="16"/>
        <v>Palette 114 x 120</v>
      </c>
      <c r="D45" s="10" t="str">
        <f t="shared" si="11"/>
        <v>B</v>
      </c>
      <c r="E45" s="10">
        <f t="shared" si="12"/>
        <v>1.3680000000000001</v>
      </c>
      <c r="F45" s="10">
        <f t="shared" si="13"/>
        <v>2</v>
      </c>
      <c r="G45" s="10">
        <f t="shared" si="17"/>
        <v>0</v>
      </c>
      <c r="H45" s="11">
        <f t="shared" si="18"/>
        <v>2.7360000000000002</v>
      </c>
      <c r="I45" s="10">
        <f t="shared" si="19"/>
        <v>2</v>
      </c>
      <c r="J45" s="3">
        <f t="shared" si="20"/>
        <v>0</v>
      </c>
      <c r="K45" s="1">
        <f t="shared" si="21"/>
        <v>2.7360000000000002</v>
      </c>
      <c r="L45" s="3">
        <f>+SUMIFS(CALCULATEUR!$S$12:$S$26,CALCULATEUR!$V$12:$V$26,C45)</f>
        <v>0</v>
      </c>
      <c r="M45" s="20">
        <f t="shared" si="22"/>
        <v>0</v>
      </c>
      <c r="N45" s="20">
        <f t="shared" si="23"/>
        <v>0</v>
      </c>
      <c r="O45" s="79">
        <f t="shared" si="24"/>
        <v>0</v>
      </c>
      <c r="P45" s="80">
        <f t="shared" si="25"/>
        <v>0</v>
      </c>
      <c r="Q45" s="21">
        <f t="shared" si="26"/>
        <v>0</v>
      </c>
      <c r="S45" s="1">
        <f t="shared" si="14"/>
        <v>0</v>
      </c>
      <c r="T45" s="3">
        <f t="shared" si="15"/>
        <v>0</v>
      </c>
    </row>
    <row r="46" spans="1:20">
      <c r="A46" s="8">
        <v>115</v>
      </c>
      <c r="B46" s="8">
        <v>120</v>
      </c>
      <c r="C46" s="9" t="str">
        <f t="shared" si="16"/>
        <v>Palette 115 x 120</v>
      </c>
      <c r="D46" s="10" t="str">
        <f t="shared" si="11"/>
        <v>B</v>
      </c>
      <c r="E46" s="10">
        <f t="shared" si="12"/>
        <v>1.38</v>
      </c>
      <c r="F46" s="10">
        <f t="shared" si="13"/>
        <v>2</v>
      </c>
      <c r="G46" s="10">
        <f t="shared" si="17"/>
        <v>0</v>
      </c>
      <c r="H46" s="11">
        <f t="shared" si="18"/>
        <v>2.76</v>
      </c>
      <c r="I46" s="10">
        <f t="shared" si="19"/>
        <v>2</v>
      </c>
      <c r="J46" s="3">
        <f t="shared" si="20"/>
        <v>0</v>
      </c>
      <c r="K46" s="1">
        <f t="shared" si="21"/>
        <v>2.76</v>
      </c>
      <c r="L46" s="3">
        <f>+SUMIFS(CALCULATEUR!$S$12:$S$26,CALCULATEUR!$V$12:$V$26,C46)</f>
        <v>0</v>
      </c>
      <c r="M46" s="20">
        <f t="shared" si="22"/>
        <v>0</v>
      </c>
      <c r="N46" s="20">
        <f t="shared" si="23"/>
        <v>0</v>
      </c>
      <c r="O46" s="79">
        <f t="shared" si="24"/>
        <v>0</v>
      </c>
      <c r="P46" s="80">
        <f t="shared" si="25"/>
        <v>0</v>
      </c>
      <c r="Q46" s="21">
        <f t="shared" si="26"/>
        <v>0</v>
      </c>
      <c r="S46" s="1">
        <f t="shared" si="14"/>
        <v>0</v>
      </c>
      <c r="T46" s="3">
        <f t="shared" si="15"/>
        <v>0</v>
      </c>
    </row>
    <row r="47" spans="1:20">
      <c r="A47" s="8">
        <v>116</v>
      </c>
      <c r="B47" s="8">
        <v>120</v>
      </c>
      <c r="C47" s="9" t="str">
        <f t="shared" si="16"/>
        <v>Palette 116 x 120</v>
      </c>
      <c r="D47" s="10" t="str">
        <f t="shared" si="11"/>
        <v>B</v>
      </c>
      <c r="E47" s="10">
        <f t="shared" si="12"/>
        <v>1.3919999999999999</v>
      </c>
      <c r="F47" s="10">
        <f t="shared" si="13"/>
        <v>2</v>
      </c>
      <c r="G47" s="10">
        <f t="shared" si="17"/>
        <v>0</v>
      </c>
      <c r="H47" s="11">
        <f t="shared" si="18"/>
        <v>2.7839999999999998</v>
      </c>
      <c r="I47" s="10">
        <f t="shared" si="19"/>
        <v>2</v>
      </c>
      <c r="J47" s="3">
        <f t="shared" si="20"/>
        <v>0</v>
      </c>
      <c r="K47" s="1">
        <f t="shared" si="21"/>
        <v>2.7839999999999998</v>
      </c>
      <c r="L47" s="3">
        <f>+SUMIFS(CALCULATEUR!$S$12:$S$26,CALCULATEUR!$V$12:$V$26,C47)</f>
        <v>0</v>
      </c>
      <c r="M47" s="20">
        <f t="shared" si="22"/>
        <v>0</v>
      </c>
      <c r="N47" s="20">
        <f t="shared" si="23"/>
        <v>0</v>
      </c>
      <c r="O47" s="79">
        <f t="shared" si="24"/>
        <v>0</v>
      </c>
      <c r="P47" s="80">
        <f t="shared" si="25"/>
        <v>0</v>
      </c>
      <c r="Q47" s="21">
        <f t="shared" si="26"/>
        <v>0</v>
      </c>
      <c r="S47" s="1">
        <f t="shared" si="14"/>
        <v>0</v>
      </c>
      <c r="T47" s="3">
        <f t="shared" si="15"/>
        <v>0</v>
      </c>
    </row>
    <row r="48" spans="1:20">
      <c r="A48" s="8">
        <v>120</v>
      </c>
      <c r="B48" s="8">
        <v>120</v>
      </c>
      <c r="C48" s="9" t="str">
        <f t="shared" si="16"/>
        <v>Palette 120 x 120</v>
      </c>
      <c r="D48" s="10" t="str">
        <f t="shared" si="11"/>
        <v>B</v>
      </c>
      <c r="E48" s="10">
        <f t="shared" si="12"/>
        <v>1.44</v>
      </c>
      <c r="F48" s="10">
        <f t="shared" si="13"/>
        <v>2</v>
      </c>
      <c r="G48" s="10">
        <f t="shared" si="17"/>
        <v>0</v>
      </c>
      <c r="H48" s="11">
        <f t="shared" si="18"/>
        <v>2.88</v>
      </c>
      <c r="I48" s="10">
        <f t="shared" si="19"/>
        <v>2</v>
      </c>
      <c r="J48" s="3">
        <f t="shared" si="20"/>
        <v>0</v>
      </c>
      <c r="K48" s="1">
        <f t="shared" si="21"/>
        <v>2.88</v>
      </c>
      <c r="L48" s="3">
        <f>+SUMIFS(CALCULATEUR!$S$12:$S$26,CALCULATEUR!$V$12:$V$26,C48)</f>
        <v>0</v>
      </c>
      <c r="M48" s="20">
        <f t="shared" si="22"/>
        <v>0</v>
      </c>
      <c r="N48" s="20">
        <f t="shared" si="23"/>
        <v>0</v>
      </c>
      <c r="O48" s="79">
        <f t="shared" si="24"/>
        <v>0</v>
      </c>
      <c r="P48" s="80">
        <f t="shared" si="25"/>
        <v>0</v>
      </c>
      <c r="Q48" s="21">
        <f t="shared" si="26"/>
        <v>0</v>
      </c>
      <c r="S48" s="1">
        <f t="shared" si="14"/>
        <v>0</v>
      </c>
      <c r="T48" s="3">
        <f t="shared" si="15"/>
        <v>0</v>
      </c>
    </row>
    <row r="49" spans="1:20">
      <c r="A49" s="8">
        <v>110</v>
      </c>
      <c r="B49" s="8">
        <v>124</v>
      </c>
      <c r="C49" s="9" t="str">
        <f t="shared" si="16"/>
        <v>Palette 110 x 124</v>
      </c>
      <c r="D49" s="10" t="str">
        <f t="shared" si="11"/>
        <v>B</v>
      </c>
      <c r="E49" s="10">
        <f t="shared" si="12"/>
        <v>1.3640000000000001</v>
      </c>
      <c r="F49" s="10">
        <f t="shared" si="13"/>
        <v>2</v>
      </c>
      <c r="G49" s="10">
        <f t="shared" si="17"/>
        <v>0</v>
      </c>
      <c r="H49" s="11">
        <f t="shared" si="18"/>
        <v>2.7280000000000002</v>
      </c>
      <c r="I49" s="10">
        <f t="shared" si="19"/>
        <v>1</v>
      </c>
      <c r="J49" s="3">
        <f t="shared" si="20"/>
        <v>116</v>
      </c>
      <c r="K49" s="1">
        <f t="shared" si="21"/>
        <v>1.3640000000000001</v>
      </c>
      <c r="L49" s="3">
        <f>+SUMIFS(CALCULATEUR!$S$12:$S$26,CALCULATEUR!$V$12:$V$26,C49)</f>
        <v>0</v>
      </c>
      <c r="M49" s="20">
        <f t="shared" si="22"/>
        <v>0</v>
      </c>
      <c r="N49" s="20">
        <f t="shared" si="23"/>
        <v>0</v>
      </c>
      <c r="O49" s="79">
        <f t="shared" si="24"/>
        <v>0</v>
      </c>
      <c r="P49" s="80">
        <f t="shared" si="25"/>
        <v>0</v>
      </c>
      <c r="Q49" s="21">
        <f t="shared" si="26"/>
        <v>0</v>
      </c>
      <c r="S49" s="1">
        <f t="shared" si="14"/>
        <v>0</v>
      </c>
      <c r="T49" s="3">
        <f t="shared" si="15"/>
        <v>0</v>
      </c>
    </row>
    <row r="50" spans="1:20">
      <c r="A50" s="13">
        <v>104</v>
      </c>
      <c r="B50" s="13">
        <v>124.5</v>
      </c>
      <c r="C50" s="9" t="str">
        <f t="shared" si="16"/>
        <v>Palette 104 x 124,5</v>
      </c>
      <c r="D50" s="10" t="str">
        <f t="shared" si="11"/>
        <v>B</v>
      </c>
      <c r="E50" s="10">
        <f t="shared" si="12"/>
        <v>1.2948</v>
      </c>
      <c r="F50" s="10">
        <f t="shared" si="13"/>
        <v>2</v>
      </c>
      <c r="G50" s="10">
        <f t="shared" si="17"/>
        <v>0</v>
      </c>
      <c r="H50" s="11">
        <f t="shared" si="18"/>
        <v>2.5895999999999999</v>
      </c>
      <c r="I50" s="10">
        <f t="shared" si="19"/>
        <v>1</v>
      </c>
      <c r="J50" s="3">
        <f t="shared" si="20"/>
        <v>115.5</v>
      </c>
      <c r="K50" s="1">
        <f t="shared" si="21"/>
        <v>1.2948</v>
      </c>
      <c r="L50" s="3">
        <f>+SUMIFS(CALCULATEUR!$S$12:$S$26,CALCULATEUR!$V$12:$V$26,C50)</f>
        <v>0</v>
      </c>
      <c r="M50" s="20">
        <f t="shared" si="22"/>
        <v>0</v>
      </c>
      <c r="N50" s="20">
        <f t="shared" si="23"/>
        <v>0</v>
      </c>
      <c r="O50" s="79">
        <f t="shared" si="24"/>
        <v>0</v>
      </c>
      <c r="P50" s="80">
        <f t="shared" si="25"/>
        <v>0</v>
      </c>
      <c r="Q50" s="21">
        <f t="shared" si="26"/>
        <v>0</v>
      </c>
      <c r="S50" s="1">
        <f t="shared" si="14"/>
        <v>0</v>
      </c>
      <c r="T50" s="3">
        <f t="shared" si="15"/>
        <v>0</v>
      </c>
    </row>
    <row r="51" spans="1:20">
      <c r="A51" s="15">
        <v>100</v>
      </c>
      <c r="B51" s="15">
        <v>130</v>
      </c>
      <c r="C51" s="9" t="str">
        <f t="shared" si="16"/>
        <v>Palette 100 x 130</v>
      </c>
      <c r="D51" s="10" t="str">
        <f t="shared" si="11"/>
        <v>B</v>
      </c>
      <c r="E51" s="10">
        <f t="shared" si="12"/>
        <v>1.3</v>
      </c>
      <c r="F51" s="10">
        <f t="shared" si="13"/>
        <v>2</v>
      </c>
      <c r="G51" s="10">
        <f t="shared" si="17"/>
        <v>0</v>
      </c>
      <c r="H51" s="11">
        <f t="shared" si="18"/>
        <v>2.6</v>
      </c>
      <c r="I51" s="10">
        <f t="shared" si="19"/>
        <v>1</v>
      </c>
      <c r="J51" s="3">
        <f t="shared" si="20"/>
        <v>110</v>
      </c>
      <c r="K51" s="1">
        <f t="shared" si="21"/>
        <v>1.3</v>
      </c>
      <c r="L51" s="3">
        <f>+SUMIFS(CALCULATEUR!$S$12:$S$26,CALCULATEUR!$V$12:$V$26,C51)</f>
        <v>0</v>
      </c>
      <c r="M51" s="20">
        <f t="shared" si="22"/>
        <v>0</v>
      </c>
      <c r="N51" s="20">
        <f t="shared" si="23"/>
        <v>0</v>
      </c>
      <c r="O51" s="79">
        <f t="shared" si="24"/>
        <v>0</v>
      </c>
      <c r="P51" s="80">
        <f t="shared" si="25"/>
        <v>0</v>
      </c>
      <c r="Q51" s="21">
        <f t="shared" si="26"/>
        <v>0</v>
      </c>
      <c r="S51" s="1">
        <f t="shared" si="14"/>
        <v>0</v>
      </c>
      <c r="T51" s="3">
        <f t="shared" si="15"/>
        <v>0</v>
      </c>
    </row>
    <row r="52" spans="1:20">
      <c r="A52" s="8">
        <v>110</v>
      </c>
      <c r="B52" s="8">
        <v>130</v>
      </c>
      <c r="C52" s="9" t="str">
        <f t="shared" si="16"/>
        <v>Palette 110 x 130</v>
      </c>
      <c r="D52" s="10" t="str">
        <f t="shared" si="11"/>
        <v>B</v>
      </c>
      <c r="E52" s="10">
        <f t="shared" si="12"/>
        <v>1.43</v>
      </c>
      <c r="F52" s="10">
        <f t="shared" si="13"/>
        <v>2</v>
      </c>
      <c r="G52" s="10">
        <f t="shared" si="17"/>
        <v>0</v>
      </c>
      <c r="H52" s="11">
        <f t="shared" si="18"/>
        <v>2.86</v>
      </c>
      <c r="I52" s="10">
        <f t="shared" si="19"/>
        <v>1</v>
      </c>
      <c r="J52" s="3">
        <f t="shared" si="20"/>
        <v>110</v>
      </c>
      <c r="K52" s="1">
        <f t="shared" si="21"/>
        <v>1.43</v>
      </c>
      <c r="L52" s="3">
        <f>+SUMIFS(CALCULATEUR!$S$12:$S$26,CALCULATEUR!$V$12:$V$26,C52)</f>
        <v>0</v>
      </c>
      <c r="M52" s="20">
        <f t="shared" si="22"/>
        <v>0</v>
      </c>
      <c r="N52" s="20">
        <f t="shared" si="23"/>
        <v>0</v>
      </c>
      <c r="O52" s="79">
        <f t="shared" si="24"/>
        <v>0</v>
      </c>
      <c r="P52" s="80">
        <f t="shared" si="25"/>
        <v>0</v>
      </c>
      <c r="Q52" s="21">
        <f t="shared" si="26"/>
        <v>0</v>
      </c>
      <c r="S52" s="1">
        <f t="shared" si="14"/>
        <v>0</v>
      </c>
      <c r="T52" s="3">
        <f t="shared" si="15"/>
        <v>0</v>
      </c>
    </row>
    <row r="53" spans="1:20">
      <c r="A53" s="8">
        <v>115</v>
      </c>
      <c r="B53" s="8">
        <v>130</v>
      </c>
      <c r="C53" s="9" t="str">
        <f t="shared" si="16"/>
        <v>Palette 115 x 130</v>
      </c>
      <c r="D53" s="10" t="str">
        <f t="shared" si="11"/>
        <v>B</v>
      </c>
      <c r="E53" s="10">
        <f t="shared" si="12"/>
        <v>1.4950000000000001</v>
      </c>
      <c r="F53" s="10">
        <f t="shared" si="13"/>
        <v>2</v>
      </c>
      <c r="G53" s="10">
        <f t="shared" si="17"/>
        <v>0</v>
      </c>
      <c r="H53" s="11">
        <f t="shared" si="18"/>
        <v>2.99</v>
      </c>
      <c r="I53" s="10">
        <f t="shared" si="19"/>
        <v>1</v>
      </c>
      <c r="J53" s="3">
        <f t="shared" si="20"/>
        <v>110</v>
      </c>
      <c r="K53" s="1">
        <f t="shared" si="21"/>
        <v>1.4950000000000001</v>
      </c>
      <c r="L53" s="3">
        <f>+SUMIFS(CALCULATEUR!$S$12:$S$26,CALCULATEUR!$V$12:$V$26,C53)</f>
        <v>0</v>
      </c>
      <c r="M53" s="20">
        <f t="shared" si="22"/>
        <v>0</v>
      </c>
      <c r="N53" s="20">
        <f t="shared" si="23"/>
        <v>0</v>
      </c>
      <c r="O53" s="79">
        <f t="shared" si="24"/>
        <v>0</v>
      </c>
      <c r="P53" s="80">
        <f t="shared" si="25"/>
        <v>0</v>
      </c>
      <c r="Q53" s="21">
        <f t="shared" si="26"/>
        <v>0</v>
      </c>
      <c r="S53" s="1">
        <f t="shared" si="14"/>
        <v>0</v>
      </c>
      <c r="T53" s="3">
        <f t="shared" si="15"/>
        <v>0</v>
      </c>
    </row>
    <row r="54" spans="1:20">
      <c r="A54" s="8">
        <v>115</v>
      </c>
      <c r="B54" s="8">
        <v>132</v>
      </c>
      <c r="C54" s="9" t="str">
        <f t="shared" si="16"/>
        <v>Palette 115 x 132</v>
      </c>
      <c r="D54" s="10" t="str">
        <f t="shared" si="11"/>
        <v>B</v>
      </c>
      <c r="E54" s="10">
        <f t="shared" si="12"/>
        <v>1.518</v>
      </c>
      <c r="F54" s="10">
        <f t="shared" si="13"/>
        <v>2</v>
      </c>
      <c r="G54" s="10">
        <f t="shared" si="17"/>
        <v>0</v>
      </c>
      <c r="H54" s="11">
        <f t="shared" si="18"/>
        <v>3.036</v>
      </c>
      <c r="I54" s="10">
        <f t="shared" si="19"/>
        <v>1</v>
      </c>
      <c r="J54" s="3">
        <f t="shared" si="20"/>
        <v>108</v>
      </c>
      <c r="K54" s="1">
        <f t="shared" si="21"/>
        <v>1.518</v>
      </c>
      <c r="L54" s="3">
        <f>+SUMIFS(CALCULATEUR!$S$12:$S$26,CALCULATEUR!$V$12:$V$26,C54)</f>
        <v>0</v>
      </c>
      <c r="M54" s="20">
        <f t="shared" si="22"/>
        <v>0</v>
      </c>
      <c r="N54" s="20">
        <f t="shared" si="23"/>
        <v>0</v>
      </c>
      <c r="O54" s="79">
        <f t="shared" si="24"/>
        <v>0</v>
      </c>
      <c r="P54" s="80">
        <f t="shared" si="25"/>
        <v>0</v>
      </c>
      <c r="Q54" s="21">
        <f t="shared" si="26"/>
        <v>0</v>
      </c>
      <c r="S54" s="1">
        <f t="shared" si="14"/>
        <v>0</v>
      </c>
      <c r="T54" s="3">
        <f t="shared" si="15"/>
        <v>0</v>
      </c>
    </row>
    <row r="55" spans="1:20">
      <c r="A55" s="15">
        <v>100</v>
      </c>
      <c r="B55" s="15">
        <v>133</v>
      </c>
      <c r="C55" s="9" t="str">
        <f t="shared" si="16"/>
        <v>Palette 100 x 133</v>
      </c>
      <c r="D55" s="10" t="str">
        <f t="shared" si="11"/>
        <v>B</v>
      </c>
      <c r="E55" s="10">
        <f t="shared" si="12"/>
        <v>1.33</v>
      </c>
      <c r="F55" s="10">
        <f t="shared" si="13"/>
        <v>2</v>
      </c>
      <c r="G55" s="10">
        <f t="shared" si="17"/>
        <v>0</v>
      </c>
      <c r="H55" s="11">
        <f t="shared" si="18"/>
        <v>2.66</v>
      </c>
      <c r="I55" s="10">
        <f t="shared" si="19"/>
        <v>1</v>
      </c>
      <c r="J55" s="3">
        <f t="shared" si="20"/>
        <v>107</v>
      </c>
      <c r="K55" s="1">
        <f t="shared" si="21"/>
        <v>1.33</v>
      </c>
      <c r="L55" s="3">
        <f>+SUMIFS(CALCULATEUR!$S$12:$S$26,CALCULATEUR!$V$12:$V$26,C55)</f>
        <v>0</v>
      </c>
      <c r="M55" s="20">
        <f t="shared" si="22"/>
        <v>0</v>
      </c>
      <c r="N55" s="20">
        <f t="shared" si="23"/>
        <v>0</v>
      </c>
      <c r="O55" s="79">
        <f t="shared" si="24"/>
        <v>0</v>
      </c>
      <c r="P55" s="80">
        <f t="shared" si="25"/>
        <v>0</v>
      </c>
      <c r="Q55" s="21">
        <f t="shared" si="26"/>
        <v>0</v>
      </c>
      <c r="S55" s="1">
        <f t="shared" si="14"/>
        <v>0</v>
      </c>
      <c r="T55" s="3">
        <f t="shared" si="15"/>
        <v>0</v>
      </c>
    </row>
    <row r="56" spans="1:20">
      <c r="A56" s="15">
        <v>110</v>
      </c>
      <c r="B56" s="15">
        <v>133</v>
      </c>
      <c r="C56" s="9" t="str">
        <f t="shared" si="16"/>
        <v>Palette 110 x 133</v>
      </c>
      <c r="D56" s="10" t="str">
        <f t="shared" si="11"/>
        <v>B</v>
      </c>
      <c r="E56" s="10">
        <f t="shared" si="12"/>
        <v>1.4630000000000001</v>
      </c>
      <c r="F56" s="10">
        <f t="shared" si="13"/>
        <v>2</v>
      </c>
      <c r="G56" s="10">
        <f t="shared" si="17"/>
        <v>0</v>
      </c>
      <c r="H56" s="11">
        <f t="shared" si="18"/>
        <v>2.9260000000000002</v>
      </c>
      <c r="I56" s="10">
        <f t="shared" si="19"/>
        <v>1</v>
      </c>
      <c r="J56" s="3">
        <f t="shared" si="20"/>
        <v>107</v>
      </c>
      <c r="K56" s="1">
        <f t="shared" si="21"/>
        <v>1.4630000000000001</v>
      </c>
      <c r="L56" s="3">
        <f>+SUMIFS(CALCULATEUR!$S$12:$S$26,CALCULATEUR!$V$12:$V$26,C56)</f>
        <v>0</v>
      </c>
      <c r="M56" s="20">
        <f t="shared" si="22"/>
        <v>0</v>
      </c>
      <c r="N56" s="20">
        <f t="shared" si="23"/>
        <v>0</v>
      </c>
      <c r="O56" s="79">
        <f t="shared" si="24"/>
        <v>0</v>
      </c>
      <c r="P56" s="80">
        <f t="shared" si="25"/>
        <v>0</v>
      </c>
      <c r="Q56" s="21">
        <f t="shared" si="26"/>
        <v>0</v>
      </c>
      <c r="S56" s="1">
        <f t="shared" si="14"/>
        <v>0</v>
      </c>
      <c r="T56" s="3">
        <f t="shared" si="15"/>
        <v>0</v>
      </c>
    </row>
    <row r="57" spans="1:20">
      <c r="A57" s="13">
        <v>114</v>
      </c>
      <c r="B57" s="13">
        <v>133</v>
      </c>
      <c r="C57" s="9" t="str">
        <f t="shared" si="16"/>
        <v>Palette 114 x 133</v>
      </c>
      <c r="D57" s="10" t="str">
        <f t="shared" si="11"/>
        <v>B</v>
      </c>
      <c r="E57" s="10">
        <f t="shared" si="12"/>
        <v>1.5162</v>
      </c>
      <c r="F57" s="10">
        <f t="shared" si="13"/>
        <v>2</v>
      </c>
      <c r="G57" s="10">
        <f t="shared" si="17"/>
        <v>0</v>
      </c>
      <c r="H57" s="11">
        <f t="shared" si="18"/>
        <v>3.0324</v>
      </c>
      <c r="I57" s="10">
        <f t="shared" si="19"/>
        <v>1</v>
      </c>
      <c r="J57" s="3">
        <f t="shared" si="20"/>
        <v>107</v>
      </c>
      <c r="K57" s="1">
        <f t="shared" si="21"/>
        <v>1.5162</v>
      </c>
      <c r="L57" s="3">
        <f>+SUMIFS(CALCULATEUR!$S$12:$S$26,CALCULATEUR!$V$12:$V$26,C57)</f>
        <v>0</v>
      </c>
      <c r="M57" s="20">
        <f t="shared" si="22"/>
        <v>0</v>
      </c>
      <c r="N57" s="20">
        <f t="shared" si="23"/>
        <v>0</v>
      </c>
      <c r="O57" s="79">
        <f t="shared" si="24"/>
        <v>0</v>
      </c>
      <c r="P57" s="80">
        <f t="shared" si="25"/>
        <v>0</v>
      </c>
      <c r="Q57" s="21">
        <f t="shared" si="26"/>
        <v>0</v>
      </c>
      <c r="S57" s="1">
        <f t="shared" si="14"/>
        <v>0</v>
      </c>
      <c r="T57" s="3">
        <f t="shared" si="15"/>
        <v>0</v>
      </c>
    </row>
    <row r="58" spans="1:20">
      <c r="A58" s="8">
        <v>115</v>
      </c>
      <c r="B58" s="8">
        <v>133</v>
      </c>
      <c r="C58" s="9" t="str">
        <f t="shared" si="16"/>
        <v>Palette 115 x 133</v>
      </c>
      <c r="D58" s="10" t="str">
        <f t="shared" si="11"/>
        <v>B</v>
      </c>
      <c r="E58" s="10">
        <f t="shared" si="12"/>
        <v>1.5295000000000001</v>
      </c>
      <c r="F58" s="10">
        <f t="shared" si="13"/>
        <v>2</v>
      </c>
      <c r="G58" s="10">
        <f t="shared" si="17"/>
        <v>0</v>
      </c>
      <c r="H58" s="11">
        <f t="shared" si="18"/>
        <v>3.0590000000000002</v>
      </c>
      <c r="I58" s="10">
        <f t="shared" si="19"/>
        <v>1</v>
      </c>
      <c r="J58" s="3">
        <f t="shared" si="20"/>
        <v>107</v>
      </c>
      <c r="K58" s="1">
        <f t="shared" si="21"/>
        <v>1.5295000000000001</v>
      </c>
      <c r="L58" s="3">
        <f>+SUMIFS(CALCULATEUR!$S$12:$S$26,CALCULATEUR!$V$12:$V$26,C58)</f>
        <v>0</v>
      </c>
      <c r="M58" s="20">
        <f t="shared" si="22"/>
        <v>0</v>
      </c>
      <c r="N58" s="20">
        <f t="shared" si="23"/>
        <v>0</v>
      </c>
      <c r="O58" s="79">
        <f t="shared" si="24"/>
        <v>0</v>
      </c>
      <c r="P58" s="80">
        <f t="shared" si="25"/>
        <v>0</v>
      </c>
      <c r="Q58" s="21">
        <f t="shared" si="26"/>
        <v>0</v>
      </c>
      <c r="S58" s="1">
        <f t="shared" si="14"/>
        <v>0</v>
      </c>
      <c r="T58" s="3">
        <f t="shared" si="15"/>
        <v>0</v>
      </c>
    </row>
    <row r="59" spans="1:20">
      <c r="A59" s="8">
        <v>120</v>
      </c>
      <c r="B59" s="8">
        <v>133</v>
      </c>
      <c r="C59" s="9" t="str">
        <f t="shared" si="16"/>
        <v>Palette 120 x 133</v>
      </c>
      <c r="D59" s="10" t="str">
        <f t="shared" si="11"/>
        <v>B</v>
      </c>
      <c r="E59" s="10">
        <f t="shared" si="12"/>
        <v>1.5960000000000001</v>
      </c>
      <c r="F59" s="10">
        <f t="shared" si="13"/>
        <v>2</v>
      </c>
      <c r="G59" s="10">
        <f t="shared" si="17"/>
        <v>0</v>
      </c>
      <c r="H59" s="11">
        <f t="shared" si="18"/>
        <v>3.1920000000000002</v>
      </c>
      <c r="I59" s="10">
        <f t="shared" si="19"/>
        <v>1</v>
      </c>
      <c r="J59" s="3">
        <f t="shared" si="20"/>
        <v>107</v>
      </c>
      <c r="K59" s="1">
        <f t="shared" si="21"/>
        <v>1.5960000000000001</v>
      </c>
      <c r="L59" s="3">
        <f>+SUMIFS(CALCULATEUR!$S$12:$S$26,CALCULATEUR!$V$12:$V$26,C59)</f>
        <v>0</v>
      </c>
      <c r="M59" s="20">
        <f t="shared" si="22"/>
        <v>0</v>
      </c>
      <c r="N59" s="20">
        <f t="shared" si="23"/>
        <v>0</v>
      </c>
      <c r="O59" s="79">
        <f t="shared" si="24"/>
        <v>0</v>
      </c>
      <c r="P59" s="80">
        <f t="shared" si="25"/>
        <v>0</v>
      </c>
      <c r="Q59" s="21">
        <f t="shared" si="26"/>
        <v>0</v>
      </c>
      <c r="S59" s="1">
        <f t="shared" si="14"/>
        <v>0</v>
      </c>
      <c r="T59" s="3">
        <f t="shared" si="15"/>
        <v>0</v>
      </c>
    </row>
    <row r="60" spans="1:20">
      <c r="A60" s="13">
        <v>110</v>
      </c>
      <c r="B60" s="13">
        <v>134</v>
      </c>
      <c r="C60" s="9" t="str">
        <f t="shared" si="16"/>
        <v>Palette 110 x 134</v>
      </c>
      <c r="D60" s="10" t="str">
        <f t="shared" si="11"/>
        <v>B</v>
      </c>
      <c r="E60" s="10">
        <f t="shared" si="12"/>
        <v>1.474</v>
      </c>
      <c r="F60" s="10">
        <f t="shared" si="13"/>
        <v>2</v>
      </c>
      <c r="G60" s="10">
        <f t="shared" si="17"/>
        <v>0</v>
      </c>
      <c r="H60" s="11">
        <f t="shared" si="18"/>
        <v>2.948</v>
      </c>
      <c r="I60" s="10">
        <f t="shared" si="19"/>
        <v>1</v>
      </c>
      <c r="J60" s="3">
        <f t="shared" si="20"/>
        <v>106</v>
      </c>
      <c r="K60" s="1">
        <f t="shared" si="21"/>
        <v>1.474</v>
      </c>
      <c r="L60" s="3">
        <f>+SUMIFS(CALCULATEUR!$S$12:$S$26,CALCULATEUR!$V$12:$V$26,C60)</f>
        <v>0</v>
      </c>
      <c r="M60" s="20">
        <f t="shared" si="22"/>
        <v>0</v>
      </c>
      <c r="N60" s="20">
        <f t="shared" si="23"/>
        <v>0</v>
      </c>
      <c r="O60" s="79">
        <f t="shared" si="24"/>
        <v>0</v>
      </c>
      <c r="P60" s="80">
        <f t="shared" si="25"/>
        <v>0</v>
      </c>
      <c r="Q60" s="21">
        <f t="shared" si="26"/>
        <v>0</v>
      </c>
      <c r="S60" s="1">
        <f t="shared" si="14"/>
        <v>0</v>
      </c>
      <c r="T60" s="3">
        <f t="shared" si="15"/>
        <v>0</v>
      </c>
    </row>
    <row r="61" spans="1:20">
      <c r="A61" s="8">
        <v>100</v>
      </c>
      <c r="B61" s="8">
        <v>135</v>
      </c>
      <c r="C61" s="9" t="str">
        <f t="shared" si="16"/>
        <v>Palette 100 x 135</v>
      </c>
      <c r="D61" s="10" t="str">
        <f t="shared" si="11"/>
        <v>B</v>
      </c>
      <c r="E61" s="10">
        <f t="shared" si="12"/>
        <v>1.35</v>
      </c>
      <c r="F61" s="10">
        <f t="shared" si="13"/>
        <v>2</v>
      </c>
      <c r="G61" s="10">
        <f t="shared" si="17"/>
        <v>0</v>
      </c>
      <c r="H61" s="11">
        <f t="shared" si="18"/>
        <v>2.7</v>
      </c>
      <c r="I61" s="10">
        <f t="shared" si="19"/>
        <v>1</v>
      </c>
      <c r="J61" s="3">
        <f t="shared" si="20"/>
        <v>105</v>
      </c>
      <c r="K61" s="1">
        <f t="shared" si="21"/>
        <v>1.35</v>
      </c>
      <c r="L61" s="3">
        <f>+SUMIFS(CALCULATEUR!$S$12:$S$26,CALCULATEUR!$V$12:$V$26,C61)</f>
        <v>0</v>
      </c>
      <c r="M61" s="20">
        <f t="shared" si="22"/>
        <v>0</v>
      </c>
      <c r="N61" s="20">
        <f t="shared" si="23"/>
        <v>0</v>
      </c>
      <c r="O61" s="79">
        <f t="shared" si="24"/>
        <v>0</v>
      </c>
      <c r="P61" s="80">
        <f t="shared" si="25"/>
        <v>0</v>
      </c>
      <c r="Q61" s="21">
        <f t="shared" si="26"/>
        <v>0</v>
      </c>
      <c r="S61" s="1">
        <f t="shared" si="14"/>
        <v>0</v>
      </c>
      <c r="T61" s="3">
        <f t="shared" si="15"/>
        <v>0</v>
      </c>
    </row>
    <row r="62" spans="1:20">
      <c r="A62" s="15">
        <v>110</v>
      </c>
      <c r="B62" s="15">
        <v>135</v>
      </c>
      <c r="C62" s="9" t="str">
        <f t="shared" si="16"/>
        <v>Palette 110 x 135</v>
      </c>
      <c r="D62" s="10" t="str">
        <f t="shared" si="11"/>
        <v>B</v>
      </c>
      <c r="E62" s="10">
        <f t="shared" si="12"/>
        <v>1.4850000000000001</v>
      </c>
      <c r="F62" s="10">
        <f t="shared" si="13"/>
        <v>2</v>
      </c>
      <c r="G62" s="10">
        <f t="shared" si="17"/>
        <v>0</v>
      </c>
      <c r="H62" s="11">
        <f t="shared" si="18"/>
        <v>2.97</v>
      </c>
      <c r="I62" s="10">
        <f t="shared" si="19"/>
        <v>1</v>
      </c>
      <c r="J62" s="3">
        <f t="shared" si="20"/>
        <v>105</v>
      </c>
      <c r="K62" s="1">
        <f t="shared" si="21"/>
        <v>1.4850000000000001</v>
      </c>
      <c r="L62" s="3">
        <f>+SUMIFS(CALCULATEUR!$S$12:$S$26,CALCULATEUR!$V$12:$V$26,C62)</f>
        <v>0</v>
      </c>
      <c r="M62" s="20">
        <f t="shared" si="22"/>
        <v>0</v>
      </c>
      <c r="N62" s="20">
        <f t="shared" si="23"/>
        <v>0</v>
      </c>
      <c r="O62" s="79">
        <f t="shared" si="24"/>
        <v>0</v>
      </c>
      <c r="P62" s="80">
        <f t="shared" si="25"/>
        <v>0</v>
      </c>
      <c r="Q62" s="21">
        <f t="shared" si="26"/>
        <v>0</v>
      </c>
      <c r="S62" s="1">
        <f t="shared" si="14"/>
        <v>0</v>
      </c>
      <c r="T62" s="3">
        <f t="shared" si="15"/>
        <v>0</v>
      </c>
    </row>
    <row r="63" spans="1:20">
      <c r="A63" s="8">
        <v>110</v>
      </c>
      <c r="B63" s="8">
        <v>168</v>
      </c>
      <c r="C63" s="9" t="str">
        <f t="shared" si="16"/>
        <v>Palette 110 x 168</v>
      </c>
      <c r="D63" s="10" t="str">
        <f t="shared" si="11"/>
        <v>E</v>
      </c>
      <c r="E63" s="10">
        <f t="shared" si="12"/>
        <v>1.8480000000000001</v>
      </c>
      <c r="F63" s="10">
        <f t="shared" si="13"/>
        <v>0</v>
      </c>
      <c r="G63" s="10">
        <f t="shared" si="17"/>
        <v>240</v>
      </c>
      <c r="H63" s="11">
        <f t="shared" si="18"/>
        <v>0</v>
      </c>
      <c r="I63" s="10">
        <f t="shared" si="19"/>
        <v>1</v>
      </c>
      <c r="J63" s="3">
        <f t="shared" si="20"/>
        <v>72</v>
      </c>
      <c r="K63" s="1">
        <f t="shared" si="21"/>
        <v>1.8480000000000001</v>
      </c>
      <c r="L63" s="3">
        <f>+SUMIFS(CALCULATEUR!$S$12:$S$26,CALCULATEUR!$V$12:$V$26,C63)</f>
        <v>0</v>
      </c>
      <c r="M63" s="20">
        <f t="shared" si="22"/>
        <v>0</v>
      </c>
      <c r="N63" s="20">
        <f t="shared" si="23"/>
        <v>0</v>
      </c>
      <c r="O63" s="79">
        <f t="shared" si="24"/>
        <v>0</v>
      </c>
      <c r="P63" s="80" t="str">
        <f t="shared" si="25"/>
        <v/>
      </c>
      <c r="Q63" s="21">
        <f t="shared" si="26"/>
        <v>0</v>
      </c>
      <c r="S63" s="1">
        <f t="shared" si="14"/>
        <v>0</v>
      </c>
      <c r="T63" s="3">
        <f t="shared" si="15"/>
        <v>0</v>
      </c>
    </row>
    <row r="64" spans="1:20">
      <c r="A64" s="8">
        <v>110</v>
      </c>
      <c r="B64" s="8">
        <v>170</v>
      </c>
      <c r="C64" s="9" t="str">
        <f t="shared" si="16"/>
        <v>Palette 110 x 170</v>
      </c>
      <c r="D64" s="10" t="str">
        <f t="shared" si="11"/>
        <v>E</v>
      </c>
      <c r="E64" s="10">
        <f t="shared" si="12"/>
        <v>1.87</v>
      </c>
      <c r="F64" s="10">
        <f t="shared" si="13"/>
        <v>0</v>
      </c>
      <c r="G64" s="10">
        <f t="shared" si="17"/>
        <v>240</v>
      </c>
      <c r="H64" s="11">
        <f t="shared" si="18"/>
        <v>0</v>
      </c>
      <c r="I64" s="10">
        <f t="shared" si="19"/>
        <v>1</v>
      </c>
      <c r="J64" s="3">
        <f t="shared" si="20"/>
        <v>70</v>
      </c>
      <c r="K64" s="1">
        <f t="shared" si="21"/>
        <v>1.87</v>
      </c>
      <c r="L64" s="3">
        <f>+SUMIFS(CALCULATEUR!$S$12:$S$26,CALCULATEUR!$V$12:$V$26,C64)</f>
        <v>0</v>
      </c>
      <c r="M64" s="20">
        <f t="shared" si="22"/>
        <v>0</v>
      </c>
      <c r="N64" s="20">
        <f t="shared" si="23"/>
        <v>0</v>
      </c>
      <c r="O64" s="79">
        <f t="shared" si="24"/>
        <v>0</v>
      </c>
      <c r="P64" s="80" t="str">
        <f t="shared" si="25"/>
        <v/>
      </c>
      <c r="Q64" s="21">
        <f t="shared" si="26"/>
        <v>0</v>
      </c>
      <c r="S64" s="1">
        <f t="shared" si="14"/>
        <v>0</v>
      </c>
      <c r="T64" s="3">
        <f t="shared" si="15"/>
        <v>0</v>
      </c>
    </row>
    <row r="65" spans="1:20">
      <c r="A65" s="13">
        <v>120</v>
      </c>
      <c r="B65" s="13">
        <v>135</v>
      </c>
      <c r="C65" s="9" t="str">
        <f t="shared" si="16"/>
        <v>Palette 120 x 135</v>
      </c>
      <c r="D65" s="10" t="str">
        <f t="shared" si="11"/>
        <v>B</v>
      </c>
      <c r="E65" s="10">
        <f t="shared" si="12"/>
        <v>1.62</v>
      </c>
      <c r="F65" s="10">
        <f t="shared" si="13"/>
        <v>2</v>
      </c>
      <c r="G65" s="10">
        <f t="shared" si="17"/>
        <v>0</v>
      </c>
      <c r="H65" s="11">
        <f t="shared" si="18"/>
        <v>3.24</v>
      </c>
      <c r="I65" s="10">
        <f t="shared" si="19"/>
        <v>1</v>
      </c>
      <c r="J65" s="3">
        <f t="shared" si="20"/>
        <v>105</v>
      </c>
      <c r="K65" s="1">
        <f t="shared" si="21"/>
        <v>1.62</v>
      </c>
      <c r="L65" s="3">
        <f>+SUMIFS(CALCULATEUR!$S$12:$S$26,CALCULATEUR!$V$12:$V$26,C65)</f>
        <v>0</v>
      </c>
      <c r="M65" s="20">
        <f t="shared" si="22"/>
        <v>0</v>
      </c>
      <c r="N65" s="20">
        <f t="shared" si="23"/>
        <v>0</v>
      </c>
      <c r="O65" s="79">
        <f t="shared" si="24"/>
        <v>0</v>
      </c>
      <c r="P65" s="80">
        <f t="shared" si="25"/>
        <v>0</v>
      </c>
      <c r="Q65" s="21">
        <f t="shared" si="26"/>
        <v>0</v>
      </c>
      <c r="S65" s="1">
        <f t="shared" si="14"/>
        <v>0</v>
      </c>
      <c r="T65" s="3">
        <f t="shared" si="15"/>
        <v>0</v>
      </c>
    </row>
    <row r="66" spans="1:20">
      <c r="A66" s="13">
        <v>103</v>
      </c>
      <c r="B66" s="13">
        <v>136</v>
      </c>
      <c r="C66" s="9" t="str">
        <f t="shared" si="16"/>
        <v>Palette 103 x 136</v>
      </c>
      <c r="D66" s="10" t="str">
        <f t="shared" si="11"/>
        <v>B</v>
      </c>
      <c r="E66" s="10">
        <f t="shared" si="12"/>
        <v>1.4008</v>
      </c>
      <c r="F66" s="10">
        <f t="shared" si="13"/>
        <v>2</v>
      </c>
      <c r="G66" s="10">
        <f t="shared" si="17"/>
        <v>0</v>
      </c>
      <c r="H66" s="11">
        <f t="shared" si="18"/>
        <v>2.8016000000000001</v>
      </c>
      <c r="I66" s="10">
        <f t="shared" si="19"/>
        <v>1</v>
      </c>
      <c r="J66" s="3">
        <f t="shared" si="20"/>
        <v>104</v>
      </c>
      <c r="K66" s="1">
        <f t="shared" si="21"/>
        <v>1.4008</v>
      </c>
      <c r="L66" s="3">
        <f>+SUMIFS(CALCULATEUR!$S$12:$S$26,CALCULATEUR!$V$12:$V$26,C66)</f>
        <v>0</v>
      </c>
      <c r="M66" s="20">
        <f t="shared" si="22"/>
        <v>0</v>
      </c>
      <c r="N66" s="20">
        <f t="shared" si="23"/>
        <v>0</v>
      </c>
      <c r="O66" s="79">
        <f t="shared" si="24"/>
        <v>0</v>
      </c>
      <c r="P66" s="80">
        <f t="shared" si="25"/>
        <v>0</v>
      </c>
      <c r="Q66" s="21">
        <f t="shared" si="26"/>
        <v>0</v>
      </c>
      <c r="S66" s="1">
        <f t="shared" si="14"/>
        <v>0</v>
      </c>
      <c r="T66" s="3">
        <f t="shared" si="15"/>
        <v>0</v>
      </c>
    </row>
    <row r="67" spans="1:20">
      <c r="A67" s="13">
        <v>104</v>
      </c>
      <c r="B67" s="13">
        <v>136</v>
      </c>
      <c r="C67" s="9" t="str">
        <f t="shared" ref="C67:C94" si="27">CONCATENATE("Palette"&amp;" "&amp;A67&amp;" x "&amp;B67)</f>
        <v>Palette 104 x 136</v>
      </c>
      <c r="D67" s="10" t="str">
        <f t="shared" si="11"/>
        <v>B</v>
      </c>
      <c r="E67" s="10">
        <f t="shared" si="12"/>
        <v>1.4144000000000001</v>
      </c>
      <c r="F67" s="10">
        <f t="shared" si="13"/>
        <v>2</v>
      </c>
      <c r="G67" s="10">
        <f t="shared" ref="G67:G94" si="28">IF(240-F67*A67&lt;55,0,240-F67*A67)</f>
        <v>0</v>
      </c>
      <c r="H67" s="11">
        <f t="shared" ref="H67:H94" si="29">(A67*B67*F67)/10000</f>
        <v>2.8288000000000002</v>
      </c>
      <c r="I67" s="10">
        <f t="shared" ref="I67:I94" si="30">ROUNDDOWN(240/B67,0)</f>
        <v>1</v>
      </c>
      <c r="J67" s="3">
        <f t="shared" ref="J67:J94" si="31">IF(240-I67*B67&lt;55,0,240-I67*B67)</f>
        <v>104</v>
      </c>
      <c r="K67" s="1">
        <f t="shared" ref="K67:K94" si="32">(A67*B67*I67)/10000</f>
        <v>1.4144000000000001</v>
      </c>
      <c r="L67" s="3">
        <f>+SUMIFS(CALCULATEUR!$S$12:$S$26,CALCULATEUR!$V$12:$V$26,C67)</f>
        <v>0</v>
      </c>
      <c r="M67" s="20">
        <f t="shared" ref="M67:M94" si="33">IFERROR(INT(L67/F67),0)</f>
        <v>0</v>
      </c>
      <c r="N67" s="20">
        <f t="shared" ref="N67:N94" si="34">IFERROR(IF(L67&lt;F67,ROUNDUP(F67/L67,0),ROUNDUP((L67-(M67*F67))/I67,0)),0)</f>
        <v>0</v>
      </c>
      <c r="O67" s="79">
        <f t="shared" ref="O67:O94" si="35">IF(L67=0,0,IF(L67&lt;=I67,A67/100,((M67*B67)+(N67*A67))/100))</f>
        <v>0</v>
      </c>
      <c r="P67" s="80">
        <f t="shared" ref="P67:P94" si="36">IF(F67=0,"",ROUNDUP(L67/I67,0)*A67/100)</f>
        <v>0</v>
      </c>
      <c r="Q67" s="21">
        <f t="shared" ref="Q67:Q94" si="37">IF(OR(P67="",P67=0,O67="",O67=0),MAX(P67,O67),MIN(P67,O67))</f>
        <v>0</v>
      </c>
      <c r="S67" s="1">
        <f t="shared" si="14"/>
        <v>0</v>
      </c>
      <c r="T67" s="3">
        <f t="shared" si="15"/>
        <v>0</v>
      </c>
    </row>
    <row r="68" spans="1:20">
      <c r="A68" s="13">
        <v>115</v>
      </c>
      <c r="B68" s="13">
        <v>136</v>
      </c>
      <c r="C68" s="9" t="str">
        <f t="shared" si="27"/>
        <v>Palette 115 x 136</v>
      </c>
      <c r="D68" s="10" t="str">
        <f t="shared" ref="D68:D94" si="38">IF((AND(AND(A68&gt;=65,A68&lt;=80),B68&lt;161)),$V$5,IF(AND(AND(A68&gt;=100,A68&lt;=120),B68&lt;161),$V$6,IF(AND(AND(A68&gt;80,A68&lt;100),B68&lt;161),$V$7,IF(AND(A68&lt;65,B68&lt;161),$V$8,$V$9))))</f>
        <v>B</v>
      </c>
      <c r="E68" s="10">
        <f t="shared" ref="E68:E94" si="39">(A68*B68)/10000</f>
        <v>1.5640000000000001</v>
      </c>
      <c r="F68" s="10">
        <f t="shared" ref="F68:F94" si="40">IF(A68&gt;120,1,IF(OR(A68&lt;65,B68&gt;160),0,ROUNDDOWN(240/A68,0)))</f>
        <v>2</v>
      </c>
      <c r="G68" s="10">
        <f t="shared" si="28"/>
        <v>0</v>
      </c>
      <c r="H68" s="11">
        <f t="shared" si="29"/>
        <v>3.1280000000000001</v>
      </c>
      <c r="I68" s="10">
        <f t="shared" si="30"/>
        <v>1</v>
      </c>
      <c r="J68" s="3">
        <f t="shared" si="31"/>
        <v>104</v>
      </c>
      <c r="K68" s="1">
        <f t="shared" si="32"/>
        <v>1.5640000000000001</v>
      </c>
      <c r="L68" s="3">
        <f>+SUMIFS(CALCULATEUR!$S$12:$S$26,CALCULATEUR!$V$12:$V$26,C68)</f>
        <v>0</v>
      </c>
      <c r="M68" s="20">
        <f t="shared" si="33"/>
        <v>0</v>
      </c>
      <c r="N68" s="20">
        <f t="shared" si="34"/>
        <v>0</v>
      </c>
      <c r="O68" s="79">
        <f t="shared" si="35"/>
        <v>0</v>
      </c>
      <c r="P68" s="80">
        <f t="shared" si="36"/>
        <v>0</v>
      </c>
      <c r="Q68" s="21">
        <f t="shared" si="37"/>
        <v>0</v>
      </c>
      <c r="S68" s="1">
        <f t="shared" ref="S68:S94" si="41">Q68*2.4</f>
        <v>0</v>
      </c>
      <c r="T68" s="3">
        <f t="shared" si="15"/>
        <v>0</v>
      </c>
    </row>
    <row r="69" spans="1:20">
      <c r="A69" s="8">
        <v>116</v>
      </c>
      <c r="B69" s="8">
        <v>136</v>
      </c>
      <c r="C69" s="9" t="str">
        <f t="shared" si="27"/>
        <v>Palette 116 x 136</v>
      </c>
      <c r="D69" s="10" t="str">
        <f t="shared" si="38"/>
        <v>B</v>
      </c>
      <c r="E69" s="10">
        <f t="shared" si="39"/>
        <v>1.5775999999999999</v>
      </c>
      <c r="F69" s="10">
        <f t="shared" si="40"/>
        <v>2</v>
      </c>
      <c r="G69" s="10">
        <f t="shared" si="28"/>
        <v>0</v>
      </c>
      <c r="H69" s="11">
        <f t="shared" si="29"/>
        <v>3.1551999999999998</v>
      </c>
      <c r="I69" s="10">
        <f t="shared" si="30"/>
        <v>1</v>
      </c>
      <c r="J69" s="3">
        <f t="shared" si="31"/>
        <v>104</v>
      </c>
      <c r="K69" s="1">
        <f t="shared" si="32"/>
        <v>1.5775999999999999</v>
      </c>
      <c r="L69" s="3">
        <f>+SUMIFS(CALCULATEUR!$S$12:$S$26,CALCULATEUR!$V$12:$V$26,C69)</f>
        <v>0</v>
      </c>
      <c r="M69" s="20">
        <f t="shared" si="33"/>
        <v>0</v>
      </c>
      <c r="N69" s="20">
        <f t="shared" si="34"/>
        <v>0</v>
      </c>
      <c r="O69" s="79">
        <f t="shared" si="35"/>
        <v>0</v>
      </c>
      <c r="P69" s="80">
        <f t="shared" si="36"/>
        <v>0</v>
      </c>
      <c r="Q69" s="21">
        <f t="shared" si="37"/>
        <v>0</v>
      </c>
      <c r="S69" s="1">
        <f t="shared" si="41"/>
        <v>0</v>
      </c>
      <c r="T69" s="3">
        <f t="shared" ref="T69:T94" si="42">IF(F69=0,0,ROUNDDOWN(S69/E69,0)-$X$2)</f>
        <v>0</v>
      </c>
    </row>
    <row r="70" spans="1:20">
      <c r="A70" s="13">
        <v>113</v>
      </c>
      <c r="B70" s="13">
        <v>170</v>
      </c>
      <c r="C70" s="9" t="str">
        <f t="shared" si="27"/>
        <v>Palette 113 x 170</v>
      </c>
      <c r="D70" s="10" t="str">
        <f t="shared" si="38"/>
        <v>E</v>
      </c>
      <c r="E70" s="10">
        <f t="shared" si="39"/>
        <v>1.921</v>
      </c>
      <c r="F70" s="10">
        <f t="shared" si="40"/>
        <v>0</v>
      </c>
      <c r="G70" s="10">
        <f t="shared" si="28"/>
        <v>240</v>
      </c>
      <c r="H70" s="11">
        <f t="shared" si="29"/>
        <v>0</v>
      </c>
      <c r="I70" s="10">
        <f t="shared" si="30"/>
        <v>1</v>
      </c>
      <c r="J70" s="3">
        <f t="shared" si="31"/>
        <v>70</v>
      </c>
      <c r="K70" s="1">
        <f t="shared" si="32"/>
        <v>1.921</v>
      </c>
      <c r="L70" s="3">
        <f>+SUMIFS(CALCULATEUR!$S$12:$S$26,CALCULATEUR!$V$12:$V$26,C70)</f>
        <v>0</v>
      </c>
      <c r="M70" s="20">
        <f t="shared" si="33"/>
        <v>0</v>
      </c>
      <c r="N70" s="20">
        <f t="shared" si="34"/>
        <v>0</v>
      </c>
      <c r="O70" s="79">
        <f t="shared" si="35"/>
        <v>0</v>
      </c>
      <c r="P70" s="80" t="str">
        <f t="shared" si="36"/>
        <v/>
      </c>
      <c r="Q70" s="21">
        <f t="shared" si="37"/>
        <v>0</v>
      </c>
      <c r="S70" s="1">
        <f t="shared" si="41"/>
        <v>0</v>
      </c>
      <c r="T70" s="3">
        <f t="shared" si="42"/>
        <v>0</v>
      </c>
    </row>
    <row r="71" spans="1:20">
      <c r="A71" s="8">
        <v>110</v>
      </c>
      <c r="B71" s="8">
        <v>138</v>
      </c>
      <c r="C71" s="9" t="str">
        <f t="shared" si="27"/>
        <v>Palette 110 x 138</v>
      </c>
      <c r="D71" s="10" t="str">
        <f t="shared" si="38"/>
        <v>B</v>
      </c>
      <c r="E71" s="10">
        <f t="shared" si="39"/>
        <v>1.518</v>
      </c>
      <c r="F71" s="10">
        <f t="shared" si="40"/>
        <v>2</v>
      </c>
      <c r="G71" s="10">
        <f t="shared" si="28"/>
        <v>0</v>
      </c>
      <c r="H71" s="11">
        <f t="shared" si="29"/>
        <v>3.036</v>
      </c>
      <c r="I71" s="10">
        <f t="shared" si="30"/>
        <v>1</v>
      </c>
      <c r="J71" s="3">
        <f t="shared" si="31"/>
        <v>102</v>
      </c>
      <c r="K71" s="1">
        <f t="shared" si="32"/>
        <v>1.518</v>
      </c>
      <c r="L71" s="3">
        <f>+SUMIFS(CALCULATEUR!$S$12:$S$26,CALCULATEUR!$V$12:$V$26,C71)</f>
        <v>0</v>
      </c>
      <c r="M71" s="20">
        <f t="shared" si="33"/>
        <v>0</v>
      </c>
      <c r="N71" s="20">
        <f t="shared" si="34"/>
        <v>0</v>
      </c>
      <c r="O71" s="79">
        <f t="shared" si="35"/>
        <v>0</v>
      </c>
      <c r="P71" s="80">
        <f t="shared" si="36"/>
        <v>0</v>
      </c>
      <c r="Q71" s="21">
        <f t="shared" si="37"/>
        <v>0</v>
      </c>
      <c r="S71" s="1">
        <f t="shared" si="41"/>
        <v>0</v>
      </c>
      <c r="T71" s="3">
        <f t="shared" si="42"/>
        <v>0</v>
      </c>
    </row>
    <row r="72" spans="1:20">
      <c r="A72" s="15">
        <v>100</v>
      </c>
      <c r="B72" s="15">
        <v>140</v>
      </c>
      <c r="C72" s="9" t="str">
        <f t="shared" si="27"/>
        <v>Palette 100 x 140</v>
      </c>
      <c r="D72" s="10" t="str">
        <f t="shared" si="38"/>
        <v>B</v>
      </c>
      <c r="E72" s="10">
        <f t="shared" si="39"/>
        <v>1.4</v>
      </c>
      <c r="F72" s="10">
        <f t="shared" si="40"/>
        <v>2</v>
      </c>
      <c r="G72" s="10">
        <f t="shared" si="28"/>
        <v>0</v>
      </c>
      <c r="H72" s="11">
        <f t="shared" si="29"/>
        <v>2.8</v>
      </c>
      <c r="I72" s="10">
        <f t="shared" si="30"/>
        <v>1</v>
      </c>
      <c r="J72" s="3">
        <f t="shared" si="31"/>
        <v>100</v>
      </c>
      <c r="K72" s="1">
        <f t="shared" si="32"/>
        <v>1.4</v>
      </c>
      <c r="L72" s="3">
        <f>+SUMIFS(CALCULATEUR!$S$12:$S$26,CALCULATEUR!$V$12:$V$26,C72)</f>
        <v>0</v>
      </c>
      <c r="M72" s="20">
        <f t="shared" si="33"/>
        <v>0</v>
      </c>
      <c r="N72" s="20">
        <f t="shared" si="34"/>
        <v>0</v>
      </c>
      <c r="O72" s="79">
        <f t="shared" si="35"/>
        <v>0</v>
      </c>
      <c r="P72" s="80">
        <f t="shared" si="36"/>
        <v>0</v>
      </c>
      <c r="Q72" s="21">
        <f t="shared" si="37"/>
        <v>0</v>
      </c>
      <c r="S72" s="1">
        <f t="shared" si="41"/>
        <v>0</v>
      </c>
      <c r="T72" s="3">
        <f t="shared" si="42"/>
        <v>0</v>
      </c>
    </row>
    <row r="73" spans="1:20">
      <c r="A73" s="8">
        <v>110</v>
      </c>
      <c r="B73" s="8">
        <v>140</v>
      </c>
      <c r="C73" s="9" t="str">
        <f t="shared" si="27"/>
        <v>Palette 110 x 140</v>
      </c>
      <c r="D73" s="10" t="str">
        <f t="shared" si="38"/>
        <v>B</v>
      </c>
      <c r="E73" s="10">
        <f t="shared" si="39"/>
        <v>1.54</v>
      </c>
      <c r="F73" s="10">
        <f t="shared" si="40"/>
        <v>2</v>
      </c>
      <c r="G73" s="10">
        <f t="shared" si="28"/>
        <v>0</v>
      </c>
      <c r="H73" s="11">
        <f t="shared" si="29"/>
        <v>3.08</v>
      </c>
      <c r="I73" s="10">
        <f t="shared" si="30"/>
        <v>1</v>
      </c>
      <c r="J73" s="3">
        <f t="shared" si="31"/>
        <v>100</v>
      </c>
      <c r="K73" s="1">
        <f t="shared" si="32"/>
        <v>1.54</v>
      </c>
      <c r="L73" s="3">
        <f>+SUMIFS(CALCULATEUR!$S$12:$S$26,CALCULATEUR!$V$12:$V$26,C73)</f>
        <v>0</v>
      </c>
      <c r="M73" s="20">
        <f t="shared" si="33"/>
        <v>0</v>
      </c>
      <c r="N73" s="20">
        <f t="shared" si="34"/>
        <v>0</v>
      </c>
      <c r="O73" s="79">
        <f t="shared" si="35"/>
        <v>0</v>
      </c>
      <c r="P73" s="80">
        <f t="shared" si="36"/>
        <v>0</v>
      </c>
      <c r="Q73" s="21">
        <f t="shared" si="37"/>
        <v>0</v>
      </c>
      <c r="S73" s="1">
        <f t="shared" si="41"/>
        <v>0</v>
      </c>
      <c r="T73" s="3">
        <f t="shared" si="42"/>
        <v>0</v>
      </c>
    </row>
    <row r="74" spans="1:20">
      <c r="A74" s="8">
        <v>118</v>
      </c>
      <c r="B74" s="8">
        <v>140</v>
      </c>
      <c r="C74" s="9" t="str">
        <f t="shared" si="27"/>
        <v>Palette 118 x 140</v>
      </c>
      <c r="D74" s="10" t="str">
        <f t="shared" si="38"/>
        <v>B</v>
      </c>
      <c r="E74" s="10">
        <f t="shared" si="39"/>
        <v>1.6519999999999999</v>
      </c>
      <c r="F74" s="10">
        <f t="shared" si="40"/>
        <v>2</v>
      </c>
      <c r="G74" s="10">
        <f t="shared" si="28"/>
        <v>0</v>
      </c>
      <c r="H74" s="11">
        <f t="shared" si="29"/>
        <v>3.3039999999999998</v>
      </c>
      <c r="I74" s="10">
        <f t="shared" si="30"/>
        <v>1</v>
      </c>
      <c r="J74" s="3">
        <f t="shared" si="31"/>
        <v>100</v>
      </c>
      <c r="K74" s="1">
        <f t="shared" si="32"/>
        <v>1.6519999999999999</v>
      </c>
      <c r="L74" s="3">
        <f>+SUMIFS(CALCULATEUR!$S$12:$S$26,CALCULATEUR!$V$12:$V$26,C74)</f>
        <v>0</v>
      </c>
      <c r="M74" s="20">
        <f t="shared" si="33"/>
        <v>0</v>
      </c>
      <c r="N74" s="20">
        <f t="shared" si="34"/>
        <v>0</v>
      </c>
      <c r="O74" s="79">
        <f t="shared" si="35"/>
        <v>0</v>
      </c>
      <c r="P74" s="80">
        <f t="shared" si="36"/>
        <v>0</v>
      </c>
      <c r="Q74" s="21">
        <f t="shared" si="37"/>
        <v>0</v>
      </c>
      <c r="S74" s="1">
        <f t="shared" si="41"/>
        <v>0</v>
      </c>
      <c r="T74" s="3">
        <f t="shared" si="42"/>
        <v>0</v>
      </c>
    </row>
    <row r="75" spans="1:20">
      <c r="A75" s="8">
        <v>120</v>
      </c>
      <c r="B75" s="8">
        <v>140</v>
      </c>
      <c r="C75" s="9" t="str">
        <f t="shared" si="27"/>
        <v>Palette 120 x 140</v>
      </c>
      <c r="D75" s="10" t="str">
        <f t="shared" si="38"/>
        <v>B</v>
      </c>
      <c r="E75" s="10">
        <f t="shared" si="39"/>
        <v>1.68</v>
      </c>
      <c r="F75" s="10">
        <f t="shared" si="40"/>
        <v>2</v>
      </c>
      <c r="G75" s="10">
        <f t="shared" si="28"/>
        <v>0</v>
      </c>
      <c r="H75" s="11">
        <f t="shared" si="29"/>
        <v>3.36</v>
      </c>
      <c r="I75" s="10">
        <f t="shared" si="30"/>
        <v>1</v>
      </c>
      <c r="J75" s="3">
        <f t="shared" si="31"/>
        <v>100</v>
      </c>
      <c r="K75" s="1">
        <f t="shared" si="32"/>
        <v>1.68</v>
      </c>
      <c r="L75" s="3">
        <f>+SUMIFS(CALCULATEUR!$S$12:$S$26,CALCULATEUR!$V$12:$V$26,C75)</f>
        <v>0</v>
      </c>
      <c r="M75" s="20">
        <f t="shared" si="33"/>
        <v>0</v>
      </c>
      <c r="N75" s="20">
        <f t="shared" si="34"/>
        <v>0</v>
      </c>
      <c r="O75" s="79">
        <f t="shared" si="35"/>
        <v>0</v>
      </c>
      <c r="P75" s="80">
        <f t="shared" si="36"/>
        <v>0</v>
      </c>
      <c r="Q75" s="21">
        <f t="shared" si="37"/>
        <v>0</v>
      </c>
      <c r="S75" s="1">
        <f t="shared" si="41"/>
        <v>0</v>
      </c>
      <c r="T75" s="3">
        <f t="shared" si="42"/>
        <v>0</v>
      </c>
    </row>
    <row r="76" spans="1:20">
      <c r="A76" s="8">
        <v>110</v>
      </c>
      <c r="B76" s="8">
        <v>143</v>
      </c>
      <c r="C76" s="9" t="str">
        <f t="shared" si="27"/>
        <v>Palette 110 x 143</v>
      </c>
      <c r="D76" s="10" t="str">
        <f t="shared" si="38"/>
        <v>B</v>
      </c>
      <c r="E76" s="10">
        <f t="shared" si="39"/>
        <v>1.573</v>
      </c>
      <c r="F76" s="10">
        <f t="shared" si="40"/>
        <v>2</v>
      </c>
      <c r="G76" s="10">
        <f t="shared" si="28"/>
        <v>0</v>
      </c>
      <c r="H76" s="11">
        <f t="shared" si="29"/>
        <v>3.1459999999999999</v>
      </c>
      <c r="I76" s="10">
        <f t="shared" si="30"/>
        <v>1</v>
      </c>
      <c r="J76" s="3">
        <f t="shared" si="31"/>
        <v>97</v>
      </c>
      <c r="K76" s="1">
        <f t="shared" si="32"/>
        <v>1.573</v>
      </c>
      <c r="L76" s="3">
        <f>+SUMIFS(CALCULATEUR!$S$12:$S$26,CALCULATEUR!$V$12:$V$26,C76)</f>
        <v>0</v>
      </c>
      <c r="M76" s="20">
        <f t="shared" si="33"/>
        <v>0</v>
      </c>
      <c r="N76" s="20">
        <f t="shared" si="34"/>
        <v>0</v>
      </c>
      <c r="O76" s="79">
        <f t="shared" si="35"/>
        <v>0</v>
      </c>
      <c r="P76" s="80">
        <f t="shared" si="36"/>
        <v>0</v>
      </c>
      <c r="Q76" s="21">
        <f t="shared" si="37"/>
        <v>0</v>
      </c>
      <c r="S76" s="1">
        <f t="shared" si="41"/>
        <v>0</v>
      </c>
      <c r="T76" s="3">
        <f t="shared" si="42"/>
        <v>0</v>
      </c>
    </row>
    <row r="77" spans="1:20">
      <c r="A77" s="13">
        <v>110</v>
      </c>
      <c r="B77" s="13">
        <v>144</v>
      </c>
      <c r="C77" s="9" t="str">
        <f t="shared" si="27"/>
        <v>Palette 110 x 144</v>
      </c>
      <c r="D77" s="10" t="str">
        <f t="shared" si="38"/>
        <v>B</v>
      </c>
      <c r="E77" s="10">
        <f t="shared" si="39"/>
        <v>1.5840000000000001</v>
      </c>
      <c r="F77" s="10">
        <f t="shared" si="40"/>
        <v>2</v>
      </c>
      <c r="G77" s="10">
        <f t="shared" si="28"/>
        <v>0</v>
      </c>
      <c r="H77" s="11">
        <f t="shared" si="29"/>
        <v>3.1680000000000001</v>
      </c>
      <c r="I77" s="10">
        <f t="shared" si="30"/>
        <v>1</v>
      </c>
      <c r="J77" s="3">
        <f t="shared" si="31"/>
        <v>96</v>
      </c>
      <c r="K77" s="1">
        <f t="shared" si="32"/>
        <v>1.5840000000000001</v>
      </c>
      <c r="L77" s="3">
        <f>+SUMIFS(CALCULATEUR!$S$12:$S$26,CALCULATEUR!$V$12:$V$26,C77)</f>
        <v>0</v>
      </c>
      <c r="M77" s="20">
        <f t="shared" si="33"/>
        <v>0</v>
      </c>
      <c r="N77" s="20">
        <f t="shared" si="34"/>
        <v>0</v>
      </c>
      <c r="O77" s="79">
        <f t="shared" si="35"/>
        <v>0</v>
      </c>
      <c r="P77" s="80">
        <f t="shared" si="36"/>
        <v>0</v>
      </c>
      <c r="Q77" s="21">
        <f t="shared" si="37"/>
        <v>0</v>
      </c>
      <c r="S77" s="1">
        <f t="shared" si="41"/>
        <v>0</v>
      </c>
      <c r="T77" s="3">
        <f t="shared" si="42"/>
        <v>0</v>
      </c>
    </row>
    <row r="78" spans="1:20">
      <c r="A78" s="15">
        <v>115</v>
      </c>
      <c r="B78" s="8">
        <v>148.5</v>
      </c>
      <c r="C78" s="9" t="str">
        <f t="shared" si="27"/>
        <v>Palette 115 x 148,5</v>
      </c>
      <c r="D78" s="10" t="str">
        <f t="shared" si="38"/>
        <v>B</v>
      </c>
      <c r="E78" s="10">
        <f t="shared" si="39"/>
        <v>1.7077500000000001</v>
      </c>
      <c r="F78" s="10">
        <f t="shared" si="40"/>
        <v>2</v>
      </c>
      <c r="G78" s="10">
        <f t="shared" si="28"/>
        <v>0</v>
      </c>
      <c r="H78" s="11">
        <f t="shared" si="29"/>
        <v>3.4155000000000002</v>
      </c>
      <c r="I78" s="10">
        <f t="shared" si="30"/>
        <v>1</v>
      </c>
      <c r="J78" s="3">
        <f t="shared" si="31"/>
        <v>91.5</v>
      </c>
      <c r="K78" s="1">
        <f t="shared" si="32"/>
        <v>1.7077500000000001</v>
      </c>
      <c r="L78" s="3">
        <f>+SUMIFS(CALCULATEUR!$S$12:$S$26,CALCULATEUR!$V$12:$V$26,C78)</f>
        <v>0</v>
      </c>
      <c r="M78" s="20">
        <f t="shared" si="33"/>
        <v>0</v>
      </c>
      <c r="N78" s="20">
        <f t="shared" si="34"/>
        <v>0</v>
      </c>
      <c r="O78" s="79">
        <f t="shared" si="35"/>
        <v>0</v>
      </c>
      <c r="P78" s="80">
        <f t="shared" si="36"/>
        <v>0</v>
      </c>
      <c r="Q78" s="21">
        <f t="shared" si="37"/>
        <v>0</v>
      </c>
      <c r="S78" s="1">
        <f t="shared" si="41"/>
        <v>0</v>
      </c>
      <c r="T78" s="3">
        <f t="shared" si="42"/>
        <v>0</v>
      </c>
    </row>
    <row r="79" spans="1:20">
      <c r="A79" s="15">
        <v>115</v>
      </c>
      <c r="B79" s="15">
        <v>149</v>
      </c>
      <c r="C79" s="9" t="str">
        <f t="shared" si="27"/>
        <v>Palette 115 x 149</v>
      </c>
      <c r="D79" s="10" t="str">
        <f t="shared" si="38"/>
        <v>B</v>
      </c>
      <c r="E79" s="10">
        <f t="shared" si="39"/>
        <v>1.7135</v>
      </c>
      <c r="F79" s="10">
        <f t="shared" si="40"/>
        <v>2</v>
      </c>
      <c r="G79" s="10">
        <f t="shared" si="28"/>
        <v>0</v>
      </c>
      <c r="H79" s="11">
        <f t="shared" si="29"/>
        <v>3.427</v>
      </c>
      <c r="I79" s="10">
        <f t="shared" si="30"/>
        <v>1</v>
      </c>
      <c r="J79" s="3">
        <f t="shared" si="31"/>
        <v>91</v>
      </c>
      <c r="K79" s="1">
        <f t="shared" si="32"/>
        <v>1.7135</v>
      </c>
      <c r="L79" s="3">
        <f>+SUMIFS(CALCULATEUR!$S$12:$S$26,CALCULATEUR!$V$12:$V$26,C79)</f>
        <v>0</v>
      </c>
      <c r="M79" s="20">
        <f t="shared" si="33"/>
        <v>0</v>
      </c>
      <c r="N79" s="20">
        <f t="shared" si="34"/>
        <v>0</v>
      </c>
      <c r="O79" s="79">
        <f t="shared" si="35"/>
        <v>0</v>
      </c>
      <c r="P79" s="80">
        <f t="shared" si="36"/>
        <v>0</v>
      </c>
      <c r="Q79" s="21">
        <f t="shared" si="37"/>
        <v>0</v>
      </c>
      <c r="S79" s="1">
        <f t="shared" si="41"/>
        <v>0</v>
      </c>
      <c r="T79" s="3">
        <f t="shared" si="42"/>
        <v>0</v>
      </c>
    </row>
    <row r="80" spans="1:20">
      <c r="A80" s="13">
        <v>120</v>
      </c>
      <c r="B80" s="13">
        <v>150</v>
      </c>
      <c r="C80" s="9" t="str">
        <f t="shared" si="27"/>
        <v>Palette 120 x 150</v>
      </c>
      <c r="D80" s="10" t="str">
        <f t="shared" si="38"/>
        <v>B</v>
      </c>
      <c r="E80" s="10">
        <f t="shared" si="39"/>
        <v>1.8</v>
      </c>
      <c r="F80" s="10">
        <f t="shared" si="40"/>
        <v>2</v>
      </c>
      <c r="G80" s="10">
        <f t="shared" si="28"/>
        <v>0</v>
      </c>
      <c r="H80" s="11">
        <f t="shared" si="29"/>
        <v>3.6</v>
      </c>
      <c r="I80" s="10">
        <f t="shared" si="30"/>
        <v>1</v>
      </c>
      <c r="J80" s="3">
        <f t="shared" si="31"/>
        <v>90</v>
      </c>
      <c r="K80" s="1">
        <f t="shared" si="32"/>
        <v>1.8</v>
      </c>
      <c r="L80" s="3">
        <f>+SUMIFS(CALCULATEUR!$S$12:$S$26,CALCULATEUR!$V$12:$V$26,C80)</f>
        <v>0</v>
      </c>
      <c r="M80" s="20">
        <f t="shared" si="33"/>
        <v>0</v>
      </c>
      <c r="N80" s="20">
        <f t="shared" si="34"/>
        <v>0</v>
      </c>
      <c r="O80" s="79">
        <f t="shared" si="35"/>
        <v>0</v>
      </c>
      <c r="P80" s="80">
        <f t="shared" si="36"/>
        <v>0</v>
      </c>
      <c r="Q80" s="21">
        <f t="shared" si="37"/>
        <v>0</v>
      </c>
      <c r="S80" s="1">
        <f t="shared" si="41"/>
        <v>0</v>
      </c>
      <c r="T80" s="3">
        <f t="shared" si="42"/>
        <v>0</v>
      </c>
    </row>
    <row r="81" spans="1:20">
      <c r="A81" s="8">
        <v>120</v>
      </c>
      <c r="B81" s="8">
        <v>150</v>
      </c>
      <c r="C81" s="9" t="str">
        <f t="shared" si="27"/>
        <v>Palette 120 x 150</v>
      </c>
      <c r="D81" s="10" t="str">
        <f t="shared" si="38"/>
        <v>B</v>
      </c>
      <c r="E81" s="10">
        <f t="shared" si="39"/>
        <v>1.8</v>
      </c>
      <c r="F81" s="10">
        <f t="shared" si="40"/>
        <v>2</v>
      </c>
      <c r="G81" s="10">
        <f t="shared" si="28"/>
        <v>0</v>
      </c>
      <c r="H81" s="11">
        <f t="shared" si="29"/>
        <v>3.6</v>
      </c>
      <c r="I81" s="10">
        <f t="shared" si="30"/>
        <v>1</v>
      </c>
      <c r="J81" s="3">
        <f t="shared" si="31"/>
        <v>90</v>
      </c>
      <c r="K81" s="1">
        <f t="shared" si="32"/>
        <v>1.8</v>
      </c>
      <c r="L81" s="3">
        <f>+SUMIFS(CALCULATEUR!$S$12:$S$26,CALCULATEUR!$V$12:$V$26,C81)</f>
        <v>0</v>
      </c>
      <c r="M81" s="20">
        <f t="shared" si="33"/>
        <v>0</v>
      </c>
      <c r="N81" s="20">
        <f t="shared" si="34"/>
        <v>0</v>
      </c>
      <c r="O81" s="79">
        <f t="shared" si="35"/>
        <v>0</v>
      </c>
      <c r="P81" s="80">
        <f t="shared" si="36"/>
        <v>0</v>
      </c>
      <c r="Q81" s="21">
        <f t="shared" si="37"/>
        <v>0</v>
      </c>
      <c r="S81" s="1">
        <f t="shared" si="41"/>
        <v>0</v>
      </c>
      <c r="T81" s="3">
        <f t="shared" si="42"/>
        <v>0</v>
      </c>
    </row>
    <row r="82" spans="1:20">
      <c r="A82" s="13">
        <v>115</v>
      </c>
      <c r="B82" s="13">
        <v>170</v>
      </c>
      <c r="C82" s="9" t="str">
        <f t="shared" si="27"/>
        <v>Palette 115 x 170</v>
      </c>
      <c r="D82" s="10" t="str">
        <f t="shared" si="38"/>
        <v>E</v>
      </c>
      <c r="E82" s="10">
        <f t="shared" si="39"/>
        <v>1.9550000000000001</v>
      </c>
      <c r="F82" s="10">
        <f t="shared" si="40"/>
        <v>0</v>
      </c>
      <c r="G82" s="10">
        <f t="shared" si="28"/>
        <v>240</v>
      </c>
      <c r="H82" s="11">
        <f t="shared" si="29"/>
        <v>0</v>
      </c>
      <c r="I82" s="10">
        <f t="shared" si="30"/>
        <v>1</v>
      </c>
      <c r="J82" s="3">
        <f t="shared" si="31"/>
        <v>70</v>
      </c>
      <c r="K82" s="1">
        <f t="shared" si="32"/>
        <v>1.9550000000000001</v>
      </c>
      <c r="L82" s="3">
        <f>+SUMIFS(CALCULATEUR!$S$12:$S$26,CALCULATEUR!$V$12:$V$26,C82)</f>
        <v>0</v>
      </c>
      <c r="M82" s="20">
        <f t="shared" si="33"/>
        <v>0</v>
      </c>
      <c r="N82" s="20">
        <f t="shared" si="34"/>
        <v>0</v>
      </c>
      <c r="O82" s="79">
        <f t="shared" si="35"/>
        <v>0</v>
      </c>
      <c r="P82" s="80" t="str">
        <f t="shared" si="36"/>
        <v/>
      </c>
      <c r="Q82" s="21">
        <f t="shared" si="37"/>
        <v>0</v>
      </c>
      <c r="S82" s="1">
        <f t="shared" si="41"/>
        <v>0</v>
      </c>
      <c r="T82" s="3">
        <f t="shared" si="42"/>
        <v>0</v>
      </c>
    </row>
    <row r="83" spans="1:20">
      <c r="A83" s="15">
        <v>111</v>
      </c>
      <c r="B83" s="15">
        <v>152</v>
      </c>
      <c r="C83" s="9" t="str">
        <f t="shared" si="27"/>
        <v>Palette 111 x 152</v>
      </c>
      <c r="D83" s="10" t="str">
        <f t="shared" si="38"/>
        <v>B</v>
      </c>
      <c r="E83" s="10">
        <f t="shared" si="39"/>
        <v>1.6872</v>
      </c>
      <c r="F83" s="10">
        <f t="shared" si="40"/>
        <v>2</v>
      </c>
      <c r="G83" s="10">
        <f t="shared" si="28"/>
        <v>0</v>
      </c>
      <c r="H83" s="11">
        <f t="shared" si="29"/>
        <v>3.3744000000000001</v>
      </c>
      <c r="I83" s="10">
        <f t="shared" si="30"/>
        <v>1</v>
      </c>
      <c r="J83" s="3">
        <f t="shared" si="31"/>
        <v>88</v>
      </c>
      <c r="K83" s="1">
        <f t="shared" si="32"/>
        <v>1.6872</v>
      </c>
      <c r="L83" s="3">
        <f>+SUMIFS(CALCULATEUR!$S$12:$S$26,CALCULATEUR!$V$12:$V$26,C83)</f>
        <v>0</v>
      </c>
      <c r="M83" s="20">
        <f t="shared" si="33"/>
        <v>0</v>
      </c>
      <c r="N83" s="20">
        <f t="shared" si="34"/>
        <v>0</v>
      </c>
      <c r="O83" s="79">
        <f t="shared" si="35"/>
        <v>0</v>
      </c>
      <c r="P83" s="80">
        <f t="shared" si="36"/>
        <v>0</v>
      </c>
      <c r="Q83" s="21">
        <f t="shared" si="37"/>
        <v>0</v>
      </c>
      <c r="S83" s="1">
        <f t="shared" si="41"/>
        <v>0</v>
      </c>
      <c r="T83" s="3">
        <f t="shared" si="42"/>
        <v>0</v>
      </c>
    </row>
    <row r="84" spans="1:20">
      <c r="A84" s="8">
        <v>100</v>
      </c>
      <c r="B84" s="8">
        <v>155</v>
      </c>
      <c r="C84" s="9" t="str">
        <f t="shared" si="27"/>
        <v>Palette 100 x 155</v>
      </c>
      <c r="D84" s="10" t="str">
        <f t="shared" si="38"/>
        <v>B</v>
      </c>
      <c r="E84" s="10">
        <f t="shared" si="39"/>
        <v>1.55</v>
      </c>
      <c r="F84" s="10">
        <f t="shared" si="40"/>
        <v>2</v>
      </c>
      <c r="G84" s="10">
        <f t="shared" si="28"/>
        <v>0</v>
      </c>
      <c r="H84" s="11">
        <f t="shared" si="29"/>
        <v>3.1</v>
      </c>
      <c r="I84" s="10">
        <f t="shared" si="30"/>
        <v>1</v>
      </c>
      <c r="J84" s="3">
        <f t="shared" si="31"/>
        <v>85</v>
      </c>
      <c r="K84" s="1">
        <f t="shared" si="32"/>
        <v>1.55</v>
      </c>
      <c r="L84" s="3">
        <f>+SUMIFS(CALCULATEUR!$S$12:$S$26,CALCULATEUR!$V$12:$V$26,C84)</f>
        <v>0</v>
      </c>
      <c r="M84" s="20">
        <f t="shared" si="33"/>
        <v>0</v>
      </c>
      <c r="N84" s="20">
        <f t="shared" si="34"/>
        <v>0</v>
      </c>
      <c r="O84" s="79">
        <f t="shared" si="35"/>
        <v>0</v>
      </c>
      <c r="P84" s="80">
        <f t="shared" si="36"/>
        <v>0</v>
      </c>
      <c r="Q84" s="21">
        <f t="shared" si="37"/>
        <v>0</v>
      </c>
      <c r="S84" s="1">
        <f t="shared" si="41"/>
        <v>0</v>
      </c>
      <c r="T84" s="3">
        <f t="shared" si="42"/>
        <v>0</v>
      </c>
    </row>
    <row r="85" spans="1:20">
      <c r="A85" s="15">
        <v>107</v>
      </c>
      <c r="B85" s="15">
        <v>155</v>
      </c>
      <c r="C85" s="9" t="str">
        <f t="shared" si="27"/>
        <v>Palette 107 x 155</v>
      </c>
      <c r="D85" s="10" t="str">
        <f t="shared" si="38"/>
        <v>B</v>
      </c>
      <c r="E85" s="10">
        <f t="shared" si="39"/>
        <v>1.6585000000000001</v>
      </c>
      <c r="F85" s="10">
        <f t="shared" si="40"/>
        <v>2</v>
      </c>
      <c r="G85" s="10">
        <f t="shared" si="28"/>
        <v>0</v>
      </c>
      <c r="H85" s="11">
        <f t="shared" si="29"/>
        <v>3.3170000000000002</v>
      </c>
      <c r="I85" s="10">
        <f t="shared" si="30"/>
        <v>1</v>
      </c>
      <c r="J85" s="3">
        <f t="shared" si="31"/>
        <v>85</v>
      </c>
      <c r="K85" s="1">
        <f t="shared" si="32"/>
        <v>1.6585000000000001</v>
      </c>
      <c r="L85" s="3">
        <f>+SUMIFS(CALCULATEUR!$S$12:$S$26,CALCULATEUR!$V$12:$V$26,C85)</f>
        <v>0</v>
      </c>
      <c r="M85" s="20">
        <f t="shared" si="33"/>
        <v>0</v>
      </c>
      <c r="N85" s="20">
        <f t="shared" si="34"/>
        <v>0</v>
      </c>
      <c r="O85" s="79">
        <f t="shared" si="35"/>
        <v>0</v>
      </c>
      <c r="P85" s="80">
        <f t="shared" si="36"/>
        <v>0</v>
      </c>
      <c r="Q85" s="21">
        <f t="shared" si="37"/>
        <v>0</v>
      </c>
      <c r="S85" s="1">
        <f t="shared" si="41"/>
        <v>0</v>
      </c>
      <c r="T85" s="3">
        <f t="shared" si="42"/>
        <v>0</v>
      </c>
    </row>
    <row r="86" spans="1:20">
      <c r="A86" s="13">
        <v>110</v>
      </c>
      <c r="B86" s="13">
        <v>155</v>
      </c>
      <c r="C86" s="9" t="str">
        <f t="shared" si="27"/>
        <v>Palette 110 x 155</v>
      </c>
      <c r="D86" s="10" t="str">
        <f t="shared" si="38"/>
        <v>B</v>
      </c>
      <c r="E86" s="10">
        <f t="shared" si="39"/>
        <v>1.7050000000000001</v>
      </c>
      <c r="F86" s="10">
        <f t="shared" si="40"/>
        <v>2</v>
      </c>
      <c r="G86" s="10">
        <f t="shared" si="28"/>
        <v>0</v>
      </c>
      <c r="H86" s="11">
        <f t="shared" si="29"/>
        <v>3.41</v>
      </c>
      <c r="I86" s="10">
        <f t="shared" si="30"/>
        <v>1</v>
      </c>
      <c r="J86" s="3">
        <f t="shared" si="31"/>
        <v>85</v>
      </c>
      <c r="K86" s="1">
        <f t="shared" si="32"/>
        <v>1.7050000000000001</v>
      </c>
      <c r="L86" s="3">
        <f>+SUMIFS(CALCULATEUR!$S$12:$S$26,CALCULATEUR!$V$12:$V$26,C86)</f>
        <v>0</v>
      </c>
      <c r="M86" s="20">
        <f t="shared" si="33"/>
        <v>0</v>
      </c>
      <c r="N86" s="20">
        <f t="shared" si="34"/>
        <v>0</v>
      </c>
      <c r="O86" s="79">
        <f t="shared" si="35"/>
        <v>0</v>
      </c>
      <c r="P86" s="80">
        <f t="shared" si="36"/>
        <v>0</v>
      </c>
      <c r="Q86" s="21">
        <f t="shared" si="37"/>
        <v>0</v>
      </c>
      <c r="S86" s="1">
        <f t="shared" si="41"/>
        <v>0</v>
      </c>
      <c r="T86" s="3">
        <f t="shared" si="42"/>
        <v>0</v>
      </c>
    </row>
    <row r="87" spans="1:20">
      <c r="A87" s="8">
        <v>110</v>
      </c>
      <c r="B87" s="8">
        <v>156</v>
      </c>
      <c r="C87" s="9" t="str">
        <f t="shared" si="27"/>
        <v>Palette 110 x 156</v>
      </c>
      <c r="D87" s="10" t="str">
        <f t="shared" si="38"/>
        <v>B</v>
      </c>
      <c r="E87" s="10">
        <f t="shared" si="39"/>
        <v>1.716</v>
      </c>
      <c r="F87" s="10">
        <f t="shared" si="40"/>
        <v>2</v>
      </c>
      <c r="G87" s="10">
        <f t="shared" si="28"/>
        <v>0</v>
      </c>
      <c r="H87" s="11">
        <f t="shared" si="29"/>
        <v>3.4319999999999999</v>
      </c>
      <c r="I87" s="10">
        <f t="shared" si="30"/>
        <v>1</v>
      </c>
      <c r="J87" s="3">
        <f t="shared" si="31"/>
        <v>84</v>
      </c>
      <c r="K87" s="1">
        <f t="shared" si="32"/>
        <v>1.716</v>
      </c>
      <c r="L87" s="3">
        <f>+SUMIFS(CALCULATEUR!$S$12:$S$26,CALCULATEUR!$V$12:$V$26,C87)</f>
        <v>0</v>
      </c>
      <c r="M87" s="20">
        <f t="shared" si="33"/>
        <v>0</v>
      </c>
      <c r="N87" s="20">
        <f t="shared" si="34"/>
        <v>0</v>
      </c>
      <c r="O87" s="79">
        <f t="shared" si="35"/>
        <v>0</v>
      </c>
      <c r="P87" s="80">
        <f t="shared" si="36"/>
        <v>0</v>
      </c>
      <c r="Q87" s="21">
        <f t="shared" si="37"/>
        <v>0</v>
      </c>
      <c r="S87" s="1">
        <f t="shared" si="41"/>
        <v>0</v>
      </c>
      <c r="T87" s="3">
        <f t="shared" si="42"/>
        <v>0</v>
      </c>
    </row>
    <row r="88" spans="1:20">
      <c r="A88" s="25">
        <v>114</v>
      </c>
      <c r="B88" s="25">
        <v>156</v>
      </c>
      <c r="C88" s="17" t="str">
        <f t="shared" si="27"/>
        <v>Palette 114 x 156</v>
      </c>
      <c r="D88" s="10" t="str">
        <f t="shared" si="38"/>
        <v>B</v>
      </c>
      <c r="E88" s="10">
        <f t="shared" si="39"/>
        <v>1.7784</v>
      </c>
      <c r="F88" s="10">
        <f t="shared" si="40"/>
        <v>2</v>
      </c>
      <c r="G88" s="10">
        <f t="shared" si="28"/>
        <v>0</v>
      </c>
      <c r="H88" s="11">
        <f t="shared" si="29"/>
        <v>3.5568</v>
      </c>
      <c r="I88" s="10">
        <f t="shared" si="30"/>
        <v>1</v>
      </c>
      <c r="J88" s="3">
        <f t="shared" si="31"/>
        <v>84</v>
      </c>
      <c r="K88" s="1">
        <f t="shared" si="32"/>
        <v>1.7784</v>
      </c>
      <c r="L88" s="3">
        <f>+SUMIFS(CALCULATEUR!$S$12:$S$26,CALCULATEUR!$V$12:$V$26,C88)</f>
        <v>0</v>
      </c>
      <c r="M88" s="20">
        <f t="shared" si="33"/>
        <v>0</v>
      </c>
      <c r="N88" s="20">
        <f t="shared" si="34"/>
        <v>0</v>
      </c>
      <c r="O88" s="79">
        <f t="shared" si="35"/>
        <v>0</v>
      </c>
      <c r="P88" s="80">
        <f t="shared" si="36"/>
        <v>0</v>
      </c>
      <c r="Q88" s="21">
        <f t="shared" si="37"/>
        <v>0</v>
      </c>
      <c r="S88" s="1">
        <f t="shared" si="41"/>
        <v>0</v>
      </c>
      <c r="T88" s="3">
        <f t="shared" si="42"/>
        <v>0</v>
      </c>
    </row>
    <row r="89" spans="1:20">
      <c r="A89" s="16">
        <v>110</v>
      </c>
      <c r="B89" s="16">
        <v>158</v>
      </c>
      <c r="C89" s="17" t="str">
        <f t="shared" si="27"/>
        <v>Palette 110 x 158</v>
      </c>
      <c r="D89" s="10" t="str">
        <f t="shared" si="38"/>
        <v>B</v>
      </c>
      <c r="E89" s="10">
        <f t="shared" si="39"/>
        <v>1.738</v>
      </c>
      <c r="F89" s="10">
        <f t="shared" si="40"/>
        <v>2</v>
      </c>
      <c r="G89" s="10">
        <f t="shared" si="28"/>
        <v>0</v>
      </c>
      <c r="H89" s="11">
        <f t="shared" si="29"/>
        <v>3.476</v>
      </c>
      <c r="I89" s="10">
        <f t="shared" si="30"/>
        <v>1</v>
      </c>
      <c r="J89" s="3">
        <f t="shared" si="31"/>
        <v>82</v>
      </c>
      <c r="K89" s="1">
        <f t="shared" si="32"/>
        <v>1.738</v>
      </c>
      <c r="L89" s="3">
        <f>+SUMIFS(CALCULATEUR!$S$12:$S$26,CALCULATEUR!$V$12:$V$26,C89)</f>
        <v>0</v>
      </c>
      <c r="M89" s="20">
        <f t="shared" si="33"/>
        <v>0</v>
      </c>
      <c r="N89" s="20">
        <f t="shared" si="34"/>
        <v>0</v>
      </c>
      <c r="O89" s="79">
        <f t="shared" si="35"/>
        <v>0</v>
      </c>
      <c r="P89" s="80">
        <f t="shared" si="36"/>
        <v>0</v>
      </c>
      <c r="Q89" s="21">
        <f t="shared" si="37"/>
        <v>0</v>
      </c>
      <c r="S89" s="1">
        <f t="shared" si="41"/>
        <v>0</v>
      </c>
      <c r="T89" s="3">
        <f t="shared" si="42"/>
        <v>0</v>
      </c>
    </row>
    <row r="90" spans="1:20">
      <c r="A90" s="25">
        <v>111</v>
      </c>
      <c r="B90" s="25">
        <v>158</v>
      </c>
      <c r="C90" s="17" t="str">
        <f t="shared" si="27"/>
        <v>Palette 111 x 158</v>
      </c>
      <c r="D90" s="10" t="str">
        <f t="shared" si="38"/>
        <v>B</v>
      </c>
      <c r="E90" s="10">
        <f t="shared" si="39"/>
        <v>1.7538</v>
      </c>
      <c r="F90" s="10">
        <f t="shared" si="40"/>
        <v>2</v>
      </c>
      <c r="G90" s="10">
        <f t="shared" si="28"/>
        <v>0</v>
      </c>
      <c r="H90" s="11">
        <f t="shared" si="29"/>
        <v>3.5076000000000001</v>
      </c>
      <c r="I90" s="10">
        <f t="shared" si="30"/>
        <v>1</v>
      </c>
      <c r="J90" s="3">
        <f t="shared" si="31"/>
        <v>82</v>
      </c>
      <c r="K90" s="1">
        <f t="shared" si="32"/>
        <v>1.7538</v>
      </c>
      <c r="L90" s="3">
        <f>+SUMIFS(CALCULATEUR!$S$12:$S$26,CALCULATEUR!$V$12:$V$26,C90)</f>
        <v>0</v>
      </c>
      <c r="M90" s="20">
        <f t="shared" si="33"/>
        <v>0</v>
      </c>
      <c r="N90" s="20">
        <f t="shared" si="34"/>
        <v>0</v>
      </c>
      <c r="O90" s="79">
        <f t="shared" si="35"/>
        <v>0</v>
      </c>
      <c r="P90" s="80">
        <f t="shared" si="36"/>
        <v>0</v>
      </c>
      <c r="Q90" s="21">
        <f t="shared" si="37"/>
        <v>0</v>
      </c>
      <c r="S90" s="1">
        <f t="shared" si="41"/>
        <v>0</v>
      </c>
      <c r="T90" s="3">
        <f t="shared" si="42"/>
        <v>0</v>
      </c>
    </row>
    <row r="91" spans="1:20">
      <c r="A91" s="25">
        <v>110</v>
      </c>
      <c r="B91" s="25">
        <v>160</v>
      </c>
      <c r="C91" s="17" t="str">
        <f t="shared" si="27"/>
        <v>Palette 110 x 160</v>
      </c>
      <c r="D91" s="10" t="str">
        <f t="shared" si="38"/>
        <v>B</v>
      </c>
      <c r="E91" s="10">
        <f t="shared" si="39"/>
        <v>1.76</v>
      </c>
      <c r="F91" s="10">
        <f t="shared" si="40"/>
        <v>2</v>
      </c>
      <c r="G91" s="10">
        <f t="shared" si="28"/>
        <v>0</v>
      </c>
      <c r="H91" s="11">
        <f t="shared" si="29"/>
        <v>3.52</v>
      </c>
      <c r="I91" s="10">
        <f t="shared" si="30"/>
        <v>1</v>
      </c>
      <c r="J91" s="3">
        <f t="shared" si="31"/>
        <v>80</v>
      </c>
      <c r="K91" s="1">
        <f t="shared" si="32"/>
        <v>1.76</v>
      </c>
      <c r="L91" s="3">
        <f>+SUMIFS(CALCULATEUR!$S$12:$S$26,CALCULATEUR!$V$12:$V$26,C91)</f>
        <v>0</v>
      </c>
      <c r="M91" s="20">
        <f t="shared" si="33"/>
        <v>0</v>
      </c>
      <c r="N91" s="20">
        <f t="shared" si="34"/>
        <v>0</v>
      </c>
      <c r="O91" s="79">
        <f t="shared" si="35"/>
        <v>0</v>
      </c>
      <c r="P91" s="80">
        <f t="shared" si="36"/>
        <v>0</v>
      </c>
      <c r="Q91" s="21">
        <f t="shared" si="37"/>
        <v>0</v>
      </c>
      <c r="S91" s="1">
        <f t="shared" si="41"/>
        <v>0</v>
      </c>
      <c r="T91" s="3">
        <f t="shared" si="42"/>
        <v>0</v>
      </c>
    </row>
    <row r="92" spans="1:20">
      <c r="A92" s="16">
        <v>120</v>
      </c>
      <c r="B92" s="16">
        <v>160</v>
      </c>
      <c r="C92" s="17" t="str">
        <f t="shared" si="27"/>
        <v>Palette 120 x 160</v>
      </c>
      <c r="D92" s="10" t="str">
        <f t="shared" si="38"/>
        <v>B</v>
      </c>
      <c r="E92" s="10">
        <f t="shared" si="39"/>
        <v>1.92</v>
      </c>
      <c r="F92" s="10">
        <f t="shared" si="40"/>
        <v>2</v>
      </c>
      <c r="G92" s="10">
        <f t="shared" si="28"/>
        <v>0</v>
      </c>
      <c r="H92" s="11">
        <f t="shared" si="29"/>
        <v>3.84</v>
      </c>
      <c r="I92" s="10">
        <f t="shared" si="30"/>
        <v>1</v>
      </c>
      <c r="J92" s="3">
        <f t="shared" si="31"/>
        <v>80</v>
      </c>
      <c r="K92" s="1">
        <f t="shared" si="32"/>
        <v>1.92</v>
      </c>
      <c r="L92" s="3">
        <f>+SUMIFS(CALCULATEUR!$S$12:$S$26,CALCULATEUR!$V$12:$V$26,C92)</f>
        <v>0</v>
      </c>
      <c r="M92" s="20">
        <f t="shared" si="33"/>
        <v>0</v>
      </c>
      <c r="N92" s="20">
        <f t="shared" si="34"/>
        <v>0</v>
      </c>
      <c r="O92" s="79">
        <f t="shared" si="35"/>
        <v>0</v>
      </c>
      <c r="P92" s="80">
        <f t="shared" si="36"/>
        <v>0</v>
      </c>
      <c r="Q92" s="21">
        <f t="shared" si="37"/>
        <v>0</v>
      </c>
      <c r="S92" s="1">
        <f t="shared" si="41"/>
        <v>0</v>
      </c>
      <c r="T92" s="3">
        <f t="shared" si="42"/>
        <v>0</v>
      </c>
    </row>
    <row r="93" spans="1:20">
      <c r="A93" s="16">
        <v>121</v>
      </c>
      <c r="B93" s="16">
        <v>150</v>
      </c>
      <c r="C93" s="17" t="str">
        <f t="shared" si="27"/>
        <v>Palette 121 x 150</v>
      </c>
      <c r="D93" s="10" t="str">
        <f t="shared" si="38"/>
        <v>E</v>
      </c>
      <c r="E93" s="10">
        <f t="shared" si="39"/>
        <v>1.8149999999999999</v>
      </c>
      <c r="F93" s="10">
        <f t="shared" si="40"/>
        <v>1</v>
      </c>
      <c r="G93" s="10">
        <f t="shared" si="28"/>
        <v>119</v>
      </c>
      <c r="H93" s="11">
        <f t="shared" si="29"/>
        <v>1.8149999999999999</v>
      </c>
      <c r="I93" s="10">
        <f t="shared" si="30"/>
        <v>1</v>
      </c>
      <c r="J93" s="3">
        <f t="shared" si="31"/>
        <v>90</v>
      </c>
      <c r="K93" s="1">
        <f t="shared" si="32"/>
        <v>1.8149999999999999</v>
      </c>
      <c r="L93" s="3">
        <f>+SUMIFS(CALCULATEUR!$S$12:$S$26,CALCULATEUR!$V$12:$V$26,C93)</f>
        <v>0</v>
      </c>
      <c r="M93" s="20">
        <f t="shared" si="33"/>
        <v>0</v>
      </c>
      <c r="N93" s="20">
        <f t="shared" si="34"/>
        <v>0</v>
      </c>
      <c r="O93" s="79">
        <f t="shared" si="35"/>
        <v>0</v>
      </c>
      <c r="P93" s="80">
        <f t="shared" si="36"/>
        <v>0</v>
      </c>
      <c r="Q93" s="21">
        <f t="shared" si="37"/>
        <v>0</v>
      </c>
      <c r="S93" s="1">
        <f t="shared" si="41"/>
        <v>0</v>
      </c>
      <c r="T93" s="3">
        <f t="shared" si="42"/>
        <v>0</v>
      </c>
    </row>
    <row r="94" spans="1:20">
      <c r="A94" s="16">
        <v>121</v>
      </c>
      <c r="B94" s="16">
        <v>121</v>
      </c>
      <c r="C94" s="17" t="str">
        <f t="shared" si="27"/>
        <v>Palette 121 x 121</v>
      </c>
      <c r="D94" s="10" t="str">
        <f t="shared" si="38"/>
        <v>E</v>
      </c>
      <c r="E94" s="10">
        <f t="shared" si="39"/>
        <v>1.4641</v>
      </c>
      <c r="F94" s="10">
        <f t="shared" si="40"/>
        <v>1</v>
      </c>
      <c r="G94" s="10">
        <f t="shared" si="28"/>
        <v>119</v>
      </c>
      <c r="H94" s="11">
        <f t="shared" si="29"/>
        <v>1.4641</v>
      </c>
      <c r="I94" s="10">
        <f t="shared" si="30"/>
        <v>1</v>
      </c>
      <c r="J94" s="3">
        <f t="shared" si="31"/>
        <v>119</v>
      </c>
      <c r="K94" s="1">
        <f t="shared" si="32"/>
        <v>1.4641</v>
      </c>
      <c r="L94" s="3">
        <f>+SUMIFS(CALCULATEUR!$S$12:$S$26,CALCULATEUR!$V$12:$V$26,C94)</f>
        <v>0</v>
      </c>
      <c r="M94" s="20">
        <f t="shared" si="33"/>
        <v>0</v>
      </c>
      <c r="N94" s="20">
        <f t="shared" si="34"/>
        <v>0</v>
      </c>
      <c r="O94" s="79">
        <f t="shared" si="35"/>
        <v>0</v>
      </c>
      <c r="P94" s="80">
        <f t="shared" si="36"/>
        <v>0</v>
      </c>
      <c r="Q94" s="21">
        <f t="shared" si="37"/>
        <v>0</v>
      </c>
      <c r="S94" s="1">
        <f t="shared" si="41"/>
        <v>0</v>
      </c>
      <c r="T94" s="3">
        <f t="shared" si="42"/>
        <v>0</v>
      </c>
    </row>
  </sheetData>
  <autoFilter ref="A2:Q94">
    <filterColumn colId="3"/>
    <sortState ref="A27:P92">
      <sortCondition ref="B2:B94"/>
    </sortState>
  </autoFilter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CALCULATEUR</vt:lpstr>
      <vt:lpstr>Info produit</vt:lpstr>
      <vt:lpstr>Base pivot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Randle</dc:creator>
  <cp:lastModifiedBy>Fukushima MVX1303</cp:lastModifiedBy>
  <dcterms:created xsi:type="dcterms:W3CDTF">2015-01-21T11:54:12Z</dcterms:created>
  <dcterms:modified xsi:type="dcterms:W3CDTF">2016-05-12T18:02:53Z</dcterms:modified>
</cp:coreProperties>
</file>