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840" activeTab="1"/>
  </bookViews>
  <sheets>
    <sheet name="Données" sheetId="4" r:id="rId1"/>
    <sheet name="L1801" sheetId="1" r:id="rId2"/>
    <sheet name="Feuil3" sheetId="3" r:id="rId3"/>
  </sheets>
  <definedNames>
    <definedName name="Abvre">Données!$B$2:$B$5</definedName>
    <definedName name="départ">Données!$D$2:$D$3</definedName>
  </definedNames>
  <calcPr calcId="125725"/>
</workbook>
</file>

<file path=xl/calcChain.xml><?xml version="1.0" encoding="utf-8"?>
<calcChain xmlns="http://schemas.openxmlformats.org/spreadsheetml/2006/main">
  <c r="C5" i="1"/>
  <c r="D5"/>
  <c r="E5"/>
  <c r="F5"/>
  <c r="G5"/>
  <c r="H5"/>
  <c r="I5"/>
  <c r="J5"/>
  <c r="K5"/>
  <c r="L5"/>
  <c r="M5"/>
  <c r="M4" s="1"/>
  <c r="N5"/>
  <c r="O5"/>
  <c r="P5"/>
  <c r="Q5"/>
  <c r="Q4" s="1"/>
  <c r="R5"/>
  <c r="R4" s="1"/>
  <c r="S5"/>
  <c r="T5"/>
  <c r="U5"/>
  <c r="U4" s="1"/>
  <c r="V5"/>
  <c r="V4" s="1"/>
  <c r="W5"/>
  <c r="X5"/>
  <c r="X4" s="1"/>
  <c r="Y5"/>
  <c r="Y4" s="1"/>
  <c r="Z5"/>
  <c r="Z4" s="1"/>
  <c r="B5"/>
  <c r="B4" s="1"/>
  <c r="C4"/>
  <c r="D4"/>
  <c r="E4"/>
  <c r="F4"/>
  <c r="G4"/>
  <c r="H4"/>
  <c r="I4"/>
  <c r="J4"/>
  <c r="K4"/>
  <c r="L4"/>
  <c r="N4"/>
  <c r="O4"/>
  <c r="P4"/>
  <c r="S4"/>
  <c r="T4"/>
  <c r="W4"/>
</calcChain>
</file>

<file path=xl/comments1.xml><?xml version="1.0" encoding="utf-8"?>
<comments xmlns="http://schemas.openxmlformats.org/spreadsheetml/2006/main">
  <authors>
    <author>Fukushima MVX1303</author>
  </authors>
  <commentList>
    <comment ref="A5" authorId="0">
      <text>
        <r>
          <rPr>
            <b/>
            <sz val="9"/>
            <color indexed="81"/>
            <rFont val="Tahoma"/>
            <charset val="1"/>
          </rPr>
          <t>SE REMPLI SUIVANT LE TABLEAU A COTE, SI LA COLONNE DEPART EST SUR "D", LE QUAI DEVIENT DISPONIBLE CAR LE CAMION EST PARTI SINON "O" OCCUPE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6" authorId="0">
      <text>
        <r>
          <rPr>
            <b/>
            <sz val="9"/>
            <color indexed="81"/>
            <rFont val="Tahoma"/>
            <charset val="1"/>
          </rPr>
          <t>SAISIE LIBRE SI QUAI UTILISE PAR EQUIPE 2 OU EQUIPE 3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<sst xmlns="http://schemas.openxmlformats.org/spreadsheetml/2006/main" count="115" uniqueCount="80">
  <si>
    <t>Code tournée</t>
  </si>
  <si>
    <t>Traitement</t>
  </si>
  <si>
    <t>quai</t>
  </si>
  <si>
    <t>heure arrivée prévue</t>
  </si>
  <si>
    <t>heure réélle arrivée</t>
  </si>
  <si>
    <t xml:space="preserve">Début chargement </t>
  </si>
  <si>
    <t>Départ prévue</t>
  </si>
  <si>
    <t>Transporteur</t>
  </si>
  <si>
    <t>Téléphone</t>
  </si>
  <si>
    <t>départ</t>
  </si>
  <si>
    <t>En préparation</t>
  </si>
  <si>
    <t>P</t>
  </si>
  <si>
    <t>D</t>
  </si>
  <si>
    <t>Disponible</t>
  </si>
  <si>
    <t>Ne pas toucher</t>
  </si>
  <si>
    <t>T</t>
  </si>
  <si>
    <t>Cléfs</t>
  </si>
  <si>
    <t>Transporteur2</t>
  </si>
  <si>
    <t>Voyage</t>
  </si>
  <si>
    <t>Voyage2</t>
  </si>
  <si>
    <t>Fin 
chargement</t>
  </si>
  <si>
    <t>Départ
 réél</t>
  </si>
  <si>
    <t>Identification</t>
  </si>
  <si>
    <t>V</t>
  </si>
  <si>
    <t>Abvre</t>
  </si>
  <si>
    <t>O</t>
  </si>
  <si>
    <t>Colonne1</t>
  </si>
  <si>
    <t>Quai</t>
  </si>
  <si>
    <t>Quai2</t>
  </si>
  <si>
    <t>Quai3</t>
  </si>
  <si>
    <t>Quai4</t>
  </si>
  <si>
    <t>Quai5</t>
  </si>
  <si>
    <t>Quai6</t>
  </si>
  <si>
    <t>Quai7</t>
  </si>
  <si>
    <t>Quai8</t>
  </si>
  <si>
    <t>Quai9</t>
  </si>
  <si>
    <t>Quai10</t>
  </si>
  <si>
    <t>Quai11</t>
  </si>
  <si>
    <t>Quai12</t>
  </si>
  <si>
    <t>Quai13</t>
  </si>
  <si>
    <t>Quai14</t>
  </si>
  <si>
    <t>Quai15</t>
  </si>
  <si>
    <t>Quai16</t>
  </si>
  <si>
    <t>Quai17</t>
  </si>
  <si>
    <t>Quai18</t>
  </si>
  <si>
    <t>Quai19</t>
  </si>
  <si>
    <t>Quai20</t>
  </si>
  <si>
    <t>Quai21</t>
  </si>
  <si>
    <t>Quai22</t>
  </si>
  <si>
    <t>Quai23</t>
  </si>
  <si>
    <t>Quai24</t>
  </si>
  <si>
    <t>Quai25</t>
  </si>
  <si>
    <t>Préparateur</t>
  </si>
  <si>
    <t>VOYAGE1</t>
  </si>
  <si>
    <t>VOYAGE2</t>
  </si>
  <si>
    <t>MARC</t>
  </si>
  <si>
    <t>JULIEN</t>
  </si>
  <si>
    <t>TRANSPORT 1</t>
  </si>
  <si>
    <t>TRANPORT 2</t>
  </si>
  <si>
    <t>EQUIPE 1</t>
  </si>
  <si>
    <t>EQUIPE 2</t>
  </si>
  <si>
    <t>VOYAGE3</t>
  </si>
  <si>
    <t>TRANPORT 3</t>
  </si>
  <si>
    <t>VOYAGE4</t>
  </si>
  <si>
    <t>TRANPORT 4</t>
  </si>
  <si>
    <t>VOYAGE5</t>
  </si>
  <si>
    <t>TRANPORT 5</t>
  </si>
  <si>
    <t>VOYAGE6</t>
  </si>
  <si>
    <t>TRANPORT 6</t>
  </si>
  <si>
    <t>VOYAGE7</t>
  </si>
  <si>
    <t>TRANPORT 7</t>
  </si>
  <si>
    <t>VOYAGE8</t>
  </si>
  <si>
    <t>TRANPORT 8</t>
  </si>
  <si>
    <t>VOYAGE9</t>
  </si>
  <si>
    <t>TRANPORT 9</t>
  </si>
  <si>
    <t>En panne</t>
  </si>
  <si>
    <t>AUTRES SERV</t>
  </si>
  <si>
    <t>Porteur A</t>
  </si>
  <si>
    <t>SIERREUR(SI(DECALER(X10;0;0;NB.SI(Tableau427[départ];"?*");1)="O";RECHERCHEV(B3;Tableau427[[quai]:[départ]];8;0);"");"")</t>
  </si>
  <si>
    <t>JE N'ARRIVE PAS A CASER MES CAMION SUR LES QUAIS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</si>
</sst>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0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20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>
      <alignment horizontal="center"/>
    </xf>
    <xf numFmtId="0" fontId="0" fillId="3" borderId="0" xfId="0" applyFill="1"/>
    <xf numFmtId="0" fontId="6" fillId="3" borderId="0" xfId="0" applyFont="1" applyFill="1"/>
  </cellXfs>
  <cellStyles count="1">
    <cellStyle name="Normal" xfId="0" builtinId="0"/>
  </cellStyles>
  <dxfs count="3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alignment horizontal="center" vertical="bottom" textRotation="0" wrapText="0" indent="0" relativeIndent="255" justifyLastLine="0" shrinkToFit="0" mergeCell="0" readingOrder="0"/>
    </dxf>
    <dxf>
      <alignment horizontal="center" textRotation="0" wrapText="0" indent="0" relativeIndent="255" justifyLastLine="0" shrinkToFit="0" mergeCell="0" readingOrder="0"/>
    </dxf>
    <dxf>
      <alignment horizontal="lef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  <colors>
    <mruColors>
      <color rgb="FFFF3D01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14" displayName="Tableau14" ref="A1:B5" totalsRowShown="0" headerRowDxfId="32">
  <autoFilter ref="A1:B5"/>
  <tableColumns count="2">
    <tableColumn id="1" name="Identification"/>
    <tableColumn id="2" name="Abvre" data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leau26" displayName="Tableau26" ref="D1:D3" totalsRowShown="0" headerRowDxfId="30" dataDxfId="29">
  <autoFilter ref="D1:D3"/>
  <tableColumns count="1">
    <tableColumn id="1" name="départ" dataDxfId="2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6" name="Tableau427" displayName="Tableau427" ref="H9:X18" totalsRowShown="0" headerRowDxfId="26">
  <autoFilter ref="H9:X18">
    <filterColumn colId="1"/>
  </autoFilter>
  <tableColumns count="17">
    <tableColumn id="1" name="Traitement" dataDxfId="25"/>
    <tableColumn id="17" name="Préparateur" dataDxfId="20"/>
    <tableColumn id="2" name="Code tournée" dataDxfId="19"/>
    <tableColumn id="3" name="Voyage"/>
    <tableColumn id="4" name="Voyage2"/>
    <tableColumn id="15" name="Cléfs" dataDxfId="18"/>
    <tableColumn id="5" name="quai" dataDxfId="17"/>
    <tableColumn id="6" name="heure arrivée prévue"/>
    <tableColumn id="7" name="heure réélle arrivée"/>
    <tableColumn id="8" name="Début chargement "/>
    <tableColumn id="9" name="Fin _x000a_chargement"/>
    <tableColumn id="10" name="Départ prévue"/>
    <tableColumn id="16" name="Départ_x000a_ réél"/>
    <tableColumn id="11" name="Transporteur"/>
    <tableColumn id="12" name="Transporteur2"/>
    <tableColumn id="13" name="Téléphone"/>
    <tableColumn id="14" name="départ" dataDxfId="2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2:Z7" totalsRowShown="0" headerRowDxfId="27">
  <autoFilter ref="A2:Z7"/>
  <tableColumns count="26">
    <tableColumn id="1" name="Colonne1"/>
    <tableColumn id="2" name="Quai"/>
    <tableColumn id="3" name="Quai2"/>
    <tableColumn id="4" name="Quai3"/>
    <tableColumn id="5" name="Quai4"/>
    <tableColumn id="6" name="Quai5"/>
    <tableColumn id="7" name="Quai6"/>
    <tableColumn id="8" name="Quai7"/>
    <tableColumn id="9" name="Quai8"/>
    <tableColumn id="10" name="Quai9"/>
    <tableColumn id="11" name="Quai10"/>
    <tableColumn id="12" name="Quai11"/>
    <tableColumn id="13" name="Quai12"/>
    <tableColumn id="14" name="Quai13"/>
    <tableColumn id="15" name="Quai14"/>
    <tableColumn id="16" name="Quai15"/>
    <tableColumn id="17" name="Quai16"/>
    <tableColumn id="18" name="Quai17"/>
    <tableColumn id="19" name="Quai18"/>
    <tableColumn id="20" name="Quai19"/>
    <tableColumn id="21" name="Quai20"/>
    <tableColumn id="22" name="Quai21"/>
    <tableColumn id="23" name="Quai22"/>
    <tableColumn id="24" name="Quai23"/>
    <tableColumn id="25" name="Quai24"/>
    <tableColumn id="26" name="Quai2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"/>
  <sheetViews>
    <sheetView zoomScale="70" zoomScaleNormal="70" workbookViewId="0">
      <selection activeCell="I40" sqref="I40"/>
    </sheetView>
  </sheetViews>
  <sheetFormatPr baseColWidth="10" defaultRowHeight="15"/>
  <cols>
    <col min="1" max="6" width="15.7109375" customWidth="1"/>
    <col min="7" max="8" width="16.5703125" customWidth="1"/>
    <col min="9" max="9" width="16.5703125" style="2" customWidth="1"/>
    <col min="10" max="12" width="16.5703125" customWidth="1"/>
    <col min="13" max="13" width="16.5703125" style="2" customWidth="1"/>
    <col min="14" max="22" width="16.5703125" customWidth="1"/>
    <col min="23" max="23" width="15.140625" customWidth="1"/>
    <col min="24" max="24" width="15.140625" style="2" customWidth="1"/>
  </cols>
  <sheetData>
    <row r="1" spans="1:4">
      <c r="A1" s="3" t="s">
        <v>22</v>
      </c>
      <c r="B1" s="3" t="s">
        <v>24</v>
      </c>
      <c r="D1" s="3" t="s">
        <v>9</v>
      </c>
    </row>
    <row r="2" spans="1:4">
      <c r="B2" s="2"/>
      <c r="D2" s="4" t="s">
        <v>12</v>
      </c>
    </row>
    <row r="3" spans="1:4">
      <c r="A3" t="s">
        <v>10</v>
      </c>
      <c r="B3" s="2" t="s">
        <v>11</v>
      </c>
      <c r="D3" s="2" t="s">
        <v>25</v>
      </c>
    </row>
    <row r="4" spans="1:4">
      <c r="A4" t="s">
        <v>13</v>
      </c>
      <c r="B4" s="2" t="s">
        <v>12</v>
      </c>
    </row>
    <row r="5" spans="1:4">
      <c r="A5" s="5" t="s">
        <v>14</v>
      </c>
      <c r="B5" s="6" t="s">
        <v>15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Z315"/>
  <sheetViews>
    <sheetView tabSelected="1" zoomScale="85" zoomScaleNormal="85" workbookViewId="0">
      <selection activeCell="C28" sqref="C28:P28"/>
    </sheetView>
  </sheetViews>
  <sheetFormatPr baseColWidth="10" defaultRowHeight="15"/>
  <cols>
    <col min="1" max="1" width="13.85546875" customWidth="1"/>
    <col min="2" max="9" width="18.5703125" customWidth="1"/>
    <col min="10" max="10" width="20.5703125" style="2" customWidth="1"/>
    <col min="11" max="13" width="20.5703125" customWidth="1"/>
    <col min="14" max="14" width="20.5703125" style="2" customWidth="1"/>
    <col min="15" max="15" width="19.5703125" customWidth="1"/>
    <col min="16" max="24" width="20.5703125" customWidth="1"/>
    <col min="25" max="25" width="20.5703125" style="2" customWidth="1"/>
    <col min="26" max="26" width="20.5703125" customWidth="1"/>
  </cols>
  <sheetData>
    <row r="1" spans="1:26">
      <c r="J1"/>
      <c r="N1"/>
      <c r="Y1"/>
    </row>
    <row r="2" spans="1:26" ht="26.25">
      <c r="A2" t="s">
        <v>26</v>
      </c>
      <c r="B2" s="8" t="s">
        <v>27</v>
      </c>
      <c r="C2" s="8" t="s">
        <v>28</v>
      </c>
      <c r="D2" s="8" t="s">
        <v>29</v>
      </c>
      <c r="E2" s="8" t="s">
        <v>30</v>
      </c>
      <c r="F2" s="8" t="s">
        <v>31</v>
      </c>
      <c r="G2" s="8" t="s">
        <v>32</v>
      </c>
      <c r="H2" s="8" t="s">
        <v>33</v>
      </c>
      <c r="I2" s="8" t="s">
        <v>34</v>
      </c>
      <c r="J2" s="8" t="s">
        <v>35</v>
      </c>
      <c r="K2" s="8" t="s">
        <v>36</v>
      </c>
      <c r="L2" s="8" t="s">
        <v>37</v>
      </c>
      <c r="M2" s="8" t="s">
        <v>38</v>
      </c>
      <c r="N2" s="8" t="s">
        <v>39</v>
      </c>
      <c r="O2" s="8" t="s">
        <v>40</v>
      </c>
      <c r="P2" s="8" t="s">
        <v>41</v>
      </c>
      <c r="Q2" s="8" t="s">
        <v>42</v>
      </c>
      <c r="R2" s="8" t="s">
        <v>43</v>
      </c>
      <c r="S2" s="8" t="s">
        <v>44</v>
      </c>
      <c r="T2" s="8" t="s">
        <v>45</v>
      </c>
      <c r="U2" s="8" t="s">
        <v>46</v>
      </c>
      <c r="V2" s="8" t="s">
        <v>47</v>
      </c>
      <c r="W2" s="8" t="s">
        <v>48</v>
      </c>
      <c r="X2" s="8" t="s">
        <v>49</v>
      </c>
      <c r="Y2" s="8" t="s">
        <v>50</v>
      </c>
      <c r="Z2" s="8" t="s">
        <v>51</v>
      </c>
    </row>
    <row r="3" spans="1:26" s="3" customFormat="1" ht="27.75" customHeight="1">
      <c r="A3"/>
      <c r="B3" s="9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9">
        <v>7</v>
      </c>
      <c r="I3" s="9">
        <v>8</v>
      </c>
      <c r="J3" s="9">
        <v>9</v>
      </c>
      <c r="K3" s="9">
        <v>10</v>
      </c>
      <c r="L3" s="9">
        <v>11</v>
      </c>
      <c r="M3" s="9">
        <v>12</v>
      </c>
      <c r="N3" s="9">
        <v>13</v>
      </c>
      <c r="O3" s="9">
        <v>14</v>
      </c>
      <c r="P3" s="9">
        <v>15</v>
      </c>
      <c r="Q3" s="9">
        <v>16</v>
      </c>
      <c r="R3" s="9">
        <v>17</v>
      </c>
      <c r="S3" s="9">
        <v>18</v>
      </c>
      <c r="T3" s="9">
        <v>19</v>
      </c>
      <c r="U3" s="9">
        <v>20</v>
      </c>
      <c r="V3" s="9">
        <v>21</v>
      </c>
      <c r="W3" s="9">
        <v>22</v>
      </c>
      <c r="X3" s="9">
        <v>23</v>
      </c>
      <c r="Y3" s="9">
        <v>24</v>
      </c>
      <c r="Z3" s="9">
        <v>25</v>
      </c>
    </row>
    <row r="4" spans="1:26" ht="21.75" customHeight="1">
      <c r="A4" s="3"/>
      <c r="B4" s="3" t="str">
        <f t="shared" ref="B4:F4" ca="1" si="0">IF(AND(B5="",B6="",B7=""),"Disponible","Occupé")</f>
        <v>Disponible</v>
      </c>
      <c r="C4" s="3" t="str">
        <f t="shared" ca="1" si="0"/>
        <v>Disponible</v>
      </c>
      <c r="D4" s="3" t="str">
        <f t="shared" ca="1" si="0"/>
        <v>Occupé</v>
      </c>
      <c r="E4" s="3" t="str">
        <f t="shared" ca="1" si="0"/>
        <v>Disponible</v>
      </c>
      <c r="F4" s="3" t="str">
        <f t="shared" ca="1" si="0"/>
        <v>Disponible</v>
      </c>
      <c r="G4" s="3" t="str">
        <f ca="1">IF(AND(G5="",G6="",G7=""),"Disponible","Occupé")</f>
        <v>Occupé</v>
      </c>
      <c r="H4" s="3" t="str">
        <f t="shared" ref="H4:Z4" ca="1" si="1">IF(AND(H5="",H6="",H7=""),"Disponible","Occupé")</f>
        <v>Disponible</v>
      </c>
      <c r="I4" s="3" t="str">
        <f t="shared" ca="1" si="1"/>
        <v>Disponible</v>
      </c>
      <c r="J4" s="3" t="str">
        <f t="shared" ca="1" si="1"/>
        <v>Disponible</v>
      </c>
      <c r="K4" s="3" t="str">
        <f t="shared" ca="1" si="1"/>
        <v>Disponible</v>
      </c>
      <c r="L4" s="3" t="str">
        <f t="shared" ca="1" si="1"/>
        <v>Disponible</v>
      </c>
      <c r="M4" s="3" t="str">
        <f t="shared" ca="1" si="1"/>
        <v>Disponible</v>
      </c>
      <c r="N4" s="3" t="str">
        <f t="shared" ca="1" si="1"/>
        <v>Disponible</v>
      </c>
      <c r="O4" s="3" t="str">
        <f t="shared" ca="1" si="1"/>
        <v>Disponible</v>
      </c>
      <c r="P4" s="3" t="str">
        <f t="shared" ca="1" si="1"/>
        <v>Disponible</v>
      </c>
      <c r="Q4" s="3" t="str">
        <f t="shared" ca="1" si="1"/>
        <v>Disponible</v>
      </c>
      <c r="R4" s="3" t="str">
        <f t="shared" ca="1" si="1"/>
        <v>Disponible</v>
      </c>
      <c r="S4" s="3" t="str">
        <f t="shared" ca="1" si="1"/>
        <v>Disponible</v>
      </c>
      <c r="T4" s="3" t="str">
        <f t="shared" ca="1" si="1"/>
        <v>Disponible</v>
      </c>
      <c r="U4" s="3" t="str">
        <f t="shared" ca="1" si="1"/>
        <v>Disponible</v>
      </c>
      <c r="V4" s="3" t="str">
        <f t="shared" ca="1" si="1"/>
        <v>Disponible</v>
      </c>
      <c r="W4" s="3" t="str">
        <f t="shared" ca="1" si="1"/>
        <v>Disponible</v>
      </c>
      <c r="X4" s="3" t="str">
        <f t="shared" ca="1" si="1"/>
        <v>Disponible</v>
      </c>
      <c r="Y4" s="3" t="str">
        <f t="shared" ca="1" si="1"/>
        <v>Disponible</v>
      </c>
      <c r="Z4" s="3" t="str">
        <f t="shared" ca="1" si="1"/>
        <v>Disponible</v>
      </c>
    </row>
    <row r="5" spans="1:26">
      <c r="A5" t="s">
        <v>59</v>
      </c>
      <c r="B5" t="str">
        <f ca="1">IFERROR(IF(OFFSET(X10,0,0,COUNTIF(Tableau427[départ],"?*"),1)="O",VLOOKUP(B3,Tableau427[[quai]:[départ]],8,0),""),"")</f>
        <v/>
      </c>
      <c r="C5" t="str">
        <f ca="1">IFERROR(IF(OFFSET(Y10,0,0,COUNTIF(Tableau427[Traitement],"?*"),1)="O",VLOOKUP(C3,Tableau427[[quai]:[départ]],8,0),""),"")</f>
        <v/>
      </c>
      <c r="D5" t="str">
        <f ca="1">IFERROR(IF(OFFSET(Z10,0,0,COUNTIF(Tableau427[Préparateur],"?*"),1)="O",VLOOKUP(D3,Tableau427[[quai]:[départ]],8,0),""),"")</f>
        <v/>
      </c>
      <c r="E5" t="str">
        <f ca="1">IFERROR(IF(OFFSET(AA10,0,0,COUNTIF(Tableau427[Code tournée],"?*"),1)="O",VLOOKUP(E3,Tableau427[[quai]:[départ]],8,0),""),"")</f>
        <v/>
      </c>
      <c r="F5" t="str">
        <f ca="1">IFERROR(IF(OFFSET(AB10,0,0,COUNTIF(Tableau427[Voyage],"?*"),1)="O",VLOOKUP(F3,Tableau427[[quai]:[départ]],8,0),""),"")</f>
        <v/>
      </c>
      <c r="G5" t="str">
        <f ca="1">IFERROR(IF(OFFSET(AC10,0,0,COUNTIF(Tableau427[Voyage2],"?*"),1)="O",VLOOKUP(G3,Tableau427[[quai]:[départ]],8,0),""),"")</f>
        <v/>
      </c>
      <c r="H5" t="str">
        <f ca="1">IFERROR(IF(OFFSET(AD10,0,0,COUNTIF(Tableau427[Cléfs],"?*"),1)="O",VLOOKUP(H3,Tableau427[[quai]:[départ]],8,0),""),"")</f>
        <v/>
      </c>
      <c r="I5" t="str">
        <f ca="1">IFERROR(IF(OFFSET(AE10,0,0,COUNTIF(Tableau427[quai],"?*"),1)="O",VLOOKUP(I3,Tableau427[[quai]:[départ]],8,0),""),"")</f>
        <v/>
      </c>
      <c r="J5" t="str">
        <f ca="1">IFERROR(IF(OFFSET(AF10,0,0,COUNTIF(Tableau427[heure arrivée prévue],"?*"),1)="O",VLOOKUP(J3,Tableau427[[quai]:[départ]],8,0),""),"")</f>
        <v/>
      </c>
      <c r="K5" t="str">
        <f ca="1">IFERROR(IF(OFFSET(AG10,0,0,COUNTIF(Tableau427[heure réélle arrivée],"?*"),1)="O",VLOOKUP(K3,Tableau427[[quai]:[départ]],8,0),""),"")</f>
        <v/>
      </c>
      <c r="L5" t="str">
        <f ca="1">IFERROR(IF(OFFSET(AH10,0,0,COUNTIF(Tableau427[[Début chargement ]],"?*"),1)="O",VLOOKUP(L3,Tableau427[[quai]:[départ]],8,0),""),"")</f>
        <v/>
      </c>
      <c r="M5" t="str">
        <f ca="1">IFERROR(IF(OFFSET(AI10,0,0,COUNTIF(Tableau427[Fin 
chargement],"?*"),1)="O",VLOOKUP(M3,Tableau427[[quai]:[départ]],8,0),""),"")</f>
        <v/>
      </c>
      <c r="N5" t="str">
        <f ca="1">IFERROR(IF(OFFSET(AJ10,0,0,COUNTIF(Tableau427[Départ prévue],"?*"),1)="O",VLOOKUP(N3,Tableau427[[quai]:[départ]],8,0),""),"")</f>
        <v/>
      </c>
      <c r="O5" t="str">
        <f ca="1">IFERROR(IF(OFFSET(AK10,0,0,COUNTIF(Tableau427[Départ
 réél],"?*"),1)="O",VLOOKUP(O3,Tableau427[[quai]:[départ]],8,0),""),"")</f>
        <v/>
      </c>
      <c r="P5" t="str">
        <f ca="1">IFERROR(IF(OFFSET(AL10,0,0,COUNTIF(Tableau427[Transporteur],"?*"),1)="O",VLOOKUP(P3,Tableau427[[quai]:[départ]],8,0),""),"")</f>
        <v/>
      </c>
      <c r="Q5" t="str">
        <f ca="1">IFERROR(IF(OFFSET(AM10,0,0,COUNTIF(Tableau427[Transporteur2],"?*"),1)="O",VLOOKUP(Q3,Tableau427[[quai]:[départ]],8,0),""),"")</f>
        <v/>
      </c>
      <c r="R5" t="str">
        <f ca="1">IFERROR(IF(OFFSET(AN10,0,0,COUNTIF(Tableau427[Téléphone],"?*"),1)="O",VLOOKUP(R3,Tableau427[[quai]:[départ]],8,0),""),"")</f>
        <v/>
      </c>
      <c r="S5" t="str">
        <f ca="1">IFERROR(IF(OFFSET(AO10,0,0,COUNTIF(Tableau427[départ],"?*"),1)="O",VLOOKUP(S3,Tableau427[[quai]:[départ]],8,0),""),"")</f>
        <v/>
      </c>
      <c r="T5" t="str">
        <f ca="1">IFERROR(IF(OFFSET(AP10,0,0,COUNTIF(Tableau427[Traitement],"?*"),1)="O",VLOOKUP(T3,Tableau427[[quai]:[départ]],8,0),""),"")</f>
        <v/>
      </c>
      <c r="U5" t="str">
        <f ca="1">IFERROR(IF(OFFSET(AQ10,0,0,COUNTIF(Tableau427[Préparateur],"?*"),1)="O",VLOOKUP(U3,Tableau427[[quai]:[départ]],8,0),""),"")</f>
        <v/>
      </c>
      <c r="V5" t="str">
        <f ca="1">IFERROR(IF(OFFSET(AR10,0,0,COUNTIF(Tableau427[Code tournée],"?*"),1)="O",VLOOKUP(V3,Tableau427[[quai]:[départ]],8,0),""),"")</f>
        <v/>
      </c>
      <c r="W5" t="str">
        <f ca="1">IFERROR(IF(OFFSET(AS10,0,0,COUNTIF(Tableau427[Voyage],"?*"),1)="O",VLOOKUP(W3,Tableau427[[quai]:[départ]],8,0),""),"")</f>
        <v/>
      </c>
      <c r="X5" t="str">
        <f ca="1">IFERROR(IF(OFFSET(AT10,0,0,COUNTIF(Tableau427[Voyage2],"?*"),1)="O",VLOOKUP(X3,Tableau427[[quai]:[départ]],8,0),""),"")</f>
        <v/>
      </c>
      <c r="Y5" t="str">
        <f ca="1">IFERROR(IF(OFFSET(AU10,0,0,COUNTIF(Tableau427[Cléfs],"?*"),1)="O",VLOOKUP(Y3,Tableau427[[quai]:[départ]],8,0),""),"")</f>
        <v/>
      </c>
      <c r="Z5" t="str">
        <f ca="1">IFERROR(IF(OFFSET(AV10,0,0,COUNTIF(Tableau427[quai],"?*"),1)="O",VLOOKUP(Z3,Tableau427[[quai]:[départ]],8,0),""),"")</f>
        <v/>
      </c>
    </row>
    <row r="6" spans="1:26">
      <c r="A6" t="s">
        <v>60</v>
      </c>
      <c r="G6" t="s">
        <v>77</v>
      </c>
      <c r="J6"/>
      <c r="N6"/>
      <c r="Y6"/>
    </row>
    <row r="7" spans="1:26">
      <c r="A7" t="s">
        <v>76</v>
      </c>
      <c r="D7" t="s">
        <v>75</v>
      </c>
      <c r="J7"/>
      <c r="N7"/>
      <c r="Y7"/>
    </row>
    <row r="8" spans="1:26">
      <c r="J8"/>
      <c r="N8"/>
      <c r="Y8"/>
    </row>
    <row r="9" spans="1:26" ht="42" customHeight="1">
      <c r="H9" s="1" t="s">
        <v>1</v>
      </c>
      <c r="I9" s="1" t="s">
        <v>52</v>
      </c>
      <c r="J9" s="1" t="s">
        <v>0</v>
      </c>
      <c r="K9" s="3" t="s">
        <v>18</v>
      </c>
      <c r="L9" s="3" t="s">
        <v>19</v>
      </c>
      <c r="M9" s="3" t="s">
        <v>16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20</v>
      </c>
      <c r="S9" s="1" t="s">
        <v>6</v>
      </c>
      <c r="T9" s="1" t="s">
        <v>21</v>
      </c>
      <c r="U9" s="1" t="s">
        <v>7</v>
      </c>
      <c r="V9" s="1" t="s">
        <v>17</v>
      </c>
      <c r="W9" s="1" t="s">
        <v>8</v>
      </c>
      <c r="X9" s="1" t="s">
        <v>9</v>
      </c>
      <c r="Y9"/>
      <c r="Z9" s="2"/>
    </row>
    <row r="10" spans="1:26">
      <c r="C10" s="2"/>
      <c r="E10" s="4"/>
      <c r="H10" s="2" t="s">
        <v>15</v>
      </c>
      <c r="I10" s="2" t="s">
        <v>55</v>
      </c>
      <c r="J10" s="10" t="s">
        <v>53</v>
      </c>
      <c r="M10" s="2" t="s">
        <v>23</v>
      </c>
      <c r="N10" s="2">
        <v>1</v>
      </c>
      <c r="O10" s="7">
        <v>0.3125</v>
      </c>
      <c r="S10" s="7">
        <v>0.39583333333333331</v>
      </c>
      <c r="U10" t="s">
        <v>57</v>
      </c>
      <c r="W10" s="2"/>
      <c r="X10" s="2" t="s">
        <v>25</v>
      </c>
      <c r="Y10"/>
      <c r="Z10" s="2"/>
    </row>
    <row r="11" spans="1:26">
      <c r="H11" s="6" t="s">
        <v>12</v>
      </c>
      <c r="I11" s="6" t="s">
        <v>56</v>
      </c>
      <c r="J11" s="11" t="s">
        <v>54</v>
      </c>
      <c r="K11" s="5"/>
      <c r="L11" s="5"/>
      <c r="M11" s="6" t="s">
        <v>23</v>
      </c>
      <c r="N11" s="6">
        <v>2</v>
      </c>
      <c r="O11" s="7">
        <v>0.35416666666666702</v>
      </c>
      <c r="P11" s="5"/>
      <c r="Q11" s="5"/>
      <c r="R11" s="5"/>
      <c r="S11" s="7">
        <v>0.4375</v>
      </c>
      <c r="T11" s="5"/>
      <c r="U11" s="5" t="s">
        <v>58</v>
      </c>
      <c r="V11" s="5"/>
      <c r="W11" s="5"/>
      <c r="X11" s="2" t="s">
        <v>12</v>
      </c>
    </row>
    <row r="12" spans="1:26">
      <c r="H12" s="6" t="s">
        <v>11</v>
      </c>
      <c r="I12" s="6" t="s">
        <v>56</v>
      </c>
      <c r="J12" s="11" t="s">
        <v>61</v>
      </c>
      <c r="K12" s="5"/>
      <c r="L12" s="5"/>
      <c r="M12" s="6" t="s">
        <v>23</v>
      </c>
      <c r="N12" s="6">
        <v>6</v>
      </c>
      <c r="O12" s="7">
        <v>0.39583333333333298</v>
      </c>
      <c r="P12" s="5"/>
      <c r="Q12" s="5"/>
      <c r="R12" s="5"/>
      <c r="S12" s="7">
        <v>0.47916666666666702</v>
      </c>
      <c r="T12" s="5"/>
      <c r="U12" s="5" t="s">
        <v>62</v>
      </c>
      <c r="V12" s="5"/>
      <c r="W12" s="5"/>
      <c r="X12" s="2" t="s">
        <v>25</v>
      </c>
    </row>
    <row r="13" spans="1:26">
      <c r="H13" s="6" t="s">
        <v>11</v>
      </c>
      <c r="I13" s="6" t="s">
        <v>56</v>
      </c>
      <c r="J13" s="11" t="s">
        <v>63</v>
      </c>
      <c r="K13" s="5"/>
      <c r="L13" s="5"/>
      <c r="M13" s="6" t="s">
        <v>23</v>
      </c>
      <c r="N13" s="6">
        <v>20</v>
      </c>
      <c r="O13" s="7">
        <v>0.4375</v>
      </c>
      <c r="P13" s="5"/>
      <c r="Q13" s="5"/>
      <c r="R13" s="5"/>
      <c r="S13" s="7">
        <v>0.52083333333333304</v>
      </c>
      <c r="T13" s="5"/>
      <c r="U13" s="5" t="s">
        <v>64</v>
      </c>
      <c r="V13" s="5"/>
      <c r="W13" s="5"/>
      <c r="X13" s="2" t="s">
        <v>25</v>
      </c>
    </row>
    <row r="14" spans="1:26">
      <c r="H14" s="6" t="s">
        <v>12</v>
      </c>
      <c r="I14" s="6" t="s">
        <v>56</v>
      </c>
      <c r="J14" s="11" t="s">
        <v>65</v>
      </c>
      <c r="K14" s="5"/>
      <c r="L14" s="5"/>
      <c r="M14" s="6" t="s">
        <v>23</v>
      </c>
      <c r="N14" s="6">
        <v>12</v>
      </c>
      <c r="O14" s="7">
        <v>0.47916666666666702</v>
      </c>
      <c r="P14" s="5"/>
      <c r="Q14" s="5"/>
      <c r="R14" s="5"/>
      <c r="S14" s="7">
        <v>0.5625</v>
      </c>
      <c r="T14" s="5"/>
      <c r="U14" s="5" t="s">
        <v>66</v>
      </c>
      <c r="V14" s="5"/>
      <c r="W14" s="5"/>
      <c r="X14" s="2" t="s">
        <v>25</v>
      </c>
    </row>
    <row r="15" spans="1:26">
      <c r="H15" s="6" t="s">
        <v>11</v>
      </c>
      <c r="I15" s="6" t="s">
        <v>56</v>
      </c>
      <c r="J15" s="11" t="s">
        <v>67</v>
      </c>
      <c r="K15" s="5"/>
      <c r="L15" s="5"/>
      <c r="M15" s="6" t="s">
        <v>23</v>
      </c>
      <c r="N15" s="6">
        <v>6</v>
      </c>
      <c r="O15" s="7">
        <v>0.52083333333333304</v>
      </c>
      <c r="P15" s="5"/>
      <c r="Q15" s="5"/>
      <c r="R15" s="5"/>
      <c r="S15" s="7">
        <v>0.60416666666666696</v>
      </c>
      <c r="T15" s="5"/>
      <c r="U15" s="5" t="s">
        <v>68</v>
      </c>
      <c r="V15" s="5"/>
      <c r="W15" s="5"/>
      <c r="X15" s="2" t="s">
        <v>25</v>
      </c>
    </row>
    <row r="16" spans="1:26">
      <c r="H16" s="6" t="s">
        <v>12</v>
      </c>
      <c r="I16" s="6" t="s">
        <v>56</v>
      </c>
      <c r="J16" s="11" t="s">
        <v>69</v>
      </c>
      <c r="K16" s="5"/>
      <c r="L16" s="5"/>
      <c r="M16" s="6" t="s">
        <v>23</v>
      </c>
      <c r="N16" s="6">
        <v>7</v>
      </c>
      <c r="O16" s="7">
        <v>0.5625</v>
      </c>
      <c r="P16" s="5"/>
      <c r="Q16" s="5"/>
      <c r="R16" s="5"/>
      <c r="S16" s="7">
        <v>0.64583333333333304</v>
      </c>
      <c r="T16" s="5"/>
      <c r="U16" s="5" t="s">
        <v>70</v>
      </c>
      <c r="V16" s="5"/>
      <c r="W16" s="5"/>
      <c r="X16" s="2" t="s">
        <v>25</v>
      </c>
    </row>
    <row r="17" spans="3:24">
      <c r="H17" s="6" t="s">
        <v>15</v>
      </c>
      <c r="I17" s="6" t="s">
        <v>56</v>
      </c>
      <c r="J17" s="11" t="s">
        <v>71</v>
      </c>
      <c r="K17" s="5"/>
      <c r="L17" s="5"/>
      <c r="M17" s="6" t="s">
        <v>23</v>
      </c>
      <c r="N17" s="6">
        <v>8</v>
      </c>
      <c r="O17" s="7">
        <v>0.60416666666666696</v>
      </c>
      <c r="P17" s="5"/>
      <c r="Q17" s="5"/>
      <c r="R17" s="5"/>
      <c r="S17" s="7">
        <v>0.6875</v>
      </c>
      <c r="T17" s="5"/>
      <c r="U17" s="5" t="s">
        <v>72</v>
      </c>
      <c r="V17" s="5"/>
      <c r="W17" s="5"/>
      <c r="X17" s="2" t="s">
        <v>25</v>
      </c>
    </row>
    <row r="18" spans="3:24">
      <c r="H18" s="6" t="s">
        <v>12</v>
      </c>
      <c r="I18" s="6" t="s">
        <v>56</v>
      </c>
      <c r="J18" s="11" t="s">
        <v>73</v>
      </c>
      <c r="K18" s="5"/>
      <c r="L18" s="5"/>
      <c r="M18" s="6" t="s">
        <v>23</v>
      </c>
      <c r="N18" s="6">
        <v>9</v>
      </c>
      <c r="O18" s="7">
        <v>0.64583333333333603</v>
      </c>
      <c r="P18" s="5"/>
      <c r="Q18" s="5"/>
      <c r="R18" s="5"/>
      <c r="S18" s="7">
        <v>0.72916666666666696</v>
      </c>
      <c r="T18" s="5"/>
      <c r="U18" s="5" t="s">
        <v>74</v>
      </c>
      <c r="V18" s="5"/>
      <c r="W18" s="5"/>
      <c r="X18" s="2" t="s">
        <v>25</v>
      </c>
    </row>
    <row r="19" spans="3:24">
      <c r="J19" s="10"/>
    </row>
    <row r="20" spans="3:24">
      <c r="J20" s="10"/>
    </row>
    <row r="21" spans="3:24">
      <c r="J21" s="10"/>
    </row>
    <row r="22" spans="3:24">
      <c r="J22" s="10"/>
    </row>
    <row r="23" spans="3:24" ht="28.5">
      <c r="C23" s="14" t="s">
        <v>79</v>
      </c>
      <c r="D23" s="14"/>
      <c r="E23" s="14"/>
      <c r="F23" s="13"/>
      <c r="G23" s="13"/>
      <c r="H23" s="13"/>
      <c r="J23" s="10"/>
    </row>
    <row r="24" spans="3:24">
      <c r="J24" s="10"/>
    </row>
    <row r="25" spans="3:24">
      <c r="J25" s="10"/>
    </row>
    <row r="26" spans="3:24">
      <c r="J26" s="10"/>
    </row>
    <row r="28" spans="3:24" ht="33.75">
      <c r="C28" s="12" t="s">
        <v>78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</row>
    <row r="29" spans="3:24">
      <c r="J29" s="10"/>
    </row>
    <row r="30" spans="3:24">
      <c r="J30" s="10"/>
    </row>
    <row r="31" spans="3:24">
      <c r="J31" s="10"/>
    </row>
    <row r="32" spans="3:24">
      <c r="J32" s="10"/>
    </row>
    <row r="33" spans="10:10">
      <c r="J33" s="10"/>
    </row>
    <row r="34" spans="10:10">
      <c r="J34" s="10"/>
    </row>
    <row r="35" spans="10:10">
      <c r="J35" s="10"/>
    </row>
    <row r="36" spans="10:10">
      <c r="J36" s="10"/>
    </row>
    <row r="37" spans="10:10">
      <c r="J37" s="10"/>
    </row>
    <row r="38" spans="10:10">
      <c r="J38" s="10"/>
    </row>
    <row r="39" spans="10:10">
      <c r="J39" s="10"/>
    </row>
    <row r="40" spans="10:10">
      <c r="J40" s="10"/>
    </row>
    <row r="41" spans="10:10">
      <c r="J41" s="10"/>
    </row>
    <row r="42" spans="10:10">
      <c r="J42" s="10"/>
    </row>
    <row r="43" spans="10:10">
      <c r="J43" s="10"/>
    </row>
    <row r="44" spans="10:10">
      <c r="J44" s="10"/>
    </row>
    <row r="45" spans="10:10">
      <c r="J45" s="10"/>
    </row>
    <row r="46" spans="10:10">
      <c r="J46" s="10"/>
    </row>
    <row r="47" spans="10:10">
      <c r="J47" s="10"/>
    </row>
    <row r="48" spans="10:10">
      <c r="J48" s="10"/>
    </row>
    <row r="49" spans="10:10">
      <c r="J49" s="10"/>
    </row>
    <row r="50" spans="10:10">
      <c r="J50" s="10"/>
    </row>
    <row r="51" spans="10:10">
      <c r="J51" s="10"/>
    </row>
    <row r="52" spans="10:10">
      <c r="J52" s="10"/>
    </row>
    <row r="53" spans="10:10">
      <c r="J53" s="10"/>
    </row>
    <row r="54" spans="10:10">
      <c r="J54" s="10"/>
    </row>
    <row r="55" spans="10:10">
      <c r="J55" s="10"/>
    </row>
    <row r="56" spans="10:10">
      <c r="J56" s="10"/>
    </row>
    <row r="57" spans="10:10">
      <c r="J57" s="10"/>
    </row>
    <row r="58" spans="10:10">
      <c r="J58" s="10"/>
    </row>
    <row r="59" spans="10:10">
      <c r="J59" s="10"/>
    </row>
    <row r="60" spans="10:10">
      <c r="J60" s="10"/>
    </row>
    <row r="61" spans="10:10">
      <c r="J61" s="10"/>
    </row>
    <row r="62" spans="10:10">
      <c r="J62" s="10"/>
    </row>
    <row r="63" spans="10:10">
      <c r="J63" s="10"/>
    </row>
    <row r="64" spans="10:10">
      <c r="J64" s="10"/>
    </row>
    <row r="65" spans="10:10">
      <c r="J65" s="10"/>
    </row>
    <row r="66" spans="10:10">
      <c r="J66" s="10"/>
    </row>
    <row r="67" spans="10:10">
      <c r="J67" s="10"/>
    </row>
    <row r="68" spans="10:10">
      <c r="J68" s="10"/>
    </row>
    <row r="69" spans="10:10">
      <c r="J69" s="10"/>
    </row>
    <row r="70" spans="10:10">
      <c r="J70" s="10"/>
    </row>
    <row r="71" spans="10:10">
      <c r="J71" s="10"/>
    </row>
    <row r="72" spans="10:10">
      <c r="J72" s="10"/>
    </row>
    <row r="73" spans="10:10">
      <c r="J73" s="10"/>
    </row>
    <row r="74" spans="10:10">
      <c r="J74" s="10"/>
    </row>
    <row r="75" spans="10:10">
      <c r="J75" s="10"/>
    </row>
    <row r="76" spans="10:10">
      <c r="J76" s="10"/>
    </row>
    <row r="77" spans="10:10">
      <c r="J77" s="10"/>
    </row>
    <row r="78" spans="10:10">
      <c r="J78" s="10"/>
    </row>
    <row r="79" spans="10:10">
      <c r="J79" s="10"/>
    </row>
    <row r="80" spans="10:10">
      <c r="J80" s="10"/>
    </row>
    <row r="81" spans="10:10">
      <c r="J81" s="10"/>
    </row>
    <row r="82" spans="10:10">
      <c r="J82" s="10"/>
    </row>
    <row r="83" spans="10:10">
      <c r="J83" s="10"/>
    </row>
    <row r="84" spans="10:10">
      <c r="J84" s="10"/>
    </row>
    <row r="85" spans="10:10">
      <c r="J85" s="10"/>
    </row>
    <row r="86" spans="10:10">
      <c r="J86" s="10"/>
    </row>
    <row r="87" spans="10:10">
      <c r="J87" s="10"/>
    </row>
    <row r="88" spans="10:10">
      <c r="J88" s="10"/>
    </row>
    <row r="89" spans="10:10">
      <c r="J89" s="10"/>
    </row>
    <row r="90" spans="10:10">
      <c r="J90" s="10"/>
    </row>
    <row r="91" spans="10:10">
      <c r="J91" s="10"/>
    </row>
    <row r="92" spans="10:10">
      <c r="J92" s="10"/>
    </row>
    <row r="93" spans="10:10">
      <c r="J93" s="10"/>
    </row>
    <row r="94" spans="10:10">
      <c r="J94" s="10"/>
    </row>
    <row r="95" spans="10:10">
      <c r="J95" s="10"/>
    </row>
    <row r="96" spans="10:10">
      <c r="J96" s="10"/>
    </row>
    <row r="97" spans="10:10">
      <c r="J97" s="10"/>
    </row>
    <row r="98" spans="10:10">
      <c r="J98" s="10"/>
    </row>
    <row r="99" spans="10:10">
      <c r="J99" s="10"/>
    </row>
    <row r="100" spans="10:10">
      <c r="J100" s="10"/>
    </row>
    <row r="101" spans="10:10">
      <c r="J101" s="10"/>
    </row>
    <row r="102" spans="10:10">
      <c r="J102" s="10"/>
    </row>
    <row r="103" spans="10:10">
      <c r="J103" s="10"/>
    </row>
    <row r="104" spans="10:10">
      <c r="J104" s="10"/>
    </row>
    <row r="105" spans="10:10">
      <c r="J105" s="10"/>
    </row>
    <row r="106" spans="10:10">
      <c r="J106" s="10"/>
    </row>
    <row r="107" spans="10:10">
      <c r="J107" s="10"/>
    </row>
    <row r="108" spans="10:10">
      <c r="J108" s="10"/>
    </row>
    <row r="109" spans="10:10">
      <c r="J109" s="10"/>
    </row>
    <row r="110" spans="10:10">
      <c r="J110" s="10"/>
    </row>
    <row r="111" spans="10:10">
      <c r="J111" s="10"/>
    </row>
    <row r="112" spans="10:10">
      <c r="J112" s="10"/>
    </row>
    <row r="113" spans="10:10">
      <c r="J113" s="10"/>
    </row>
    <row r="114" spans="10:10">
      <c r="J114" s="10"/>
    </row>
    <row r="115" spans="10:10">
      <c r="J115" s="10"/>
    </row>
    <row r="116" spans="10:10">
      <c r="J116" s="10"/>
    </row>
    <row r="117" spans="10:10">
      <c r="J117" s="10"/>
    </row>
    <row r="118" spans="10:10">
      <c r="J118" s="10"/>
    </row>
    <row r="119" spans="10:10">
      <c r="J119" s="10"/>
    </row>
    <row r="120" spans="10:10">
      <c r="J120" s="10"/>
    </row>
    <row r="121" spans="10:10">
      <c r="J121" s="10"/>
    </row>
    <row r="122" spans="10:10">
      <c r="J122" s="10"/>
    </row>
    <row r="123" spans="10:10">
      <c r="J123" s="10"/>
    </row>
    <row r="124" spans="10:10">
      <c r="J124" s="10"/>
    </row>
    <row r="125" spans="10:10">
      <c r="J125" s="10"/>
    </row>
    <row r="126" spans="10:10">
      <c r="J126" s="10"/>
    </row>
    <row r="127" spans="10:10">
      <c r="J127" s="10"/>
    </row>
    <row r="128" spans="10:10">
      <c r="J128" s="10"/>
    </row>
    <row r="129" spans="10:10">
      <c r="J129" s="10"/>
    </row>
    <row r="130" spans="10:10">
      <c r="J130" s="10"/>
    </row>
    <row r="131" spans="10:10">
      <c r="J131" s="10"/>
    </row>
    <row r="132" spans="10:10">
      <c r="J132" s="10"/>
    </row>
    <row r="133" spans="10:10">
      <c r="J133" s="10"/>
    </row>
    <row r="134" spans="10:10">
      <c r="J134" s="10"/>
    </row>
    <row r="135" spans="10:10">
      <c r="J135" s="10"/>
    </row>
    <row r="136" spans="10:10">
      <c r="J136" s="10"/>
    </row>
    <row r="137" spans="10:10">
      <c r="J137" s="10"/>
    </row>
    <row r="138" spans="10:10">
      <c r="J138" s="10"/>
    </row>
    <row r="139" spans="10:10">
      <c r="J139" s="10"/>
    </row>
    <row r="140" spans="10:10">
      <c r="J140" s="10"/>
    </row>
    <row r="141" spans="10:10">
      <c r="J141" s="10"/>
    </row>
    <row r="142" spans="10:10">
      <c r="J142" s="10"/>
    </row>
    <row r="143" spans="10:10">
      <c r="J143" s="10"/>
    </row>
    <row r="144" spans="10:10">
      <c r="J144" s="10"/>
    </row>
    <row r="145" spans="10:10">
      <c r="J145" s="10"/>
    </row>
    <row r="146" spans="10:10">
      <c r="J146" s="10"/>
    </row>
    <row r="147" spans="10:10">
      <c r="J147" s="10"/>
    </row>
    <row r="148" spans="10:10">
      <c r="J148" s="10"/>
    </row>
    <row r="149" spans="10:10">
      <c r="J149" s="10"/>
    </row>
    <row r="150" spans="10:10">
      <c r="J150" s="10"/>
    </row>
    <row r="151" spans="10:10">
      <c r="J151" s="10"/>
    </row>
    <row r="152" spans="10:10">
      <c r="J152" s="10"/>
    </row>
    <row r="153" spans="10:10">
      <c r="J153" s="10"/>
    </row>
    <row r="154" spans="10:10">
      <c r="J154" s="10"/>
    </row>
    <row r="155" spans="10:10">
      <c r="J155" s="10"/>
    </row>
    <row r="156" spans="10:10">
      <c r="J156" s="10"/>
    </row>
    <row r="157" spans="10:10">
      <c r="J157" s="10"/>
    </row>
    <row r="158" spans="10:10">
      <c r="J158" s="10"/>
    </row>
    <row r="159" spans="10:10">
      <c r="J159" s="10"/>
    </row>
    <row r="160" spans="10:10">
      <c r="J160" s="10"/>
    </row>
    <row r="161" spans="10:10">
      <c r="J161" s="10"/>
    </row>
    <row r="162" spans="10:10">
      <c r="J162" s="10"/>
    </row>
    <row r="163" spans="10:10">
      <c r="J163" s="10"/>
    </row>
    <row r="164" spans="10:10">
      <c r="J164" s="10"/>
    </row>
    <row r="165" spans="10:10">
      <c r="J165" s="10"/>
    </row>
    <row r="166" spans="10:10">
      <c r="J166" s="10"/>
    </row>
    <row r="167" spans="10:10">
      <c r="J167" s="10"/>
    </row>
    <row r="168" spans="10:10">
      <c r="J168" s="10"/>
    </row>
    <row r="169" spans="10:10">
      <c r="J169" s="10"/>
    </row>
    <row r="170" spans="10:10">
      <c r="J170" s="10"/>
    </row>
    <row r="171" spans="10:10">
      <c r="J171" s="10"/>
    </row>
    <row r="172" spans="10:10">
      <c r="J172" s="10"/>
    </row>
    <row r="173" spans="10:10">
      <c r="J173" s="10"/>
    </row>
    <row r="174" spans="10:10">
      <c r="J174" s="10"/>
    </row>
    <row r="175" spans="10:10">
      <c r="J175" s="10"/>
    </row>
    <row r="176" spans="10:10">
      <c r="J176" s="10"/>
    </row>
    <row r="177" spans="10:10">
      <c r="J177" s="10"/>
    </row>
    <row r="178" spans="10:10">
      <c r="J178" s="10"/>
    </row>
    <row r="179" spans="10:10">
      <c r="J179" s="10"/>
    </row>
    <row r="180" spans="10:10">
      <c r="J180" s="10"/>
    </row>
    <row r="181" spans="10:10">
      <c r="J181" s="10"/>
    </row>
    <row r="182" spans="10:10">
      <c r="J182" s="10"/>
    </row>
    <row r="183" spans="10:10">
      <c r="J183" s="10"/>
    </row>
    <row r="184" spans="10:10">
      <c r="J184" s="10"/>
    </row>
    <row r="185" spans="10:10">
      <c r="J185" s="10"/>
    </row>
    <row r="186" spans="10:10">
      <c r="J186" s="10"/>
    </row>
    <row r="187" spans="10:10">
      <c r="J187" s="10"/>
    </row>
    <row r="188" spans="10:10">
      <c r="J188" s="10"/>
    </row>
    <row r="189" spans="10:10">
      <c r="J189" s="10"/>
    </row>
    <row r="190" spans="10:10">
      <c r="J190" s="10"/>
    </row>
    <row r="191" spans="10:10">
      <c r="J191" s="10"/>
    </row>
    <row r="192" spans="10:10">
      <c r="J192" s="10"/>
    </row>
    <row r="193" spans="10:10">
      <c r="J193" s="10"/>
    </row>
    <row r="194" spans="10:10">
      <c r="J194" s="10"/>
    </row>
    <row r="195" spans="10:10">
      <c r="J195" s="10"/>
    </row>
    <row r="196" spans="10:10">
      <c r="J196" s="10"/>
    </row>
    <row r="197" spans="10:10">
      <c r="J197" s="10"/>
    </row>
    <row r="198" spans="10:10">
      <c r="J198" s="10"/>
    </row>
    <row r="199" spans="10:10">
      <c r="J199" s="10"/>
    </row>
    <row r="200" spans="10:10">
      <c r="J200" s="10"/>
    </row>
    <row r="201" spans="10:10">
      <c r="J201" s="10"/>
    </row>
    <row r="202" spans="10:10">
      <c r="J202" s="10"/>
    </row>
    <row r="203" spans="10:10">
      <c r="J203" s="10"/>
    </row>
    <row r="204" spans="10:10">
      <c r="J204" s="10"/>
    </row>
    <row r="205" spans="10:10">
      <c r="J205" s="10"/>
    </row>
    <row r="206" spans="10:10">
      <c r="J206" s="10"/>
    </row>
    <row r="207" spans="10:10">
      <c r="J207" s="10"/>
    </row>
    <row r="208" spans="10:10">
      <c r="J208" s="10"/>
    </row>
    <row r="209" spans="10:10">
      <c r="J209" s="10"/>
    </row>
    <row r="210" spans="10:10">
      <c r="J210" s="10"/>
    </row>
    <row r="211" spans="10:10">
      <c r="J211" s="10"/>
    </row>
    <row r="212" spans="10:10">
      <c r="J212" s="10"/>
    </row>
    <row r="213" spans="10:10">
      <c r="J213" s="10"/>
    </row>
    <row r="214" spans="10:10">
      <c r="J214" s="10"/>
    </row>
    <row r="215" spans="10:10">
      <c r="J215" s="10"/>
    </row>
    <row r="216" spans="10:10">
      <c r="J216" s="10"/>
    </row>
    <row r="217" spans="10:10">
      <c r="J217" s="10"/>
    </row>
    <row r="218" spans="10:10">
      <c r="J218" s="10"/>
    </row>
    <row r="219" spans="10:10">
      <c r="J219" s="10"/>
    </row>
    <row r="220" spans="10:10">
      <c r="J220" s="10"/>
    </row>
    <row r="221" spans="10:10">
      <c r="J221" s="10"/>
    </row>
    <row r="222" spans="10:10">
      <c r="J222" s="10"/>
    </row>
    <row r="223" spans="10:10">
      <c r="J223" s="10"/>
    </row>
    <row r="224" spans="10:10">
      <c r="J224" s="10"/>
    </row>
    <row r="225" spans="10:10">
      <c r="J225" s="10"/>
    </row>
    <row r="226" spans="10:10">
      <c r="J226" s="10"/>
    </row>
    <row r="227" spans="10:10">
      <c r="J227" s="10"/>
    </row>
    <row r="228" spans="10:10">
      <c r="J228" s="10"/>
    </row>
    <row r="229" spans="10:10">
      <c r="J229" s="10"/>
    </row>
    <row r="230" spans="10:10">
      <c r="J230" s="10"/>
    </row>
    <row r="231" spans="10:10">
      <c r="J231" s="10"/>
    </row>
    <row r="232" spans="10:10">
      <c r="J232" s="10"/>
    </row>
    <row r="233" spans="10:10">
      <c r="J233" s="10"/>
    </row>
    <row r="234" spans="10:10">
      <c r="J234" s="10"/>
    </row>
    <row r="235" spans="10:10">
      <c r="J235" s="10"/>
    </row>
    <row r="236" spans="10:10">
      <c r="J236" s="10"/>
    </row>
    <row r="237" spans="10:10">
      <c r="J237" s="10"/>
    </row>
    <row r="238" spans="10:10">
      <c r="J238" s="10"/>
    </row>
    <row r="239" spans="10:10">
      <c r="J239" s="10"/>
    </row>
    <row r="240" spans="10:10">
      <c r="J240" s="10"/>
    </row>
    <row r="241" spans="10:10">
      <c r="J241" s="10"/>
    </row>
    <row r="242" spans="10:10">
      <c r="J242" s="10"/>
    </row>
    <row r="243" spans="10:10">
      <c r="J243" s="10"/>
    </row>
    <row r="244" spans="10:10">
      <c r="J244" s="10"/>
    </row>
    <row r="245" spans="10:10">
      <c r="J245" s="10"/>
    </row>
    <row r="246" spans="10:10">
      <c r="J246" s="10"/>
    </row>
    <row r="247" spans="10:10">
      <c r="J247" s="10"/>
    </row>
    <row r="248" spans="10:10">
      <c r="J248" s="10"/>
    </row>
    <row r="249" spans="10:10">
      <c r="J249" s="10"/>
    </row>
    <row r="250" spans="10:10">
      <c r="J250" s="10"/>
    </row>
    <row r="251" spans="10:10">
      <c r="J251" s="10"/>
    </row>
    <row r="252" spans="10:10">
      <c r="J252" s="10"/>
    </row>
    <row r="253" spans="10:10">
      <c r="J253" s="10"/>
    </row>
    <row r="254" spans="10:10">
      <c r="J254" s="10"/>
    </row>
    <row r="255" spans="10:10">
      <c r="J255" s="10"/>
    </row>
    <row r="256" spans="10:10">
      <c r="J256" s="10"/>
    </row>
    <row r="257" spans="10:10">
      <c r="J257" s="10"/>
    </row>
    <row r="258" spans="10:10">
      <c r="J258" s="10"/>
    </row>
    <row r="259" spans="10:10">
      <c r="J259" s="10"/>
    </row>
    <row r="260" spans="10:10">
      <c r="J260" s="10"/>
    </row>
    <row r="261" spans="10:10">
      <c r="J261" s="10"/>
    </row>
    <row r="262" spans="10:10">
      <c r="J262" s="10"/>
    </row>
    <row r="263" spans="10:10">
      <c r="J263" s="10"/>
    </row>
    <row r="264" spans="10:10">
      <c r="J264" s="10"/>
    </row>
    <row r="265" spans="10:10">
      <c r="J265" s="10"/>
    </row>
    <row r="266" spans="10:10">
      <c r="J266" s="10"/>
    </row>
    <row r="267" spans="10:10">
      <c r="J267" s="10"/>
    </row>
    <row r="268" spans="10:10">
      <c r="J268" s="10"/>
    </row>
    <row r="269" spans="10:10">
      <c r="J269" s="10"/>
    </row>
    <row r="270" spans="10:10">
      <c r="J270" s="10"/>
    </row>
    <row r="271" spans="10:10">
      <c r="J271" s="10"/>
    </row>
    <row r="272" spans="10:10">
      <c r="J272" s="10"/>
    </row>
    <row r="273" spans="10:10">
      <c r="J273" s="10"/>
    </row>
    <row r="274" spans="10:10">
      <c r="J274" s="10"/>
    </row>
    <row r="275" spans="10:10">
      <c r="J275" s="10"/>
    </row>
    <row r="276" spans="10:10">
      <c r="J276" s="10"/>
    </row>
    <row r="277" spans="10:10">
      <c r="J277" s="10"/>
    </row>
    <row r="278" spans="10:10">
      <c r="J278" s="10"/>
    </row>
    <row r="279" spans="10:10">
      <c r="J279" s="10"/>
    </row>
    <row r="280" spans="10:10">
      <c r="J280" s="10"/>
    </row>
    <row r="281" spans="10:10">
      <c r="J281" s="10"/>
    </row>
    <row r="282" spans="10:10">
      <c r="J282" s="10"/>
    </row>
    <row r="283" spans="10:10">
      <c r="J283" s="10"/>
    </row>
    <row r="284" spans="10:10">
      <c r="J284" s="10"/>
    </row>
    <row r="285" spans="10:10">
      <c r="J285" s="10"/>
    </row>
    <row r="286" spans="10:10">
      <c r="J286" s="10"/>
    </row>
    <row r="287" spans="10:10">
      <c r="J287" s="10"/>
    </row>
    <row r="288" spans="10:10">
      <c r="J288" s="10"/>
    </row>
    <row r="289" spans="10:10">
      <c r="J289" s="10"/>
    </row>
    <row r="290" spans="10:10">
      <c r="J290" s="10"/>
    </row>
    <row r="291" spans="10:10">
      <c r="J291" s="10"/>
    </row>
    <row r="292" spans="10:10">
      <c r="J292" s="10"/>
    </row>
    <row r="293" spans="10:10">
      <c r="J293" s="10"/>
    </row>
    <row r="294" spans="10:10">
      <c r="J294" s="10"/>
    </row>
    <row r="295" spans="10:10">
      <c r="J295" s="10"/>
    </row>
    <row r="296" spans="10:10">
      <c r="J296" s="10"/>
    </row>
    <row r="297" spans="10:10">
      <c r="J297" s="10"/>
    </row>
    <row r="298" spans="10:10">
      <c r="J298" s="10"/>
    </row>
    <row r="299" spans="10:10">
      <c r="J299" s="10"/>
    </row>
    <row r="300" spans="10:10">
      <c r="J300" s="10"/>
    </row>
    <row r="301" spans="10:10">
      <c r="J301" s="10"/>
    </row>
    <row r="302" spans="10:10">
      <c r="J302" s="10"/>
    </row>
    <row r="303" spans="10:10">
      <c r="J303" s="10"/>
    </row>
    <row r="304" spans="10:10">
      <c r="J304" s="10"/>
    </row>
    <row r="305" spans="10:10">
      <c r="J305" s="10"/>
    </row>
    <row r="306" spans="10:10">
      <c r="J306" s="10"/>
    </row>
    <row r="307" spans="10:10">
      <c r="J307" s="10"/>
    </row>
    <row r="308" spans="10:10">
      <c r="J308" s="10"/>
    </row>
    <row r="309" spans="10:10">
      <c r="J309" s="10"/>
    </row>
    <row r="310" spans="10:10">
      <c r="J310" s="10"/>
    </row>
    <row r="311" spans="10:10">
      <c r="J311" s="10"/>
    </row>
    <row r="312" spans="10:10">
      <c r="J312" s="10"/>
    </row>
    <row r="313" spans="10:10">
      <c r="J313" s="10"/>
    </row>
    <row r="314" spans="10:10">
      <c r="J314" s="10"/>
    </row>
    <row r="315" spans="10:10">
      <c r="J315" s="10"/>
    </row>
  </sheetData>
  <mergeCells count="1">
    <mergeCell ref="C28:P28"/>
  </mergeCells>
  <conditionalFormatting sqref="B4:Z4">
    <cfRule type="expression" dxfId="13" priority="46">
      <formula>B4="Occupé"</formula>
    </cfRule>
    <cfRule type="expression" dxfId="12" priority="47">
      <formula>B4="Disponible"</formula>
    </cfRule>
  </conditionalFormatting>
  <conditionalFormatting sqref="J10:J18">
    <cfRule type="expression" dxfId="11" priority="15" stopIfTrue="1">
      <formula>H10="D"</formula>
    </cfRule>
    <cfRule type="expression" dxfId="10" priority="16" stopIfTrue="1">
      <formula>H10="P"</formula>
    </cfRule>
    <cfRule type="expression" dxfId="9" priority="17" stopIfTrue="1">
      <formula>H10="T"</formula>
    </cfRule>
  </conditionalFormatting>
  <conditionalFormatting sqref="T19">
    <cfRule type="expression" dxfId="8" priority="7" stopIfTrue="1">
      <formula>#REF!="d"</formula>
    </cfRule>
  </conditionalFormatting>
  <conditionalFormatting sqref="X10">
    <cfRule type="expression" dxfId="6" priority="4">
      <formula>X10="O"</formula>
    </cfRule>
    <cfRule type="expression" dxfId="5" priority="3">
      <formula>X10="D"</formula>
    </cfRule>
  </conditionalFormatting>
  <conditionalFormatting sqref="X11:X18">
    <cfRule type="expression" dxfId="2" priority="1">
      <formula>X11="D"</formula>
    </cfRule>
    <cfRule type="expression" dxfId="3" priority="2">
      <formula>X11="O"</formula>
    </cfRule>
  </conditionalFormatting>
  <dataValidations count="4">
    <dataValidation type="list" errorStyle="warning" allowBlank="1" showInputMessage="1" showErrorMessage="1" error="T : Ne pas toucher, D : Dispobible, P : En préparation" sqref="H10:H18">
      <formula1>Abvre</formula1>
    </dataValidation>
    <dataValidation type="list" allowBlank="1" showInputMessage="1" showErrorMessage="1" sqref="M10:M18">
      <formula1>DEPART</formula1>
    </dataValidation>
    <dataValidation type="list" allowBlank="1" showInputMessage="1" showErrorMessage="1" sqref="X10:X18">
      <formula1>départ</formula1>
    </dataValidation>
    <dataValidation errorStyle="warning" allowBlank="1" showInputMessage="1" showErrorMessage="1" error="T : Ne pas toucher, D : Dispobible, P : En préparation" sqref="I10:I18"/>
  </dataValidation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L1801</vt:lpstr>
      <vt:lpstr>Feuil3</vt:lpstr>
      <vt:lpstr>Abvre</vt:lpstr>
      <vt:lpstr>départ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2016-01-16T15:06:09Z</dcterms:created>
  <dcterms:modified xsi:type="dcterms:W3CDTF">2016-01-19T09:07:22Z</dcterms:modified>
</cp:coreProperties>
</file>