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Feuil1!$B$1:$H$11</definedName>
    <definedName name="critère">Feuil1!$C$33:$C$36</definedName>
    <definedName name="mission">Feuil1!$B$33:$B$35</definedName>
    <definedName name="production">Feuil1!#REF!</definedName>
  </definedNames>
  <calcPr calcId="125725"/>
</workbook>
</file>

<file path=xl/calcChain.xml><?xml version="1.0" encoding="utf-8"?>
<calcChain xmlns="http://schemas.openxmlformats.org/spreadsheetml/2006/main">
  <c r="L19" i="1"/>
  <c r="M19"/>
  <c r="N19"/>
  <c r="O19"/>
  <c r="K19"/>
  <c r="E23" l="1"/>
  <c r="F23"/>
  <c r="G23"/>
  <c r="H23"/>
  <c r="E24"/>
  <c r="F24"/>
  <c r="G24"/>
  <c r="H24"/>
  <c r="E25"/>
  <c r="F25"/>
  <c r="G25"/>
  <c r="H25"/>
  <c r="E26"/>
  <c r="F26"/>
  <c r="G26"/>
  <c r="H26"/>
  <c r="D24"/>
  <c r="D25"/>
  <c r="D26"/>
  <c r="F17"/>
  <c r="F18"/>
  <c r="E15"/>
  <c r="F15"/>
  <c r="G15"/>
  <c r="H15"/>
  <c r="E16"/>
  <c r="F16"/>
  <c r="G16"/>
  <c r="H16"/>
  <c r="E17"/>
  <c r="G17"/>
  <c r="H17"/>
  <c r="E18"/>
  <c r="G18"/>
  <c r="H18"/>
  <c r="D16"/>
  <c r="D17"/>
  <c r="D18"/>
  <c r="D15"/>
  <c r="B22"/>
  <c r="O24" s="1"/>
  <c r="B14"/>
  <c r="D23"/>
  <c r="N24" l="1"/>
  <c r="M25"/>
  <c r="K24"/>
  <c r="L26"/>
  <c r="L25"/>
  <c r="L24"/>
  <c r="K25"/>
  <c r="M26"/>
  <c r="M24"/>
  <c r="K26"/>
  <c r="N26"/>
  <c r="N25"/>
  <c r="O26"/>
  <c r="O25"/>
  <c r="G19"/>
  <c r="N15" s="1"/>
  <c r="H27"/>
  <c r="O23"/>
  <c r="O27" s="1"/>
  <c r="K23"/>
  <c r="D27"/>
  <c r="F27"/>
  <c r="M23"/>
  <c r="M27" s="1"/>
  <c r="H19"/>
  <c r="O18" s="1"/>
  <c r="E19"/>
  <c r="L15" s="1"/>
  <c r="D19"/>
  <c r="K18" s="1"/>
  <c r="F19"/>
  <c r="M17" s="1"/>
  <c r="E27"/>
  <c r="L23"/>
  <c r="L27" s="1"/>
  <c r="G27"/>
  <c r="N23"/>
  <c r="B40"/>
  <c r="D1" s="1"/>
  <c r="E1" s="1"/>
  <c r="F1" s="1"/>
  <c r="G1" s="1"/>
  <c r="H1" s="1"/>
  <c r="K27" l="1"/>
  <c r="N18"/>
  <c r="N17"/>
  <c r="K17"/>
  <c r="N16"/>
  <c r="M16"/>
  <c r="K15"/>
  <c r="K16"/>
  <c r="N27"/>
  <c r="M15"/>
  <c r="M18"/>
  <c r="L18"/>
  <c r="L16"/>
  <c r="O17"/>
  <c r="O16"/>
  <c r="O15"/>
  <c r="L17"/>
</calcChain>
</file>

<file path=xl/sharedStrings.xml><?xml version="1.0" encoding="utf-8"?>
<sst xmlns="http://schemas.openxmlformats.org/spreadsheetml/2006/main" count="115" uniqueCount="31">
  <si>
    <t>Nom</t>
  </si>
  <si>
    <t>Marc</t>
  </si>
  <si>
    <t>pierre</t>
  </si>
  <si>
    <t>Julie</t>
  </si>
  <si>
    <t>Joelle</t>
  </si>
  <si>
    <t>Tom</t>
  </si>
  <si>
    <t>simon</t>
  </si>
  <si>
    <t>nadine</t>
  </si>
  <si>
    <t>mission</t>
  </si>
  <si>
    <t>coralie</t>
  </si>
  <si>
    <t>TIP 1</t>
  </si>
  <si>
    <t>TIP 2</t>
  </si>
  <si>
    <t>TIP 3</t>
  </si>
  <si>
    <t>sophie</t>
  </si>
  <si>
    <t>production</t>
  </si>
  <si>
    <t>prod1</t>
  </si>
  <si>
    <t>prod2</t>
  </si>
  <si>
    <t>prod3</t>
  </si>
  <si>
    <t xml:space="preserve">Total si </t>
  </si>
  <si>
    <t>critère</t>
  </si>
  <si>
    <t>Total si plusieurs critères</t>
  </si>
  <si>
    <t>TIP 1 - TIP 2 - TIP 3</t>
  </si>
  <si>
    <t>TiP 1 - TIP 2</t>
  </si>
  <si>
    <t>TIP 1 - TIP 3</t>
  </si>
  <si>
    <t>TIP 2 - TIP 3</t>
  </si>
  <si>
    <t>http://forum.excel-pratique.com/excel/comment-utiliser-la-fonction-nb-si-suivant-deux-criteres-i-t55563.html</t>
  </si>
  <si>
    <t>Total</t>
  </si>
  <si>
    <t>Résultat attendu</t>
  </si>
  <si>
    <t>absent</t>
  </si>
  <si>
    <t>Pourcentage basé sur les personnels présents</t>
  </si>
  <si>
    <t>Pourcentage basé sur l'effectif total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</si>
</sst>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0" fontId="2" fillId="2" borderId="0" xfId="0" applyFont="1" applyFill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1"/>
    <xf numFmtId="0" fontId="0" fillId="6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7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7" borderId="0" xfId="0" applyFont="1" applyFill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/>
    </xf>
    <xf numFmtId="2" fontId="0" fillId="8" borderId="0" xfId="0" applyNumberFormat="1" applyFill="1" applyAlignment="1">
      <alignment horizontal="center"/>
    </xf>
    <xf numFmtId="0" fontId="0" fillId="8" borderId="0" xfId="0" applyFill="1"/>
  </cellXfs>
  <cellStyles count="2">
    <cellStyle name="Lien hypertexte" xfId="1" builtinId="8"/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24</xdr:row>
      <xdr:rowOff>19050</xdr:rowOff>
    </xdr:from>
    <xdr:to>
      <xdr:col>1</xdr:col>
      <xdr:colOff>200025</xdr:colOff>
      <xdr:row>28</xdr:row>
      <xdr:rowOff>9525</xdr:rowOff>
    </xdr:to>
    <xdr:sp macro="" textlink="">
      <xdr:nvSpPr>
        <xdr:cNvPr id="5" name="Rectangle 4"/>
        <xdr:cNvSpPr/>
      </xdr:nvSpPr>
      <xdr:spPr>
        <a:xfrm>
          <a:off x="180975" y="5019675"/>
          <a:ext cx="1847850" cy="75247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276225</xdr:colOff>
      <xdr:row>24</xdr:row>
      <xdr:rowOff>82819</xdr:rowOff>
    </xdr:from>
    <xdr:to>
      <xdr:col>1</xdr:col>
      <xdr:colOff>133350</xdr:colOff>
      <xdr:row>27</xdr:row>
      <xdr:rowOff>136256</xdr:rowOff>
    </xdr:to>
    <xdr:sp macro="" textlink="">
      <xdr:nvSpPr>
        <xdr:cNvPr id="6" name="ZoneTexte 5"/>
        <xdr:cNvSpPr txBox="1"/>
      </xdr:nvSpPr>
      <xdr:spPr>
        <a:xfrm>
          <a:off x="276225" y="5083444"/>
          <a:ext cx="1685925" cy="624937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En pourcentage On/Off</a:t>
          </a:r>
        </a:p>
      </xdr:txBody>
    </xdr:sp>
    <xdr:clientData/>
  </xdr:twoCellAnchor>
  <xdr:twoCellAnchor>
    <xdr:from>
      <xdr:col>12</xdr:col>
      <xdr:colOff>28575</xdr:colOff>
      <xdr:row>10</xdr:row>
      <xdr:rowOff>142875</xdr:rowOff>
    </xdr:from>
    <xdr:to>
      <xdr:col>13</xdr:col>
      <xdr:colOff>714375</xdr:colOff>
      <xdr:row>13</xdr:row>
      <xdr:rowOff>314325</xdr:rowOff>
    </xdr:to>
    <xdr:cxnSp macro="">
      <xdr:nvCxnSpPr>
        <xdr:cNvPr id="11" name="Connecteur droit avec flèche 10"/>
        <xdr:cNvCxnSpPr/>
      </xdr:nvCxnSpPr>
      <xdr:spPr>
        <a:xfrm flipH="1">
          <a:off x="10506075" y="2047875"/>
          <a:ext cx="1447800" cy="8858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733425</xdr:colOff>
      <xdr:row>10</xdr:row>
      <xdr:rowOff>114300</xdr:rowOff>
    </xdr:from>
    <xdr:to>
      <xdr:col>13</xdr:col>
      <xdr:colOff>695326</xdr:colOff>
      <xdr:row>18</xdr:row>
      <xdr:rowOff>114300</xdr:rowOff>
    </xdr:to>
    <xdr:cxnSp macro="">
      <xdr:nvCxnSpPr>
        <xdr:cNvPr id="12" name="Connecteur droit avec flèche 11"/>
        <xdr:cNvCxnSpPr/>
      </xdr:nvCxnSpPr>
      <xdr:spPr>
        <a:xfrm flipH="1">
          <a:off x="6629400" y="2019300"/>
          <a:ext cx="5305426" cy="18097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628650</xdr:colOff>
      <xdr:row>18</xdr:row>
      <xdr:rowOff>142875</xdr:rowOff>
    </xdr:from>
    <xdr:to>
      <xdr:col>14</xdr:col>
      <xdr:colOff>695326</xdr:colOff>
      <xdr:row>20</xdr:row>
      <xdr:rowOff>142875</xdr:rowOff>
    </xdr:to>
    <xdr:cxnSp macro="">
      <xdr:nvCxnSpPr>
        <xdr:cNvPr id="16" name="Connecteur droit avec flèche 15"/>
        <xdr:cNvCxnSpPr/>
      </xdr:nvCxnSpPr>
      <xdr:spPr>
        <a:xfrm flipH="1" flipV="1">
          <a:off x="11477625" y="3857625"/>
          <a:ext cx="828676" cy="3810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514350</xdr:colOff>
      <xdr:row>13</xdr:row>
      <xdr:rowOff>228600</xdr:rowOff>
    </xdr:from>
    <xdr:to>
      <xdr:col>14</xdr:col>
      <xdr:colOff>752475</xdr:colOff>
      <xdr:row>20</xdr:row>
      <xdr:rowOff>171450</xdr:rowOff>
    </xdr:to>
    <xdr:cxnSp macro="">
      <xdr:nvCxnSpPr>
        <xdr:cNvPr id="17" name="Connecteur droit avec flèche 16"/>
        <xdr:cNvCxnSpPr/>
      </xdr:nvCxnSpPr>
      <xdr:spPr>
        <a:xfrm flipH="1" flipV="1">
          <a:off x="2343150" y="2847975"/>
          <a:ext cx="10020300" cy="14192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352425</xdr:colOff>
      <xdr:row>26</xdr:row>
      <xdr:rowOff>123826</xdr:rowOff>
    </xdr:from>
    <xdr:to>
      <xdr:col>11</xdr:col>
      <xdr:colOff>638175</xdr:colOff>
      <xdr:row>30</xdr:row>
      <xdr:rowOff>28575</xdr:rowOff>
    </xdr:to>
    <xdr:cxnSp macro="">
      <xdr:nvCxnSpPr>
        <xdr:cNvPr id="23" name="Connecteur droit avec flèche 22"/>
        <xdr:cNvCxnSpPr/>
      </xdr:nvCxnSpPr>
      <xdr:spPr>
        <a:xfrm flipV="1">
          <a:off x="7772400" y="5505451"/>
          <a:ext cx="2190750" cy="6667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485775</xdr:colOff>
      <xdr:row>21</xdr:row>
      <xdr:rowOff>200026</xdr:rowOff>
    </xdr:from>
    <xdr:to>
      <xdr:col>8</xdr:col>
      <xdr:colOff>342900</xdr:colOff>
      <xdr:row>30</xdr:row>
      <xdr:rowOff>9525</xdr:rowOff>
    </xdr:to>
    <xdr:cxnSp macro="">
      <xdr:nvCxnSpPr>
        <xdr:cNvPr id="25" name="Connecteur droit avec flèche 24"/>
        <xdr:cNvCxnSpPr/>
      </xdr:nvCxnSpPr>
      <xdr:spPr>
        <a:xfrm flipH="1" flipV="1">
          <a:off x="2314575" y="4486276"/>
          <a:ext cx="5448300" cy="166687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561975</xdr:colOff>
      <xdr:row>23</xdr:row>
      <xdr:rowOff>152400</xdr:rowOff>
    </xdr:from>
    <xdr:to>
      <xdr:col>15</xdr:col>
      <xdr:colOff>66675</xdr:colOff>
      <xdr:row>30</xdr:row>
      <xdr:rowOff>104775</xdr:rowOff>
    </xdr:to>
    <xdr:cxnSp macro="">
      <xdr:nvCxnSpPr>
        <xdr:cNvPr id="31" name="Connecteur droit avec flèche 30"/>
        <xdr:cNvCxnSpPr/>
      </xdr:nvCxnSpPr>
      <xdr:spPr>
        <a:xfrm flipH="1" flipV="1">
          <a:off x="11410950" y="4962525"/>
          <a:ext cx="1028700" cy="12858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57151</xdr:colOff>
      <xdr:row>26</xdr:row>
      <xdr:rowOff>142877</xdr:rowOff>
    </xdr:from>
    <xdr:to>
      <xdr:col>15</xdr:col>
      <xdr:colOff>57150</xdr:colOff>
      <xdr:row>30</xdr:row>
      <xdr:rowOff>95250</xdr:rowOff>
    </xdr:to>
    <xdr:cxnSp macro="">
      <xdr:nvCxnSpPr>
        <xdr:cNvPr id="33" name="Connecteur droit avec flèche 32"/>
        <xdr:cNvCxnSpPr/>
      </xdr:nvCxnSpPr>
      <xdr:spPr>
        <a:xfrm flipH="1" flipV="1">
          <a:off x="6715126" y="5524502"/>
          <a:ext cx="5714999" cy="71437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utiliser-la-fonction-nb-si-suivant-deux-criteres-i-t555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0"/>
  <sheetViews>
    <sheetView tabSelected="1" topLeftCell="A4" workbookViewId="0">
      <selection activeCell="J33" sqref="J33"/>
    </sheetView>
  </sheetViews>
  <sheetFormatPr baseColWidth="10" defaultRowHeight="15"/>
  <cols>
    <col min="1" max="1" width="27.42578125" customWidth="1"/>
    <col min="3" max="3" width="15.28515625" style="3" bestFit="1" customWidth="1"/>
    <col min="9" max="9" width="5.5703125" customWidth="1"/>
    <col min="11" max="11" width="11.5703125" bestFit="1" customWidth="1"/>
  </cols>
  <sheetData>
    <row r="1" spans="1:18">
      <c r="B1" t="s">
        <v>0</v>
      </c>
      <c r="C1" s="3" t="s">
        <v>8</v>
      </c>
      <c r="D1" s="1">
        <f ca="1">B40</f>
        <v>41906</v>
      </c>
      <c r="E1" s="1">
        <f ca="1">D1+1</f>
        <v>41907</v>
      </c>
      <c r="F1" s="1">
        <f t="shared" ref="F1:H1" ca="1" si="0">E1+1</f>
        <v>41908</v>
      </c>
      <c r="G1" s="1">
        <f t="shared" ca="1" si="0"/>
        <v>41909</v>
      </c>
      <c r="H1" s="1">
        <f t="shared" ca="1" si="0"/>
        <v>41910</v>
      </c>
      <c r="O1" s="6" t="s">
        <v>25</v>
      </c>
    </row>
    <row r="2" spans="1:18">
      <c r="B2" t="s">
        <v>1</v>
      </c>
      <c r="C2" s="3" t="s">
        <v>10</v>
      </c>
      <c r="D2" t="s">
        <v>16</v>
      </c>
      <c r="E2" t="s">
        <v>17</v>
      </c>
      <c r="F2" t="s">
        <v>16</v>
      </c>
      <c r="G2" t="s">
        <v>15</v>
      </c>
      <c r="H2" t="s">
        <v>17</v>
      </c>
    </row>
    <row r="3" spans="1:18">
      <c r="B3" t="s">
        <v>2</v>
      </c>
      <c r="C3" s="3" t="s">
        <v>10</v>
      </c>
      <c r="D3" t="s">
        <v>28</v>
      </c>
      <c r="E3" t="s">
        <v>16</v>
      </c>
      <c r="F3" t="s">
        <v>16</v>
      </c>
      <c r="G3" t="s">
        <v>15</v>
      </c>
      <c r="H3" t="s">
        <v>28</v>
      </c>
    </row>
    <row r="4" spans="1:18">
      <c r="B4" t="s">
        <v>3</v>
      </c>
      <c r="C4" s="3" t="s">
        <v>11</v>
      </c>
      <c r="D4" t="s">
        <v>17</v>
      </c>
      <c r="E4" t="s">
        <v>16</v>
      </c>
      <c r="F4" t="s">
        <v>17</v>
      </c>
      <c r="G4" t="s">
        <v>16</v>
      </c>
      <c r="H4" t="s">
        <v>17</v>
      </c>
    </row>
    <row r="5" spans="1:18">
      <c r="B5" t="s">
        <v>4</v>
      </c>
      <c r="C5" s="3" t="s">
        <v>11</v>
      </c>
      <c r="D5" t="s">
        <v>16</v>
      </c>
      <c r="E5" t="s">
        <v>15</v>
      </c>
      <c r="F5" t="s">
        <v>28</v>
      </c>
      <c r="G5" t="s">
        <v>16</v>
      </c>
      <c r="H5" t="s">
        <v>16</v>
      </c>
    </row>
    <row r="6" spans="1:18">
      <c r="B6" t="s">
        <v>5</v>
      </c>
      <c r="C6" s="3" t="s">
        <v>10</v>
      </c>
      <c r="D6" t="s">
        <v>15</v>
      </c>
      <c r="E6" t="s">
        <v>15</v>
      </c>
      <c r="F6" t="s">
        <v>17</v>
      </c>
      <c r="G6" t="s">
        <v>17</v>
      </c>
      <c r="H6" t="s">
        <v>16</v>
      </c>
    </row>
    <row r="7" spans="1:18">
      <c r="B7" t="s">
        <v>6</v>
      </c>
      <c r="C7" s="3" t="s">
        <v>12</v>
      </c>
      <c r="D7" t="s">
        <v>15</v>
      </c>
      <c r="E7" t="s">
        <v>17</v>
      </c>
      <c r="F7" t="s">
        <v>16</v>
      </c>
      <c r="G7" t="s">
        <v>15</v>
      </c>
      <c r="H7" t="s">
        <v>15</v>
      </c>
    </row>
    <row r="8" spans="1:18">
      <c r="B8" t="s">
        <v>7</v>
      </c>
      <c r="C8" s="3" t="s">
        <v>12</v>
      </c>
      <c r="D8" t="s">
        <v>17</v>
      </c>
      <c r="E8" t="s">
        <v>16</v>
      </c>
      <c r="F8" t="s">
        <v>15</v>
      </c>
      <c r="G8" t="s">
        <v>15</v>
      </c>
      <c r="H8" t="s">
        <v>16</v>
      </c>
    </row>
    <row r="9" spans="1:18">
      <c r="B9" t="s">
        <v>9</v>
      </c>
      <c r="C9" s="3" t="s">
        <v>10</v>
      </c>
      <c r="D9" t="s">
        <v>15</v>
      </c>
      <c r="E9" t="s">
        <v>17</v>
      </c>
      <c r="F9" t="s">
        <v>15</v>
      </c>
      <c r="G9" t="s">
        <v>16</v>
      </c>
      <c r="H9" t="s">
        <v>17</v>
      </c>
    </row>
    <row r="10" spans="1:18">
      <c r="B10" t="s">
        <v>13</v>
      </c>
      <c r="C10" s="3" t="s">
        <v>12</v>
      </c>
      <c r="D10" t="s">
        <v>17</v>
      </c>
      <c r="E10" t="s">
        <v>17</v>
      </c>
      <c r="F10" t="s">
        <v>15</v>
      </c>
      <c r="G10" t="s">
        <v>17</v>
      </c>
      <c r="H10" t="s">
        <v>17</v>
      </c>
    </row>
    <row r="11" spans="1:18">
      <c r="B11" t="s">
        <v>5</v>
      </c>
      <c r="C11" s="3" t="s">
        <v>11</v>
      </c>
      <c r="D11" t="s">
        <v>16</v>
      </c>
      <c r="E11" t="s">
        <v>28</v>
      </c>
      <c r="F11" t="s">
        <v>15</v>
      </c>
      <c r="G11" t="s">
        <v>17</v>
      </c>
      <c r="H11" t="s">
        <v>15</v>
      </c>
      <c r="O11" s="17" t="s">
        <v>29</v>
      </c>
      <c r="P11" s="17"/>
      <c r="Q11" s="17"/>
      <c r="R11" s="17"/>
    </row>
    <row r="12" spans="1:18" ht="26.25">
      <c r="J12" s="13" t="s">
        <v>27</v>
      </c>
    </row>
    <row r="13" spans="1:18">
      <c r="A13" t="s">
        <v>18</v>
      </c>
    </row>
    <row r="14" spans="1:18" ht="26.25">
      <c r="A14" s="2" t="s">
        <v>11</v>
      </c>
      <c r="B14" s="11">
        <f>COUNTIF(C2:C10,A14)</f>
        <v>2</v>
      </c>
      <c r="C14" s="4" t="s">
        <v>14</v>
      </c>
      <c r="J14" s="4" t="s">
        <v>14</v>
      </c>
    </row>
    <row r="15" spans="1:18">
      <c r="C15" s="7" t="s">
        <v>15</v>
      </c>
      <c r="D15" s="3">
        <f>SUMPRODUCT((D$2:D$10=$C15)*($C$2:$C$10=$A$14)*1)</f>
        <v>0</v>
      </c>
      <c r="E15" s="3">
        <f t="shared" ref="E15:H15" si="1">SUMPRODUCT((E$2:E$10=$C15)*($C$2:$C$10=$A$14)*1)</f>
        <v>1</v>
      </c>
      <c r="F15" s="3">
        <f t="shared" si="1"/>
        <v>0</v>
      </c>
      <c r="G15" s="3">
        <f t="shared" si="1"/>
        <v>0</v>
      </c>
      <c r="H15" s="3">
        <f t="shared" si="1"/>
        <v>0</v>
      </c>
      <c r="J15" s="7" t="s">
        <v>15</v>
      </c>
      <c r="K15" s="15">
        <f>D15/D$19*100</f>
        <v>0</v>
      </c>
      <c r="L15" s="15">
        <f t="shared" ref="L15:O18" si="2">E15/E$19*100</f>
        <v>50</v>
      </c>
      <c r="M15" s="15">
        <f t="shared" si="2"/>
        <v>0</v>
      </c>
      <c r="N15" s="15">
        <f t="shared" si="2"/>
        <v>0</v>
      </c>
      <c r="O15" s="15">
        <f t="shared" si="2"/>
        <v>0</v>
      </c>
    </row>
    <row r="16" spans="1:18">
      <c r="C16" s="9" t="s">
        <v>16</v>
      </c>
      <c r="D16" s="3">
        <f t="shared" ref="D16:H18" si="3">SUMPRODUCT((D$2:D$10=$C16)*($C$2:$C$10=$A$14)*1)</f>
        <v>1</v>
      </c>
      <c r="E16" s="3">
        <f t="shared" si="3"/>
        <v>1</v>
      </c>
      <c r="F16" s="3">
        <f t="shared" si="3"/>
        <v>0</v>
      </c>
      <c r="G16" s="3">
        <f t="shared" si="3"/>
        <v>2</v>
      </c>
      <c r="H16" s="3">
        <f t="shared" si="3"/>
        <v>1</v>
      </c>
      <c r="J16" s="9" t="s">
        <v>16</v>
      </c>
      <c r="K16" s="15">
        <f t="shared" ref="K16:K18" si="4">D16/D$19*100</f>
        <v>50</v>
      </c>
      <c r="L16" s="15">
        <f t="shared" si="2"/>
        <v>50</v>
      </c>
      <c r="M16" s="15">
        <f t="shared" si="2"/>
        <v>0</v>
      </c>
      <c r="N16" s="15">
        <f t="shared" si="2"/>
        <v>100</v>
      </c>
      <c r="O16" s="15">
        <f t="shared" si="2"/>
        <v>50</v>
      </c>
    </row>
    <row r="17" spans="1:19">
      <c r="C17" s="8" t="s">
        <v>17</v>
      </c>
      <c r="D17" s="3">
        <f t="shared" si="3"/>
        <v>1</v>
      </c>
      <c r="E17" s="3">
        <f t="shared" si="3"/>
        <v>0</v>
      </c>
      <c r="F17" s="3">
        <f t="shared" si="3"/>
        <v>1</v>
      </c>
      <c r="G17" s="3">
        <f t="shared" si="3"/>
        <v>0</v>
      </c>
      <c r="H17" s="3">
        <f t="shared" si="3"/>
        <v>1</v>
      </c>
      <c r="J17" s="8" t="s">
        <v>17</v>
      </c>
      <c r="K17" s="15">
        <f t="shared" si="4"/>
        <v>50</v>
      </c>
      <c r="L17" s="15">
        <f t="shared" si="2"/>
        <v>0</v>
      </c>
      <c r="M17" s="15">
        <f t="shared" si="2"/>
        <v>100</v>
      </c>
      <c r="N17" s="15">
        <f t="shared" si="2"/>
        <v>0</v>
      </c>
      <c r="O17" s="15">
        <f t="shared" si="2"/>
        <v>50</v>
      </c>
    </row>
    <row r="18" spans="1:19">
      <c r="C18" s="3" t="s">
        <v>28</v>
      </c>
      <c r="D18" s="3">
        <f t="shared" si="3"/>
        <v>0</v>
      </c>
      <c r="E18" s="3">
        <f t="shared" si="3"/>
        <v>0</v>
      </c>
      <c r="F18" s="3">
        <f t="shared" si="3"/>
        <v>1</v>
      </c>
      <c r="G18" s="3">
        <f t="shared" si="3"/>
        <v>0</v>
      </c>
      <c r="H18" s="3">
        <f t="shared" si="3"/>
        <v>0</v>
      </c>
      <c r="J18" s="3" t="s">
        <v>28</v>
      </c>
      <c r="K18" s="15">
        <f t="shared" si="4"/>
        <v>0</v>
      </c>
      <c r="L18" s="15">
        <f t="shared" si="2"/>
        <v>0</v>
      </c>
      <c r="M18" s="15">
        <f t="shared" si="2"/>
        <v>100</v>
      </c>
      <c r="N18" s="15">
        <f t="shared" si="2"/>
        <v>0</v>
      </c>
      <c r="O18" s="15">
        <f t="shared" si="2"/>
        <v>0</v>
      </c>
    </row>
    <row r="19" spans="1:19">
      <c r="C19" s="10" t="s">
        <v>26</v>
      </c>
      <c r="D19" s="10">
        <f>D15+D16+D17</f>
        <v>2</v>
      </c>
      <c r="E19" s="10">
        <f t="shared" ref="E19:H19" si="5">E15+E16+E17</f>
        <v>2</v>
      </c>
      <c r="F19" s="10">
        <f t="shared" si="5"/>
        <v>1</v>
      </c>
      <c r="G19" s="10">
        <f t="shared" si="5"/>
        <v>2</v>
      </c>
      <c r="H19" s="10">
        <f t="shared" si="5"/>
        <v>2</v>
      </c>
      <c r="J19" s="10" t="s">
        <v>26</v>
      </c>
      <c r="K19" s="10">
        <f>D19/$B$14*100</f>
        <v>100</v>
      </c>
      <c r="L19" s="10">
        <f t="shared" ref="L19:O19" si="6">E19/$B$14*100</f>
        <v>100</v>
      </c>
      <c r="M19" s="10">
        <f t="shared" si="6"/>
        <v>50</v>
      </c>
      <c r="N19" s="10">
        <f t="shared" si="6"/>
        <v>100</v>
      </c>
      <c r="O19" s="10">
        <f t="shared" si="6"/>
        <v>100</v>
      </c>
    </row>
    <row r="20" spans="1:19">
      <c r="J20" s="3"/>
    </row>
    <row r="21" spans="1:19">
      <c r="A21" t="s">
        <v>20</v>
      </c>
      <c r="J21" s="3"/>
      <c r="P21" s="17" t="s">
        <v>30</v>
      </c>
      <c r="Q21" s="17"/>
      <c r="R21" s="17"/>
    </row>
    <row r="22" spans="1:19" ht="26.25">
      <c r="A22" s="2" t="s">
        <v>21</v>
      </c>
      <c r="B22" s="11">
        <f>IF($A$22="TIP 1 - TIP 2 - TIP 3",COUNTA(C2:C10),IF($A$22="TIP 1 - TIP 2",COUNTIF(C2:C10,$B$33)+COUNTIF(C2:C10,$B$34),IF($A$22="TIP 1 - TIP 3",COUNTIF(C2:C10,$B$33)+COUNTIF(C2:C10,$B$35),COUNTIF(C2:C10,$B$34)+COUNTIF(C2:C10,$B$35))))</f>
        <v>9</v>
      </c>
      <c r="C22" s="4" t="s">
        <v>14</v>
      </c>
      <c r="J22" s="4" t="s">
        <v>14</v>
      </c>
    </row>
    <row r="23" spans="1:19">
      <c r="C23" s="7" t="s">
        <v>15</v>
      </c>
      <c r="D23" s="3">
        <f>SUMPRODUCT(N(ISNUMBER(SEARCH($C$2:$C$10,SUBSTITUTE($A$22," - ",""),1)))*(D$2:D$10=$C23))</f>
        <v>3</v>
      </c>
      <c r="E23" s="3">
        <f t="shared" ref="E23:H23" si="7">SUMPRODUCT(N(ISNUMBER(SEARCH($C$2:$C$10,SUBSTITUTE($A$22," - ",""),1)))*(E$2:E$10=$C23))</f>
        <v>2</v>
      </c>
      <c r="F23" s="3">
        <f t="shared" si="7"/>
        <v>3</v>
      </c>
      <c r="G23" s="3">
        <f t="shared" si="7"/>
        <v>4</v>
      </c>
      <c r="H23" s="3">
        <f t="shared" si="7"/>
        <v>1</v>
      </c>
      <c r="J23" s="7" t="s">
        <v>15</v>
      </c>
      <c r="K23" s="16">
        <f>D23/$B$22*100</f>
        <v>33.333333333333329</v>
      </c>
      <c r="L23" s="16">
        <f t="shared" ref="L23:O23" si="8">E23/$B$22*100</f>
        <v>22.222222222222221</v>
      </c>
      <c r="M23" s="16">
        <f t="shared" si="8"/>
        <v>33.333333333333329</v>
      </c>
      <c r="N23" s="16">
        <f t="shared" si="8"/>
        <v>44.444444444444443</v>
      </c>
      <c r="O23" s="16">
        <f t="shared" si="8"/>
        <v>11.111111111111111</v>
      </c>
    </row>
    <row r="24" spans="1:19">
      <c r="C24" s="9" t="s">
        <v>16</v>
      </c>
      <c r="D24" s="3">
        <f t="shared" ref="D24:H26" si="9">SUMPRODUCT(N(ISNUMBER(SEARCH($C$2:$C$10,SUBSTITUTE($A$22," - ",""),1)))*(D$2:D$10=$C24))</f>
        <v>2</v>
      </c>
      <c r="E24" s="3">
        <f t="shared" si="9"/>
        <v>3</v>
      </c>
      <c r="F24" s="3">
        <f t="shared" si="9"/>
        <v>3</v>
      </c>
      <c r="G24" s="3">
        <f t="shared" si="9"/>
        <v>3</v>
      </c>
      <c r="H24" s="3">
        <f t="shared" si="9"/>
        <v>3</v>
      </c>
      <c r="J24" s="9" t="s">
        <v>16</v>
      </c>
      <c r="K24" s="16">
        <f t="shared" ref="K24:K26" si="10">D24/$B$22*100</f>
        <v>22.222222222222221</v>
      </c>
      <c r="L24" s="16">
        <f t="shared" ref="L24:L26" si="11">E24/$B$22*100</f>
        <v>33.333333333333329</v>
      </c>
      <c r="M24" s="16">
        <f t="shared" ref="M24:M26" si="12">F24/$B$22*100</f>
        <v>33.333333333333329</v>
      </c>
      <c r="N24" s="16">
        <f t="shared" ref="N24:N26" si="13">G24/$B$22*100</f>
        <v>33.333333333333329</v>
      </c>
      <c r="O24" s="16">
        <f t="shared" ref="O24:O26" si="14">H24/$B$22*100</f>
        <v>33.333333333333329</v>
      </c>
    </row>
    <row r="25" spans="1:19">
      <c r="C25" s="8" t="s">
        <v>17</v>
      </c>
      <c r="D25" s="3">
        <f t="shared" si="9"/>
        <v>3</v>
      </c>
      <c r="E25" s="3">
        <f t="shared" si="9"/>
        <v>4</v>
      </c>
      <c r="F25" s="3">
        <f t="shared" si="9"/>
        <v>2</v>
      </c>
      <c r="G25" s="3">
        <f t="shared" si="9"/>
        <v>2</v>
      </c>
      <c r="H25" s="3">
        <f t="shared" si="9"/>
        <v>4</v>
      </c>
      <c r="J25" s="8" t="s">
        <v>17</v>
      </c>
      <c r="K25" s="16">
        <f t="shared" si="10"/>
        <v>33.333333333333329</v>
      </c>
      <c r="L25" s="16">
        <f t="shared" si="11"/>
        <v>44.444444444444443</v>
      </c>
      <c r="M25" s="16">
        <f t="shared" si="12"/>
        <v>22.222222222222221</v>
      </c>
      <c r="N25" s="16">
        <f t="shared" si="13"/>
        <v>22.222222222222221</v>
      </c>
      <c r="O25" s="16">
        <f t="shared" si="14"/>
        <v>44.444444444444443</v>
      </c>
    </row>
    <row r="26" spans="1:19">
      <c r="C26" s="3" t="s">
        <v>28</v>
      </c>
      <c r="D26" s="3">
        <f t="shared" si="9"/>
        <v>1</v>
      </c>
      <c r="E26" s="3">
        <f t="shared" si="9"/>
        <v>0</v>
      </c>
      <c r="F26" s="3">
        <f t="shared" si="9"/>
        <v>1</v>
      </c>
      <c r="G26" s="3">
        <f t="shared" si="9"/>
        <v>0</v>
      </c>
      <c r="H26" s="3">
        <f t="shared" si="9"/>
        <v>1</v>
      </c>
      <c r="J26" s="3" t="s">
        <v>28</v>
      </c>
      <c r="K26" s="16">
        <f t="shared" si="10"/>
        <v>11.111111111111111</v>
      </c>
      <c r="L26" s="16">
        <f t="shared" si="11"/>
        <v>0</v>
      </c>
      <c r="M26" s="16">
        <f t="shared" si="12"/>
        <v>11.111111111111111</v>
      </c>
      <c r="N26" s="16">
        <f t="shared" si="13"/>
        <v>0</v>
      </c>
      <c r="O26" s="16">
        <f t="shared" si="14"/>
        <v>11.111111111111111</v>
      </c>
    </row>
    <row r="27" spans="1:19">
      <c r="C27" s="10" t="s">
        <v>26</v>
      </c>
      <c r="D27" s="12">
        <f>D23+D24+D25</f>
        <v>8</v>
      </c>
      <c r="E27" s="12">
        <f t="shared" ref="E27:H27" si="15">E23+E24+E25</f>
        <v>9</v>
      </c>
      <c r="F27" s="12">
        <f t="shared" si="15"/>
        <v>8</v>
      </c>
      <c r="G27" s="12">
        <f t="shared" si="15"/>
        <v>9</v>
      </c>
      <c r="H27" s="12">
        <f t="shared" si="15"/>
        <v>8</v>
      </c>
      <c r="J27" s="10" t="s">
        <v>26</v>
      </c>
      <c r="K27" s="12">
        <f>SUBTOTAL(9,K23:K25)</f>
        <v>88.888888888888886</v>
      </c>
      <c r="L27" s="12">
        <f t="shared" ref="L27" si="16">SUBTOTAL(9,L23:L25)</f>
        <v>100</v>
      </c>
      <c r="M27" s="12">
        <f t="shared" ref="M27" si="17">SUBTOTAL(9,M23:M25)</f>
        <v>88.888888888888886</v>
      </c>
      <c r="N27" s="12">
        <f t="shared" ref="N27" si="18">SUBTOTAL(9,N23:N25)</f>
        <v>100</v>
      </c>
      <c r="O27" s="12">
        <f t="shared" ref="O27" si="19">SUBTOTAL(9,O23:O25)</f>
        <v>88.888888888888886</v>
      </c>
    </row>
    <row r="31" spans="1:19">
      <c r="G31" s="17" t="s">
        <v>30</v>
      </c>
      <c r="H31" s="17"/>
      <c r="I31" s="17"/>
      <c r="J31" s="17"/>
      <c r="P31" s="17" t="s">
        <v>29</v>
      </c>
      <c r="Q31" s="17"/>
      <c r="R31" s="17"/>
      <c r="S31" s="17"/>
    </row>
    <row r="32" spans="1:19">
      <c r="B32" t="s">
        <v>8</v>
      </c>
      <c r="C32" s="3" t="s">
        <v>19</v>
      </c>
    </row>
    <row r="33" spans="2:7">
      <c r="B33" t="s">
        <v>10</v>
      </c>
      <c r="C33" s="5" t="s">
        <v>22</v>
      </c>
      <c r="G33" s="14"/>
    </row>
    <row r="34" spans="2:7">
      <c r="B34" t="s">
        <v>11</v>
      </c>
      <c r="C34" s="5" t="s">
        <v>23</v>
      </c>
    </row>
    <row r="35" spans="2:7">
      <c r="B35" t="s">
        <v>12</v>
      </c>
      <c r="C35" s="5" t="s">
        <v>24</v>
      </c>
    </row>
    <row r="36" spans="2:7">
      <c r="C36" s="5" t="s">
        <v>21</v>
      </c>
    </row>
    <row r="40" spans="2:7">
      <c r="B40" s="1">
        <f ca="1">TODAY()</f>
        <v>41906</v>
      </c>
    </row>
  </sheetData>
  <autoFilter ref="B1:H11"/>
  <conditionalFormatting sqref="D2:H11">
    <cfRule type="expression" dxfId="2" priority="1" stopIfTrue="1">
      <formula>D2="prod3"</formula>
    </cfRule>
    <cfRule type="expression" dxfId="1" priority="2" stopIfTrue="1">
      <formula>D2="prod2"</formula>
    </cfRule>
    <cfRule type="expression" dxfId="0" priority="3" stopIfTrue="1">
      <formula>D2="prod1"</formula>
    </cfRule>
  </conditionalFormatting>
  <dataValidations count="3">
    <dataValidation type="list" allowBlank="1" showInputMessage="1" showErrorMessage="1" sqref="A22">
      <formula1>critère</formula1>
    </dataValidation>
    <dataValidation type="list" allowBlank="1" showInputMessage="1" showErrorMessage="1" sqref="A14 C2:C11">
      <formula1>mission</formula1>
    </dataValidation>
    <dataValidation type="list" allowBlank="1" showInputMessage="1" showErrorMessage="1" sqref="D2:H11">
      <formula1>production</formula1>
    </dataValidation>
  </dataValidations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critère</vt:lpstr>
      <vt:lpstr>mission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Fukushima MVX1303</cp:lastModifiedBy>
  <dcterms:created xsi:type="dcterms:W3CDTF">2014-09-20T11:50:23Z</dcterms:created>
  <dcterms:modified xsi:type="dcterms:W3CDTF">2014-09-24T18:08:05Z</dcterms:modified>
</cp:coreProperties>
</file>