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purl.oclc.org/ooxml/officeDocument/relationships/extendedProperties" Target="docProps/app.xml"/><Relationship Id="rId2" Type="http://schemas.openxmlformats.org/package/2006/relationships/metadata/core-properties" Target="docProps/core.xml"/><Relationship Id="rId1" Type="http://purl.oclc.org/ooxml/officeDocument/relationships/officeDocument" Target="xl/workbook.xml"/></Relationships>
</file>

<file path=xl/workbook.xml><?xml version="1.0" encoding="utf-8"?>
<workbook xmlns="http://purl.oclc.org/ooxml/spreadsheetml/main" xmlns:r="http://purl.oclc.org/ooxml/officeDocument/relationships" xmlns:mc="http://schemas.openxmlformats.org/markup-compatibility/2006" xmlns:x15="http://schemas.microsoft.com/office/spreadsheetml/2010/11/main" mc:Ignorable="x15" conformance="strict">
  <fileVersion appName="xl" lastEdited="6" lowestEdited="6" rupBuild="14420"/>
  <workbookPr dateCompatibility="0"/>
  <mc:AlternateContent xmlns:mc="http://schemas.openxmlformats.org/markup-compatibility/2006">
    <mc:Choice Requires="x15">
      <x15ac:absPath xmlns:x15ac="http://schemas.microsoft.com/office/spreadsheetml/2010/11/ac" url="C:\Users\David\Documents\0 SUNNPROXI\1 Prospects\"/>
    </mc:Choice>
  </mc:AlternateContent>
  <bookViews>
    <workbookView xWindow="0" yWindow="0" windowWidth="20490" windowHeight="7755" activeTab="1"/>
  </bookViews>
  <sheets>
    <sheet name="Etude" sheetId="1" r:id="rId1"/>
    <sheet name="Devis" sheetId="2" r:id="rId2"/>
    <sheet name="PAC" sheetId="3" r:id="rId3"/>
    <sheet name="PV" sheetId="8" r:id="rId4"/>
    <sheet name="ECS" sheetId="9" r:id="rId5"/>
    <sheet name="RAD" sheetId="7" r:id="rId6"/>
    <sheet name="M" sheetId="5" r:id="rId7"/>
  </sheets>
  <definedNames>
    <definedName name="ECS">ECS!$A$2:$A$7</definedName>
    <definedName name="PAC">Tableau3[Désignation]</definedName>
    <definedName name="PV">PV!$A$2:$A$8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purl.oclc.org/ooxml/spreadsheetml/main">
  <c r="D11" i="2" l="1"/>
  <c r="D8" i="1" l="1"/>
  <c r="B5" i="2" l="1"/>
  <c r="E25" i="1" l="1"/>
  <c r="E21" i="1"/>
  <c r="E22" i="1"/>
  <c r="E24" i="1"/>
  <c r="B6" i="2" l="1"/>
  <c r="B13" i="1"/>
  <c r="G4" i="1" l="1"/>
  <c r="B4" i="2"/>
  <c r="B28" i="2"/>
  <c r="D20" i="2"/>
  <c r="E20" i="2" l="1"/>
  <c r="E22" i="2" l="1"/>
  <c r="A15" i="5" l="1"/>
  <c r="E23" i="1" l="1"/>
  <c r="E20" i="1" l="1"/>
  <c r="E27" i="1" l="1"/>
  <c r="H8" i="1"/>
  <c r="B7" i="2" s="1"/>
  <c r="F4" i="1"/>
  <c r="G12" i="1" l="1"/>
  <c r="F12" i="1"/>
  <c r="C15" i="2"/>
  <c r="H12" i="1" l="1"/>
  <c r="E11" i="2"/>
  <c r="E4" i="2"/>
  <c r="E12" i="2" l="1"/>
  <c r="B15" i="2"/>
  <c r="B15" i="5"/>
  <c r="C15" i="5" s="1"/>
  <c r="E15" i="5" s="1"/>
  <c r="E23" i="2" s="1"/>
  <c r="E24" i="2" s="1"/>
  <c r="E25" i="2" s="1"/>
  <c r="A21" i="5" l="1"/>
  <c r="B21" i="5" s="1"/>
  <c r="D15" i="5"/>
  <c r="A17" i="5" s="1"/>
  <c r="C21" i="5" l="1"/>
  <c r="D21" i="5" s="1"/>
  <c r="L21" i="5" s="1"/>
  <c r="G2" i="5" s="1"/>
  <c r="B17" i="5"/>
  <c r="C17" i="5" s="1"/>
  <c r="E17" i="5" s="1"/>
  <c r="A23" i="5" l="1"/>
  <c r="B2" i="5" s="1"/>
  <c r="E21" i="5"/>
  <c r="E13" i="2" l="1"/>
  <c r="E14" i="2" s="1"/>
  <c r="E15" i="2" s="1"/>
  <c r="F2" i="5"/>
  <c r="J10" i="5" s="1"/>
  <c r="H3" i="5" s="1"/>
  <c r="B10" i="5"/>
  <c r="C10" i="5" s="1"/>
  <c r="C3" i="5" s="1"/>
  <c r="E16" i="2" l="1"/>
  <c r="E26" i="2" s="1"/>
</calcChain>
</file>

<file path=xl/comments1.xml><?xml version="1.0" encoding="utf-8"?>
<comments xmlns="http://purl.oclc.org/ooxml/spreadsheetml/main" xmlns:xdr="http://purl.oclc.org/ooxml/drawingml/spreadsheetDrawing" xmlns:v="urn:schemas-microsoft-com:vml">
  <authors>
    <author>David BERNARD</author>
  </authors>
  <commentList>
    <comment ref="F9" authorId="0" shapeId="1025">
      <text>
        <r>
          <rPr>
            <sz val="9"/>
            <color indexed="81"/>
            <rFont val="Tahoma"/>
            <family val="2"/>
          </rPr>
          <t xml:space="preserve">construction RT2012 : 0,65 à 0,7
construction RT2005 : 0,75 à 0,85
maison isolée de - de 20 ans : 0,9 à 1,1
maison ancienne moyennement isolée : 1,2 à 1,4
maison ancienne non isolée : 1,5 à 2
</t>
        </r>
      </text>
      <mc:AlternateContent xmlns:mc="http://schemas.openxmlformats.org/markup-compatibility/2006">
        <mc:Choice Requires="v"/>
        <mc:Fallback>
          <commentPr defaultSize="0" autoFill="0" autoLine="0">
            <anchor>
              <from>
                <xdr:col>4</xdr:col>
                <xdr:colOff>352425</xdr:colOff>
                <xdr:row>9</xdr:row>
                <xdr:rowOff>104775</xdr:rowOff>
              </from>
              <to>
                <xdr:col>7</xdr:col>
                <xdr:colOff>847725</xdr:colOff>
                <xdr:row>11</xdr:row>
                <xdr:rowOff>95250</xdr:rowOff>
              </to>
            </anchor>
          </commentPr>
        </mc:Fallback>
      </mc:AlternateContent>
    </comment>
    <comment ref="H9" authorId="0" shapeId="1026">
      <text>
        <r>
          <rPr>
            <sz val="9"/>
            <color indexed="81"/>
            <rFont val="Tahoma"/>
            <family val="2"/>
          </rPr>
          <t>07, 26, 84 et partie sud du 42 :</t>
        </r>
        <r>
          <rPr>
            <b/>
            <sz val="9"/>
            <color indexed="81"/>
            <rFont val="Tahoma"/>
            <family val="2"/>
          </rPr>
          <t xml:space="preserve"> -7°</t>
        </r>
        <r>
          <rPr>
            <sz val="9"/>
            <color indexed="81"/>
            <rFont val="Tahoma"/>
            <family val="2"/>
          </rPr>
          <t xml:space="preserve">
48 et partie nord du 42:</t>
        </r>
        <r>
          <rPr>
            <b/>
            <sz val="9"/>
            <color indexed="81"/>
            <rFont val="Tahoma"/>
            <family val="2"/>
          </rPr>
          <t xml:space="preserve"> -8°</t>
        </r>
        <r>
          <rPr>
            <sz val="9"/>
            <color indexed="81"/>
            <rFont val="Tahoma"/>
            <family val="2"/>
          </rPr>
          <t xml:space="preserve">
Zones cotières du 66 et du 11 :</t>
        </r>
        <r>
          <rPr>
            <b/>
            <sz val="9"/>
            <color indexed="81"/>
            <rFont val="Tahoma"/>
            <family val="2"/>
          </rPr>
          <t xml:space="preserve"> -4°</t>
        </r>
      </text>
      <mc:AlternateContent xmlns:mc="http://schemas.openxmlformats.org/markup-compatibility/2006">
        <mc:Choice Requires="v"/>
        <mc:Fallback>
          <commentPr defaultSize="0" autoFill="0" autoLine="0">
            <anchor>
              <from>
                <xdr:col>6</xdr:col>
                <xdr:colOff>762000</xdr:colOff>
                <xdr:row>9</xdr:row>
                <xdr:rowOff>104775</xdr:rowOff>
              </from>
              <to>
                <xdr:col>8</xdr:col>
                <xdr:colOff>752475</xdr:colOff>
                <xdr:row>9</xdr:row>
                <xdr:rowOff>247650</xdr:rowOff>
              </to>
            </anchor>
          </commentPr>
        </mc:Fallback>
      </mc:AlternateContent>
    </comment>
  </commentList>
</comments>
</file>

<file path=xl/sharedStrings.xml><?xml version="1.0" encoding="utf-8"?>
<sst xmlns="http://purl.oclc.org/ooxml/spreadsheetml/main" count="366" uniqueCount="263">
  <si>
    <t>Plan</t>
  </si>
  <si>
    <t>Date construction</t>
  </si>
  <si>
    <t>Iso combles</t>
  </si>
  <si>
    <t>oui</t>
  </si>
  <si>
    <t>Surface RDC</t>
  </si>
  <si>
    <t>Surface R+1</t>
  </si>
  <si>
    <t>Surface supp</t>
  </si>
  <si>
    <t>Surface totale</t>
  </si>
  <si>
    <t>Neuf/Réno</t>
  </si>
  <si>
    <t>Architecte</t>
  </si>
  <si>
    <t>Date dépôt PC</t>
  </si>
  <si>
    <t>PC déposé</t>
  </si>
  <si>
    <t>Date réception PC</t>
  </si>
  <si>
    <t>Chauffage existant</t>
  </si>
  <si>
    <t>Plancher chauffant existant</t>
  </si>
  <si>
    <t>Fenêtres</t>
  </si>
  <si>
    <t>double vitrage</t>
  </si>
  <si>
    <t>ECS existant</t>
  </si>
  <si>
    <t>Hauteur plafond</t>
  </si>
  <si>
    <t>Volume</t>
  </si>
  <si>
    <t>Indice isolation</t>
  </si>
  <si>
    <t>T° confort</t>
  </si>
  <si>
    <t>T° ext</t>
  </si>
  <si>
    <t>Dossiers techniques produits détaillés remis aux clients</t>
  </si>
  <si>
    <t>Garantie 3 ans pièces et 5 ans compresseur</t>
  </si>
  <si>
    <t>TOTAL TTC</t>
  </si>
  <si>
    <t>TVA 20%</t>
  </si>
  <si>
    <t>OPTION</t>
  </si>
  <si>
    <t>TOTAUX HT</t>
  </si>
  <si>
    <t>Main d'œuvre</t>
  </si>
  <si>
    <t>TOTAL</t>
  </si>
  <si>
    <t>P.U.H.T.</t>
  </si>
  <si>
    <t>Q</t>
  </si>
  <si>
    <t>Chaud seul</t>
  </si>
  <si>
    <t>Mono</t>
  </si>
  <si>
    <t>XHRWM 2HFSN3AFV</t>
  </si>
  <si>
    <t>XHRWM 3HFSN3AFV</t>
  </si>
  <si>
    <t>XHRWM 4HFSN3AFV</t>
  </si>
  <si>
    <t>XHRWM 5HFSN3AFV</t>
  </si>
  <si>
    <t>XHRWM 6HFSN3AFV</t>
  </si>
  <si>
    <t>XHRWM 4HFSN3AF</t>
  </si>
  <si>
    <t>XHRWM 5HFSN3AF</t>
  </si>
  <si>
    <t>XHRWM 6HFSN3AF</t>
  </si>
  <si>
    <t>XHRWM 8HFSN3AF</t>
  </si>
  <si>
    <t>XHRWM 10HFSN3AF</t>
  </si>
  <si>
    <t>Réversible</t>
  </si>
  <si>
    <t>XRWM 2FSN3AFV</t>
  </si>
  <si>
    <t>XRWM 3FSN3AFV</t>
  </si>
  <si>
    <t>XRWM 4FSN3AFV</t>
  </si>
  <si>
    <t>XRWM 5FSN3AFV</t>
  </si>
  <si>
    <t>XRWM 6FSN3AFV</t>
  </si>
  <si>
    <t>XRWM 4FSN3AF</t>
  </si>
  <si>
    <t>XRWM 5FSN3AF</t>
  </si>
  <si>
    <t>XRWM 6FSN3AF</t>
  </si>
  <si>
    <t>XRWM 8FSN3AF</t>
  </si>
  <si>
    <t>XRWM 10FSN3AF</t>
  </si>
  <si>
    <t>Triph</t>
  </si>
  <si>
    <t>Télécommande modulante + récepteur</t>
  </si>
  <si>
    <t>Télécommande modulante</t>
  </si>
  <si>
    <t>Collecteur de découplage 2 zones</t>
  </si>
  <si>
    <t>Moteur de vanne 3 voies</t>
  </si>
  <si>
    <t>Sonde 2ème zone ou relève chaudière</t>
  </si>
  <si>
    <t>Support pour groupe extérieur</t>
  </si>
  <si>
    <t>Courrone cuivre bi-tubé M1 - 3/8-5/8</t>
  </si>
  <si>
    <t>Désembouage (cillit)</t>
  </si>
  <si>
    <t>Plancher chauffant (cillit)</t>
  </si>
  <si>
    <t>Pot à boue (cillit)</t>
  </si>
  <si>
    <t>Taille</t>
  </si>
  <si>
    <t>Phase</t>
  </si>
  <si>
    <t>Référence</t>
  </si>
  <si>
    <t>Mode</t>
  </si>
  <si>
    <t>Désignation</t>
  </si>
  <si>
    <t>Mono/Tri</t>
  </si>
  <si>
    <t>Réf. devis:</t>
  </si>
  <si>
    <t>A l'attention de</t>
  </si>
  <si>
    <t>Civilité</t>
  </si>
  <si>
    <t>Nom</t>
  </si>
  <si>
    <t>Logement /2ans</t>
  </si>
  <si>
    <t>Type PAC souhaitée</t>
  </si>
  <si>
    <t xml:space="preserve">montant ht </t>
  </si>
  <si>
    <t>prix achat</t>
  </si>
  <si>
    <t>*2,5</t>
  </si>
  <si>
    <t>OPTIONS</t>
  </si>
  <si>
    <t xml:space="preserve">total prix de vente </t>
  </si>
  <si>
    <t>PLUS 4%</t>
  </si>
  <si>
    <t>Limite remise</t>
  </si>
  <si>
    <t>PAC ASTRAL de 13,5 kW mono réversible + pressostat</t>
  </si>
  <si>
    <t>non</t>
  </si>
  <si>
    <t>Plancher chauffant souhaité</t>
  </si>
  <si>
    <t>126 impasse juvénal 30900 NÎMES - SIRET 51484472900012 TVA INTRACOMMUNAUTAIRE FR95514844729</t>
  </si>
  <si>
    <t>Nîmes, le</t>
  </si>
  <si>
    <t>PV HT</t>
  </si>
  <si>
    <t>PACHAT - PVENTE</t>
  </si>
  <si>
    <t>Ventilo convecteur</t>
  </si>
  <si>
    <t>Aquastat de sécurité maxi sol</t>
  </si>
  <si>
    <t>Circulateur chauffage pompe 1</t>
  </si>
  <si>
    <t>Inter de proxilité 3P 20A</t>
  </si>
  <si>
    <t>Tube PER nu 13x16 240m</t>
  </si>
  <si>
    <t>Tube PER nu 13x16 100m</t>
  </si>
  <si>
    <t>Collecteur avec débimètres 3 sorties</t>
  </si>
  <si>
    <t>Collecteur avec débimètres 4 sorties</t>
  </si>
  <si>
    <t>Collecteur avec débimètres 6 sorties</t>
  </si>
  <si>
    <t>Plaque à plots 0,75</t>
  </si>
  <si>
    <t>Clip de fixation dalles à plots</t>
  </si>
  <si>
    <t>Isolant périphérique 50m</t>
  </si>
  <si>
    <t>Disjoncteur Ph/N SN201-D20 6kA</t>
  </si>
  <si>
    <t>Disjoncteur Ph/N SN201-D16 6kA</t>
  </si>
  <si>
    <t>Raccord K tube PER 16</t>
  </si>
  <si>
    <t>Câble LYCL 2x0,75 Roul 100m</t>
  </si>
  <si>
    <t>Câble R2V 3G2,5 Roul 50m</t>
  </si>
  <si>
    <t>Mise en service par station Hitachi</t>
  </si>
  <si>
    <t>Câble R2V 3G1,5 Roul 100m</t>
  </si>
  <si>
    <t>Console Performance Hitachi RAF 25RPA</t>
  </si>
  <si>
    <t>Console Performance Hitachi RAF 35RPA</t>
  </si>
  <si>
    <t>Console Performance Hitachi RAF 50RPA</t>
  </si>
  <si>
    <t>Mise en service par station Hitachi offerte</t>
  </si>
  <si>
    <t>Support pour ballon thermodynamique</t>
  </si>
  <si>
    <t>Tél</t>
  </si>
  <si>
    <t>Email 1</t>
  </si>
  <si>
    <t>Email 2</t>
  </si>
  <si>
    <t>Adresse du projet</t>
  </si>
  <si>
    <t>Mobile</t>
  </si>
  <si>
    <t>Situation familiale</t>
  </si>
  <si>
    <t>Nbre enfants à charge</t>
  </si>
  <si>
    <t>Type de plancher bas</t>
  </si>
  <si>
    <t>Constructeur/aménageur</t>
  </si>
  <si>
    <t>Projet pour</t>
  </si>
  <si>
    <t>vide sanitaire</t>
  </si>
  <si>
    <t>Type de la toiture</t>
  </si>
  <si>
    <t>Nbre piéce rdc</t>
  </si>
  <si>
    <t>Nbre de pièce R+1</t>
  </si>
  <si>
    <t>combles</t>
  </si>
  <si>
    <t>Radiateurs électriques</t>
  </si>
  <si>
    <t>électrique</t>
  </si>
  <si>
    <t>MULTI</t>
  </si>
  <si>
    <t>MONO</t>
  </si>
  <si>
    <t>PAC Air/Air MULTIZONE réversible RAM 53NP2A COP 3,8</t>
  </si>
  <si>
    <t>PAC Air/Air MULTIZONE réversible RAM 53NP3A COP 4,03</t>
  </si>
  <si>
    <t>PAC Air/Air MULTIZONE réversible RAM 68NP3A COP 3,73</t>
  </si>
  <si>
    <t>PAC Air/Air MULTIZONE réversible RAM 70NP4A COP 3,8</t>
  </si>
  <si>
    <t>PAC Air/Air MULTIZONE réversible RAM 90NP5A COP 3,8</t>
  </si>
  <si>
    <t>PAC Air/Air MULTIZONE réversible RAM 130NP6A COP 3,79</t>
  </si>
  <si>
    <t>PAC Air/Air MONO Console Shirokuma rév. XRAF 50PXA COP 4,2</t>
  </si>
  <si>
    <t>PAC Air/Air MONO Console Shirokuma rév. XRAF 35PXA COP 4,1</t>
  </si>
  <si>
    <t>PAC Air/Air MONO Console Shirokuma rév. XRAF 25PXA COP 4,2</t>
  </si>
  <si>
    <t>PAC Air/Air MONO Mural Shirokuma rév. XRAK 25XPA COP 4,3</t>
  </si>
  <si>
    <t>PAC Air/Air MONO Mural Shirokuma rév. XRAK 35XPA COP 4,16</t>
  </si>
  <si>
    <t>PAC Air/Air MONO Mural Shirokuma rév. XRAK 50XPA COP 3,61</t>
  </si>
  <si>
    <t>PAC Air/Eau Yutaki S (T2), chaud seul, monophasé, composé d'un module hydraulique et d'une unité extérieure</t>
  </si>
  <si>
    <t>PAC Air/Eau Yutaki S (T3), chaud seul, monophasé, composé d'un module hydraulique et d'une unité extérieure</t>
  </si>
  <si>
    <t>PAC Air/Eau Yutaki S (T4), chaud seul, monophasé, composé d'un module hydraulique et d'une unité extérieure</t>
  </si>
  <si>
    <t>PAC Air/Eau Yutaki S (T5), chaud seul, monophasé, composé d'un module hydraulique et d'une unité extérieure</t>
  </si>
  <si>
    <t>PAC Air/Eau Yutaki S (T6), chaud seul, monophasé, composé d'un module hydraulique et d'une unité extérieure</t>
  </si>
  <si>
    <t>PAC Air/Eau Yutaki S (T4), chaud seul, triphasé, composé d'un module hydraulique et d'une unité extérieure</t>
  </si>
  <si>
    <t>PAC Air/Eau Yutaki S (T5), chaud seul, triphasé, composé d'un module hydraulique et d'une unité extérieure</t>
  </si>
  <si>
    <t>PAC Air/Eau Yutaki S (T6), chaud seul, triphasé, composé d'un module hydraulique et d'une unité extérieure</t>
  </si>
  <si>
    <t>PAC Air/Eau Yutaki S (T8), chaud seul, triphasé, composé d'un module hydraulique et d'une unité extérieure</t>
  </si>
  <si>
    <t>PAC Air/Eau Yutaki S (T10), chaud seul, triphasé, composé d'un module hydraulique et d'une unité extérieure</t>
  </si>
  <si>
    <t>PAC Air/Eau Yutaki S (T3), réversible, monophasé, composé d'un module hydraulique et d'une unité extérieure</t>
  </si>
  <si>
    <t>PAC Air/Eau Yutaki S (T4), réversible, monophasé, composé d'un module hydraulique et d'une unité extérieure</t>
  </si>
  <si>
    <t>PAC Air/Eau Yutaki S (T5), réversible, monophasé, composé d'un module hydraulique et d'une unité extérieure</t>
  </si>
  <si>
    <t>PAC Air/Eau Yutaki S (T6), réversible, monophasé, composé d'un module hydraulique et d'une unité extérieure</t>
  </si>
  <si>
    <t>PAC Air/Eau Yutaki S (T4), réversible, triphasé, composé d'un module hydraulique et d'une unité extérieure</t>
  </si>
  <si>
    <t>PAC Air/Eau Yutaki S (T5), réversible, triphasé, composé d'un module hydraulique et d'une unité extérieure</t>
  </si>
  <si>
    <t>PAC Air/Eau Yutaki S (T6), réversible, triphasé, composé d'un module hydraulique et d'une unité extérieure</t>
  </si>
  <si>
    <t>PAC Air/Eau Yutaki S (T8), réversible, triphasé, composé d'un module hydraulique et d'une unité extérieure</t>
  </si>
  <si>
    <t>PAC Air/Eau Yutaki S (T10), réversible, triphasé, composé d'un module hydraulique et d'une unité extérieure</t>
  </si>
  <si>
    <t>PAC Air/Eau Yutaki S (T2), réversible, monophasé, composé d'un module hydraulique et d'une unité extérieure</t>
  </si>
  <si>
    <t>pièce principale</t>
  </si>
  <si>
    <t>ch1</t>
  </si>
  <si>
    <t>hauteur plafond</t>
  </si>
  <si>
    <t>Mural Shirokuma RAK 18QXA</t>
  </si>
  <si>
    <t>Mural Shirokuma RAK 25QXA</t>
  </si>
  <si>
    <t>Mural Shirokuma RAK 35QXA</t>
  </si>
  <si>
    <t>Mural Shirokuma RAK 50QXA</t>
  </si>
  <si>
    <t>Console Shirokuma RAF 25QXA</t>
  </si>
  <si>
    <t xml:space="preserve">Console Shirokuma RAF 35QXA </t>
  </si>
  <si>
    <t>Console Shirokuma RAF 50QXA</t>
  </si>
  <si>
    <t>Sous total 2 matériel HT</t>
  </si>
  <si>
    <t>TVA 5,5%</t>
  </si>
  <si>
    <t>TOTAL HT</t>
  </si>
  <si>
    <t>Sous total 1 matériel HT</t>
  </si>
  <si>
    <t>Ballon thermodynamique Yutampo COP 3,09</t>
  </si>
  <si>
    <t>Plafond revenu fiscal de référence n-2</t>
  </si>
  <si>
    <t>superficie</t>
  </si>
  <si>
    <t>puiss. nécessaire</t>
  </si>
  <si>
    <t>TOTAUX</t>
  </si>
  <si>
    <t>Famille</t>
  </si>
  <si>
    <t>Pompe à chaleur</t>
  </si>
  <si>
    <t>Eau Chaude Sanitaire</t>
  </si>
  <si>
    <t>Total prix de vente avec option</t>
  </si>
  <si>
    <t>Remise maximale sur 1er total :</t>
  </si>
  <si>
    <t>Remise maximale sur total avec option :</t>
  </si>
  <si>
    <t>Courrone cuivre bi-tubé M1 - 1/4-3/8</t>
  </si>
  <si>
    <t>YUTAMPO</t>
  </si>
  <si>
    <t>CALCUL POUR RAD</t>
  </si>
  <si>
    <t xml:space="preserve"> PAA140419BON34_A1</t>
  </si>
  <si>
    <t>Mural Performance Hitachi RAK 18QPA</t>
  </si>
  <si>
    <t>Mural Performance Hitachi RAK 25QPA</t>
  </si>
  <si>
    <t>Mural Performance Hitachi RAK 35QPA</t>
  </si>
  <si>
    <t>Mural Performance Hitachi RAK 50QPA</t>
  </si>
  <si>
    <t>Madame Monsieur</t>
  </si>
  <si>
    <t>CROS</t>
  </si>
  <si>
    <t xml:space="preserve">L'espéron 07660 </t>
  </si>
  <si>
    <t>Adresse actuelle</t>
  </si>
  <si>
    <t xml:space="preserve">07110 Vinezac </t>
  </si>
  <si>
    <t>marie-paule.cros@orange.fr</t>
  </si>
  <si>
    <t>en couple</t>
  </si>
  <si>
    <t>résidence principale</t>
  </si>
  <si>
    <t>Neuf</t>
  </si>
  <si>
    <t>RDC</t>
  </si>
  <si>
    <t>ch2</t>
  </si>
  <si>
    <t>R+1</t>
  </si>
  <si>
    <t>sdb</t>
  </si>
  <si>
    <t>ch3</t>
  </si>
  <si>
    <t>cuisine</t>
  </si>
  <si>
    <t>Puiss  PAC Air/Air</t>
  </si>
  <si>
    <t>Puiss PAC Air/Eau</t>
  </si>
  <si>
    <t>Puiss PAC retenue</t>
  </si>
  <si>
    <t>PAC Air/Eau Yutaki S Combi T2, chaud seul, monophasé et ECS 200 l</t>
  </si>
  <si>
    <t>PAC Air/Eau Yutaki S Combi T2, chaud seul, monophasé et ECS 260 l</t>
  </si>
  <si>
    <t>PAC Air/Eau Yutaki S Combi T3, chaud seul, monophasé et ECS 260 l</t>
  </si>
  <si>
    <t>PAC Air/Eau Yutaki S Combi T3, chaud seul, monophasé et ECS 200 l</t>
  </si>
  <si>
    <t>PAC Air/Eau Yutaki S Combi T4, chaud seul, monophasé et ECS 260 l</t>
  </si>
  <si>
    <t>PAC Air/Eau Yutaki S Combi T4, chaud seul, monophasé et ECS 200 l</t>
  </si>
  <si>
    <t>PAC Air/Eau Yutaki S Combi T5, chaud seul, monophasé et ECS 200 l</t>
  </si>
  <si>
    <t>PAC Air/Eau Yutaki S Combi T5, chaud seul, monophasé et ECS 260 l</t>
  </si>
  <si>
    <t>PAC Air/Eau Yutaki S Combi T6, chaud seul, monophasé et ECS 200 l</t>
  </si>
  <si>
    <t>PAC Air/Eau Yutaki S Combi T6, chaud seul, monophasé et ECS 260 l</t>
  </si>
  <si>
    <t>PAC Air/Eau Yutaki S Combi T4, chaud seul, triphasé et ECS 200 l</t>
  </si>
  <si>
    <t>PAC Air/Eau Yutaki S Combi T4, chaud seul, triphasé et ECS 260 l</t>
  </si>
  <si>
    <t>PAC Air/Eau Yutaki S Combi T5, chaud seul, triphasé et ECS 200 l</t>
  </si>
  <si>
    <t>PAC Air/Eau Yutaki S Combi T5, chaud seul, triphasé et ECS 260 l</t>
  </si>
  <si>
    <t>PAC Air/Eau Yutaki S Combi T6, chaud seul, triphasé et ECS 200 l</t>
  </si>
  <si>
    <t>PAC Air/Eau Yutaki S Combi T6, chaud seul, triphasé et ECS 260 l</t>
  </si>
  <si>
    <t>PAC Air/Eau Yutaki S Combi T2, réversible, monophasé et ECS 200 l</t>
  </si>
  <si>
    <t>PAC Air/Eau Yutaki S Combi T2, réversible, monophasé et ECS 260 l</t>
  </si>
  <si>
    <t>PAC Air/Eau Yutaki S Combi T3, réversible, monophasé et ECS 200 l</t>
  </si>
  <si>
    <t>PAC Air/Eau Yutaki S Combi T3, réversible, monophasé et ECS 260 l</t>
  </si>
  <si>
    <t>PAC Air/Eau Yutaki S Combi T4, réversible, monophasé et ECS 200 l</t>
  </si>
  <si>
    <t>PAC Air/Eau Yutaki S Combi T4, réversible, monophasé et ECS 260 l</t>
  </si>
  <si>
    <t>PAC Air/Eau Yutaki S Combi T5, réversible, monophasé et ECS 200 l</t>
  </si>
  <si>
    <t>PAC Air/Eau Yutaki S Combi T5, réversible, monophasé et ECS 260 l</t>
  </si>
  <si>
    <t>PAC Air/Eau Yutaki S Combi T6, réversible, monophasé et ECS 200 l</t>
  </si>
  <si>
    <t>PAC Air/Eau Yutaki S Combi T6, réversible, monophasé et ECS 260 l</t>
  </si>
  <si>
    <t>PAC Air/Eau Yutaki S Combi T4, réversible, triphasé et ECS 200 l</t>
  </si>
  <si>
    <t>PAC Air/Eau Yutaki S Combi T4, réversible, triphasé et ECS 260 l</t>
  </si>
  <si>
    <t>PAC Air/Eau Yutaki S Combi T5, réversible, triphasé et ECS 200 l</t>
  </si>
  <si>
    <t>PAC Air/Eau Yutaki S Combi T5, réversible, triphasé et ECS 260 l</t>
  </si>
  <si>
    <t>PAC Air/Eau Yutaki S Combi T6, réversible, triphasé et ECS 200 l</t>
  </si>
  <si>
    <t>PAC Air/Eau Yutaki S Combi T6, réversible, triphasé et ECS 260 l</t>
  </si>
  <si>
    <t>PAC Air/Air MULTIZONE réversible RAM 36NP2A COP 3,17</t>
  </si>
  <si>
    <t>U.I.</t>
  </si>
  <si>
    <t>2;2</t>
  </si>
  <si>
    <t>4;6</t>
  </si>
  <si>
    <t>2;3</t>
  </si>
  <si>
    <t>2;4</t>
  </si>
  <si>
    <t>2;5</t>
  </si>
  <si>
    <t>Air/Air</t>
  </si>
  <si>
    <t>Gainable RAD 18RPA Puiss. nominale à chaud 2,5 kW</t>
  </si>
  <si>
    <t>Gainable RAD 25RPA Puiss. nominale à chaud 3,5 kW</t>
  </si>
  <si>
    <t>Gainable RAD 35RPA Puiss. nominale à chaud 4,8 kW</t>
  </si>
  <si>
    <t>Gainable RAD 50RPA Puiss. nominale à chaud 6 kW</t>
  </si>
</sst>
</file>

<file path=xl/styles.xml><?xml version="1.0" encoding="utf-8"?>
<styleSheet xmlns="http://purl.oclc.org/ooxml/spreadsheetml/main" xmlns:mc="http://schemas.openxmlformats.org/markup-compatibility/2006" xmlns:x14ac="http://schemas.microsoft.com/office/spreadsheetml/2009/9/ac" mc:Ignorable="x14ac">
  <numFmts count="5">
    <numFmt numFmtId="164" formatCode="#,##0\ &quot;€&quot;"/>
    <numFmt numFmtId="165" formatCode="#,##0.00\ &quot;€&quot;"/>
    <numFmt numFmtId="166" formatCode="0.0"/>
    <numFmt numFmtId="167" formatCode="[$-40C]d\ mmmm\ yyyy;@"/>
    <numFmt numFmtId="168" formatCode="0#&quot; &quot;##&quot; &quot;##&quot; &quot;##&quot; &quot;##"/>
  </numFmts>
  <fonts count="2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3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4" tint="-0.499984740745262"/>
      <name val="Calibri"/>
      <family val="2"/>
      <scheme val="minor"/>
    </font>
    <font>
      <u/>
      <sz val="8"/>
      <color theme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33">
    <border>
      <start/>
      <end/>
      <top/>
      <bottom/>
      <diagonal/>
    </border>
    <border>
      <start style="hair">
        <color auto="1"/>
      </start>
      <end style="thin">
        <color auto="1"/>
      </end>
      <top style="thin">
        <color auto="1"/>
      </top>
      <bottom style="thin">
        <color auto="1"/>
      </bottom>
      <diagonal/>
    </border>
    <border>
      <start style="hair">
        <color auto="1"/>
      </start>
      <end style="hair">
        <color auto="1"/>
      </end>
      <top style="thin">
        <color auto="1"/>
      </top>
      <bottom style="thin">
        <color auto="1"/>
      </bottom>
      <diagonal/>
    </border>
    <border>
      <start style="thin">
        <color auto="1"/>
      </start>
      <end style="hair">
        <color auto="1"/>
      </end>
      <top style="thin">
        <color auto="1"/>
      </top>
      <bottom style="thin">
        <color auto="1"/>
      </bottom>
      <diagonal/>
    </border>
    <border>
      <start style="hair">
        <color auto="1"/>
      </start>
      <end style="thin">
        <color auto="1"/>
      </end>
      <top style="hair">
        <color auto="1"/>
      </top>
      <bottom/>
      <diagonal/>
    </border>
    <border>
      <start style="hair">
        <color auto="1"/>
      </start>
      <end style="hair">
        <color auto="1"/>
      </end>
      <top style="hair">
        <color auto="1"/>
      </top>
      <bottom/>
      <diagonal/>
    </border>
    <border>
      <start style="thin">
        <color auto="1"/>
      </start>
      <end style="hair">
        <color auto="1"/>
      </end>
      <top style="hair">
        <color auto="1"/>
      </top>
      <bottom/>
      <diagonal/>
    </border>
    <border>
      <start style="thin">
        <color auto="1"/>
      </start>
      <end/>
      <top style="thin">
        <color auto="1"/>
      </top>
      <bottom/>
      <diagonal/>
    </border>
    <border>
      <start style="hair">
        <color auto="1"/>
      </start>
      <end style="thin">
        <color auto="1"/>
      </end>
      <top style="hair">
        <color auto="1"/>
      </top>
      <bottom style="hair">
        <color auto="1"/>
      </bottom>
      <diagonal/>
    </border>
    <border>
      <start style="hair">
        <color auto="1"/>
      </start>
      <end style="hair">
        <color auto="1"/>
      </end>
      <top style="hair">
        <color auto="1"/>
      </top>
      <bottom style="hair">
        <color auto="1"/>
      </bottom>
      <diagonal/>
    </border>
    <border>
      <start style="thin">
        <color auto="1"/>
      </start>
      <end style="hair">
        <color auto="1"/>
      </end>
      <top style="hair">
        <color auto="1"/>
      </top>
      <bottom style="hair">
        <color auto="1"/>
      </bottom>
      <diagonal/>
    </border>
    <border>
      <start/>
      <end/>
      <top style="hair">
        <color auto="1"/>
      </top>
      <bottom style="hair">
        <color auto="1"/>
      </bottom>
      <diagonal/>
    </border>
    <border>
      <start style="hair">
        <color auto="1"/>
      </start>
      <end style="hair">
        <color auto="1"/>
      </end>
      <top/>
      <bottom style="hair">
        <color auto="1"/>
      </bottom>
      <diagonal/>
    </border>
    <border>
      <start style="hair">
        <color auto="1"/>
      </start>
      <end style="thin">
        <color auto="1"/>
      </end>
      <top style="thin">
        <color auto="1"/>
      </top>
      <bottom style="hair">
        <color auto="1"/>
      </bottom>
      <diagonal/>
    </border>
    <border>
      <start style="hair">
        <color auto="1"/>
      </start>
      <end style="hair">
        <color auto="1"/>
      </end>
      <top style="thin">
        <color auto="1"/>
      </top>
      <bottom style="hair">
        <color auto="1"/>
      </bottom>
      <diagonal/>
    </border>
    <border>
      <start style="thin">
        <color auto="1"/>
      </start>
      <end/>
      <top/>
      <bottom/>
      <diagonal/>
    </border>
    <border>
      <start/>
      <end style="thin">
        <color auto="1"/>
      </end>
      <top/>
      <bottom/>
      <diagonal/>
    </border>
    <border>
      <start/>
      <end style="hair">
        <color auto="1"/>
      </end>
      <top style="hair">
        <color auto="1"/>
      </top>
      <bottom/>
      <diagonal/>
    </border>
    <border>
      <start/>
      <end/>
      <top style="thin">
        <color auto="1"/>
      </top>
      <bottom/>
      <diagonal/>
    </border>
    <border>
      <start/>
      <end style="thin">
        <color auto="1"/>
      </end>
      <top style="thin">
        <color auto="1"/>
      </top>
      <bottom/>
      <diagonal/>
    </border>
    <border>
      <start style="thin">
        <color auto="1"/>
      </start>
      <end/>
      <top style="hair">
        <color auto="1"/>
      </top>
      <bottom/>
      <diagonal/>
    </border>
    <border>
      <start/>
      <end/>
      <top style="hair">
        <color auto="1"/>
      </top>
      <bottom/>
      <diagonal/>
    </border>
    <border>
      <start/>
      <end style="thin">
        <color auto="1"/>
      </end>
      <top style="hair">
        <color auto="1"/>
      </top>
      <bottom/>
      <diagonal/>
    </border>
    <border>
      <start style="thin">
        <color auto="1"/>
      </start>
      <end/>
      <top style="hair">
        <color auto="1"/>
      </top>
      <bottom style="thin">
        <color auto="1"/>
      </bottom>
      <diagonal/>
    </border>
    <border>
      <start/>
      <end/>
      <top style="hair">
        <color auto="1"/>
      </top>
      <bottom style="thin">
        <color auto="1"/>
      </bottom>
      <diagonal/>
    </border>
    <border>
      <start/>
      <end style="thin">
        <color auto="1"/>
      </end>
      <top style="hair">
        <color auto="1"/>
      </top>
      <bottom style="thin">
        <color auto="1"/>
      </bottom>
      <diagonal/>
    </border>
    <border>
      <start style="thin">
        <color auto="1"/>
      </start>
      <end/>
      <top style="thin">
        <color auto="1"/>
      </top>
      <bottom style="thin">
        <color auto="1"/>
      </bottom>
      <diagonal/>
    </border>
    <border>
      <start/>
      <end/>
      <top style="thin">
        <color auto="1"/>
      </top>
      <bottom style="thin">
        <color auto="1"/>
      </bottom>
      <diagonal/>
    </border>
    <border>
      <start/>
      <end style="thin">
        <color auto="1"/>
      </end>
      <top style="thin">
        <color auto="1"/>
      </top>
      <bottom style="thin">
        <color auto="1"/>
      </bottom>
      <diagonal/>
    </border>
    <border>
      <start/>
      <end/>
      <top/>
      <bottom style="thick">
        <color theme="4" tint="0.499984740745262"/>
      </bottom>
      <diagonal/>
    </border>
    <border>
      <start style="hair">
        <color auto="1"/>
      </start>
      <end/>
      <top/>
      <bottom/>
      <diagonal/>
    </border>
    <border>
      <start/>
      <end/>
      <top/>
      <bottom style="hair">
        <color auto="1"/>
      </bottom>
      <diagonal/>
    </border>
    <border>
      <start style="hair">
        <color auto="1"/>
      </start>
      <end/>
      <top/>
      <bottom style="hair">
        <color auto="1"/>
      </bottom>
      <diagonal/>
    </border>
  </borders>
  <cellStyleXfs count="5">
    <xf numFmtId="0" fontId="0" fillId="0" borderId="0"/>
    <xf numFmtId="0" fontId="14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9" fillId="0" borderId="0"/>
    <xf numFmtId="0" fontId="20" fillId="0" borderId="0"/>
  </cellStyleXfs>
  <cellXfs count="14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5" fillId="0" borderId="0" xfId="0" applyFont="1"/>
    <xf numFmtId="0" fontId="0" fillId="0" borderId="0" xfId="0" applyFill="1" applyAlignment="1">
      <alignment horizontal="center" vertical="center"/>
    </xf>
    <xf numFmtId="0" fontId="0" fillId="0" borderId="0" xfId="0" applyFill="1"/>
    <xf numFmtId="0" fontId="11" fillId="0" borderId="0" xfId="0" applyFont="1" applyFill="1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wrapText="1"/>
    </xf>
    <xf numFmtId="0" fontId="1" fillId="3" borderId="0" xfId="0" applyFont="1" applyFill="1"/>
    <xf numFmtId="0" fontId="1" fillId="2" borderId="9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left" vertical="center"/>
    </xf>
    <xf numFmtId="0" fontId="1" fillId="3" borderId="0" xfId="0" applyFont="1" applyFill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0" fillId="3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2" borderId="9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0" xfId="0" applyFont="1" applyFill="1" applyBorder="1" applyAlignment="1">
      <alignment vertical="center"/>
    </xf>
    <xf numFmtId="0" fontId="1" fillId="4" borderId="12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1" fillId="3" borderId="5" xfId="0" applyFont="1" applyFill="1" applyBorder="1" applyAlignment="1">
      <alignment horizontal="center" vertical="center" wrapText="1"/>
    </xf>
    <xf numFmtId="166" fontId="1" fillId="0" borderId="9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168" fontId="1" fillId="3" borderId="0" xfId="0" applyNumberFormat="1" applyFont="1" applyFill="1" applyAlignment="1">
      <alignment horizontal="center" vertical="center" wrapText="1"/>
    </xf>
    <xf numFmtId="168" fontId="1" fillId="3" borderId="9" xfId="0" applyNumberFormat="1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13" fillId="0" borderId="0" xfId="0" applyFont="1" applyFill="1" applyAlignment="1">
      <alignment vertical="center"/>
    </xf>
    <xf numFmtId="0" fontId="1" fillId="3" borderId="17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0" fillId="3" borderId="0" xfId="0" applyFill="1" applyAlignment="1"/>
    <xf numFmtId="0" fontId="16" fillId="3" borderId="0" xfId="2" applyFill="1" applyBorder="1"/>
    <xf numFmtId="0" fontId="16" fillId="3" borderId="29" xfId="2" applyFill="1" applyBorder="1" applyAlignment="1">
      <alignment wrapText="1"/>
    </xf>
    <xf numFmtId="0" fontId="16" fillId="3" borderId="29" xfId="2" applyFill="1" applyBorder="1" applyAlignment="1">
      <alignment horizontal="center" vertical="center"/>
    </xf>
    <xf numFmtId="0" fontId="16" fillId="3" borderId="29" xfId="2" applyFill="1" applyBorder="1" applyAlignment="1">
      <alignment vertical="center"/>
    </xf>
    <xf numFmtId="0" fontId="16" fillId="3" borderId="29" xfId="2" applyFill="1" applyBorder="1"/>
    <xf numFmtId="0" fontId="18" fillId="3" borderId="0" xfId="2" applyFont="1" applyFill="1" applyBorder="1" applyAlignment="1">
      <alignment horizontal="center"/>
    </xf>
    <xf numFmtId="0" fontId="16" fillId="3" borderId="0" xfId="2" applyFill="1" applyBorder="1" applyAlignment="1">
      <alignment horizontal="right"/>
    </xf>
    <xf numFmtId="0" fontId="15" fillId="6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17" fillId="3" borderId="0" xfId="0" applyFont="1" applyFill="1"/>
    <xf numFmtId="9" fontId="0" fillId="3" borderId="0" xfId="0" applyNumberFormat="1" applyFill="1"/>
    <xf numFmtId="165" fontId="0" fillId="3" borderId="0" xfId="0" applyNumberFormat="1" applyFill="1"/>
    <xf numFmtId="165" fontId="17" fillId="3" borderId="0" xfId="0" applyNumberFormat="1" applyFont="1" applyFill="1"/>
    <xf numFmtId="10" fontId="0" fillId="3" borderId="0" xfId="0" applyNumberFormat="1" applyFill="1"/>
    <xf numFmtId="0" fontId="0" fillId="3" borderId="0" xfId="0" applyFont="1" applyFill="1"/>
    <xf numFmtId="9" fontId="17" fillId="3" borderId="0" xfId="0" applyNumberFormat="1" applyFont="1" applyFill="1"/>
    <xf numFmtId="9" fontId="0" fillId="3" borderId="0" xfId="0" applyNumberFormat="1" applyFill="1" applyAlignment="1">
      <alignment horizontal="left"/>
    </xf>
    <xf numFmtId="10" fontId="0" fillId="3" borderId="0" xfId="0" applyNumberFormat="1" applyFill="1" applyAlignment="1"/>
    <xf numFmtId="0" fontId="22" fillId="3" borderId="9" xfId="1" applyFont="1" applyFill="1" applyBorder="1" applyAlignment="1">
      <alignment horizontal="center" vertical="center" wrapText="1"/>
    </xf>
    <xf numFmtId="0" fontId="16" fillId="3" borderId="29" xfId="2" applyFill="1" applyBorder="1" applyAlignment="1">
      <alignment horizontal="center"/>
    </xf>
    <xf numFmtId="0" fontId="0" fillId="3" borderId="0" xfId="0" applyFill="1" applyAlignment="1">
      <alignment horizontal="right"/>
    </xf>
    <xf numFmtId="167" fontId="0" fillId="3" borderId="0" xfId="0" applyNumberFormat="1" applyFill="1" applyAlignment="1">
      <alignment horizontal="left"/>
    </xf>
    <xf numFmtId="0" fontId="1" fillId="3" borderId="0" xfId="0" applyFont="1" applyFill="1" applyAlignment="1">
      <alignment horizontal="right"/>
    </xf>
    <xf numFmtId="0" fontId="3" fillId="3" borderId="0" xfId="0" applyFont="1" applyFill="1" applyAlignment="1">
      <alignment horizontal="left"/>
    </xf>
    <xf numFmtId="0" fontId="0" fillId="3" borderId="0" xfId="0" applyFill="1" applyAlignment="1">
      <alignment vertical="center"/>
    </xf>
    <xf numFmtId="167" fontId="0" fillId="3" borderId="0" xfId="0" applyNumberFormat="1" applyFill="1" applyAlignment="1">
      <alignment horizontal="left" vertical="center"/>
    </xf>
    <xf numFmtId="0" fontId="10" fillId="3" borderId="0" xfId="0" applyNumberFormat="1" applyFont="1" applyFill="1" applyAlignment="1">
      <alignment horizontal="left"/>
    </xf>
    <xf numFmtId="0" fontId="3" fillId="3" borderId="0" xfId="0" applyFont="1" applyFill="1" applyAlignment="1"/>
    <xf numFmtId="0" fontId="3" fillId="3" borderId="0" xfId="0" applyFont="1" applyFill="1" applyAlignment="1">
      <alignment vertical="center"/>
    </xf>
    <xf numFmtId="0" fontId="10" fillId="3" borderId="0" xfId="0" applyFont="1" applyFill="1" applyAlignment="1">
      <alignment horizontal="left" vertical="top"/>
    </xf>
    <xf numFmtId="0" fontId="8" fillId="3" borderId="7" xfId="0" applyFont="1" applyFill="1" applyBorder="1" applyAlignment="1">
      <alignment horizontal="center" vertical="center"/>
    </xf>
    <xf numFmtId="0" fontId="8" fillId="3" borderId="14" xfId="0" applyFont="1" applyFill="1" applyBorder="1" applyAlignment="1">
      <alignment horizontal="center" vertical="center"/>
    </xf>
    <xf numFmtId="165" fontId="8" fillId="3" borderId="14" xfId="0" applyNumberFormat="1" applyFont="1" applyFill="1" applyBorder="1" applyAlignment="1">
      <alignment horizontal="center" vertical="center"/>
    </xf>
    <xf numFmtId="165" fontId="8" fillId="3" borderId="13" xfId="0" applyNumberFormat="1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10" fillId="3" borderId="15" xfId="0" applyFont="1" applyFill="1" applyBorder="1" applyAlignment="1">
      <alignment horizontal="left" vertical="center"/>
    </xf>
    <xf numFmtId="0" fontId="1" fillId="3" borderId="16" xfId="0" applyFont="1" applyFill="1" applyBorder="1" applyAlignment="1">
      <alignment horizontal="right"/>
    </xf>
    <xf numFmtId="0" fontId="1" fillId="3" borderId="10" xfId="0" applyFont="1" applyFill="1" applyBorder="1" applyAlignment="1">
      <alignment wrapText="1"/>
    </xf>
    <xf numFmtId="0" fontId="3" fillId="3" borderId="9" xfId="0" applyFont="1" applyFill="1" applyBorder="1" applyAlignment="1">
      <alignment horizontal="center"/>
    </xf>
    <xf numFmtId="164" fontId="3" fillId="3" borderId="9" xfId="0" applyNumberFormat="1" applyFont="1" applyFill="1" applyBorder="1" applyAlignment="1">
      <alignment horizontal="right" indent="1"/>
    </xf>
    <xf numFmtId="164" fontId="3" fillId="3" borderId="8" xfId="0" applyNumberFormat="1" applyFont="1" applyFill="1" applyBorder="1" applyAlignment="1">
      <alignment horizontal="right" indent="1"/>
    </xf>
    <xf numFmtId="0" fontId="1" fillId="3" borderId="9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right" indent="1"/>
    </xf>
    <xf numFmtId="165" fontId="1" fillId="3" borderId="8" xfId="0" applyNumberFormat="1" applyFont="1" applyFill="1" applyBorder="1" applyAlignment="1">
      <alignment horizontal="right" indent="1"/>
    </xf>
    <xf numFmtId="0" fontId="1" fillId="3" borderId="9" xfId="0" applyFont="1" applyFill="1" applyBorder="1"/>
    <xf numFmtId="0" fontId="1" fillId="3" borderId="6" xfId="0" applyFont="1" applyFill="1" applyBorder="1" applyAlignment="1">
      <alignment wrapText="1"/>
    </xf>
    <xf numFmtId="0" fontId="4" fillId="3" borderId="5" xfId="0" applyFont="1" applyFill="1" applyBorder="1"/>
    <xf numFmtId="165" fontId="1" fillId="3" borderId="5" xfId="0" applyNumberFormat="1" applyFont="1" applyFill="1" applyBorder="1" applyAlignment="1">
      <alignment horizontal="right" indent="1"/>
    </xf>
    <xf numFmtId="165" fontId="1" fillId="3" borderId="4" xfId="0" applyNumberFormat="1" applyFont="1" applyFill="1" applyBorder="1" applyAlignment="1">
      <alignment horizontal="right" indent="1"/>
    </xf>
    <xf numFmtId="0" fontId="1" fillId="3" borderId="3" xfId="0" applyFont="1" applyFill="1" applyBorder="1" applyAlignment="1">
      <alignment wrapText="1"/>
    </xf>
    <xf numFmtId="0" fontId="1" fillId="3" borderId="2" xfId="0" applyFont="1" applyFill="1" applyBorder="1"/>
    <xf numFmtId="0" fontId="1" fillId="3" borderId="2" xfId="0" applyFont="1" applyFill="1" applyBorder="1" applyAlignment="1">
      <alignment horizontal="right" indent="1"/>
    </xf>
    <xf numFmtId="165" fontId="3" fillId="3" borderId="1" xfId="0" applyNumberFormat="1" applyFont="1" applyFill="1" applyBorder="1" applyAlignment="1">
      <alignment horizontal="right" indent="1"/>
    </xf>
    <xf numFmtId="0" fontId="3" fillId="3" borderId="7" xfId="0" applyFont="1" applyFill="1" applyBorder="1" applyAlignment="1">
      <alignment wrapText="1"/>
    </xf>
    <xf numFmtId="0" fontId="1" fillId="3" borderId="18" xfId="0" applyFont="1" applyFill="1" applyBorder="1"/>
    <xf numFmtId="0" fontId="1" fillId="3" borderId="18" xfId="0" applyFont="1" applyFill="1" applyBorder="1" applyAlignment="1">
      <alignment horizontal="right" indent="1"/>
    </xf>
    <xf numFmtId="0" fontId="1" fillId="3" borderId="19" xfId="0" applyFont="1" applyFill="1" applyBorder="1" applyAlignment="1">
      <alignment horizontal="right" indent="1"/>
    </xf>
    <xf numFmtId="0" fontId="3" fillId="3" borderId="15" xfId="0" applyFont="1" applyFill="1" applyBorder="1" applyAlignment="1">
      <alignment wrapText="1"/>
    </xf>
    <xf numFmtId="0" fontId="1" fillId="3" borderId="0" xfId="0" applyFont="1" applyFill="1" applyBorder="1"/>
    <xf numFmtId="0" fontId="1" fillId="3" borderId="0" xfId="0" applyFont="1" applyFill="1" applyBorder="1" applyAlignment="1">
      <alignment horizontal="right" indent="1"/>
    </xf>
    <xf numFmtId="0" fontId="1" fillId="3" borderId="16" xfId="0" applyFont="1" applyFill="1" applyBorder="1" applyAlignment="1">
      <alignment horizontal="right" indent="1"/>
    </xf>
    <xf numFmtId="0" fontId="1" fillId="3" borderId="10" xfId="0" applyFont="1" applyFill="1" applyBorder="1" applyAlignment="1"/>
    <xf numFmtId="164" fontId="1" fillId="3" borderId="9" xfId="0" applyNumberFormat="1" applyFont="1" applyFill="1" applyBorder="1" applyAlignment="1">
      <alignment horizontal="right" indent="1"/>
    </xf>
    <xf numFmtId="0" fontId="1" fillId="3" borderId="20" xfId="0" applyFont="1" applyFill="1" applyBorder="1" applyAlignment="1">
      <alignment wrapText="1"/>
    </xf>
    <xf numFmtId="0" fontId="1" fillId="3" borderId="11" xfId="0" applyFont="1" applyFill="1" applyBorder="1" applyAlignment="1">
      <alignment horizontal="center"/>
    </xf>
    <xf numFmtId="164" fontId="1" fillId="3" borderId="21" xfId="0" applyNumberFormat="1" applyFont="1" applyFill="1" applyBorder="1" applyAlignment="1">
      <alignment horizontal="right" indent="1"/>
    </xf>
    <xf numFmtId="165" fontId="1" fillId="3" borderId="22" xfId="0" applyNumberFormat="1" applyFont="1" applyFill="1" applyBorder="1" applyAlignment="1">
      <alignment horizontal="right" indent="1"/>
    </xf>
    <xf numFmtId="0" fontId="1" fillId="3" borderId="21" xfId="0" applyFont="1" applyFill="1" applyBorder="1" applyAlignment="1">
      <alignment horizontal="right" indent="1"/>
    </xf>
    <xf numFmtId="0" fontId="1" fillId="3" borderId="0" xfId="0" applyFont="1" applyFill="1" applyBorder="1" applyAlignment="1">
      <alignment horizontal="right"/>
    </xf>
    <xf numFmtId="0" fontId="1" fillId="3" borderId="21" xfId="0" applyFont="1" applyFill="1" applyBorder="1" applyAlignment="1">
      <alignment horizontal="center"/>
    </xf>
    <xf numFmtId="0" fontId="1" fillId="3" borderId="23" xfId="0" applyFont="1" applyFill="1" applyBorder="1" applyAlignment="1">
      <alignment wrapText="1"/>
    </xf>
    <xf numFmtId="0" fontId="4" fillId="3" borderId="24" xfId="0" applyFont="1" applyFill="1" applyBorder="1"/>
    <xf numFmtId="165" fontId="1" fillId="3" borderId="24" xfId="0" applyNumberFormat="1" applyFont="1" applyFill="1" applyBorder="1" applyAlignment="1">
      <alignment horizontal="right" indent="1"/>
    </xf>
    <xf numFmtId="165" fontId="1" fillId="3" borderId="25" xfId="0" applyNumberFormat="1" applyFont="1" applyFill="1" applyBorder="1" applyAlignment="1">
      <alignment horizontal="right" indent="1"/>
    </xf>
    <xf numFmtId="0" fontId="1" fillId="3" borderId="26" xfId="0" applyFont="1" applyFill="1" applyBorder="1" applyAlignment="1">
      <alignment wrapText="1"/>
    </xf>
    <xf numFmtId="0" fontId="1" fillId="3" borderId="27" xfId="0" applyFont="1" applyFill="1" applyBorder="1"/>
    <xf numFmtId="0" fontId="1" fillId="3" borderId="27" xfId="0" applyFont="1" applyFill="1" applyBorder="1" applyAlignment="1">
      <alignment horizontal="right" indent="1"/>
    </xf>
    <xf numFmtId="165" fontId="3" fillId="3" borderId="28" xfId="0" applyNumberFormat="1" applyFont="1" applyFill="1" applyBorder="1" applyAlignment="1">
      <alignment horizontal="right" indent="1"/>
    </xf>
    <xf numFmtId="0" fontId="1" fillId="3" borderId="0" xfId="0" applyFont="1" applyFill="1" applyAlignment="1">
      <alignment vertical="center"/>
    </xf>
    <xf numFmtId="0" fontId="1" fillId="3" borderId="0" xfId="0" applyFont="1" applyFill="1" applyBorder="1" applyAlignment="1">
      <alignment wrapText="1"/>
    </xf>
    <xf numFmtId="165" fontId="3" fillId="3" borderId="0" xfId="0" applyNumberFormat="1" applyFont="1" applyFill="1" applyBorder="1" applyAlignment="1">
      <alignment horizontal="right" indent="1"/>
    </xf>
    <xf numFmtId="164" fontId="0" fillId="3" borderId="0" xfId="0" applyNumberFormat="1" applyFill="1"/>
    <xf numFmtId="0" fontId="2" fillId="3" borderId="0" xfId="0" applyFont="1" applyFill="1" applyAlignment="1">
      <alignment vertical="top"/>
    </xf>
    <xf numFmtId="0" fontId="2" fillId="3" borderId="0" xfId="0" applyFont="1" applyFill="1" applyAlignment="1"/>
    <xf numFmtId="0" fontId="2" fillId="3" borderId="0" xfId="0" applyFont="1" applyFill="1" applyAlignment="1">
      <alignment horizontal="left"/>
    </xf>
    <xf numFmtId="0" fontId="0" fillId="7" borderId="0" xfId="0" applyFill="1" applyAlignment="1">
      <alignment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vertical="center"/>
    </xf>
    <xf numFmtId="0" fontId="0" fillId="10" borderId="0" xfId="0" applyFill="1" applyAlignment="1">
      <alignment vertical="center"/>
    </xf>
    <xf numFmtId="0" fontId="0" fillId="11" borderId="0" xfId="0" applyFill="1" applyAlignment="1">
      <alignment vertical="center"/>
    </xf>
    <xf numFmtId="2" fontId="0" fillId="0" borderId="0" xfId="0" applyNumberFormat="1" applyFill="1" applyAlignment="1">
      <alignment horizontal="center" vertical="center"/>
    </xf>
    <xf numFmtId="2" fontId="0" fillId="8" borderId="0" xfId="0" applyNumberFormat="1" applyFill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0" fontId="9" fillId="3" borderId="21" xfId="0" applyFont="1" applyFill="1" applyBorder="1" applyAlignment="1">
      <alignment horizontal="center"/>
    </xf>
    <xf numFmtId="165" fontId="12" fillId="3" borderId="21" xfId="0" applyNumberFormat="1" applyFont="1" applyFill="1" applyBorder="1" applyAlignment="1">
      <alignment horizontal="center"/>
    </xf>
    <xf numFmtId="165" fontId="12" fillId="3" borderId="22" xfId="0" applyNumberFormat="1" applyFont="1" applyFill="1" applyBorder="1" applyAlignment="1">
      <alignment horizontal="center"/>
    </xf>
    <xf numFmtId="0" fontId="9" fillId="3" borderId="0" xfId="0" applyFont="1" applyFill="1" applyBorder="1" applyAlignment="1">
      <alignment horizontal="center"/>
    </xf>
    <xf numFmtId="165" fontId="12" fillId="3" borderId="0" xfId="0" applyNumberFormat="1" applyFont="1" applyFill="1" applyBorder="1" applyAlignment="1">
      <alignment horizontal="center"/>
    </xf>
    <xf numFmtId="165" fontId="12" fillId="3" borderId="16" xfId="0" applyNumberFormat="1" applyFont="1" applyFill="1" applyBorder="1" applyAlignment="1">
      <alignment horizontal="center"/>
    </xf>
    <xf numFmtId="164" fontId="1" fillId="3" borderId="8" xfId="0" applyNumberFormat="1" applyFont="1" applyFill="1" applyBorder="1" applyAlignment="1">
      <alignment horizontal="right" indent="1"/>
    </xf>
    <xf numFmtId="0" fontId="21" fillId="3" borderId="0" xfId="0" applyFont="1" applyFill="1" applyAlignment="1">
      <alignment horizontal="left" wrapText="1"/>
    </xf>
    <xf numFmtId="0" fontId="1" fillId="5" borderId="3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164" fontId="13" fillId="3" borderId="32" xfId="0" applyNumberFormat="1" applyFont="1" applyFill="1" applyBorder="1" applyAlignment="1">
      <alignment horizontal="center" vertical="center" wrapText="1"/>
    </xf>
    <xf numFmtId="164" fontId="13" fillId="3" borderId="31" xfId="0" applyNumberFormat="1" applyFont="1" applyFill="1" applyBorder="1" applyAlignment="1">
      <alignment horizontal="center" vertical="center" wrapText="1"/>
    </xf>
    <xf numFmtId="0" fontId="1" fillId="3" borderId="0" xfId="0" applyFont="1" applyFill="1" applyAlignment="1">
      <alignment horizontal="justify" wrapText="1"/>
    </xf>
    <xf numFmtId="165" fontId="0" fillId="3" borderId="0" xfId="0" applyNumberFormat="1" applyFill="1" applyAlignment="1">
      <alignment horizontal="right"/>
    </xf>
    <xf numFmtId="164" fontId="1" fillId="12" borderId="9" xfId="0" applyNumberFormat="1" applyFont="1" applyFill="1" applyBorder="1" applyAlignment="1">
      <alignment horizontal="right" indent="1"/>
    </xf>
    <xf numFmtId="0" fontId="10" fillId="12" borderId="15" xfId="0" applyFont="1" applyFill="1" applyBorder="1" applyAlignment="1">
      <alignment horizontal="left" vertical="center"/>
    </xf>
    <xf numFmtId="0" fontId="1" fillId="12" borderId="10" xfId="0" applyFont="1" applyFill="1" applyBorder="1" applyAlignment="1">
      <alignment horizontal="justify" wrapText="1"/>
    </xf>
  </cellXfs>
  <cellStyles count="5">
    <cellStyle name="Excel Built-in Normal" xfId="3"/>
    <cellStyle name="Lien hypertexte" xfId="1" builtinId="8"/>
    <cellStyle name="Normal" xfId="0" builtinId="0"/>
    <cellStyle name="Normal 2" xfId="4"/>
    <cellStyle name="Titre 4" xfId="2" builtinId="19"/>
  </cellStyles>
  <dxfs count="33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4" tint="0.3999755851924192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purl.oclc.org/ooxml/officeDocument/relationships/theme" Target="theme/theme1.xml"/><Relationship Id="rId3" Type="http://purl.oclc.org/ooxml/officeDocument/relationships/worksheet" Target="worksheets/sheet3.xml"/><Relationship Id="rId7" Type="http://purl.oclc.org/ooxml/officeDocument/relationships/worksheet" Target="worksheets/sheet7.xml"/><Relationship Id="rId2" Type="http://purl.oclc.org/ooxml/officeDocument/relationships/worksheet" Target="worksheets/sheet2.xml"/><Relationship Id="rId1" Type="http://purl.oclc.org/ooxml/officeDocument/relationships/worksheet" Target="worksheets/sheet1.xml"/><Relationship Id="rId6" Type="http://purl.oclc.org/ooxml/officeDocument/relationships/worksheet" Target="worksheets/sheet6.xml"/><Relationship Id="rId11" Type="http://purl.oclc.org/ooxml/officeDocument/relationships/calcChain" Target="calcChain.xml"/><Relationship Id="rId5" Type="http://purl.oclc.org/ooxml/officeDocument/relationships/worksheet" Target="worksheets/sheet5.xml"/><Relationship Id="rId10" Type="http://purl.oclc.org/ooxml/officeDocument/relationships/sharedStrings" Target="sharedStrings.xml"/><Relationship Id="rId4" Type="http://purl.oclc.org/ooxml/officeDocument/relationships/worksheet" Target="worksheets/sheet4.xml"/><Relationship Id="rId9" Type="http://purl.oclc.org/ooxml/officeDocument/relationships/styles" Target="styles.xml"/></Relationships>
</file>

<file path=xl/drawings/drawing1.xml><?xml version="1.0" encoding="utf-8"?>
<xdr:wsDr xmlns:xdr="http://purl.oclc.org/ooxml/drawingml/spreadsheetDrawing" xmlns:a="http://purl.oclc.org/ooxml/drawingml/main">
  <mc:AlternateContent xmlns:mc="http://schemas.openxmlformats.org/markup-compatibility/2006">
    <mc:Choice xmlns:v="urn:schemas-microsoft-com:vml" Requires="v"/>
    <mc:Fallback>
      <xdr:twoCellAnchor editAs="absolute">
        <xdr:from>
          <xdr:col>4</xdr:col>
          <xdr:colOff>352425</xdr:colOff>
          <xdr:row>9</xdr:row>
          <xdr:rowOff>104775</xdr:rowOff>
        </xdr:from>
        <xdr:to>
          <xdr:col>7</xdr:col>
          <xdr:colOff>847725</xdr:colOff>
          <xdr:row>11</xdr:row>
          <xdr:rowOff>95250</xdr:rowOff>
        </xdr:to>
        <xdr:sp macro="" textlink="">
          <xdr:nvSpPr>
            <xdr:cNvPr id="1025" name="Comment 28" hidden="1"/>
            <xdr:cNvSpPr txBox="1">
              <a:spLocks noChangeArrowheads="1"/>
            </xdr:cNvSpPr>
          </xdr:nvSpPr>
          <xdr:spPr bwMode="auto">
            <a:xfrm>
              <a:off x="5200650" y="2676525"/>
              <a:ext cx="3581400" cy="561975"/>
            </a:xfrm>
            <a:prstGeom prst="rect">
              <a:avLst/>
            </a:prstGeom>
            <a:solidFill>
              <a:srgbClr val="FFFFE1"/>
            </a:solidFill>
            <a:ln w="9525">
              <a:solidFill>
                <a:srgbClr val="000000"/>
              </a:solidFill>
              <a:miter lim="800%"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xmlns:a14="http://schemas.microsoft.com/office/drawing/2010/main" val="1"/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900" b="0" i="0" u="none" strike="noStrike" baseline="0%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construction RT2012 : 0,65 à 0,7</a:t>
              </a:r>
            </a:p>
            <a:p>
              <a:pPr algn="l" rtl="0">
                <a:defRPr sz="1000"/>
              </a:pPr>
              <a:r>
                <a:rPr lang="fr-FR" sz="900" b="0" i="0" u="none" strike="noStrike" baseline="0%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construction RT2005 : 0,75 à 0,85</a:t>
              </a:r>
            </a:p>
            <a:p>
              <a:pPr algn="l" rtl="0">
                <a:defRPr sz="1000"/>
              </a:pPr>
              <a:r>
                <a:rPr lang="fr-FR" sz="900" b="0" i="0" u="none" strike="noStrike" baseline="0%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maison isolée de - de 20 ans : 0,9 à 1,1</a:t>
              </a:r>
            </a:p>
            <a:p>
              <a:pPr algn="l" rtl="0">
                <a:defRPr sz="1000"/>
              </a:pPr>
              <a:r>
                <a:rPr lang="fr-FR" sz="900" b="0" i="0" u="none" strike="noStrike" baseline="0%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maison ancienne moyennement isolée : 1,2 à 1,4</a:t>
              </a:r>
            </a:p>
            <a:p>
              <a:pPr algn="l" rtl="0">
                <a:defRPr sz="1000"/>
              </a:pPr>
              <a:r>
                <a:rPr lang="fr-FR" sz="900" b="0" i="0" u="none" strike="noStrike" baseline="0%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maison ancienne non isolée : 1,5 à 2</a:t>
              </a:r>
            </a:p>
            <a:p>
              <a:pPr algn="l" rtl="0">
                <a:defRPr sz="1000"/>
              </a:pPr>
              <a:endParaRPr lang="fr-FR" sz="900" b="0" i="0" u="none" strike="noStrike" baseline="0%">
                <a:solidFill>
                  <a:srgbClr val="000000"/>
                </a:solidFill>
                <a:latin typeface="Tahoma"/>
                <a:ea typeface="Tahoma"/>
                <a:cs typeface="Tahoma"/>
              </a:endParaRPr>
            </a:p>
          </xdr:txBody>
        </xdr:sp>
        <xdr:clientData/>
      </xdr:twoCellAnchor>
    </mc:Fallback>
  </mc:AlternateContent>
  <mc:AlternateContent xmlns:mc="http://schemas.openxmlformats.org/markup-compatibility/2006">
    <mc:Choice xmlns:v="urn:schemas-microsoft-com:vml" Requires="v"/>
    <mc:Fallback>
      <xdr:twoCellAnchor editAs="absolute">
        <xdr:from>
          <xdr:col>6</xdr:col>
          <xdr:colOff>762000</xdr:colOff>
          <xdr:row>9</xdr:row>
          <xdr:rowOff>104775</xdr:rowOff>
        </xdr:from>
        <xdr:to>
          <xdr:col>8</xdr:col>
          <xdr:colOff>752475</xdr:colOff>
          <xdr:row>9</xdr:row>
          <xdr:rowOff>247650</xdr:rowOff>
        </xdr:to>
        <xdr:sp macro="" textlink="">
          <xdr:nvSpPr>
            <xdr:cNvPr id="1026" name="Comment 29" hidden="1"/>
            <xdr:cNvSpPr txBox="1">
              <a:spLocks noChangeArrowheads="1"/>
            </xdr:cNvSpPr>
          </xdr:nvSpPr>
          <xdr:spPr bwMode="auto">
            <a:xfrm>
              <a:off x="7677150" y="2676525"/>
              <a:ext cx="1895475" cy="142875"/>
            </a:xfrm>
            <a:prstGeom prst="rect">
              <a:avLst/>
            </a:prstGeom>
            <a:solidFill>
              <a:srgbClr val="FFFFE1"/>
            </a:solidFill>
            <a:ln w="9525">
              <a:solidFill>
                <a:srgbClr val="000000"/>
              </a:solidFill>
              <a:miter lim="800%"/>
              <a:headEnd/>
              <a:tailEnd/>
            </a:ln>
            <a:effectLst/>
            <a:extLst>
              <a:ext uri="{AF507438-7753-43E0-B8FC-AC1667EBCBE1}">
                <a14:hiddenEffects xmlns:a14="http://schemas.microsoft.com/office/drawing/2010/main"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xmlns:a14="http://schemas.microsoft.com/office/drawing/2010/main" val="1"/>
              </a:ext>
            </a:extLst>
          </xdr:spPr>
          <xdr:txBody>
            <a:bodyPr vertOverflow="clip" wrap="square" lIns="27432" tIns="18288" rIns="0" bIns="0" anchor="t" upright="1"/>
            <a:lstStyle/>
            <a:p>
              <a:pPr algn="l" rtl="0">
                <a:defRPr sz="1000"/>
              </a:pPr>
              <a:r>
                <a:rPr lang="fr-FR" sz="900" b="0" i="0" u="none" strike="noStrike" baseline="0%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07, 26, 84 et partie sud du 42 :</a:t>
              </a:r>
              <a:r>
                <a:rPr lang="fr-FR" sz="900" b="1" i="0" u="none" strike="noStrike" baseline="0%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-7°</a:t>
              </a:r>
              <a:endParaRPr lang="fr-FR" sz="900" b="0" i="0" u="none" strike="noStrike" baseline="0%">
                <a:solidFill>
                  <a:srgbClr val="000000"/>
                </a:solidFill>
                <a:latin typeface="Tahoma"/>
                <a:ea typeface="Tahoma"/>
                <a:cs typeface="Tahoma"/>
              </a:endParaRPr>
            </a:p>
            <a:p>
              <a:pPr algn="l" rtl="0">
                <a:defRPr sz="1000"/>
              </a:pPr>
              <a:r>
                <a:rPr lang="fr-FR" sz="900" b="0" i="0" u="none" strike="noStrike" baseline="0%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48 et partie nord du 42:</a:t>
              </a:r>
              <a:r>
                <a:rPr lang="fr-FR" sz="900" b="1" i="0" u="none" strike="noStrike" baseline="0%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-8°</a:t>
              </a:r>
              <a:endParaRPr lang="fr-FR" sz="900" b="0" i="0" u="none" strike="noStrike" baseline="0%">
                <a:solidFill>
                  <a:srgbClr val="000000"/>
                </a:solidFill>
                <a:latin typeface="Tahoma"/>
                <a:ea typeface="Tahoma"/>
                <a:cs typeface="Tahoma"/>
              </a:endParaRPr>
            </a:p>
            <a:p>
              <a:pPr algn="l" rtl="0">
                <a:defRPr sz="1000"/>
              </a:pPr>
              <a:r>
                <a:rPr lang="fr-FR" sz="900" b="0" i="0" u="none" strike="noStrike" baseline="0%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Zones cotières du 66 et du 11 :</a:t>
              </a:r>
              <a:r>
                <a:rPr lang="fr-FR" sz="900" b="1" i="0" u="none" strike="noStrike" baseline="0%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-4°</a:t>
              </a:r>
            </a:p>
          </xdr:txBody>
        </xdr:sp>
        <xdr:clientData/>
      </xdr:twoCellAnchor>
    </mc:Fallback>
  </mc:AlternateContent>
</xdr:wsDr>
</file>

<file path=xl/drawings/drawing2.xml><?xml version="1.0" encoding="utf-8"?>
<xdr:wsDr xmlns:xdr="http://purl.oclc.org/ooxml/drawingml/spreadsheetDrawing" xmlns:a="http://purl.oclc.org/ooxml/drawingml/main">
  <xdr:twoCellAnchor>
    <xdr:from>
      <xdr:col>0</xdr:col>
      <xdr:colOff>681318</xdr:colOff>
      <xdr:row>29</xdr:row>
      <xdr:rowOff>60513</xdr:rowOff>
    </xdr:from>
    <xdr:to>
      <xdr:col>0</xdr:col>
      <xdr:colOff>757518</xdr:colOff>
      <xdr:row>29</xdr:row>
      <xdr:rowOff>155763</xdr:rowOff>
    </xdr:to>
    <xdr:sp macro="" textlink="">
      <xdr:nvSpPr>
        <xdr:cNvPr id="24" name="Flèche droite 23"/>
        <xdr:cNvSpPr/>
      </xdr:nvSpPr>
      <xdr:spPr>
        <a:xfrm>
          <a:off x="681318" y="8414498"/>
          <a:ext cx="76200" cy="95250"/>
        </a:xfrm>
        <a:prstGeom prst="rightArrow">
          <a:avLst/>
        </a:prstGeom>
        <a:solidFill>
          <a:srgbClr val="00B0F0"/>
        </a:solidFill>
        <a:ln>
          <a:solidFill>
            <a:srgbClr val="00B0F0"/>
          </a:solidFill>
        </a:ln>
      </xdr:spPr>
      <xdr:style>
        <a:lnRef idx="2">
          <a:schemeClr val="accent1">
            <a:shade val="50%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682438</xdr:colOff>
      <xdr:row>28</xdr:row>
      <xdr:rowOff>67236</xdr:rowOff>
    </xdr:from>
    <xdr:to>
      <xdr:col>0</xdr:col>
      <xdr:colOff>758638</xdr:colOff>
      <xdr:row>28</xdr:row>
      <xdr:rowOff>162486</xdr:rowOff>
    </xdr:to>
    <xdr:sp macro="" textlink="">
      <xdr:nvSpPr>
        <xdr:cNvPr id="26" name="Flèche droite 25"/>
        <xdr:cNvSpPr/>
      </xdr:nvSpPr>
      <xdr:spPr>
        <a:xfrm>
          <a:off x="682438" y="8230721"/>
          <a:ext cx="76200" cy="95250"/>
        </a:xfrm>
        <a:prstGeom prst="rightArrow">
          <a:avLst/>
        </a:prstGeom>
        <a:solidFill>
          <a:srgbClr val="00B0F0"/>
        </a:solidFill>
        <a:ln>
          <a:solidFill>
            <a:srgbClr val="00B0F0"/>
          </a:solidFill>
        </a:ln>
      </xdr:spPr>
      <xdr:style>
        <a:lnRef idx="2">
          <a:schemeClr val="accent1">
            <a:shade val="50%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purl.oclc.org/ooxml/spreadsheetml/main" id="3" name="Tableau3" displayName="Tableau3" ref="A1:G117" totalsRowShown="0" headerRowDxfId="32">
  <autoFilter ref="A1:G117"/>
  <sortState ref="A2:G113">
    <sortCondition ref="A1:A113"/>
  </sortState>
  <tableColumns count="7">
    <tableColumn id="1" name="Désignation" dataDxfId="6"/>
    <tableColumn id="2" name="P.U.H.T." dataDxfId="31"/>
    <tableColumn id="4" name="Mode" dataDxfId="30"/>
    <tableColumn id="7" name="U.I." dataDxfId="29"/>
    <tableColumn id="5" name="Phase" dataDxfId="28"/>
    <tableColumn id="6" name="Taille" dataDxfId="27"/>
    <tableColumn id="3" name="Référence" dataDxfId="26"/>
  </tableColumns>
  <tableStyleInfo name="TableStyleMedium2" showFirstColumn="0" showLastColumn="0" showRowStripes="1" showColumnStripes="0"/>
  <extLst>
    <ext xmlns:x14="http://schemas.microsoft.com/office/spreadsheetml/2009/9/main" uri="{504A1905-F514-4f6f-8877-14C23A59335A}">
      <x14:table altText="Pompe à chaleur"/>
    </ext>
  </extLst>
</table>
</file>

<file path=xl/tables/table2.xml><?xml version="1.0" encoding="utf-8"?>
<table xmlns="http://purl.oclc.org/ooxml/spreadsheetml/main" id="5" name="Tableau356" displayName="Tableau356" ref="A1:F79" totalsRowShown="0" headerRowDxfId="25">
  <autoFilter ref="A1:F79"/>
  <tableColumns count="6">
    <tableColumn id="1" name="Désignation" dataDxfId="24"/>
    <tableColumn id="2" name="P.U.H.T." dataDxfId="23"/>
    <tableColumn id="4" name="Mode" dataDxfId="22"/>
    <tableColumn id="5" name="Phase" dataDxfId="21"/>
    <tableColumn id="6" name="Taille" dataDxfId="20"/>
    <tableColumn id="3" name="Référence" dataDxfId="19"/>
  </tableColumns>
  <tableStyleInfo name="TableStyleMedium3" showFirstColumn="0" showLastColumn="0" showRowStripes="1" showColumnStripes="0"/>
</table>
</file>

<file path=xl/tables/table3.xml><?xml version="1.0" encoding="utf-8"?>
<table xmlns="http://purl.oclc.org/ooxml/spreadsheetml/main" id="7" name="Tableau3568" displayName="Tableau3568" ref="A1:D79" totalsRowShown="0" headerRowDxfId="18">
  <autoFilter ref="A1:D79"/>
  <tableColumns count="4">
    <tableColumn id="1" name="Désignation" dataDxfId="17"/>
    <tableColumn id="2" name="P.U.H.T." dataDxfId="16"/>
    <tableColumn id="8" name="Famille" dataDxfId="15"/>
    <tableColumn id="3" name="Référence" dataDxfId="14"/>
  </tableColumns>
  <tableStyleInfo name="TableStyleMedium3" showFirstColumn="0" showLastColumn="0" showRowStripes="1" showColumnStripes="0"/>
</table>
</file>

<file path=xl/tables/table4.xml><?xml version="1.0" encoding="utf-8"?>
<table xmlns="http://purl.oclc.org/ooxml/spreadsheetml/main" id="4" name="Tableau35" displayName="Tableau35" ref="A1:F79" totalsRowShown="0" headerRowDxfId="13">
  <autoFilter ref="A1:F79"/>
  <tableColumns count="6">
    <tableColumn id="1" name="Désignation" dataDxfId="12"/>
    <tableColumn id="2" name="P.U.H.T." dataDxfId="11"/>
    <tableColumn id="4" name="Mode" dataDxfId="10"/>
    <tableColumn id="5" name="Phase" dataDxfId="9"/>
    <tableColumn id="6" name="Taille" dataDxfId="8"/>
    <tableColumn id="3" name="Référence" dataDxfId="7"/>
  </tableColumns>
  <tableStyleInfo name="TableStyleMedium3" showFirstColumn="0" showLastColumn="0" showRowStripes="1" showColumnStripes="0"/>
</table>
</file>

<file path=xl/theme/theme1.xml><?xml version="1.0" encoding="utf-8"?>
<a:theme xmlns:a="http://purl.oclc.org/ooxml/drawingml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%">
              <a:schemeClr val="phClr">
                <a:lumMod val="110%"/>
                <a:satMod val="105%"/>
                <a:tint val="67%"/>
              </a:schemeClr>
            </a:gs>
            <a:gs pos="50%">
              <a:schemeClr val="phClr">
                <a:lumMod val="105%"/>
                <a:satMod val="103%"/>
                <a:tint val="73%"/>
              </a:schemeClr>
            </a:gs>
            <a:gs pos="100%">
              <a:schemeClr val="phClr">
                <a:lumMod val="105%"/>
                <a:satMod val="109%"/>
                <a:tint val="81%"/>
              </a:schemeClr>
            </a:gs>
          </a:gsLst>
          <a:lin ang="5400000" scaled="0"/>
        </a:gradFill>
        <a:gradFill rotWithShape="1">
          <a:gsLst>
            <a:gs pos="0%">
              <a:schemeClr val="phClr">
                <a:satMod val="103%"/>
                <a:lumMod val="102%"/>
                <a:tint val="94%"/>
              </a:schemeClr>
            </a:gs>
            <a:gs pos="50%">
              <a:schemeClr val="phClr">
                <a:satMod val="110%"/>
                <a:lumMod val="100%"/>
                <a:shade val="100%"/>
              </a:schemeClr>
            </a:gs>
            <a:gs pos="100%">
              <a:schemeClr val="phClr">
                <a:lumMod val="99%"/>
                <a:satMod val="120%"/>
                <a:shade val="78%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%"/>
        </a:ln>
        <a:ln w="12700" cap="flat" cmpd="sng" algn="ctr">
          <a:solidFill>
            <a:schemeClr val="phClr"/>
          </a:solidFill>
          <a:prstDash val="solid"/>
          <a:miter lim="800%"/>
        </a:ln>
        <a:ln w="19050" cap="flat" cmpd="sng" algn="ctr">
          <a:solidFill>
            <a:schemeClr val="phClr"/>
          </a:solidFill>
          <a:prstDash val="solid"/>
          <a:miter lim="800%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%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%"/>
            <a:satMod val="170%"/>
          </a:schemeClr>
        </a:solidFill>
        <a:gradFill rotWithShape="1">
          <a:gsLst>
            <a:gs pos="0%">
              <a:schemeClr val="phClr">
                <a:tint val="93%"/>
                <a:satMod val="150%"/>
                <a:shade val="98%"/>
                <a:lumMod val="102%"/>
              </a:schemeClr>
            </a:gs>
            <a:gs pos="50%">
              <a:schemeClr val="phClr">
                <a:tint val="98%"/>
                <a:satMod val="130%"/>
                <a:shade val="90%"/>
                <a:lumMod val="103%"/>
              </a:schemeClr>
            </a:gs>
            <a:gs pos="100%">
              <a:schemeClr val="phClr">
                <a:shade val="63%"/>
                <a:satMod val="120%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purl.oclc.org/ooxml/officeDocument/relationships/drawing" Target="../drawings/drawing1.xml"/><Relationship Id="rId2" Type="http://purl.oclc.org/ooxml/officeDocument/relationships/printerSettings" Target="../printerSettings/printerSettings1.bin"/><Relationship Id="rId1" Type="http://purl.oclc.org/ooxml/officeDocument/relationships/hyperlink" Target="mailto:marie-paule.cros@orange.fr" TargetMode="External"/><Relationship Id="rId5" Type="http://purl.oclc.org/ooxml/officeDocument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purl.oclc.org/ooxml/officeDocument/relationships/drawing" Target="../drawings/drawing2.xml"/><Relationship Id="rId1" Type="http://purl.oclc.org/ooxml/officeDocument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purl.oclc.org/ooxml/officeDocument/relationships/table" Target="../tables/table1.xml"/><Relationship Id="rId1" Type="http://purl.oclc.org/ooxml/officeDocument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purl.oclc.org/ooxml/officeDocument/relationships/table" Target="../tables/table2.xml"/><Relationship Id="rId1" Type="http://purl.oclc.org/ooxml/officeDocument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purl.oclc.org/ooxml/officeDocument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2" Type="http://purl.oclc.org/ooxml/officeDocument/relationships/table" Target="../tables/table4.xml"/><Relationship Id="rId1" Type="http://purl.oclc.org/ooxml/officeDocument/relationships/printerSettings" Target="../printerSettings/printerSettings5.bin"/></Relationships>
</file>

<file path=xl/worksheets/sheet1.xml><?xml version="1.0" encoding="utf-8"?>
<worksheet xmlns="http://purl.oclc.org/ooxml/spreadsheetml/main" xmlns:r="http://purl.oclc.org/ooxml/officeDocument/relationships" xmlns:xdr="http://purl.oclc.org/ooxml/drawingml/spreadsheetDrawing" xmlns:x14="http://schemas.microsoft.com/office/spreadsheetml/2009/9/main" xmlns:v="urn:schemas-microsoft-com:vml" xmlns:mc="http://schemas.openxmlformats.org/markup-compatibility/2006" xmlns:x14ac="http://schemas.microsoft.com/office/spreadsheetml/2009/9/ac" mc:Ignorable="x14ac">
  <dimension ref="A1:J27"/>
  <sheetViews>
    <sheetView workbookViewId="0">
      <selection activeCell="E20" sqref="E20"/>
    </sheetView>
  </sheetViews>
  <sheetFormatPr baseColWidth="10" defaultRowHeight="15" x14ac:dyDescent="0.25"/>
  <cols>
    <col min="1" max="1" width="18.85546875" style="9" bestFit="1" customWidth="1"/>
    <col min="2" max="2" width="17" style="8" customWidth="1"/>
    <col min="3" max="3" width="19" style="8" customWidth="1"/>
    <col min="4" max="4" width="17.85546875" style="8" customWidth="1"/>
    <col min="5" max="5" width="15.85546875" style="8" customWidth="1"/>
    <col min="6" max="6" width="15.140625" style="8" customWidth="1"/>
    <col min="7" max="7" width="15.28515625" style="8" customWidth="1"/>
    <col min="8" max="8" width="13.28515625" style="8" bestFit="1" customWidth="1"/>
    <col min="9" max="16384" width="11.42578125" style="8"/>
  </cols>
  <sheetData>
    <row r="1" spans="1:10" s="10" customFormat="1" ht="22.5" customHeight="1" x14ac:dyDescent="0.2">
      <c r="A1" s="11" t="s">
        <v>75</v>
      </c>
      <c r="B1" s="12" t="s">
        <v>76</v>
      </c>
      <c r="C1" s="24" t="s">
        <v>75</v>
      </c>
      <c r="D1" s="24" t="s">
        <v>76</v>
      </c>
      <c r="E1" s="12" t="s">
        <v>204</v>
      </c>
      <c r="F1" s="11" t="s">
        <v>120</v>
      </c>
      <c r="G1" s="24" t="s">
        <v>117</v>
      </c>
      <c r="H1" s="12" t="s">
        <v>121</v>
      </c>
      <c r="I1" s="11" t="s">
        <v>118</v>
      </c>
      <c r="J1" s="11" t="s">
        <v>119</v>
      </c>
    </row>
    <row r="2" spans="1:10" s="14" customFormat="1" ht="22.5" customHeight="1" x14ac:dyDescent="0.25">
      <c r="A2" s="15" t="s">
        <v>201</v>
      </c>
      <c r="B2" s="15" t="s">
        <v>202</v>
      </c>
      <c r="C2" s="15"/>
      <c r="E2" s="15" t="s">
        <v>203</v>
      </c>
      <c r="F2" s="15" t="s">
        <v>205</v>
      </c>
      <c r="G2" s="28"/>
      <c r="H2" s="29">
        <v>679075697</v>
      </c>
      <c r="I2" s="55" t="s">
        <v>206</v>
      </c>
    </row>
    <row r="3" spans="1:10" s="14" customFormat="1" ht="22.5" customHeight="1" x14ac:dyDescent="0.25">
      <c r="A3" s="13" t="s">
        <v>122</v>
      </c>
      <c r="B3" s="23" t="s">
        <v>123</v>
      </c>
      <c r="C3" s="12" t="s">
        <v>126</v>
      </c>
      <c r="D3" s="11" t="s">
        <v>1</v>
      </c>
      <c r="E3" s="11" t="s">
        <v>8</v>
      </c>
      <c r="G3" s="138" t="s">
        <v>183</v>
      </c>
      <c r="H3" s="139"/>
      <c r="I3" s="139"/>
      <c r="J3" s="13" t="s">
        <v>77</v>
      </c>
    </row>
    <row r="4" spans="1:10" s="14" customFormat="1" ht="22.5" customHeight="1" x14ac:dyDescent="0.25">
      <c r="A4" s="15" t="s">
        <v>207</v>
      </c>
      <c r="B4" s="14">
        <v>0</v>
      </c>
      <c r="C4" s="33" t="s">
        <v>208</v>
      </c>
      <c r="D4" s="27">
        <v>2014</v>
      </c>
      <c r="E4" s="25" t="s">
        <v>209</v>
      </c>
      <c r="F4" s="22" t="str">
        <f>IF(E4="Réno","TVA 5,5%","TVA 20%")</f>
        <v>TVA 20%</v>
      </c>
      <c r="G4" s="140">
        <f>IF(B4=0,24043,IF(B4=1,29660,IF(B4=2,34081,IF(B4=3,"38502",IF(B4=4,42923,47344)))))</f>
        <v>24043</v>
      </c>
      <c r="H4" s="141"/>
      <c r="I4" s="141"/>
      <c r="J4" s="15" t="s">
        <v>3</v>
      </c>
    </row>
    <row r="5" spans="1:10" s="16" customFormat="1" ht="22.5" customHeight="1" x14ac:dyDescent="0.25">
      <c r="A5" s="11" t="s">
        <v>0</v>
      </c>
      <c r="B5" s="11" t="s">
        <v>12</v>
      </c>
      <c r="C5" s="11" t="s">
        <v>11</v>
      </c>
      <c r="D5" s="11" t="s">
        <v>10</v>
      </c>
      <c r="E5" s="11" t="s">
        <v>125</v>
      </c>
      <c r="F5" s="11" t="s">
        <v>9</v>
      </c>
      <c r="G5" s="11" t="s">
        <v>128</v>
      </c>
      <c r="H5" s="11" t="s">
        <v>2</v>
      </c>
      <c r="I5" s="18" t="s">
        <v>15</v>
      </c>
      <c r="J5" s="11" t="s">
        <v>124</v>
      </c>
    </row>
    <row r="6" spans="1:10" s="17" customFormat="1" ht="22.5" customHeight="1" x14ac:dyDescent="0.25">
      <c r="A6" s="25" t="s">
        <v>3</v>
      </c>
      <c r="B6" s="27"/>
      <c r="C6" s="27"/>
      <c r="D6" s="27"/>
      <c r="E6" s="27"/>
      <c r="F6" s="27"/>
      <c r="G6" s="19" t="s">
        <v>131</v>
      </c>
      <c r="H6" s="19" t="s">
        <v>3</v>
      </c>
      <c r="I6" s="19" t="s">
        <v>16</v>
      </c>
      <c r="J6" s="19" t="s">
        <v>127</v>
      </c>
    </row>
    <row r="7" spans="1:10" s="16" customFormat="1" ht="22.5" customHeight="1" x14ac:dyDescent="0.25">
      <c r="A7" s="11" t="s">
        <v>4</v>
      </c>
      <c r="B7" s="11" t="s">
        <v>5</v>
      </c>
      <c r="C7" s="11" t="s">
        <v>6</v>
      </c>
      <c r="D7" s="11" t="s">
        <v>7</v>
      </c>
      <c r="E7" s="11" t="s">
        <v>18</v>
      </c>
      <c r="F7" s="11" t="s">
        <v>129</v>
      </c>
      <c r="G7" s="11" t="s">
        <v>130</v>
      </c>
      <c r="H7" s="11" t="s">
        <v>19</v>
      </c>
    </row>
    <row r="8" spans="1:10" s="17" customFormat="1" ht="22.5" customHeight="1" x14ac:dyDescent="0.25">
      <c r="A8" s="19">
        <v>100</v>
      </c>
      <c r="B8" s="19">
        <v>200</v>
      </c>
      <c r="C8" s="19"/>
      <c r="D8" s="34">
        <f>SUM(A8:C8)</f>
        <v>300</v>
      </c>
      <c r="E8" s="20">
        <v>2.8</v>
      </c>
      <c r="F8" s="14">
        <v>3</v>
      </c>
      <c r="G8" s="14">
        <v>3</v>
      </c>
      <c r="H8" s="20">
        <f>D8*E8</f>
        <v>840</v>
      </c>
    </row>
    <row r="9" spans="1:10" s="9" customFormat="1" ht="22.5" customHeight="1" x14ac:dyDescent="0.25">
      <c r="A9" s="11" t="s">
        <v>13</v>
      </c>
      <c r="B9" s="11" t="s">
        <v>14</v>
      </c>
      <c r="C9" s="23" t="s">
        <v>88</v>
      </c>
      <c r="D9" s="11" t="s">
        <v>17</v>
      </c>
      <c r="E9" s="11"/>
      <c r="F9" s="11" t="s">
        <v>20</v>
      </c>
      <c r="G9" s="11" t="s">
        <v>21</v>
      </c>
      <c r="H9" s="11" t="s">
        <v>22</v>
      </c>
    </row>
    <row r="10" spans="1:10" s="17" customFormat="1" ht="22.5" customHeight="1" x14ac:dyDescent="0.25">
      <c r="A10" s="15" t="s">
        <v>132</v>
      </c>
      <c r="B10" s="19" t="s">
        <v>87</v>
      </c>
      <c r="C10" s="19" t="s">
        <v>3</v>
      </c>
      <c r="D10" s="19" t="s">
        <v>133</v>
      </c>
      <c r="E10" s="19" t="s">
        <v>3</v>
      </c>
      <c r="F10" s="20">
        <v>0.7</v>
      </c>
      <c r="G10" s="20">
        <v>21</v>
      </c>
      <c r="H10" s="20">
        <v>5</v>
      </c>
    </row>
    <row r="11" spans="1:10" s="10" customFormat="1" ht="22.5" customHeight="1" x14ac:dyDescent="0.2">
      <c r="A11" s="11" t="s">
        <v>78</v>
      </c>
      <c r="C11" s="24" t="s">
        <v>93</v>
      </c>
      <c r="D11" s="12" t="s">
        <v>70</v>
      </c>
      <c r="E11" s="12" t="s">
        <v>72</v>
      </c>
      <c r="F11" s="11" t="s">
        <v>217</v>
      </c>
      <c r="G11" s="11" t="s">
        <v>216</v>
      </c>
      <c r="H11" s="44" t="s">
        <v>218</v>
      </c>
    </row>
    <row r="12" spans="1:10" s="17" customFormat="1" ht="22.5" customHeight="1" x14ac:dyDescent="0.25">
      <c r="A12" s="19" t="s">
        <v>258</v>
      </c>
      <c r="C12" s="19" t="s">
        <v>3</v>
      </c>
      <c r="D12" s="19" t="s">
        <v>45</v>
      </c>
      <c r="E12" s="15" t="s">
        <v>34</v>
      </c>
      <c r="F12" s="26">
        <f>(H8*F10*(G10+H10))/1000</f>
        <v>15.288</v>
      </c>
      <c r="G12" s="26">
        <f>(H8*40)/1000</f>
        <v>33.6</v>
      </c>
      <c r="H12" s="43">
        <f>IF(A12="Air/Air",G12,F12)</f>
        <v>33.6</v>
      </c>
    </row>
    <row r="13" spans="1:10" x14ac:dyDescent="0.25">
      <c r="A13" s="8"/>
      <c r="B13" s="35" t="str">
        <f>IF(Etude!C10="OUI","La pompe à chaleur YUTAKI S permet de sécher la chappe en 1 semaine et de gagner 2 semaines sur le séchage à condition de ne pas être branché sur un compteur provisoire. ","")</f>
        <v xml:space="preserve">La pompe à chaleur YUTAKI S permet de sécher la chappe en 1 semaine et de gagner 2 semaines sur le séchage à condition de ne pas être branché sur un compteur provisoire. </v>
      </c>
      <c r="H13" s="6"/>
    </row>
    <row r="15" spans="1:10" x14ac:dyDescent="0.25">
      <c r="E15" s="21"/>
      <c r="G15" s="21"/>
      <c r="H15" s="21"/>
    </row>
    <row r="18" spans="1:5" x14ac:dyDescent="0.25">
      <c r="A18" s="137" t="s">
        <v>195</v>
      </c>
      <c r="B18" s="137"/>
      <c r="C18" s="137"/>
      <c r="D18" s="137"/>
    </row>
    <row r="19" spans="1:5" ht="15.75" thickBot="1" x14ac:dyDescent="0.3">
      <c r="A19" s="40"/>
      <c r="B19" s="40"/>
      <c r="C19" s="38" t="s">
        <v>184</v>
      </c>
      <c r="D19" s="38" t="s">
        <v>170</v>
      </c>
      <c r="E19" s="39" t="s">
        <v>185</v>
      </c>
    </row>
    <row r="20" spans="1:5" ht="16.5" thickTop="1" thickBot="1" x14ac:dyDescent="0.3">
      <c r="A20" s="40" t="s">
        <v>210</v>
      </c>
      <c r="B20" s="37" t="s">
        <v>168</v>
      </c>
      <c r="C20" s="56">
        <v>200</v>
      </c>
      <c r="D20" s="56">
        <v>2.8</v>
      </c>
      <c r="E20" s="56">
        <f>(C20*D20)*40</f>
        <v>22400</v>
      </c>
    </row>
    <row r="21" spans="1:5" ht="16.5" thickTop="1" thickBot="1" x14ac:dyDescent="0.3">
      <c r="A21" s="40" t="s">
        <v>210</v>
      </c>
      <c r="B21" s="37" t="s">
        <v>169</v>
      </c>
      <c r="C21" s="56">
        <v>14</v>
      </c>
      <c r="D21" s="56">
        <v>2.25</v>
      </c>
      <c r="E21" s="56">
        <f t="shared" ref="E21:E22" si="0">(C21*D21)*40</f>
        <v>1260</v>
      </c>
    </row>
    <row r="22" spans="1:5" ht="16.5" thickTop="1" thickBot="1" x14ac:dyDescent="0.3">
      <c r="A22" s="40" t="s">
        <v>212</v>
      </c>
      <c r="B22" s="37" t="s">
        <v>211</v>
      </c>
      <c r="C22" s="56">
        <v>12</v>
      </c>
      <c r="D22" s="56">
        <v>2.25</v>
      </c>
      <c r="E22" s="56">
        <f t="shared" si="0"/>
        <v>1080</v>
      </c>
    </row>
    <row r="23" spans="1:5" ht="16.5" thickTop="1" thickBot="1" x14ac:dyDescent="0.3">
      <c r="A23" s="40" t="s">
        <v>212</v>
      </c>
      <c r="B23" s="37" t="s">
        <v>214</v>
      </c>
      <c r="C23" s="56">
        <v>11</v>
      </c>
      <c r="D23" s="56">
        <v>2.25</v>
      </c>
      <c r="E23" s="56">
        <f>(C23*D23)*40</f>
        <v>990</v>
      </c>
    </row>
    <row r="24" spans="1:5" ht="16.5" thickTop="1" thickBot="1" x14ac:dyDescent="0.3">
      <c r="A24" s="40" t="s">
        <v>212</v>
      </c>
      <c r="B24" s="37" t="s">
        <v>213</v>
      </c>
      <c r="C24" s="56">
        <v>8.5</v>
      </c>
      <c r="D24" s="56">
        <v>2.25</v>
      </c>
      <c r="E24" s="56">
        <f>(C24*D24)*40</f>
        <v>765</v>
      </c>
    </row>
    <row r="25" spans="1:5" ht="16.5" thickTop="1" thickBot="1" x14ac:dyDescent="0.3">
      <c r="A25" s="40" t="s">
        <v>210</v>
      </c>
      <c r="B25" s="37" t="s">
        <v>215</v>
      </c>
      <c r="C25" s="56">
        <v>15</v>
      </c>
      <c r="D25" s="56">
        <v>2.25</v>
      </c>
      <c r="E25" s="56">
        <f>(C25*D25)*40</f>
        <v>1350</v>
      </c>
    </row>
    <row r="26" spans="1:5" ht="16.5" thickTop="1" thickBot="1" x14ac:dyDescent="0.3">
      <c r="A26" s="40"/>
      <c r="B26" s="37"/>
      <c r="C26" s="56"/>
      <c r="D26" s="56"/>
      <c r="E26" s="56"/>
    </row>
    <row r="27" spans="1:5" ht="19.5" thickTop="1" x14ac:dyDescent="0.3">
      <c r="A27" s="36"/>
      <c r="B27" s="36"/>
      <c r="D27" s="42" t="s">
        <v>186</v>
      </c>
      <c r="E27" s="41">
        <f>SUM(E20:E25)</f>
        <v>27845</v>
      </c>
    </row>
  </sheetData>
  <mergeCells count="3">
    <mergeCell ref="A18:D18"/>
    <mergeCell ref="G3:I3"/>
    <mergeCell ref="G4:I4"/>
  </mergeCells>
  <dataValidations count="19">
    <dataValidation type="list" allowBlank="1" showInputMessage="1" showErrorMessage="1" sqref="H6 J4 A6 C6 B10:C10 C12">
      <formula1>"oui,non"</formula1>
    </dataValidation>
    <dataValidation type="list" allowBlank="1" showInputMessage="1" showErrorMessage="1" sqref="E4">
      <formula1>"Neuf,Réno"</formula1>
    </dataValidation>
    <dataValidation type="list" allowBlank="1" showInputMessage="1" showErrorMessage="1" sqref="A10">
      <formula1>"Aucun,Radiateurs électriques,Gaz de ville,Gaz propane,Fioul,Pompes à chaleur air/air,"</formula1>
    </dataValidation>
    <dataValidation type="list" allowBlank="1" showInputMessage="1" showErrorMessage="1" sqref="D10">
      <formula1>"gaz,électrique,ballon thermodynamique,thermique,"</formula1>
    </dataValidation>
    <dataValidation type="list" allowBlank="1" showInputMessage="1" showErrorMessage="1" sqref="I6">
      <formula1>"double vitrage,vitrage simple,ne sait pas"</formula1>
    </dataValidation>
    <dataValidation type="list" allowBlank="1" showInputMessage="1" showErrorMessage="1" sqref="A12">
      <formula1>"Air/Eau,Air/Air"</formula1>
    </dataValidation>
    <dataValidation type="list" allowBlank="1" showInputMessage="1" showErrorMessage="1" sqref="E12">
      <formula1>"Mono,Triphasé"</formula1>
    </dataValidation>
    <dataValidation type="list" allowBlank="1" showInputMessage="1" showErrorMessage="1" sqref="D12">
      <formula1>"Chaud seul,Réversible"</formula1>
    </dataValidation>
    <dataValidation type="list" allowBlank="1" showInputMessage="1" showErrorMessage="1" sqref="A2">
      <formula1>"Madame Monsieur,Monsieur,Madame"</formula1>
    </dataValidation>
    <dataValidation type="list" allowBlank="1" showInputMessage="1" showErrorMessage="1" sqref="A4">
      <formula1>"personne seule,en couple"</formula1>
    </dataValidation>
    <dataValidation type="list" allowBlank="1" showInputMessage="1" showErrorMessage="1" sqref="C4">
      <formula1>"résidence principale,résidence secondaire,gîte,autre"</formula1>
    </dataValidation>
    <dataValidation type="list" allowBlank="1" showInputMessage="1" showErrorMessage="1" sqref="F8:G8">
      <formula1>"1,2,3,4,5,6,7,8,9,10"</formula1>
    </dataValidation>
    <dataValidation type="list" allowBlank="1" showInputMessage="1" showErrorMessage="1" sqref="J6">
      <formula1>"vide sanitaire,terre plein,inconnu"</formula1>
    </dataValidation>
    <dataValidation type="list" allowBlank="1" showInputMessage="1" showErrorMessage="1" sqref="G6">
      <formula1>"combles,toit plat"</formula1>
    </dataValidation>
    <dataValidation type="list" allowBlank="1" showInputMessage="1" showErrorMessage="1" sqref="B20:B26">
      <formula1>"salon,salle à manger,pièce principale,ch1,ch2,ch3,ch4,ch5,ch6,cuisine,sdb,autre,autre bis,garage,comble"</formula1>
    </dataValidation>
    <dataValidation type="list" allowBlank="1" showInputMessage="1" showErrorMessage="1" sqref="B4">
      <formula1>"0,1,2,3,4,5"</formula1>
    </dataValidation>
    <dataValidation type="list" allowBlank="1" showInputMessage="1" showErrorMessage="1" sqref="C2">
      <formula1>"Madame Monsieur ,Monsieur ,Madame "</formula1>
    </dataValidation>
    <dataValidation type="list" allowBlank="1" showInputMessage="1" showErrorMessage="1" sqref="E10">
      <formula1>"oui,en option,non,ballon de stockage"</formula1>
    </dataValidation>
    <dataValidation type="list" allowBlank="1" showInputMessage="1" showErrorMessage="1" sqref="A20:A26">
      <formula1>"RDC,R+1,R+2,SSOL"</formula1>
    </dataValidation>
  </dataValidations>
  <hyperlinks>
    <hyperlink ref="I2" r:id="rId1"/>
  </hyperlinks>
  <pageMargins left="0.7" right="0.7" top="0.75" bottom="0.75" header="0.3" footer="0.3"/>
  <pageSetup paperSize="9" orientation="portrait" horizontalDpi="4294967292" verticalDpi="0" r:id="rId2"/>
  <drawing r:id="rId3"/>
  <mc:AlternateContent xmlns:mc="http://schemas.openxmlformats.org/markup-compatibility/2006">
    <mc:Choice Requires="v">
      <legacyDrawing r:id="rId4"/>
    </mc:Choice>
  </mc:AlternateContent>
</worksheet>
</file>

<file path=xl/worksheets/sheet2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dimension ref="A1:F45"/>
  <sheetViews>
    <sheetView tabSelected="1" zoomScaleNormal="100" workbookViewId="0">
      <selection activeCell="E8" sqref="E8"/>
    </sheetView>
  </sheetViews>
  <sheetFormatPr baseColWidth="10" defaultRowHeight="15" x14ac:dyDescent="0.25"/>
  <cols>
    <col min="1" max="1" width="11.5703125" style="57" customWidth="1"/>
    <col min="2" max="2" width="42.140625" style="10" customWidth="1"/>
    <col min="3" max="3" width="4.5703125" style="8" customWidth="1"/>
    <col min="4" max="4" width="9.42578125" style="8" customWidth="1"/>
    <col min="5" max="5" width="12.85546875" style="8" customWidth="1"/>
    <col min="6" max="6" width="12" style="8" customWidth="1"/>
    <col min="7" max="16384" width="11.42578125" style="8"/>
  </cols>
  <sheetData>
    <row r="1" spans="1:6" ht="15.75" customHeight="1" x14ac:dyDescent="0.25"/>
    <row r="2" spans="1:6" ht="12.75" customHeight="1" x14ac:dyDescent="0.25">
      <c r="F2" s="58"/>
    </row>
    <row r="3" spans="1:6" s="61" customFormat="1" ht="79.5" customHeight="1" x14ac:dyDescent="0.2">
      <c r="A3" s="59" t="s">
        <v>73</v>
      </c>
      <c r="B3" s="60" t="s">
        <v>196</v>
      </c>
      <c r="F3" s="62"/>
    </row>
    <row r="4" spans="1:6" ht="14.25" customHeight="1" x14ac:dyDescent="0.25">
      <c r="A4" s="59" t="s">
        <v>74</v>
      </c>
      <c r="B4" s="10" t="str">
        <f>CONCATENATE(Etude!A2, " ", Etude!B2, " ", Etude!C2," ",Etude!D2)</f>
        <v xml:space="preserve">Madame Monsieur CROS  </v>
      </c>
      <c r="D4" s="59" t="s">
        <v>90</v>
      </c>
      <c r="E4" s="58" t="d">
        <f ca="1">TODAY()</f>
        <v>2014-04-28</v>
      </c>
      <c r="F4" s="58"/>
    </row>
    <row r="5" spans="1:6" ht="14.25" customHeight="1" x14ac:dyDescent="0.25">
      <c r="B5" s="10" t="str">
        <f>CONCATENATE(Etude!F2)</f>
        <v xml:space="preserve">07110 Vinezac </v>
      </c>
    </row>
    <row r="6" spans="1:6" ht="72" customHeight="1" x14ac:dyDescent="0.25">
      <c r="B6" s="63" t="str">
        <f>CONCATENATE("Fourniture et installation d'une pompe à chaleur HITACHI ",Etude!A12,)</f>
        <v>Fourniture et installation d'une pompe à chaleur HITACHI Air/Air</v>
      </c>
      <c r="D6" s="64"/>
      <c r="E6" s="65"/>
      <c r="F6" s="65"/>
    </row>
    <row r="7" spans="1:6" ht="65.25" customHeight="1" x14ac:dyDescent="0.25">
      <c r="B7" s="66" t="str">
        <f>CONCATENATE("pour un volume d'environ ",Etude!H8," m3 ")</f>
        <v xml:space="preserve">pour un volume d'environ 840 m3 </v>
      </c>
    </row>
    <row r="8" spans="1:6" ht="24.75" customHeight="1" x14ac:dyDescent="0.25">
      <c r="B8" s="67" t="s">
        <v>71</v>
      </c>
      <c r="C8" s="68" t="s">
        <v>32</v>
      </c>
      <c r="D8" s="69" t="s">
        <v>31</v>
      </c>
      <c r="E8" s="70" t="s">
        <v>30</v>
      </c>
    </row>
    <row r="9" spans="1:6" ht="33" customHeight="1" x14ac:dyDescent="0.25">
      <c r="B9" s="71"/>
      <c r="C9" s="130"/>
      <c r="D9" s="131"/>
      <c r="E9" s="132"/>
    </row>
    <row r="10" spans="1:6" ht="15.75" x14ac:dyDescent="0.25">
      <c r="B10" s="145" t="s">
        <v>188</v>
      </c>
      <c r="C10" s="133"/>
      <c r="D10" s="134"/>
      <c r="E10" s="135"/>
    </row>
    <row r="11" spans="1:6" s="10" customFormat="1" ht="12.75" x14ac:dyDescent="0.2">
      <c r="A11" s="73"/>
      <c r="B11" s="146" t="s">
        <v>108</v>
      </c>
      <c r="C11" s="78">
        <v>1</v>
      </c>
      <c r="D11" s="144" t="str">
        <f ca="1">IFERROR(VLOOKUP(B11,INDIRECT("Tableau"&amp;IF(LEFT(A2)="PAC",3,IF(LEFT(A2)="PV",356,3568))),2,FALSE),"")</f>
        <v/>
      </c>
      <c r="E11" s="136" t="e">
        <f ca="1">D11*C11</f>
        <v>#VALUE!</v>
      </c>
    </row>
    <row r="12" spans="1:6" s="10" customFormat="1" ht="12" customHeight="1" x14ac:dyDescent="0.2">
      <c r="A12" s="73"/>
      <c r="B12" s="74" t="s">
        <v>181</v>
      </c>
      <c r="C12" s="75"/>
      <c r="D12" s="76"/>
      <c r="E12" s="77" t="e">
        <f ca="1">SUM(E8:E11)</f>
        <v>#VALUE!</v>
      </c>
    </row>
    <row r="13" spans="1:6" s="10" customFormat="1" ht="12" customHeight="1" x14ac:dyDescent="0.25">
      <c r="A13" s="73"/>
      <c r="B13" s="74" t="s">
        <v>29</v>
      </c>
      <c r="C13" s="78"/>
      <c r="D13" s="79"/>
      <c r="E13" s="80" t="e">
        <f ca="1">M!E21-Devis!E12</f>
        <v>#VALUE!</v>
      </c>
      <c r="F13" s="8"/>
    </row>
    <row r="14" spans="1:6" s="10" customFormat="1" ht="12" customHeight="1" x14ac:dyDescent="0.2">
      <c r="A14" s="73"/>
      <c r="B14" s="74" t="s">
        <v>28</v>
      </c>
      <c r="C14" s="81"/>
      <c r="D14" s="79"/>
      <c r="E14" s="80" t="e">
        <f ca="1">SUM(E12,E13)</f>
        <v>#VALUE!</v>
      </c>
    </row>
    <row r="15" spans="1:6" s="10" customFormat="1" ht="12" customHeight="1" x14ac:dyDescent="0.2">
      <c r="A15" s="73"/>
      <c r="B15" s="82" t="str">
        <f>CONCATENATE(Etude!F4)</f>
        <v>TVA 20%</v>
      </c>
      <c r="C15" s="83">
        <f>IF(Etude!F4="TVA 5,5%",1.05,1.2)</f>
        <v>1.2</v>
      </c>
      <c r="D15" s="84"/>
      <c r="E15" s="85" t="e">
        <f ca="1">(C15*E14)-E14</f>
        <v>#VALUE!</v>
      </c>
    </row>
    <row r="16" spans="1:6" s="10" customFormat="1" ht="12" customHeight="1" x14ac:dyDescent="0.2">
      <c r="A16" s="73"/>
      <c r="B16" s="86" t="s">
        <v>25</v>
      </c>
      <c r="C16" s="87"/>
      <c r="D16" s="88"/>
      <c r="E16" s="89" t="e">
        <f ca="1">SUM(E14:E15)</f>
        <v>#VALUE!</v>
      </c>
    </row>
    <row r="17" spans="1:6" s="10" customFormat="1" ht="13.5" customHeight="1" x14ac:dyDescent="0.2">
      <c r="A17" s="73"/>
      <c r="B17" s="90" t="s">
        <v>27</v>
      </c>
      <c r="C17" s="91"/>
      <c r="D17" s="92"/>
      <c r="E17" s="93"/>
    </row>
    <row r="18" spans="1:6" s="10" customFormat="1" ht="28.5" customHeight="1" x14ac:dyDescent="0.2">
      <c r="A18" s="73"/>
      <c r="B18" s="94"/>
      <c r="C18" s="95"/>
      <c r="D18" s="96"/>
      <c r="E18" s="97"/>
    </row>
    <row r="19" spans="1:6" s="10" customFormat="1" ht="13.5" customHeight="1" x14ac:dyDescent="0.2">
      <c r="A19" s="73"/>
      <c r="B19" s="72" t="s">
        <v>189</v>
      </c>
      <c r="C19" s="95"/>
      <c r="D19" s="96"/>
      <c r="E19" s="97"/>
    </row>
    <row r="20" spans="1:6" s="10" customFormat="1" ht="12.75" customHeight="1" x14ac:dyDescent="0.2">
      <c r="A20" s="73"/>
      <c r="B20" s="98" t="s">
        <v>182</v>
      </c>
      <c r="C20" s="78">
        <v>1</v>
      </c>
      <c r="D20" s="99">
        <f>VLOOKUP(B20,Tableau3[],2,FALSE)</f>
        <v>2990</v>
      </c>
      <c r="E20" s="80">
        <f t="shared" ref="E20" si="0">C20*D20</f>
        <v>2990</v>
      </c>
    </row>
    <row r="21" spans="1:6" s="10" customFormat="1" ht="12.75" customHeight="1" x14ac:dyDescent="0.2">
      <c r="A21" s="73"/>
      <c r="B21" s="98"/>
      <c r="C21" s="78"/>
      <c r="D21" s="99"/>
      <c r="E21" s="80"/>
    </row>
    <row r="22" spans="1:6" s="10" customFormat="1" ht="12.75" customHeight="1" x14ac:dyDescent="0.2">
      <c r="A22" s="73"/>
      <c r="B22" s="100" t="s">
        <v>178</v>
      </c>
      <c r="C22" s="101"/>
      <c r="D22" s="102"/>
      <c r="E22" s="103">
        <f>SUM(E20:E21)</f>
        <v>2990</v>
      </c>
    </row>
    <row r="23" spans="1:6" s="10" customFormat="1" ht="12.75" customHeight="1" x14ac:dyDescent="0.2">
      <c r="A23" s="73"/>
      <c r="B23" s="100" t="s">
        <v>29</v>
      </c>
      <c r="C23" s="101"/>
      <c r="D23" s="104"/>
      <c r="E23" s="103">
        <f>M!E15-Devis!E22</f>
        <v>1046.5</v>
      </c>
    </row>
    <row r="24" spans="1:6" s="10" customFormat="1" ht="12.75" customHeight="1" x14ac:dyDescent="0.2">
      <c r="A24" s="105"/>
      <c r="B24" s="100" t="s">
        <v>180</v>
      </c>
      <c r="C24" s="106"/>
      <c r="D24" s="104"/>
      <c r="E24" s="103">
        <f>SUM(E22:E23)</f>
        <v>4036.5</v>
      </c>
    </row>
    <row r="25" spans="1:6" s="10" customFormat="1" ht="12.75" customHeight="1" x14ac:dyDescent="0.2">
      <c r="A25" s="59"/>
      <c r="B25" s="107" t="s">
        <v>179</v>
      </c>
      <c r="C25" s="108">
        <v>1.0549999999999999</v>
      </c>
      <c r="D25" s="109"/>
      <c r="E25" s="110">
        <f>(C25*E24)-E24</f>
        <v>222.00749999999971</v>
      </c>
    </row>
    <row r="26" spans="1:6" s="10" customFormat="1" ht="12.75" customHeight="1" x14ac:dyDescent="0.2">
      <c r="A26" s="59"/>
      <c r="B26" s="111" t="s">
        <v>25</v>
      </c>
      <c r="C26" s="112"/>
      <c r="D26" s="113"/>
      <c r="E26" s="114" t="e">
        <f ca="1">((C15*E20)-E20)+E16+E20</f>
        <v>#VALUE!</v>
      </c>
      <c r="F26" s="115"/>
    </row>
    <row r="27" spans="1:6" s="10" customFormat="1" ht="12.75" x14ac:dyDescent="0.2">
      <c r="A27" s="59"/>
      <c r="B27" s="116"/>
      <c r="C27" s="95"/>
      <c r="D27" s="96"/>
      <c r="E27" s="117"/>
      <c r="F27" s="115"/>
    </row>
    <row r="28" spans="1:6" ht="36.75" customHeight="1" x14ac:dyDescent="0.25">
      <c r="B28" s="142" t="str">
        <f>Etude!B13</f>
        <v xml:space="preserve">La pompe à chaleur YUTAKI S permet de sécher la chappe en 1 semaine et de gagner 2 semaines sur le séchage à condition de ne pas être branché sur un compteur provisoire. </v>
      </c>
      <c r="C28" s="142"/>
      <c r="D28" s="142"/>
      <c r="E28" s="142"/>
    </row>
    <row r="29" spans="1:6" x14ac:dyDescent="0.25">
      <c r="B29" s="115" t="s">
        <v>24</v>
      </c>
    </row>
    <row r="30" spans="1:6" x14ac:dyDescent="0.25">
      <c r="B30" s="115" t="s">
        <v>23</v>
      </c>
    </row>
    <row r="31" spans="1:6" x14ac:dyDescent="0.25">
      <c r="F31" s="118"/>
    </row>
    <row r="32" spans="1:6" x14ac:dyDescent="0.25">
      <c r="F32" s="118"/>
    </row>
    <row r="35" spans="2:5" ht="10.5" customHeight="1" x14ac:dyDescent="0.25"/>
    <row r="40" spans="2:5" x14ac:dyDescent="0.25">
      <c r="C40" s="119"/>
      <c r="D40" s="119"/>
      <c r="E40" s="119"/>
    </row>
    <row r="42" spans="2:5" x14ac:dyDescent="0.25">
      <c r="B42" s="120"/>
      <c r="C42" s="120"/>
      <c r="D42" s="120"/>
      <c r="E42" s="120"/>
    </row>
    <row r="45" spans="2:5" x14ac:dyDescent="0.25">
      <c r="B45" s="121" t="s">
        <v>89</v>
      </c>
    </row>
  </sheetData>
  <dataConsolidate/>
  <mergeCells count="1">
    <mergeCell ref="B28:E28"/>
  </mergeCells>
  <dataValidations count="4">
    <dataValidation type="list" allowBlank="1" showInputMessage="1" showErrorMessage="1" sqref="C11 C20:C24">
      <formula1>"1,2,3,4,5,6,7,8,9,10,"</formula1>
    </dataValidation>
    <dataValidation type="list" allowBlank="1" showInputMessage="1" showErrorMessage="1" sqref="C25">
      <mc:AlternateContent xmlns:x12ac="http://schemas.microsoft.com/office/spreadsheetml/2011/1/ac" xmlns:mc="http://schemas.openxmlformats.org/markup-compatibility/2006">
        <mc:Choice Requires="x12ac">
          <x12ac:list>"1,2","1,055","1,10"</x12ac:list>
        </mc:Choice>
        <mc:Fallback>
          <formula1>"1,2,1,055,1,10"</formula1>
        </mc:Fallback>
      </mc:AlternateContent>
    </dataValidation>
    <dataValidation type="list" allowBlank="1" showInputMessage="1" showErrorMessage="1" sqref="B10 B19">
      <formula1>"Pompe à chaleur,Photovoltaïque,Radiateur,Eau Chaude Sanitaire"</formula1>
    </dataValidation>
    <dataValidation type="list" allowBlank="1" showInputMessage="1" showErrorMessage="1" sqref="B11">
      <formula1>INDIRECT($A$2)</formula1>
    </dataValidation>
  </dataValidations>
  <printOptions horizontalCentered="1"/>
  <pageMargins left="0.16" right="0.13" top="0.3" bottom="0.25" header="0.17" footer="0.13"/>
  <pageSetup paperSize="9" orientation="portrait" horizontalDpi="4294967292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IF(B19="Pompe à chaleur",$A$2:$A$79,IF(B19="Photovoltaïque",PV!$A$2:$A$79,IF(B19="Radiateur",RAD!$A$2:$A$79,IF(B19="Eau Chaude Sanitaire",ECS!$A$2:$A$79))))</xm:f>
          </x14:formula1>
          <xm:sqref>B20</xm:sqref>
        </x14:dataValidation>
        <x14:dataValidation type="list" allowBlank="1" showInputMessage="1" showErrorMessage="1">
          <x14:formula1>
            <xm:f>IF(B19="Pompe à chaleur",$A$2:$A$79,IF(B19="Photovoltaïque",PV!$A$2:$A$79,IF(B19="Radiateur",RAD!$A$2:$A$79,IF(B19="Eau Chaude Sanitaire",ECS!$A$2:$A$79))))</xm:f>
          </x14:formula1>
          <xm:sqref>B21</xm:sqref>
        </x14:dataValidation>
      </x14:dataValidations>
    </ext>
  </extLst>
</worksheet>
</file>

<file path=xl/worksheets/sheet3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>
    <tabColor theme="4" tint="0.39997558519241921"/>
  </sheetPr>
  <dimension ref="A1:G117"/>
  <sheetViews>
    <sheetView topLeftCell="A2" workbookViewId="0">
      <selection activeCell="B22" sqref="B22"/>
    </sheetView>
  </sheetViews>
  <sheetFormatPr baseColWidth="10" defaultRowHeight="15" x14ac:dyDescent="0.25"/>
  <cols>
    <col min="1" max="1" width="60.28515625" customWidth="1"/>
    <col min="2" max="2" width="14.85546875" bestFit="1" customWidth="1"/>
    <col min="4" max="4" width="8.85546875" customWidth="1"/>
    <col min="5" max="6" width="19" bestFit="1" customWidth="1"/>
    <col min="8" max="8" width="19" bestFit="1" customWidth="1"/>
    <col min="9" max="9" width="18.7109375" bestFit="1" customWidth="1"/>
  </cols>
  <sheetData>
    <row r="1" spans="1:7" s="4" customFormat="1" ht="18.75" x14ac:dyDescent="0.3">
      <c r="A1" s="3" t="s">
        <v>71</v>
      </c>
      <c r="B1" s="3" t="s">
        <v>31</v>
      </c>
      <c r="C1" s="7" t="s">
        <v>70</v>
      </c>
      <c r="D1" s="7" t="s">
        <v>252</v>
      </c>
      <c r="E1" s="3" t="s">
        <v>68</v>
      </c>
      <c r="F1" s="3" t="s">
        <v>67</v>
      </c>
      <c r="G1" s="3" t="s">
        <v>69</v>
      </c>
    </row>
    <row r="2" spans="1:7" s="2" customFormat="1" x14ac:dyDescent="0.25">
      <c r="A2" s="31" t="s">
        <v>94</v>
      </c>
      <c r="B2" s="5">
        <v>103</v>
      </c>
      <c r="C2" s="5"/>
      <c r="D2" s="127"/>
      <c r="E2" s="1"/>
      <c r="F2" s="1"/>
      <c r="G2"/>
    </row>
    <row r="3" spans="1:7" s="2" customFormat="1" x14ac:dyDescent="0.25">
      <c r="A3" s="31" t="s">
        <v>182</v>
      </c>
      <c r="B3" s="5">
        <v>2990</v>
      </c>
      <c r="C3" s="5"/>
      <c r="D3" s="127"/>
      <c r="E3" s="1"/>
      <c r="F3" s="1"/>
      <c r="G3"/>
    </row>
    <row r="4" spans="1:7" s="2" customFormat="1" x14ac:dyDescent="0.25">
      <c r="A4" s="31" t="s">
        <v>108</v>
      </c>
      <c r="B4" s="5">
        <v>63</v>
      </c>
      <c r="C4" s="5"/>
      <c r="D4" s="127"/>
      <c r="E4" s="1"/>
      <c r="F4" s="1"/>
      <c r="G4"/>
    </row>
    <row r="5" spans="1:7" s="2" customFormat="1" x14ac:dyDescent="0.25">
      <c r="A5" s="31" t="s">
        <v>111</v>
      </c>
      <c r="B5" s="5">
        <v>55</v>
      </c>
      <c r="C5" s="5"/>
      <c r="D5" s="127"/>
      <c r="E5" s="1"/>
      <c r="F5" s="1"/>
      <c r="G5"/>
    </row>
    <row r="6" spans="1:7" s="2" customFormat="1" x14ac:dyDescent="0.25">
      <c r="A6" s="31" t="s">
        <v>109</v>
      </c>
      <c r="B6" s="5">
        <v>43</v>
      </c>
      <c r="C6" s="5"/>
      <c r="D6" s="127"/>
      <c r="E6" s="1"/>
      <c r="F6" s="1"/>
      <c r="G6"/>
    </row>
    <row r="7" spans="1:7" s="2" customFormat="1" x14ac:dyDescent="0.25">
      <c r="A7" s="31" t="s">
        <v>95</v>
      </c>
      <c r="B7" s="5">
        <v>503</v>
      </c>
      <c r="C7" s="5"/>
      <c r="D7" s="127"/>
      <c r="E7" s="1"/>
      <c r="F7" s="1"/>
      <c r="G7"/>
    </row>
    <row r="8" spans="1:7" s="2" customFormat="1" x14ac:dyDescent="0.25">
      <c r="A8" s="31" t="s">
        <v>103</v>
      </c>
      <c r="B8" s="5">
        <v>9</v>
      </c>
      <c r="C8" s="5"/>
      <c r="D8" s="127"/>
      <c r="E8" s="1"/>
      <c r="F8" s="1"/>
      <c r="G8"/>
    </row>
    <row r="9" spans="1:7" s="2" customFormat="1" x14ac:dyDescent="0.25">
      <c r="A9" s="31" t="s">
        <v>99</v>
      </c>
      <c r="B9" s="5">
        <v>204</v>
      </c>
      <c r="C9" s="5"/>
      <c r="D9" s="127"/>
      <c r="E9" s="1"/>
      <c r="F9" s="1"/>
      <c r="G9"/>
    </row>
    <row r="10" spans="1:7" s="2" customFormat="1" x14ac:dyDescent="0.25">
      <c r="A10" s="31" t="s">
        <v>100</v>
      </c>
      <c r="B10" s="5">
        <v>301</v>
      </c>
      <c r="C10" s="5"/>
      <c r="D10" s="127"/>
      <c r="E10" s="1"/>
      <c r="F10" s="1"/>
      <c r="G10"/>
    </row>
    <row r="11" spans="1:7" s="2" customFormat="1" x14ac:dyDescent="0.25">
      <c r="A11" s="31" t="s">
        <v>101</v>
      </c>
      <c r="B11" s="5">
        <v>361</v>
      </c>
      <c r="C11" s="5"/>
      <c r="D11" s="127"/>
      <c r="E11" s="1"/>
      <c r="F11" s="1"/>
      <c r="G11"/>
    </row>
    <row r="12" spans="1:7" s="2" customFormat="1" x14ac:dyDescent="0.25">
      <c r="A12" s="31" t="s">
        <v>59</v>
      </c>
      <c r="B12" s="5">
        <v>1050</v>
      </c>
      <c r="C12" s="5"/>
      <c r="D12" s="127"/>
      <c r="E12" s="1"/>
      <c r="F12" s="1"/>
      <c r="G12"/>
    </row>
    <row r="13" spans="1:7" s="2" customFormat="1" x14ac:dyDescent="0.25">
      <c r="A13" s="31" t="s">
        <v>112</v>
      </c>
      <c r="B13" s="5">
        <v>1190</v>
      </c>
      <c r="C13" s="5"/>
      <c r="D13" s="127"/>
      <c r="E13" s="1"/>
      <c r="F13" s="1"/>
      <c r="G13"/>
    </row>
    <row r="14" spans="1:7" s="2" customFormat="1" x14ac:dyDescent="0.25">
      <c r="A14" s="31" t="s">
        <v>113</v>
      </c>
      <c r="B14" s="5">
        <v>1280</v>
      </c>
      <c r="C14" s="5"/>
      <c r="D14" s="127"/>
      <c r="E14" s="1"/>
      <c r="F14" s="1"/>
      <c r="G14"/>
    </row>
    <row r="15" spans="1:7" s="2" customFormat="1" x14ac:dyDescent="0.25">
      <c r="A15" s="31" t="s">
        <v>114</v>
      </c>
      <c r="B15" s="5">
        <v>1400</v>
      </c>
      <c r="C15" s="5"/>
      <c r="D15" s="127"/>
      <c r="E15" s="1"/>
      <c r="F15" s="1"/>
      <c r="G15"/>
    </row>
    <row r="16" spans="1:7" s="2" customFormat="1" x14ac:dyDescent="0.25">
      <c r="A16" s="31" t="s">
        <v>175</v>
      </c>
      <c r="B16" s="5">
        <v>1420</v>
      </c>
      <c r="C16" s="5"/>
      <c r="D16" s="127"/>
      <c r="E16" s="1"/>
      <c r="F16" s="1"/>
      <c r="G16"/>
    </row>
    <row r="17" spans="1:7" s="2" customFormat="1" x14ac:dyDescent="0.25">
      <c r="A17" s="31" t="s">
        <v>176</v>
      </c>
      <c r="B17" s="5">
        <v>1540</v>
      </c>
      <c r="C17" s="5"/>
      <c r="D17" s="127"/>
      <c r="E17" s="1"/>
      <c r="F17" s="1"/>
      <c r="G17"/>
    </row>
    <row r="18" spans="1:7" s="2" customFormat="1" x14ac:dyDescent="0.25">
      <c r="A18" s="31" t="s">
        <v>177</v>
      </c>
      <c r="B18" s="5">
        <v>1640</v>
      </c>
      <c r="C18" s="5"/>
      <c r="D18" s="127"/>
      <c r="E18" s="1"/>
      <c r="F18" s="1"/>
      <c r="G18"/>
    </row>
    <row r="19" spans="1:7" s="2" customFormat="1" x14ac:dyDescent="0.25">
      <c r="A19" s="31" t="s">
        <v>193</v>
      </c>
      <c r="B19" s="5">
        <v>165</v>
      </c>
      <c r="C19" s="5"/>
      <c r="D19" s="127"/>
      <c r="E19" s="1"/>
      <c r="F19" s="1"/>
      <c r="G19" s="1"/>
    </row>
    <row r="20" spans="1:7" s="2" customFormat="1" x14ac:dyDescent="0.25">
      <c r="A20" s="31" t="s">
        <v>63</v>
      </c>
      <c r="B20" s="5">
        <v>289</v>
      </c>
      <c r="C20" s="5"/>
      <c r="D20" s="127"/>
      <c r="E20" s="1"/>
      <c r="F20" s="1"/>
      <c r="G20"/>
    </row>
    <row r="21" spans="1:7" s="2" customFormat="1" x14ac:dyDescent="0.25">
      <c r="A21" s="31" t="s">
        <v>64</v>
      </c>
      <c r="B21" s="5">
        <v>54</v>
      </c>
      <c r="C21" s="5"/>
      <c r="D21" s="127"/>
      <c r="E21" s="1"/>
      <c r="F21" s="1"/>
      <c r="G21"/>
    </row>
    <row r="22" spans="1:7" x14ac:dyDescent="0.25">
      <c r="A22" s="31" t="s">
        <v>106</v>
      </c>
      <c r="B22" s="5">
        <v>32</v>
      </c>
      <c r="C22" s="5"/>
      <c r="D22" s="127"/>
      <c r="E22" s="1"/>
      <c r="F22" s="1"/>
    </row>
    <row r="23" spans="1:7" x14ac:dyDescent="0.25">
      <c r="A23" s="31" t="s">
        <v>105</v>
      </c>
      <c r="B23" s="5">
        <v>33</v>
      </c>
      <c r="C23" s="5"/>
      <c r="D23" s="127"/>
      <c r="E23" s="1"/>
      <c r="F23" s="1"/>
    </row>
    <row r="24" spans="1:7" x14ac:dyDescent="0.25">
      <c r="A24" s="31" t="s">
        <v>96</v>
      </c>
      <c r="B24" s="5">
        <v>16</v>
      </c>
      <c r="C24" s="5"/>
      <c r="D24" s="127"/>
      <c r="E24" s="1"/>
      <c r="F24" s="1"/>
    </row>
    <row r="25" spans="1:7" x14ac:dyDescent="0.25">
      <c r="A25" s="31" t="s">
        <v>104</v>
      </c>
      <c r="B25" s="5">
        <v>43</v>
      </c>
      <c r="C25" s="5"/>
      <c r="D25" s="127"/>
      <c r="E25" s="1"/>
      <c r="F25" s="1"/>
    </row>
    <row r="26" spans="1:7" ht="15.75" x14ac:dyDescent="0.25">
      <c r="A26" s="32" t="s">
        <v>110</v>
      </c>
      <c r="B26" s="30">
        <v>400</v>
      </c>
      <c r="C26" s="5"/>
      <c r="D26" s="127"/>
      <c r="E26" s="1"/>
      <c r="F26" s="1"/>
    </row>
    <row r="27" spans="1:7" x14ac:dyDescent="0.25">
      <c r="A27" s="31" t="s">
        <v>115</v>
      </c>
      <c r="B27" s="5">
        <v>0</v>
      </c>
      <c r="C27" s="5"/>
      <c r="D27" s="127"/>
      <c r="E27" s="1"/>
      <c r="F27" s="1"/>
    </row>
    <row r="28" spans="1:7" x14ac:dyDescent="0.25">
      <c r="A28" s="31" t="s">
        <v>60</v>
      </c>
      <c r="B28" s="5">
        <v>230</v>
      </c>
      <c r="C28" s="5"/>
      <c r="D28" s="127"/>
      <c r="E28" s="1"/>
      <c r="F28" s="1"/>
    </row>
    <row r="29" spans="1:7" x14ac:dyDescent="0.25">
      <c r="A29" s="31" t="s">
        <v>197</v>
      </c>
      <c r="B29" s="5">
        <v>500</v>
      </c>
      <c r="C29" s="5"/>
      <c r="D29" s="127"/>
      <c r="E29" s="1"/>
      <c r="F29" s="1"/>
    </row>
    <row r="30" spans="1:7" x14ac:dyDescent="0.25">
      <c r="A30" s="31" t="s">
        <v>198</v>
      </c>
      <c r="B30" s="5">
        <v>590</v>
      </c>
      <c r="C30" s="5"/>
      <c r="D30" s="127"/>
      <c r="E30" s="1"/>
      <c r="F30" s="1"/>
    </row>
    <row r="31" spans="1:7" x14ac:dyDescent="0.25">
      <c r="A31" s="31" t="s">
        <v>199</v>
      </c>
      <c r="B31" s="5">
        <v>820</v>
      </c>
      <c r="C31" s="5"/>
      <c r="D31" s="127"/>
      <c r="E31" s="1"/>
      <c r="F31" s="1"/>
    </row>
    <row r="32" spans="1:7" x14ac:dyDescent="0.25">
      <c r="A32" s="31" t="s">
        <v>200</v>
      </c>
      <c r="B32" s="5">
        <v>970</v>
      </c>
      <c r="C32" s="5"/>
      <c r="D32" s="127"/>
      <c r="E32" s="1"/>
      <c r="F32" s="1"/>
    </row>
    <row r="33" spans="1:7" x14ac:dyDescent="0.25">
      <c r="A33" s="31" t="s">
        <v>171</v>
      </c>
      <c r="B33" s="5">
        <v>540</v>
      </c>
      <c r="C33" s="5"/>
      <c r="D33" s="127"/>
      <c r="E33" s="1"/>
      <c r="F33" s="1"/>
    </row>
    <row r="34" spans="1:7" x14ac:dyDescent="0.25">
      <c r="A34" s="31" t="s">
        <v>172</v>
      </c>
      <c r="B34" s="5">
        <v>630</v>
      </c>
      <c r="C34" s="5"/>
      <c r="D34" s="127"/>
      <c r="E34" s="1"/>
      <c r="F34" s="1"/>
    </row>
    <row r="35" spans="1:7" x14ac:dyDescent="0.25">
      <c r="A35" s="31" t="s">
        <v>173</v>
      </c>
      <c r="B35" s="5">
        <v>850</v>
      </c>
      <c r="C35" s="5"/>
      <c r="D35" s="127"/>
      <c r="E35" s="1"/>
      <c r="F35" s="1"/>
    </row>
    <row r="36" spans="1:7" x14ac:dyDescent="0.25">
      <c r="A36" s="31" t="s">
        <v>174</v>
      </c>
      <c r="B36" s="5">
        <v>1000</v>
      </c>
      <c r="C36" s="5"/>
      <c r="D36" s="127"/>
      <c r="E36" s="1"/>
      <c r="F36" s="1"/>
    </row>
    <row r="37" spans="1:7" x14ac:dyDescent="0.25">
      <c r="A37" s="31" t="s">
        <v>144</v>
      </c>
      <c r="B37" s="5">
        <v>2670</v>
      </c>
      <c r="C37" s="5" t="s">
        <v>135</v>
      </c>
      <c r="D37" s="127"/>
      <c r="E37" s="45"/>
      <c r="F37" s="45"/>
    </row>
    <row r="38" spans="1:7" x14ac:dyDescent="0.25">
      <c r="A38" s="31" t="s">
        <v>143</v>
      </c>
      <c r="B38" s="5">
        <v>2920</v>
      </c>
      <c r="C38" s="5" t="s">
        <v>135</v>
      </c>
      <c r="D38" s="127"/>
      <c r="E38" s="45"/>
      <c r="F38" s="45"/>
    </row>
    <row r="39" spans="1:7" x14ac:dyDescent="0.25">
      <c r="A39" s="31" t="s">
        <v>142</v>
      </c>
      <c r="B39" s="5">
        <v>3420</v>
      </c>
      <c r="C39" s="5" t="s">
        <v>135</v>
      </c>
      <c r="D39" s="127"/>
      <c r="E39" s="45"/>
      <c r="F39" s="45"/>
    </row>
    <row r="40" spans="1:7" x14ac:dyDescent="0.25">
      <c r="A40" s="31" t="s">
        <v>145</v>
      </c>
      <c r="B40" s="5">
        <v>1750</v>
      </c>
      <c r="C40" s="5" t="s">
        <v>135</v>
      </c>
      <c r="D40" s="127"/>
      <c r="E40" s="45"/>
      <c r="F40" s="45"/>
    </row>
    <row r="41" spans="1:7" x14ac:dyDescent="0.25">
      <c r="A41" s="31" t="s">
        <v>146</v>
      </c>
      <c r="B41" s="5">
        <v>2120</v>
      </c>
      <c r="C41" s="5" t="s">
        <v>135</v>
      </c>
      <c r="D41" s="127"/>
      <c r="E41" s="45"/>
      <c r="F41" s="45"/>
    </row>
    <row r="42" spans="1:7" x14ac:dyDescent="0.25">
      <c r="A42" s="31" t="s">
        <v>147</v>
      </c>
      <c r="B42" s="5">
        <v>2580</v>
      </c>
      <c r="C42" s="5" t="s">
        <v>135</v>
      </c>
      <c r="D42" s="127"/>
      <c r="E42" s="45"/>
      <c r="F42" s="45"/>
    </row>
    <row r="43" spans="1:7" s="6" customFormat="1" x14ac:dyDescent="0.25">
      <c r="A43" s="126" t="s">
        <v>141</v>
      </c>
      <c r="B43" s="5">
        <v>4250</v>
      </c>
      <c r="C43" s="5" t="s">
        <v>134</v>
      </c>
      <c r="D43" s="127" t="s">
        <v>254</v>
      </c>
      <c r="E43" s="45"/>
      <c r="F43" s="45"/>
      <c r="G43"/>
    </row>
    <row r="44" spans="1:7" x14ac:dyDescent="0.25">
      <c r="A44" s="126" t="s">
        <v>251</v>
      </c>
      <c r="B44" s="5">
        <v>1730</v>
      </c>
      <c r="C44" s="5" t="s">
        <v>134</v>
      </c>
      <c r="D44" s="129" t="s">
        <v>253</v>
      </c>
      <c r="E44" s="45"/>
      <c r="F44" s="45"/>
      <c r="G44" s="45"/>
    </row>
    <row r="45" spans="1:7" x14ac:dyDescent="0.25">
      <c r="A45" s="126" t="s">
        <v>136</v>
      </c>
      <c r="B45" s="5">
        <v>1730</v>
      </c>
      <c r="C45" s="5" t="s">
        <v>134</v>
      </c>
      <c r="D45" s="127" t="s">
        <v>253</v>
      </c>
      <c r="E45" s="45"/>
      <c r="F45" s="45"/>
      <c r="G45" s="6"/>
    </row>
    <row r="46" spans="1:7" x14ac:dyDescent="0.25">
      <c r="A46" s="126" t="s">
        <v>137</v>
      </c>
      <c r="B46" s="5">
        <v>2010</v>
      </c>
      <c r="C46" s="5" t="s">
        <v>134</v>
      </c>
      <c r="D46" s="127" t="s">
        <v>255</v>
      </c>
      <c r="E46" s="45"/>
      <c r="F46" s="45"/>
    </row>
    <row r="47" spans="1:7" x14ac:dyDescent="0.25">
      <c r="A47" s="126" t="s">
        <v>138</v>
      </c>
      <c r="B47" s="5">
        <v>2590</v>
      </c>
      <c r="C47" s="5" t="s">
        <v>134</v>
      </c>
      <c r="D47" s="127" t="s">
        <v>255</v>
      </c>
      <c r="E47" s="45"/>
      <c r="F47" s="45"/>
    </row>
    <row r="48" spans="1:7" x14ac:dyDescent="0.25">
      <c r="A48" s="126" t="s">
        <v>139</v>
      </c>
      <c r="B48" s="5">
        <v>3120</v>
      </c>
      <c r="C48" s="5" t="s">
        <v>134</v>
      </c>
      <c r="D48" s="127" t="s">
        <v>256</v>
      </c>
      <c r="E48" s="45"/>
      <c r="F48" s="45"/>
    </row>
    <row r="49" spans="1:7" x14ac:dyDescent="0.25">
      <c r="A49" s="126" t="s">
        <v>140</v>
      </c>
      <c r="B49" s="5">
        <v>3450</v>
      </c>
      <c r="C49" s="5" t="s">
        <v>134</v>
      </c>
      <c r="D49" s="127" t="s">
        <v>257</v>
      </c>
      <c r="E49" s="45"/>
      <c r="F49" s="45"/>
    </row>
    <row r="50" spans="1:7" x14ac:dyDescent="0.25">
      <c r="A50" s="125" t="s">
        <v>157</v>
      </c>
      <c r="B50" s="5">
        <v>14630</v>
      </c>
      <c r="C50" s="5" t="s">
        <v>33</v>
      </c>
      <c r="D50" s="127"/>
      <c r="E50" s="5" t="s">
        <v>56</v>
      </c>
      <c r="F50" s="5">
        <v>10</v>
      </c>
      <c r="G50" s="5" t="s">
        <v>44</v>
      </c>
    </row>
    <row r="51" spans="1:7" x14ac:dyDescent="0.25">
      <c r="A51" s="125" t="s">
        <v>166</v>
      </c>
      <c r="B51" s="5">
        <v>15160</v>
      </c>
      <c r="C51" s="5" t="s">
        <v>45</v>
      </c>
      <c r="D51" s="127"/>
      <c r="E51" s="5" t="s">
        <v>56</v>
      </c>
      <c r="F51" s="5">
        <v>10</v>
      </c>
      <c r="G51" s="5" t="s">
        <v>55</v>
      </c>
    </row>
    <row r="52" spans="1:7" x14ac:dyDescent="0.25">
      <c r="A52" s="125" t="s">
        <v>148</v>
      </c>
      <c r="B52" s="5">
        <v>5310</v>
      </c>
      <c r="C52" s="5" t="s">
        <v>33</v>
      </c>
      <c r="D52" s="127"/>
      <c r="E52" s="5" t="s">
        <v>34</v>
      </c>
      <c r="F52" s="5">
        <v>2</v>
      </c>
      <c r="G52" s="5" t="s">
        <v>35</v>
      </c>
    </row>
    <row r="53" spans="1:7" x14ac:dyDescent="0.25">
      <c r="A53" s="125" t="s">
        <v>167</v>
      </c>
      <c r="B53" s="5">
        <v>5500</v>
      </c>
      <c r="C53" s="5" t="s">
        <v>45</v>
      </c>
      <c r="D53" s="127"/>
      <c r="E53" s="5" t="s">
        <v>34</v>
      </c>
      <c r="F53" s="5">
        <v>2</v>
      </c>
      <c r="G53" s="5" t="s">
        <v>46</v>
      </c>
    </row>
    <row r="54" spans="1:7" x14ac:dyDescent="0.25">
      <c r="A54" s="125" t="s">
        <v>149</v>
      </c>
      <c r="B54" s="5">
        <v>6340</v>
      </c>
      <c r="C54" s="5" t="s">
        <v>33</v>
      </c>
      <c r="D54" s="127"/>
      <c r="E54" s="5" t="s">
        <v>34</v>
      </c>
      <c r="F54" s="5">
        <v>3</v>
      </c>
      <c r="G54" s="5" t="s">
        <v>36</v>
      </c>
    </row>
    <row r="55" spans="1:7" x14ac:dyDescent="0.25">
      <c r="A55" s="125" t="s">
        <v>158</v>
      </c>
      <c r="B55" s="5">
        <v>6560</v>
      </c>
      <c r="C55" s="5" t="s">
        <v>45</v>
      </c>
      <c r="D55" s="127"/>
      <c r="E55" s="5" t="s">
        <v>34</v>
      </c>
      <c r="F55" s="5">
        <v>3</v>
      </c>
      <c r="G55" s="5" t="s">
        <v>47</v>
      </c>
    </row>
    <row r="56" spans="1:7" x14ac:dyDescent="0.25">
      <c r="A56" s="125" t="s">
        <v>150</v>
      </c>
      <c r="B56" s="5">
        <v>7220</v>
      </c>
      <c r="C56" s="5" t="s">
        <v>33</v>
      </c>
      <c r="D56" s="127"/>
      <c r="E56" s="5" t="s">
        <v>34</v>
      </c>
      <c r="F56" s="5">
        <v>4</v>
      </c>
      <c r="G56" s="5" t="s">
        <v>37</v>
      </c>
    </row>
    <row r="57" spans="1:7" x14ac:dyDescent="0.25">
      <c r="A57" s="125" t="s">
        <v>153</v>
      </c>
      <c r="B57" s="5">
        <v>7310</v>
      </c>
      <c r="C57" s="5" t="s">
        <v>33</v>
      </c>
      <c r="D57" s="127"/>
      <c r="E57" s="5" t="s">
        <v>56</v>
      </c>
      <c r="F57" s="5">
        <v>4</v>
      </c>
      <c r="G57" s="5" t="s">
        <v>40</v>
      </c>
    </row>
    <row r="58" spans="1:7" x14ac:dyDescent="0.25">
      <c r="A58" s="125" t="s">
        <v>159</v>
      </c>
      <c r="B58" s="5">
        <v>7470</v>
      </c>
      <c r="C58" s="5" t="s">
        <v>45</v>
      </c>
      <c r="D58" s="127"/>
      <c r="E58" s="5" t="s">
        <v>34</v>
      </c>
      <c r="F58" s="5">
        <v>4</v>
      </c>
      <c r="G58" s="5" t="s">
        <v>48</v>
      </c>
    </row>
    <row r="59" spans="1:7" x14ac:dyDescent="0.25">
      <c r="A59" s="125" t="s">
        <v>162</v>
      </c>
      <c r="B59" s="5">
        <v>7560</v>
      </c>
      <c r="C59" s="5" t="s">
        <v>45</v>
      </c>
      <c r="D59" s="127"/>
      <c r="E59" s="5" t="s">
        <v>56</v>
      </c>
      <c r="F59" s="5">
        <v>4</v>
      </c>
      <c r="G59" s="5" t="s">
        <v>51</v>
      </c>
    </row>
    <row r="60" spans="1:7" x14ac:dyDescent="0.25">
      <c r="A60" s="125" t="s">
        <v>151</v>
      </c>
      <c r="B60" s="5">
        <v>8550</v>
      </c>
      <c r="C60" s="5" t="s">
        <v>33</v>
      </c>
      <c r="D60" s="127"/>
      <c r="E60" s="5" t="s">
        <v>34</v>
      </c>
      <c r="F60" s="5">
        <v>5</v>
      </c>
      <c r="G60" s="5" t="s">
        <v>38</v>
      </c>
    </row>
    <row r="61" spans="1:7" x14ac:dyDescent="0.25">
      <c r="A61" s="125" t="s">
        <v>154</v>
      </c>
      <c r="B61" s="5">
        <v>8660</v>
      </c>
      <c r="C61" s="5" t="s">
        <v>33</v>
      </c>
      <c r="D61" s="127"/>
      <c r="E61" s="5" t="s">
        <v>56</v>
      </c>
      <c r="F61" s="5">
        <v>5</v>
      </c>
      <c r="G61" s="5" t="s">
        <v>41</v>
      </c>
    </row>
    <row r="62" spans="1:7" x14ac:dyDescent="0.25">
      <c r="A62" s="125" t="s">
        <v>160</v>
      </c>
      <c r="B62" s="5">
        <v>8850</v>
      </c>
      <c r="C62" s="5" t="s">
        <v>45</v>
      </c>
      <c r="D62" s="127"/>
      <c r="E62" s="5" t="s">
        <v>34</v>
      </c>
      <c r="F62" s="5">
        <v>5</v>
      </c>
      <c r="G62" s="5" t="s">
        <v>49</v>
      </c>
    </row>
    <row r="63" spans="1:7" x14ac:dyDescent="0.25">
      <c r="A63" s="125" t="s">
        <v>163</v>
      </c>
      <c r="B63" s="5">
        <v>8960</v>
      </c>
      <c r="C63" s="5" t="s">
        <v>45</v>
      </c>
      <c r="D63" s="127"/>
      <c r="E63" s="5" t="s">
        <v>56</v>
      </c>
      <c r="F63" s="5">
        <v>5</v>
      </c>
      <c r="G63" s="5" t="s">
        <v>52</v>
      </c>
    </row>
    <row r="64" spans="1:7" x14ac:dyDescent="0.25">
      <c r="A64" s="125" t="s">
        <v>152</v>
      </c>
      <c r="B64" s="5">
        <v>9020</v>
      </c>
      <c r="C64" s="5" t="s">
        <v>33</v>
      </c>
      <c r="D64" s="127"/>
      <c r="E64" s="5" t="s">
        <v>34</v>
      </c>
      <c r="F64" s="5">
        <v>6</v>
      </c>
      <c r="G64" s="5" t="s">
        <v>39</v>
      </c>
    </row>
    <row r="65" spans="1:7" x14ac:dyDescent="0.25">
      <c r="A65" s="125" t="s">
        <v>155</v>
      </c>
      <c r="B65" s="5">
        <v>9140</v>
      </c>
      <c r="C65" s="5" t="s">
        <v>33</v>
      </c>
      <c r="D65" s="127"/>
      <c r="E65" s="5" t="s">
        <v>56</v>
      </c>
      <c r="F65" s="5">
        <v>6</v>
      </c>
      <c r="G65" s="5" t="s">
        <v>42</v>
      </c>
    </row>
    <row r="66" spans="1:7" x14ac:dyDescent="0.25">
      <c r="A66" s="125" t="s">
        <v>161</v>
      </c>
      <c r="B66" s="5">
        <v>9340</v>
      </c>
      <c r="C66" s="5" t="s">
        <v>45</v>
      </c>
      <c r="D66" s="127"/>
      <c r="E66" s="5" t="s">
        <v>34</v>
      </c>
      <c r="F66" s="5">
        <v>6</v>
      </c>
      <c r="G66" s="5" t="s">
        <v>50</v>
      </c>
    </row>
    <row r="67" spans="1:7" x14ac:dyDescent="0.25">
      <c r="A67" s="125" t="s">
        <v>164</v>
      </c>
      <c r="B67" s="5">
        <v>9460</v>
      </c>
      <c r="C67" s="5" t="s">
        <v>45</v>
      </c>
      <c r="D67" s="127"/>
      <c r="E67" s="5" t="s">
        <v>56</v>
      </c>
      <c r="F67" s="5">
        <v>6</v>
      </c>
      <c r="G67" s="5" t="s">
        <v>53</v>
      </c>
    </row>
    <row r="68" spans="1:7" x14ac:dyDescent="0.25">
      <c r="A68" s="125" t="s">
        <v>156</v>
      </c>
      <c r="B68" s="5">
        <v>13600</v>
      </c>
      <c r="C68" s="5" t="s">
        <v>33</v>
      </c>
      <c r="D68" s="127"/>
      <c r="E68" s="5" t="s">
        <v>56</v>
      </c>
      <c r="F68" s="5">
        <v>8</v>
      </c>
      <c r="G68" s="5" t="s">
        <v>43</v>
      </c>
    </row>
    <row r="69" spans="1:7" x14ac:dyDescent="0.25">
      <c r="A69" s="125" t="s">
        <v>165</v>
      </c>
      <c r="B69" s="5">
        <v>14070</v>
      </c>
      <c r="C69" s="5" t="s">
        <v>45</v>
      </c>
      <c r="D69" s="127"/>
      <c r="E69" s="5" t="s">
        <v>56</v>
      </c>
      <c r="F69" s="5">
        <v>8</v>
      </c>
      <c r="G69" s="5" t="s">
        <v>54</v>
      </c>
    </row>
    <row r="70" spans="1:7" x14ac:dyDescent="0.25">
      <c r="A70" s="124" t="s">
        <v>219</v>
      </c>
      <c r="B70" s="5">
        <v>7090</v>
      </c>
      <c r="C70" s="123"/>
      <c r="D70" s="128"/>
      <c r="E70" s="1"/>
      <c r="F70" s="1"/>
      <c r="G70" s="1"/>
    </row>
    <row r="71" spans="1:7" x14ac:dyDescent="0.25">
      <c r="A71" s="124" t="s">
        <v>220</v>
      </c>
      <c r="B71" s="5">
        <v>7390</v>
      </c>
      <c r="C71" s="123"/>
      <c r="D71" s="128"/>
      <c r="E71" s="1"/>
      <c r="F71" s="1"/>
      <c r="G71" s="1"/>
    </row>
    <row r="72" spans="1:7" x14ac:dyDescent="0.25">
      <c r="A72" s="122" t="s">
        <v>235</v>
      </c>
      <c r="B72" s="5">
        <v>7290</v>
      </c>
      <c r="C72" s="123"/>
      <c r="D72" s="128"/>
      <c r="E72" s="1"/>
      <c r="F72" s="1"/>
      <c r="G72" s="1"/>
    </row>
    <row r="73" spans="1:7" x14ac:dyDescent="0.25">
      <c r="A73" s="122" t="s">
        <v>236</v>
      </c>
      <c r="B73" s="5">
        <v>7590</v>
      </c>
      <c r="C73" s="123"/>
      <c r="D73" s="128"/>
      <c r="E73" s="1"/>
      <c r="F73" s="1"/>
      <c r="G73" s="1"/>
    </row>
    <row r="74" spans="1:7" x14ac:dyDescent="0.25">
      <c r="A74" s="124" t="s">
        <v>222</v>
      </c>
      <c r="B74" s="5">
        <v>8190</v>
      </c>
      <c r="C74" s="123"/>
      <c r="D74" s="128"/>
      <c r="E74" s="1"/>
      <c r="F74" s="1"/>
      <c r="G74" s="1"/>
    </row>
    <row r="75" spans="1:7" x14ac:dyDescent="0.25">
      <c r="A75" s="124" t="s">
        <v>221</v>
      </c>
      <c r="B75" s="5">
        <v>8490</v>
      </c>
      <c r="C75" s="123"/>
      <c r="D75" s="128"/>
      <c r="E75" s="1"/>
      <c r="F75" s="1"/>
      <c r="G75" s="1"/>
    </row>
    <row r="76" spans="1:7" x14ac:dyDescent="0.25">
      <c r="A76" s="122" t="s">
        <v>237</v>
      </c>
      <c r="B76" s="5">
        <v>8390</v>
      </c>
      <c r="C76" s="123"/>
      <c r="D76" s="128"/>
      <c r="E76" s="1"/>
      <c r="F76" s="1"/>
      <c r="G76" s="1"/>
    </row>
    <row r="77" spans="1:7" x14ac:dyDescent="0.25">
      <c r="A77" s="122" t="s">
        <v>238</v>
      </c>
      <c r="B77" s="5">
        <v>8690</v>
      </c>
      <c r="C77" s="123"/>
      <c r="D77" s="128"/>
      <c r="E77" s="1"/>
      <c r="F77" s="1"/>
      <c r="G77" s="1"/>
    </row>
    <row r="78" spans="1:7" x14ac:dyDescent="0.25">
      <c r="A78" s="124" t="s">
        <v>224</v>
      </c>
      <c r="B78" s="5">
        <v>9830</v>
      </c>
      <c r="C78" s="123"/>
      <c r="D78" s="128"/>
      <c r="E78" s="1"/>
      <c r="F78" s="1"/>
      <c r="G78" s="1"/>
    </row>
    <row r="79" spans="1:7" x14ac:dyDescent="0.25">
      <c r="A79" s="124" t="s">
        <v>223</v>
      </c>
      <c r="B79" s="5">
        <v>10230</v>
      </c>
      <c r="C79" s="123"/>
      <c r="D79" s="128"/>
      <c r="E79" s="1"/>
      <c r="F79" s="1"/>
      <c r="G79" s="1"/>
    </row>
    <row r="80" spans="1:7" x14ac:dyDescent="0.25">
      <c r="A80" s="124" t="s">
        <v>229</v>
      </c>
      <c r="B80" s="5">
        <v>9870</v>
      </c>
      <c r="C80" s="123"/>
      <c r="D80" s="128"/>
      <c r="E80" s="1"/>
      <c r="F80" s="1"/>
      <c r="G80" s="1"/>
    </row>
    <row r="81" spans="1:7" x14ac:dyDescent="0.25">
      <c r="A81" s="124" t="s">
        <v>230</v>
      </c>
      <c r="B81" s="5">
        <v>10270</v>
      </c>
      <c r="C81" s="123"/>
      <c r="D81" s="128"/>
      <c r="E81" s="1"/>
      <c r="F81" s="1"/>
      <c r="G81" s="1"/>
    </row>
    <row r="82" spans="1:7" x14ac:dyDescent="0.25">
      <c r="A82" s="122" t="s">
        <v>239</v>
      </c>
      <c r="B82" s="5">
        <v>10130</v>
      </c>
      <c r="C82" s="123"/>
      <c r="D82" s="128"/>
      <c r="E82" s="1"/>
      <c r="F82" s="1"/>
      <c r="G82" s="1"/>
    </row>
    <row r="83" spans="1:7" x14ac:dyDescent="0.25">
      <c r="A83" s="122" t="s">
        <v>240</v>
      </c>
      <c r="B83" s="5">
        <v>10530</v>
      </c>
      <c r="C83" s="123"/>
      <c r="D83" s="128"/>
      <c r="E83" s="1"/>
      <c r="F83" s="1"/>
      <c r="G83" s="1"/>
    </row>
    <row r="84" spans="1:7" x14ac:dyDescent="0.25">
      <c r="A84" s="122" t="s">
        <v>245</v>
      </c>
      <c r="B84" s="5">
        <v>10170</v>
      </c>
      <c r="C84" s="123"/>
      <c r="D84" s="128"/>
      <c r="E84" s="1"/>
      <c r="F84" s="1"/>
      <c r="G84" s="1"/>
    </row>
    <row r="85" spans="1:7" x14ac:dyDescent="0.25">
      <c r="A85" s="122" t="s">
        <v>246</v>
      </c>
      <c r="B85" s="5">
        <v>10570</v>
      </c>
      <c r="C85" s="123"/>
      <c r="D85" s="128"/>
      <c r="E85" s="1"/>
      <c r="F85" s="1"/>
      <c r="G85" s="1"/>
    </row>
    <row r="86" spans="1:7" x14ac:dyDescent="0.25">
      <c r="A86" s="124" t="s">
        <v>225</v>
      </c>
      <c r="B86" s="5">
        <v>10350</v>
      </c>
      <c r="C86" s="123"/>
      <c r="D86" s="128"/>
      <c r="E86" s="1"/>
      <c r="F86" s="1"/>
      <c r="G86" s="1"/>
    </row>
    <row r="87" spans="1:7" x14ac:dyDescent="0.25">
      <c r="A87" s="124" t="s">
        <v>226</v>
      </c>
      <c r="B87" s="5">
        <v>10750</v>
      </c>
      <c r="C87" s="123"/>
      <c r="D87" s="128"/>
      <c r="E87" s="1"/>
      <c r="F87" s="1"/>
      <c r="G87" s="1"/>
    </row>
    <row r="88" spans="1:7" x14ac:dyDescent="0.25">
      <c r="A88" s="124" t="s">
        <v>231</v>
      </c>
      <c r="B88" s="5">
        <v>10460</v>
      </c>
      <c r="C88" s="123"/>
      <c r="D88" s="128"/>
      <c r="E88" s="1"/>
      <c r="F88" s="1"/>
      <c r="G88" s="1"/>
    </row>
    <row r="89" spans="1:7" x14ac:dyDescent="0.25">
      <c r="A89" s="124" t="s">
        <v>232</v>
      </c>
      <c r="B89" s="5">
        <v>10860</v>
      </c>
      <c r="C89" s="123"/>
      <c r="D89" s="128"/>
      <c r="E89" s="1"/>
      <c r="F89" s="1"/>
      <c r="G89" s="1"/>
    </row>
    <row r="90" spans="1:7" x14ac:dyDescent="0.25">
      <c r="A90" s="122" t="s">
        <v>241</v>
      </c>
      <c r="B90" s="5">
        <v>10650</v>
      </c>
      <c r="C90" s="123"/>
      <c r="D90" s="128"/>
      <c r="E90" s="1"/>
      <c r="F90" s="1"/>
      <c r="G90" s="1"/>
    </row>
    <row r="91" spans="1:7" x14ac:dyDescent="0.25">
      <c r="A91" s="122" t="s">
        <v>242</v>
      </c>
      <c r="B91" s="5">
        <v>11050</v>
      </c>
      <c r="C91" s="123"/>
      <c r="D91" s="128"/>
      <c r="E91" s="1"/>
      <c r="F91" s="1"/>
      <c r="G91" s="1"/>
    </row>
    <row r="92" spans="1:7" x14ac:dyDescent="0.25">
      <c r="A92" s="122" t="s">
        <v>247</v>
      </c>
      <c r="B92" s="5">
        <v>10760</v>
      </c>
      <c r="C92" s="123"/>
      <c r="D92" s="128"/>
      <c r="E92" s="1"/>
      <c r="F92" s="1"/>
      <c r="G92" s="1"/>
    </row>
    <row r="93" spans="1:7" x14ac:dyDescent="0.25">
      <c r="A93" s="122" t="s">
        <v>248</v>
      </c>
      <c r="B93" s="5">
        <v>11160</v>
      </c>
      <c r="C93" s="123"/>
      <c r="D93" s="128"/>
      <c r="E93" s="1"/>
      <c r="F93" s="1"/>
      <c r="G93" s="1"/>
    </row>
    <row r="94" spans="1:7" x14ac:dyDescent="0.25">
      <c r="A94" s="124" t="s">
        <v>227</v>
      </c>
      <c r="B94" s="5">
        <v>10990</v>
      </c>
      <c r="C94" s="123"/>
      <c r="D94" s="128"/>
      <c r="E94" s="1"/>
      <c r="F94" s="1"/>
      <c r="G94" s="1"/>
    </row>
    <row r="95" spans="1:7" x14ac:dyDescent="0.25">
      <c r="A95" s="124" t="s">
        <v>228</v>
      </c>
      <c r="B95" s="5">
        <v>11390</v>
      </c>
      <c r="C95" s="123"/>
      <c r="D95" s="128"/>
      <c r="E95" s="1"/>
      <c r="F95" s="1"/>
      <c r="G95" s="1"/>
    </row>
    <row r="96" spans="1:7" x14ac:dyDescent="0.25">
      <c r="A96" s="124" t="s">
        <v>233</v>
      </c>
      <c r="B96" s="5">
        <v>11110</v>
      </c>
      <c r="C96" s="123"/>
      <c r="D96" s="128"/>
      <c r="E96" s="1"/>
      <c r="F96" s="1"/>
      <c r="G96" s="1"/>
    </row>
    <row r="97" spans="1:7" x14ac:dyDescent="0.25">
      <c r="A97" s="124" t="s">
        <v>234</v>
      </c>
      <c r="B97" s="5">
        <v>11510</v>
      </c>
      <c r="C97" s="123"/>
      <c r="D97" s="128"/>
      <c r="E97" s="1"/>
      <c r="F97" s="1"/>
      <c r="G97" s="1"/>
    </row>
    <row r="98" spans="1:7" x14ac:dyDescent="0.25">
      <c r="A98" s="122" t="s">
        <v>243</v>
      </c>
      <c r="B98" s="5">
        <v>11290</v>
      </c>
      <c r="C98" s="123"/>
      <c r="D98" s="128"/>
      <c r="E98" s="1"/>
      <c r="F98" s="1"/>
      <c r="G98" s="1"/>
    </row>
    <row r="99" spans="1:7" x14ac:dyDescent="0.25">
      <c r="A99" s="122" t="s">
        <v>244</v>
      </c>
      <c r="B99" s="5">
        <v>11690</v>
      </c>
      <c r="C99" s="123"/>
      <c r="D99" s="128"/>
      <c r="E99" s="1"/>
      <c r="F99" s="1"/>
      <c r="G99" s="1"/>
    </row>
    <row r="100" spans="1:7" x14ac:dyDescent="0.25">
      <c r="A100" s="122" t="s">
        <v>249</v>
      </c>
      <c r="B100" s="5">
        <v>11410</v>
      </c>
      <c r="C100" s="123"/>
      <c r="D100" s="128"/>
      <c r="E100" s="1"/>
      <c r="F100" s="1"/>
      <c r="G100" s="1"/>
    </row>
    <row r="101" spans="1:7" x14ac:dyDescent="0.25">
      <c r="A101" s="122" t="s">
        <v>250</v>
      </c>
      <c r="B101" s="5">
        <v>11810</v>
      </c>
      <c r="C101" s="123"/>
      <c r="D101" s="128"/>
      <c r="E101" s="1"/>
      <c r="F101" s="1"/>
      <c r="G101" s="1"/>
    </row>
    <row r="102" spans="1:7" x14ac:dyDescent="0.25">
      <c r="A102" s="31" t="s">
        <v>86</v>
      </c>
      <c r="B102" s="5">
        <v>3820</v>
      </c>
      <c r="C102" s="5"/>
      <c r="D102" s="127"/>
      <c r="E102" s="45"/>
      <c r="F102" s="45"/>
    </row>
    <row r="103" spans="1:7" x14ac:dyDescent="0.25">
      <c r="A103" s="31" t="s">
        <v>65</v>
      </c>
      <c r="B103" s="5">
        <v>63</v>
      </c>
      <c r="C103" s="5"/>
      <c r="D103" s="127"/>
      <c r="E103" s="45"/>
      <c r="F103" s="45"/>
    </row>
    <row r="104" spans="1:7" x14ac:dyDescent="0.25">
      <c r="A104" s="31" t="s">
        <v>102</v>
      </c>
      <c r="B104" s="5">
        <v>15</v>
      </c>
      <c r="C104" s="5"/>
      <c r="D104" s="127"/>
      <c r="E104" s="1"/>
      <c r="F104" s="1"/>
    </row>
    <row r="105" spans="1:7" x14ac:dyDescent="0.25">
      <c r="A105" s="31" t="s">
        <v>66</v>
      </c>
      <c r="B105" s="5">
        <v>333</v>
      </c>
      <c r="C105" s="5"/>
      <c r="D105" s="127"/>
      <c r="E105" s="1"/>
      <c r="F105" s="1"/>
    </row>
    <row r="106" spans="1:7" x14ac:dyDescent="0.25">
      <c r="A106" s="31" t="s">
        <v>107</v>
      </c>
      <c r="B106" s="5">
        <v>4</v>
      </c>
      <c r="C106" s="5"/>
      <c r="D106" s="127"/>
      <c r="E106" s="1"/>
      <c r="F106" s="1"/>
    </row>
    <row r="107" spans="1:7" x14ac:dyDescent="0.25">
      <c r="A107" s="31" t="s">
        <v>61</v>
      </c>
      <c r="B107" s="5">
        <v>35</v>
      </c>
      <c r="C107" s="5"/>
      <c r="D107" s="127"/>
      <c r="E107" s="1"/>
      <c r="F107" s="1"/>
    </row>
    <row r="108" spans="1:7" x14ac:dyDescent="0.25">
      <c r="A108" s="31" t="s">
        <v>116</v>
      </c>
      <c r="B108" s="5">
        <v>35</v>
      </c>
      <c r="C108" s="5"/>
      <c r="D108" s="127"/>
      <c r="E108" s="1"/>
      <c r="F108" s="1"/>
    </row>
    <row r="109" spans="1:7" x14ac:dyDescent="0.25">
      <c r="A109" s="31" t="s">
        <v>62</v>
      </c>
      <c r="B109" s="5">
        <v>45</v>
      </c>
      <c r="C109" s="5"/>
      <c r="D109" s="127"/>
      <c r="E109" s="1"/>
      <c r="F109" s="1"/>
    </row>
    <row r="110" spans="1:7" x14ac:dyDescent="0.25">
      <c r="A110" s="31" t="s">
        <v>58</v>
      </c>
      <c r="B110" s="5">
        <v>200</v>
      </c>
      <c r="C110" s="5"/>
      <c r="D110" s="127"/>
      <c r="E110" s="1"/>
      <c r="F110" s="1"/>
    </row>
    <row r="111" spans="1:7" x14ac:dyDescent="0.25">
      <c r="A111" s="31" t="s">
        <v>57</v>
      </c>
      <c r="B111" s="5">
        <v>300</v>
      </c>
      <c r="C111" s="5"/>
      <c r="D111" s="127"/>
      <c r="E111" s="1"/>
      <c r="F111" s="1"/>
    </row>
    <row r="112" spans="1:7" x14ac:dyDescent="0.25">
      <c r="A112" s="31" t="s">
        <v>98</v>
      </c>
      <c r="B112" s="5">
        <v>96</v>
      </c>
      <c r="C112" s="5"/>
      <c r="D112" s="127"/>
      <c r="E112" s="1"/>
      <c r="F112" s="1"/>
    </row>
    <row r="113" spans="1:7" x14ac:dyDescent="0.25">
      <c r="A113" s="31" t="s">
        <v>97</v>
      </c>
      <c r="B113" s="5">
        <v>223</v>
      </c>
      <c r="C113" s="5"/>
      <c r="D113" s="127"/>
      <c r="E113" s="1"/>
      <c r="F113" s="1"/>
    </row>
    <row r="114" spans="1:7" x14ac:dyDescent="0.25">
      <c r="A114" s="122" t="s">
        <v>259</v>
      </c>
      <c r="B114" s="5">
        <v>900</v>
      </c>
      <c r="C114" s="123"/>
      <c r="D114" s="128"/>
      <c r="E114" s="1"/>
      <c r="F114" s="1"/>
      <c r="G114" s="1"/>
    </row>
    <row r="115" spans="1:7" x14ac:dyDescent="0.25">
      <c r="A115" s="122" t="s">
        <v>260</v>
      </c>
      <c r="B115" s="5">
        <v>970</v>
      </c>
      <c r="C115" s="123"/>
      <c r="D115" s="128"/>
      <c r="E115" s="1"/>
      <c r="F115" s="1"/>
      <c r="G115" s="1"/>
    </row>
    <row r="116" spans="1:7" x14ac:dyDescent="0.25">
      <c r="A116" s="122" t="s">
        <v>261</v>
      </c>
      <c r="B116" s="5">
        <v>1150</v>
      </c>
      <c r="C116" s="123"/>
      <c r="D116" s="128"/>
      <c r="E116" s="1"/>
      <c r="F116" s="1"/>
      <c r="G116" s="1"/>
    </row>
    <row r="117" spans="1:7" x14ac:dyDescent="0.25">
      <c r="A117" s="122" t="s">
        <v>262</v>
      </c>
      <c r="B117" s="5">
        <v>1380</v>
      </c>
      <c r="C117" s="123"/>
      <c r="D117" s="128"/>
      <c r="E117" s="1"/>
      <c r="F117" s="1"/>
      <c r="G117" s="1"/>
    </row>
  </sheetData>
  <pageMargins left="0.7" right="0.7" top="0.75" bottom="0.75" header="0.3" footer="0.3"/>
  <pageSetup paperSize="9" orientation="portrait" horizontalDpi="4294967292" r:id="rId1"/>
  <tableParts count="1">
    <tablePart r:id="rId2"/>
  </tableParts>
</worksheet>
</file>

<file path=xl/worksheets/sheet4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>
    <tabColor theme="4" tint="0.39997558519241921"/>
  </sheetPr>
  <dimension ref="A1:F79"/>
  <sheetViews>
    <sheetView workbookViewId="0">
      <selection activeCell="B22" sqref="B22"/>
    </sheetView>
  </sheetViews>
  <sheetFormatPr baseColWidth="10" defaultRowHeight="15" x14ac:dyDescent="0.25"/>
  <cols>
    <col min="1" max="1" width="57.140625" customWidth="1"/>
    <col min="2" max="2" width="14.85546875" bestFit="1" customWidth="1"/>
    <col min="4" max="6" width="19" bestFit="1" customWidth="1"/>
    <col min="8" max="8" width="19" bestFit="1" customWidth="1"/>
    <col min="9" max="9" width="18.7109375" bestFit="1" customWidth="1"/>
  </cols>
  <sheetData>
    <row r="1" spans="1:6" s="4" customFormat="1" ht="18.75" x14ac:dyDescent="0.3">
      <c r="A1" s="3" t="s">
        <v>71</v>
      </c>
      <c r="B1" s="3" t="s">
        <v>31</v>
      </c>
      <c r="C1" s="7" t="s">
        <v>70</v>
      </c>
      <c r="D1" s="3" t="s">
        <v>68</v>
      </c>
      <c r="E1" s="3" t="s">
        <v>67</v>
      </c>
      <c r="F1" s="3" t="s">
        <v>69</v>
      </c>
    </row>
    <row r="2" spans="1:6" s="2" customFormat="1" x14ac:dyDescent="0.25">
      <c r="A2" s="31"/>
      <c r="B2" s="5"/>
      <c r="C2" s="5"/>
      <c r="D2" s="1"/>
      <c r="E2" s="1"/>
      <c r="F2"/>
    </row>
    <row r="3" spans="1:6" s="2" customFormat="1" x14ac:dyDescent="0.25">
      <c r="A3" s="31"/>
      <c r="B3" s="5"/>
      <c r="C3" s="5"/>
      <c r="D3" s="1"/>
      <c r="E3" s="1"/>
      <c r="F3"/>
    </row>
    <row r="4" spans="1:6" s="2" customFormat="1" x14ac:dyDescent="0.25">
      <c r="A4" s="31"/>
      <c r="B4" s="5"/>
      <c r="C4" s="5"/>
      <c r="D4" s="1"/>
      <c r="E4" s="1"/>
      <c r="F4"/>
    </row>
    <row r="5" spans="1:6" s="2" customFormat="1" x14ac:dyDescent="0.25">
      <c r="A5" s="31"/>
      <c r="B5" s="5"/>
      <c r="C5" s="5"/>
      <c r="D5" s="1"/>
      <c r="E5" s="1"/>
      <c r="F5"/>
    </row>
    <row r="6" spans="1:6" s="2" customFormat="1" x14ac:dyDescent="0.25">
      <c r="A6" s="31"/>
      <c r="B6" s="5"/>
      <c r="C6" s="5"/>
      <c r="D6" s="1"/>
      <c r="E6" s="1"/>
      <c r="F6"/>
    </row>
    <row r="7" spans="1:6" s="2" customFormat="1" x14ac:dyDescent="0.25">
      <c r="A7" s="31"/>
      <c r="B7" s="5"/>
      <c r="C7" s="5"/>
      <c r="D7" s="1"/>
      <c r="E7" s="1"/>
      <c r="F7"/>
    </row>
    <row r="8" spans="1:6" s="2" customFormat="1" x14ac:dyDescent="0.25">
      <c r="A8" s="31"/>
      <c r="B8" s="5"/>
      <c r="C8" s="5"/>
      <c r="D8" s="1"/>
      <c r="E8" s="1"/>
      <c r="F8"/>
    </row>
    <row r="9" spans="1:6" s="2" customFormat="1" x14ac:dyDescent="0.25">
      <c r="A9" s="31"/>
      <c r="B9" s="5"/>
      <c r="C9" s="5"/>
      <c r="D9" s="1"/>
      <c r="E9" s="1"/>
      <c r="F9"/>
    </row>
    <row r="10" spans="1:6" s="2" customFormat="1" x14ac:dyDescent="0.25">
      <c r="A10" s="31"/>
      <c r="B10" s="5"/>
      <c r="C10" s="5"/>
      <c r="D10" s="1"/>
      <c r="E10" s="1"/>
      <c r="F10"/>
    </row>
    <row r="11" spans="1:6" s="2" customFormat="1" x14ac:dyDescent="0.25">
      <c r="A11" s="31"/>
      <c r="B11" s="5"/>
      <c r="C11" s="5"/>
      <c r="D11" s="1"/>
      <c r="E11" s="1"/>
      <c r="F11"/>
    </row>
    <row r="12" spans="1:6" s="2" customFormat="1" x14ac:dyDescent="0.25">
      <c r="A12" s="31"/>
      <c r="B12" s="5"/>
      <c r="C12" s="5"/>
      <c r="D12" s="1"/>
      <c r="E12" s="1"/>
      <c r="F12"/>
    </row>
    <row r="13" spans="1:6" s="2" customFormat="1" x14ac:dyDescent="0.25">
      <c r="A13" s="31"/>
      <c r="B13" s="5"/>
      <c r="C13" s="5"/>
      <c r="D13" s="1"/>
      <c r="E13" s="1"/>
      <c r="F13"/>
    </row>
    <row r="14" spans="1:6" s="2" customFormat="1" x14ac:dyDescent="0.25">
      <c r="A14" s="31"/>
      <c r="B14" s="5"/>
      <c r="C14" s="5"/>
      <c r="D14" s="1"/>
      <c r="E14" s="1"/>
      <c r="F14"/>
    </row>
    <row r="15" spans="1:6" s="2" customFormat="1" x14ac:dyDescent="0.25">
      <c r="A15" s="31"/>
      <c r="B15" s="5"/>
      <c r="C15" s="5"/>
      <c r="D15" s="1"/>
      <c r="E15" s="1"/>
      <c r="F15"/>
    </row>
    <row r="16" spans="1:6" s="2" customFormat="1" x14ac:dyDescent="0.25">
      <c r="A16" s="31"/>
      <c r="B16" s="5"/>
      <c r="C16" s="5"/>
      <c r="D16" s="1"/>
      <c r="E16" s="1"/>
      <c r="F16"/>
    </row>
    <row r="17" spans="1:6" s="2" customFormat="1" x14ac:dyDescent="0.25">
      <c r="A17" s="31"/>
      <c r="B17" s="5"/>
      <c r="C17" s="5"/>
      <c r="D17" s="1"/>
      <c r="E17" s="1"/>
      <c r="F17"/>
    </row>
    <row r="18" spans="1:6" s="2" customFormat="1" x14ac:dyDescent="0.25">
      <c r="A18" s="31"/>
      <c r="B18" s="5"/>
      <c r="C18" s="5"/>
      <c r="D18" s="1"/>
      <c r="E18" s="1"/>
      <c r="F18"/>
    </row>
    <row r="19" spans="1:6" s="2" customFormat="1" x14ac:dyDescent="0.25">
      <c r="A19" s="31"/>
      <c r="B19" s="5"/>
      <c r="C19" s="5"/>
      <c r="D19" s="1"/>
      <c r="E19" s="1"/>
      <c r="F19"/>
    </row>
    <row r="20" spans="1:6" s="2" customFormat="1" x14ac:dyDescent="0.25">
      <c r="A20" s="31"/>
      <c r="B20" s="5"/>
      <c r="C20" s="5"/>
      <c r="D20" s="1"/>
      <c r="E20" s="1"/>
      <c r="F20"/>
    </row>
    <row r="21" spans="1:6" s="2" customFormat="1" x14ac:dyDescent="0.25">
      <c r="A21" s="31"/>
      <c r="B21" s="5"/>
      <c r="C21" s="5"/>
      <c r="D21" s="1"/>
      <c r="E21" s="1"/>
      <c r="F21"/>
    </row>
    <row r="22" spans="1:6" x14ac:dyDescent="0.25">
      <c r="A22" s="31"/>
      <c r="B22" s="5"/>
      <c r="C22" s="5"/>
      <c r="D22" s="1"/>
      <c r="E22" s="1"/>
    </row>
    <row r="23" spans="1:6" x14ac:dyDescent="0.25">
      <c r="A23" s="31"/>
      <c r="B23" s="5"/>
      <c r="C23" s="5"/>
      <c r="D23" s="1"/>
      <c r="E23" s="1"/>
    </row>
    <row r="24" spans="1:6" x14ac:dyDescent="0.25">
      <c r="A24" s="31"/>
      <c r="B24" s="5"/>
      <c r="C24" s="5"/>
      <c r="D24" s="1"/>
      <c r="E24" s="1"/>
    </row>
    <row r="25" spans="1:6" x14ac:dyDescent="0.25">
      <c r="A25" s="31"/>
      <c r="B25" s="5"/>
      <c r="C25" s="5"/>
      <c r="D25" s="1"/>
      <c r="E25" s="1"/>
    </row>
    <row r="26" spans="1:6" x14ac:dyDescent="0.25">
      <c r="A26" s="31"/>
      <c r="B26" s="5"/>
      <c r="C26" s="5"/>
      <c r="D26" s="1"/>
      <c r="E26" s="1"/>
    </row>
    <row r="27" spans="1:6" x14ac:dyDescent="0.25">
      <c r="A27" s="31"/>
      <c r="B27" s="5"/>
      <c r="C27" s="5"/>
      <c r="D27" s="1"/>
      <c r="E27" s="1"/>
    </row>
    <row r="28" spans="1:6" x14ac:dyDescent="0.25">
      <c r="A28" s="31"/>
      <c r="B28" s="5"/>
      <c r="C28" s="5"/>
      <c r="D28" s="1"/>
      <c r="E28" s="1"/>
    </row>
    <row r="29" spans="1:6" ht="15.75" x14ac:dyDescent="0.25">
      <c r="A29" s="32"/>
      <c r="B29" s="30"/>
      <c r="C29" s="5"/>
      <c r="D29" s="1"/>
      <c r="E29" s="1"/>
    </row>
    <row r="30" spans="1:6" x14ac:dyDescent="0.25">
      <c r="A30" s="31"/>
      <c r="B30" s="5"/>
      <c r="C30" s="5"/>
      <c r="D30" s="1"/>
      <c r="E30" s="1"/>
    </row>
    <row r="31" spans="1:6" x14ac:dyDescent="0.25">
      <c r="A31" s="31"/>
      <c r="B31" s="5"/>
      <c r="C31" s="5"/>
      <c r="D31" s="1"/>
      <c r="E31" s="1"/>
    </row>
    <row r="32" spans="1:6" x14ac:dyDescent="0.25">
      <c r="A32" s="31"/>
      <c r="B32" s="5"/>
      <c r="C32" s="5"/>
      <c r="D32" s="1"/>
      <c r="E32" s="1"/>
    </row>
    <row r="33" spans="1:6" x14ac:dyDescent="0.25">
      <c r="A33" s="31"/>
      <c r="B33" s="5"/>
      <c r="C33" s="5"/>
      <c r="D33" s="1"/>
      <c r="E33" s="1"/>
    </row>
    <row r="34" spans="1:6" x14ac:dyDescent="0.25">
      <c r="A34" s="31"/>
      <c r="B34" s="5"/>
      <c r="C34" s="5"/>
      <c r="D34" s="1"/>
      <c r="E34" s="1"/>
    </row>
    <row r="35" spans="1:6" x14ac:dyDescent="0.25">
      <c r="A35" s="31"/>
      <c r="B35" s="5"/>
      <c r="C35" s="5"/>
      <c r="D35" s="1"/>
      <c r="E35" s="1"/>
    </row>
    <row r="36" spans="1:6" x14ac:dyDescent="0.25">
      <c r="A36" s="31"/>
      <c r="B36" s="5"/>
      <c r="C36" s="5"/>
      <c r="D36" s="45"/>
      <c r="E36" s="45"/>
    </row>
    <row r="37" spans="1:6" x14ac:dyDescent="0.25">
      <c r="A37" s="31"/>
      <c r="B37" s="5"/>
      <c r="C37" s="5"/>
      <c r="D37" s="45"/>
      <c r="E37" s="45"/>
    </row>
    <row r="38" spans="1:6" x14ac:dyDescent="0.25">
      <c r="A38" s="31"/>
      <c r="B38" s="5"/>
      <c r="C38" s="5"/>
      <c r="D38" s="45"/>
      <c r="E38" s="45"/>
    </row>
    <row r="39" spans="1:6" x14ac:dyDescent="0.25">
      <c r="A39" s="31"/>
      <c r="B39" s="5"/>
      <c r="C39" s="5"/>
      <c r="D39" s="45"/>
      <c r="E39" s="45"/>
    </row>
    <row r="40" spans="1:6" x14ac:dyDescent="0.25">
      <c r="A40" s="31"/>
      <c r="B40" s="5"/>
      <c r="C40" s="5"/>
      <c r="D40" s="45"/>
      <c r="E40" s="45"/>
    </row>
    <row r="41" spans="1:6" x14ac:dyDescent="0.25">
      <c r="A41" s="31"/>
      <c r="B41" s="5"/>
      <c r="C41" s="5"/>
      <c r="D41" s="45"/>
      <c r="E41" s="45"/>
    </row>
    <row r="42" spans="1:6" x14ac:dyDescent="0.25">
      <c r="A42" s="31"/>
      <c r="B42" s="5"/>
      <c r="C42" s="5"/>
      <c r="D42" s="45"/>
      <c r="E42" s="45"/>
    </row>
    <row r="43" spans="1:6" x14ac:dyDescent="0.25">
      <c r="A43" s="31"/>
      <c r="B43" s="5"/>
      <c r="C43" s="5"/>
      <c r="D43" s="45"/>
      <c r="E43" s="45"/>
      <c r="F43" s="6"/>
    </row>
    <row r="44" spans="1:6" x14ac:dyDescent="0.25">
      <c r="A44" s="31"/>
      <c r="B44" s="5"/>
      <c r="C44" s="5"/>
      <c r="D44" s="45"/>
      <c r="E44" s="45"/>
    </row>
    <row r="45" spans="1:6" x14ac:dyDescent="0.25">
      <c r="A45" s="31"/>
      <c r="B45" s="5"/>
      <c r="C45" s="5"/>
      <c r="D45" s="45"/>
      <c r="E45" s="45"/>
    </row>
    <row r="46" spans="1:6" x14ac:dyDescent="0.25">
      <c r="A46" s="31"/>
      <c r="B46" s="5"/>
      <c r="C46" s="5"/>
      <c r="D46" s="45"/>
      <c r="E46" s="45"/>
    </row>
    <row r="47" spans="1:6" x14ac:dyDescent="0.25">
      <c r="A47" s="31"/>
      <c r="B47" s="5"/>
      <c r="C47" s="5"/>
      <c r="D47" s="45"/>
      <c r="E47" s="45"/>
    </row>
    <row r="48" spans="1:6" x14ac:dyDescent="0.25">
      <c r="A48" s="31"/>
      <c r="B48" s="5"/>
      <c r="C48" s="5"/>
      <c r="D48" s="5"/>
      <c r="E48" s="5"/>
      <c r="F48" s="5"/>
    </row>
    <row r="49" spans="1:6" x14ac:dyDescent="0.25">
      <c r="A49" s="31"/>
      <c r="B49" s="5"/>
      <c r="C49" s="5"/>
      <c r="D49" s="5"/>
      <c r="E49" s="5"/>
      <c r="F49" s="5"/>
    </row>
    <row r="50" spans="1:6" x14ac:dyDescent="0.25">
      <c r="A50" s="31"/>
      <c r="B50" s="5"/>
      <c r="C50" s="5"/>
      <c r="D50" s="5"/>
      <c r="E50" s="5"/>
      <c r="F50" s="5"/>
    </row>
    <row r="51" spans="1:6" x14ac:dyDescent="0.25">
      <c r="A51" s="31"/>
      <c r="B51" s="5"/>
      <c r="C51" s="5"/>
      <c r="D51" s="5"/>
      <c r="E51" s="5"/>
      <c r="F51" s="5"/>
    </row>
    <row r="52" spans="1:6" x14ac:dyDescent="0.25">
      <c r="A52" s="31"/>
      <c r="B52" s="5"/>
      <c r="C52" s="5"/>
      <c r="D52" s="5"/>
      <c r="E52" s="5"/>
      <c r="F52" s="5"/>
    </row>
    <row r="53" spans="1:6" x14ac:dyDescent="0.25">
      <c r="A53" s="31"/>
      <c r="B53" s="5"/>
      <c r="C53" s="5"/>
      <c r="D53" s="5"/>
      <c r="E53" s="5"/>
      <c r="F53" s="5"/>
    </row>
    <row r="54" spans="1:6" x14ac:dyDescent="0.25">
      <c r="A54" s="31"/>
      <c r="B54" s="5"/>
      <c r="C54" s="5"/>
      <c r="D54" s="5"/>
      <c r="E54" s="5"/>
      <c r="F54" s="5"/>
    </row>
    <row r="55" spans="1:6" x14ac:dyDescent="0.25">
      <c r="A55" s="31"/>
      <c r="B55" s="5"/>
      <c r="C55" s="5"/>
      <c r="D55" s="5"/>
      <c r="E55" s="5"/>
      <c r="F55" s="5"/>
    </row>
    <row r="56" spans="1:6" x14ac:dyDescent="0.25">
      <c r="A56" s="31"/>
      <c r="B56" s="5"/>
      <c r="C56" s="5"/>
      <c r="D56" s="5"/>
      <c r="E56" s="5"/>
      <c r="F56" s="5"/>
    </row>
    <row r="57" spans="1:6" x14ac:dyDescent="0.25">
      <c r="A57" s="31"/>
      <c r="B57" s="5"/>
      <c r="C57" s="5"/>
      <c r="D57" s="5"/>
      <c r="E57" s="5"/>
      <c r="F57" s="5"/>
    </row>
    <row r="58" spans="1:6" x14ac:dyDescent="0.25">
      <c r="A58" s="31"/>
      <c r="B58" s="5"/>
      <c r="C58" s="5"/>
      <c r="D58" s="5"/>
      <c r="E58" s="5"/>
      <c r="F58" s="5"/>
    </row>
    <row r="59" spans="1:6" x14ac:dyDescent="0.25">
      <c r="A59" s="31"/>
      <c r="B59" s="5"/>
      <c r="C59" s="5"/>
      <c r="D59" s="5"/>
      <c r="E59" s="5"/>
      <c r="F59" s="5"/>
    </row>
    <row r="60" spans="1:6" x14ac:dyDescent="0.25">
      <c r="A60" s="31"/>
      <c r="B60" s="5"/>
      <c r="C60" s="5"/>
      <c r="D60" s="5"/>
      <c r="E60" s="5"/>
      <c r="F60" s="5"/>
    </row>
    <row r="61" spans="1:6" x14ac:dyDescent="0.25">
      <c r="A61" s="31"/>
      <c r="B61" s="5"/>
      <c r="C61" s="5"/>
      <c r="D61" s="5"/>
      <c r="E61" s="5"/>
      <c r="F61" s="5"/>
    </row>
    <row r="62" spans="1:6" x14ac:dyDescent="0.25">
      <c r="A62" s="31"/>
      <c r="B62" s="5"/>
      <c r="C62" s="5"/>
      <c r="D62" s="5"/>
      <c r="E62" s="5"/>
      <c r="F62" s="5"/>
    </row>
    <row r="63" spans="1:6" x14ac:dyDescent="0.25">
      <c r="A63" s="31"/>
      <c r="B63" s="5"/>
      <c r="C63" s="5"/>
      <c r="D63" s="5"/>
      <c r="E63" s="5"/>
      <c r="F63" s="5"/>
    </row>
    <row r="64" spans="1:6" x14ac:dyDescent="0.25">
      <c r="A64" s="31"/>
      <c r="B64" s="5"/>
      <c r="C64" s="5"/>
      <c r="D64" s="5"/>
      <c r="E64" s="5"/>
      <c r="F64" s="5"/>
    </row>
    <row r="65" spans="1:6" x14ac:dyDescent="0.25">
      <c r="A65" s="31"/>
      <c r="B65" s="5"/>
      <c r="C65" s="5"/>
      <c r="D65" s="5"/>
      <c r="E65" s="5"/>
      <c r="F65" s="5"/>
    </row>
    <row r="66" spans="1:6" x14ac:dyDescent="0.25">
      <c r="A66" s="31"/>
      <c r="B66" s="5"/>
      <c r="C66" s="5"/>
      <c r="D66" s="5"/>
      <c r="E66" s="5"/>
      <c r="F66" s="5"/>
    </row>
    <row r="67" spans="1:6" x14ac:dyDescent="0.25">
      <c r="A67" s="31"/>
      <c r="B67" s="5"/>
      <c r="C67" s="5"/>
      <c r="D67" s="5"/>
      <c r="E67" s="5"/>
      <c r="F67" s="5"/>
    </row>
    <row r="68" spans="1:6" x14ac:dyDescent="0.25">
      <c r="A68" s="31"/>
      <c r="B68" s="5"/>
      <c r="C68" s="5"/>
      <c r="D68" s="45"/>
      <c r="E68" s="45"/>
    </row>
    <row r="69" spans="1:6" x14ac:dyDescent="0.25">
      <c r="A69" s="31"/>
      <c r="B69" s="5"/>
      <c r="C69" s="5"/>
      <c r="D69" s="45"/>
      <c r="E69" s="45"/>
    </row>
    <row r="70" spans="1:6" x14ac:dyDescent="0.25">
      <c r="A70" s="31"/>
      <c r="B70" s="5"/>
      <c r="C70" s="5"/>
      <c r="D70" s="1"/>
      <c r="E70" s="1"/>
    </row>
    <row r="71" spans="1:6" x14ac:dyDescent="0.25">
      <c r="A71" s="31"/>
      <c r="B71" s="5"/>
      <c r="C71" s="5"/>
      <c r="D71" s="1"/>
      <c r="E71" s="1"/>
    </row>
    <row r="72" spans="1:6" x14ac:dyDescent="0.25">
      <c r="A72" s="31"/>
      <c r="B72" s="5"/>
      <c r="C72" s="5"/>
      <c r="D72" s="1"/>
      <c r="E72" s="1"/>
    </row>
    <row r="73" spans="1:6" x14ac:dyDescent="0.25">
      <c r="A73" s="31"/>
      <c r="B73" s="5"/>
      <c r="C73" s="5"/>
      <c r="D73" s="1"/>
      <c r="E73" s="1"/>
    </row>
    <row r="74" spans="1:6" x14ac:dyDescent="0.25">
      <c r="A74" s="31"/>
      <c r="B74" s="5"/>
      <c r="C74" s="5"/>
      <c r="D74" s="1"/>
      <c r="E74" s="1"/>
    </row>
    <row r="75" spans="1:6" x14ac:dyDescent="0.25">
      <c r="A75" s="31"/>
      <c r="B75" s="5"/>
      <c r="C75" s="5"/>
      <c r="D75" s="1"/>
      <c r="E75" s="1"/>
    </row>
    <row r="76" spans="1:6" x14ac:dyDescent="0.25">
      <c r="A76" s="31"/>
      <c r="B76" s="5"/>
      <c r="C76" s="5"/>
      <c r="D76" s="1"/>
      <c r="E76" s="1"/>
    </row>
    <row r="77" spans="1:6" x14ac:dyDescent="0.25">
      <c r="A77" s="31"/>
      <c r="B77" s="5"/>
      <c r="C77" s="5"/>
      <c r="D77" s="1"/>
      <c r="E77" s="1"/>
    </row>
    <row r="78" spans="1:6" x14ac:dyDescent="0.25">
      <c r="A78" s="31"/>
      <c r="B78" s="5"/>
      <c r="C78" s="5"/>
      <c r="D78" s="1"/>
      <c r="E78" s="1"/>
    </row>
    <row r="79" spans="1:6" x14ac:dyDescent="0.25">
      <c r="A79" s="31"/>
      <c r="B79" s="5"/>
      <c r="C79" s="5"/>
      <c r="D79" s="1"/>
      <c r="E79" s="1"/>
    </row>
  </sheetData>
  <pageMargins left="0.7" right="0.7" top="0.75" bottom="0.75" header="0.3" footer="0.3"/>
  <pageSetup paperSize="9" orientation="portrait" horizontalDpi="4294967292" verticalDpi="0" r:id="rId1"/>
  <tableParts count="1">
    <tablePart r:id="rId2"/>
  </tableParts>
</worksheet>
</file>

<file path=xl/worksheets/sheet5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>
    <tabColor theme="4" tint="0.39997558519241921"/>
  </sheetPr>
  <dimension ref="A1:G79"/>
  <sheetViews>
    <sheetView workbookViewId="0">
      <selection activeCell="B22" sqref="B22"/>
    </sheetView>
  </sheetViews>
  <sheetFormatPr baseColWidth="10" defaultRowHeight="15" x14ac:dyDescent="0.25"/>
  <cols>
    <col min="1" max="1" width="57.140625" customWidth="1"/>
    <col min="2" max="2" width="14.85546875" bestFit="1" customWidth="1"/>
    <col min="3" max="3" width="14.85546875" customWidth="1"/>
    <col min="4" max="4" width="19" bestFit="1" customWidth="1"/>
    <col min="6" max="6" width="19" bestFit="1" customWidth="1"/>
    <col min="7" max="7" width="18.7109375" bestFit="1" customWidth="1"/>
  </cols>
  <sheetData>
    <row r="1" spans="1:7" s="4" customFormat="1" ht="18.75" x14ac:dyDescent="0.3">
      <c r="A1" s="3" t="s">
        <v>71</v>
      </c>
      <c r="B1" s="3" t="s">
        <v>31</v>
      </c>
      <c r="C1" s="3" t="s">
        <v>187</v>
      </c>
      <c r="D1" s="3" t="s">
        <v>69</v>
      </c>
    </row>
    <row r="2" spans="1:7" s="2" customFormat="1" x14ac:dyDescent="0.25">
      <c r="A2" s="31" t="s">
        <v>182</v>
      </c>
      <c r="B2" s="5">
        <v>2990</v>
      </c>
      <c r="C2" s="5" t="s">
        <v>194</v>
      </c>
      <c r="D2"/>
    </row>
    <row r="3" spans="1:7" x14ac:dyDescent="0.25">
      <c r="A3" s="31" t="s">
        <v>193</v>
      </c>
      <c r="B3" s="5">
        <v>165</v>
      </c>
      <c r="C3" s="5" t="s">
        <v>194</v>
      </c>
      <c r="D3" s="1"/>
    </row>
    <row r="4" spans="1:7" x14ac:dyDescent="0.25">
      <c r="A4" s="31" t="s">
        <v>116</v>
      </c>
      <c r="B4" s="5">
        <v>35</v>
      </c>
      <c r="C4" s="5" t="s">
        <v>194</v>
      </c>
      <c r="D4" s="5"/>
      <c r="E4" s="1"/>
      <c r="F4" s="1"/>
    </row>
    <row r="5" spans="1:7" x14ac:dyDescent="0.25">
      <c r="A5" s="31" t="s">
        <v>96</v>
      </c>
      <c r="B5" s="5">
        <v>16</v>
      </c>
      <c r="C5" s="5" t="s">
        <v>194</v>
      </c>
      <c r="D5" s="5"/>
      <c r="E5" s="1"/>
      <c r="F5" s="1"/>
    </row>
    <row r="6" spans="1:7" s="2" customFormat="1" x14ac:dyDescent="0.25">
      <c r="A6" s="31" t="s">
        <v>111</v>
      </c>
      <c r="B6" s="5">
        <v>55</v>
      </c>
      <c r="C6" s="5" t="s">
        <v>194</v>
      </c>
      <c r="D6" s="5"/>
      <c r="E6" s="1"/>
      <c r="F6" s="1"/>
      <c r="G6"/>
    </row>
    <row r="7" spans="1:7" s="2" customFormat="1" x14ac:dyDescent="0.25">
      <c r="A7" s="31" t="s">
        <v>109</v>
      </c>
      <c r="B7" s="5">
        <v>43</v>
      </c>
      <c r="C7" s="5" t="s">
        <v>194</v>
      </c>
      <c r="D7" s="5"/>
      <c r="E7" s="1"/>
      <c r="F7" s="1"/>
      <c r="G7"/>
    </row>
    <row r="8" spans="1:7" s="2" customFormat="1" x14ac:dyDescent="0.25">
      <c r="A8" s="31"/>
      <c r="B8" s="5"/>
      <c r="C8" s="5"/>
      <c r="D8"/>
    </row>
    <row r="9" spans="1:7" s="2" customFormat="1" x14ac:dyDescent="0.25">
      <c r="A9" s="31"/>
      <c r="B9" s="5"/>
      <c r="C9" s="5"/>
      <c r="D9"/>
    </row>
    <row r="10" spans="1:7" s="2" customFormat="1" x14ac:dyDescent="0.25">
      <c r="A10" s="31"/>
      <c r="B10" s="5"/>
      <c r="C10" s="5"/>
      <c r="D10"/>
    </row>
    <row r="11" spans="1:7" s="2" customFormat="1" x14ac:dyDescent="0.25">
      <c r="A11" s="31"/>
      <c r="B11" s="5"/>
      <c r="C11" s="5"/>
      <c r="D11"/>
    </row>
    <row r="12" spans="1:7" s="2" customFormat="1" x14ac:dyDescent="0.25">
      <c r="A12" s="31"/>
      <c r="B12" s="5"/>
      <c r="C12" s="5"/>
      <c r="D12"/>
    </row>
    <row r="13" spans="1:7" s="2" customFormat="1" x14ac:dyDescent="0.25">
      <c r="A13" s="31"/>
      <c r="B13" s="5"/>
      <c r="C13" s="5"/>
      <c r="D13"/>
    </row>
    <row r="14" spans="1:7" s="2" customFormat="1" x14ac:dyDescent="0.25">
      <c r="A14" s="31"/>
      <c r="B14" s="5"/>
      <c r="C14" s="5"/>
      <c r="D14"/>
    </row>
    <row r="15" spans="1:7" s="2" customFormat="1" x14ac:dyDescent="0.25">
      <c r="A15" s="31"/>
      <c r="B15" s="5"/>
      <c r="C15" s="5"/>
      <c r="D15"/>
    </row>
    <row r="16" spans="1:7" s="2" customFormat="1" x14ac:dyDescent="0.25">
      <c r="A16" s="31"/>
      <c r="B16" s="5"/>
      <c r="C16" s="5"/>
      <c r="D16"/>
    </row>
    <row r="17" spans="1:4" s="2" customFormat="1" x14ac:dyDescent="0.25">
      <c r="A17" s="31"/>
      <c r="B17" s="5"/>
      <c r="C17" s="5"/>
      <c r="D17"/>
    </row>
    <row r="18" spans="1:4" s="2" customFormat="1" x14ac:dyDescent="0.25">
      <c r="A18" s="31"/>
      <c r="B18" s="5"/>
      <c r="C18" s="5"/>
      <c r="D18"/>
    </row>
    <row r="19" spans="1:4" s="2" customFormat="1" x14ac:dyDescent="0.25">
      <c r="A19" s="31"/>
      <c r="B19" s="5"/>
      <c r="C19" s="5"/>
      <c r="D19"/>
    </row>
    <row r="20" spans="1:4" s="2" customFormat="1" x14ac:dyDescent="0.25">
      <c r="A20" s="31"/>
      <c r="B20" s="5"/>
      <c r="C20" s="5"/>
      <c r="D20"/>
    </row>
    <row r="21" spans="1:4" s="2" customFormat="1" x14ac:dyDescent="0.25">
      <c r="A21" s="31"/>
      <c r="B21" s="5"/>
      <c r="C21" s="5"/>
      <c r="D21"/>
    </row>
    <row r="22" spans="1:4" x14ac:dyDescent="0.25">
      <c r="A22" s="31"/>
      <c r="B22" s="5"/>
      <c r="C22" s="5"/>
    </row>
    <row r="23" spans="1:4" x14ac:dyDescent="0.25">
      <c r="A23" s="31"/>
      <c r="B23" s="5"/>
      <c r="C23" s="5"/>
    </row>
    <row r="24" spans="1:4" x14ac:dyDescent="0.25">
      <c r="A24" s="31"/>
      <c r="B24" s="5"/>
      <c r="C24" s="5"/>
    </row>
    <row r="25" spans="1:4" x14ac:dyDescent="0.25">
      <c r="A25" s="31"/>
      <c r="B25" s="5"/>
      <c r="C25" s="5"/>
    </row>
    <row r="26" spans="1:4" x14ac:dyDescent="0.25">
      <c r="A26" s="31"/>
      <c r="B26" s="5"/>
      <c r="C26" s="5"/>
    </row>
    <row r="27" spans="1:4" x14ac:dyDescent="0.25">
      <c r="A27" s="31"/>
      <c r="B27" s="5"/>
      <c r="C27" s="5"/>
    </row>
    <row r="28" spans="1:4" x14ac:dyDescent="0.25">
      <c r="A28" s="31"/>
      <c r="B28" s="5"/>
      <c r="C28" s="5"/>
    </row>
    <row r="29" spans="1:4" ht="15.75" x14ac:dyDescent="0.25">
      <c r="A29" s="32"/>
      <c r="B29" s="30"/>
      <c r="C29" s="30"/>
    </row>
    <row r="30" spans="1:4" x14ac:dyDescent="0.25">
      <c r="A30" s="31"/>
      <c r="B30" s="5"/>
      <c r="C30" s="5"/>
    </row>
    <row r="31" spans="1:4" x14ac:dyDescent="0.25">
      <c r="A31" s="31"/>
      <c r="B31" s="5"/>
      <c r="C31" s="5"/>
    </row>
    <row r="32" spans="1:4" x14ac:dyDescent="0.25">
      <c r="A32" s="31"/>
      <c r="B32" s="5"/>
      <c r="C32" s="5"/>
    </row>
    <row r="33" spans="1:4" x14ac:dyDescent="0.25">
      <c r="A33" s="31"/>
      <c r="B33" s="5"/>
      <c r="C33" s="5"/>
    </row>
    <row r="34" spans="1:4" x14ac:dyDescent="0.25">
      <c r="A34" s="31"/>
      <c r="B34" s="5"/>
      <c r="C34" s="5"/>
    </row>
    <row r="35" spans="1:4" x14ac:dyDescent="0.25">
      <c r="A35" s="31"/>
      <c r="B35" s="5"/>
      <c r="C35" s="5"/>
    </row>
    <row r="36" spans="1:4" x14ac:dyDescent="0.25">
      <c r="A36" s="31"/>
      <c r="B36" s="5"/>
      <c r="C36" s="5"/>
    </row>
    <row r="37" spans="1:4" x14ac:dyDescent="0.25">
      <c r="A37" s="31"/>
      <c r="B37" s="5"/>
      <c r="C37" s="5"/>
    </row>
    <row r="38" spans="1:4" x14ac:dyDescent="0.25">
      <c r="A38" s="31"/>
      <c r="B38" s="5"/>
      <c r="C38" s="5"/>
    </row>
    <row r="39" spans="1:4" x14ac:dyDescent="0.25">
      <c r="A39" s="31"/>
      <c r="B39" s="5"/>
      <c r="C39" s="5"/>
    </row>
    <row r="40" spans="1:4" x14ac:dyDescent="0.25">
      <c r="A40" s="31"/>
      <c r="B40" s="5"/>
      <c r="C40" s="5"/>
    </row>
    <row r="41" spans="1:4" x14ac:dyDescent="0.25">
      <c r="A41" s="31"/>
      <c r="B41" s="5"/>
      <c r="C41" s="5"/>
    </row>
    <row r="42" spans="1:4" x14ac:dyDescent="0.25">
      <c r="A42" s="31"/>
      <c r="B42" s="5"/>
      <c r="C42" s="5"/>
    </row>
    <row r="43" spans="1:4" x14ac:dyDescent="0.25">
      <c r="A43" s="31"/>
      <c r="B43" s="5"/>
      <c r="C43" s="5"/>
      <c r="D43" s="6"/>
    </row>
    <row r="44" spans="1:4" x14ac:dyDescent="0.25">
      <c r="A44" s="31"/>
      <c r="B44" s="5"/>
      <c r="C44" s="5"/>
    </row>
    <row r="45" spans="1:4" x14ac:dyDescent="0.25">
      <c r="A45" s="31"/>
      <c r="B45" s="5"/>
      <c r="C45" s="5"/>
    </row>
    <row r="46" spans="1:4" x14ac:dyDescent="0.25">
      <c r="A46" s="31"/>
      <c r="B46" s="5"/>
      <c r="C46" s="5"/>
    </row>
    <row r="47" spans="1:4" x14ac:dyDescent="0.25">
      <c r="A47" s="31"/>
      <c r="B47" s="5"/>
      <c r="C47" s="5"/>
    </row>
    <row r="48" spans="1:4" x14ac:dyDescent="0.25">
      <c r="A48" s="31"/>
      <c r="B48" s="5"/>
      <c r="C48" s="5"/>
      <c r="D48" s="5"/>
    </row>
    <row r="49" spans="1:4" x14ac:dyDescent="0.25">
      <c r="A49" s="31"/>
      <c r="B49" s="5"/>
      <c r="C49" s="5"/>
      <c r="D49" s="5"/>
    </row>
    <row r="50" spans="1:4" x14ac:dyDescent="0.25">
      <c r="A50" s="31"/>
      <c r="B50" s="5"/>
      <c r="C50" s="5"/>
      <c r="D50" s="5"/>
    </row>
    <row r="51" spans="1:4" x14ac:dyDescent="0.25">
      <c r="A51" s="31"/>
      <c r="B51" s="5"/>
      <c r="C51" s="5"/>
      <c r="D51" s="5"/>
    </row>
    <row r="52" spans="1:4" x14ac:dyDescent="0.25">
      <c r="A52" s="31"/>
      <c r="B52" s="5"/>
      <c r="C52" s="5"/>
      <c r="D52" s="5"/>
    </row>
    <row r="53" spans="1:4" x14ac:dyDescent="0.25">
      <c r="A53" s="31"/>
      <c r="B53" s="5"/>
      <c r="C53" s="5"/>
      <c r="D53" s="5"/>
    </row>
    <row r="54" spans="1:4" x14ac:dyDescent="0.25">
      <c r="A54" s="31"/>
      <c r="B54" s="5"/>
      <c r="C54" s="5"/>
      <c r="D54" s="5"/>
    </row>
    <row r="55" spans="1:4" x14ac:dyDescent="0.25">
      <c r="A55" s="31"/>
      <c r="B55" s="5"/>
      <c r="C55" s="5"/>
      <c r="D55" s="5"/>
    </row>
    <row r="56" spans="1:4" x14ac:dyDescent="0.25">
      <c r="A56" s="31"/>
      <c r="B56" s="5"/>
      <c r="C56" s="5"/>
      <c r="D56" s="5"/>
    </row>
    <row r="57" spans="1:4" x14ac:dyDescent="0.25">
      <c r="A57" s="31"/>
      <c r="B57" s="5"/>
      <c r="C57" s="5"/>
      <c r="D57" s="5"/>
    </row>
    <row r="58" spans="1:4" x14ac:dyDescent="0.25">
      <c r="A58" s="31"/>
      <c r="B58" s="5"/>
      <c r="C58" s="5"/>
      <c r="D58" s="5"/>
    </row>
    <row r="59" spans="1:4" x14ac:dyDescent="0.25">
      <c r="A59" s="31"/>
      <c r="B59" s="5"/>
      <c r="C59" s="5"/>
      <c r="D59" s="5"/>
    </row>
    <row r="60" spans="1:4" x14ac:dyDescent="0.25">
      <c r="A60" s="31"/>
      <c r="B60" s="5"/>
      <c r="C60" s="5"/>
      <c r="D60" s="5"/>
    </row>
    <row r="61" spans="1:4" x14ac:dyDescent="0.25">
      <c r="A61" s="31"/>
      <c r="B61" s="5"/>
      <c r="C61" s="5"/>
      <c r="D61" s="5"/>
    </row>
    <row r="62" spans="1:4" x14ac:dyDescent="0.25">
      <c r="A62" s="31"/>
      <c r="B62" s="5"/>
      <c r="C62" s="5"/>
      <c r="D62" s="5"/>
    </row>
    <row r="63" spans="1:4" x14ac:dyDescent="0.25">
      <c r="A63" s="31"/>
      <c r="B63" s="5"/>
      <c r="C63" s="5"/>
      <c r="D63" s="5"/>
    </row>
    <row r="64" spans="1:4" x14ac:dyDescent="0.25">
      <c r="A64" s="31"/>
      <c r="B64" s="5"/>
      <c r="C64" s="5"/>
      <c r="D64" s="5"/>
    </row>
    <row r="65" spans="1:4" x14ac:dyDescent="0.25">
      <c r="A65" s="31"/>
      <c r="B65" s="5"/>
      <c r="C65" s="5"/>
      <c r="D65" s="5"/>
    </row>
    <row r="66" spans="1:4" x14ac:dyDescent="0.25">
      <c r="A66" s="31"/>
      <c r="B66" s="5"/>
      <c r="C66" s="5"/>
      <c r="D66" s="5"/>
    </row>
    <row r="67" spans="1:4" x14ac:dyDescent="0.25">
      <c r="A67" s="31"/>
      <c r="B67" s="5"/>
      <c r="C67" s="5"/>
      <c r="D67" s="5"/>
    </row>
    <row r="68" spans="1:4" x14ac:dyDescent="0.25">
      <c r="A68" s="31"/>
      <c r="B68" s="5"/>
      <c r="C68" s="5"/>
    </row>
    <row r="69" spans="1:4" x14ac:dyDescent="0.25">
      <c r="A69" s="31"/>
      <c r="B69" s="5"/>
      <c r="C69" s="5"/>
    </row>
    <row r="70" spans="1:4" x14ac:dyDescent="0.25">
      <c r="A70" s="31"/>
      <c r="B70" s="5"/>
      <c r="C70" s="5"/>
    </row>
    <row r="71" spans="1:4" x14ac:dyDescent="0.25">
      <c r="A71" s="31"/>
      <c r="B71" s="5"/>
      <c r="C71" s="5"/>
    </row>
    <row r="72" spans="1:4" x14ac:dyDescent="0.25">
      <c r="A72" s="31"/>
      <c r="B72" s="5"/>
      <c r="C72" s="5"/>
    </row>
    <row r="73" spans="1:4" x14ac:dyDescent="0.25">
      <c r="A73" s="31"/>
      <c r="B73" s="5"/>
      <c r="C73" s="5"/>
    </row>
    <row r="74" spans="1:4" x14ac:dyDescent="0.25">
      <c r="A74" s="31"/>
      <c r="B74" s="5"/>
      <c r="C74" s="5"/>
    </row>
    <row r="75" spans="1:4" x14ac:dyDescent="0.25">
      <c r="A75" s="31"/>
      <c r="B75" s="5"/>
      <c r="C75" s="5"/>
    </row>
    <row r="76" spans="1:4" x14ac:dyDescent="0.25">
      <c r="A76" s="31"/>
      <c r="B76" s="5"/>
      <c r="C76" s="5"/>
    </row>
    <row r="77" spans="1:4" x14ac:dyDescent="0.25">
      <c r="A77" s="31"/>
      <c r="B77" s="5"/>
      <c r="C77" s="5"/>
    </row>
    <row r="78" spans="1:4" x14ac:dyDescent="0.25">
      <c r="A78" s="31"/>
      <c r="B78" s="5"/>
      <c r="C78" s="5"/>
    </row>
    <row r="79" spans="1:4" x14ac:dyDescent="0.25">
      <c r="A79" s="31"/>
      <c r="B79" s="5"/>
      <c r="C79" s="5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sheetPr>
    <tabColor theme="4" tint="0.39997558519241921"/>
  </sheetPr>
  <dimension ref="A1:F79"/>
  <sheetViews>
    <sheetView workbookViewId="0">
      <selection activeCell="B22" sqref="B22"/>
    </sheetView>
  </sheetViews>
  <sheetFormatPr baseColWidth="10" defaultRowHeight="15" x14ac:dyDescent="0.25"/>
  <cols>
    <col min="1" max="1" width="57.140625" customWidth="1"/>
    <col min="2" max="2" width="14.85546875" bestFit="1" customWidth="1"/>
    <col min="4" max="6" width="19" bestFit="1" customWidth="1"/>
    <col min="8" max="8" width="19" bestFit="1" customWidth="1"/>
    <col min="9" max="9" width="18.7109375" bestFit="1" customWidth="1"/>
  </cols>
  <sheetData>
    <row r="1" spans="1:6" s="4" customFormat="1" ht="18.75" x14ac:dyDescent="0.3">
      <c r="A1" s="3" t="s">
        <v>71</v>
      </c>
      <c r="B1" s="3" t="s">
        <v>31</v>
      </c>
      <c r="C1" s="7" t="s">
        <v>70</v>
      </c>
      <c r="D1" s="3" t="s">
        <v>68</v>
      </c>
      <c r="E1" s="3" t="s">
        <v>67</v>
      </c>
      <c r="F1" s="3" t="s">
        <v>69</v>
      </c>
    </row>
    <row r="2" spans="1:6" s="2" customFormat="1" x14ac:dyDescent="0.25">
      <c r="A2" s="31"/>
      <c r="B2" s="5"/>
      <c r="C2" s="5"/>
      <c r="D2" s="1"/>
      <c r="E2" s="1"/>
      <c r="F2"/>
    </row>
    <row r="3" spans="1:6" s="2" customFormat="1" x14ac:dyDescent="0.25">
      <c r="A3" s="31"/>
      <c r="B3" s="5"/>
      <c r="C3" s="5"/>
      <c r="D3" s="1"/>
      <c r="E3" s="1"/>
      <c r="F3"/>
    </row>
    <row r="4" spans="1:6" s="2" customFormat="1" x14ac:dyDescent="0.25">
      <c r="A4" s="31"/>
      <c r="B4" s="5"/>
      <c r="C4" s="5"/>
      <c r="D4" s="1"/>
      <c r="E4" s="1"/>
      <c r="F4"/>
    </row>
    <row r="5" spans="1:6" s="2" customFormat="1" x14ac:dyDescent="0.25">
      <c r="A5" s="31"/>
      <c r="B5" s="5"/>
      <c r="C5" s="5"/>
      <c r="D5" s="1"/>
      <c r="E5" s="1"/>
      <c r="F5"/>
    </row>
    <row r="6" spans="1:6" s="2" customFormat="1" x14ac:dyDescent="0.25">
      <c r="A6" s="31"/>
      <c r="B6" s="5"/>
      <c r="C6" s="5"/>
      <c r="D6" s="1"/>
      <c r="E6" s="1"/>
      <c r="F6"/>
    </row>
    <row r="7" spans="1:6" s="2" customFormat="1" x14ac:dyDescent="0.25">
      <c r="A7" s="31"/>
      <c r="B7" s="5"/>
      <c r="C7" s="5"/>
      <c r="D7" s="1"/>
      <c r="E7" s="1"/>
      <c r="F7"/>
    </row>
    <row r="8" spans="1:6" s="2" customFormat="1" x14ac:dyDescent="0.25">
      <c r="A8" s="31"/>
      <c r="B8" s="5"/>
      <c r="C8" s="5"/>
      <c r="D8" s="1"/>
      <c r="E8" s="1"/>
      <c r="F8"/>
    </row>
    <row r="9" spans="1:6" s="2" customFormat="1" x14ac:dyDescent="0.25">
      <c r="A9" s="31"/>
      <c r="B9" s="5"/>
      <c r="C9" s="5"/>
      <c r="D9" s="1"/>
      <c r="E9" s="1"/>
      <c r="F9"/>
    </row>
    <row r="10" spans="1:6" s="2" customFormat="1" x14ac:dyDescent="0.25">
      <c r="A10" s="31"/>
      <c r="B10" s="5"/>
      <c r="C10" s="5"/>
      <c r="D10" s="1"/>
      <c r="E10" s="1"/>
      <c r="F10"/>
    </row>
    <row r="11" spans="1:6" s="2" customFormat="1" x14ac:dyDescent="0.25">
      <c r="A11" s="31"/>
      <c r="B11" s="5"/>
      <c r="C11" s="5"/>
      <c r="D11" s="1"/>
      <c r="E11" s="1"/>
      <c r="F11"/>
    </row>
    <row r="12" spans="1:6" s="2" customFormat="1" x14ac:dyDescent="0.25">
      <c r="A12" s="31"/>
      <c r="B12" s="5"/>
      <c r="C12" s="5"/>
      <c r="D12" s="1"/>
      <c r="E12" s="1"/>
      <c r="F12"/>
    </row>
    <row r="13" spans="1:6" s="2" customFormat="1" x14ac:dyDescent="0.25">
      <c r="A13" s="31"/>
      <c r="B13" s="5"/>
      <c r="C13" s="5"/>
      <c r="D13" s="1"/>
      <c r="E13" s="1"/>
      <c r="F13"/>
    </row>
    <row r="14" spans="1:6" s="2" customFormat="1" x14ac:dyDescent="0.25">
      <c r="A14" s="31"/>
      <c r="B14" s="5"/>
      <c r="C14" s="5"/>
      <c r="D14" s="1"/>
      <c r="E14" s="1"/>
      <c r="F14"/>
    </row>
    <row r="15" spans="1:6" s="2" customFormat="1" x14ac:dyDescent="0.25">
      <c r="A15" s="31"/>
      <c r="B15" s="5"/>
      <c r="C15" s="5"/>
      <c r="D15" s="1"/>
      <c r="E15" s="1"/>
      <c r="F15"/>
    </row>
    <row r="16" spans="1:6" s="2" customFormat="1" x14ac:dyDescent="0.25">
      <c r="A16" s="31"/>
      <c r="B16" s="5"/>
      <c r="C16" s="5"/>
      <c r="D16" s="1"/>
      <c r="E16" s="1"/>
      <c r="F16"/>
    </row>
    <row r="17" spans="1:6" s="2" customFormat="1" x14ac:dyDescent="0.25">
      <c r="A17" s="31"/>
      <c r="B17" s="5"/>
      <c r="C17" s="5"/>
      <c r="D17" s="1"/>
      <c r="E17" s="1"/>
      <c r="F17"/>
    </row>
    <row r="18" spans="1:6" s="2" customFormat="1" x14ac:dyDescent="0.25">
      <c r="A18" s="31"/>
      <c r="B18" s="5"/>
      <c r="C18" s="5"/>
      <c r="D18" s="1"/>
      <c r="E18" s="1"/>
      <c r="F18"/>
    </row>
    <row r="19" spans="1:6" s="2" customFormat="1" x14ac:dyDescent="0.25">
      <c r="A19" s="31"/>
      <c r="B19" s="5"/>
      <c r="C19" s="5"/>
      <c r="D19" s="1"/>
      <c r="E19" s="1"/>
      <c r="F19"/>
    </row>
    <row r="20" spans="1:6" s="2" customFormat="1" x14ac:dyDescent="0.25">
      <c r="A20" s="31"/>
      <c r="B20" s="5"/>
      <c r="C20" s="5"/>
      <c r="D20" s="1"/>
      <c r="E20" s="1"/>
      <c r="F20"/>
    </row>
    <row r="21" spans="1:6" s="2" customFormat="1" x14ac:dyDescent="0.25">
      <c r="A21" s="31"/>
      <c r="B21" s="5"/>
      <c r="C21" s="5"/>
      <c r="D21" s="1"/>
      <c r="E21" s="1"/>
      <c r="F21"/>
    </row>
    <row r="22" spans="1:6" x14ac:dyDescent="0.25">
      <c r="A22" s="31"/>
      <c r="B22" s="5"/>
      <c r="C22" s="5"/>
      <c r="D22" s="1"/>
      <c r="E22" s="1"/>
    </row>
    <row r="23" spans="1:6" x14ac:dyDescent="0.25">
      <c r="A23" s="31"/>
      <c r="B23" s="5"/>
      <c r="C23" s="5"/>
      <c r="D23" s="1"/>
      <c r="E23" s="1"/>
    </row>
    <row r="24" spans="1:6" x14ac:dyDescent="0.25">
      <c r="A24" s="31"/>
      <c r="B24" s="5"/>
      <c r="C24" s="5"/>
      <c r="D24" s="1"/>
      <c r="E24" s="1"/>
    </row>
    <row r="25" spans="1:6" x14ac:dyDescent="0.25">
      <c r="A25" s="31"/>
      <c r="B25" s="5"/>
      <c r="C25" s="5"/>
      <c r="D25" s="1"/>
      <c r="E25" s="1"/>
    </row>
    <row r="26" spans="1:6" x14ac:dyDescent="0.25">
      <c r="A26" s="31"/>
      <c r="B26" s="5"/>
      <c r="C26" s="5"/>
      <c r="D26" s="1"/>
      <c r="E26" s="1"/>
    </row>
    <row r="27" spans="1:6" x14ac:dyDescent="0.25">
      <c r="A27" s="31"/>
      <c r="B27" s="5"/>
      <c r="C27" s="5"/>
      <c r="D27" s="1"/>
      <c r="E27" s="1"/>
    </row>
    <row r="28" spans="1:6" x14ac:dyDescent="0.25">
      <c r="A28" s="31"/>
      <c r="B28" s="5"/>
      <c r="C28" s="5"/>
      <c r="D28" s="1"/>
      <c r="E28" s="1"/>
    </row>
    <row r="29" spans="1:6" ht="15.75" x14ac:dyDescent="0.25">
      <c r="A29" s="32"/>
      <c r="B29" s="30"/>
      <c r="C29" s="5"/>
      <c r="D29" s="1"/>
      <c r="E29" s="1"/>
    </row>
    <row r="30" spans="1:6" x14ac:dyDescent="0.25">
      <c r="A30" s="31"/>
      <c r="B30" s="5"/>
      <c r="C30" s="5"/>
      <c r="D30" s="1"/>
      <c r="E30" s="1"/>
    </row>
    <row r="31" spans="1:6" x14ac:dyDescent="0.25">
      <c r="A31" s="31"/>
      <c r="B31" s="5"/>
      <c r="C31" s="5"/>
      <c r="D31" s="1"/>
      <c r="E31" s="1"/>
    </row>
    <row r="32" spans="1:6" x14ac:dyDescent="0.25">
      <c r="A32" s="31"/>
      <c r="B32" s="5"/>
      <c r="C32" s="5"/>
      <c r="D32" s="1"/>
      <c r="E32" s="1"/>
    </row>
    <row r="33" spans="1:6" x14ac:dyDescent="0.25">
      <c r="A33" s="31"/>
      <c r="B33" s="5"/>
      <c r="C33" s="5"/>
      <c r="D33" s="1"/>
      <c r="E33" s="1"/>
    </row>
    <row r="34" spans="1:6" x14ac:dyDescent="0.25">
      <c r="A34" s="31"/>
      <c r="B34" s="5"/>
      <c r="C34" s="5"/>
      <c r="D34" s="1"/>
      <c r="E34" s="1"/>
    </row>
    <row r="35" spans="1:6" x14ac:dyDescent="0.25">
      <c r="A35" s="31"/>
      <c r="B35" s="5"/>
      <c r="C35" s="5"/>
      <c r="D35" s="1"/>
      <c r="E35" s="1"/>
    </row>
    <row r="36" spans="1:6" x14ac:dyDescent="0.25">
      <c r="A36" s="31"/>
      <c r="B36" s="5"/>
      <c r="C36" s="5"/>
      <c r="D36" s="45"/>
      <c r="E36" s="45"/>
    </row>
    <row r="37" spans="1:6" x14ac:dyDescent="0.25">
      <c r="A37" s="31"/>
      <c r="B37" s="5"/>
      <c r="C37" s="5"/>
      <c r="D37" s="45"/>
      <c r="E37" s="45"/>
    </row>
    <row r="38" spans="1:6" x14ac:dyDescent="0.25">
      <c r="A38" s="31"/>
      <c r="B38" s="5"/>
      <c r="C38" s="5"/>
      <c r="D38" s="45"/>
      <c r="E38" s="45"/>
    </row>
    <row r="39" spans="1:6" x14ac:dyDescent="0.25">
      <c r="A39" s="31"/>
      <c r="B39" s="5"/>
      <c r="C39" s="5"/>
      <c r="D39" s="45"/>
      <c r="E39" s="45"/>
    </row>
    <row r="40" spans="1:6" x14ac:dyDescent="0.25">
      <c r="A40" s="31"/>
      <c r="B40" s="5"/>
      <c r="C40" s="5"/>
      <c r="D40" s="45"/>
      <c r="E40" s="45"/>
    </row>
    <row r="41" spans="1:6" x14ac:dyDescent="0.25">
      <c r="A41" s="31"/>
      <c r="B41" s="5"/>
      <c r="C41" s="5"/>
      <c r="D41" s="45"/>
      <c r="E41" s="45"/>
    </row>
    <row r="42" spans="1:6" x14ac:dyDescent="0.25">
      <c r="A42" s="31"/>
      <c r="B42" s="5"/>
      <c r="C42" s="5"/>
      <c r="D42" s="45"/>
      <c r="E42" s="45"/>
    </row>
    <row r="43" spans="1:6" x14ac:dyDescent="0.25">
      <c r="A43" s="31"/>
      <c r="B43" s="5"/>
      <c r="C43" s="5"/>
      <c r="D43" s="45"/>
      <c r="E43" s="45"/>
      <c r="F43" s="6"/>
    </row>
    <row r="44" spans="1:6" x14ac:dyDescent="0.25">
      <c r="A44" s="31"/>
      <c r="B44" s="5"/>
      <c r="C44" s="5"/>
      <c r="D44" s="45"/>
      <c r="E44" s="45"/>
    </row>
    <row r="45" spans="1:6" x14ac:dyDescent="0.25">
      <c r="A45" s="31"/>
      <c r="B45" s="5"/>
      <c r="C45" s="5"/>
      <c r="D45" s="45"/>
      <c r="E45" s="45"/>
    </row>
    <row r="46" spans="1:6" x14ac:dyDescent="0.25">
      <c r="A46" s="31"/>
      <c r="B46" s="5"/>
      <c r="C46" s="5"/>
      <c r="D46" s="45"/>
      <c r="E46" s="45"/>
    </row>
    <row r="47" spans="1:6" x14ac:dyDescent="0.25">
      <c r="A47" s="31"/>
      <c r="B47" s="5"/>
      <c r="C47" s="5"/>
      <c r="D47" s="45"/>
      <c r="E47" s="45"/>
    </row>
    <row r="48" spans="1:6" x14ac:dyDescent="0.25">
      <c r="A48" s="31"/>
      <c r="B48" s="5"/>
      <c r="C48" s="5"/>
      <c r="D48" s="5"/>
      <c r="E48" s="5"/>
      <c r="F48" s="5"/>
    </row>
    <row r="49" spans="1:6" x14ac:dyDescent="0.25">
      <c r="A49" s="31"/>
      <c r="B49" s="5"/>
      <c r="C49" s="5"/>
      <c r="D49" s="5"/>
      <c r="E49" s="5"/>
      <c r="F49" s="5"/>
    </row>
    <row r="50" spans="1:6" x14ac:dyDescent="0.25">
      <c r="A50" s="31"/>
      <c r="B50" s="5"/>
      <c r="C50" s="5"/>
      <c r="D50" s="5"/>
      <c r="E50" s="5"/>
      <c r="F50" s="5"/>
    </row>
    <row r="51" spans="1:6" x14ac:dyDescent="0.25">
      <c r="A51" s="31"/>
      <c r="B51" s="5"/>
      <c r="C51" s="5"/>
      <c r="D51" s="5"/>
      <c r="E51" s="5"/>
      <c r="F51" s="5"/>
    </row>
    <row r="52" spans="1:6" x14ac:dyDescent="0.25">
      <c r="A52" s="31"/>
      <c r="B52" s="5"/>
      <c r="C52" s="5"/>
      <c r="D52" s="5"/>
      <c r="E52" s="5"/>
      <c r="F52" s="5"/>
    </row>
    <row r="53" spans="1:6" x14ac:dyDescent="0.25">
      <c r="A53" s="31"/>
      <c r="B53" s="5"/>
      <c r="C53" s="5"/>
      <c r="D53" s="5"/>
      <c r="E53" s="5"/>
      <c r="F53" s="5"/>
    </row>
    <row r="54" spans="1:6" x14ac:dyDescent="0.25">
      <c r="A54" s="31"/>
      <c r="B54" s="5"/>
      <c r="C54" s="5"/>
      <c r="D54" s="5"/>
      <c r="E54" s="5"/>
      <c r="F54" s="5"/>
    </row>
    <row r="55" spans="1:6" x14ac:dyDescent="0.25">
      <c r="A55" s="31"/>
      <c r="B55" s="5"/>
      <c r="C55" s="5"/>
      <c r="D55" s="5"/>
      <c r="E55" s="5"/>
      <c r="F55" s="5"/>
    </row>
    <row r="56" spans="1:6" x14ac:dyDescent="0.25">
      <c r="A56" s="31"/>
      <c r="B56" s="5"/>
      <c r="C56" s="5"/>
      <c r="D56" s="5"/>
      <c r="E56" s="5"/>
      <c r="F56" s="5"/>
    </row>
    <row r="57" spans="1:6" x14ac:dyDescent="0.25">
      <c r="A57" s="31"/>
      <c r="B57" s="5"/>
      <c r="C57" s="5"/>
      <c r="D57" s="5"/>
      <c r="E57" s="5"/>
      <c r="F57" s="5"/>
    </row>
    <row r="58" spans="1:6" x14ac:dyDescent="0.25">
      <c r="A58" s="31"/>
      <c r="B58" s="5"/>
      <c r="C58" s="5"/>
      <c r="D58" s="5"/>
      <c r="E58" s="5"/>
      <c r="F58" s="5"/>
    </row>
    <row r="59" spans="1:6" x14ac:dyDescent="0.25">
      <c r="A59" s="31"/>
      <c r="B59" s="5"/>
      <c r="C59" s="5"/>
      <c r="D59" s="5"/>
      <c r="E59" s="5"/>
      <c r="F59" s="5"/>
    </row>
    <row r="60" spans="1:6" x14ac:dyDescent="0.25">
      <c r="A60" s="31"/>
      <c r="B60" s="5"/>
      <c r="C60" s="5"/>
      <c r="D60" s="5"/>
      <c r="E60" s="5"/>
      <c r="F60" s="5"/>
    </row>
    <row r="61" spans="1:6" x14ac:dyDescent="0.25">
      <c r="A61" s="31"/>
      <c r="B61" s="5"/>
      <c r="C61" s="5"/>
      <c r="D61" s="5"/>
      <c r="E61" s="5"/>
      <c r="F61" s="5"/>
    </row>
    <row r="62" spans="1:6" x14ac:dyDescent="0.25">
      <c r="A62" s="31"/>
      <c r="B62" s="5"/>
      <c r="C62" s="5"/>
      <c r="D62" s="5"/>
      <c r="E62" s="5"/>
      <c r="F62" s="5"/>
    </row>
    <row r="63" spans="1:6" x14ac:dyDescent="0.25">
      <c r="A63" s="31"/>
      <c r="B63" s="5"/>
      <c r="C63" s="5"/>
      <c r="D63" s="5"/>
      <c r="E63" s="5"/>
      <c r="F63" s="5"/>
    </row>
    <row r="64" spans="1:6" x14ac:dyDescent="0.25">
      <c r="A64" s="31"/>
      <c r="B64" s="5"/>
      <c r="C64" s="5"/>
      <c r="D64" s="5"/>
      <c r="E64" s="5"/>
      <c r="F64" s="5"/>
    </row>
    <row r="65" spans="1:6" x14ac:dyDescent="0.25">
      <c r="A65" s="31"/>
      <c r="B65" s="5"/>
      <c r="C65" s="5"/>
      <c r="D65" s="5"/>
      <c r="E65" s="5"/>
      <c r="F65" s="5"/>
    </row>
    <row r="66" spans="1:6" x14ac:dyDescent="0.25">
      <c r="A66" s="31"/>
      <c r="B66" s="5"/>
      <c r="C66" s="5"/>
      <c r="D66" s="5"/>
      <c r="E66" s="5"/>
      <c r="F66" s="5"/>
    </row>
    <row r="67" spans="1:6" x14ac:dyDescent="0.25">
      <c r="A67" s="31"/>
      <c r="B67" s="5"/>
      <c r="C67" s="5"/>
      <c r="D67" s="5"/>
      <c r="E67" s="5"/>
      <c r="F67" s="5"/>
    </row>
    <row r="68" spans="1:6" x14ac:dyDescent="0.25">
      <c r="A68" s="31"/>
      <c r="B68" s="5"/>
      <c r="C68" s="5"/>
      <c r="D68" s="45"/>
      <c r="E68" s="45"/>
    </row>
    <row r="69" spans="1:6" x14ac:dyDescent="0.25">
      <c r="A69" s="31"/>
      <c r="B69" s="5"/>
      <c r="C69" s="5"/>
      <c r="D69" s="45"/>
      <c r="E69" s="45"/>
    </row>
    <row r="70" spans="1:6" x14ac:dyDescent="0.25">
      <c r="A70" s="31"/>
      <c r="B70" s="5"/>
      <c r="C70" s="5"/>
      <c r="D70" s="1"/>
      <c r="E70" s="1"/>
    </row>
    <row r="71" spans="1:6" x14ac:dyDescent="0.25">
      <c r="A71" s="31"/>
      <c r="B71" s="5"/>
      <c r="C71" s="5"/>
      <c r="D71" s="1"/>
      <c r="E71" s="1"/>
    </row>
    <row r="72" spans="1:6" x14ac:dyDescent="0.25">
      <c r="A72" s="31"/>
      <c r="B72" s="5"/>
      <c r="C72" s="5"/>
      <c r="D72" s="1"/>
      <c r="E72" s="1"/>
    </row>
    <row r="73" spans="1:6" x14ac:dyDescent="0.25">
      <c r="A73" s="31"/>
      <c r="B73" s="5"/>
      <c r="C73" s="5"/>
      <c r="D73" s="1"/>
      <c r="E73" s="1"/>
    </row>
    <row r="74" spans="1:6" x14ac:dyDescent="0.25">
      <c r="A74" s="31"/>
      <c r="B74" s="5"/>
      <c r="C74" s="5"/>
      <c r="D74" s="1"/>
      <c r="E74" s="1"/>
    </row>
    <row r="75" spans="1:6" x14ac:dyDescent="0.25">
      <c r="A75" s="31"/>
      <c r="B75" s="5"/>
      <c r="C75" s="5"/>
      <c r="D75" s="1"/>
      <c r="E75" s="1"/>
    </row>
    <row r="76" spans="1:6" x14ac:dyDescent="0.25">
      <c r="A76" s="31"/>
      <c r="B76" s="5"/>
      <c r="C76" s="5"/>
      <c r="D76" s="1"/>
      <c r="E76" s="1"/>
    </row>
    <row r="77" spans="1:6" x14ac:dyDescent="0.25">
      <c r="A77" s="31"/>
      <c r="B77" s="5"/>
      <c r="C77" s="5"/>
      <c r="D77" s="1"/>
      <c r="E77" s="1"/>
    </row>
    <row r="78" spans="1:6" x14ac:dyDescent="0.25">
      <c r="A78" s="31"/>
      <c r="B78" s="5"/>
      <c r="C78" s="5"/>
      <c r="D78" s="1"/>
      <c r="E78" s="1"/>
    </row>
    <row r="79" spans="1:6" x14ac:dyDescent="0.25">
      <c r="A79" s="31"/>
      <c r="B79" s="5"/>
      <c r="C79" s="5"/>
      <c r="D79" s="1"/>
      <c r="E79" s="1"/>
    </row>
  </sheetData>
  <pageMargins left="0.7" right="0.7" top="0.75" bottom="0.75" header="0.3" footer="0.3"/>
  <pageSetup paperSize="9" orientation="portrait" horizontalDpi="4294967292" verticalDpi="0" r:id="rId1"/>
  <tableParts count="1">
    <tablePart r:id="rId2"/>
  </tableParts>
</worksheet>
</file>

<file path=xl/worksheets/sheet7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dimension ref="A1:L39"/>
  <sheetViews>
    <sheetView workbookViewId="0">
      <selection activeCell="E3" sqref="E3"/>
    </sheetView>
  </sheetViews>
  <sheetFormatPr baseColWidth="10" defaultRowHeight="15" x14ac:dyDescent="0.25"/>
  <cols>
    <col min="1" max="1" width="22.140625" style="8" customWidth="1"/>
    <col min="2" max="2" width="6" style="8" customWidth="1"/>
    <col min="3" max="3" width="8.28515625" style="8" customWidth="1"/>
    <col min="4" max="4" width="4.28515625" style="8" customWidth="1"/>
    <col min="5" max="5" width="12.28515625" style="8" customWidth="1"/>
    <col min="6" max="6" width="11.42578125" style="8"/>
    <col min="7" max="7" width="12.5703125" style="8" customWidth="1"/>
    <col min="8" max="8" width="7" style="8" customWidth="1"/>
    <col min="9" max="16384" width="11.42578125" style="8"/>
  </cols>
  <sheetData>
    <row r="1" spans="1:11" x14ac:dyDescent="0.25">
      <c r="A1" s="8" t="s">
        <v>191</v>
      </c>
      <c r="C1" s="53">
        <v>0.1</v>
      </c>
      <c r="E1" s="35" t="s">
        <v>192</v>
      </c>
      <c r="F1" s="35"/>
      <c r="G1" s="35"/>
      <c r="H1" s="53">
        <v>0.2</v>
      </c>
    </row>
    <row r="2" spans="1:11" x14ac:dyDescent="0.25">
      <c r="B2" s="143" t="e">
        <f ca="1">A23*C1</f>
        <v>#VALUE!</v>
      </c>
      <c r="C2" s="143"/>
      <c r="F2" s="49" t="e">
        <f ca="1">(E21+E15)-G2</f>
        <v>#VALUE!</v>
      </c>
      <c r="G2" s="143" t="e">
        <f ca="1">L21*H1</f>
        <v>#VALUE!</v>
      </c>
      <c r="H2" s="143"/>
    </row>
    <row r="3" spans="1:11" x14ac:dyDescent="0.25">
      <c r="C3" s="54" t="e">
        <f ca="1">C10/B10</f>
        <v>#VALUE!</v>
      </c>
      <c r="H3" s="50" t="e">
        <f ca="1">J10/F2</f>
        <v>#VALUE!</v>
      </c>
    </row>
    <row r="6" spans="1:11" x14ac:dyDescent="0.25">
      <c r="B6" s="47"/>
      <c r="H6" s="51"/>
      <c r="I6" s="51"/>
    </row>
    <row r="7" spans="1:11" x14ac:dyDescent="0.25">
      <c r="B7" s="48"/>
      <c r="C7" s="48"/>
    </row>
    <row r="9" spans="1:11" x14ac:dyDescent="0.25">
      <c r="B9" s="46" t="s">
        <v>91</v>
      </c>
      <c r="C9" s="46" t="s">
        <v>92</v>
      </c>
      <c r="J9" s="46" t="s">
        <v>92</v>
      </c>
      <c r="K9" s="46"/>
    </row>
    <row r="10" spans="1:11" x14ac:dyDescent="0.25">
      <c r="B10" s="49" t="e">
        <f ca="1">E21-B2</f>
        <v>#VALUE!</v>
      </c>
      <c r="C10" s="49" t="e">
        <f ca="1">B10-B21</f>
        <v>#VALUE!</v>
      </c>
      <c r="J10" s="49" t="e">
        <f ca="1">F2-(B21+B15)</f>
        <v>#VALUE!</v>
      </c>
      <c r="K10" s="46"/>
    </row>
    <row r="13" spans="1:11" s="46" customFormat="1" x14ac:dyDescent="0.25">
      <c r="A13" s="46" t="s">
        <v>82</v>
      </c>
    </row>
    <row r="14" spans="1:11" s="46" customFormat="1" x14ac:dyDescent="0.25">
      <c r="A14" s="46" t="s">
        <v>79</v>
      </c>
      <c r="B14" s="46" t="s">
        <v>80</v>
      </c>
      <c r="C14" s="46" t="s">
        <v>26</v>
      </c>
      <c r="D14" s="46" t="s">
        <v>30</v>
      </c>
      <c r="E14" s="46" t="s">
        <v>81</v>
      </c>
    </row>
    <row r="15" spans="1:11" s="46" customFormat="1" x14ac:dyDescent="0.25">
      <c r="A15" s="49">
        <f>Devis!E22</f>
        <v>2990</v>
      </c>
      <c r="B15" s="49">
        <f>A15/2</f>
        <v>1495</v>
      </c>
      <c r="C15" s="49">
        <f>(1.2*B15)-B15</f>
        <v>299</v>
      </c>
      <c r="D15" s="49">
        <f>B15+C15</f>
        <v>1794</v>
      </c>
      <c r="E15" s="49">
        <f>(B15*2.5)+C15</f>
        <v>4036.5</v>
      </c>
    </row>
    <row r="16" spans="1:11" s="46" customFormat="1" x14ac:dyDescent="0.25">
      <c r="A16" s="46" t="s">
        <v>83</v>
      </c>
      <c r="B16" s="52" t="s">
        <v>84</v>
      </c>
      <c r="E16" s="46" t="s">
        <v>85</v>
      </c>
    </row>
    <row r="17" spans="1:12" s="46" customFormat="1" x14ac:dyDescent="0.25">
      <c r="A17" s="49">
        <f>D15*2</f>
        <v>3588</v>
      </c>
      <c r="B17" s="49">
        <f>(1.04*A17)-A17</f>
        <v>143.51999999999998</v>
      </c>
      <c r="C17" s="49">
        <f>A17+B17</f>
        <v>3731.52</v>
      </c>
      <c r="E17" s="49">
        <f>E15-C17</f>
        <v>304.98</v>
      </c>
    </row>
    <row r="18" spans="1:12" s="46" customFormat="1" x14ac:dyDescent="0.25"/>
    <row r="19" spans="1:12" s="46" customFormat="1" x14ac:dyDescent="0.25"/>
    <row r="20" spans="1:12" s="46" customFormat="1" x14ac:dyDescent="0.25">
      <c r="A20" s="46" t="s">
        <v>79</v>
      </c>
      <c r="B20" s="46" t="s">
        <v>80</v>
      </c>
      <c r="C20" s="46" t="s">
        <v>26</v>
      </c>
      <c r="D20" s="46" t="s">
        <v>30</v>
      </c>
      <c r="E20" s="46" t="s">
        <v>81</v>
      </c>
      <c r="L20" s="46" t="s">
        <v>190</v>
      </c>
    </row>
    <row r="21" spans="1:12" s="46" customFormat="1" x14ac:dyDescent="0.25">
      <c r="A21" s="49" t="e">
        <f ca="1">Devis!E12</f>
        <v>#VALUE!</v>
      </c>
      <c r="B21" s="49" t="e">
        <f ca="1">A21/2</f>
        <v>#VALUE!</v>
      </c>
      <c r="C21" s="49" t="e">
        <f ca="1">(1.2*B21)-B21</f>
        <v>#VALUE!</v>
      </c>
      <c r="D21" s="49" t="e">
        <f ca="1">B21+C21</f>
        <v>#VALUE!</v>
      </c>
      <c r="E21" s="49" t="e">
        <f ca="1">(B21*2.5)+C21</f>
        <v>#VALUE!</v>
      </c>
      <c r="J21" s="49"/>
      <c r="L21" s="49" t="e">
        <f ca="1">(D21+D15)*2</f>
        <v>#VALUE!</v>
      </c>
    </row>
    <row r="22" spans="1:12" s="46" customFormat="1" x14ac:dyDescent="0.25">
      <c r="A22" s="46" t="s">
        <v>83</v>
      </c>
    </row>
    <row r="23" spans="1:12" s="46" customFormat="1" x14ac:dyDescent="0.25">
      <c r="A23" s="49" t="e">
        <f ca="1">D21*2</f>
        <v>#VALUE!</v>
      </c>
    </row>
    <row r="24" spans="1:12" s="46" customFormat="1" x14ac:dyDescent="0.25"/>
    <row r="25" spans="1:12" s="46" customFormat="1" x14ac:dyDescent="0.25"/>
    <row r="26" spans="1:12" s="46" customFormat="1" x14ac:dyDescent="0.25"/>
    <row r="27" spans="1:12" s="46" customFormat="1" x14ac:dyDescent="0.25"/>
    <row r="28" spans="1:12" s="46" customFormat="1" x14ac:dyDescent="0.25"/>
    <row r="29" spans="1:12" s="46" customFormat="1" x14ac:dyDescent="0.25"/>
    <row r="30" spans="1:12" s="46" customFormat="1" x14ac:dyDescent="0.25"/>
    <row r="31" spans="1:12" s="46" customFormat="1" x14ac:dyDescent="0.25"/>
    <row r="32" spans="1:12" s="46" customFormat="1" x14ac:dyDescent="0.25"/>
    <row r="33" s="46" customFormat="1" x14ac:dyDescent="0.25"/>
    <row r="34" s="46" customFormat="1" x14ac:dyDescent="0.25"/>
    <row r="35" s="46" customFormat="1" x14ac:dyDescent="0.25"/>
    <row r="36" s="46" customFormat="1" x14ac:dyDescent="0.25"/>
    <row r="37" s="46" customFormat="1" x14ac:dyDescent="0.25"/>
    <row r="38" s="46" customFormat="1" x14ac:dyDescent="0.25"/>
    <row r="39" s="46" customFormat="1" x14ac:dyDescent="0.25"/>
  </sheetData>
  <mergeCells count="2">
    <mergeCell ref="B2:C2"/>
    <mergeCell ref="G2:H2"/>
  </mergeCells>
  <conditionalFormatting sqref="C3">
    <cfRule type="cellIs" dxfId="5" priority="2" operator="lessThan">
      <formula>0.55</formula>
    </cfRule>
    <cfRule type="cellIs" dxfId="4" priority="5" operator="greaterThan">
      <formula>0.5401</formula>
    </cfRule>
    <cfRule type="cellIs" dxfId="3" priority="6" operator="lessThan">
      <formula>0.54</formula>
    </cfRule>
  </conditionalFormatting>
  <conditionalFormatting sqref="H3">
    <cfRule type="cellIs" dxfId="2" priority="1" operator="lessThan">
      <formula>0.55</formula>
    </cfRule>
    <cfRule type="cellIs" dxfId="1" priority="3" operator="greaterThan">
      <formula>0.5401</formula>
    </cfRule>
    <cfRule type="cellIs" dxfId="0" priority="4" operator="lessThan">
      <formula>0.54</formula>
    </cfRule>
  </conditionalFormatting>
  <dataValidations count="1">
    <dataValidation type="list" allowBlank="1" showInputMessage="1" showErrorMessage="1" sqref="C1 H1">
      <formula1>"3%,5%,10%,15%,20%"</formula1>
    </dataValidation>
  </dataValidations>
  <pageMargins left="0.7" right="0.7" top="0.75" bottom="0.75" header="0.3" footer="0.3"/>
</worksheet>
</file>

<file path=docProps/app.xml><?xml version="1.0" encoding="utf-8"?>
<Properties xmlns="http://purl.oclc.org/ooxml/officeDocument/extendedProperties" xmlns:vt="http://purl.oclc.org/ooxml/officeDocument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Etude</vt:lpstr>
      <vt:lpstr>Devis</vt:lpstr>
      <vt:lpstr>PAC</vt:lpstr>
      <vt:lpstr>PV</vt:lpstr>
      <vt:lpstr>ECS</vt:lpstr>
      <vt:lpstr>RAD</vt:lpstr>
      <vt:lpstr>M</vt:lpstr>
      <vt:lpstr>ECS</vt:lpstr>
      <vt:lpstr>PAC</vt:lpstr>
      <vt:lpstr>PV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BERNARD</dc:creator>
  <cp:lastModifiedBy>David BERNARD</cp:lastModifiedBy>
  <cp:lastPrinted>2014-04-23T12:32:56Z</cp:lastPrinted>
  <dcterms:created xsi:type="dcterms:W3CDTF">2014-04-07T14:44:59Z</dcterms:created>
  <dcterms:modified xsi:type="dcterms:W3CDTF">2014-04-28T10:09:13Z</dcterms:modified>
</cp:coreProperties>
</file>