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drawings/drawing4.xml" ContentType="application/vnd.openxmlformats-officedocument.drawing+xml"/>
  <Default Extension="jpeg" ContentType="image/jpeg"/>
  <Override PartName="/xl/drawings/drawing5.xml" ContentType="application/vnd.openxmlformats-officedocument.drawing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codeName="ThisWorkbook" defaultThemeVersion="124226"/>
  <bookViews>
    <workbookView xWindow="120" yWindow="105" windowWidth="19425" windowHeight="11025"/>
  </bookViews>
  <sheets>
    <sheet name="BDD" sheetId="6" r:id="rId1"/>
    <sheet name="Les mallettes" sheetId="5" r:id="rId2"/>
    <sheet name="Le transporteur" sheetId="1" r:id="rId3"/>
    <sheet name="Le renverseur" sheetId="2" r:id="rId4"/>
    <sheet name="Le soulevé de terre" sheetId="3" r:id="rId5"/>
    <sheet name="Le camioneur" sheetId="4" r:id="rId6"/>
    <sheet name="AFFICHEUR" sheetId="7" r:id="rId7"/>
  </sheets>
  <definedNames>
    <definedName name="ID_Nom">BDD!$B$4:$B$24</definedName>
    <definedName name="nom">BDD!$C$4:$C$24</definedName>
    <definedName name="NON_Composer">BDD!$C$4:$D$24</definedName>
    <definedName name="PRENOM">BDD!$D$4:$D$24</definedName>
    <definedName name="RANG_CAM">'Le camioneur'!$I$5:$J$25</definedName>
    <definedName name="RANG_MALLETES">'Les mallettes'!$I$6:$J$25</definedName>
    <definedName name="RANG_RENV">'Le renverseur'!$I$5:$J$25</definedName>
    <definedName name="RANG_SOUL">'Le soulevé de terre'!$I$5:$J$25</definedName>
    <definedName name="RANG_trans">'Le transporteur'!$I$5:$J$25</definedName>
    <definedName name="teste">AFFICHEUR!$B$3:$D$23</definedName>
    <definedName name="total_point">BDD!$K$4:$K$24</definedName>
  </definedNames>
  <calcPr calcId="124519"/>
</workbook>
</file>

<file path=xl/calcChain.xml><?xml version="1.0" encoding="utf-8"?>
<calcChain xmlns="http://schemas.openxmlformats.org/spreadsheetml/2006/main">
  <c r="J25" i="4"/>
  <c r="I25"/>
  <c r="J24"/>
  <c r="I24"/>
  <c r="J23"/>
  <c r="I23"/>
  <c r="J22"/>
  <c r="I22"/>
  <c r="J21"/>
  <c r="I21"/>
  <c r="J20"/>
  <c r="I20"/>
  <c r="J19"/>
  <c r="I19"/>
  <c r="J18"/>
  <c r="I18"/>
  <c r="J17"/>
  <c r="I17"/>
  <c r="J16"/>
  <c r="I16"/>
  <c r="J15"/>
  <c r="I15"/>
  <c r="J14"/>
  <c r="I14"/>
  <c r="J13"/>
  <c r="I13"/>
  <c r="J12"/>
  <c r="I12"/>
  <c r="J11"/>
  <c r="I11"/>
  <c r="J10"/>
  <c r="I10"/>
  <c r="J9"/>
  <c r="I9"/>
  <c r="J8"/>
  <c r="I8"/>
  <c r="J7"/>
  <c r="I7"/>
  <c r="J6"/>
  <c r="I6"/>
  <c r="J25" i="3"/>
  <c r="I25"/>
  <c r="J24"/>
  <c r="I24"/>
  <c r="J23"/>
  <c r="I23"/>
  <c r="J22"/>
  <c r="I22"/>
  <c r="J21"/>
  <c r="I21"/>
  <c r="J20"/>
  <c r="I20"/>
  <c r="J19"/>
  <c r="I19"/>
  <c r="J18"/>
  <c r="I18"/>
  <c r="J17"/>
  <c r="I17"/>
  <c r="J16"/>
  <c r="I16"/>
  <c r="J15"/>
  <c r="I15"/>
  <c r="J14"/>
  <c r="I14"/>
  <c r="J13"/>
  <c r="I13"/>
  <c r="J12"/>
  <c r="I12"/>
  <c r="J11"/>
  <c r="I11"/>
  <c r="J10"/>
  <c r="I10"/>
  <c r="J9"/>
  <c r="I9"/>
  <c r="J8"/>
  <c r="I8"/>
  <c r="J7"/>
  <c r="I7"/>
  <c r="J6"/>
  <c r="I6"/>
  <c r="J25" i="2"/>
  <c r="I25"/>
  <c r="J24"/>
  <c r="I24"/>
  <c r="J23"/>
  <c r="I23"/>
  <c r="J22"/>
  <c r="I22"/>
  <c r="J21"/>
  <c r="I21"/>
  <c r="J20"/>
  <c r="I20"/>
  <c r="J19"/>
  <c r="I19"/>
  <c r="J18"/>
  <c r="I18"/>
  <c r="J17"/>
  <c r="I17"/>
  <c r="J16"/>
  <c r="I16"/>
  <c r="J15"/>
  <c r="I15"/>
  <c r="J14"/>
  <c r="I14"/>
  <c r="J13"/>
  <c r="I13"/>
  <c r="J12"/>
  <c r="I12"/>
  <c r="J11"/>
  <c r="I11"/>
  <c r="J10"/>
  <c r="I10"/>
  <c r="J9"/>
  <c r="I9"/>
  <c r="J8"/>
  <c r="I8"/>
  <c r="J7"/>
  <c r="I7"/>
  <c r="J6"/>
  <c r="I6"/>
  <c r="J25" i="1"/>
  <c r="I25"/>
  <c r="J24"/>
  <c r="I24"/>
  <c r="J23"/>
  <c r="I23"/>
  <c r="J22"/>
  <c r="I22"/>
  <c r="J21"/>
  <c r="I21"/>
  <c r="J20"/>
  <c r="I20"/>
  <c r="J19"/>
  <c r="I19"/>
  <c r="J18"/>
  <c r="I18"/>
  <c r="J17"/>
  <c r="I17"/>
  <c r="J16"/>
  <c r="I16"/>
  <c r="J15"/>
  <c r="I15"/>
  <c r="J14"/>
  <c r="I14"/>
  <c r="J13"/>
  <c r="I13"/>
  <c r="J12"/>
  <c r="I12"/>
  <c r="J11"/>
  <c r="I11"/>
  <c r="J10"/>
  <c r="I10"/>
  <c r="J9"/>
  <c r="I9"/>
  <c r="J8"/>
  <c r="I8"/>
  <c r="J7"/>
  <c r="I7"/>
  <c r="J6"/>
  <c r="I6"/>
  <c r="J7" i="5"/>
  <c r="J8"/>
  <c r="J9"/>
  <c r="J10"/>
  <c r="J11"/>
  <c r="J12"/>
  <c r="J13"/>
  <c r="J14"/>
  <c r="J15"/>
  <c r="J16"/>
  <c r="J17"/>
  <c r="J18"/>
  <c r="J19"/>
  <c r="J20"/>
  <c r="J21"/>
  <c r="J22"/>
  <c r="J23"/>
  <c r="J24"/>
  <c r="J25"/>
  <c r="I7"/>
  <c r="I8"/>
  <c r="I9"/>
  <c r="I10"/>
  <c r="I11"/>
  <c r="I12"/>
  <c r="I13"/>
  <c r="I14"/>
  <c r="I15"/>
  <c r="I16"/>
  <c r="I17"/>
  <c r="I18"/>
  <c r="I19"/>
  <c r="I20"/>
  <c r="I21"/>
  <c r="I22"/>
  <c r="I23"/>
  <c r="I24"/>
  <c r="I25"/>
  <c r="J6"/>
  <c r="I6"/>
  <c r="B6"/>
  <c r="U6" i="6"/>
  <c r="U7"/>
  <c r="U8"/>
  <c r="U9"/>
  <c r="U10"/>
  <c r="U11"/>
  <c r="U12"/>
  <c r="U13"/>
  <c r="U14"/>
  <c r="U15"/>
  <c r="U16"/>
  <c r="U17"/>
  <c r="U18"/>
  <c r="U19"/>
  <c r="U20"/>
  <c r="U21"/>
  <c r="U22"/>
  <c r="U23"/>
  <c r="U24"/>
  <c r="U5"/>
  <c r="C25" i="4"/>
  <c r="B25"/>
  <c r="C24"/>
  <c r="B24"/>
  <c r="C23"/>
  <c r="B23"/>
  <c r="C22"/>
  <c r="B22"/>
  <c r="C21"/>
  <c r="B21"/>
  <c r="C20"/>
  <c r="B20"/>
  <c r="C19"/>
  <c r="B19"/>
  <c r="C18"/>
  <c r="B18"/>
  <c r="C17"/>
  <c r="B17"/>
  <c r="C16"/>
  <c r="B16"/>
  <c r="C15"/>
  <c r="B15"/>
  <c r="C14"/>
  <c r="B14"/>
  <c r="C13"/>
  <c r="B13"/>
  <c r="C12"/>
  <c r="B12"/>
  <c r="C11"/>
  <c r="B11"/>
  <c r="C10"/>
  <c r="B10"/>
  <c r="C9"/>
  <c r="B9"/>
  <c r="C8"/>
  <c r="B8"/>
  <c r="C7"/>
  <c r="B7"/>
  <c r="C6"/>
  <c r="B6"/>
  <c r="C25" i="3"/>
  <c r="B25"/>
  <c r="C24"/>
  <c r="B24"/>
  <c r="C23"/>
  <c r="B23"/>
  <c r="C22"/>
  <c r="B22"/>
  <c r="C21"/>
  <c r="B21"/>
  <c r="C20"/>
  <c r="B20"/>
  <c r="C19"/>
  <c r="B19"/>
  <c r="C18"/>
  <c r="B18"/>
  <c r="C17"/>
  <c r="B17"/>
  <c r="C16"/>
  <c r="B16"/>
  <c r="C15"/>
  <c r="B15"/>
  <c r="C14"/>
  <c r="B14"/>
  <c r="C13"/>
  <c r="B13"/>
  <c r="C12"/>
  <c r="B12"/>
  <c r="C11"/>
  <c r="B11"/>
  <c r="C10"/>
  <c r="B10"/>
  <c r="C9"/>
  <c r="B9"/>
  <c r="C8"/>
  <c r="B8"/>
  <c r="C7"/>
  <c r="B7"/>
  <c r="C6"/>
  <c r="B6"/>
  <c r="C25" i="2"/>
  <c r="B25"/>
  <c r="C24"/>
  <c r="B24"/>
  <c r="C23"/>
  <c r="B23"/>
  <c r="C22"/>
  <c r="B22"/>
  <c r="C21"/>
  <c r="B21"/>
  <c r="C20"/>
  <c r="B20"/>
  <c r="C19"/>
  <c r="B19"/>
  <c r="C18"/>
  <c r="B18"/>
  <c r="C17"/>
  <c r="B17"/>
  <c r="C16"/>
  <c r="B16"/>
  <c r="C15"/>
  <c r="B15"/>
  <c r="C14"/>
  <c r="B14"/>
  <c r="C13"/>
  <c r="B13"/>
  <c r="C12"/>
  <c r="B12"/>
  <c r="C11"/>
  <c r="B11"/>
  <c r="C10"/>
  <c r="B10"/>
  <c r="C9"/>
  <c r="B9"/>
  <c r="C8"/>
  <c r="B8"/>
  <c r="C7"/>
  <c r="B7"/>
  <c r="C6"/>
  <c r="B6"/>
  <c r="C25" i="1"/>
  <c r="B25"/>
  <c r="C24"/>
  <c r="B24"/>
  <c r="C23"/>
  <c r="B23"/>
  <c r="C22"/>
  <c r="B22"/>
  <c r="C21"/>
  <c r="B21"/>
  <c r="C20"/>
  <c r="B20"/>
  <c r="C19"/>
  <c r="B19"/>
  <c r="C18"/>
  <c r="B18"/>
  <c r="C17"/>
  <c r="B17"/>
  <c r="C16"/>
  <c r="B16"/>
  <c r="C15"/>
  <c r="B15"/>
  <c r="C14"/>
  <c r="B14"/>
  <c r="C13"/>
  <c r="B13"/>
  <c r="C12"/>
  <c r="B12"/>
  <c r="C11"/>
  <c r="B11"/>
  <c r="C10"/>
  <c r="B10"/>
  <c r="C9"/>
  <c r="B9"/>
  <c r="C8"/>
  <c r="B8"/>
  <c r="C7"/>
  <c r="B7"/>
  <c r="C6"/>
  <c r="B6"/>
  <c r="B7" i="5"/>
  <c r="B8"/>
  <c r="B9"/>
  <c r="B10"/>
  <c r="B11"/>
  <c r="B12"/>
  <c r="B13"/>
  <c r="B14"/>
  <c r="B15"/>
  <c r="B16"/>
  <c r="B17"/>
  <c r="B18"/>
  <c r="B19"/>
  <c r="B20"/>
  <c r="B21"/>
  <c r="B22"/>
  <c r="B23"/>
  <c r="B24"/>
  <c r="B25"/>
  <c r="C7"/>
  <c r="C8"/>
  <c r="C9"/>
  <c r="C10"/>
  <c r="C11"/>
  <c r="C12"/>
  <c r="C13"/>
  <c r="C14"/>
  <c r="C15"/>
  <c r="C16"/>
  <c r="C17"/>
  <c r="C18"/>
  <c r="C19"/>
  <c r="C20"/>
  <c r="C21"/>
  <c r="C22"/>
  <c r="C23"/>
  <c r="C24"/>
  <c r="C25"/>
  <c r="C6"/>
  <c r="F12" l="1"/>
  <c r="E12" s="1"/>
  <c r="F11" i="6" s="1"/>
  <c r="F21" i="5"/>
  <c r="E21" s="1"/>
  <c r="F20" i="6" s="1"/>
  <c r="F24" i="5"/>
  <c r="E24" s="1"/>
  <c r="F23" i="6" s="1"/>
  <c r="F16" i="5"/>
  <c r="E16" s="1"/>
  <c r="F15" i="6" s="1"/>
  <c r="F8" i="5"/>
  <c r="E8" s="1"/>
  <c r="F7" i="6" s="1"/>
  <c r="F25" i="5"/>
  <c r="E25" s="1"/>
  <c r="F24" i="6" s="1"/>
  <c r="F17" i="5"/>
  <c r="E17" s="1"/>
  <c r="F16" i="6" s="1"/>
  <c r="F9" i="5"/>
  <c r="E9" s="1"/>
  <c r="F8" i="6" s="1"/>
  <c r="F13" i="5"/>
  <c r="E13" s="1"/>
  <c r="F12" i="6" s="1"/>
  <c r="F22" i="5"/>
  <c r="E22" s="1"/>
  <c r="F21" i="6" s="1"/>
  <c r="F15" i="5"/>
  <c r="E15" s="1"/>
  <c r="F14" i="6" s="1"/>
  <c r="F18" i="5"/>
  <c r="E18" s="1"/>
  <c r="F17" i="6" s="1"/>
  <c r="F10" i="5"/>
  <c r="E10" s="1"/>
  <c r="F6"/>
  <c r="E6" s="1"/>
  <c r="F5" i="6" s="1"/>
  <c r="F7" i="5"/>
  <c r="E7" s="1"/>
  <c r="F6" i="6" s="1"/>
  <c r="F19" i="5"/>
  <c r="E19" s="1"/>
  <c r="F18" i="6" s="1"/>
  <c r="F11" i="5"/>
  <c r="E11" s="1"/>
  <c r="F10" i="6" s="1"/>
  <c r="F14" i="5"/>
  <c r="E14" s="1"/>
  <c r="F13" i="6" s="1"/>
  <c r="F23" i="5"/>
  <c r="E23" s="1"/>
  <c r="F22" i="6" s="1"/>
  <c r="F20" i="5"/>
  <c r="E20" s="1"/>
  <c r="F19" i="6" s="1"/>
  <c r="F25" i="2"/>
  <c r="E25" s="1"/>
  <c r="F12"/>
  <c r="E12" s="1"/>
  <c r="H11" i="6" s="1"/>
  <c r="F10" i="2"/>
  <c r="E10" s="1"/>
  <c r="F19"/>
  <c r="E19" s="1"/>
  <c r="F22"/>
  <c r="E22" s="1"/>
  <c r="F15"/>
  <c r="E15" s="1"/>
  <c r="F24"/>
  <c r="E24" s="1"/>
  <c r="F9"/>
  <c r="E9" s="1"/>
  <c r="F7"/>
  <c r="E7" s="1"/>
  <c r="F16"/>
  <c r="E16" s="1"/>
  <c r="F14"/>
  <c r="E14" s="1"/>
  <c r="F21"/>
  <c r="E21" s="1"/>
  <c r="H20" i="6" s="1"/>
  <c r="F13" i="2"/>
  <c r="E13" s="1"/>
  <c r="F8"/>
  <c r="E8" s="1"/>
  <c r="F17"/>
  <c r="E17" s="1"/>
  <c r="F18"/>
  <c r="E18" s="1"/>
  <c r="F23"/>
  <c r="E23" s="1"/>
  <c r="F11"/>
  <c r="E11" s="1"/>
  <c r="H10" i="6" s="1"/>
  <c r="F20" i="2"/>
  <c r="E20" s="1"/>
  <c r="H19" i="6" s="1"/>
  <c r="F6" i="2"/>
  <c r="E6" s="1"/>
  <c r="H5" i="6" s="1"/>
  <c r="F10" i="4"/>
  <c r="E10" s="1"/>
  <c r="J9" i="6" s="1"/>
  <c r="F10" i="1"/>
  <c r="E10" s="1"/>
  <c r="G9" i="6" s="1"/>
  <c r="F25" i="1"/>
  <c r="E25" s="1"/>
  <c r="G24" i="6" s="1"/>
  <c r="F23" i="1"/>
  <c r="E23" s="1"/>
  <c r="G22" i="6" s="1"/>
  <c r="F21" i="1"/>
  <c r="E21" s="1"/>
  <c r="G20" i="6" s="1"/>
  <c r="F19" i="1"/>
  <c r="E19" s="1"/>
  <c r="G18" i="6" s="1"/>
  <c r="F17" i="1"/>
  <c r="E17" s="1"/>
  <c r="G16" i="6" s="1"/>
  <c r="F15" i="1"/>
  <c r="E15" s="1"/>
  <c r="G14" i="6" s="1"/>
  <c r="F13" i="1"/>
  <c r="E13" s="1"/>
  <c r="G12" i="6" s="1"/>
  <c r="F11" i="1"/>
  <c r="E11" s="1"/>
  <c r="G10" i="6" s="1"/>
  <c r="F8" i="1"/>
  <c r="E8" s="1"/>
  <c r="G7" i="6" s="1"/>
  <c r="F24" i="1"/>
  <c r="E24" s="1"/>
  <c r="G23" i="6" s="1"/>
  <c r="F22" i="1"/>
  <c r="E22" s="1"/>
  <c r="G21" i="6" s="1"/>
  <c r="F20" i="1"/>
  <c r="E20" s="1"/>
  <c r="G19" i="6" s="1"/>
  <c r="F18" i="1"/>
  <c r="E18" s="1"/>
  <c r="G17" i="6" s="1"/>
  <c r="F16" i="1"/>
  <c r="E16" s="1"/>
  <c r="G15" i="6" s="1"/>
  <c r="F14" i="1"/>
  <c r="E14" s="1"/>
  <c r="G13" i="6" s="1"/>
  <c r="F12" i="1"/>
  <c r="E12" s="1"/>
  <c r="G11" i="6" s="1"/>
  <c r="F9" i="1"/>
  <c r="E9" s="1"/>
  <c r="G8" i="6" s="1"/>
  <c r="F7" i="1"/>
  <c r="E7" s="1"/>
  <c r="G6" i="6" s="1"/>
  <c r="F24" i="4"/>
  <c r="E24" s="1"/>
  <c r="J23" i="6" s="1"/>
  <c r="F6" i="4"/>
  <c r="E6" s="1"/>
  <c r="J5" i="6" s="1"/>
  <c r="F18" i="4"/>
  <c r="E18" s="1"/>
  <c r="J17" i="6" s="1"/>
  <c r="F22" i="4"/>
  <c r="E22" s="1"/>
  <c r="J21" i="6" s="1"/>
  <c r="F14" i="4"/>
  <c r="E14" s="1"/>
  <c r="J13" i="6" s="1"/>
  <c r="F20" i="4"/>
  <c r="E20" s="1"/>
  <c r="J19" i="6" s="1"/>
  <c r="F16" i="4"/>
  <c r="E16" s="1"/>
  <c r="J15" i="6" s="1"/>
  <c r="F12" i="4"/>
  <c r="E12" s="1"/>
  <c r="J11" i="6" s="1"/>
  <c r="F25" i="4"/>
  <c r="E25" s="1"/>
  <c r="J24" i="6" s="1"/>
  <c r="F8" i="4"/>
  <c r="E8" s="1"/>
  <c r="J7" i="6" s="1"/>
  <c r="F23" i="4"/>
  <c r="E23" s="1"/>
  <c r="J22" i="6" s="1"/>
  <c r="F21" i="4"/>
  <c r="E21" s="1"/>
  <c r="J20" i="6" s="1"/>
  <c r="F19" i="4"/>
  <c r="E19" s="1"/>
  <c r="J18" i="6" s="1"/>
  <c r="F17" i="4"/>
  <c r="E17" s="1"/>
  <c r="J16" i="6" s="1"/>
  <c r="F15" i="4"/>
  <c r="E15" s="1"/>
  <c r="J14" i="6" s="1"/>
  <c r="F13" i="4"/>
  <c r="E13" s="1"/>
  <c r="J12" i="6" s="1"/>
  <c r="F11" i="4"/>
  <c r="E11" s="1"/>
  <c r="J10" i="6" s="1"/>
  <c r="F9" i="4"/>
  <c r="E9" s="1"/>
  <c r="J8" i="6" s="1"/>
  <c r="F7" i="4"/>
  <c r="E7" s="1"/>
  <c r="J6" i="6" s="1"/>
  <c r="F18" i="3"/>
  <c r="E18" s="1"/>
  <c r="I17" i="6" s="1"/>
  <c r="F6" i="3"/>
  <c r="E6" s="1"/>
  <c r="I5" i="6" s="1"/>
  <c r="F10" i="3"/>
  <c r="E10" s="1"/>
  <c r="I9" i="6" s="1"/>
  <c r="F14" i="3"/>
  <c r="E14" s="1"/>
  <c r="I13" i="6" s="1"/>
  <c r="F22" i="3"/>
  <c r="E22" s="1"/>
  <c r="I21" i="6" s="1"/>
  <c r="F7" i="3"/>
  <c r="E7" s="1"/>
  <c r="I6" i="6" s="1"/>
  <c r="F24" i="3"/>
  <c r="E24" s="1"/>
  <c r="I23" i="6" s="1"/>
  <c r="F20" i="3"/>
  <c r="E20" s="1"/>
  <c r="I19" i="6" s="1"/>
  <c r="F16" i="3"/>
  <c r="E16" s="1"/>
  <c r="I15" i="6" s="1"/>
  <c r="F12" i="3"/>
  <c r="E12" s="1"/>
  <c r="I11" i="6" s="1"/>
  <c r="F8" i="3"/>
  <c r="E8" s="1"/>
  <c r="I7" i="6" s="1"/>
  <c r="F25" i="3"/>
  <c r="E25" s="1"/>
  <c r="I24" i="6" s="1"/>
  <c r="F23" i="3"/>
  <c r="E23" s="1"/>
  <c r="I22" i="6" s="1"/>
  <c r="F21" i="3"/>
  <c r="E21" s="1"/>
  <c r="I20" i="6" s="1"/>
  <c r="F19" i="3"/>
  <c r="E19" s="1"/>
  <c r="I18" i="6" s="1"/>
  <c r="F17" i="3"/>
  <c r="E17" s="1"/>
  <c r="I16" i="6" s="1"/>
  <c r="F15" i="3"/>
  <c r="E15" s="1"/>
  <c r="I14" i="6" s="1"/>
  <c r="F13" i="3"/>
  <c r="E13" s="1"/>
  <c r="I12" i="6" s="1"/>
  <c r="F11" i="3"/>
  <c r="E11" s="1"/>
  <c r="I10" i="6" s="1"/>
  <c r="F9" i="3"/>
  <c r="E9" s="1"/>
  <c r="I8" i="6" s="1"/>
  <c r="F6" i="1"/>
  <c r="F9" i="6"/>
  <c r="H12" l="1"/>
  <c r="K12" s="1"/>
  <c r="H7"/>
  <c r="K7" s="1"/>
  <c r="H13"/>
  <c r="K13" s="1"/>
  <c r="H15"/>
  <c r="K15" s="1"/>
  <c r="H24"/>
  <c r="K24" s="1"/>
  <c r="H8"/>
  <c r="K8" s="1"/>
  <c r="H23"/>
  <c r="K23" s="1"/>
  <c r="H17"/>
  <c r="K17" s="1"/>
  <c r="H18"/>
  <c r="K18" s="1"/>
  <c r="H16"/>
  <c r="K16" s="1"/>
  <c r="H9"/>
  <c r="K9" s="1"/>
  <c r="H6"/>
  <c r="K6" s="1"/>
  <c r="H21"/>
  <c r="K21" s="1"/>
  <c r="H22"/>
  <c r="K22" s="1"/>
  <c r="H14"/>
  <c r="K14" s="1"/>
  <c r="E6" i="1"/>
  <c r="G5" i="6" s="1"/>
  <c r="K10"/>
  <c r="K19"/>
  <c r="K20"/>
  <c r="K11"/>
  <c r="K5" l="1"/>
  <c r="P12" s="1"/>
  <c r="R12" s="1"/>
  <c r="S12" s="1"/>
  <c r="T12" l="1"/>
  <c r="E11" i="7" s="1"/>
  <c r="P11" i="6"/>
  <c r="P22"/>
  <c r="R22" s="1"/>
  <c r="S22" s="1"/>
  <c r="P14"/>
  <c r="P6"/>
  <c r="R6" s="1"/>
  <c r="S6" s="1"/>
  <c r="P18"/>
  <c r="R18" s="1"/>
  <c r="S18" s="1"/>
  <c r="P21"/>
  <c r="R21" s="1"/>
  <c r="S21" s="1"/>
  <c r="P10"/>
  <c r="P13"/>
  <c r="R13" s="1"/>
  <c r="S13" s="1"/>
  <c r="P23"/>
  <c r="P8"/>
  <c r="R8" s="1"/>
  <c r="S8" s="1"/>
  <c r="P16"/>
  <c r="P24"/>
  <c r="R24" s="1"/>
  <c r="S24" s="1"/>
  <c r="P5"/>
  <c r="R5" s="1"/>
  <c r="S5" s="1"/>
  <c r="P7"/>
  <c r="R7" s="1"/>
  <c r="S7" s="1"/>
  <c r="P17"/>
  <c r="P9"/>
  <c r="R9" s="1"/>
  <c r="S9" s="1"/>
  <c r="P20"/>
  <c r="P19"/>
  <c r="R19" s="1"/>
  <c r="S19" s="1"/>
  <c r="P15"/>
  <c r="F11" i="7"/>
  <c r="R14" i="6" l="1"/>
  <c r="R10"/>
  <c r="R20"/>
  <c r="R16"/>
  <c r="R23"/>
  <c r="R17"/>
  <c r="S17" s="1"/>
  <c r="D16" i="7" s="1"/>
  <c r="R11" i="6"/>
  <c r="S11" s="1"/>
  <c r="D10" i="7" s="1"/>
  <c r="R15" i="6"/>
  <c r="D11" i="7"/>
  <c r="C11"/>
  <c r="C4"/>
  <c r="T8" i="6"/>
  <c r="E7" i="7" s="1"/>
  <c r="T9" i="6"/>
  <c r="E8" i="7" s="1"/>
  <c r="D8"/>
  <c r="T24" i="6"/>
  <c r="E23" i="7" s="1"/>
  <c r="T6" i="6"/>
  <c r="E5" i="7" s="1"/>
  <c r="T22" i="6"/>
  <c r="E21" i="7" s="1"/>
  <c r="F17"/>
  <c r="T13" i="6"/>
  <c r="E12" i="7" s="1"/>
  <c r="T19" i="6"/>
  <c r="E18" i="7" s="1"/>
  <c r="T7" i="6"/>
  <c r="E6" i="7" s="1"/>
  <c r="T21" i="6"/>
  <c r="E20" i="7" s="1"/>
  <c r="D20"/>
  <c r="T5" i="6"/>
  <c r="E4" i="7" s="1"/>
  <c r="F5"/>
  <c r="D7"/>
  <c r="F20"/>
  <c r="F7"/>
  <c r="F21"/>
  <c r="C20"/>
  <c r="T15" i="6"/>
  <c r="E14" i="7" s="1"/>
  <c r="T20" i="6"/>
  <c r="E19" i="7" s="1"/>
  <c r="T17" i="6"/>
  <c r="E16" i="7" s="1"/>
  <c r="T16" i="6"/>
  <c r="E15" i="7" s="1"/>
  <c r="T23" i="6"/>
  <c r="E22" i="7" s="1"/>
  <c r="T10" i="6"/>
  <c r="E9" i="7" s="1"/>
  <c r="T18" i="6"/>
  <c r="E17" i="7" s="1"/>
  <c r="T14" i="6"/>
  <c r="E13" i="7" s="1"/>
  <c r="T11" i="6"/>
  <c r="E10" i="7" s="1"/>
  <c r="C8"/>
  <c r="C7"/>
  <c r="F12"/>
  <c r="F18"/>
  <c r="F8"/>
  <c r="F6"/>
  <c r="F23"/>
  <c r="F9"/>
  <c r="F15"/>
  <c r="F4"/>
  <c r="F22"/>
  <c r="F10"/>
  <c r="F13"/>
  <c r="F19"/>
  <c r="F14"/>
  <c r="F16"/>
  <c r="C19" l="1"/>
  <c r="S20" i="6"/>
  <c r="D19" i="7" s="1"/>
  <c r="C13"/>
  <c r="S14" i="6"/>
  <c r="D13" i="7" s="1"/>
  <c r="C14"/>
  <c r="S15" i="6"/>
  <c r="D14" i="7" s="1"/>
  <c r="C10"/>
  <c r="C15"/>
  <c r="S16" i="6"/>
  <c r="D15" i="7" s="1"/>
  <c r="C16"/>
  <c r="C22"/>
  <c r="S23" i="6"/>
  <c r="D22" i="7" s="1"/>
  <c r="C9"/>
  <c r="S10" i="6"/>
  <c r="D9" i="7" s="1"/>
  <c r="D23"/>
  <c r="C23"/>
  <c r="D18"/>
  <c r="C18"/>
  <c r="D6"/>
  <c r="C6"/>
  <c r="D21"/>
  <c r="C21"/>
  <c r="D12"/>
  <c r="C12"/>
  <c r="D5"/>
  <c r="C5"/>
  <c r="D17"/>
  <c r="C17"/>
  <c r="D4"/>
</calcChain>
</file>

<file path=xl/sharedStrings.xml><?xml version="1.0" encoding="utf-8"?>
<sst xmlns="http://schemas.openxmlformats.org/spreadsheetml/2006/main" count="144" uniqueCount="77">
  <si>
    <t>ID</t>
  </si>
  <si>
    <t>NOM</t>
  </si>
  <si>
    <t>TEMPS</t>
  </si>
  <si>
    <t>DISTANCE</t>
  </si>
  <si>
    <t>TEMPS PARCOURU</t>
  </si>
  <si>
    <t>kira</t>
  </si>
  <si>
    <t>Snorky</t>
  </si>
  <si>
    <t>Tobu</t>
  </si>
  <si>
    <t>Jaison</t>
  </si>
  <si>
    <t>Franck</t>
  </si>
  <si>
    <t>POINTS ATTRIBUES</t>
  </si>
  <si>
    <t>tony</t>
  </si>
  <si>
    <t>victor</t>
  </si>
  <si>
    <t>pierre</t>
  </si>
  <si>
    <t>jhon</t>
  </si>
  <si>
    <t>Samuel</t>
  </si>
  <si>
    <t>Leonas</t>
  </si>
  <si>
    <t>Jimmy</t>
  </si>
  <si>
    <t>Jeremmy</t>
  </si>
  <si>
    <t>Vincent</t>
  </si>
  <si>
    <t>Baston</t>
  </si>
  <si>
    <t>PRENOM</t>
  </si>
  <si>
    <t>NBR DE CHARGES SOULEVER</t>
  </si>
  <si>
    <t>CHARGE</t>
  </si>
  <si>
    <t>200 KILOS</t>
  </si>
  <si>
    <t>10M</t>
  </si>
  <si>
    <t>20 Mètres</t>
  </si>
  <si>
    <t xml:space="preserve">CHARGE </t>
  </si>
  <si>
    <t>10 KILOS</t>
  </si>
  <si>
    <t>DISTANCE TIRER</t>
  </si>
  <si>
    <t>120 Secondes</t>
  </si>
  <si>
    <t>LE CAMIONEUR</t>
  </si>
  <si>
    <t>MOBILE</t>
  </si>
  <si>
    <t>LES MALLETTES</t>
  </si>
  <si>
    <t>LE TRANSPORTEUR</t>
  </si>
  <si>
    <t>LE RENVERSEUR</t>
  </si>
  <si>
    <t>LE SOULEVER DE TERRE</t>
  </si>
  <si>
    <t>ERIC</t>
  </si>
  <si>
    <t>LAURENT</t>
  </si>
  <si>
    <t>NOMBRES DE POINTS PAR EPREUVES</t>
  </si>
  <si>
    <t>TOTAL</t>
  </si>
  <si>
    <t>TEMPS TENU</t>
  </si>
  <si>
    <t>POINT AT</t>
  </si>
  <si>
    <t>TEMPS(s)</t>
  </si>
  <si>
    <t>?</t>
  </si>
  <si>
    <t>CLACEMENT</t>
  </si>
  <si>
    <t>DOSSARD</t>
  </si>
  <si>
    <t>TOTAL POINT</t>
  </si>
  <si>
    <t>PARAMETRE</t>
  </si>
  <si>
    <t>Classement</t>
  </si>
  <si>
    <t>NB POINT</t>
  </si>
  <si>
    <t>Parametre</t>
  </si>
  <si>
    <t>NB RENVERSE</t>
  </si>
  <si>
    <t>ToukE</t>
  </si>
  <si>
    <t>RANG</t>
  </si>
  <si>
    <t>POINT</t>
  </si>
  <si>
    <t>BAREME</t>
  </si>
  <si>
    <t>PHG</t>
  </si>
  <si>
    <t>SFQSF</t>
  </si>
  <si>
    <t>ERER</t>
  </si>
  <si>
    <t>SDE</t>
  </si>
  <si>
    <t>CSF</t>
  </si>
  <si>
    <t>CFEE</t>
  </si>
  <si>
    <t>EETEEZ</t>
  </si>
  <si>
    <t>AYTT</t>
  </si>
  <si>
    <t>GSDFFQ</t>
  </si>
  <si>
    <t>DFFEFE</t>
  </si>
  <si>
    <t>EREZRE</t>
  </si>
  <si>
    <t>FREYRE</t>
  </si>
  <si>
    <t>FQER</t>
  </si>
  <si>
    <t>YUYI</t>
  </si>
  <si>
    <t>DFDSFE</t>
  </si>
  <si>
    <t>TRTERU</t>
  </si>
  <si>
    <t>TY5E5</t>
  </si>
  <si>
    <t>EZRER</t>
  </si>
  <si>
    <t>FF</t>
  </si>
  <si>
    <t>IIY</t>
  </si>
</sst>
</file>

<file path=xl/styles.xml><?xml version="1.0" encoding="utf-8"?>
<styleSheet xmlns="http://schemas.openxmlformats.org/spreadsheetml/2006/main">
  <fonts count="8">
    <font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b/>
      <sz val="11"/>
      <color rgb="FFFA7D00"/>
      <name val="Calibri"/>
      <family val="2"/>
      <scheme val="minor"/>
    </font>
    <font>
      <b/>
      <sz val="36"/>
      <color rgb="FF006100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b/>
      <sz val="11"/>
      <color rgb="FF3F3F3F"/>
      <name val="Calibri"/>
      <family val="2"/>
      <scheme val="minor"/>
    </font>
    <font>
      <sz val="8"/>
      <name val="Tahoma"/>
      <family val="2"/>
    </font>
  </fonts>
  <fills count="11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2F2F2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3" tint="0.79998168889431442"/>
        <bgColor indexed="64"/>
      </patternFill>
    </fill>
  </fills>
  <borders count="11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/>
      <diagonal/>
    </border>
    <border>
      <left style="thin">
        <color rgb="FF7F7F7F"/>
      </left>
      <right/>
      <top style="thin">
        <color rgb="FF7F7F7F"/>
      </top>
      <bottom style="thin">
        <color rgb="FF7F7F7F"/>
      </bottom>
      <diagonal/>
    </border>
    <border>
      <left/>
      <right/>
      <top/>
      <bottom style="thin">
        <color indexed="6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4">
    <xf numFmtId="0" fontId="0" fillId="0" borderId="0"/>
    <xf numFmtId="0" fontId="1" fillId="2" borderId="0" applyNumberFormat="0" applyBorder="0" applyAlignment="0" applyProtection="0"/>
    <xf numFmtId="0" fontId="2" fillId="3" borderId="1" applyNumberFormat="0" applyAlignment="0" applyProtection="0"/>
    <xf numFmtId="0" fontId="6" fillId="3" borderId="10" applyNumberFormat="0" applyAlignment="0" applyProtection="0"/>
  </cellStyleXfs>
  <cellXfs count="36">
    <xf numFmtId="0" fontId="0" fillId="0" borderId="0" xfId="0"/>
    <xf numFmtId="0" fontId="0" fillId="4" borderId="2" xfId="0" applyFill="1" applyBorder="1" applyAlignment="1" applyProtection="1">
      <alignment horizontal="center"/>
      <protection locked="0"/>
    </xf>
    <xf numFmtId="0" fontId="0" fillId="4" borderId="2" xfId="0" applyFill="1" applyBorder="1" applyAlignment="1" applyProtection="1">
      <alignment horizontal="center"/>
    </xf>
    <xf numFmtId="0" fontId="0" fillId="0" borderId="0" xfId="0" applyProtection="1">
      <protection locked="0"/>
    </xf>
    <xf numFmtId="0" fontId="2" fillId="3" borderId="1" xfId="2" applyAlignment="1" applyProtection="1">
      <alignment horizontal="center" vertical="center"/>
      <protection locked="0"/>
    </xf>
    <xf numFmtId="0" fontId="0" fillId="5" borderId="2" xfId="0" applyFill="1" applyBorder="1" applyAlignment="1" applyProtection="1">
      <alignment horizontal="center" vertical="center"/>
      <protection locked="0"/>
    </xf>
    <xf numFmtId="0" fontId="0" fillId="5" borderId="3" xfId="0" applyFill="1" applyBorder="1" applyAlignment="1" applyProtection="1">
      <alignment horizontal="center" vertical="center"/>
      <protection locked="0"/>
    </xf>
    <xf numFmtId="0" fontId="0" fillId="4" borderId="2" xfId="0" applyFill="1" applyBorder="1" applyAlignment="1" applyProtection="1">
      <alignment horizontal="center" vertical="center"/>
      <protection locked="0"/>
    </xf>
    <xf numFmtId="0" fontId="0" fillId="4" borderId="2" xfId="0" applyNumberFormat="1" applyFill="1" applyBorder="1" applyAlignment="1" applyProtection="1">
      <alignment horizontal="center"/>
      <protection locked="0"/>
    </xf>
    <xf numFmtId="0" fontId="2" fillId="3" borderId="7" xfId="2" applyBorder="1" applyAlignment="1" applyProtection="1">
      <alignment horizontal="center" vertical="center"/>
      <protection locked="0"/>
    </xf>
    <xf numFmtId="0" fontId="2" fillId="3" borderId="8" xfId="2" applyBorder="1" applyAlignment="1" applyProtection="1">
      <alignment horizontal="center" vertical="center"/>
      <protection locked="0"/>
    </xf>
    <xf numFmtId="0" fontId="0" fillId="0" borderId="2" xfId="0" applyBorder="1" applyAlignment="1" applyProtection="1">
      <alignment horizontal="center" vertical="center"/>
      <protection locked="0"/>
    </xf>
    <xf numFmtId="0" fontId="0" fillId="0" borderId="0" xfId="0" applyFill="1" applyBorder="1" applyAlignment="1" applyProtection="1">
      <alignment horizontal="center" vertical="center"/>
      <protection locked="0"/>
    </xf>
    <xf numFmtId="0" fontId="0" fillId="7" borderId="2" xfId="0" applyFill="1" applyBorder="1" applyProtection="1">
      <protection locked="0"/>
    </xf>
    <xf numFmtId="0" fontId="0" fillId="7" borderId="2" xfId="0" applyFill="1" applyBorder="1" applyAlignment="1" applyProtection="1">
      <alignment horizontal="center" vertical="center"/>
      <protection locked="0"/>
    </xf>
    <xf numFmtId="0" fontId="0" fillId="4" borderId="2" xfId="0" applyFill="1" applyBorder="1" applyAlignment="1" applyProtection="1">
      <alignment horizontal="center" vertical="center"/>
    </xf>
    <xf numFmtId="0" fontId="0" fillId="6" borderId="2" xfId="0" applyFill="1" applyBorder="1" applyProtection="1"/>
    <xf numFmtId="0" fontId="0" fillId="0" borderId="2" xfId="0" applyBorder="1" applyProtection="1"/>
    <xf numFmtId="0" fontId="4" fillId="4" borderId="4" xfId="0" applyFont="1" applyFill="1" applyBorder="1" applyAlignment="1" applyProtection="1">
      <alignment horizontal="center" vertical="center"/>
      <protection locked="0"/>
    </xf>
    <xf numFmtId="0" fontId="4" fillId="4" borderId="5" xfId="0" applyFont="1" applyFill="1" applyBorder="1" applyAlignment="1" applyProtection="1">
      <alignment horizontal="center" vertical="center"/>
      <protection locked="0"/>
    </xf>
    <xf numFmtId="0" fontId="4" fillId="4" borderId="6" xfId="0" applyFont="1" applyFill="1" applyBorder="1" applyAlignment="1" applyProtection="1">
      <alignment horizontal="center" vertical="center"/>
      <protection locked="0"/>
    </xf>
    <xf numFmtId="0" fontId="0" fillId="0" borderId="9" xfId="0" applyBorder="1" applyAlignment="1" applyProtection="1">
      <alignment horizontal="center"/>
      <protection locked="0"/>
    </xf>
    <xf numFmtId="0" fontId="0" fillId="7" borderId="4" xfId="0" applyFill="1" applyBorder="1" applyAlignment="1" applyProtection="1">
      <alignment horizontal="center"/>
      <protection locked="0"/>
    </xf>
    <xf numFmtId="0" fontId="0" fillId="7" borderId="6" xfId="0" applyFill="1" applyBorder="1" applyAlignment="1" applyProtection="1">
      <alignment horizontal="center"/>
      <protection locked="0"/>
    </xf>
    <xf numFmtId="0" fontId="4" fillId="4" borderId="2" xfId="0" applyFont="1" applyFill="1" applyBorder="1" applyAlignment="1" applyProtection="1">
      <alignment horizontal="center" vertical="center"/>
      <protection locked="0"/>
    </xf>
    <xf numFmtId="0" fontId="3" fillId="0" borderId="0" xfId="1" applyFont="1" applyFill="1" applyAlignment="1" applyProtection="1">
      <alignment horizontal="center" vertical="center"/>
      <protection locked="0"/>
    </xf>
    <xf numFmtId="0" fontId="0" fillId="0" borderId="0" xfId="0" applyFill="1" applyProtection="1">
      <protection locked="0"/>
    </xf>
    <xf numFmtId="0" fontId="2" fillId="3" borderId="2" xfId="2" applyBorder="1" applyAlignment="1" applyProtection="1">
      <alignment horizontal="center" vertical="center"/>
      <protection locked="0"/>
    </xf>
    <xf numFmtId="0" fontId="2" fillId="3" borderId="2" xfId="2" applyBorder="1" applyAlignment="1" applyProtection="1">
      <alignment horizontal="center"/>
    </xf>
    <xf numFmtId="0" fontId="6" fillId="3" borderId="2" xfId="3" applyBorder="1" applyAlignment="1" applyProtection="1">
      <alignment horizontal="center"/>
      <protection locked="0"/>
    </xf>
    <xf numFmtId="0" fontId="0" fillId="9" borderId="2" xfId="0" applyNumberFormat="1" applyFill="1" applyBorder="1" applyAlignment="1" applyProtection="1">
      <alignment horizontal="center"/>
      <protection locked="0"/>
    </xf>
    <xf numFmtId="0" fontId="0" fillId="9" borderId="2" xfId="0" applyFill="1" applyBorder="1" applyAlignment="1" applyProtection="1">
      <alignment horizontal="center" vertical="center"/>
      <protection locked="0"/>
    </xf>
    <xf numFmtId="0" fontId="0" fillId="4" borderId="2" xfId="0" applyNumberFormat="1" applyFill="1" applyBorder="1" applyAlignment="1" applyProtection="1">
      <alignment horizontal="center"/>
    </xf>
    <xf numFmtId="0" fontId="0" fillId="8" borderId="2" xfId="0" applyNumberFormat="1" applyFill="1" applyBorder="1" applyAlignment="1" applyProtection="1">
      <alignment horizontal="center"/>
    </xf>
    <xf numFmtId="0" fontId="0" fillId="0" borderId="0" xfId="0" applyProtection="1"/>
    <xf numFmtId="0" fontId="0" fillId="10" borderId="2" xfId="0" applyFill="1" applyBorder="1" applyProtection="1"/>
  </cellXfs>
  <cellStyles count="4">
    <cellStyle name="Calcul" xfId="2" builtinId="22"/>
    <cellStyle name="Normal" xfId="0" builtinId="0"/>
    <cellStyle name="Satisfaisant" xfId="1" builtinId="26"/>
    <cellStyle name="Sortie" xfId="3" builtinId="21"/>
  </cellStyles>
  <dxfs count="5"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15</xdr:col>
      <xdr:colOff>282575</xdr:colOff>
      <xdr:row>3</xdr:row>
      <xdr:rowOff>107950</xdr:rowOff>
    </xdr:from>
    <xdr:to>
      <xdr:col>20</xdr:col>
      <xdr:colOff>438150</xdr:colOff>
      <xdr:row>10</xdr:row>
      <xdr:rowOff>161925</xdr:rowOff>
    </xdr:to>
    <xdr:sp macro="" textlink="">
      <xdr:nvSpPr>
        <xdr:cNvPr id="2" name="ZoneTexte 1"/>
        <xdr:cNvSpPr txBox="1"/>
      </xdr:nvSpPr>
      <xdr:spPr>
        <a:xfrm>
          <a:off x="14712950" y="984250"/>
          <a:ext cx="3965575" cy="1539875"/>
        </a:xfrm>
        <a:prstGeom prst="rect">
          <a:avLst/>
        </a:prstGeom>
        <a:solidFill>
          <a:schemeClr val="accent1">
            <a:lumMod val="20000"/>
            <a:lumOff val="8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fr-FR" sz="1100"/>
            <a:t>Les athlètes doivent tenire une</a:t>
          </a:r>
          <a:r>
            <a:rPr lang="fr-FR" sz="1100" baseline="0"/>
            <a:t> mallette dans chaque main et la tenire à bout de bras le plus longtemps que possible.</a:t>
          </a:r>
          <a:endParaRPr lang="fr-FR" sz="1100"/>
        </a:p>
      </xdr:txBody>
    </xdr:sp>
    <xdr:clientData/>
  </xdr:twoCellAnchor>
  <xdr:twoCellAnchor>
    <xdr:from>
      <xdr:col>11</xdr:col>
      <xdr:colOff>38100</xdr:colOff>
      <xdr:row>10</xdr:row>
      <xdr:rowOff>9525</xdr:rowOff>
    </xdr:from>
    <xdr:to>
      <xdr:col>14</xdr:col>
      <xdr:colOff>438150</xdr:colOff>
      <xdr:row>26</xdr:row>
      <xdr:rowOff>47625</xdr:rowOff>
    </xdr:to>
    <xdr:sp macro="" textlink="">
      <xdr:nvSpPr>
        <xdr:cNvPr id="3" name="ZoneTexte 2"/>
        <xdr:cNvSpPr txBox="1"/>
      </xdr:nvSpPr>
      <xdr:spPr>
        <a:xfrm>
          <a:off x="11420475" y="2371725"/>
          <a:ext cx="2686050" cy="30861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fr-FR" sz="1100">
              <a:solidFill>
                <a:srgbClr val="FF0000"/>
              </a:solidFill>
            </a:rPr>
            <a:t>Pour</a:t>
          </a:r>
          <a:r>
            <a:rPr lang="fr-FR" sz="1100" baseline="0">
              <a:solidFill>
                <a:srgbClr val="FF0000"/>
              </a:solidFill>
            </a:rPr>
            <a:t>  l'épreuve  des mallettes contrairement au transporteur  celui qui tien la charge le plus longtemps à plus de point que les autres</a:t>
          </a:r>
        </a:p>
        <a:p>
          <a:r>
            <a:rPr lang="fr-FR" sz="1100" baseline="0">
              <a:solidFill>
                <a:srgbClr val="FF0000"/>
              </a:solidFill>
            </a:rPr>
            <a:t>ceci est valable pour tous les autres épreuves aussi sauf le transport ou celui ci qui fais le moins de temps à plus de point</a:t>
          </a:r>
          <a:endParaRPr lang="fr-FR" sz="1100">
            <a:solidFill>
              <a:srgbClr val="FF0000"/>
            </a:solidFill>
          </a:endParaRPr>
        </a:p>
      </xdr:txBody>
    </xdr:sp>
    <xdr:clientData/>
  </xdr:twoCellAnchor>
  <xdr:twoCellAnchor>
    <xdr:from>
      <xdr:col>1</xdr:col>
      <xdr:colOff>0</xdr:colOff>
      <xdr:row>0</xdr:row>
      <xdr:rowOff>0</xdr:rowOff>
    </xdr:from>
    <xdr:to>
      <xdr:col>5</xdr:col>
      <xdr:colOff>1066800</xdr:colOff>
      <xdr:row>2</xdr:row>
      <xdr:rowOff>323849</xdr:rowOff>
    </xdr:to>
    <xdr:sp macro="" textlink="">
      <xdr:nvSpPr>
        <xdr:cNvPr id="4" name="Rectangle à coins arrondis 3"/>
        <xdr:cNvSpPr/>
      </xdr:nvSpPr>
      <xdr:spPr>
        <a:xfrm>
          <a:off x="266700" y="0"/>
          <a:ext cx="6657975" cy="857249"/>
        </a:xfrm>
        <a:prstGeom prst="roundRect">
          <a:avLst/>
        </a:prstGeom>
      </xdr:spPr>
      <xdr:style>
        <a:lnRef idx="1">
          <a:schemeClr val="accent5"/>
        </a:lnRef>
        <a:fillRef idx="2">
          <a:schemeClr val="accent5"/>
        </a:fillRef>
        <a:effectRef idx="1">
          <a:schemeClr val="accent5"/>
        </a:effectRef>
        <a:fontRef idx="minor">
          <a:schemeClr val="dk1"/>
        </a:fontRef>
      </xdr:style>
      <xdr:txBody>
        <a:bodyPr rtlCol="0" anchor="ctr"/>
        <a:lstStyle/>
        <a:p>
          <a:pPr algn="ctr"/>
          <a:r>
            <a:rPr lang="fr-FR" sz="3200" b="1"/>
            <a:t>EPREUVE DES MALLETTES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711200</xdr:colOff>
      <xdr:row>19</xdr:row>
      <xdr:rowOff>165100</xdr:rowOff>
    </xdr:from>
    <xdr:to>
      <xdr:col>16</xdr:col>
      <xdr:colOff>104775</xdr:colOff>
      <xdr:row>27</xdr:row>
      <xdr:rowOff>180975</xdr:rowOff>
    </xdr:to>
    <xdr:sp macro="" textlink="">
      <xdr:nvSpPr>
        <xdr:cNvPr id="2" name="ZoneTexte 1"/>
        <xdr:cNvSpPr txBox="1"/>
      </xdr:nvSpPr>
      <xdr:spPr>
        <a:xfrm>
          <a:off x="10521950" y="4241800"/>
          <a:ext cx="3965575" cy="1539875"/>
        </a:xfrm>
        <a:prstGeom prst="rect">
          <a:avLst/>
        </a:prstGeom>
        <a:solidFill>
          <a:schemeClr val="accent1">
            <a:lumMod val="20000"/>
            <a:lumOff val="8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fr-FR" sz="1100"/>
            <a:t>Les athlètes doivent partir d'un point de départ avec une charge dans chaque </a:t>
          </a:r>
          <a:r>
            <a:rPr lang="fr-FR" sz="1100" baseline="0"/>
            <a:t> mains sur une distance de 20M et revenir le plus vite que possible .</a:t>
          </a:r>
        </a:p>
        <a:p>
          <a:r>
            <a:rPr lang="fr-FR" sz="1100" baseline="0"/>
            <a:t>le nombre de point doit être calculé en fonction du temps</a:t>
          </a:r>
        </a:p>
        <a:p>
          <a:r>
            <a:rPr lang="fr-FR" sz="1100" baseline="0"/>
            <a:t>celui qui fait le moins de temps à le plus de point.</a:t>
          </a:r>
          <a:endParaRPr lang="fr-FR" sz="1100"/>
        </a:p>
      </xdr:txBody>
    </xdr:sp>
    <xdr:clientData/>
  </xdr:twoCellAnchor>
  <xdr:twoCellAnchor>
    <xdr:from>
      <xdr:col>1</xdr:col>
      <xdr:colOff>0</xdr:colOff>
      <xdr:row>0</xdr:row>
      <xdr:rowOff>0</xdr:rowOff>
    </xdr:from>
    <xdr:to>
      <xdr:col>6</xdr:col>
      <xdr:colOff>0</xdr:colOff>
      <xdr:row>2</xdr:row>
      <xdr:rowOff>323849</xdr:rowOff>
    </xdr:to>
    <xdr:sp macro="" textlink="">
      <xdr:nvSpPr>
        <xdr:cNvPr id="3" name="Rectangle à coins arrondis 2"/>
        <xdr:cNvSpPr/>
      </xdr:nvSpPr>
      <xdr:spPr>
        <a:xfrm>
          <a:off x="266700" y="0"/>
          <a:ext cx="6181725" cy="857249"/>
        </a:xfrm>
        <a:prstGeom prst="roundRect">
          <a:avLst/>
        </a:prstGeom>
      </xdr:spPr>
      <xdr:style>
        <a:lnRef idx="1">
          <a:schemeClr val="accent5"/>
        </a:lnRef>
        <a:fillRef idx="2">
          <a:schemeClr val="accent5"/>
        </a:fillRef>
        <a:effectRef idx="1">
          <a:schemeClr val="accent5"/>
        </a:effectRef>
        <a:fontRef idx="minor">
          <a:schemeClr val="dk1"/>
        </a:fontRef>
      </xdr:style>
      <xdr:txBody>
        <a:bodyPr rtlCol="0" anchor="ctr"/>
        <a:lstStyle/>
        <a:p>
          <a:pPr algn="ctr"/>
          <a:r>
            <a:rPr lang="fr-FR" sz="3200" b="1"/>
            <a:t>EPREUVE DU</a:t>
          </a:r>
          <a:r>
            <a:rPr lang="fr-FR" sz="3200" b="1" baseline="0"/>
            <a:t> TRANSPORTEUR</a:t>
          </a:r>
          <a:endParaRPr lang="fr-FR" sz="3200" b="1"/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13</xdr:col>
      <xdr:colOff>288925</xdr:colOff>
      <xdr:row>7</xdr:row>
      <xdr:rowOff>114300</xdr:rowOff>
    </xdr:from>
    <xdr:to>
      <xdr:col>16</xdr:col>
      <xdr:colOff>698500</xdr:colOff>
      <xdr:row>14</xdr:row>
      <xdr:rowOff>120650</xdr:rowOff>
    </xdr:to>
    <xdr:sp macro="" textlink="">
      <xdr:nvSpPr>
        <xdr:cNvPr id="2" name="ZoneTexte 1"/>
        <xdr:cNvSpPr txBox="1"/>
      </xdr:nvSpPr>
      <xdr:spPr>
        <a:xfrm>
          <a:off x="12947650" y="1905000"/>
          <a:ext cx="2695575" cy="13398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fr-FR" sz="1100"/>
            <a:t>Les athlètes doivent renverssé un pneu plusieurs fois sur une distance imposé</a:t>
          </a:r>
          <a:r>
            <a:rPr lang="fr-FR" sz="1100" baseline="0"/>
            <a:t>.</a:t>
          </a:r>
          <a:endParaRPr lang="fr-FR" sz="1100"/>
        </a:p>
      </xdr:txBody>
    </xdr:sp>
    <xdr:clientData/>
  </xdr:twoCellAnchor>
  <xdr:twoCellAnchor>
    <xdr:from>
      <xdr:col>1</xdr:col>
      <xdr:colOff>0</xdr:colOff>
      <xdr:row>0</xdr:row>
      <xdr:rowOff>0</xdr:rowOff>
    </xdr:from>
    <xdr:to>
      <xdr:col>5</xdr:col>
      <xdr:colOff>676275</xdr:colOff>
      <xdr:row>2</xdr:row>
      <xdr:rowOff>323849</xdr:rowOff>
    </xdr:to>
    <xdr:sp macro="" textlink="">
      <xdr:nvSpPr>
        <xdr:cNvPr id="3" name="Rectangle à coins arrondis 2"/>
        <xdr:cNvSpPr/>
      </xdr:nvSpPr>
      <xdr:spPr>
        <a:xfrm>
          <a:off x="266700" y="0"/>
          <a:ext cx="6657975" cy="857249"/>
        </a:xfrm>
        <a:prstGeom prst="roundRect">
          <a:avLst/>
        </a:prstGeom>
      </xdr:spPr>
      <xdr:style>
        <a:lnRef idx="1">
          <a:schemeClr val="accent5"/>
        </a:lnRef>
        <a:fillRef idx="2">
          <a:schemeClr val="accent5"/>
        </a:fillRef>
        <a:effectRef idx="1">
          <a:schemeClr val="accent5"/>
        </a:effectRef>
        <a:fontRef idx="minor">
          <a:schemeClr val="dk1"/>
        </a:fontRef>
      </xdr:style>
      <xdr:txBody>
        <a:bodyPr rtlCol="0" anchor="ctr"/>
        <a:lstStyle/>
        <a:p>
          <a:pPr algn="ctr"/>
          <a:r>
            <a:rPr lang="fr-FR" sz="3200" b="1"/>
            <a:t>EPREUVE DU</a:t>
          </a:r>
          <a:r>
            <a:rPr lang="fr-FR" sz="3200" b="1" baseline="0"/>
            <a:t> RENVERSEUR</a:t>
          </a:r>
          <a:endParaRPr lang="fr-FR" sz="3200" b="1"/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88900</xdr:colOff>
      <xdr:row>12</xdr:row>
      <xdr:rowOff>57150</xdr:rowOff>
    </xdr:from>
    <xdr:to>
      <xdr:col>13</xdr:col>
      <xdr:colOff>498475</xdr:colOff>
      <xdr:row>19</xdr:row>
      <xdr:rowOff>63500</xdr:rowOff>
    </xdr:to>
    <xdr:sp macro="" textlink="">
      <xdr:nvSpPr>
        <xdr:cNvPr id="2" name="ZoneTexte 1"/>
        <xdr:cNvSpPr txBox="1"/>
      </xdr:nvSpPr>
      <xdr:spPr>
        <a:xfrm>
          <a:off x="10537825" y="2800350"/>
          <a:ext cx="2695575" cy="13398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fr-FR" sz="1100"/>
            <a:t>Les athlètes doivent soulever une barre chargé en pneu en faisant le plus de répition que possible dans le temps imposé</a:t>
          </a:r>
        </a:p>
      </xdr:txBody>
    </xdr:sp>
    <xdr:clientData/>
  </xdr:twoCellAnchor>
  <xdr:twoCellAnchor editAs="oneCell">
    <xdr:from>
      <xdr:col>13</xdr:col>
      <xdr:colOff>542925</xdr:colOff>
      <xdr:row>14</xdr:row>
      <xdr:rowOff>104775</xdr:rowOff>
    </xdr:from>
    <xdr:to>
      <xdr:col>15</xdr:col>
      <xdr:colOff>276225</xdr:colOff>
      <xdr:row>27</xdr:row>
      <xdr:rowOff>171450</xdr:rowOff>
    </xdr:to>
    <xdr:pic>
      <xdr:nvPicPr>
        <xdr:cNvPr id="3" name="Image 2" descr="deadlift.jp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3277850" y="3228975"/>
          <a:ext cx="1257300" cy="2543175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0</xdr:row>
      <xdr:rowOff>0</xdr:rowOff>
    </xdr:from>
    <xdr:to>
      <xdr:col>5</xdr:col>
      <xdr:colOff>600075</xdr:colOff>
      <xdr:row>2</xdr:row>
      <xdr:rowOff>323849</xdr:rowOff>
    </xdr:to>
    <xdr:sp macro="" textlink="">
      <xdr:nvSpPr>
        <xdr:cNvPr id="5" name="Rectangle à coins arrondis 4"/>
        <xdr:cNvSpPr/>
      </xdr:nvSpPr>
      <xdr:spPr>
        <a:xfrm>
          <a:off x="266700" y="0"/>
          <a:ext cx="6657975" cy="857249"/>
        </a:xfrm>
        <a:prstGeom prst="roundRect">
          <a:avLst/>
        </a:prstGeom>
      </xdr:spPr>
      <xdr:style>
        <a:lnRef idx="1">
          <a:schemeClr val="accent5"/>
        </a:lnRef>
        <a:fillRef idx="2">
          <a:schemeClr val="accent5"/>
        </a:fillRef>
        <a:effectRef idx="1">
          <a:schemeClr val="accent5"/>
        </a:effectRef>
        <a:fontRef idx="minor">
          <a:schemeClr val="dk1"/>
        </a:fontRef>
      </xdr:style>
      <xdr:txBody>
        <a:bodyPr rtlCol="0" anchor="ctr"/>
        <a:lstStyle/>
        <a:p>
          <a:pPr algn="ctr"/>
          <a:r>
            <a:rPr lang="fr-FR" sz="3200" b="1"/>
            <a:t>EPREUVE DU</a:t>
          </a:r>
          <a:r>
            <a:rPr lang="fr-FR" sz="3200" b="1" baseline="0"/>
            <a:t> SOULEVER DE TERRE</a:t>
          </a:r>
          <a:endParaRPr lang="fr-FR" sz="3200" b="1"/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146050</xdr:colOff>
      <xdr:row>15</xdr:row>
      <xdr:rowOff>0</xdr:rowOff>
    </xdr:from>
    <xdr:to>
      <xdr:col>13</xdr:col>
      <xdr:colOff>641350</xdr:colOff>
      <xdr:row>22</xdr:row>
      <xdr:rowOff>6350</xdr:rowOff>
    </xdr:to>
    <xdr:sp macro="" textlink="">
      <xdr:nvSpPr>
        <xdr:cNvPr id="2" name="ZoneTexte 1"/>
        <xdr:cNvSpPr txBox="1"/>
      </xdr:nvSpPr>
      <xdr:spPr>
        <a:xfrm>
          <a:off x="10623550" y="3314700"/>
          <a:ext cx="2781300" cy="13398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fr-FR" sz="1100"/>
            <a:t>Les athlètes doivent tiré un camion</a:t>
          </a:r>
        </a:p>
      </xdr:txBody>
    </xdr:sp>
    <xdr:clientData/>
  </xdr:twoCellAnchor>
  <xdr:twoCellAnchor>
    <xdr:from>
      <xdr:col>1</xdr:col>
      <xdr:colOff>0</xdr:colOff>
      <xdr:row>0</xdr:row>
      <xdr:rowOff>0</xdr:rowOff>
    </xdr:from>
    <xdr:to>
      <xdr:col>5</xdr:col>
      <xdr:colOff>657225</xdr:colOff>
      <xdr:row>2</xdr:row>
      <xdr:rowOff>323849</xdr:rowOff>
    </xdr:to>
    <xdr:sp macro="" textlink="">
      <xdr:nvSpPr>
        <xdr:cNvPr id="3" name="Rectangle à coins arrondis 2"/>
        <xdr:cNvSpPr/>
      </xdr:nvSpPr>
      <xdr:spPr>
        <a:xfrm>
          <a:off x="266700" y="0"/>
          <a:ext cx="6657975" cy="857249"/>
        </a:xfrm>
        <a:prstGeom prst="roundRect">
          <a:avLst/>
        </a:prstGeom>
      </xdr:spPr>
      <xdr:style>
        <a:lnRef idx="1">
          <a:schemeClr val="accent5"/>
        </a:lnRef>
        <a:fillRef idx="2">
          <a:schemeClr val="accent5"/>
        </a:fillRef>
        <a:effectRef idx="1">
          <a:schemeClr val="accent5"/>
        </a:effectRef>
        <a:fontRef idx="minor">
          <a:schemeClr val="dk1"/>
        </a:fontRef>
      </xdr:style>
      <xdr:txBody>
        <a:bodyPr rtlCol="0" anchor="ctr"/>
        <a:lstStyle/>
        <a:p>
          <a:pPr algn="ctr"/>
          <a:r>
            <a:rPr lang="fr-FR" sz="3200" b="1"/>
            <a:t>EPREUVE DU</a:t>
          </a:r>
          <a:r>
            <a:rPr lang="fr-FR" sz="3200" b="1" baseline="0"/>
            <a:t> CAMIONEUR</a:t>
          </a:r>
          <a:endParaRPr lang="fr-FR" sz="3200" b="1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vmlDrawing" Target="../drawings/vmlDrawing1.v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4.vml"/><Relationship Id="rId1" Type="http://schemas.openxmlformats.org/officeDocument/2006/relationships/drawing" Target="../drawings/drawing3.xml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5.vml"/><Relationship Id="rId1" Type="http://schemas.openxmlformats.org/officeDocument/2006/relationships/drawing" Target="../drawings/drawing4.xml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6.vml"/><Relationship Id="rId1" Type="http://schemas.openxmlformats.org/officeDocument/2006/relationships/drawing" Target="../drawings/drawing5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vmlDrawing" Target="../drawings/vmlDrawing7.v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6"/>
  <dimension ref="B3:W45"/>
  <sheetViews>
    <sheetView tabSelected="1" topLeftCell="B1" workbookViewId="0">
      <selection activeCell="F34" sqref="F34"/>
    </sheetView>
  </sheetViews>
  <sheetFormatPr baseColWidth="10" defaultRowHeight="15" outlineLevelCol="1"/>
  <cols>
    <col min="1" max="1" width="11.42578125" style="3"/>
    <col min="2" max="2" width="8.140625" style="3" customWidth="1"/>
    <col min="3" max="4" width="22.28515625" style="3" customWidth="1"/>
    <col min="5" max="5" width="12.5703125" style="3" customWidth="1"/>
    <col min="6" max="10" width="22.28515625" style="3" customWidth="1"/>
    <col min="11" max="15" width="11.42578125" style="3"/>
    <col min="16" max="16" width="19" style="3" hidden="1" customWidth="1" outlineLevel="1"/>
    <col min="17" max="18" width="11.42578125" style="3" hidden="1" customWidth="1" outlineLevel="1"/>
    <col min="19" max="20" width="16" style="3" hidden="1" customWidth="1" outlineLevel="1"/>
    <col min="21" max="22" width="11.42578125" style="3" hidden="1" customWidth="1" outlineLevel="1"/>
    <col min="23" max="23" width="11.42578125" style="3" collapsed="1"/>
    <col min="24" max="16384" width="11.42578125" style="3"/>
  </cols>
  <sheetData>
    <row r="3" spans="2:22" ht="18.75">
      <c r="F3" s="18" t="s">
        <v>39</v>
      </c>
      <c r="G3" s="19"/>
      <c r="H3" s="19"/>
      <c r="I3" s="19"/>
      <c r="J3" s="19"/>
      <c r="K3" s="20"/>
      <c r="M3" s="24" t="s">
        <v>56</v>
      </c>
      <c r="N3" s="24"/>
      <c r="P3" s="21" t="s">
        <v>48</v>
      </c>
      <c r="Q3" s="21"/>
      <c r="R3" s="21"/>
      <c r="S3" s="21"/>
      <c r="T3" s="21"/>
      <c r="U3" s="21"/>
      <c r="V3" s="21"/>
    </row>
    <row r="4" spans="2:22">
      <c r="B4" s="5" t="s">
        <v>0</v>
      </c>
      <c r="C4" s="5" t="s">
        <v>1</v>
      </c>
      <c r="D4" s="5" t="s">
        <v>21</v>
      </c>
      <c r="E4" s="5" t="s">
        <v>32</v>
      </c>
      <c r="F4" s="5" t="s">
        <v>33</v>
      </c>
      <c r="G4" s="5" t="s">
        <v>34</v>
      </c>
      <c r="H4" s="5" t="s">
        <v>35</v>
      </c>
      <c r="I4" s="5" t="s">
        <v>36</v>
      </c>
      <c r="J4" s="5" t="s">
        <v>31</v>
      </c>
      <c r="K4" s="6" t="s">
        <v>40</v>
      </c>
      <c r="M4" s="5" t="s">
        <v>54</v>
      </c>
      <c r="N4" s="5" t="s">
        <v>55</v>
      </c>
      <c r="P4" s="13" t="s">
        <v>50</v>
      </c>
      <c r="Q4" s="13" t="s">
        <v>49</v>
      </c>
      <c r="R4" s="14" t="s">
        <v>46</v>
      </c>
      <c r="S4" s="14" t="s">
        <v>1</v>
      </c>
      <c r="T4" s="14" t="s">
        <v>21</v>
      </c>
      <c r="U4" s="22" t="s">
        <v>51</v>
      </c>
      <c r="V4" s="23"/>
    </row>
    <row r="5" spans="2:22">
      <c r="B5" s="15">
        <v>1</v>
      </c>
      <c r="C5" s="1" t="s">
        <v>20</v>
      </c>
      <c r="D5" s="7" t="s">
        <v>57</v>
      </c>
      <c r="E5" s="7">
        <v>1</v>
      </c>
      <c r="F5" s="16">
        <f>IF('Les mallettes'!E6="","",INDEX('Les mallettes'!E6:E25,MATCH(BDD!B5,'Les mallettes'!A6:A25)))</f>
        <v>1</v>
      </c>
      <c r="G5" s="16">
        <f>INDEX('Le transporteur'!E6:E25,MATCH(BDD!B5,'Le transporteur'!A6:A25))</f>
        <v>12</v>
      </c>
      <c r="H5" s="16">
        <f>INDEX('Le renverseur'!E6:E25,MATCH(BDD!B5,'Le renverseur'!A6:A25))</f>
        <v>1</v>
      </c>
      <c r="I5" s="16">
        <f>INDEX('Le soulevé de terre'!E6:E25,MATCH(BDD!B5,'Le soulevé de terre'!A6:A25))</f>
        <v>1</v>
      </c>
      <c r="J5" s="16">
        <f>INDEX('Le camioneur'!E6:E25,MATCH(BDD!B5,'Le camioneur'!A6:A25))</f>
        <v>1</v>
      </c>
      <c r="K5" s="16">
        <f t="shared" ref="K5:K24" si="0">SUM(F5:J5)+U5</f>
        <v>16.000000000000039</v>
      </c>
      <c r="M5" s="28">
        <v>1</v>
      </c>
      <c r="N5" s="29">
        <v>12</v>
      </c>
      <c r="P5" s="17">
        <f>LARGE($K$5:$K$24,Q5)</f>
        <v>49.000000000000227</v>
      </c>
      <c r="Q5" s="17">
        <v>1</v>
      </c>
      <c r="R5" s="17">
        <f t="shared" ref="R5:R24" si="1">INDEX(ID_Nom,MATCH(P5,total_point,0))</f>
        <v>20</v>
      </c>
      <c r="S5" s="17" t="str">
        <f t="shared" ref="S5:S24" si="2">INDEX(nom,MATCH(R5,ID_Nom,0))</f>
        <v>Vincent</v>
      </c>
      <c r="T5" s="17" t="str">
        <f t="shared" ref="T5:T24" si="3">INDEX(PRENOM,MATCH(P5,total_point,0))</f>
        <v>IIY</v>
      </c>
      <c r="U5" s="17">
        <f>0.000000000000001*V5</f>
        <v>4.0000000000000006E-14</v>
      </c>
      <c r="V5" s="17">
        <v>40</v>
      </c>
    </row>
    <row r="6" spans="2:22">
      <c r="B6" s="15">
        <v>2</v>
      </c>
      <c r="C6" s="1" t="s">
        <v>20</v>
      </c>
      <c r="D6" s="7" t="s">
        <v>58</v>
      </c>
      <c r="E6" s="7">
        <v>2</v>
      </c>
      <c r="F6" s="16">
        <f>IF('Les mallettes'!E7="","",INDEX('Les mallettes'!E7:E26,MATCH(BDD!B6,'Les mallettes'!A7:A26)))</f>
        <v>1</v>
      </c>
      <c r="G6" s="16">
        <f>INDEX('Le transporteur'!E7:E26,MATCH(BDD!B6,'Le transporteur'!A7:A26))</f>
        <v>10</v>
      </c>
      <c r="H6" s="16">
        <f>INDEX('Le renverseur'!E7:E26,MATCH(BDD!B6,'Le renverseur'!A7:A26))</f>
        <v>1</v>
      </c>
      <c r="I6" s="16">
        <f>INDEX('Le soulevé de terre'!E7:E26,MATCH(BDD!B6,'Le soulevé de terre'!A7:A26))</f>
        <v>1</v>
      </c>
      <c r="J6" s="16">
        <f>INDEX('Le camioneur'!E7:E26,MATCH(BDD!B6,'Le camioneur'!A7:A26))</f>
        <v>1</v>
      </c>
      <c r="K6" s="16">
        <f t="shared" si="0"/>
        <v>14.00000000000005</v>
      </c>
      <c r="M6" s="28">
        <v>2</v>
      </c>
      <c r="N6" s="29">
        <v>10</v>
      </c>
      <c r="P6" s="17">
        <f t="shared" ref="P6:P24" si="4">LARGE($K$5:$K$24,Q6)</f>
        <v>41.00000000000022</v>
      </c>
      <c r="Q6" s="17">
        <v>2</v>
      </c>
      <c r="R6" s="17">
        <f t="shared" si="1"/>
        <v>19</v>
      </c>
      <c r="S6" s="17" t="str">
        <f t="shared" si="2"/>
        <v>victor</v>
      </c>
      <c r="T6" s="17" t="str">
        <f t="shared" si="3"/>
        <v>TRTERU</v>
      </c>
      <c r="U6" s="17">
        <f t="shared" ref="U6:U24" si="5">0.000000000000001*V6</f>
        <v>5.0000000000000002E-14</v>
      </c>
      <c r="V6" s="17">
        <v>50</v>
      </c>
    </row>
    <row r="7" spans="2:22">
      <c r="B7" s="15">
        <v>3</v>
      </c>
      <c r="C7" s="1" t="s">
        <v>20</v>
      </c>
      <c r="D7" s="7" t="s">
        <v>60</v>
      </c>
      <c r="E7" s="7">
        <v>3</v>
      </c>
      <c r="F7" s="16">
        <f>IF('Les mallettes'!E8="","",INDEX('Les mallettes'!E8:E27,MATCH(BDD!B7,'Les mallettes'!A8:A27)))</f>
        <v>1</v>
      </c>
      <c r="G7" s="16">
        <f>INDEX('Le transporteur'!E8:E27,MATCH(BDD!B7,'Le transporteur'!A8:A27))</f>
        <v>8</v>
      </c>
      <c r="H7" s="16">
        <f>INDEX('Le renverseur'!E8:E27,MATCH(BDD!B7,'Le renverseur'!A8:A27))</f>
        <v>1</v>
      </c>
      <c r="I7" s="16">
        <f>INDEX('Le soulevé de terre'!E8:E27,MATCH(BDD!B7,'Le soulevé de terre'!A8:A27))</f>
        <v>1</v>
      </c>
      <c r="J7" s="16">
        <f>INDEX('Le camioneur'!E8:E27,MATCH(BDD!B7,'Le camioneur'!A8:A27))</f>
        <v>1</v>
      </c>
      <c r="K7" s="16">
        <f t="shared" si="0"/>
        <v>12.00000000000006</v>
      </c>
      <c r="M7" s="28">
        <v>3</v>
      </c>
      <c r="N7" s="29">
        <v>8</v>
      </c>
      <c r="P7" s="17">
        <f t="shared" si="4"/>
        <v>33.000000000000213</v>
      </c>
      <c r="Q7" s="17">
        <v>3</v>
      </c>
      <c r="R7" s="17">
        <f t="shared" si="1"/>
        <v>18</v>
      </c>
      <c r="S7" s="17" t="str">
        <f t="shared" si="2"/>
        <v>ToukE</v>
      </c>
      <c r="T7" s="17" t="str">
        <f t="shared" si="3"/>
        <v>FF</v>
      </c>
      <c r="U7" s="17">
        <f t="shared" si="5"/>
        <v>6.0000000000000009E-14</v>
      </c>
      <c r="V7" s="17">
        <v>60</v>
      </c>
    </row>
    <row r="8" spans="2:22">
      <c r="B8" s="15">
        <v>4</v>
      </c>
      <c r="C8" s="1" t="s">
        <v>37</v>
      </c>
      <c r="D8" s="7" t="s">
        <v>59</v>
      </c>
      <c r="E8" s="7">
        <v>4</v>
      </c>
      <c r="F8" s="16">
        <f>IF('Les mallettes'!E9="","",INDEX('Les mallettes'!E9:E28,MATCH(BDD!B8,'Les mallettes'!A9:A28)))</f>
        <v>1</v>
      </c>
      <c r="G8" s="16">
        <f>INDEX('Le transporteur'!E9:E28,MATCH(BDD!B8,'Le transporteur'!A9:A28))</f>
        <v>6</v>
      </c>
      <c r="H8" s="16">
        <f>INDEX('Le renverseur'!E9:E28,MATCH(BDD!B8,'Le renverseur'!A9:A28))</f>
        <v>1</v>
      </c>
      <c r="I8" s="16">
        <f>INDEX('Le soulevé de terre'!E9:E28,MATCH(BDD!B8,'Le soulevé de terre'!A9:A28))</f>
        <v>1</v>
      </c>
      <c r="J8" s="16">
        <f>INDEX('Le camioneur'!E9:E28,MATCH(BDD!B8,'Le camioneur'!A9:A28))</f>
        <v>1</v>
      </c>
      <c r="K8" s="16">
        <f t="shared" si="0"/>
        <v>10.000000000000069</v>
      </c>
      <c r="M8" s="28">
        <v>4</v>
      </c>
      <c r="N8" s="29">
        <v>6</v>
      </c>
      <c r="P8" s="17">
        <f t="shared" si="4"/>
        <v>25.000000000000199</v>
      </c>
      <c r="Q8" s="17">
        <v>4</v>
      </c>
      <c r="R8" s="17">
        <f t="shared" si="1"/>
        <v>17</v>
      </c>
      <c r="S8" s="17" t="str">
        <f t="shared" si="2"/>
        <v>tony</v>
      </c>
      <c r="T8" s="17" t="str">
        <f t="shared" si="3"/>
        <v>TY5E5</v>
      </c>
      <c r="U8" s="17">
        <f t="shared" si="5"/>
        <v>7.0000000000000005E-14</v>
      </c>
      <c r="V8" s="17">
        <v>70</v>
      </c>
    </row>
    <row r="9" spans="2:22">
      <c r="B9" s="15">
        <v>5</v>
      </c>
      <c r="C9" s="1" t="s">
        <v>9</v>
      </c>
      <c r="D9" s="7" t="s">
        <v>61</v>
      </c>
      <c r="E9" s="7">
        <v>5</v>
      </c>
      <c r="F9" s="16">
        <f>IF('Les mallettes'!E10="","",INDEX('Les mallettes'!E10:E29,MATCH(BDD!B9,'Les mallettes'!A10:A29)))</f>
        <v>1</v>
      </c>
      <c r="G9" s="16">
        <f>INDEX('Le transporteur'!E10:E29,MATCH(BDD!B9,'Le transporteur'!A10:A29))</f>
        <v>4</v>
      </c>
      <c r="H9" s="16">
        <f>INDEX('Le renverseur'!E10:E29,MATCH(BDD!B9,'Le renverseur'!A10:A29))</f>
        <v>1</v>
      </c>
      <c r="I9" s="16">
        <f>INDEX('Le soulevé de terre'!E10:E29,MATCH(BDD!B9,'Le soulevé de terre'!A10:A29))</f>
        <v>1</v>
      </c>
      <c r="J9" s="16">
        <f>INDEX('Le camioneur'!E10:E29,MATCH(BDD!B9,'Le camioneur'!A10:A29))</f>
        <v>1</v>
      </c>
      <c r="K9" s="16">
        <f t="shared" si="0"/>
        <v>8.0000000000000799</v>
      </c>
      <c r="M9" s="28">
        <v>5</v>
      </c>
      <c r="N9" s="29">
        <v>4</v>
      </c>
      <c r="P9" s="17">
        <f t="shared" si="4"/>
        <v>17.000000000000188</v>
      </c>
      <c r="Q9" s="17">
        <v>5</v>
      </c>
      <c r="R9" s="17">
        <f t="shared" si="1"/>
        <v>16</v>
      </c>
      <c r="S9" s="17" t="str">
        <f t="shared" si="2"/>
        <v>Tobu</v>
      </c>
      <c r="T9" s="17" t="str">
        <f t="shared" si="3"/>
        <v>EZRER</v>
      </c>
      <c r="U9" s="17">
        <f t="shared" si="5"/>
        <v>8.0000000000000013E-14</v>
      </c>
      <c r="V9" s="17">
        <v>80</v>
      </c>
    </row>
    <row r="10" spans="2:22">
      <c r="B10" s="15">
        <v>6</v>
      </c>
      <c r="C10" s="1" t="s">
        <v>8</v>
      </c>
      <c r="D10" s="7" t="s">
        <v>63</v>
      </c>
      <c r="E10" s="7">
        <v>6</v>
      </c>
      <c r="F10" s="16">
        <f>IF('Les mallettes'!E11="","",INDEX('Les mallettes'!E11:E30,MATCH(BDD!B10,'Les mallettes'!A11:A30)))</f>
        <v>1</v>
      </c>
      <c r="G10" s="16">
        <f>INDEX('Le transporteur'!E11:E30,MATCH(BDD!B10,'Le transporteur'!A11:A30))</f>
        <v>2</v>
      </c>
      <c r="H10" s="16">
        <f>INDEX('Le renverseur'!E11:E30,MATCH(BDD!B10,'Le renverseur'!A11:A30))</f>
        <v>1</v>
      </c>
      <c r="I10" s="16">
        <f>INDEX('Le soulevé de terre'!E11:E30,MATCH(BDD!B10,'Le soulevé de terre'!A11:A30))</f>
        <v>1</v>
      </c>
      <c r="J10" s="16">
        <f>INDEX('Le camioneur'!E11:E30,MATCH(BDD!B10,'Le camioneur'!A11:A30))</f>
        <v>1</v>
      </c>
      <c r="K10" s="16">
        <f t="shared" si="0"/>
        <v>6.0000000000000897</v>
      </c>
      <c r="M10" s="28">
        <v>6</v>
      </c>
      <c r="N10" s="29">
        <v>2</v>
      </c>
      <c r="P10" s="17">
        <f t="shared" si="4"/>
        <v>16.000000000000039</v>
      </c>
      <c r="Q10" s="17">
        <v>6</v>
      </c>
      <c r="R10" s="17">
        <f t="shared" si="1"/>
        <v>1</v>
      </c>
      <c r="S10" s="17" t="str">
        <f t="shared" si="2"/>
        <v>Baston</v>
      </c>
      <c r="T10" s="17" t="str">
        <f t="shared" si="3"/>
        <v>PHG</v>
      </c>
      <c r="U10" s="17">
        <f t="shared" si="5"/>
        <v>9.0000000000000008E-14</v>
      </c>
      <c r="V10" s="17">
        <v>90</v>
      </c>
    </row>
    <row r="11" spans="2:22">
      <c r="B11" s="15">
        <v>7</v>
      </c>
      <c r="C11" s="1" t="s">
        <v>18</v>
      </c>
      <c r="D11" s="7" t="s">
        <v>64</v>
      </c>
      <c r="E11" s="7">
        <v>7</v>
      </c>
      <c r="F11" s="16">
        <f>IF('Les mallettes'!E12="","",INDEX('Les mallettes'!E12:E31,MATCH(BDD!B11,'Les mallettes'!A12:A31)))</f>
        <v>1</v>
      </c>
      <c r="G11" s="16">
        <f>INDEX('Le transporteur'!E12:E31,MATCH(BDD!B11,'Le transporteur'!A12:A31))</f>
        <v>1</v>
      </c>
      <c r="H11" s="16">
        <f>INDEX('Le renverseur'!E12:E31,MATCH(BDD!B11,'Le renverseur'!A12:A31))</f>
        <v>1</v>
      </c>
      <c r="I11" s="16">
        <f>INDEX('Le soulevé de terre'!E12:E31,MATCH(BDD!B11,'Le soulevé de terre'!A12:A31))</f>
        <v>1</v>
      </c>
      <c r="J11" s="16">
        <f>INDEX('Le camioneur'!E12:E31,MATCH(BDD!B11,'Le camioneur'!A12:A31))</f>
        <v>1</v>
      </c>
      <c r="K11" s="16">
        <f t="shared" si="0"/>
        <v>5.0000000000001004</v>
      </c>
      <c r="M11" s="28">
        <v>7</v>
      </c>
      <c r="N11" s="29">
        <v>1</v>
      </c>
      <c r="P11" s="17">
        <f t="shared" si="4"/>
        <v>14.00000000000005</v>
      </c>
      <c r="Q11" s="17">
        <v>7</v>
      </c>
      <c r="R11" s="17">
        <f t="shared" si="1"/>
        <v>2</v>
      </c>
      <c r="S11" s="17" t="str">
        <f t="shared" si="2"/>
        <v>Baston</v>
      </c>
      <c r="T11" s="17" t="str">
        <f t="shared" si="3"/>
        <v>SFQSF</v>
      </c>
      <c r="U11" s="17">
        <f t="shared" si="5"/>
        <v>1E-13</v>
      </c>
      <c r="V11" s="17">
        <v>100</v>
      </c>
    </row>
    <row r="12" spans="2:22">
      <c r="B12" s="15">
        <v>8</v>
      </c>
      <c r="C12" s="1" t="s">
        <v>14</v>
      </c>
      <c r="D12" s="7" t="s">
        <v>62</v>
      </c>
      <c r="E12" s="7">
        <v>8</v>
      </c>
      <c r="F12" s="16">
        <f>IF('Les mallettes'!E13="","",INDEX('Les mallettes'!E13:E32,MATCH(BDD!B12,'Les mallettes'!A13:A32)))</f>
        <v>1</v>
      </c>
      <c r="G12" s="16">
        <f>INDEX('Le transporteur'!E13:E32,MATCH(BDD!B12,'Le transporteur'!A13:A32))</f>
        <v>1</v>
      </c>
      <c r="H12" s="16">
        <f>INDEX('Le renverseur'!E13:E32,MATCH(BDD!B12,'Le renverseur'!A13:A32))</f>
        <v>1</v>
      </c>
      <c r="I12" s="16">
        <f>INDEX('Le soulevé de terre'!E13:E32,MATCH(BDD!B12,'Le soulevé de terre'!A13:A32))</f>
        <v>1</v>
      </c>
      <c r="J12" s="16">
        <f>INDEX('Le camioneur'!E13:E32,MATCH(BDD!B12,'Le camioneur'!A13:A32))</f>
        <v>1</v>
      </c>
      <c r="K12" s="16">
        <f t="shared" si="0"/>
        <v>5.0000000000001101</v>
      </c>
      <c r="M12" s="28">
        <v>8</v>
      </c>
      <c r="N12" s="29">
        <v>1</v>
      </c>
      <c r="P12" s="17">
        <f t="shared" si="4"/>
        <v>12.00000000000006</v>
      </c>
      <c r="Q12" s="17">
        <v>8</v>
      </c>
      <c r="R12" s="17">
        <f t="shared" si="1"/>
        <v>3</v>
      </c>
      <c r="S12" s="17" t="str">
        <f t="shared" si="2"/>
        <v>Baston</v>
      </c>
      <c r="T12" s="17" t="str">
        <f t="shared" si="3"/>
        <v>SDE</v>
      </c>
      <c r="U12" s="17">
        <f t="shared" si="5"/>
        <v>1.1000000000000001E-13</v>
      </c>
      <c r="V12" s="17">
        <v>110</v>
      </c>
    </row>
    <row r="13" spans="2:22">
      <c r="B13" s="15">
        <v>9</v>
      </c>
      <c r="C13" s="1" t="s">
        <v>17</v>
      </c>
      <c r="D13" s="7" t="s">
        <v>65</v>
      </c>
      <c r="E13" s="7">
        <v>9</v>
      </c>
      <c r="F13" s="16">
        <f>IF('Les mallettes'!E14="","",INDEX('Les mallettes'!E14:E33,MATCH(BDD!B13,'Les mallettes'!A14:A33)))</f>
        <v>1</v>
      </c>
      <c r="G13" s="16">
        <f>INDEX('Le transporteur'!E14:E33,MATCH(BDD!B13,'Le transporteur'!A14:A33))</f>
        <v>1</v>
      </c>
      <c r="H13" s="16">
        <f>INDEX('Le renverseur'!E14:E33,MATCH(BDD!B13,'Le renverseur'!A14:A33))</f>
        <v>1</v>
      </c>
      <c r="I13" s="16">
        <f>INDEX('Le soulevé de terre'!E14:E33,MATCH(BDD!B13,'Le soulevé de terre'!A14:A33))</f>
        <v>1</v>
      </c>
      <c r="J13" s="16">
        <f>INDEX('Le camioneur'!E14:E33,MATCH(BDD!B13,'Le camioneur'!A14:A33))</f>
        <v>1</v>
      </c>
      <c r="K13" s="16">
        <f t="shared" si="0"/>
        <v>5.0000000000001199</v>
      </c>
      <c r="M13" s="28">
        <v>9</v>
      </c>
      <c r="N13" s="29">
        <v>1</v>
      </c>
      <c r="P13" s="17">
        <f t="shared" si="4"/>
        <v>10.000000000000069</v>
      </c>
      <c r="Q13" s="17">
        <v>9</v>
      </c>
      <c r="R13" s="17">
        <f t="shared" si="1"/>
        <v>4</v>
      </c>
      <c r="S13" s="17" t="str">
        <f t="shared" si="2"/>
        <v>ERIC</v>
      </c>
      <c r="T13" s="17" t="str">
        <f t="shared" si="3"/>
        <v>ERER</v>
      </c>
      <c r="U13" s="17">
        <f t="shared" si="5"/>
        <v>1.2000000000000002E-13</v>
      </c>
      <c r="V13" s="17">
        <v>120</v>
      </c>
    </row>
    <row r="14" spans="2:22">
      <c r="B14" s="15">
        <v>10</v>
      </c>
      <c r="C14" s="1" t="s">
        <v>5</v>
      </c>
      <c r="D14" s="7" t="s">
        <v>67</v>
      </c>
      <c r="E14" s="7">
        <v>10</v>
      </c>
      <c r="F14" s="16">
        <f>IF('Les mallettes'!E15="","",INDEX('Les mallettes'!E15:E34,MATCH(BDD!B14,'Les mallettes'!A15:A34)))</f>
        <v>1</v>
      </c>
      <c r="G14" s="16">
        <f>INDEX('Le transporteur'!E15:E34,MATCH(BDD!B14,'Le transporteur'!A15:A34))</f>
        <v>1</v>
      </c>
      <c r="H14" s="16">
        <f>INDEX('Le renverseur'!E15:E34,MATCH(BDD!B14,'Le renverseur'!A15:A34))</f>
        <v>1</v>
      </c>
      <c r="I14" s="16">
        <f>INDEX('Le soulevé de terre'!E15:E34,MATCH(BDD!B14,'Le soulevé de terre'!A15:A34))</f>
        <v>1</v>
      </c>
      <c r="J14" s="16">
        <f>INDEX('Le camioneur'!E15:E34,MATCH(BDD!B14,'Le camioneur'!A15:A34))</f>
        <v>1</v>
      </c>
      <c r="K14" s="16">
        <f t="shared" si="0"/>
        <v>5.0000000000001297</v>
      </c>
      <c r="M14" s="28">
        <v>10</v>
      </c>
      <c r="N14" s="29">
        <v>1</v>
      </c>
      <c r="P14" s="17">
        <f t="shared" si="4"/>
        <v>9.0000000000001794</v>
      </c>
      <c r="Q14" s="17">
        <v>10</v>
      </c>
      <c r="R14" s="17">
        <f t="shared" si="1"/>
        <v>15</v>
      </c>
      <c r="S14" s="17" t="str">
        <f t="shared" si="2"/>
        <v>Snorky</v>
      </c>
      <c r="T14" s="17" t="str">
        <f t="shared" si="3"/>
        <v>DFDSFE</v>
      </c>
      <c r="U14" s="17">
        <f t="shared" si="5"/>
        <v>1.3E-13</v>
      </c>
      <c r="V14" s="17">
        <v>130</v>
      </c>
    </row>
    <row r="15" spans="2:22">
      <c r="B15" s="15">
        <v>11</v>
      </c>
      <c r="C15" s="1" t="s">
        <v>38</v>
      </c>
      <c r="D15" s="7" t="s">
        <v>68</v>
      </c>
      <c r="E15" s="7">
        <v>11</v>
      </c>
      <c r="F15" s="16">
        <f>IF('Les mallettes'!E16="","",INDEX('Les mallettes'!E16:E35,MATCH(BDD!B15,'Les mallettes'!A16:A35)))</f>
        <v>1</v>
      </c>
      <c r="G15" s="16">
        <f>INDEX('Le transporteur'!E16:E35,MATCH(BDD!B15,'Le transporteur'!A16:A35))</f>
        <v>1</v>
      </c>
      <c r="H15" s="16">
        <f>INDEX('Le renverseur'!E16:E35,MATCH(BDD!B15,'Le renverseur'!A16:A35))</f>
        <v>1</v>
      </c>
      <c r="I15" s="16">
        <f>INDEX('Le soulevé de terre'!E16:E35,MATCH(BDD!B15,'Le soulevé de terre'!A16:A35))</f>
        <v>1</v>
      </c>
      <c r="J15" s="16">
        <f>INDEX('Le camioneur'!E16:E35,MATCH(BDD!B15,'Le camioneur'!A16:A35))</f>
        <v>1</v>
      </c>
      <c r="K15" s="16">
        <f t="shared" si="0"/>
        <v>5.0000000000001403</v>
      </c>
      <c r="M15" s="28">
        <v>11</v>
      </c>
      <c r="N15" s="29">
        <v>1</v>
      </c>
      <c r="P15" s="17">
        <f t="shared" si="4"/>
        <v>8.0000000000000799</v>
      </c>
      <c r="Q15" s="17">
        <v>11</v>
      </c>
      <c r="R15" s="17">
        <f t="shared" si="1"/>
        <v>5</v>
      </c>
      <c r="S15" s="17" t="str">
        <f t="shared" si="2"/>
        <v>Franck</v>
      </c>
      <c r="T15" s="17" t="str">
        <f t="shared" si="3"/>
        <v>CSF</v>
      </c>
      <c r="U15" s="17">
        <f t="shared" si="5"/>
        <v>1.4000000000000001E-13</v>
      </c>
      <c r="V15" s="17">
        <v>140</v>
      </c>
    </row>
    <row r="16" spans="2:22">
      <c r="B16" s="15">
        <v>12</v>
      </c>
      <c r="C16" s="1" t="s">
        <v>16</v>
      </c>
      <c r="D16" s="7" t="s">
        <v>66</v>
      </c>
      <c r="E16" s="7">
        <v>12</v>
      </c>
      <c r="F16" s="16">
        <f>IF('Les mallettes'!E17="","",INDEX('Les mallettes'!E17:E36,MATCH(BDD!B16,'Les mallettes'!A17:A36)))</f>
        <v>1</v>
      </c>
      <c r="G16" s="16">
        <f>INDEX('Le transporteur'!E17:E36,MATCH(BDD!B16,'Le transporteur'!A17:A36))</f>
        <v>1</v>
      </c>
      <c r="H16" s="16">
        <f>INDEX('Le renverseur'!E17:E36,MATCH(BDD!B16,'Le renverseur'!A17:A36))</f>
        <v>1</v>
      </c>
      <c r="I16" s="16">
        <f>INDEX('Le soulevé de terre'!E17:E36,MATCH(BDD!B16,'Le soulevé de terre'!A17:A36))</f>
        <v>1</v>
      </c>
      <c r="J16" s="16">
        <f>INDEX('Le camioneur'!E17:E36,MATCH(BDD!B16,'Le camioneur'!A17:A36))</f>
        <v>1</v>
      </c>
      <c r="K16" s="16">
        <f t="shared" si="0"/>
        <v>5.0000000000001501</v>
      </c>
      <c r="M16" s="28">
        <v>12</v>
      </c>
      <c r="N16" s="29">
        <v>1</v>
      </c>
      <c r="P16" s="17">
        <f t="shared" si="4"/>
        <v>6.0000000000000897</v>
      </c>
      <c r="Q16" s="17">
        <v>12</v>
      </c>
      <c r="R16" s="17">
        <f t="shared" si="1"/>
        <v>6</v>
      </c>
      <c r="S16" s="17" t="str">
        <f t="shared" si="2"/>
        <v>Jaison</v>
      </c>
      <c r="T16" s="17" t="str">
        <f t="shared" si="3"/>
        <v>EETEEZ</v>
      </c>
      <c r="U16" s="17">
        <f t="shared" si="5"/>
        <v>1.5000000000000002E-13</v>
      </c>
      <c r="V16" s="17">
        <v>150</v>
      </c>
    </row>
    <row r="17" spans="2:22">
      <c r="B17" s="15">
        <v>13</v>
      </c>
      <c r="C17" s="1" t="s">
        <v>13</v>
      </c>
      <c r="D17" s="7" t="s">
        <v>70</v>
      </c>
      <c r="E17" s="7">
        <v>13</v>
      </c>
      <c r="F17" s="16">
        <f>IF('Les mallettes'!E18="","",INDEX('Les mallettes'!E18:E37,MATCH(BDD!B17,'Les mallettes'!A18:A37)))</f>
        <v>1</v>
      </c>
      <c r="G17" s="16">
        <f>INDEX('Le transporteur'!E18:E37,MATCH(BDD!B17,'Le transporteur'!A18:A37))</f>
        <v>1</v>
      </c>
      <c r="H17" s="16">
        <f>INDEX('Le renverseur'!E18:E37,MATCH(BDD!B17,'Le renverseur'!A18:A37))</f>
        <v>1</v>
      </c>
      <c r="I17" s="16">
        <f>INDEX('Le soulevé de terre'!E18:E37,MATCH(BDD!B17,'Le soulevé de terre'!A18:A37))</f>
        <v>1</v>
      </c>
      <c r="J17" s="16">
        <f>INDEX('Le camioneur'!E18:E37,MATCH(BDD!B17,'Le camioneur'!A18:A37))</f>
        <v>1</v>
      </c>
      <c r="K17" s="16">
        <f t="shared" si="0"/>
        <v>5.0000000000001599</v>
      </c>
      <c r="M17" s="28">
        <v>13</v>
      </c>
      <c r="N17" s="29">
        <v>1</v>
      </c>
      <c r="P17" s="17">
        <f t="shared" si="4"/>
        <v>5.0000000000001696</v>
      </c>
      <c r="Q17" s="17">
        <v>13</v>
      </c>
      <c r="R17" s="17">
        <f t="shared" si="1"/>
        <v>14</v>
      </c>
      <c r="S17" s="17" t="str">
        <f t="shared" si="2"/>
        <v>Samuel</v>
      </c>
      <c r="T17" s="17" t="str">
        <f t="shared" si="3"/>
        <v>FQER</v>
      </c>
      <c r="U17" s="17">
        <f t="shared" si="5"/>
        <v>1.6000000000000003E-13</v>
      </c>
      <c r="V17" s="17">
        <v>160</v>
      </c>
    </row>
    <row r="18" spans="2:22">
      <c r="B18" s="15">
        <v>14</v>
      </c>
      <c r="C18" s="1" t="s">
        <v>15</v>
      </c>
      <c r="D18" s="7" t="s">
        <v>69</v>
      </c>
      <c r="E18" s="7">
        <v>14</v>
      </c>
      <c r="F18" s="16">
        <f>IF('Les mallettes'!E19="","",INDEX('Les mallettes'!E19:E38,MATCH(BDD!B18,'Les mallettes'!A19:A38)))</f>
        <v>1</v>
      </c>
      <c r="G18" s="16">
        <f>INDEX('Le transporteur'!E19:E38,MATCH(BDD!B18,'Le transporteur'!A19:A38))</f>
        <v>1</v>
      </c>
      <c r="H18" s="16">
        <f>INDEX('Le renverseur'!E19:E38,MATCH(BDD!B18,'Le renverseur'!A19:A38))</f>
        <v>1</v>
      </c>
      <c r="I18" s="16">
        <f>INDEX('Le soulevé de terre'!E19:E38,MATCH(BDD!B18,'Le soulevé de terre'!A19:A38))</f>
        <v>1</v>
      </c>
      <c r="J18" s="16">
        <f>INDEX('Le camioneur'!E19:E38,MATCH(BDD!B18,'Le camioneur'!A19:A38))</f>
        <v>1</v>
      </c>
      <c r="K18" s="16">
        <f t="shared" si="0"/>
        <v>5.0000000000001696</v>
      </c>
      <c r="M18" s="28">
        <v>14</v>
      </c>
      <c r="N18" s="29">
        <v>1</v>
      </c>
      <c r="P18" s="17">
        <f t="shared" si="4"/>
        <v>5.0000000000001599</v>
      </c>
      <c r="Q18" s="17">
        <v>14</v>
      </c>
      <c r="R18" s="17">
        <f t="shared" si="1"/>
        <v>13</v>
      </c>
      <c r="S18" s="17" t="str">
        <f t="shared" si="2"/>
        <v>pierre</v>
      </c>
      <c r="T18" s="17" t="str">
        <f t="shared" si="3"/>
        <v>YUYI</v>
      </c>
      <c r="U18" s="17">
        <f t="shared" si="5"/>
        <v>1.7000000000000001E-13</v>
      </c>
      <c r="V18" s="17">
        <v>170</v>
      </c>
    </row>
    <row r="19" spans="2:22">
      <c r="B19" s="15">
        <v>15</v>
      </c>
      <c r="C19" s="1" t="s">
        <v>6</v>
      </c>
      <c r="D19" s="7" t="s">
        <v>71</v>
      </c>
      <c r="E19" s="7">
        <v>15</v>
      </c>
      <c r="F19" s="16">
        <f>IF('Les mallettes'!E20="","",INDEX('Les mallettes'!E20:E39,MATCH(BDD!B19,'Les mallettes'!A20:A39)))</f>
        <v>2</v>
      </c>
      <c r="G19" s="16">
        <f>INDEX('Le transporteur'!E20:E39,MATCH(BDD!B19,'Le transporteur'!A20:A39))</f>
        <v>1</v>
      </c>
      <c r="H19" s="16">
        <f>INDEX('Le renverseur'!E20:E39,MATCH(BDD!B19,'Le renverseur'!A20:A39))</f>
        <v>2</v>
      </c>
      <c r="I19" s="16">
        <f>INDEX('Le soulevé de terre'!E20:E39,MATCH(BDD!B19,'Le soulevé de terre'!A20:A39))</f>
        <v>2</v>
      </c>
      <c r="J19" s="16">
        <f>INDEX('Le camioneur'!E20:E39,MATCH(BDD!B19,'Le camioneur'!A20:A39))</f>
        <v>2</v>
      </c>
      <c r="K19" s="16">
        <f t="shared" si="0"/>
        <v>9.0000000000001794</v>
      </c>
      <c r="M19" s="28">
        <v>15</v>
      </c>
      <c r="N19" s="29">
        <v>1</v>
      </c>
      <c r="P19" s="17">
        <f t="shared" si="4"/>
        <v>5.0000000000001501</v>
      </c>
      <c r="Q19" s="17">
        <v>15</v>
      </c>
      <c r="R19" s="17">
        <f t="shared" si="1"/>
        <v>12</v>
      </c>
      <c r="S19" s="17" t="str">
        <f t="shared" si="2"/>
        <v>Leonas</v>
      </c>
      <c r="T19" s="17" t="str">
        <f t="shared" si="3"/>
        <v>DFFEFE</v>
      </c>
      <c r="U19" s="17">
        <f t="shared" si="5"/>
        <v>1.8000000000000002E-13</v>
      </c>
      <c r="V19" s="17">
        <v>180</v>
      </c>
    </row>
    <row r="20" spans="2:22">
      <c r="B20" s="15">
        <v>16</v>
      </c>
      <c r="C20" s="1" t="s">
        <v>7</v>
      </c>
      <c r="D20" s="7" t="s">
        <v>74</v>
      </c>
      <c r="E20" s="7">
        <v>16</v>
      </c>
      <c r="F20" s="16">
        <f>IF('Les mallettes'!E21="","",INDEX('Les mallettes'!E21:E40,MATCH(BDD!B20,'Les mallettes'!A21:A40)))</f>
        <v>4</v>
      </c>
      <c r="G20" s="16">
        <f>INDEX('Le transporteur'!E21:E40,MATCH(BDD!B20,'Le transporteur'!A21:A40))</f>
        <v>1</v>
      </c>
      <c r="H20" s="16">
        <f>INDEX('Le renverseur'!E21:E40,MATCH(BDD!B20,'Le renverseur'!A21:A40))</f>
        <v>4</v>
      </c>
      <c r="I20" s="16">
        <f>INDEX('Le soulevé de terre'!E21:E40,MATCH(BDD!B20,'Le soulevé de terre'!A21:A40))</f>
        <v>4</v>
      </c>
      <c r="J20" s="16">
        <f>INDEX('Le camioneur'!E21:E40,MATCH(BDD!B20,'Le camioneur'!A21:A40))</f>
        <v>4</v>
      </c>
      <c r="K20" s="16">
        <f t="shared" si="0"/>
        <v>17.000000000000188</v>
      </c>
      <c r="M20" s="28">
        <v>16</v>
      </c>
      <c r="N20" s="29">
        <v>1</v>
      </c>
      <c r="P20" s="17">
        <f t="shared" si="4"/>
        <v>5.0000000000001403</v>
      </c>
      <c r="Q20" s="17">
        <v>16</v>
      </c>
      <c r="R20" s="17">
        <f t="shared" si="1"/>
        <v>11</v>
      </c>
      <c r="S20" s="17" t="str">
        <f t="shared" si="2"/>
        <v>LAURENT</v>
      </c>
      <c r="T20" s="17" t="str">
        <f t="shared" si="3"/>
        <v>FREYRE</v>
      </c>
      <c r="U20" s="17">
        <f t="shared" si="5"/>
        <v>1.9000000000000002E-13</v>
      </c>
      <c r="V20" s="17">
        <v>190</v>
      </c>
    </row>
    <row r="21" spans="2:22">
      <c r="B21" s="15">
        <v>17</v>
      </c>
      <c r="C21" s="1" t="s">
        <v>11</v>
      </c>
      <c r="D21" s="7" t="s">
        <v>73</v>
      </c>
      <c r="E21" s="7">
        <v>17</v>
      </c>
      <c r="F21" s="16">
        <f>IF('Les mallettes'!E22="","",INDEX('Les mallettes'!E22:E41,MATCH(BDD!B21,'Les mallettes'!A22:A41)))</f>
        <v>6</v>
      </c>
      <c r="G21" s="16">
        <f>INDEX('Le transporteur'!E22:E41,MATCH(BDD!B21,'Le transporteur'!A22:A41))</f>
        <v>1</v>
      </c>
      <c r="H21" s="16">
        <f>INDEX('Le renverseur'!E22:E41,MATCH(BDD!B21,'Le renverseur'!A22:A41))</f>
        <v>6</v>
      </c>
      <c r="I21" s="16">
        <f>INDEX('Le soulevé de terre'!E22:E41,MATCH(BDD!B21,'Le soulevé de terre'!A22:A41))</f>
        <v>6</v>
      </c>
      <c r="J21" s="16">
        <f>INDEX('Le camioneur'!E22:E41,MATCH(BDD!B21,'Le camioneur'!A22:A41))</f>
        <v>6</v>
      </c>
      <c r="K21" s="16">
        <f t="shared" si="0"/>
        <v>25.000000000000199</v>
      </c>
      <c r="M21" s="28">
        <v>17</v>
      </c>
      <c r="N21" s="29">
        <v>1</v>
      </c>
      <c r="P21" s="17">
        <f t="shared" si="4"/>
        <v>5.0000000000001297</v>
      </c>
      <c r="Q21" s="17">
        <v>17</v>
      </c>
      <c r="R21" s="17">
        <f t="shared" si="1"/>
        <v>10</v>
      </c>
      <c r="S21" s="17" t="str">
        <f t="shared" si="2"/>
        <v>kira</v>
      </c>
      <c r="T21" s="17" t="str">
        <f t="shared" si="3"/>
        <v>EREZRE</v>
      </c>
      <c r="U21" s="17">
        <f t="shared" si="5"/>
        <v>2.0000000000000001E-13</v>
      </c>
      <c r="V21" s="17">
        <v>200</v>
      </c>
    </row>
    <row r="22" spans="2:22">
      <c r="B22" s="15">
        <v>18</v>
      </c>
      <c r="C22" s="1" t="s">
        <v>53</v>
      </c>
      <c r="D22" s="7" t="s">
        <v>75</v>
      </c>
      <c r="E22" s="7">
        <v>18</v>
      </c>
      <c r="F22" s="16">
        <f>IF('Les mallettes'!E23="","",INDEX('Les mallettes'!E23:E42,MATCH(BDD!B22,'Les mallettes'!A23:A42)))</f>
        <v>8</v>
      </c>
      <c r="G22" s="16">
        <f>INDEX('Le transporteur'!E23:E42,MATCH(BDD!B22,'Le transporteur'!A23:A42))</f>
        <v>1</v>
      </c>
      <c r="H22" s="16">
        <f>INDEX('Le renverseur'!E23:E42,MATCH(BDD!B22,'Le renverseur'!A23:A42))</f>
        <v>8</v>
      </c>
      <c r="I22" s="16">
        <f>INDEX('Le soulevé de terre'!E23:E42,MATCH(BDD!B22,'Le soulevé de terre'!A23:A42))</f>
        <v>8</v>
      </c>
      <c r="J22" s="16">
        <f>INDEX('Le camioneur'!E23:E42,MATCH(BDD!B22,'Le camioneur'!A23:A42))</f>
        <v>8</v>
      </c>
      <c r="K22" s="16">
        <f t="shared" si="0"/>
        <v>33.000000000000213</v>
      </c>
      <c r="M22" s="28">
        <v>18</v>
      </c>
      <c r="N22" s="29">
        <v>1</v>
      </c>
      <c r="P22" s="17">
        <f t="shared" si="4"/>
        <v>5.0000000000001199</v>
      </c>
      <c r="Q22" s="17">
        <v>18</v>
      </c>
      <c r="R22" s="17">
        <f t="shared" si="1"/>
        <v>9</v>
      </c>
      <c r="S22" s="17" t="str">
        <f t="shared" si="2"/>
        <v>Jimmy</v>
      </c>
      <c r="T22" s="17" t="str">
        <f t="shared" si="3"/>
        <v>GSDFFQ</v>
      </c>
      <c r="U22" s="17">
        <f t="shared" si="5"/>
        <v>2.1000000000000001E-13</v>
      </c>
      <c r="V22" s="17">
        <v>210</v>
      </c>
    </row>
    <row r="23" spans="2:22">
      <c r="B23" s="15">
        <v>19</v>
      </c>
      <c r="C23" s="1" t="s">
        <v>12</v>
      </c>
      <c r="D23" s="7" t="s">
        <v>72</v>
      </c>
      <c r="E23" s="7">
        <v>19</v>
      </c>
      <c r="F23" s="16">
        <f>IF('Les mallettes'!E24="","",INDEX('Les mallettes'!E24:E43,MATCH(BDD!B23,'Les mallettes'!A24:A43)))</f>
        <v>10</v>
      </c>
      <c r="G23" s="16">
        <f>INDEX('Le transporteur'!E24:E43,MATCH(BDD!B23,'Le transporteur'!A24:A43))</f>
        <v>1</v>
      </c>
      <c r="H23" s="16">
        <f>INDEX('Le renverseur'!E24:E43,MATCH(BDD!B23,'Le renverseur'!A24:A43))</f>
        <v>10</v>
      </c>
      <c r="I23" s="16">
        <f>INDEX('Le soulevé de terre'!E24:E43,MATCH(BDD!B23,'Le soulevé de terre'!A24:A43))</f>
        <v>10</v>
      </c>
      <c r="J23" s="16">
        <f>INDEX('Le camioneur'!E24:E43,MATCH(BDD!B23,'Le camioneur'!A24:A43))</f>
        <v>10</v>
      </c>
      <c r="K23" s="16">
        <f t="shared" si="0"/>
        <v>41.00000000000022</v>
      </c>
      <c r="M23" s="28">
        <v>19</v>
      </c>
      <c r="N23" s="29">
        <v>1</v>
      </c>
      <c r="P23" s="17">
        <f t="shared" si="4"/>
        <v>5.0000000000001101</v>
      </c>
      <c r="Q23" s="17">
        <v>19</v>
      </c>
      <c r="R23" s="17">
        <f t="shared" si="1"/>
        <v>8</v>
      </c>
      <c r="S23" s="17" t="str">
        <f t="shared" si="2"/>
        <v>jhon</v>
      </c>
      <c r="T23" s="17" t="str">
        <f t="shared" si="3"/>
        <v>CFEE</v>
      </c>
      <c r="U23" s="17">
        <f t="shared" si="5"/>
        <v>2.2000000000000002E-13</v>
      </c>
      <c r="V23" s="17">
        <v>220</v>
      </c>
    </row>
    <row r="24" spans="2:22">
      <c r="B24" s="15">
        <v>20</v>
      </c>
      <c r="C24" s="1" t="s">
        <v>19</v>
      </c>
      <c r="D24" s="7" t="s">
        <v>76</v>
      </c>
      <c r="E24" s="7">
        <v>20</v>
      </c>
      <c r="F24" s="16">
        <f>IF('Les mallettes'!E25="","",INDEX('Les mallettes'!E25:E44,MATCH(BDD!B24,'Les mallettes'!A25:A44)))</f>
        <v>12</v>
      </c>
      <c r="G24" s="16">
        <f>INDEX('Le transporteur'!E25:E44,MATCH(BDD!B24,'Le transporteur'!A25:A44))</f>
        <v>1</v>
      </c>
      <c r="H24" s="16">
        <f>INDEX('Le renverseur'!E25:E44,MATCH(BDD!B24,'Le renverseur'!A25:A44))</f>
        <v>12</v>
      </c>
      <c r="I24" s="16">
        <f>INDEX('Le soulevé de terre'!E25:E44,MATCH(BDD!B24,'Le soulevé de terre'!A25:A44))</f>
        <v>12</v>
      </c>
      <c r="J24" s="16">
        <f>INDEX('Le camioneur'!E25:E44,MATCH(BDD!B24,'Le camioneur'!A25:A44))</f>
        <v>12</v>
      </c>
      <c r="K24" s="16">
        <f t="shared" si="0"/>
        <v>49.000000000000227</v>
      </c>
      <c r="M24" s="28">
        <v>20</v>
      </c>
      <c r="N24" s="29">
        <v>1</v>
      </c>
      <c r="P24" s="17">
        <f t="shared" si="4"/>
        <v>5.0000000000001004</v>
      </c>
      <c r="Q24" s="17">
        <v>20</v>
      </c>
      <c r="R24" s="17">
        <f t="shared" si="1"/>
        <v>7</v>
      </c>
      <c r="S24" s="17" t="str">
        <f t="shared" si="2"/>
        <v>Jeremmy</v>
      </c>
      <c r="T24" s="17" t="str">
        <f t="shared" si="3"/>
        <v>AYTT</v>
      </c>
      <c r="U24" s="17">
        <f t="shared" si="5"/>
        <v>2.3000000000000003E-13</v>
      </c>
      <c r="V24" s="17">
        <v>230</v>
      </c>
    </row>
    <row r="26" spans="2:22">
      <c r="C26" s="3" t="s">
        <v>20</v>
      </c>
    </row>
    <row r="27" spans="2:22">
      <c r="C27" s="3" t="s">
        <v>20</v>
      </c>
      <c r="R27" s="12"/>
      <c r="S27" s="12"/>
      <c r="T27" s="12"/>
    </row>
    <row r="28" spans="2:22">
      <c r="C28" s="3" t="s">
        <v>20</v>
      </c>
    </row>
    <row r="29" spans="2:22">
      <c r="C29" s="3" t="s">
        <v>37</v>
      </c>
    </row>
    <row r="30" spans="2:22">
      <c r="C30" s="3" t="s">
        <v>9</v>
      </c>
    </row>
    <row r="31" spans="2:22">
      <c r="C31" s="3" t="s">
        <v>8</v>
      </c>
    </row>
    <row r="32" spans="2:22">
      <c r="C32" s="3" t="s">
        <v>18</v>
      </c>
    </row>
    <row r="33" spans="3:3">
      <c r="C33" s="3" t="s">
        <v>14</v>
      </c>
    </row>
    <row r="34" spans="3:3">
      <c r="C34" s="3" t="s">
        <v>17</v>
      </c>
    </row>
    <row r="35" spans="3:3">
      <c r="C35" s="3" t="s">
        <v>5</v>
      </c>
    </row>
    <row r="36" spans="3:3">
      <c r="C36" s="3" t="s">
        <v>38</v>
      </c>
    </row>
    <row r="37" spans="3:3">
      <c r="C37" s="3" t="s">
        <v>16</v>
      </c>
    </row>
    <row r="38" spans="3:3">
      <c r="C38" s="3" t="s">
        <v>13</v>
      </c>
    </row>
    <row r="39" spans="3:3">
      <c r="C39" s="3" t="s">
        <v>15</v>
      </c>
    </row>
    <row r="40" spans="3:3">
      <c r="C40" s="3" t="s">
        <v>6</v>
      </c>
    </row>
    <row r="41" spans="3:3">
      <c r="C41" s="3" t="s">
        <v>7</v>
      </c>
    </row>
    <row r="42" spans="3:3">
      <c r="C42" s="3" t="s">
        <v>11</v>
      </c>
    </row>
    <row r="43" spans="3:3">
      <c r="C43" s="3" t="s">
        <v>53</v>
      </c>
    </row>
    <row r="44" spans="3:3">
      <c r="C44" s="3" t="s">
        <v>12</v>
      </c>
    </row>
    <row r="45" spans="3:3">
      <c r="C45" s="3" t="s">
        <v>19</v>
      </c>
    </row>
  </sheetData>
  <sheetProtection sheet="1" objects="1" scenarios="1"/>
  <sortState ref="C5:C24">
    <sortCondition ref="C5"/>
  </sortState>
  <mergeCells count="4">
    <mergeCell ref="F3:K3"/>
    <mergeCell ref="P3:V3"/>
    <mergeCell ref="U4:V4"/>
    <mergeCell ref="M3:N3"/>
  </mergeCells>
  <pageMargins left="0.7" right="0.7" top="0.75" bottom="0.75" header="0.3" footer="0.3"/>
  <ignoredErrors>
    <ignoredError sqref="F5:K5 K6:K24 R5:U24 P5:P24" unlockedFormula="1"/>
    <ignoredError sqref="F6:J24" formulaRange="1" unlockedFormula="1"/>
  </ignoredErrors>
  <legacyDrawing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5"/>
  <dimension ref="A1:J26"/>
  <sheetViews>
    <sheetView workbookViewId="0">
      <selection activeCell="I6" activeCellId="2" sqref="A6:C25 E6:F25 I6:J26"/>
    </sheetView>
  </sheetViews>
  <sheetFormatPr baseColWidth="10" defaultRowHeight="15"/>
  <cols>
    <col min="1" max="1" width="4" style="3" customWidth="1"/>
    <col min="2" max="2" width="22" style="3" customWidth="1"/>
    <col min="3" max="3" width="23" style="3" customWidth="1"/>
    <col min="4" max="4" width="19.28515625" style="3" customWidth="1"/>
    <col min="5" max="5" width="19.5703125" style="3" customWidth="1"/>
    <col min="6" max="6" width="18.42578125" style="3" customWidth="1"/>
    <col min="7" max="7" width="16.140625" style="3" customWidth="1"/>
    <col min="8" max="8" width="12.85546875" style="3" customWidth="1"/>
    <col min="9" max="9" width="12.5703125" style="3" customWidth="1"/>
    <col min="10" max="16384" width="11.42578125" style="3"/>
  </cols>
  <sheetData>
    <row r="1" spans="1:10">
      <c r="B1" s="25"/>
      <c r="C1" s="25"/>
      <c r="D1" s="25"/>
      <c r="E1" s="25"/>
      <c r="F1" s="25"/>
      <c r="G1" s="25"/>
    </row>
    <row r="2" spans="1:10" ht="27" customHeight="1">
      <c r="B2" s="25"/>
      <c r="C2" s="25"/>
      <c r="D2" s="25"/>
      <c r="E2" s="25"/>
      <c r="F2" s="25"/>
      <c r="G2" s="25"/>
    </row>
    <row r="3" spans="1:10" ht="27" customHeight="1">
      <c r="G3" s="27" t="s">
        <v>27</v>
      </c>
      <c r="H3" s="27" t="s">
        <v>43</v>
      </c>
    </row>
    <row r="4" spans="1:10" ht="27" customHeight="1">
      <c r="G4" s="27" t="s">
        <v>28</v>
      </c>
      <c r="H4" s="11" t="s">
        <v>44</v>
      </c>
    </row>
    <row r="5" spans="1:10">
      <c r="A5" s="1" t="s">
        <v>0</v>
      </c>
      <c r="B5" s="1" t="s">
        <v>1</v>
      </c>
      <c r="C5" s="1" t="s">
        <v>21</v>
      </c>
      <c r="D5" s="1" t="s">
        <v>41</v>
      </c>
      <c r="E5" s="8" t="s">
        <v>10</v>
      </c>
      <c r="F5" s="8" t="s">
        <v>54</v>
      </c>
      <c r="I5" s="30" t="s">
        <v>54</v>
      </c>
      <c r="J5" s="30" t="s">
        <v>42</v>
      </c>
    </row>
    <row r="6" spans="1:10">
      <c r="A6" s="2">
        <v>1</v>
      </c>
      <c r="B6" s="2" t="str">
        <f>IF(BDD!C5="","",BDD!C5)</f>
        <v>Baston</v>
      </c>
      <c r="C6" s="2" t="str">
        <f>IF(BDD!D5="","",BDD!D5)</f>
        <v>PHG</v>
      </c>
      <c r="D6" s="1">
        <v>2</v>
      </c>
      <c r="E6" s="32">
        <f>VLOOKUP(F6,RANG_MALLETES,2,1)</f>
        <v>1</v>
      </c>
      <c r="F6" s="32">
        <f t="shared" ref="F6:F25" si="0">IF(D6=0,"",RANK(D6,D$6:D$25,0))</f>
        <v>20</v>
      </c>
      <c r="I6" s="33">
        <f>BDD!M5</f>
        <v>1</v>
      </c>
      <c r="J6" s="33">
        <f>BDD!N5</f>
        <v>12</v>
      </c>
    </row>
    <row r="7" spans="1:10">
      <c r="A7" s="2">
        <v>2</v>
      </c>
      <c r="B7" s="2" t="str">
        <f>IF(BDD!C6="","",BDD!C6)</f>
        <v>Baston</v>
      </c>
      <c r="C7" s="2" t="str">
        <f>IF(BDD!D6="","",BDD!D6)</f>
        <v>SFQSF</v>
      </c>
      <c r="D7" s="1">
        <v>3</v>
      </c>
      <c r="E7" s="32">
        <f t="shared" ref="E7:E25" si="1">VLOOKUP(F7,RANG_MALLETES,2,0)</f>
        <v>1</v>
      </c>
      <c r="F7" s="32">
        <f t="shared" si="0"/>
        <v>19</v>
      </c>
      <c r="I7" s="33">
        <f>BDD!M6</f>
        <v>2</v>
      </c>
      <c r="J7" s="33">
        <f>BDD!N6</f>
        <v>10</v>
      </c>
    </row>
    <row r="8" spans="1:10">
      <c r="A8" s="2">
        <v>3</v>
      </c>
      <c r="B8" s="2" t="str">
        <f>IF(BDD!C7="","",BDD!C7)</f>
        <v>Baston</v>
      </c>
      <c r="C8" s="2" t="str">
        <f>IF(BDD!D7="","",BDD!D7)</f>
        <v>SDE</v>
      </c>
      <c r="D8" s="1">
        <v>4</v>
      </c>
      <c r="E8" s="32">
        <f t="shared" si="1"/>
        <v>1</v>
      </c>
      <c r="F8" s="32">
        <f t="shared" si="0"/>
        <v>18</v>
      </c>
      <c r="I8" s="33">
        <f>BDD!M7</f>
        <v>3</v>
      </c>
      <c r="J8" s="33">
        <f>BDD!N7</f>
        <v>8</v>
      </c>
    </row>
    <row r="9" spans="1:10">
      <c r="A9" s="2">
        <v>4</v>
      </c>
      <c r="B9" s="2" t="str">
        <f>IF(BDD!C8="","",BDD!C8)</f>
        <v>ERIC</v>
      </c>
      <c r="C9" s="2" t="str">
        <f>IF(BDD!D8="","",BDD!D8)</f>
        <v>ERER</v>
      </c>
      <c r="D9" s="1">
        <v>5</v>
      </c>
      <c r="E9" s="32">
        <f t="shared" si="1"/>
        <v>1</v>
      </c>
      <c r="F9" s="32">
        <f t="shared" si="0"/>
        <v>17</v>
      </c>
      <c r="I9" s="33">
        <f>BDD!M8</f>
        <v>4</v>
      </c>
      <c r="J9" s="33">
        <f>BDD!N8</f>
        <v>6</v>
      </c>
    </row>
    <row r="10" spans="1:10">
      <c r="A10" s="2">
        <v>5</v>
      </c>
      <c r="B10" s="2" t="str">
        <f>IF(BDD!C9="","",BDD!C9)</f>
        <v>Franck</v>
      </c>
      <c r="C10" s="2" t="str">
        <f>IF(BDD!D9="","",BDD!D9)</f>
        <v>CSF</v>
      </c>
      <c r="D10" s="1">
        <v>6</v>
      </c>
      <c r="E10" s="32">
        <f t="shared" si="1"/>
        <v>1</v>
      </c>
      <c r="F10" s="32">
        <f t="shared" si="0"/>
        <v>16</v>
      </c>
      <c r="I10" s="33">
        <f>BDD!M9</f>
        <v>5</v>
      </c>
      <c r="J10" s="33">
        <f>BDD!N9</f>
        <v>4</v>
      </c>
    </row>
    <row r="11" spans="1:10">
      <c r="A11" s="2">
        <v>6</v>
      </c>
      <c r="B11" s="2" t="str">
        <f>IF(BDD!C10="","",BDD!C10)</f>
        <v>Jaison</v>
      </c>
      <c r="C11" s="2" t="str">
        <f>IF(BDD!D10="","",BDD!D10)</f>
        <v>EETEEZ</v>
      </c>
      <c r="D11" s="1">
        <v>7</v>
      </c>
      <c r="E11" s="32">
        <f t="shared" si="1"/>
        <v>1</v>
      </c>
      <c r="F11" s="32">
        <f t="shared" si="0"/>
        <v>15</v>
      </c>
      <c r="I11" s="33">
        <f>BDD!M10</f>
        <v>6</v>
      </c>
      <c r="J11" s="33">
        <f>BDD!N10</f>
        <v>2</v>
      </c>
    </row>
    <row r="12" spans="1:10">
      <c r="A12" s="2">
        <v>7</v>
      </c>
      <c r="B12" s="2" t="str">
        <f>IF(BDD!C11="","",BDD!C11)</f>
        <v>Jeremmy</v>
      </c>
      <c r="C12" s="2" t="str">
        <f>IF(BDD!D11="","",BDD!D11)</f>
        <v>AYTT</v>
      </c>
      <c r="D12" s="1">
        <v>8</v>
      </c>
      <c r="E12" s="32">
        <f t="shared" si="1"/>
        <v>1</v>
      </c>
      <c r="F12" s="32">
        <f t="shared" si="0"/>
        <v>14</v>
      </c>
      <c r="I12" s="33">
        <f>BDD!M11</f>
        <v>7</v>
      </c>
      <c r="J12" s="33">
        <f>BDD!N11</f>
        <v>1</v>
      </c>
    </row>
    <row r="13" spans="1:10">
      <c r="A13" s="2">
        <v>8</v>
      </c>
      <c r="B13" s="2" t="str">
        <f>IF(BDD!C12="","",BDD!C12)</f>
        <v>jhon</v>
      </c>
      <c r="C13" s="2" t="str">
        <f>IF(BDD!D12="","",BDD!D12)</f>
        <v>CFEE</v>
      </c>
      <c r="D13" s="1">
        <v>9</v>
      </c>
      <c r="E13" s="32">
        <f t="shared" si="1"/>
        <v>1</v>
      </c>
      <c r="F13" s="32">
        <f t="shared" si="0"/>
        <v>13</v>
      </c>
      <c r="I13" s="33">
        <f>BDD!M12</f>
        <v>8</v>
      </c>
      <c r="J13" s="33">
        <f>BDD!N12</f>
        <v>1</v>
      </c>
    </row>
    <row r="14" spans="1:10">
      <c r="A14" s="2">
        <v>9</v>
      </c>
      <c r="B14" s="2" t="str">
        <f>IF(BDD!C13="","",BDD!C13)</f>
        <v>Jimmy</v>
      </c>
      <c r="C14" s="2" t="str">
        <f>IF(BDD!D13="","",BDD!D13)</f>
        <v>GSDFFQ</v>
      </c>
      <c r="D14" s="1">
        <v>10</v>
      </c>
      <c r="E14" s="32">
        <f t="shared" si="1"/>
        <v>1</v>
      </c>
      <c r="F14" s="32">
        <f t="shared" si="0"/>
        <v>12</v>
      </c>
      <c r="I14" s="33">
        <f>BDD!M13</f>
        <v>9</v>
      </c>
      <c r="J14" s="33">
        <f>BDD!N13</f>
        <v>1</v>
      </c>
    </row>
    <row r="15" spans="1:10">
      <c r="A15" s="2">
        <v>10</v>
      </c>
      <c r="B15" s="2" t="str">
        <f>IF(BDD!C14="","",BDD!C14)</f>
        <v>kira</v>
      </c>
      <c r="C15" s="2" t="str">
        <f>IF(BDD!D14="","",BDD!D14)</f>
        <v>EREZRE</v>
      </c>
      <c r="D15" s="1">
        <v>11</v>
      </c>
      <c r="E15" s="32">
        <f t="shared" si="1"/>
        <v>1</v>
      </c>
      <c r="F15" s="32">
        <f t="shared" si="0"/>
        <v>11</v>
      </c>
      <c r="I15" s="33">
        <f>BDD!M14</f>
        <v>10</v>
      </c>
      <c r="J15" s="33">
        <f>BDD!N14</f>
        <v>1</v>
      </c>
    </row>
    <row r="16" spans="1:10">
      <c r="A16" s="2">
        <v>11</v>
      </c>
      <c r="B16" s="2" t="str">
        <f>IF(BDD!C15="","",BDD!C15)</f>
        <v>LAURENT</v>
      </c>
      <c r="C16" s="2" t="str">
        <f>IF(BDD!D15="","",BDD!D15)</f>
        <v>FREYRE</v>
      </c>
      <c r="D16" s="1">
        <v>12</v>
      </c>
      <c r="E16" s="32">
        <f t="shared" si="1"/>
        <v>1</v>
      </c>
      <c r="F16" s="32">
        <f t="shared" si="0"/>
        <v>10</v>
      </c>
      <c r="I16" s="33">
        <f>BDD!M15</f>
        <v>11</v>
      </c>
      <c r="J16" s="33">
        <f>BDD!N15</f>
        <v>1</v>
      </c>
    </row>
    <row r="17" spans="1:10">
      <c r="A17" s="2">
        <v>12</v>
      </c>
      <c r="B17" s="2" t="str">
        <f>IF(BDD!C16="","",BDD!C16)</f>
        <v>Leonas</v>
      </c>
      <c r="C17" s="2" t="str">
        <f>IF(BDD!D16="","",BDD!D16)</f>
        <v>DFFEFE</v>
      </c>
      <c r="D17" s="1">
        <v>13</v>
      </c>
      <c r="E17" s="32">
        <f t="shared" si="1"/>
        <v>1</v>
      </c>
      <c r="F17" s="32">
        <f t="shared" si="0"/>
        <v>9</v>
      </c>
      <c r="I17" s="33">
        <f>BDD!M16</f>
        <v>12</v>
      </c>
      <c r="J17" s="33">
        <f>BDD!N16</f>
        <v>1</v>
      </c>
    </row>
    <row r="18" spans="1:10">
      <c r="A18" s="2">
        <v>13</v>
      </c>
      <c r="B18" s="2" t="str">
        <f>IF(BDD!C17="","",BDD!C17)</f>
        <v>pierre</v>
      </c>
      <c r="C18" s="2" t="str">
        <f>IF(BDD!D17="","",BDD!D17)</f>
        <v>YUYI</v>
      </c>
      <c r="D18" s="1">
        <v>14</v>
      </c>
      <c r="E18" s="32">
        <f t="shared" si="1"/>
        <v>1</v>
      </c>
      <c r="F18" s="32">
        <f t="shared" si="0"/>
        <v>8</v>
      </c>
      <c r="I18" s="33">
        <f>BDD!M17</f>
        <v>13</v>
      </c>
      <c r="J18" s="33">
        <f>BDD!N17</f>
        <v>1</v>
      </c>
    </row>
    <row r="19" spans="1:10">
      <c r="A19" s="2">
        <v>14</v>
      </c>
      <c r="B19" s="2" t="str">
        <f>IF(BDD!C18="","",BDD!C18)</f>
        <v>Samuel</v>
      </c>
      <c r="C19" s="2" t="str">
        <f>IF(BDD!D18="","",BDD!D18)</f>
        <v>FQER</v>
      </c>
      <c r="D19" s="1">
        <v>15</v>
      </c>
      <c r="E19" s="32">
        <f t="shared" si="1"/>
        <v>1</v>
      </c>
      <c r="F19" s="32">
        <f t="shared" si="0"/>
        <v>7</v>
      </c>
      <c r="I19" s="33">
        <f>BDD!M18</f>
        <v>14</v>
      </c>
      <c r="J19" s="33">
        <f>BDD!N18</f>
        <v>1</v>
      </c>
    </row>
    <row r="20" spans="1:10">
      <c r="A20" s="2">
        <v>15</v>
      </c>
      <c r="B20" s="2" t="str">
        <f>IF(BDD!C19="","",BDD!C19)</f>
        <v>Snorky</v>
      </c>
      <c r="C20" s="2" t="str">
        <f>IF(BDD!D19="","",BDD!D19)</f>
        <v>DFDSFE</v>
      </c>
      <c r="D20" s="1">
        <v>16</v>
      </c>
      <c r="E20" s="32">
        <f t="shared" si="1"/>
        <v>2</v>
      </c>
      <c r="F20" s="32">
        <f t="shared" si="0"/>
        <v>6</v>
      </c>
      <c r="I20" s="33">
        <f>BDD!M19</f>
        <v>15</v>
      </c>
      <c r="J20" s="33">
        <f>BDD!N19</f>
        <v>1</v>
      </c>
    </row>
    <row r="21" spans="1:10">
      <c r="A21" s="2">
        <v>16</v>
      </c>
      <c r="B21" s="2" t="str">
        <f>IF(BDD!C20="","",BDD!C20)</f>
        <v>Tobu</v>
      </c>
      <c r="C21" s="2" t="str">
        <f>IF(BDD!D20="","",BDD!D20)</f>
        <v>EZRER</v>
      </c>
      <c r="D21" s="1">
        <v>17</v>
      </c>
      <c r="E21" s="32">
        <f t="shared" si="1"/>
        <v>4</v>
      </c>
      <c r="F21" s="32">
        <f t="shared" si="0"/>
        <v>5</v>
      </c>
      <c r="I21" s="33">
        <f>BDD!M20</f>
        <v>16</v>
      </c>
      <c r="J21" s="33">
        <f>BDD!N20</f>
        <v>1</v>
      </c>
    </row>
    <row r="22" spans="1:10">
      <c r="A22" s="2">
        <v>17</v>
      </c>
      <c r="B22" s="2" t="str">
        <f>IF(BDD!C21="","",BDD!C21)</f>
        <v>tony</v>
      </c>
      <c r="C22" s="2" t="str">
        <f>IF(BDD!D21="","",BDD!D21)</f>
        <v>TY5E5</v>
      </c>
      <c r="D22" s="1">
        <v>18</v>
      </c>
      <c r="E22" s="32">
        <f t="shared" si="1"/>
        <v>6</v>
      </c>
      <c r="F22" s="32">
        <f t="shared" si="0"/>
        <v>4</v>
      </c>
      <c r="I22" s="33">
        <f>BDD!M21</f>
        <v>17</v>
      </c>
      <c r="J22" s="33">
        <f>BDD!N21</f>
        <v>1</v>
      </c>
    </row>
    <row r="23" spans="1:10">
      <c r="A23" s="2">
        <v>18</v>
      </c>
      <c r="B23" s="2" t="str">
        <f>IF(BDD!C22="","",BDD!C22)</f>
        <v>ToukE</v>
      </c>
      <c r="C23" s="2" t="str">
        <f>IF(BDD!D22="","",BDD!D22)</f>
        <v>FF</v>
      </c>
      <c r="D23" s="1">
        <v>19</v>
      </c>
      <c r="E23" s="32">
        <f t="shared" si="1"/>
        <v>8</v>
      </c>
      <c r="F23" s="32">
        <f t="shared" si="0"/>
        <v>3</v>
      </c>
      <c r="I23" s="33">
        <f>BDD!M22</f>
        <v>18</v>
      </c>
      <c r="J23" s="33">
        <f>BDD!N22</f>
        <v>1</v>
      </c>
    </row>
    <row r="24" spans="1:10">
      <c r="A24" s="2">
        <v>19</v>
      </c>
      <c r="B24" s="2" t="str">
        <f>IF(BDD!C23="","",BDD!C23)</f>
        <v>victor</v>
      </c>
      <c r="C24" s="2" t="str">
        <f>IF(BDD!D23="","",BDD!D23)</f>
        <v>TRTERU</v>
      </c>
      <c r="D24" s="1">
        <v>20</v>
      </c>
      <c r="E24" s="32">
        <f t="shared" si="1"/>
        <v>10</v>
      </c>
      <c r="F24" s="32">
        <f t="shared" si="0"/>
        <v>2</v>
      </c>
      <c r="I24" s="33">
        <f>BDD!M23</f>
        <v>19</v>
      </c>
      <c r="J24" s="33">
        <f>BDD!N23</f>
        <v>1</v>
      </c>
    </row>
    <row r="25" spans="1:10">
      <c r="A25" s="2">
        <v>20</v>
      </c>
      <c r="B25" s="2" t="str">
        <f>IF(BDD!C24="","",BDD!C24)</f>
        <v>Vincent</v>
      </c>
      <c r="C25" s="2" t="str">
        <f>IF(BDD!D24="","",BDD!D24)</f>
        <v>IIY</v>
      </c>
      <c r="D25" s="1">
        <v>21</v>
      </c>
      <c r="E25" s="32">
        <f t="shared" si="1"/>
        <v>12</v>
      </c>
      <c r="F25" s="32">
        <f t="shared" si="0"/>
        <v>1</v>
      </c>
      <c r="I25" s="33">
        <f>BDD!M24</f>
        <v>20</v>
      </c>
      <c r="J25" s="33">
        <f>BDD!N24</f>
        <v>1</v>
      </c>
    </row>
    <row r="26" spans="1:10">
      <c r="I26" s="34"/>
      <c r="J26" s="34"/>
    </row>
  </sheetData>
  <sheetProtection sheet="1" objects="1" scenarios="1"/>
  <mergeCells count="1">
    <mergeCell ref="B1:G2"/>
  </mergeCells>
  <conditionalFormatting sqref="F6:F25">
    <cfRule type="cellIs" dxfId="4" priority="1" operator="between">
      <formula>1</formula>
      <formula>5</formula>
    </cfRule>
  </conditionalFormatting>
  <pageMargins left="0.70866141732283472" right="0.70866141732283472" top="0.74803149606299213" bottom="0.74803149606299213" header="0.31496062992125984" footer="0.31496062992125984"/>
  <pageSetup paperSize="9" orientation="landscape" horizontalDpi="4294967293" verticalDpi="4294967293" r:id="rId1"/>
  <ignoredErrors>
    <ignoredError sqref="E7:E25 E6:F6" unlockedFormula="1"/>
  </ignoredErrors>
  <drawing r:id="rId2"/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1"/>
  <dimension ref="A1:J25"/>
  <sheetViews>
    <sheetView workbookViewId="0">
      <selection activeCell="I6" activeCellId="2" sqref="A6:C25 E6:F25 I6:J25"/>
    </sheetView>
  </sheetViews>
  <sheetFormatPr baseColWidth="10" defaultRowHeight="15"/>
  <cols>
    <col min="1" max="1" width="4" style="3" customWidth="1"/>
    <col min="2" max="2" width="22" style="3" customWidth="1"/>
    <col min="3" max="3" width="23" style="3" customWidth="1"/>
    <col min="4" max="4" width="19.28515625" style="3" customWidth="1"/>
    <col min="5" max="5" width="17" style="3" customWidth="1"/>
    <col min="6" max="6" width="11.42578125" style="3"/>
    <col min="7" max="7" width="16.140625" style="3" customWidth="1"/>
    <col min="8" max="16384" width="11.42578125" style="3"/>
  </cols>
  <sheetData>
    <row r="1" spans="1:10">
      <c r="B1" s="25"/>
      <c r="C1" s="25"/>
      <c r="D1" s="25"/>
      <c r="E1" s="25"/>
      <c r="F1" s="25"/>
      <c r="G1" s="25"/>
    </row>
    <row r="2" spans="1:10" ht="27" customHeight="1">
      <c r="B2" s="25"/>
      <c r="C2" s="25"/>
      <c r="D2" s="25"/>
      <c r="E2" s="25"/>
      <c r="F2" s="25"/>
      <c r="G2" s="25"/>
    </row>
    <row r="3" spans="1:10" ht="27" customHeight="1">
      <c r="G3" s="4" t="s">
        <v>3</v>
      </c>
      <c r="H3" s="9" t="s">
        <v>43</v>
      </c>
    </row>
    <row r="4" spans="1:10" ht="27" customHeight="1">
      <c r="G4" s="10" t="s">
        <v>26</v>
      </c>
      <c r="H4" s="11" t="s">
        <v>44</v>
      </c>
    </row>
    <row r="5" spans="1:10">
      <c r="A5" s="1" t="s">
        <v>0</v>
      </c>
      <c r="B5" s="1" t="s">
        <v>1</v>
      </c>
      <c r="C5" s="1" t="s">
        <v>21</v>
      </c>
      <c r="D5" s="1" t="s">
        <v>4</v>
      </c>
      <c r="E5" s="1" t="s">
        <v>10</v>
      </c>
      <c r="F5" s="8" t="s">
        <v>54</v>
      </c>
      <c r="I5" s="31" t="s">
        <v>54</v>
      </c>
      <c r="J5" s="31" t="s">
        <v>42</v>
      </c>
    </row>
    <row r="6" spans="1:10">
      <c r="A6" s="2">
        <v>1</v>
      </c>
      <c r="B6" s="2" t="str">
        <f>IF(BDD!C5="","",BDD!C5)</f>
        <v>Baston</v>
      </c>
      <c r="C6" s="2" t="str">
        <f>IF(BDD!D5="","",BDD!D5)</f>
        <v>PHG</v>
      </c>
      <c r="D6" s="1">
        <v>4</v>
      </c>
      <c r="E6" s="32">
        <f>VLOOKUP(F6,RANG_trans,2,0)</f>
        <v>12</v>
      </c>
      <c r="F6" s="32">
        <f>IF(D6=0,0,RANK(D6,D$6:D$25,1))</f>
        <v>1</v>
      </c>
      <c r="I6" s="35">
        <f>BDD!M5</f>
        <v>1</v>
      </c>
      <c r="J6" s="35">
        <f>BDD!N5</f>
        <v>12</v>
      </c>
    </row>
    <row r="7" spans="1:10">
      <c r="A7" s="2">
        <v>2</v>
      </c>
      <c r="B7" s="2" t="str">
        <f>IF(BDD!C6="","",BDD!C6)</f>
        <v>Baston</v>
      </c>
      <c r="C7" s="2" t="str">
        <f>IF(BDD!D6="","",BDD!D6)</f>
        <v>SFQSF</v>
      </c>
      <c r="D7" s="1">
        <v>5</v>
      </c>
      <c r="E7" s="32">
        <f t="shared" ref="E7:E25" si="0">IF(D7&gt;=$H$4,1,VLOOKUP(F7,RANG_trans,2,0))</f>
        <v>10</v>
      </c>
      <c r="F7" s="32">
        <f t="shared" ref="F7:F25" si="1">IF(D7=0,0,RANK(D7,D$6:D$25,1))</f>
        <v>2</v>
      </c>
      <c r="I7" s="35">
        <f>BDD!M6</f>
        <v>2</v>
      </c>
      <c r="J7" s="35">
        <f>BDD!N6</f>
        <v>10</v>
      </c>
    </row>
    <row r="8" spans="1:10">
      <c r="A8" s="2">
        <v>3</v>
      </c>
      <c r="B8" s="2" t="str">
        <f>IF(BDD!C7="","",BDD!C7)</f>
        <v>Baston</v>
      </c>
      <c r="C8" s="2" t="str">
        <f>IF(BDD!D7="","",BDD!D7)</f>
        <v>SDE</v>
      </c>
      <c r="D8" s="1">
        <v>6</v>
      </c>
      <c r="E8" s="32">
        <f t="shared" si="0"/>
        <v>8</v>
      </c>
      <c r="F8" s="32">
        <f t="shared" si="1"/>
        <v>3</v>
      </c>
      <c r="I8" s="35">
        <f>BDD!M7</f>
        <v>3</v>
      </c>
      <c r="J8" s="35">
        <f>BDD!N7</f>
        <v>8</v>
      </c>
    </row>
    <row r="9" spans="1:10">
      <c r="A9" s="2">
        <v>4</v>
      </c>
      <c r="B9" s="2" t="str">
        <f>IF(BDD!C8="","",BDD!C8)</f>
        <v>ERIC</v>
      </c>
      <c r="C9" s="2" t="str">
        <f>IF(BDD!D8="","",BDD!D8)</f>
        <v>ERER</v>
      </c>
      <c r="D9" s="1">
        <v>7</v>
      </c>
      <c r="E9" s="32">
        <f t="shared" si="0"/>
        <v>6</v>
      </c>
      <c r="F9" s="32">
        <f t="shared" si="1"/>
        <v>4</v>
      </c>
      <c r="I9" s="35">
        <f>BDD!M8</f>
        <v>4</v>
      </c>
      <c r="J9" s="35">
        <f>BDD!N8</f>
        <v>6</v>
      </c>
    </row>
    <row r="10" spans="1:10">
      <c r="A10" s="2">
        <v>5</v>
      </c>
      <c r="B10" s="2" t="str">
        <f>IF(BDD!C9="","",BDD!C9)</f>
        <v>Franck</v>
      </c>
      <c r="C10" s="2" t="str">
        <f>IF(BDD!D9="","",BDD!D9)</f>
        <v>CSF</v>
      </c>
      <c r="D10" s="1">
        <v>8</v>
      </c>
      <c r="E10" s="32">
        <f t="shared" si="0"/>
        <v>4</v>
      </c>
      <c r="F10" s="32">
        <f t="shared" si="1"/>
        <v>5</v>
      </c>
      <c r="I10" s="35">
        <f>BDD!M9</f>
        <v>5</v>
      </c>
      <c r="J10" s="35">
        <f>BDD!N9</f>
        <v>4</v>
      </c>
    </row>
    <row r="11" spans="1:10">
      <c r="A11" s="2">
        <v>6</v>
      </c>
      <c r="B11" s="2" t="str">
        <f>IF(BDD!C10="","",BDD!C10)</f>
        <v>Jaison</v>
      </c>
      <c r="C11" s="2" t="str">
        <f>IF(BDD!D10="","",BDD!D10)</f>
        <v>EETEEZ</v>
      </c>
      <c r="D11" s="1">
        <v>9</v>
      </c>
      <c r="E11" s="32">
        <f t="shared" si="0"/>
        <v>2</v>
      </c>
      <c r="F11" s="32">
        <f t="shared" si="1"/>
        <v>6</v>
      </c>
      <c r="I11" s="35">
        <f>BDD!M10</f>
        <v>6</v>
      </c>
      <c r="J11" s="35">
        <f>BDD!N10</f>
        <v>2</v>
      </c>
    </row>
    <row r="12" spans="1:10">
      <c r="A12" s="2">
        <v>7</v>
      </c>
      <c r="B12" s="2" t="str">
        <f>IF(BDD!C11="","",BDD!C11)</f>
        <v>Jeremmy</v>
      </c>
      <c r="C12" s="2" t="str">
        <f>IF(BDD!D11="","",BDD!D11)</f>
        <v>AYTT</v>
      </c>
      <c r="D12" s="1">
        <v>10</v>
      </c>
      <c r="E12" s="32">
        <f t="shared" si="0"/>
        <v>1</v>
      </c>
      <c r="F12" s="32">
        <f t="shared" si="1"/>
        <v>7</v>
      </c>
      <c r="I12" s="35">
        <f>BDD!M11</f>
        <v>7</v>
      </c>
      <c r="J12" s="35">
        <f>BDD!N11</f>
        <v>1</v>
      </c>
    </row>
    <row r="13" spans="1:10">
      <c r="A13" s="2">
        <v>8</v>
      </c>
      <c r="B13" s="2" t="str">
        <f>IF(BDD!C12="","",BDD!C12)</f>
        <v>jhon</v>
      </c>
      <c r="C13" s="2" t="str">
        <f>IF(BDD!D12="","",BDD!D12)</f>
        <v>CFEE</v>
      </c>
      <c r="D13" s="1">
        <v>11</v>
      </c>
      <c r="E13" s="32">
        <f t="shared" si="0"/>
        <v>1</v>
      </c>
      <c r="F13" s="32">
        <f t="shared" si="1"/>
        <v>8</v>
      </c>
      <c r="I13" s="35">
        <f>BDD!M12</f>
        <v>8</v>
      </c>
      <c r="J13" s="35">
        <f>BDD!N12</f>
        <v>1</v>
      </c>
    </row>
    <row r="14" spans="1:10">
      <c r="A14" s="2">
        <v>9</v>
      </c>
      <c r="B14" s="2" t="str">
        <f>IF(BDD!C13="","",BDD!C13)</f>
        <v>Jimmy</v>
      </c>
      <c r="C14" s="2" t="str">
        <f>IF(BDD!D13="","",BDD!D13)</f>
        <v>GSDFFQ</v>
      </c>
      <c r="D14" s="1">
        <v>12</v>
      </c>
      <c r="E14" s="32">
        <f t="shared" si="0"/>
        <v>1</v>
      </c>
      <c r="F14" s="32">
        <f t="shared" si="1"/>
        <v>9</v>
      </c>
      <c r="I14" s="35">
        <f>BDD!M13</f>
        <v>9</v>
      </c>
      <c r="J14" s="35">
        <f>BDD!N13</f>
        <v>1</v>
      </c>
    </row>
    <row r="15" spans="1:10">
      <c r="A15" s="2">
        <v>10</v>
      </c>
      <c r="B15" s="2" t="str">
        <f>IF(BDD!C14="","",BDD!C14)</f>
        <v>kira</v>
      </c>
      <c r="C15" s="2" t="str">
        <f>IF(BDD!D14="","",BDD!D14)</f>
        <v>EREZRE</v>
      </c>
      <c r="D15" s="1">
        <v>13</v>
      </c>
      <c r="E15" s="32">
        <f t="shared" si="0"/>
        <v>1</v>
      </c>
      <c r="F15" s="32">
        <f t="shared" si="1"/>
        <v>10</v>
      </c>
      <c r="I15" s="35">
        <f>BDD!M14</f>
        <v>10</v>
      </c>
      <c r="J15" s="35">
        <f>BDD!N14</f>
        <v>1</v>
      </c>
    </row>
    <row r="16" spans="1:10">
      <c r="A16" s="2">
        <v>11</v>
      </c>
      <c r="B16" s="2" t="str">
        <f>IF(BDD!C15="","",BDD!C15)</f>
        <v>LAURENT</v>
      </c>
      <c r="C16" s="2" t="str">
        <f>IF(BDD!D15="","",BDD!D15)</f>
        <v>FREYRE</v>
      </c>
      <c r="D16" s="1">
        <v>14</v>
      </c>
      <c r="E16" s="32">
        <f t="shared" si="0"/>
        <v>1</v>
      </c>
      <c r="F16" s="32">
        <f t="shared" si="1"/>
        <v>11</v>
      </c>
      <c r="I16" s="35">
        <f>BDD!M15</f>
        <v>11</v>
      </c>
      <c r="J16" s="35">
        <f>BDD!N15</f>
        <v>1</v>
      </c>
    </row>
    <row r="17" spans="1:10">
      <c r="A17" s="2">
        <v>12</v>
      </c>
      <c r="B17" s="2" t="str">
        <f>IF(BDD!C16="","",BDD!C16)</f>
        <v>Leonas</v>
      </c>
      <c r="C17" s="2" t="str">
        <f>IF(BDD!D16="","",BDD!D16)</f>
        <v>DFFEFE</v>
      </c>
      <c r="D17" s="1">
        <v>15</v>
      </c>
      <c r="E17" s="32">
        <f t="shared" si="0"/>
        <v>1</v>
      </c>
      <c r="F17" s="32">
        <f t="shared" si="1"/>
        <v>12</v>
      </c>
      <c r="I17" s="35">
        <f>BDD!M16</f>
        <v>12</v>
      </c>
      <c r="J17" s="35">
        <f>BDD!N16</f>
        <v>1</v>
      </c>
    </row>
    <row r="18" spans="1:10">
      <c r="A18" s="2">
        <v>13</v>
      </c>
      <c r="B18" s="2" t="str">
        <f>IF(BDD!C17="","",BDD!C17)</f>
        <v>pierre</v>
      </c>
      <c r="C18" s="2" t="str">
        <f>IF(BDD!D17="","",BDD!D17)</f>
        <v>YUYI</v>
      </c>
      <c r="D18" s="1">
        <v>16</v>
      </c>
      <c r="E18" s="32">
        <f t="shared" si="0"/>
        <v>1</v>
      </c>
      <c r="F18" s="32">
        <f t="shared" si="1"/>
        <v>13</v>
      </c>
      <c r="I18" s="35">
        <f>BDD!M17</f>
        <v>13</v>
      </c>
      <c r="J18" s="35">
        <f>BDD!N17</f>
        <v>1</v>
      </c>
    </row>
    <row r="19" spans="1:10">
      <c r="A19" s="2">
        <v>14</v>
      </c>
      <c r="B19" s="2" t="str">
        <f>IF(BDD!C18="","",BDD!C18)</f>
        <v>Samuel</v>
      </c>
      <c r="C19" s="2" t="str">
        <f>IF(BDD!D18="","",BDD!D18)</f>
        <v>FQER</v>
      </c>
      <c r="D19" s="1">
        <v>17</v>
      </c>
      <c r="E19" s="32">
        <f t="shared" si="0"/>
        <v>1</v>
      </c>
      <c r="F19" s="32">
        <f t="shared" si="1"/>
        <v>14</v>
      </c>
      <c r="I19" s="35">
        <f>BDD!M18</f>
        <v>14</v>
      </c>
      <c r="J19" s="35">
        <f>BDD!N18</f>
        <v>1</v>
      </c>
    </row>
    <row r="20" spans="1:10">
      <c r="A20" s="2">
        <v>15</v>
      </c>
      <c r="B20" s="2" t="str">
        <f>IF(BDD!C19="","",BDD!C19)</f>
        <v>Snorky</v>
      </c>
      <c r="C20" s="2" t="str">
        <f>IF(BDD!D19="","",BDD!D19)</f>
        <v>DFDSFE</v>
      </c>
      <c r="D20" s="1">
        <v>18</v>
      </c>
      <c r="E20" s="32">
        <f t="shared" si="0"/>
        <v>1</v>
      </c>
      <c r="F20" s="32">
        <f t="shared" si="1"/>
        <v>15</v>
      </c>
      <c r="I20" s="35">
        <f>BDD!M19</f>
        <v>15</v>
      </c>
      <c r="J20" s="35">
        <f>BDD!N19</f>
        <v>1</v>
      </c>
    </row>
    <row r="21" spans="1:10">
      <c r="A21" s="2">
        <v>16</v>
      </c>
      <c r="B21" s="2" t="str">
        <f>IF(BDD!C20="","",BDD!C20)</f>
        <v>Tobu</v>
      </c>
      <c r="C21" s="2" t="str">
        <f>IF(BDD!D20="","",BDD!D20)</f>
        <v>EZRER</v>
      </c>
      <c r="D21" s="1">
        <v>19</v>
      </c>
      <c r="E21" s="32">
        <f t="shared" si="0"/>
        <v>1</v>
      </c>
      <c r="F21" s="32">
        <f t="shared" si="1"/>
        <v>16</v>
      </c>
      <c r="I21" s="35">
        <f>BDD!M20</f>
        <v>16</v>
      </c>
      <c r="J21" s="35">
        <f>BDD!N20</f>
        <v>1</v>
      </c>
    </row>
    <row r="22" spans="1:10">
      <c r="A22" s="2">
        <v>17</v>
      </c>
      <c r="B22" s="2" t="str">
        <f>IF(BDD!C21="","",BDD!C21)</f>
        <v>tony</v>
      </c>
      <c r="C22" s="2" t="str">
        <f>IF(BDD!D21="","",BDD!D21)</f>
        <v>TY5E5</v>
      </c>
      <c r="D22" s="1">
        <v>20</v>
      </c>
      <c r="E22" s="32">
        <f t="shared" si="0"/>
        <v>1</v>
      </c>
      <c r="F22" s="32">
        <f t="shared" si="1"/>
        <v>17</v>
      </c>
      <c r="I22" s="35">
        <f>BDD!M21</f>
        <v>17</v>
      </c>
      <c r="J22" s="35">
        <f>BDD!N21</f>
        <v>1</v>
      </c>
    </row>
    <row r="23" spans="1:10">
      <c r="A23" s="2">
        <v>18</v>
      </c>
      <c r="B23" s="2" t="str">
        <f>IF(BDD!C22="","",BDD!C22)</f>
        <v>ToukE</v>
      </c>
      <c r="C23" s="2" t="str">
        <f>IF(BDD!D22="","",BDD!D22)</f>
        <v>FF</v>
      </c>
      <c r="D23" s="1">
        <v>21</v>
      </c>
      <c r="E23" s="32">
        <f t="shared" si="0"/>
        <v>1</v>
      </c>
      <c r="F23" s="32">
        <f t="shared" si="1"/>
        <v>18</v>
      </c>
      <c r="I23" s="35">
        <f>BDD!M22</f>
        <v>18</v>
      </c>
      <c r="J23" s="35">
        <f>BDD!N22</f>
        <v>1</v>
      </c>
    </row>
    <row r="24" spans="1:10">
      <c r="A24" s="2">
        <v>19</v>
      </c>
      <c r="B24" s="2" t="str">
        <f>IF(BDD!C23="","",BDD!C23)</f>
        <v>victor</v>
      </c>
      <c r="C24" s="2" t="str">
        <f>IF(BDD!D23="","",BDD!D23)</f>
        <v>TRTERU</v>
      </c>
      <c r="D24" s="1">
        <v>22</v>
      </c>
      <c r="E24" s="32">
        <f t="shared" si="0"/>
        <v>1</v>
      </c>
      <c r="F24" s="32">
        <f t="shared" si="1"/>
        <v>19</v>
      </c>
      <c r="I24" s="35">
        <f>BDD!M23</f>
        <v>19</v>
      </c>
      <c r="J24" s="35">
        <f>BDD!N23</f>
        <v>1</v>
      </c>
    </row>
    <row r="25" spans="1:10">
      <c r="A25" s="2">
        <v>20</v>
      </c>
      <c r="B25" s="2" t="str">
        <f>IF(BDD!C24="","",BDD!C24)</f>
        <v>Vincent</v>
      </c>
      <c r="C25" s="2" t="str">
        <f>IF(BDD!D24="","",BDD!D24)</f>
        <v>IIY</v>
      </c>
      <c r="D25" s="1">
        <v>23</v>
      </c>
      <c r="E25" s="32">
        <f t="shared" si="0"/>
        <v>1</v>
      </c>
      <c r="F25" s="32">
        <f t="shared" si="1"/>
        <v>20</v>
      </c>
      <c r="I25" s="35">
        <f>BDD!M24</f>
        <v>20</v>
      </c>
      <c r="J25" s="35">
        <f>BDD!N24</f>
        <v>1</v>
      </c>
    </row>
  </sheetData>
  <sheetProtection sheet="1" objects="1" scenarios="1"/>
  <mergeCells count="1">
    <mergeCell ref="B1:G2"/>
  </mergeCells>
  <conditionalFormatting sqref="F6:F25">
    <cfRule type="cellIs" dxfId="3" priority="1" operator="between">
      <formula>1</formula>
      <formula>5</formula>
    </cfRule>
  </conditionalFormatting>
  <pageMargins left="0.7" right="0.7" top="0.75" bottom="0.75" header="0.3" footer="0.3"/>
  <pageSetup paperSize="9" orientation="portrait" horizontalDpi="4294967293" verticalDpi="4294967293" r:id="rId1"/>
  <ignoredErrors>
    <ignoredError sqref="E7:F25 E6:F6" unlockedFormula="1"/>
  </ignoredErrors>
  <drawing r:id="rId2"/>
  <legacyDrawing r:id="rId3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2"/>
  <dimension ref="A1:J25"/>
  <sheetViews>
    <sheetView workbookViewId="0">
      <selection activeCell="G35" sqref="G35"/>
    </sheetView>
  </sheetViews>
  <sheetFormatPr baseColWidth="10" defaultRowHeight="15"/>
  <cols>
    <col min="1" max="1" width="4" style="3" customWidth="1"/>
    <col min="2" max="2" width="22" style="3" customWidth="1"/>
    <col min="3" max="3" width="23" style="3" customWidth="1"/>
    <col min="4" max="4" width="27.7109375" style="3" customWidth="1"/>
    <col min="5" max="5" width="17" style="3" customWidth="1"/>
    <col min="6" max="6" width="11.42578125" style="3"/>
    <col min="7" max="7" width="16.140625" style="3" customWidth="1"/>
    <col min="8" max="16384" width="11.42578125" style="3"/>
  </cols>
  <sheetData>
    <row r="1" spans="1:10">
      <c r="B1" s="25"/>
      <c r="C1" s="25"/>
      <c r="D1" s="25"/>
      <c r="E1" s="25"/>
      <c r="F1" s="25"/>
      <c r="G1" s="25"/>
    </row>
    <row r="2" spans="1:10" ht="27" customHeight="1">
      <c r="B2" s="25"/>
      <c r="C2" s="25"/>
      <c r="D2" s="25"/>
      <c r="E2" s="25"/>
      <c r="F2" s="25"/>
      <c r="G2" s="25"/>
    </row>
    <row r="3" spans="1:10" ht="27" customHeight="1">
      <c r="G3" s="4" t="s">
        <v>3</v>
      </c>
      <c r="H3" s="4" t="s">
        <v>2</v>
      </c>
    </row>
    <row r="4" spans="1:10" ht="27" customHeight="1">
      <c r="G4" s="4" t="s">
        <v>25</v>
      </c>
      <c r="H4" s="4">
        <v>120</v>
      </c>
    </row>
    <row r="5" spans="1:10">
      <c r="A5" s="1" t="s">
        <v>0</v>
      </c>
      <c r="B5" s="1" t="s">
        <v>1</v>
      </c>
      <c r="C5" s="1" t="s">
        <v>21</v>
      </c>
      <c r="D5" s="1" t="s">
        <v>52</v>
      </c>
      <c r="E5" s="1" t="s">
        <v>10</v>
      </c>
      <c r="F5" s="8" t="s">
        <v>54</v>
      </c>
      <c r="I5" s="31" t="s">
        <v>54</v>
      </c>
      <c r="J5" s="31" t="s">
        <v>42</v>
      </c>
    </row>
    <row r="6" spans="1:10">
      <c r="A6" s="2">
        <v>1</v>
      </c>
      <c r="B6" s="2" t="str">
        <f>IF(BDD!C5="","",BDD!C5)</f>
        <v>Baston</v>
      </c>
      <c r="C6" s="2" t="str">
        <f>IF(BDD!D5="","",BDD!D5)</f>
        <v>PHG</v>
      </c>
      <c r="D6" s="1">
        <v>6</v>
      </c>
      <c r="E6" s="32">
        <f t="shared" ref="E6:E25" si="0">VLOOKUP(F6,RANG_RENV,2,0)</f>
        <v>1</v>
      </c>
      <c r="F6" s="32">
        <f>IF(D6=0,0,RANK(D6,D$6:D$25,0))</f>
        <v>20</v>
      </c>
      <c r="I6" s="35">
        <f>BDD!M5</f>
        <v>1</v>
      </c>
      <c r="J6" s="35">
        <f>BDD!N5</f>
        <v>12</v>
      </c>
    </row>
    <row r="7" spans="1:10">
      <c r="A7" s="2">
        <v>2</v>
      </c>
      <c r="B7" s="2" t="str">
        <f>IF(BDD!C6="","",BDD!C6)</f>
        <v>Baston</v>
      </c>
      <c r="C7" s="2" t="str">
        <f>IF(BDD!D6="","",BDD!D6)</f>
        <v>SFQSF</v>
      </c>
      <c r="D7" s="1">
        <v>7</v>
      </c>
      <c r="E7" s="32">
        <f t="shared" si="0"/>
        <v>1</v>
      </c>
      <c r="F7" s="32">
        <f t="shared" ref="F7:F25" si="1">IF(D7=0,0,RANK(D7,D$6:D$25,0))</f>
        <v>19</v>
      </c>
      <c r="I7" s="35">
        <f>BDD!M6</f>
        <v>2</v>
      </c>
      <c r="J7" s="35">
        <f>BDD!N6</f>
        <v>10</v>
      </c>
    </row>
    <row r="8" spans="1:10">
      <c r="A8" s="2">
        <v>3</v>
      </c>
      <c r="B8" s="2" t="str">
        <f>IF(BDD!C7="","",BDD!C7)</f>
        <v>Baston</v>
      </c>
      <c r="C8" s="2" t="str">
        <f>IF(BDD!D7="","",BDD!D7)</f>
        <v>SDE</v>
      </c>
      <c r="D8" s="1">
        <v>8</v>
      </c>
      <c r="E8" s="32">
        <f t="shared" si="0"/>
        <v>1</v>
      </c>
      <c r="F8" s="32">
        <f t="shared" si="1"/>
        <v>18</v>
      </c>
      <c r="I8" s="35">
        <f>BDD!M7</f>
        <v>3</v>
      </c>
      <c r="J8" s="35">
        <f>BDD!N7</f>
        <v>8</v>
      </c>
    </row>
    <row r="9" spans="1:10">
      <c r="A9" s="2">
        <v>4</v>
      </c>
      <c r="B9" s="2" t="str">
        <f>IF(BDD!C8="","",BDD!C8)</f>
        <v>ERIC</v>
      </c>
      <c r="C9" s="2" t="str">
        <f>IF(BDD!D8="","",BDD!D8)</f>
        <v>ERER</v>
      </c>
      <c r="D9" s="1">
        <v>9</v>
      </c>
      <c r="E9" s="32">
        <f t="shared" si="0"/>
        <v>1</v>
      </c>
      <c r="F9" s="32">
        <f t="shared" si="1"/>
        <v>17</v>
      </c>
      <c r="I9" s="35">
        <f>BDD!M8</f>
        <v>4</v>
      </c>
      <c r="J9" s="35">
        <f>BDD!N8</f>
        <v>6</v>
      </c>
    </row>
    <row r="10" spans="1:10">
      <c r="A10" s="2">
        <v>5</v>
      </c>
      <c r="B10" s="2" t="str">
        <f>IF(BDD!C9="","",BDD!C9)</f>
        <v>Franck</v>
      </c>
      <c r="C10" s="2" t="str">
        <f>IF(BDD!D9="","",BDD!D9)</f>
        <v>CSF</v>
      </c>
      <c r="D10" s="1">
        <v>10</v>
      </c>
      <c r="E10" s="32">
        <f t="shared" si="0"/>
        <v>1</v>
      </c>
      <c r="F10" s="32">
        <f t="shared" si="1"/>
        <v>16</v>
      </c>
      <c r="I10" s="35">
        <f>BDD!M9</f>
        <v>5</v>
      </c>
      <c r="J10" s="35">
        <f>BDD!N9</f>
        <v>4</v>
      </c>
    </row>
    <row r="11" spans="1:10">
      <c r="A11" s="2">
        <v>6</v>
      </c>
      <c r="B11" s="2" t="str">
        <f>IF(BDD!C10="","",BDD!C10)</f>
        <v>Jaison</v>
      </c>
      <c r="C11" s="2" t="str">
        <f>IF(BDD!D10="","",BDD!D10)</f>
        <v>EETEEZ</v>
      </c>
      <c r="D11" s="1">
        <v>11</v>
      </c>
      <c r="E11" s="32">
        <f t="shared" si="0"/>
        <v>1</v>
      </c>
      <c r="F11" s="32">
        <f t="shared" si="1"/>
        <v>15</v>
      </c>
      <c r="I11" s="35">
        <f>BDD!M10</f>
        <v>6</v>
      </c>
      <c r="J11" s="35">
        <f>BDD!N10</f>
        <v>2</v>
      </c>
    </row>
    <row r="12" spans="1:10">
      <c r="A12" s="2">
        <v>7</v>
      </c>
      <c r="B12" s="2" t="str">
        <f>IF(BDD!C11="","",BDD!C11)</f>
        <v>Jeremmy</v>
      </c>
      <c r="C12" s="2" t="str">
        <f>IF(BDD!D11="","",BDD!D11)</f>
        <v>AYTT</v>
      </c>
      <c r="D12" s="1">
        <v>12</v>
      </c>
      <c r="E12" s="32">
        <f t="shared" si="0"/>
        <v>1</v>
      </c>
      <c r="F12" s="32">
        <f t="shared" si="1"/>
        <v>14</v>
      </c>
      <c r="I12" s="35">
        <f>BDD!M11</f>
        <v>7</v>
      </c>
      <c r="J12" s="35">
        <f>BDD!N11</f>
        <v>1</v>
      </c>
    </row>
    <row r="13" spans="1:10">
      <c r="A13" s="2">
        <v>8</v>
      </c>
      <c r="B13" s="2" t="str">
        <f>IF(BDD!C12="","",BDD!C12)</f>
        <v>jhon</v>
      </c>
      <c r="C13" s="2" t="str">
        <f>IF(BDD!D12="","",BDD!D12)</f>
        <v>CFEE</v>
      </c>
      <c r="D13" s="1">
        <v>13</v>
      </c>
      <c r="E13" s="32">
        <f t="shared" si="0"/>
        <v>1</v>
      </c>
      <c r="F13" s="32">
        <f t="shared" si="1"/>
        <v>13</v>
      </c>
      <c r="I13" s="35">
        <f>BDD!M12</f>
        <v>8</v>
      </c>
      <c r="J13" s="35">
        <f>BDD!N12</f>
        <v>1</v>
      </c>
    </row>
    <row r="14" spans="1:10">
      <c r="A14" s="2">
        <v>9</v>
      </c>
      <c r="B14" s="2" t="str">
        <f>IF(BDD!C13="","",BDD!C13)</f>
        <v>Jimmy</v>
      </c>
      <c r="C14" s="2" t="str">
        <f>IF(BDD!D13="","",BDD!D13)</f>
        <v>GSDFFQ</v>
      </c>
      <c r="D14" s="1">
        <v>14</v>
      </c>
      <c r="E14" s="32">
        <f t="shared" si="0"/>
        <v>1</v>
      </c>
      <c r="F14" s="32">
        <f t="shared" si="1"/>
        <v>12</v>
      </c>
      <c r="I14" s="35">
        <f>BDD!M13</f>
        <v>9</v>
      </c>
      <c r="J14" s="35">
        <f>BDD!N13</f>
        <v>1</v>
      </c>
    </row>
    <row r="15" spans="1:10">
      <c r="A15" s="2">
        <v>10</v>
      </c>
      <c r="B15" s="2" t="str">
        <f>IF(BDD!C14="","",BDD!C14)</f>
        <v>kira</v>
      </c>
      <c r="C15" s="2" t="str">
        <f>IF(BDD!D14="","",BDD!D14)</f>
        <v>EREZRE</v>
      </c>
      <c r="D15" s="1">
        <v>15</v>
      </c>
      <c r="E15" s="32">
        <f t="shared" si="0"/>
        <v>1</v>
      </c>
      <c r="F15" s="32">
        <f t="shared" si="1"/>
        <v>11</v>
      </c>
      <c r="I15" s="35">
        <f>BDD!M14</f>
        <v>10</v>
      </c>
      <c r="J15" s="35">
        <f>BDD!N14</f>
        <v>1</v>
      </c>
    </row>
    <row r="16" spans="1:10">
      <c r="A16" s="2">
        <v>11</v>
      </c>
      <c r="B16" s="2" t="str">
        <f>IF(BDD!C15="","",BDD!C15)</f>
        <v>LAURENT</v>
      </c>
      <c r="C16" s="2" t="str">
        <f>IF(BDD!D15="","",BDD!D15)</f>
        <v>FREYRE</v>
      </c>
      <c r="D16" s="1">
        <v>16</v>
      </c>
      <c r="E16" s="32">
        <f t="shared" si="0"/>
        <v>1</v>
      </c>
      <c r="F16" s="32">
        <f t="shared" si="1"/>
        <v>10</v>
      </c>
      <c r="I16" s="35">
        <f>BDD!M15</f>
        <v>11</v>
      </c>
      <c r="J16" s="35">
        <f>BDD!N15</f>
        <v>1</v>
      </c>
    </row>
    <row r="17" spans="1:10">
      <c r="A17" s="2">
        <v>12</v>
      </c>
      <c r="B17" s="2" t="str">
        <f>IF(BDD!C16="","",BDD!C16)</f>
        <v>Leonas</v>
      </c>
      <c r="C17" s="2" t="str">
        <f>IF(BDD!D16="","",BDD!D16)</f>
        <v>DFFEFE</v>
      </c>
      <c r="D17" s="1">
        <v>17</v>
      </c>
      <c r="E17" s="32">
        <f t="shared" si="0"/>
        <v>1</v>
      </c>
      <c r="F17" s="32">
        <f t="shared" si="1"/>
        <v>9</v>
      </c>
      <c r="I17" s="35">
        <f>BDD!M16</f>
        <v>12</v>
      </c>
      <c r="J17" s="35">
        <f>BDD!N16</f>
        <v>1</v>
      </c>
    </row>
    <row r="18" spans="1:10">
      <c r="A18" s="2">
        <v>13</v>
      </c>
      <c r="B18" s="2" t="str">
        <f>IF(BDD!C17="","",BDD!C17)</f>
        <v>pierre</v>
      </c>
      <c r="C18" s="2" t="str">
        <f>IF(BDD!D17="","",BDD!D17)</f>
        <v>YUYI</v>
      </c>
      <c r="D18" s="1">
        <v>18</v>
      </c>
      <c r="E18" s="32">
        <f t="shared" si="0"/>
        <v>1</v>
      </c>
      <c r="F18" s="32">
        <f t="shared" si="1"/>
        <v>8</v>
      </c>
      <c r="I18" s="35">
        <f>BDD!M17</f>
        <v>13</v>
      </c>
      <c r="J18" s="35">
        <f>BDD!N17</f>
        <v>1</v>
      </c>
    </row>
    <row r="19" spans="1:10">
      <c r="A19" s="2">
        <v>14</v>
      </c>
      <c r="B19" s="2" t="str">
        <f>IF(BDD!C18="","",BDD!C18)</f>
        <v>Samuel</v>
      </c>
      <c r="C19" s="2" t="str">
        <f>IF(BDD!D18="","",BDD!D18)</f>
        <v>FQER</v>
      </c>
      <c r="D19" s="1">
        <v>19</v>
      </c>
      <c r="E19" s="32">
        <f t="shared" si="0"/>
        <v>1</v>
      </c>
      <c r="F19" s="32">
        <f t="shared" si="1"/>
        <v>7</v>
      </c>
      <c r="I19" s="35">
        <f>BDD!M18</f>
        <v>14</v>
      </c>
      <c r="J19" s="35">
        <f>BDD!N18</f>
        <v>1</v>
      </c>
    </row>
    <row r="20" spans="1:10">
      <c r="A20" s="2">
        <v>15</v>
      </c>
      <c r="B20" s="2" t="str">
        <f>IF(BDD!C19="","",BDD!C19)</f>
        <v>Snorky</v>
      </c>
      <c r="C20" s="2" t="str">
        <f>IF(BDD!D19="","",BDD!D19)</f>
        <v>DFDSFE</v>
      </c>
      <c r="D20" s="1">
        <v>20</v>
      </c>
      <c r="E20" s="32">
        <f t="shared" si="0"/>
        <v>2</v>
      </c>
      <c r="F20" s="32">
        <f t="shared" si="1"/>
        <v>6</v>
      </c>
      <c r="I20" s="35">
        <f>BDD!M19</f>
        <v>15</v>
      </c>
      <c r="J20" s="35">
        <f>BDD!N19</f>
        <v>1</v>
      </c>
    </row>
    <row r="21" spans="1:10">
      <c r="A21" s="2">
        <v>16</v>
      </c>
      <c r="B21" s="2" t="str">
        <f>IF(BDD!C20="","",BDD!C20)</f>
        <v>Tobu</v>
      </c>
      <c r="C21" s="2" t="str">
        <f>IF(BDD!D20="","",BDD!D20)</f>
        <v>EZRER</v>
      </c>
      <c r="D21" s="1">
        <v>21</v>
      </c>
      <c r="E21" s="32">
        <f t="shared" si="0"/>
        <v>4</v>
      </c>
      <c r="F21" s="32">
        <f t="shared" si="1"/>
        <v>5</v>
      </c>
      <c r="I21" s="35">
        <f>BDD!M20</f>
        <v>16</v>
      </c>
      <c r="J21" s="35">
        <f>BDD!N20</f>
        <v>1</v>
      </c>
    </row>
    <row r="22" spans="1:10">
      <c r="A22" s="2">
        <v>17</v>
      </c>
      <c r="B22" s="2" t="str">
        <f>IF(BDD!C21="","",BDD!C21)</f>
        <v>tony</v>
      </c>
      <c r="C22" s="2" t="str">
        <f>IF(BDD!D21="","",BDD!D21)</f>
        <v>TY5E5</v>
      </c>
      <c r="D22" s="1">
        <v>22</v>
      </c>
      <c r="E22" s="32">
        <f t="shared" si="0"/>
        <v>6</v>
      </c>
      <c r="F22" s="32">
        <f t="shared" si="1"/>
        <v>4</v>
      </c>
      <c r="I22" s="35">
        <f>BDD!M21</f>
        <v>17</v>
      </c>
      <c r="J22" s="35">
        <f>BDD!N21</f>
        <v>1</v>
      </c>
    </row>
    <row r="23" spans="1:10">
      <c r="A23" s="2">
        <v>18</v>
      </c>
      <c r="B23" s="2" t="str">
        <f>IF(BDD!C22="","",BDD!C22)</f>
        <v>ToukE</v>
      </c>
      <c r="C23" s="2" t="str">
        <f>IF(BDD!D22="","",BDD!D22)</f>
        <v>FF</v>
      </c>
      <c r="D23" s="1">
        <v>23</v>
      </c>
      <c r="E23" s="32">
        <f t="shared" si="0"/>
        <v>8</v>
      </c>
      <c r="F23" s="32">
        <f t="shared" si="1"/>
        <v>3</v>
      </c>
      <c r="I23" s="35">
        <f>BDD!M22</f>
        <v>18</v>
      </c>
      <c r="J23" s="35">
        <f>BDD!N22</f>
        <v>1</v>
      </c>
    </row>
    <row r="24" spans="1:10">
      <c r="A24" s="2">
        <v>19</v>
      </c>
      <c r="B24" s="2" t="str">
        <f>IF(BDD!C23="","",BDD!C23)</f>
        <v>victor</v>
      </c>
      <c r="C24" s="2" t="str">
        <f>IF(BDD!D23="","",BDD!D23)</f>
        <v>TRTERU</v>
      </c>
      <c r="D24" s="1">
        <v>24</v>
      </c>
      <c r="E24" s="32">
        <f t="shared" si="0"/>
        <v>10</v>
      </c>
      <c r="F24" s="32">
        <f t="shared" si="1"/>
        <v>2</v>
      </c>
      <c r="I24" s="35">
        <f>BDD!M23</f>
        <v>19</v>
      </c>
      <c r="J24" s="35">
        <f>BDD!N23</f>
        <v>1</v>
      </c>
    </row>
    <row r="25" spans="1:10">
      <c r="A25" s="2">
        <v>20</v>
      </c>
      <c r="B25" s="2" t="str">
        <f>IF(BDD!C24="","",BDD!C24)</f>
        <v>Vincent</v>
      </c>
      <c r="C25" s="2" t="str">
        <f>IF(BDD!D24="","",BDD!D24)</f>
        <v>IIY</v>
      </c>
      <c r="D25" s="1">
        <v>25</v>
      </c>
      <c r="E25" s="32">
        <f t="shared" si="0"/>
        <v>12</v>
      </c>
      <c r="F25" s="32">
        <f t="shared" si="1"/>
        <v>1</v>
      </c>
      <c r="I25" s="35">
        <f>BDD!M24</f>
        <v>20</v>
      </c>
      <c r="J25" s="35">
        <f>BDD!N24</f>
        <v>1</v>
      </c>
    </row>
  </sheetData>
  <sheetProtection sheet="1" objects="1" scenarios="1"/>
  <mergeCells count="1">
    <mergeCell ref="B1:G2"/>
  </mergeCells>
  <conditionalFormatting sqref="F6:F25">
    <cfRule type="cellIs" dxfId="2" priority="1" operator="between">
      <formula>1</formula>
      <formula>5</formula>
    </cfRule>
  </conditionalFormatting>
  <pageMargins left="0.7" right="0.7" top="0.75" bottom="0.75" header="0.3" footer="0.3"/>
  <ignoredErrors>
    <ignoredError sqref="E7:F25 E6:F6" unlockedFormula="1"/>
  </ignoredErrors>
  <drawing r:id="rId1"/>
  <legacyDrawing r:id="rId2"/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3"/>
  <dimension ref="A1:J25"/>
  <sheetViews>
    <sheetView workbookViewId="0">
      <selection activeCell="I6" activeCellId="2" sqref="A6:C25 E6:F25 I6:J25"/>
    </sheetView>
  </sheetViews>
  <sheetFormatPr baseColWidth="10" defaultRowHeight="15"/>
  <cols>
    <col min="1" max="1" width="4" style="3" customWidth="1"/>
    <col min="2" max="2" width="22" style="3" customWidth="1"/>
    <col min="3" max="3" width="23" style="3" customWidth="1"/>
    <col min="4" max="4" width="27.7109375" style="3" customWidth="1"/>
    <col min="5" max="5" width="18.140625" style="3" customWidth="1"/>
    <col min="6" max="6" width="11.42578125" style="3"/>
    <col min="7" max="7" width="16.140625" style="3" customWidth="1"/>
    <col min="8" max="16384" width="11.42578125" style="3"/>
  </cols>
  <sheetData>
    <row r="1" spans="1:10">
      <c r="B1" s="25"/>
      <c r="C1" s="25"/>
      <c r="D1" s="25"/>
      <c r="E1" s="25"/>
      <c r="F1" s="25"/>
      <c r="G1" s="25"/>
    </row>
    <row r="2" spans="1:10" ht="27" customHeight="1">
      <c r="B2" s="25"/>
      <c r="C2" s="25"/>
      <c r="D2" s="25"/>
      <c r="E2" s="25"/>
      <c r="F2" s="25"/>
      <c r="G2" s="25"/>
    </row>
    <row r="3" spans="1:10" ht="27" customHeight="1">
      <c r="G3" s="4" t="s">
        <v>23</v>
      </c>
      <c r="H3" s="4" t="s">
        <v>2</v>
      </c>
    </row>
    <row r="4" spans="1:10" ht="27" customHeight="1">
      <c r="G4" s="4" t="s">
        <v>24</v>
      </c>
      <c r="H4" s="4">
        <v>120</v>
      </c>
    </row>
    <row r="5" spans="1:10">
      <c r="A5" s="1" t="s">
        <v>0</v>
      </c>
      <c r="B5" s="1" t="s">
        <v>1</v>
      </c>
      <c r="C5" s="1" t="s">
        <v>21</v>
      </c>
      <c r="D5" s="1" t="s">
        <v>22</v>
      </c>
      <c r="E5" s="1" t="s">
        <v>10</v>
      </c>
      <c r="F5" s="8" t="s">
        <v>54</v>
      </c>
      <c r="I5" s="31" t="s">
        <v>54</v>
      </c>
      <c r="J5" s="31" t="s">
        <v>42</v>
      </c>
    </row>
    <row r="6" spans="1:10">
      <c r="A6" s="2">
        <v>1</v>
      </c>
      <c r="B6" s="2" t="str">
        <f>IF(BDD!C5="","",BDD!C5)</f>
        <v>Baston</v>
      </c>
      <c r="C6" s="2" t="str">
        <f>IF(BDD!D5="","",BDD!D5)</f>
        <v>PHG</v>
      </c>
      <c r="D6" s="1">
        <v>8</v>
      </c>
      <c r="E6" s="32">
        <f t="shared" ref="E6:E25" si="0">IFERROR(VLOOKUP(F6,RANG_SOUL,2,0),"")</f>
        <v>1</v>
      </c>
      <c r="F6" s="32">
        <f>IF(D6=0,0,RANK(D6,D$6:D$25,0))</f>
        <v>20</v>
      </c>
      <c r="I6" s="35">
        <f>BDD!M5</f>
        <v>1</v>
      </c>
      <c r="J6" s="35">
        <f>BDD!N5</f>
        <v>12</v>
      </c>
    </row>
    <row r="7" spans="1:10">
      <c r="A7" s="2">
        <v>2</v>
      </c>
      <c r="B7" s="2" t="str">
        <f>IF(BDD!C6="","",BDD!C6)</f>
        <v>Baston</v>
      </c>
      <c r="C7" s="2" t="str">
        <f>IF(BDD!D6="","",BDD!D6)</f>
        <v>SFQSF</v>
      </c>
      <c r="D7" s="1">
        <v>9</v>
      </c>
      <c r="E7" s="32">
        <f t="shared" si="0"/>
        <v>1</v>
      </c>
      <c r="F7" s="32">
        <f t="shared" ref="F7:F25" si="1">IF(D7=0,0,RANK(D7,D$6:D$25,0))</f>
        <v>19</v>
      </c>
      <c r="I7" s="35">
        <f>BDD!M6</f>
        <v>2</v>
      </c>
      <c r="J7" s="35">
        <f>BDD!N6</f>
        <v>10</v>
      </c>
    </row>
    <row r="8" spans="1:10">
      <c r="A8" s="2">
        <v>3</v>
      </c>
      <c r="B8" s="2" t="str">
        <f>IF(BDD!C7="","",BDD!C7)</f>
        <v>Baston</v>
      </c>
      <c r="C8" s="2" t="str">
        <f>IF(BDD!D7="","",BDD!D7)</f>
        <v>SDE</v>
      </c>
      <c r="D8" s="1">
        <v>10</v>
      </c>
      <c r="E8" s="32">
        <f t="shared" si="0"/>
        <v>1</v>
      </c>
      <c r="F8" s="32">
        <f t="shared" si="1"/>
        <v>18</v>
      </c>
      <c r="I8" s="35">
        <f>BDD!M7</f>
        <v>3</v>
      </c>
      <c r="J8" s="35">
        <f>BDD!N7</f>
        <v>8</v>
      </c>
    </row>
    <row r="9" spans="1:10">
      <c r="A9" s="2">
        <v>4</v>
      </c>
      <c r="B9" s="2" t="str">
        <f>IF(BDD!C8="","",BDD!C8)</f>
        <v>ERIC</v>
      </c>
      <c r="C9" s="2" t="str">
        <f>IF(BDD!D8="","",BDD!D8)</f>
        <v>ERER</v>
      </c>
      <c r="D9" s="1">
        <v>11</v>
      </c>
      <c r="E9" s="32">
        <f t="shared" si="0"/>
        <v>1</v>
      </c>
      <c r="F9" s="32">
        <f t="shared" si="1"/>
        <v>17</v>
      </c>
      <c r="I9" s="35">
        <f>BDD!M8</f>
        <v>4</v>
      </c>
      <c r="J9" s="35">
        <f>BDD!N8</f>
        <v>6</v>
      </c>
    </row>
    <row r="10" spans="1:10">
      <c r="A10" s="2">
        <v>5</v>
      </c>
      <c r="B10" s="2" t="str">
        <f>IF(BDD!C9="","",BDD!C9)</f>
        <v>Franck</v>
      </c>
      <c r="C10" s="2" t="str">
        <f>IF(BDD!D9="","",BDD!D9)</f>
        <v>CSF</v>
      </c>
      <c r="D10" s="1">
        <v>12</v>
      </c>
      <c r="E10" s="32">
        <f t="shared" si="0"/>
        <v>1</v>
      </c>
      <c r="F10" s="32">
        <f t="shared" si="1"/>
        <v>16</v>
      </c>
      <c r="I10" s="35">
        <f>BDD!M9</f>
        <v>5</v>
      </c>
      <c r="J10" s="35">
        <f>BDD!N9</f>
        <v>4</v>
      </c>
    </row>
    <row r="11" spans="1:10">
      <c r="A11" s="2">
        <v>6</v>
      </c>
      <c r="B11" s="2" t="str">
        <f>IF(BDD!C10="","",BDD!C10)</f>
        <v>Jaison</v>
      </c>
      <c r="C11" s="2" t="str">
        <f>IF(BDD!D10="","",BDD!D10)</f>
        <v>EETEEZ</v>
      </c>
      <c r="D11" s="1">
        <v>13</v>
      </c>
      <c r="E11" s="32">
        <f t="shared" si="0"/>
        <v>1</v>
      </c>
      <c r="F11" s="32">
        <f t="shared" si="1"/>
        <v>15</v>
      </c>
      <c r="I11" s="35">
        <f>BDD!M10</f>
        <v>6</v>
      </c>
      <c r="J11" s="35">
        <f>BDD!N10</f>
        <v>2</v>
      </c>
    </row>
    <row r="12" spans="1:10">
      <c r="A12" s="2">
        <v>7</v>
      </c>
      <c r="B12" s="2" t="str">
        <f>IF(BDD!C11="","",BDD!C11)</f>
        <v>Jeremmy</v>
      </c>
      <c r="C12" s="2" t="str">
        <f>IF(BDD!D11="","",BDD!D11)</f>
        <v>AYTT</v>
      </c>
      <c r="D12" s="1">
        <v>14</v>
      </c>
      <c r="E12" s="32">
        <f t="shared" si="0"/>
        <v>1</v>
      </c>
      <c r="F12" s="32">
        <f t="shared" si="1"/>
        <v>14</v>
      </c>
      <c r="I12" s="35">
        <f>BDD!M11</f>
        <v>7</v>
      </c>
      <c r="J12" s="35">
        <f>BDD!N11</f>
        <v>1</v>
      </c>
    </row>
    <row r="13" spans="1:10">
      <c r="A13" s="2">
        <v>8</v>
      </c>
      <c r="B13" s="2" t="str">
        <f>IF(BDD!C12="","",BDD!C12)</f>
        <v>jhon</v>
      </c>
      <c r="C13" s="2" t="str">
        <f>IF(BDD!D12="","",BDD!D12)</f>
        <v>CFEE</v>
      </c>
      <c r="D13" s="1">
        <v>15</v>
      </c>
      <c r="E13" s="32">
        <f t="shared" si="0"/>
        <v>1</v>
      </c>
      <c r="F13" s="32">
        <f t="shared" si="1"/>
        <v>13</v>
      </c>
      <c r="I13" s="35">
        <f>BDD!M12</f>
        <v>8</v>
      </c>
      <c r="J13" s="35">
        <f>BDD!N12</f>
        <v>1</v>
      </c>
    </row>
    <row r="14" spans="1:10">
      <c r="A14" s="2">
        <v>9</v>
      </c>
      <c r="B14" s="2" t="str">
        <f>IF(BDD!C13="","",BDD!C13)</f>
        <v>Jimmy</v>
      </c>
      <c r="C14" s="2" t="str">
        <f>IF(BDD!D13="","",BDD!D13)</f>
        <v>GSDFFQ</v>
      </c>
      <c r="D14" s="1">
        <v>16</v>
      </c>
      <c r="E14" s="32">
        <f t="shared" si="0"/>
        <v>1</v>
      </c>
      <c r="F14" s="32">
        <f t="shared" si="1"/>
        <v>12</v>
      </c>
      <c r="I14" s="35">
        <f>BDD!M13</f>
        <v>9</v>
      </c>
      <c r="J14" s="35">
        <f>BDD!N13</f>
        <v>1</v>
      </c>
    </row>
    <row r="15" spans="1:10">
      <c r="A15" s="2">
        <v>10</v>
      </c>
      <c r="B15" s="2" t="str">
        <f>IF(BDD!C14="","",BDD!C14)</f>
        <v>kira</v>
      </c>
      <c r="C15" s="2" t="str">
        <f>IF(BDD!D14="","",BDD!D14)</f>
        <v>EREZRE</v>
      </c>
      <c r="D15" s="1">
        <v>17</v>
      </c>
      <c r="E15" s="32">
        <f t="shared" si="0"/>
        <v>1</v>
      </c>
      <c r="F15" s="32">
        <f t="shared" si="1"/>
        <v>11</v>
      </c>
      <c r="I15" s="35">
        <f>BDD!M14</f>
        <v>10</v>
      </c>
      <c r="J15" s="35">
        <f>BDD!N14</f>
        <v>1</v>
      </c>
    </row>
    <row r="16" spans="1:10">
      <c r="A16" s="2">
        <v>11</v>
      </c>
      <c r="B16" s="2" t="str">
        <f>IF(BDD!C15="","",BDD!C15)</f>
        <v>LAURENT</v>
      </c>
      <c r="C16" s="2" t="str">
        <f>IF(BDD!D15="","",BDD!D15)</f>
        <v>FREYRE</v>
      </c>
      <c r="D16" s="1">
        <v>18</v>
      </c>
      <c r="E16" s="32">
        <f t="shared" si="0"/>
        <v>1</v>
      </c>
      <c r="F16" s="32">
        <f t="shared" si="1"/>
        <v>10</v>
      </c>
      <c r="I16" s="35">
        <f>BDD!M15</f>
        <v>11</v>
      </c>
      <c r="J16" s="35">
        <f>BDD!N15</f>
        <v>1</v>
      </c>
    </row>
    <row r="17" spans="1:10">
      <c r="A17" s="2">
        <v>12</v>
      </c>
      <c r="B17" s="2" t="str">
        <f>IF(BDD!C16="","",BDD!C16)</f>
        <v>Leonas</v>
      </c>
      <c r="C17" s="2" t="str">
        <f>IF(BDD!D16="","",BDD!D16)</f>
        <v>DFFEFE</v>
      </c>
      <c r="D17" s="1">
        <v>19</v>
      </c>
      <c r="E17" s="32">
        <f t="shared" si="0"/>
        <v>1</v>
      </c>
      <c r="F17" s="32">
        <f t="shared" si="1"/>
        <v>9</v>
      </c>
      <c r="I17" s="35">
        <f>BDD!M16</f>
        <v>12</v>
      </c>
      <c r="J17" s="35">
        <f>BDD!N16</f>
        <v>1</v>
      </c>
    </row>
    <row r="18" spans="1:10">
      <c r="A18" s="2">
        <v>13</v>
      </c>
      <c r="B18" s="2" t="str">
        <f>IF(BDD!C17="","",BDD!C17)</f>
        <v>pierre</v>
      </c>
      <c r="C18" s="2" t="str">
        <f>IF(BDD!D17="","",BDD!D17)</f>
        <v>YUYI</v>
      </c>
      <c r="D18" s="1">
        <v>20</v>
      </c>
      <c r="E18" s="32">
        <f t="shared" si="0"/>
        <v>1</v>
      </c>
      <c r="F18" s="32">
        <f t="shared" si="1"/>
        <v>8</v>
      </c>
      <c r="I18" s="35">
        <f>BDD!M17</f>
        <v>13</v>
      </c>
      <c r="J18" s="35">
        <f>BDD!N17</f>
        <v>1</v>
      </c>
    </row>
    <row r="19" spans="1:10">
      <c r="A19" s="2">
        <v>14</v>
      </c>
      <c r="B19" s="2" t="str">
        <f>IF(BDD!C18="","",BDD!C18)</f>
        <v>Samuel</v>
      </c>
      <c r="C19" s="2" t="str">
        <f>IF(BDD!D18="","",BDD!D18)</f>
        <v>FQER</v>
      </c>
      <c r="D19" s="1">
        <v>21</v>
      </c>
      <c r="E19" s="32">
        <f t="shared" si="0"/>
        <v>1</v>
      </c>
      <c r="F19" s="32">
        <f t="shared" si="1"/>
        <v>7</v>
      </c>
      <c r="I19" s="35">
        <f>BDD!M18</f>
        <v>14</v>
      </c>
      <c r="J19" s="35">
        <f>BDD!N18</f>
        <v>1</v>
      </c>
    </row>
    <row r="20" spans="1:10">
      <c r="A20" s="2">
        <v>15</v>
      </c>
      <c r="B20" s="2" t="str">
        <f>IF(BDD!C19="","",BDD!C19)</f>
        <v>Snorky</v>
      </c>
      <c r="C20" s="2" t="str">
        <f>IF(BDD!D19="","",BDD!D19)</f>
        <v>DFDSFE</v>
      </c>
      <c r="D20" s="1">
        <v>22</v>
      </c>
      <c r="E20" s="32">
        <f t="shared" si="0"/>
        <v>2</v>
      </c>
      <c r="F20" s="32">
        <f t="shared" si="1"/>
        <v>6</v>
      </c>
      <c r="I20" s="35">
        <f>BDD!M19</f>
        <v>15</v>
      </c>
      <c r="J20" s="35">
        <f>BDD!N19</f>
        <v>1</v>
      </c>
    </row>
    <row r="21" spans="1:10">
      <c r="A21" s="2">
        <v>16</v>
      </c>
      <c r="B21" s="2" t="str">
        <f>IF(BDD!C20="","",BDD!C20)</f>
        <v>Tobu</v>
      </c>
      <c r="C21" s="2" t="str">
        <f>IF(BDD!D20="","",BDD!D20)</f>
        <v>EZRER</v>
      </c>
      <c r="D21" s="1">
        <v>23</v>
      </c>
      <c r="E21" s="32">
        <f t="shared" si="0"/>
        <v>4</v>
      </c>
      <c r="F21" s="32">
        <f t="shared" si="1"/>
        <v>5</v>
      </c>
      <c r="I21" s="35">
        <f>BDD!M20</f>
        <v>16</v>
      </c>
      <c r="J21" s="35">
        <f>BDD!N20</f>
        <v>1</v>
      </c>
    </row>
    <row r="22" spans="1:10">
      <c r="A22" s="2">
        <v>17</v>
      </c>
      <c r="B22" s="2" t="str">
        <f>IF(BDD!C21="","",BDD!C21)</f>
        <v>tony</v>
      </c>
      <c r="C22" s="2" t="str">
        <f>IF(BDD!D21="","",BDD!D21)</f>
        <v>TY5E5</v>
      </c>
      <c r="D22" s="1">
        <v>24</v>
      </c>
      <c r="E22" s="32">
        <f t="shared" si="0"/>
        <v>6</v>
      </c>
      <c r="F22" s="32">
        <f t="shared" si="1"/>
        <v>4</v>
      </c>
      <c r="I22" s="35">
        <f>BDD!M21</f>
        <v>17</v>
      </c>
      <c r="J22" s="35">
        <f>BDD!N21</f>
        <v>1</v>
      </c>
    </row>
    <row r="23" spans="1:10">
      <c r="A23" s="2">
        <v>18</v>
      </c>
      <c r="B23" s="2" t="str">
        <f>IF(BDD!C22="","",BDD!C22)</f>
        <v>ToukE</v>
      </c>
      <c r="C23" s="2" t="str">
        <f>IF(BDD!D22="","",BDD!D22)</f>
        <v>FF</v>
      </c>
      <c r="D23" s="1">
        <v>25</v>
      </c>
      <c r="E23" s="32">
        <f t="shared" si="0"/>
        <v>8</v>
      </c>
      <c r="F23" s="32">
        <f t="shared" si="1"/>
        <v>3</v>
      </c>
      <c r="I23" s="35">
        <f>BDD!M22</f>
        <v>18</v>
      </c>
      <c r="J23" s="35">
        <f>BDD!N22</f>
        <v>1</v>
      </c>
    </row>
    <row r="24" spans="1:10">
      <c r="A24" s="2">
        <v>19</v>
      </c>
      <c r="B24" s="2" t="str">
        <f>IF(BDD!C23="","",BDD!C23)</f>
        <v>victor</v>
      </c>
      <c r="C24" s="2" t="str">
        <f>IF(BDD!D23="","",BDD!D23)</f>
        <v>TRTERU</v>
      </c>
      <c r="D24" s="1">
        <v>26</v>
      </c>
      <c r="E24" s="32">
        <f t="shared" si="0"/>
        <v>10</v>
      </c>
      <c r="F24" s="32">
        <f t="shared" si="1"/>
        <v>2</v>
      </c>
      <c r="I24" s="35">
        <f>BDD!M23</f>
        <v>19</v>
      </c>
      <c r="J24" s="35">
        <f>BDD!N23</f>
        <v>1</v>
      </c>
    </row>
    <row r="25" spans="1:10">
      <c r="A25" s="2">
        <v>20</v>
      </c>
      <c r="B25" s="2" t="str">
        <f>IF(BDD!C24="","",BDD!C24)</f>
        <v>Vincent</v>
      </c>
      <c r="C25" s="2" t="str">
        <f>IF(BDD!D24="","",BDD!D24)</f>
        <v>IIY</v>
      </c>
      <c r="D25" s="1">
        <v>27</v>
      </c>
      <c r="E25" s="32">
        <f t="shared" si="0"/>
        <v>12</v>
      </c>
      <c r="F25" s="32">
        <f t="shared" si="1"/>
        <v>1</v>
      </c>
      <c r="I25" s="35">
        <f>BDD!M24</f>
        <v>20</v>
      </c>
      <c r="J25" s="35">
        <f>BDD!N24</f>
        <v>1</v>
      </c>
    </row>
  </sheetData>
  <sheetProtection sheet="1" objects="1" scenarios="1"/>
  <mergeCells count="1">
    <mergeCell ref="B1:G2"/>
  </mergeCells>
  <conditionalFormatting sqref="F6:F25">
    <cfRule type="cellIs" dxfId="1" priority="1" operator="between">
      <formula>1</formula>
      <formula>5</formula>
    </cfRule>
  </conditionalFormatting>
  <pageMargins left="0.7" right="0.7" top="0.75" bottom="0.75" header="0.3" footer="0.3"/>
  <ignoredErrors>
    <ignoredError sqref="E7:F25 E6:F6" unlockedFormula="1"/>
  </ignoredErrors>
  <drawing r:id="rId1"/>
  <legacyDrawing r:id="rId2"/>
</worksheet>
</file>

<file path=xl/worksheets/sheet6.xml><?xml version="1.0" encoding="utf-8"?>
<worksheet xmlns="http://schemas.openxmlformats.org/spreadsheetml/2006/main" xmlns:r="http://schemas.openxmlformats.org/officeDocument/2006/relationships">
  <sheetPr codeName="Feuil4"/>
  <dimension ref="A1:J30"/>
  <sheetViews>
    <sheetView workbookViewId="0">
      <selection activeCell="G35" sqref="G35"/>
    </sheetView>
  </sheetViews>
  <sheetFormatPr baseColWidth="10" defaultRowHeight="15"/>
  <cols>
    <col min="1" max="1" width="4" style="3" customWidth="1"/>
    <col min="2" max="2" width="22" style="3" customWidth="1"/>
    <col min="3" max="3" width="23" style="3" customWidth="1"/>
    <col min="4" max="4" width="27.7109375" style="3" customWidth="1"/>
    <col min="5" max="5" width="17.28515625" style="3" customWidth="1"/>
    <col min="6" max="6" width="11.42578125" style="3"/>
    <col min="7" max="7" width="16.140625" style="3" customWidth="1"/>
    <col min="8" max="8" width="12.7109375" style="3" customWidth="1"/>
    <col min="9" max="16384" width="11.42578125" style="3"/>
  </cols>
  <sheetData>
    <row r="1" spans="1:10">
      <c r="B1" s="25"/>
      <c r="C1" s="25"/>
      <c r="D1" s="25"/>
      <c r="E1" s="25"/>
      <c r="F1" s="25"/>
      <c r="G1" s="25"/>
    </row>
    <row r="2" spans="1:10" ht="27" customHeight="1">
      <c r="B2" s="25"/>
      <c r="C2" s="25"/>
      <c r="D2" s="25"/>
      <c r="E2" s="25"/>
      <c r="F2" s="25"/>
      <c r="G2" s="25"/>
    </row>
    <row r="3" spans="1:10" ht="27" customHeight="1">
      <c r="G3" s="4" t="s">
        <v>3</v>
      </c>
      <c r="H3" s="4" t="s">
        <v>2</v>
      </c>
    </row>
    <row r="4" spans="1:10" ht="27" customHeight="1">
      <c r="G4" s="4" t="s">
        <v>44</v>
      </c>
      <c r="H4" s="4" t="s">
        <v>30</v>
      </c>
    </row>
    <row r="5" spans="1:10">
      <c r="A5" s="1" t="s">
        <v>0</v>
      </c>
      <c r="B5" s="1" t="s">
        <v>1</v>
      </c>
      <c r="C5" s="1" t="s">
        <v>21</v>
      </c>
      <c r="D5" s="1" t="s">
        <v>29</v>
      </c>
      <c r="E5" s="1" t="s">
        <v>10</v>
      </c>
      <c r="F5" s="8" t="s">
        <v>54</v>
      </c>
      <c r="I5" s="31" t="s">
        <v>54</v>
      </c>
      <c r="J5" s="31" t="s">
        <v>42</v>
      </c>
    </row>
    <row r="6" spans="1:10">
      <c r="A6" s="2">
        <v>1</v>
      </c>
      <c r="B6" s="2" t="str">
        <f>IF(BDD!C5="","",BDD!C5)</f>
        <v>Baston</v>
      </c>
      <c r="C6" s="2" t="str">
        <f>IF(BDD!D5="","",BDD!D5)</f>
        <v>PHG</v>
      </c>
      <c r="D6" s="1">
        <v>10</v>
      </c>
      <c r="E6" s="32">
        <f t="shared" ref="E6:E25" si="0">IFERROR(IF(D6&gt;=$H$4,1,VLOOKUP(F6,RANG_CAM,2,0)),"")</f>
        <v>1</v>
      </c>
      <c r="F6" s="32">
        <f>IF(D6=0,0,RANK(D6,D$6:D$25,0))</f>
        <v>20</v>
      </c>
      <c r="I6" s="35">
        <f>BDD!M5</f>
        <v>1</v>
      </c>
      <c r="J6" s="35">
        <f>BDD!N5</f>
        <v>12</v>
      </c>
    </row>
    <row r="7" spans="1:10">
      <c r="A7" s="2">
        <v>2</v>
      </c>
      <c r="B7" s="2" t="str">
        <f>IF(BDD!C6="","",BDD!C6)</f>
        <v>Baston</v>
      </c>
      <c r="C7" s="2" t="str">
        <f>IF(BDD!D6="","",BDD!D6)</f>
        <v>SFQSF</v>
      </c>
      <c r="D7" s="1">
        <v>11</v>
      </c>
      <c r="E7" s="32">
        <f t="shared" si="0"/>
        <v>1</v>
      </c>
      <c r="F7" s="32">
        <f t="shared" ref="F7:F25" si="1">IF(D7=0,0,RANK(D7,D$6:D$25,0))</f>
        <v>19</v>
      </c>
      <c r="I7" s="35">
        <f>BDD!M6</f>
        <v>2</v>
      </c>
      <c r="J7" s="35">
        <f>BDD!N6</f>
        <v>10</v>
      </c>
    </row>
    <row r="8" spans="1:10">
      <c r="A8" s="2">
        <v>3</v>
      </c>
      <c r="B8" s="2" t="str">
        <f>IF(BDD!C7="","",BDD!C7)</f>
        <v>Baston</v>
      </c>
      <c r="C8" s="2" t="str">
        <f>IF(BDD!D7="","",BDD!D7)</f>
        <v>SDE</v>
      </c>
      <c r="D8" s="1">
        <v>12</v>
      </c>
      <c r="E8" s="32">
        <f t="shared" si="0"/>
        <v>1</v>
      </c>
      <c r="F8" s="32">
        <f t="shared" si="1"/>
        <v>18</v>
      </c>
      <c r="I8" s="35">
        <f>BDD!M7</f>
        <v>3</v>
      </c>
      <c r="J8" s="35">
        <f>BDD!N7</f>
        <v>8</v>
      </c>
    </row>
    <row r="9" spans="1:10">
      <c r="A9" s="2">
        <v>4</v>
      </c>
      <c r="B9" s="2" t="str">
        <f>IF(BDD!C8="","",BDD!C8)</f>
        <v>ERIC</v>
      </c>
      <c r="C9" s="2" t="str">
        <f>IF(BDD!D8="","",BDD!D8)</f>
        <v>ERER</v>
      </c>
      <c r="D9" s="1">
        <v>13</v>
      </c>
      <c r="E9" s="32">
        <f t="shared" si="0"/>
        <v>1</v>
      </c>
      <c r="F9" s="32">
        <f t="shared" si="1"/>
        <v>17</v>
      </c>
      <c r="I9" s="35">
        <f>BDD!M8</f>
        <v>4</v>
      </c>
      <c r="J9" s="35">
        <f>BDD!N8</f>
        <v>6</v>
      </c>
    </row>
    <row r="10" spans="1:10">
      <c r="A10" s="2">
        <v>5</v>
      </c>
      <c r="B10" s="2" t="str">
        <f>IF(BDD!C9="","",BDD!C9)</f>
        <v>Franck</v>
      </c>
      <c r="C10" s="2" t="str">
        <f>IF(BDD!D9="","",BDD!D9)</f>
        <v>CSF</v>
      </c>
      <c r="D10" s="1">
        <v>14</v>
      </c>
      <c r="E10" s="32">
        <f t="shared" si="0"/>
        <v>1</v>
      </c>
      <c r="F10" s="32">
        <f t="shared" si="1"/>
        <v>16</v>
      </c>
      <c r="I10" s="35">
        <f>BDD!M9</f>
        <v>5</v>
      </c>
      <c r="J10" s="35">
        <f>BDD!N9</f>
        <v>4</v>
      </c>
    </row>
    <row r="11" spans="1:10">
      <c r="A11" s="2">
        <v>6</v>
      </c>
      <c r="B11" s="2" t="str">
        <f>IF(BDD!C10="","",BDD!C10)</f>
        <v>Jaison</v>
      </c>
      <c r="C11" s="2" t="str">
        <f>IF(BDD!D10="","",BDD!D10)</f>
        <v>EETEEZ</v>
      </c>
      <c r="D11" s="1">
        <v>15</v>
      </c>
      <c r="E11" s="32">
        <f t="shared" si="0"/>
        <v>1</v>
      </c>
      <c r="F11" s="32">
        <f t="shared" si="1"/>
        <v>15</v>
      </c>
      <c r="I11" s="35">
        <f>BDD!M10</f>
        <v>6</v>
      </c>
      <c r="J11" s="35">
        <f>BDD!N10</f>
        <v>2</v>
      </c>
    </row>
    <row r="12" spans="1:10">
      <c r="A12" s="2">
        <v>7</v>
      </c>
      <c r="B12" s="2" t="str">
        <f>IF(BDD!C11="","",BDD!C11)</f>
        <v>Jeremmy</v>
      </c>
      <c r="C12" s="2" t="str">
        <f>IF(BDD!D11="","",BDD!D11)</f>
        <v>AYTT</v>
      </c>
      <c r="D12" s="1">
        <v>16</v>
      </c>
      <c r="E12" s="32">
        <f t="shared" si="0"/>
        <v>1</v>
      </c>
      <c r="F12" s="32">
        <f t="shared" si="1"/>
        <v>14</v>
      </c>
      <c r="I12" s="35">
        <f>BDD!M11</f>
        <v>7</v>
      </c>
      <c r="J12" s="35">
        <f>BDD!N11</f>
        <v>1</v>
      </c>
    </row>
    <row r="13" spans="1:10">
      <c r="A13" s="2">
        <v>8</v>
      </c>
      <c r="B13" s="2" t="str">
        <f>IF(BDD!C12="","",BDD!C12)</f>
        <v>jhon</v>
      </c>
      <c r="C13" s="2" t="str">
        <f>IF(BDD!D12="","",BDD!D12)</f>
        <v>CFEE</v>
      </c>
      <c r="D13" s="1">
        <v>17</v>
      </c>
      <c r="E13" s="32">
        <f t="shared" si="0"/>
        <v>1</v>
      </c>
      <c r="F13" s="32">
        <f t="shared" si="1"/>
        <v>13</v>
      </c>
      <c r="I13" s="35">
        <f>BDD!M12</f>
        <v>8</v>
      </c>
      <c r="J13" s="35">
        <f>BDD!N12</f>
        <v>1</v>
      </c>
    </row>
    <row r="14" spans="1:10">
      <c r="A14" s="2">
        <v>9</v>
      </c>
      <c r="B14" s="2" t="str">
        <f>IF(BDD!C13="","",BDD!C13)</f>
        <v>Jimmy</v>
      </c>
      <c r="C14" s="2" t="str">
        <f>IF(BDD!D13="","",BDD!D13)</f>
        <v>GSDFFQ</v>
      </c>
      <c r="D14" s="1">
        <v>18</v>
      </c>
      <c r="E14" s="32">
        <f t="shared" si="0"/>
        <v>1</v>
      </c>
      <c r="F14" s="32">
        <f t="shared" si="1"/>
        <v>12</v>
      </c>
      <c r="I14" s="35">
        <f>BDD!M13</f>
        <v>9</v>
      </c>
      <c r="J14" s="35">
        <f>BDD!N13</f>
        <v>1</v>
      </c>
    </row>
    <row r="15" spans="1:10">
      <c r="A15" s="2">
        <v>10</v>
      </c>
      <c r="B15" s="2" t="str">
        <f>IF(BDD!C14="","",BDD!C14)</f>
        <v>kira</v>
      </c>
      <c r="C15" s="2" t="str">
        <f>IF(BDD!D14="","",BDD!D14)</f>
        <v>EREZRE</v>
      </c>
      <c r="D15" s="1">
        <v>19</v>
      </c>
      <c r="E15" s="32">
        <f t="shared" si="0"/>
        <v>1</v>
      </c>
      <c r="F15" s="32">
        <f t="shared" si="1"/>
        <v>11</v>
      </c>
      <c r="I15" s="35">
        <f>BDD!M14</f>
        <v>10</v>
      </c>
      <c r="J15" s="35">
        <f>BDD!N14</f>
        <v>1</v>
      </c>
    </row>
    <row r="16" spans="1:10">
      <c r="A16" s="2">
        <v>11</v>
      </c>
      <c r="B16" s="2" t="str">
        <f>IF(BDD!C15="","",BDD!C15)</f>
        <v>LAURENT</v>
      </c>
      <c r="C16" s="2" t="str">
        <f>IF(BDD!D15="","",BDD!D15)</f>
        <v>FREYRE</v>
      </c>
      <c r="D16" s="1">
        <v>20</v>
      </c>
      <c r="E16" s="32">
        <f t="shared" si="0"/>
        <v>1</v>
      </c>
      <c r="F16" s="32">
        <f t="shared" si="1"/>
        <v>10</v>
      </c>
      <c r="I16" s="35">
        <f>BDD!M15</f>
        <v>11</v>
      </c>
      <c r="J16" s="35">
        <f>BDD!N15</f>
        <v>1</v>
      </c>
    </row>
    <row r="17" spans="1:10">
      <c r="A17" s="2">
        <v>12</v>
      </c>
      <c r="B17" s="2" t="str">
        <f>IF(BDD!C16="","",BDD!C16)</f>
        <v>Leonas</v>
      </c>
      <c r="C17" s="2" t="str">
        <f>IF(BDD!D16="","",BDD!D16)</f>
        <v>DFFEFE</v>
      </c>
      <c r="D17" s="1">
        <v>21</v>
      </c>
      <c r="E17" s="32">
        <f t="shared" si="0"/>
        <v>1</v>
      </c>
      <c r="F17" s="32">
        <f t="shared" si="1"/>
        <v>9</v>
      </c>
      <c r="I17" s="35">
        <f>BDD!M16</f>
        <v>12</v>
      </c>
      <c r="J17" s="35">
        <f>BDD!N16</f>
        <v>1</v>
      </c>
    </row>
    <row r="18" spans="1:10">
      <c r="A18" s="2">
        <v>13</v>
      </c>
      <c r="B18" s="2" t="str">
        <f>IF(BDD!C17="","",BDD!C17)</f>
        <v>pierre</v>
      </c>
      <c r="C18" s="2" t="str">
        <f>IF(BDD!D17="","",BDD!D17)</f>
        <v>YUYI</v>
      </c>
      <c r="D18" s="1">
        <v>22</v>
      </c>
      <c r="E18" s="32">
        <f t="shared" si="0"/>
        <v>1</v>
      </c>
      <c r="F18" s="32">
        <f t="shared" si="1"/>
        <v>8</v>
      </c>
      <c r="I18" s="35">
        <f>BDD!M17</f>
        <v>13</v>
      </c>
      <c r="J18" s="35">
        <f>BDD!N17</f>
        <v>1</v>
      </c>
    </row>
    <row r="19" spans="1:10">
      <c r="A19" s="2">
        <v>14</v>
      </c>
      <c r="B19" s="2" t="str">
        <f>IF(BDD!C18="","",BDD!C18)</f>
        <v>Samuel</v>
      </c>
      <c r="C19" s="2" t="str">
        <f>IF(BDD!D18="","",BDD!D18)</f>
        <v>FQER</v>
      </c>
      <c r="D19" s="1">
        <v>23</v>
      </c>
      <c r="E19" s="32">
        <f t="shared" si="0"/>
        <v>1</v>
      </c>
      <c r="F19" s="32">
        <f t="shared" si="1"/>
        <v>7</v>
      </c>
      <c r="I19" s="35">
        <f>BDD!M18</f>
        <v>14</v>
      </c>
      <c r="J19" s="35">
        <f>BDD!N18</f>
        <v>1</v>
      </c>
    </row>
    <row r="20" spans="1:10">
      <c r="A20" s="2">
        <v>15</v>
      </c>
      <c r="B20" s="2" t="str">
        <f>IF(BDD!C19="","",BDD!C19)</f>
        <v>Snorky</v>
      </c>
      <c r="C20" s="2" t="str">
        <f>IF(BDD!D19="","",BDD!D19)</f>
        <v>DFDSFE</v>
      </c>
      <c r="D20" s="1">
        <v>24</v>
      </c>
      <c r="E20" s="32">
        <f t="shared" si="0"/>
        <v>2</v>
      </c>
      <c r="F20" s="32">
        <f t="shared" si="1"/>
        <v>6</v>
      </c>
      <c r="I20" s="35">
        <f>BDD!M19</f>
        <v>15</v>
      </c>
      <c r="J20" s="35">
        <f>BDD!N19</f>
        <v>1</v>
      </c>
    </row>
    <row r="21" spans="1:10">
      <c r="A21" s="2">
        <v>16</v>
      </c>
      <c r="B21" s="2" t="str">
        <f>IF(BDD!C20="","",BDD!C20)</f>
        <v>Tobu</v>
      </c>
      <c r="C21" s="2" t="str">
        <f>IF(BDD!D20="","",BDD!D20)</f>
        <v>EZRER</v>
      </c>
      <c r="D21" s="1">
        <v>25</v>
      </c>
      <c r="E21" s="32">
        <f t="shared" si="0"/>
        <v>4</v>
      </c>
      <c r="F21" s="32">
        <f t="shared" si="1"/>
        <v>5</v>
      </c>
      <c r="I21" s="35">
        <f>BDD!M20</f>
        <v>16</v>
      </c>
      <c r="J21" s="35">
        <f>BDD!N20</f>
        <v>1</v>
      </c>
    </row>
    <row r="22" spans="1:10">
      <c r="A22" s="2">
        <v>17</v>
      </c>
      <c r="B22" s="2" t="str">
        <f>IF(BDD!C21="","",BDD!C21)</f>
        <v>tony</v>
      </c>
      <c r="C22" s="2" t="str">
        <f>IF(BDD!D21="","",BDD!D21)</f>
        <v>TY5E5</v>
      </c>
      <c r="D22" s="1">
        <v>26</v>
      </c>
      <c r="E22" s="32">
        <f t="shared" si="0"/>
        <v>6</v>
      </c>
      <c r="F22" s="32">
        <f t="shared" si="1"/>
        <v>4</v>
      </c>
      <c r="I22" s="35">
        <f>BDD!M21</f>
        <v>17</v>
      </c>
      <c r="J22" s="35">
        <f>BDD!N21</f>
        <v>1</v>
      </c>
    </row>
    <row r="23" spans="1:10">
      <c r="A23" s="2">
        <v>18</v>
      </c>
      <c r="B23" s="2" t="str">
        <f>IF(BDD!C22="","",BDD!C22)</f>
        <v>ToukE</v>
      </c>
      <c r="C23" s="2" t="str">
        <f>IF(BDD!D22="","",BDD!D22)</f>
        <v>FF</v>
      </c>
      <c r="D23" s="1">
        <v>27</v>
      </c>
      <c r="E23" s="32">
        <f t="shared" si="0"/>
        <v>8</v>
      </c>
      <c r="F23" s="32">
        <f t="shared" si="1"/>
        <v>3</v>
      </c>
      <c r="I23" s="35">
        <f>BDD!M22</f>
        <v>18</v>
      </c>
      <c r="J23" s="35">
        <f>BDD!N22</f>
        <v>1</v>
      </c>
    </row>
    <row r="24" spans="1:10">
      <c r="A24" s="2">
        <v>19</v>
      </c>
      <c r="B24" s="2" t="str">
        <f>IF(BDD!C23="","",BDD!C23)</f>
        <v>victor</v>
      </c>
      <c r="C24" s="2" t="str">
        <f>IF(BDD!D23="","",BDD!D23)</f>
        <v>TRTERU</v>
      </c>
      <c r="D24" s="1">
        <v>28</v>
      </c>
      <c r="E24" s="32">
        <f t="shared" si="0"/>
        <v>10</v>
      </c>
      <c r="F24" s="32">
        <f t="shared" si="1"/>
        <v>2</v>
      </c>
      <c r="I24" s="35">
        <f>BDD!M23</f>
        <v>19</v>
      </c>
      <c r="J24" s="35">
        <f>BDD!N23</f>
        <v>1</v>
      </c>
    </row>
    <row r="25" spans="1:10">
      <c r="A25" s="2">
        <v>20</v>
      </c>
      <c r="B25" s="2" t="str">
        <f>IF(BDD!C24="","",BDD!C24)</f>
        <v>Vincent</v>
      </c>
      <c r="C25" s="2" t="str">
        <f>IF(BDD!D24="","",BDD!D24)</f>
        <v>IIY</v>
      </c>
      <c r="D25" s="1">
        <v>29</v>
      </c>
      <c r="E25" s="32">
        <f t="shared" si="0"/>
        <v>12</v>
      </c>
      <c r="F25" s="32">
        <f t="shared" si="1"/>
        <v>1</v>
      </c>
      <c r="I25" s="35">
        <f>BDD!M24</f>
        <v>20</v>
      </c>
      <c r="J25" s="35">
        <f>BDD!N24</f>
        <v>1</v>
      </c>
    </row>
    <row r="30" spans="1:10">
      <c r="E30" s="26"/>
    </row>
  </sheetData>
  <sheetProtection sheet="1" objects="1" scenarios="1"/>
  <mergeCells count="1">
    <mergeCell ref="B1:G2"/>
  </mergeCells>
  <conditionalFormatting sqref="F6:F25">
    <cfRule type="cellIs" dxfId="0" priority="1" operator="between">
      <formula>1</formula>
      <formula>5</formula>
    </cfRule>
  </conditionalFormatting>
  <pageMargins left="0.7" right="0.7" top="0.75" bottom="0.75" header="0.3" footer="0.3"/>
  <ignoredErrors>
    <ignoredError sqref="E7:F25 E6:F6" unlockedFormula="1"/>
  </ignoredErrors>
  <drawing r:id="rId1"/>
  <legacyDrawing r:id="rId2"/>
</worksheet>
</file>

<file path=xl/worksheets/sheet7.xml><?xml version="1.0" encoding="utf-8"?>
<worksheet xmlns="http://schemas.openxmlformats.org/spreadsheetml/2006/main" xmlns:r="http://schemas.openxmlformats.org/officeDocument/2006/relationships">
  <sheetPr codeName="Feuil7"/>
  <dimension ref="B3:F23"/>
  <sheetViews>
    <sheetView workbookViewId="0">
      <selection activeCell="J23" sqref="J23"/>
    </sheetView>
  </sheetViews>
  <sheetFormatPr baseColWidth="10" defaultRowHeight="15"/>
  <cols>
    <col min="1" max="1" width="11.42578125" style="3"/>
    <col min="2" max="2" width="13.5703125" style="3" customWidth="1"/>
    <col min="3" max="3" width="15.42578125" style="3" customWidth="1"/>
    <col min="4" max="4" width="18.85546875" style="3" customWidth="1"/>
    <col min="5" max="5" width="17.5703125" style="3" customWidth="1"/>
    <col min="6" max="6" width="17.7109375" style="3" customWidth="1"/>
    <col min="7" max="16384" width="11.42578125" style="3"/>
  </cols>
  <sheetData>
    <row r="3" spans="2:6">
      <c r="B3" s="5" t="s">
        <v>45</v>
      </c>
      <c r="C3" s="5" t="s">
        <v>46</v>
      </c>
      <c r="D3" s="5" t="s">
        <v>1</v>
      </c>
      <c r="E3" s="5" t="s">
        <v>21</v>
      </c>
      <c r="F3" s="5" t="s">
        <v>47</v>
      </c>
    </row>
    <row r="4" spans="2:6">
      <c r="B4" s="15">
        <v>1</v>
      </c>
      <c r="C4" s="15">
        <f>BDD!R5</f>
        <v>20</v>
      </c>
      <c r="D4" s="2" t="str">
        <f>IF(BDD!S5=0,"",BDD!S5)</f>
        <v>Vincent</v>
      </c>
      <c r="E4" s="15" t="str">
        <f>IF(BDD!T5=0,"",BDD!T5)</f>
        <v>IIY</v>
      </c>
      <c r="F4" s="15">
        <f>BDD!P5</f>
        <v>49.000000000000227</v>
      </c>
    </row>
    <row r="5" spans="2:6">
      <c r="B5" s="15">
        <v>2</v>
      </c>
      <c r="C5" s="15">
        <f>BDD!R6</f>
        <v>19</v>
      </c>
      <c r="D5" s="2" t="str">
        <f>IF(BDD!S6=0,"",BDD!S6)</f>
        <v>victor</v>
      </c>
      <c r="E5" s="15" t="str">
        <f>IF(BDD!T6=0,"",BDD!T6)</f>
        <v>TRTERU</v>
      </c>
      <c r="F5" s="15">
        <f>BDD!P6</f>
        <v>41.00000000000022</v>
      </c>
    </row>
    <row r="6" spans="2:6">
      <c r="B6" s="15">
        <v>3</v>
      </c>
      <c r="C6" s="15">
        <f>BDD!R7</f>
        <v>18</v>
      </c>
      <c r="D6" s="2" t="str">
        <f>IF(BDD!S7=0,"",BDD!S7)</f>
        <v>ToukE</v>
      </c>
      <c r="E6" s="15" t="str">
        <f>IF(BDD!T7=0,"",BDD!T7)</f>
        <v>FF</v>
      </c>
      <c r="F6" s="15">
        <f>BDD!P7</f>
        <v>33.000000000000213</v>
      </c>
    </row>
    <row r="7" spans="2:6">
      <c r="B7" s="15">
        <v>4</v>
      </c>
      <c r="C7" s="15">
        <f>BDD!R8</f>
        <v>17</v>
      </c>
      <c r="D7" s="2" t="str">
        <f>IF(BDD!S8=0,"",BDD!S8)</f>
        <v>tony</v>
      </c>
      <c r="E7" s="15" t="str">
        <f>IF(BDD!T8=0,"",BDD!T8)</f>
        <v>TY5E5</v>
      </c>
      <c r="F7" s="15">
        <f>BDD!P8</f>
        <v>25.000000000000199</v>
      </c>
    </row>
    <row r="8" spans="2:6">
      <c r="B8" s="15">
        <v>5</v>
      </c>
      <c r="C8" s="15">
        <f>BDD!R9</f>
        <v>16</v>
      </c>
      <c r="D8" s="2" t="str">
        <f>IF(BDD!S9=0,"",BDD!S9)</f>
        <v>Tobu</v>
      </c>
      <c r="E8" s="15" t="str">
        <f>IF(BDD!T9=0,"",BDD!T9)</f>
        <v>EZRER</v>
      </c>
      <c r="F8" s="15">
        <f>BDD!P9</f>
        <v>17.000000000000188</v>
      </c>
    </row>
    <row r="9" spans="2:6">
      <c r="B9" s="15">
        <v>6</v>
      </c>
      <c r="C9" s="15">
        <f>BDD!R10</f>
        <v>1</v>
      </c>
      <c r="D9" s="2" t="str">
        <f>IF(BDD!S10=0,"",BDD!S10)</f>
        <v>Baston</v>
      </c>
      <c r="E9" s="15" t="str">
        <f>IF(BDD!T10=0,"",BDD!T10)</f>
        <v>PHG</v>
      </c>
      <c r="F9" s="15">
        <f>BDD!P10</f>
        <v>16.000000000000039</v>
      </c>
    </row>
    <row r="10" spans="2:6">
      <c r="B10" s="15">
        <v>7</v>
      </c>
      <c r="C10" s="15">
        <f>BDD!R11</f>
        <v>2</v>
      </c>
      <c r="D10" s="2" t="str">
        <f>IF(BDD!S11=0,"",BDD!S11)</f>
        <v>Baston</v>
      </c>
      <c r="E10" s="15" t="str">
        <f>IF(BDD!T11=0,"",BDD!T11)</f>
        <v>SFQSF</v>
      </c>
      <c r="F10" s="15">
        <f>BDD!P11</f>
        <v>14.00000000000005</v>
      </c>
    </row>
    <row r="11" spans="2:6">
      <c r="B11" s="15">
        <v>8</v>
      </c>
      <c r="C11" s="15">
        <f>BDD!R12</f>
        <v>3</v>
      </c>
      <c r="D11" s="2" t="str">
        <f>IF(BDD!S12=0,"",BDD!S12)</f>
        <v>Baston</v>
      </c>
      <c r="E11" s="15" t="str">
        <f>IF(BDD!T12=0,"",BDD!T12)</f>
        <v>SDE</v>
      </c>
      <c r="F11" s="15">
        <f>BDD!P12</f>
        <v>12.00000000000006</v>
      </c>
    </row>
    <row r="12" spans="2:6">
      <c r="B12" s="15">
        <v>9</v>
      </c>
      <c r="C12" s="15">
        <f>BDD!R13</f>
        <v>4</v>
      </c>
      <c r="D12" s="2" t="str">
        <f>IF(BDD!S13=0,"",BDD!S13)</f>
        <v>ERIC</v>
      </c>
      <c r="E12" s="15" t="str">
        <f>IF(BDD!T13=0,"",BDD!T13)</f>
        <v>ERER</v>
      </c>
      <c r="F12" s="15">
        <f>BDD!P13</f>
        <v>10.000000000000069</v>
      </c>
    </row>
    <row r="13" spans="2:6">
      <c r="B13" s="15">
        <v>10</v>
      </c>
      <c r="C13" s="15">
        <f>BDD!R14</f>
        <v>15</v>
      </c>
      <c r="D13" s="2" t="str">
        <f>IF(BDD!S14=0,"",BDD!S14)</f>
        <v>Snorky</v>
      </c>
      <c r="E13" s="15" t="str">
        <f>IF(BDD!T14=0,"",BDD!T14)</f>
        <v>DFDSFE</v>
      </c>
      <c r="F13" s="15">
        <f>BDD!P14</f>
        <v>9.0000000000001794</v>
      </c>
    </row>
    <row r="14" spans="2:6">
      <c r="B14" s="15">
        <v>11</v>
      </c>
      <c r="C14" s="15">
        <f>BDD!R15</f>
        <v>5</v>
      </c>
      <c r="D14" s="2" t="str">
        <f>IF(BDD!S15=0,"",BDD!S15)</f>
        <v>Franck</v>
      </c>
      <c r="E14" s="15" t="str">
        <f>IF(BDD!T15=0,"",BDD!T15)</f>
        <v>CSF</v>
      </c>
      <c r="F14" s="15">
        <f>BDD!P15</f>
        <v>8.0000000000000799</v>
      </c>
    </row>
    <row r="15" spans="2:6">
      <c r="B15" s="15">
        <v>12</v>
      </c>
      <c r="C15" s="15">
        <f>BDD!R16</f>
        <v>6</v>
      </c>
      <c r="D15" s="2" t="str">
        <f>IF(BDD!S16=0,"",BDD!S16)</f>
        <v>Jaison</v>
      </c>
      <c r="E15" s="15" t="str">
        <f>IF(BDD!T16=0,"",BDD!T16)</f>
        <v>EETEEZ</v>
      </c>
      <c r="F15" s="15">
        <f>BDD!P16</f>
        <v>6.0000000000000897</v>
      </c>
    </row>
    <row r="16" spans="2:6">
      <c r="B16" s="15">
        <v>13</v>
      </c>
      <c r="C16" s="15">
        <f>BDD!R17</f>
        <v>14</v>
      </c>
      <c r="D16" s="2" t="str">
        <f>IF(BDD!S17=0,"",BDD!S17)</f>
        <v>Samuel</v>
      </c>
      <c r="E16" s="15" t="str">
        <f>IF(BDD!T17=0,"",BDD!T17)</f>
        <v>FQER</v>
      </c>
      <c r="F16" s="15">
        <f>BDD!P17</f>
        <v>5.0000000000001696</v>
      </c>
    </row>
    <row r="17" spans="2:6">
      <c r="B17" s="15">
        <v>14</v>
      </c>
      <c r="C17" s="15">
        <f>BDD!R18</f>
        <v>13</v>
      </c>
      <c r="D17" s="2" t="str">
        <f>IF(BDD!S18=0,"",BDD!S18)</f>
        <v>pierre</v>
      </c>
      <c r="E17" s="15" t="str">
        <f>IF(BDD!T18=0,"",BDD!T18)</f>
        <v>YUYI</v>
      </c>
      <c r="F17" s="15">
        <f>BDD!P18</f>
        <v>5.0000000000001599</v>
      </c>
    </row>
    <row r="18" spans="2:6">
      <c r="B18" s="15">
        <v>15</v>
      </c>
      <c r="C18" s="15">
        <f>BDD!R19</f>
        <v>12</v>
      </c>
      <c r="D18" s="2" t="str">
        <f>IF(BDD!S19=0,"",BDD!S19)</f>
        <v>Leonas</v>
      </c>
      <c r="E18" s="15" t="str">
        <f>IF(BDD!T19=0,"",BDD!T19)</f>
        <v>DFFEFE</v>
      </c>
      <c r="F18" s="15">
        <f>BDD!P19</f>
        <v>5.0000000000001501</v>
      </c>
    </row>
    <row r="19" spans="2:6">
      <c r="B19" s="15">
        <v>16</v>
      </c>
      <c r="C19" s="15">
        <f>BDD!R20</f>
        <v>11</v>
      </c>
      <c r="D19" s="2" t="str">
        <f>IF(BDD!S20=0,"",BDD!S20)</f>
        <v>LAURENT</v>
      </c>
      <c r="E19" s="15" t="str">
        <f>IF(BDD!T20=0,"",BDD!T20)</f>
        <v>FREYRE</v>
      </c>
      <c r="F19" s="15">
        <f>BDD!P20</f>
        <v>5.0000000000001403</v>
      </c>
    </row>
    <row r="20" spans="2:6">
      <c r="B20" s="15">
        <v>17</v>
      </c>
      <c r="C20" s="15">
        <f>BDD!R21</f>
        <v>10</v>
      </c>
      <c r="D20" s="2" t="str">
        <f>IF(BDD!S21=0,"",BDD!S21)</f>
        <v>kira</v>
      </c>
      <c r="E20" s="15" t="str">
        <f>IF(BDD!T21=0,"",BDD!T21)</f>
        <v>EREZRE</v>
      </c>
      <c r="F20" s="15">
        <f>BDD!P21</f>
        <v>5.0000000000001297</v>
      </c>
    </row>
    <row r="21" spans="2:6">
      <c r="B21" s="15">
        <v>18</v>
      </c>
      <c r="C21" s="15">
        <f>BDD!R22</f>
        <v>9</v>
      </c>
      <c r="D21" s="2" t="str">
        <f>IF(BDD!S22=0,"",BDD!S22)</f>
        <v>Jimmy</v>
      </c>
      <c r="E21" s="15" t="str">
        <f>IF(BDD!T22=0,"",BDD!T22)</f>
        <v>GSDFFQ</v>
      </c>
      <c r="F21" s="15">
        <f>BDD!P22</f>
        <v>5.0000000000001199</v>
      </c>
    </row>
    <row r="22" spans="2:6">
      <c r="B22" s="15">
        <v>19</v>
      </c>
      <c r="C22" s="15">
        <f>BDD!R23</f>
        <v>8</v>
      </c>
      <c r="D22" s="2" t="str">
        <f>IF(BDD!S23=0,"",BDD!S23)</f>
        <v>jhon</v>
      </c>
      <c r="E22" s="15" t="str">
        <f>IF(BDD!T23=0,"",BDD!T23)</f>
        <v>CFEE</v>
      </c>
      <c r="F22" s="15">
        <f>BDD!P23</f>
        <v>5.0000000000001101</v>
      </c>
    </row>
    <row r="23" spans="2:6">
      <c r="B23" s="15">
        <v>20</v>
      </c>
      <c r="C23" s="15">
        <f>BDD!R24</f>
        <v>7</v>
      </c>
      <c r="D23" s="2" t="str">
        <f>IF(BDD!S24=0,"",BDD!S24)</f>
        <v>Jeremmy</v>
      </c>
      <c r="E23" s="15" t="str">
        <f>IF(BDD!T24=0,"",BDD!T24)</f>
        <v>AYTT</v>
      </c>
      <c r="F23" s="15">
        <f>BDD!P24</f>
        <v>5.0000000000001004</v>
      </c>
    </row>
  </sheetData>
  <sheetProtection sheet="1" objects="1" scenarios="1"/>
  <pageMargins left="0.7" right="0.7" top="0.75" bottom="0.75" header="0.3" footer="0.3"/>
  <ignoredErrors>
    <ignoredError sqref="C4:C23 D4:F23" unlockedFormula="1"/>
  </ignoredErrors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7</vt:i4>
      </vt:variant>
      <vt:variant>
        <vt:lpstr>Plages nommées</vt:lpstr>
      </vt:variant>
      <vt:variant>
        <vt:i4>11</vt:i4>
      </vt:variant>
    </vt:vector>
  </HeadingPairs>
  <TitlesOfParts>
    <vt:vector size="18" baseType="lpstr">
      <vt:lpstr>BDD</vt:lpstr>
      <vt:lpstr>Les mallettes</vt:lpstr>
      <vt:lpstr>Le transporteur</vt:lpstr>
      <vt:lpstr>Le renverseur</vt:lpstr>
      <vt:lpstr>Le soulevé de terre</vt:lpstr>
      <vt:lpstr>Le camioneur</vt:lpstr>
      <vt:lpstr>AFFICHEUR</vt:lpstr>
      <vt:lpstr>ID_Nom</vt:lpstr>
      <vt:lpstr>nom</vt:lpstr>
      <vt:lpstr>NON_Composer</vt:lpstr>
      <vt:lpstr>PRENOM</vt:lpstr>
      <vt:lpstr>RANG_CAM</vt:lpstr>
      <vt:lpstr>RANG_MALLETES</vt:lpstr>
      <vt:lpstr>RANG_RENV</vt:lpstr>
      <vt:lpstr>RANG_SOUL</vt:lpstr>
      <vt:lpstr>RANG_trans</vt:lpstr>
      <vt:lpstr>teste</vt:lpstr>
      <vt:lpstr>total_point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Windows</dc:creator>
  <cp:lastModifiedBy>Utilisateur Windows</cp:lastModifiedBy>
  <cp:lastPrinted>2017-07-03T13:30:35Z</cp:lastPrinted>
  <dcterms:created xsi:type="dcterms:W3CDTF">2017-07-03T13:25:38Z</dcterms:created>
  <dcterms:modified xsi:type="dcterms:W3CDTF">2017-08-04T15:00:04Z</dcterms:modified>
</cp:coreProperties>
</file>